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ragleinc0.sharepoint.com/TXDOCS/Accounting/Payroll/"/>
    </mc:Choice>
  </mc:AlternateContent>
  <xr:revisionPtr revIDLastSave="3977" documentId="13_ncr:1_{EBBA47DE-9B58-4499-9DF0-9A520FF8F7BA}" xr6:coauthVersionLast="47" xr6:coauthVersionMax="47" xr10:uidLastSave="{3C30D948-D2E6-4128-BCFF-FAD87E4CDBCD}"/>
  <bookViews>
    <workbookView xWindow="28680" yWindow="-120" windowWidth="29040" windowHeight="15720" activeTab="1" xr2:uid="{00000000-000D-0000-FFFF-FFFF00000000}"/>
  </bookViews>
  <sheets>
    <sheet name="HRS" sheetId="1" r:id="rId1"/>
    <sheet name="HRS-PT" sheetId="2" r:id="rId2"/>
    <sheet name="Approvals Summary" sheetId="9" r:id="rId3"/>
    <sheet name="ZERO HOURS" sheetId="11" r:id="rId4"/>
    <sheet name="QTYS" sheetId="4" r:id="rId5"/>
    <sheet name="QTYS-PT" sheetId="3" r:id="rId6"/>
    <sheet name="HIERARCHY" sheetId="5" r:id="rId7"/>
    <sheet name="JOB CHART" sheetId="6" r:id="rId8"/>
    <sheet name="PM" sheetId="7" r:id="rId9"/>
  </sheets>
  <definedNames>
    <definedName name="_xlnm._FilterDatabase" localSheetId="0" hidden="1">HRS!$A$5:$AI$2297</definedName>
    <definedName name="_xlnm._FilterDatabase" localSheetId="1" hidden="1">'HRS-PT'!$A$37:$D$73</definedName>
    <definedName name="_xlnm._FilterDatabase" localSheetId="4" hidden="1">QTYS!$A$4:$S$45</definedName>
    <definedName name="dynamicrange" comment="8/29_x000a_">OFFSET(HRS!$A$6, 0, 0, COUNTA(HRS!$A:$A) - 5, COUNTA(HRS!$6:$6))</definedName>
  </definedNames>
  <calcPr calcId="191028"/>
  <pivotCaches>
    <pivotCache cacheId="0" r:id="rId10"/>
    <pivotCache cacheId="25" r:id="rId11"/>
    <pivotCache cacheId="32" r:id="rId12"/>
    <pivotCache cacheId="3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" i="4" l="1"/>
  <c r="U6" i="4"/>
  <c r="V6" i="4"/>
  <c r="W6" i="4"/>
  <c r="X6" i="4"/>
  <c r="Y6" i="4"/>
  <c r="Z6" i="4"/>
  <c r="AA6" i="4"/>
  <c r="AB6" i="4"/>
  <c r="AC6" i="4"/>
  <c r="AD6" i="4"/>
  <c r="T7" i="4"/>
  <c r="U7" i="4"/>
  <c r="V7" i="4"/>
  <c r="W7" i="4"/>
  <c r="X7" i="4"/>
  <c r="Y7" i="4"/>
  <c r="Z7" i="4" s="1"/>
  <c r="AA7" i="4"/>
  <c r="AB7" i="4"/>
  <c r="AC7" i="4"/>
  <c r="AD7" i="4"/>
  <c r="T8" i="4"/>
  <c r="U8" i="4"/>
  <c r="V8" i="4"/>
  <c r="W8" i="4"/>
  <c r="X8" i="4"/>
  <c r="Z8" i="4" s="1"/>
  <c r="Y8" i="4"/>
  <c r="AA8" i="4"/>
  <c r="AB8" i="4"/>
  <c r="AC8" i="4"/>
  <c r="AD8" i="4"/>
  <c r="T9" i="4"/>
  <c r="U9" i="4"/>
  <c r="V9" i="4"/>
  <c r="W9" i="4"/>
  <c r="X9" i="4"/>
  <c r="Y9" i="4"/>
  <c r="Z9" i="4" s="1"/>
  <c r="AA9" i="4"/>
  <c r="AB9" i="4"/>
  <c r="AC9" i="4"/>
  <c r="AD9" i="4"/>
  <c r="T10" i="4"/>
  <c r="U10" i="4"/>
  <c r="V10" i="4"/>
  <c r="W10" i="4"/>
  <c r="X10" i="4"/>
  <c r="Z10" i="4" s="1"/>
  <c r="Y10" i="4"/>
  <c r="AA10" i="4"/>
  <c r="AB10" i="4"/>
  <c r="AC10" i="4"/>
  <c r="AD10" i="4"/>
  <c r="T11" i="4"/>
  <c r="U11" i="4"/>
  <c r="V11" i="4"/>
  <c r="W11" i="4"/>
  <c r="X11" i="4"/>
  <c r="Z11" i="4" s="1"/>
  <c r="Y11" i="4"/>
  <c r="AA11" i="4"/>
  <c r="AB11" i="4"/>
  <c r="AC11" i="4"/>
  <c r="AD11" i="4"/>
  <c r="T12" i="4"/>
  <c r="U12" i="4"/>
  <c r="V12" i="4"/>
  <c r="W12" i="4"/>
  <c r="X12" i="4"/>
  <c r="Y12" i="4"/>
  <c r="Z12" i="4" s="1"/>
  <c r="AA12" i="4"/>
  <c r="AB12" i="4"/>
  <c r="AC12" i="4"/>
  <c r="AD12" i="4"/>
  <c r="T13" i="4"/>
  <c r="U13" i="4"/>
  <c r="V13" i="4"/>
  <c r="W13" i="4"/>
  <c r="X13" i="4"/>
  <c r="Y13" i="4"/>
  <c r="Z13" i="4"/>
  <c r="AA13" i="4"/>
  <c r="AB13" i="4"/>
  <c r="AC13" i="4"/>
  <c r="AD13" i="4"/>
  <c r="T14" i="4"/>
  <c r="U14" i="4"/>
  <c r="V14" i="4"/>
  <c r="W14" i="4"/>
  <c r="X14" i="4"/>
  <c r="Y14" i="4"/>
  <c r="Z14" i="4"/>
  <c r="AA14" i="4"/>
  <c r="AB14" i="4"/>
  <c r="AC14" i="4"/>
  <c r="AD14" i="4"/>
  <c r="T15" i="4"/>
  <c r="U15" i="4"/>
  <c r="V15" i="4"/>
  <c r="W15" i="4"/>
  <c r="X15" i="4"/>
  <c r="Y15" i="4"/>
  <c r="Z15" i="4" s="1"/>
  <c r="AA15" i="4"/>
  <c r="AB15" i="4"/>
  <c r="AC15" i="4"/>
  <c r="AD15" i="4"/>
  <c r="T16" i="4"/>
  <c r="U16" i="4"/>
  <c r="V16" i="4"/>
  <c r="W16" i="4"/>
  <c r="X16" i="4"/>
  <c r="Y16" i="4"/>
  <c r="Z16" i="4" s="1"/>
  <c r="AA16" i="4"/>
  <c r="AB16" i="4"/>
  <c r="AC16" i="4"/>
  <c r="AD16" i="4"/>
  <c r="T17" i="4"/>
  <c r="U17" i="4"/>
  <c r="V17" i="4"/>
  <c r="W17" i="4"/>
  <c r="X17" i="4"/>
  <c r="Y17" i="4"/>
  <c r="Z17" i="4" s="1"/>
  <c r="AA17" i="4"/>
  <c r="AB17" i="4"/>
  <c r="AC17" i="4"/>
  <c r="AD17" i="4"/>
  <c r="T18" i="4"/>
  <c r="U18" i="4"/>
  <c r="V18" i="4"/>
  <c r="W18" i="4"/>
  <c r="X18" i="4"/>
  <c r="Z18" i="4" s="1"/>
  <c r="Y18" i="4"/>
  <c r="AA18" i="4"/>
  <c r="AB18" i="4"/>
  <c r="AC18" i="4"/>
  <c r="AD18" i="4"/>
  <c r="T19" i="4"/>
  <c r="U19" i="4"/>
  <c r="V19" i="4"/>
  <c r="W19" i="4"/>
  <c r="X19" i="4"/>
  <c r="Z19" i="4" s="1"/>
  <c r="Y19" i="4"/>
  <c r="AA19" i="4"/>
  <c r="AB19" i="4"/>
  <c r="AC19" i="4"/>
  <c r="AD19" i="4"/>
  <c r="T20" i="4"/>
  <c r="U20" i="4"/>
  <c r="V20" i="4"/>
  <c r="W20" i="4"/>
  <c r="X20" i="4"/>
  <c r="Y20" i="4"/>
  <c r="Z20" i="4" s="1"/>
  <c r="AA20" i="4"/>
  <c r="AB20" i="4"/>
  <c r="AC20" i="4"/>
  <c r="AD20" i="4"/>
  <c r="T21" i="4"/>
  <c r="U21" i="4"/>
  <c r="V21" i="4"/>
  <c r="W21" i="4"/>
  <c r="X21" i="4"/>
  <c r="Y21" i="4"/>
  <c r="Z21" i="4"/>
  <c r="AA21" i="4"/>
  <c r="AB21" i="4"/>
  <c r="AC21" i="4"/>
  <c r="AD21" i="4"/>
  <c r="T22" i="4"/>
  <c r="U22" i="4"/>
  <c r="V22" i="4"/>
  <c r="W22" i="4"/>
  <c r="X22" i="4"/>
  <c r="Y22" i="4"/>
  <c r="Z22" i="4"/>
  <c r="AA22" i="4"/>
  <c r="AB22" i="4"/>
  <c r="AC22" i="4"/>
  <c r="AD22" i="4"/>
  <c r="T23" i="4"/>
  <c r="U23" i="4"/>
  <c r="V23" i="4"/>
  <c r="W23" i="4"/>
  <c r="X23" i="4"/>
  <c r="Y23" i="4"/>
  <c r="Z23" i="4" s="1"/>
  <c r="AA23" i="4"/>
  <c r="AB23" i="4"/>
  <c r="AC23" i="4"/>
  <c r="AD23" i="4"/>
  <c r="T24" i="4"/>
  <c r="U24" i="4"/>
  <c r="V24" i="4"/>
  <c r="W24" i="4"/>
  <c r="X24" i="4"/>
  <c r="Y24" i="4"/>
  <c r="Z24" i="4" s="1"/>
  <c r="AA24" i="4"/>
  <c r="AB24" i="4"/>
  <c r="AC24" i="4"/>
  <c r="AD24" i="4"/>
  <c r="T25" i="4"/>
  <c r="U25" i="4"/>
  <c r="V25" i="4"/>
  <c r="W25" i="4"/>
  <c r="X25" i="4"/>
  <c r="Y25" i="4"/>
  <c r="Z25" i="4" s="1"/>
  <c r="AA25" i="4"/>
  <c r="AB25" i="4"/>
  <c r="AC25" i="4"/>
  <c r="AD25" i="4"/>
  <c r="T26" i="4"/>
  <c r="U26" i="4"/>
  <c r="V26" i="4"/>
  <c r="W26" i="4"/>
  <c r="X26" i="4"/>
  <c r="Z26" i="4" s="1"/>
  <c r="Y26" i="4"/>
  <c r="AA26" i="4"/>
  <c r="AB26" i="4"/>
  <c r="AC26" i="4"/>
  <c r="AD26" i="4"/>
  <c r="T27" i="4"/>
  <c r="U27" i="4"/>
  <c r="V27" i="4"/>
  <c r="W27" i="4"/>
  <c r="X27" i="4"/>
  <c r="Z27" i="4" s="1"/>
  <c r="Y27" i="4"/>
  <c r="AA27" i="4"/>
  <c r="AB27" i="4"/>
  <c r="AC27" i="4"/>
  <c r="AD27" i="4"/>
  <c r="T28" i="4"/>
  <c r="U28" i="4"/>
  <c r="V28" i="4"/>
  <c r="W28" i="4"/>
  <c r="X28" i="4"/>
  <c r="Y28" i="4"/>
  <c r="Z28" i="4" s="1"/>
  <c r="AA28" i="4"/>
  <c r="AB28" i="4"/>
  <c r="AC28" i="4"/>
  <c r="AD28" i="4"/>
  <c r="T29" i="4"/>
  <c r="U29" i="4"/>
  <c r="V29" i="4"/>
  <c r="W29" i="4"/>
  <c r="X29" i="4"/>
  <c r="Y29" i="4"/>
  <c r="Z29" i="4"/>
  <c r="AA29" i="4"/>
  <c r="AB29" i="4"/>
  <c r="AC29" i="4"/>
  <c r="AD29" i="4"/>
  <c r="T30" i="4"/>
  <c r="U30" i="4"/>
  <c r="V30" i="4"/>
  <c r="W30" i="4"/>
  <c r="X30" i="4"/>
  <c r="Y30" i="4"/>
  <c r="Z30" i="4"/>
  <c r="AA30" i="4"/>
  <c r="AB30" i="4"/>
  <c r="AC30" i="4"/>
  <c r="AD30" i="4"/>
  <c r="T31" i="4"/>
  <c r="U31" i="4"/>
  <c r="V31" i="4"/>
  <c r="W31" i="4"/>
  <c r="X31" i="4"/>
  <c r="Y31" i="4"/>
  <c r="Z31" i="4" s="1"/>
  <c r="AA31" i="4"/>
  <c r="AB31" i="4"/>
  <c r="AC31" i="4"/>
  <c r="AD31" i="4"/>
  <c r="T32" i="4"/>
  <c r="U32" i="4"/>
  <c r="V32" i="4"/>
  <c r="W32" i="4"/>
  <c r="X32" i="4"/>
  <c r="Y32" i="4"/>
  <c r="Z32" i="4" s="1"/>
  <c r="AA32" i="4"/>
  <c r="AB32" i="4"/>
  <c r="AC32" i="4"/>
  <c r="AD32" i="4"/>
  <c r="T33" i="4"/>
  <c r="U33" i="4"/>
  <c r="V33" i="4"/>
  <c r="W33" i="4"/>
  <c r="X33" i="4"/>
  <c r="Y33" i="4"/>
  <c r="Z33" i="4" s="1"/>
  <c r="AA33" i="4"/>
  <c r="AB33" i="4"/>
  <c r="AC33" i="4"/>
  <c r="AD33" i="4"/>
  <c r="T34" i="4"/>
  <c r="U34" i="4"/>
  <c r="V34" i="4"/>
  <c r="W34" i="4"/>
  <c r="X34" i="4"/>
  <c r="Z34" i="4" s="1"/>
  <c r="Y34" i="4"/>
  <c r="AA34" i="4"/>
  <c r="AB34" i="4"/>
  <c r="AC34" i="4"/>
  <c r="AD34" i="4"/>
  <c r="T35" i="4"/>
  <c r="U35" i="4"/>
  <c r="V35" i="4"/>
  <c r="W35" i="4"/>
  <c r="X35" i="4"/>
  <c r="Z35" i="4" s="1"/>
  <c r="Y35" i="4"/>
  <c r="AA35" i="4"/>
  <c r="AB35" i="4"/>
  <c r="AC35" i="4"/>
  <c r="AD35" i="4"/>
  <c r="T36" i="4"/>
  <c r="U36" i="4"/>
  <c r="V36" i="4"/>
  <c r="W36" i="4"/>
  <c r="X36" i="4"/>
  <c r="Y36" i="4"/>
  <c r="Z36" i="4" s="1"/>
  <c r="AA36" i="4"/>
  <c r="AB36" i="4"/>
  <c r="AC36" i="4"/>
  <c r="AD36" i="4"/>
  <c r="T37" i="4"/>
  <c r="U37" i="4"/>
  <c r="V37" i="4"/>
  <c r="W37" i="4"/>
  <c r="X37" i="4"/>
  <c r="Y37" i="4"/>
  <c r="Z37" i="4"/>
  <c r="AA37" i="4"/>
  <c r="AB37" i="4"/>
  <c r="AC37" i="4"/>
  <c r="AD37" i="4"/>
  <c r="T38" i="4"/>
  <c r="U38" i="4"/>
  <c r="V38" i="4"/>
  <c r="W38" i="4"/>
  <c r="X38" i="4"/>
  <c r="Y38" i="4"/>
  <c r="Z38" i="4"/>
  <c r="AA38" i="4"/>
  <c r="AB38" i="4"/>
  <c r="AC38" i="4"/>
  <c r="AD38" i="4"/>
  <c r="T39" i="4"/>
  <c r="U39" i="4"/>
  <c r="V39" i="4"/>
  <c r="W39" i="4"/>
  <c r="X39" i="4"/>
  <c r="Y39" i="4"/>
  <c r="Z39" i="4" s="1"/>
  <c r="AA39" i="4"/>
  <c r="AB39" i="4"/>
  <c r="AC39" i="4"/>
  <c r="AD39" i="4"/>
  <c r="T40" i="4"/>
  <c r="U40" i="4"/>
  <c r="V40" i="4"/>
  <c r="W40" i="4"/>
  <c r="X40" i="4"/>
  <c r="Y40" i="4"/>
  <c r="Z40" i="4" s="1"/>
  <c r="AA40" i="4"/>
  <c r="AB40" i="4"/>
  <c r="AC40" i="4"/>
  <c r="AD40" i="4"/>
  <c r="T41" i="4"/>
  <c r="U41" i="4"/>
  <c r="V41" i="4"/>
  <c r="W41" i="4"/>
  <c r="X41" i="4"/>
  <c r="Y41" i="4"/>
  <c r="Z41" i="4" s="1"/>
  <c r="AA41" i="4"/>
  <c r="AB41" i="4"/>
  <c r="AC41" i="4"/>
  <c r="AD41" i="4"/>
  <c r="T42" i="4"/>
  <c r="U42" i="4"/>
  <c r="V42" i="4"/>
  <c r="W42" i="4"/>
  <c r="X42" i="4"/>
  <c r="Z42" i="4" s="1"/>
  <c r="Y42" i="4"/>
  <c r="AA42" i="4"/>
  <c r="AB42" i="4"/>
  <c r="AC42" i="4"/>
  <c r="AD42" i="4"/>
  <c r="T43" i="4"/>
  <c r="U43" i="4"/>
  <c r="V43" i="4"/>
  <c r="W43" i="4"/>
  <c r="X43" i="4"/>
  <c r="Z43" i="4" s="1"/>
  <c r="Y43" i="4"/>
  <c r="AA43" i="4"/>
  <c r="AB43" i="4"/>
  <c r="AC43" i="4"/>
  <c r="AD43" i="4"/>
  <c r="T44" i="4"/>
  <c r="U44" i="4"/>
  <c r="V44" i="4"/>
  <c r="W44" i="4"/>
  <c r="X44" i="4"/>
  <c r="Y44" i="4"/>
  <c r="Z44" i="4" s="1"/>
  <c r="AA44" i="4"/>
  <c r="AB44" i="4"/>
  <c r="AC44" i="4"/>
  <c r="AD44" i="4"/>
  <c r="T45" i="4"/>
  <c r="U45" i="4"/>
  <c r="V45" i="4"/>
  <c r="W45" i="4"/>
  <c r="X45" i="4"/>
  <c r="Y45" i="4"/>
  <c r="Z45" i="4"/>
  <c r="AA45" i="4"/>
  <c r="AB45" i="4"/>
  <c r="AC45" i="4"/>
  <c r="AD45" i="4"/>
  <c r="T46" i="4"/>
  <c r="U46" i="4"/>
  <c r="V46" i="4"/>
  <c r="W46" i="4"/>
  <c r="X46" i="4"/>
  <c r="Y46" i="4"/>
  <c r="Z46" i="4"/>
  <c r="AA46" i="4"/>
  <c r="AB46" i="4"/>
  <c r="AC46" i="4"/>
  <c r="AD46" i="4"/>
  <c r="T47" i="4"/>
  <c r="U47" i="4"/>
  <c r="V47" i="4"/>
  <c r="W47" i="4"/>
  <c r="X47" i="4"/>
  <c r="Y47" i="4"/>
  <c r="Z47" i="4" s="1"/>
  <c r="AA47" i="4"/>
  <c r="AB47" i="4"/>
  <c r="AC47" i="4"/>
  <c r="AD47" i="4"/>
  <c r="T48" i="4"/>
  <c r="U48" i="4"/>
  <c r="V48" i="4"/>
  <c r="W48" i="4"/>
  <c r="X48" i="4"/>
  <c r="Y48" i="4"/>
  <c r="Z48" i="4" s="1"/>
  <c r="AA48" i="4"/>
  <c r="AB48" i="4"/>
  <c r="AC48" i="4"/>
  <c r="AD48" i="4"/>
  <c r="T49" i="4"/>
  <c r="U49" i="4"/>
  <c r="V49" i="4"/>
  <c r="W49" i="4"/>
  <c r="X49" i="4"/>
  <c r="Y49" i="4"/>
  <c r="Z49" i="4" s="1"/>
  <c r="AA49" i="4"/>
  <c r="AB49" i="4"/>
  <c r="AC49" i="4"/>
  <c r="AD49" i="4"/>
  <c r="T50" i="4"/>
  <c r="U50" i="4"/>
  <c r="V50" i="4"/>
  <c r="W50" i="4"/>
  <c r="X50" i="4"/>
  <c r="Z50" i="4" s="1"/>
  <c r="Y50" i="4"/>
  <c r="AA50" i="4"/>
  <c r="AB50" i="4"/>
  <c r="AC50" i="4"/>
  <c r="AD50" i="4"/>
  <c r="T51" i="4"/>
  <c r="U51" i="4"/>
  <c r="V51" i="4"/>
  <c r="W51" i="4"/>
  <c r="X51" i="4"/>
  <c r="Z51" i="4" s="1"/>
  <c r="Y51" i="4"/>
  <c r="AA51" i="4"/>
  <c r="AB51" i="4"/>
  <c r="AC51" i="4"/>
  <c r="AD51" i="4"/>
  <c r="T52" i="4"/>
  <c r="U52" i="4"/>
  <c r="V52" i="4"/>
  <c r="W52" i="4"/>
  <c r="X52" i="4"/>
  <c r="Y52" i="4"/>
  <c r="Z52" i="4" s="1"/>
  <c r="AA52" i="4"/>
  <c r="AB52" i="4"/>
  <c r="AC52" i="4"/>
  <c r="AD52" i="4"/>
  <c r="T53" i="4"/>
  <c r="U53" i="4"/>
  <c r="V53" i="4"/>
  <c r="W53" i="4"/>
  <c r="X53" i="4"/>
  <c r="Y53" i="4"/>
  <c r="Z53" i="4"/>
  <c r="AA53" i="4"/>
  <c r="AB53" i="4"/>
  <c r="AC53" i="4"/>
  <c r="AD53" i="4"/>
  <c r="T54" i="4"/>
  <c r="U54" i="4"/>
  <c r="V54" i="4"/>
  <c r="W54" i="4"/>
  <c r="X54" i="4"/>
  <c r="Y54" i="4"/>
  <c r="Z54" i="4"/>
  <c r="AA54" i="4"/>
  <c r="AB54" i="4"/>
  <c r="AC54" i="4"/>
  <c r="AD54" i="4"/>
  <c r="T55" i="4"/>
  <c r="U55" i="4"/>
  <c r="V55" i="4"/>
  <c r="W55" i="4"/>
  <c r="X55" i="4"/>
  <c r="Y55" i="4"/>
  <c r="Z55" i="4" s="1"/>
  <c r="AA55" i="4"/>
  <c r="AB55" i="4"/>
  <c r="AC55" i="4"/>
  <c r="AD55" i="4"/>
  <c r="T56" i="4"/>
  <c r="U56" i="4"/>
  <c r="V56" i="4"/>
  <c r="W56" i="4"/>
  <c r="X56" i="4"/>
  <c r="Y56" i="4"/>
  <c r="Z56" i="4" s="1"/>
  <c r="AA56" i="4"/>
  <c r="AB56" i="4"/>
  <c r="AC56" i="4"/>
  <c r="AD56" i="4"/>
  <c r="T57" i="4"/>
  <c r="U57" i="4"/>
  <c r="V57" i="4"/>
  <c r="W57" i="4"/>
  <c r="X57" i="4"/>
  <c r="Y57" i="4"/>
  <c r="Z57" i="4" s="1"/>
  <c r="AA57" i="4"/>
  <c r="AB57" i="4"/>
  <c r="AC57" i="4"/>
  <c r="AD57" i="4"/>
  <c r="T58" i="4"/>
  <c r="U58" i="4"/>
  <c r="V58" i="4"/>
  <c r="W58" i="4"/>
  <c r="X58" i="4"/>
  <c r="Z58" i="4" s="1"/>
  <c r="Y58" i="4"/>
  <c r="AA58" i="4"/>
  <c r="AB58" i="4"/>
  <c r="AC58" i="4"/>
  <c r="AD58" i="4"/>
  <c r="T59" i="4"/>
  <c r="U59" i="4"/>
  <c r="V59" i="4"/>
  <c r="W59" i="4"/>
  <c r="X59" i="4"/>
  <c r="Y59" i="4"/>
  <c r="Z59" i="4" s="1"/>
  <c r="AA59" i="4"/>
  <c r="AB59" i="4"/>
  <c r="AC59" i="4"/>
  <c r="AD59" i="4"/>
  <c r="T60" i="4"/>
  <c r="U60" i="4"/>
  <c r="V60" i="4"/>
  <c r="W60" i="4"/>
  <c r="X60" i="4"/>
  <c r="Y60" i="4"/>
  <c r="Z60" i="4" s="1"/>
  <c r="AA60" i="4"/>
  <c r="AB60" i="4"/>
  <c r="AC60" i="4"/>
  <c r="AD60" i="4"/>
  <c r="T61" i="4"/>
  <c r="U61" i="4"/>
  <c r="V61" i="4"/>
  <c r="W61" i="4"/>
  <c r="X61" i="4"/>
  <c r="Y61" i="4"/>
  <c r="Z61" i="4"/>
  <c r="AA61" i="4"/>
  <c r="AB61" i="4"/>
  <c r="AC61" i="4"/>
  <c r="AD61" i="4"/>
  <c r="T62" i="4"/>
  <c r="U62" i="4"/>
  <c r="V62" i="4"/>
  <c r="W62" i="4"/>
  <c r="X62" i="4"/>
  <c r="Y62" i="4"/>
  <c r="Z62" i="4"/>
  <c r="AA62" i="4"/>
  <c r="AB62" i="4"/>
  <c r="AC62" i="4"/>
  <c r="AD62" i="4"/>
  <c r="T63" i="4"/>
  <c r="U63" i="4"/>
  <c r="V63" i="4"/>
  <c r="W63" i="4"/>
  <c r="X63" i="4"/>
  <c r="Y63" i="4"/>
  <c r="Z63" i="4" s="1"/>
  <c r="AA63" i="4"/>
  <c r="AB63" i="4"/>
  <c r="AC63" i="4"/>
  <c r="AD63" i="4"/>
  <c r="T64" i="4"/>
  <c r="U64" i="4"/>
  <c r="V64" i="4"/>
  <c r="W64" i="4"/>
  <c r="X64" i="4"/>
  <c r="Y64" i="4"/>
  <c r="Z64" i="4" s="1"/>
  <c r="AA64" i="4"/>
  <c r="AB64" i="4"/>
  <c r="AC64" i="4"/>
  <c r="AD64" i="4"/>
  <c r="T65" i="4"/>
  <c r="U65" i="4"/>
  <c r="V65" i="4"/>
  <c r="W65" i="4"/>
  <c r="X65" i="4"/>
  <c r="Y65" i="4"/>
  <c r="Z65" i="4" s="1"/>
  <c r="AA65" i="4"/>
  <c r="AB65" i="4"/>
  <c r="AC65" i="4"/>
  <c r="AD65" i="4"/>
  <c r="T66" i="4"/>
  <c r="U66" i="4"/>
  <c r="V66" i="4"/>
  <c r="W66" i="4"/>
  <c r="X66" i="4"/>
  <c r="Z66" i="4" s="1"/>
  <c r="Y66" i="4"/>
  <c r="AA66" i="4"/>
  <c r="AB66" i="4"/>
  <c r="AC66" i="4"/>
  <c r="AD66" i="4"/>
  <c r="T67" i="4"/>
  <c r="U67" i="4"/>
  <c r="V67" i="4"/>
  <c r="W67" i="4"/>
  <c r="X67" i="4"/>
  <c r="Y67" i="4"/>
  <c r="Z67" i="4" s="1"/>
  <c r="AA67" i="4"/>
  <c r="AB67" i="4"/>
  <c r="AC67" i="4"/>
  <c r="AD67" i="4"/>
  <c r="T68" i="4"/>
  <c r="U68" i="4"/>
  <c r="V68" i="4"/>
  <c r="W68" i="4"/>
  <c r="X68" i="4"/>
  <c r="Y68" i="4"/>
  <c r="Z68" i="4" s="1"/>
  <c r="AA68" i="4"/>
  <c r="AB68" i="4"/>
  <c r="AC68" i="4"/>
  <c r="AD68" i="4"/>
  <c r="T69" i="4"/>
  <c r="U69" i="4"/>
  <c r="V69" i="4"/>
  <c r="W69" i="4"/>
  <c r="X69" i="4"/>
  <c r="Y69" i="4"/>
  <c r="Z69" i="4"/>
  <c r="AA69" i="4"/>
  <c r="AB69" i="4"/>
  <c r="AC69" i="4"/>
  <c r="AD69" i="4"/>
  <c r="T70" i="4"/>
  <c r="U70" i="4"/>
  <c r="V70" i="4"/>
  <c r="W70" i="4"/>
  <c r="X70" i="4"/>
  <c r="Y70" i="4"/>
  <c r="Z70" i="4"/>
  <c r="AA70" i="4"/>
  <c r="AB70" i="4"/>
  <c r="AC70" i="4"/>
  <c r="AD70" i="4"/>
  <c r="T71" i="4"/>
  <c r="U71" i="4"/>
  <c r="V71" i="4"/>
  <c r="W71" i="4"/>
  <c r="X71" i="4"/>
  <c r="Y71" i="4"/>
  <c r="Z71" i="4" s="1"/>
  <c r="AA71" i="4"/>
  <c r="AB71" i="4"/>
  <c r="AC71" i="4"/>
  <c r="AD71" i="4"/>
  <c r="T72" i="4"/>
  <c r="U72" i="4"/>
  <c r="V72" i="4"/>
  <c r="W72" i="4"/>
  <c r="X72" i="4"/>
  <c r="Y72" i="4"/>
  <c r="Z72" i="4" s="1"/>
  <c r="AA72" i="4"/>
  <c r="AB72" i="4"/>
  <c r="AC72" i="4"/>
  <c r="AD72" i="4"/>
  <c r="T73" i="4"/>
  <c r="U73" i="4"/>
  <c r="V73" i="4"/>
  <c r="W73" i="4"/>
  <c r="X73" i="4"/>
  <c r="Y73" i="4"/>
  <c r="Z73" i="4" s="1"/>
  <c r="AA73" i="4"/>
  <c r="AB73" i="4"/>
  <c r="AC73" i="4"/>
  <c r="AD73" i="4"/>
  <c r="T74" i="4"/>
  <c r="U74" i="4"/>
  <c r="V74" i="4"/>
  <c r="W74" i="4"/>
  <c r="X74" i="4"/>
  <c r="Z74" i="4" s="1"/>
  <c r="Y74" i="4"/>
  <c r="AA74" i="4"/>
  <c r="AB74" i="4"/>
  <c r="AC74" i="4"/>
  <c r="AD74" i="4"/>
  <c r="T75" i="4"/>
  <c r="U75" i="4"/>
  <c r="V75" i="4"/>
  <c r="W75" i="4"/>
  <c r="X75" i="4"/>
  <c r="Y75" i="4"/>
  <c r="Z75" i="4" s="1"/>
  <c r="AA75" i="4"/>
  <c r="AB75" i="4"/>
  <c r="AC75" i="4"/>
  <c r="AD75" i="4"/>
  <c r="T76" i="4"/>
  <c r="U76" i="4"/>
  <c r="V76" i="4"/>
  <c r="W76" i="4"/>
  <c r="X76" i="4"/>
  <c r="Y76" i="4"/>
  <c r="Z76" i="4" s="1"/>
  <c r="AA76" i="4"/>
  <c r="AB76" i="4"/>
  <c r="AC76" i="4"/>
  <c r="AD76" i="4"/>
  <c r="T77" i="4"/>
  <c r="U77" i="4"/>
  <c r="V77" i="4"/>
  <c r="W77" i="4"/>
  <c r="X77" i="4"/>
  <c r="Y77" i="4"/>
  <c r="Z77" i="4"/>
  <c r="AA77" i="4"/>
  <c r="AB77" i="4"/>
  <c r="AC77" i="4"/>
  <c r="AD77" i="4"/>
  <c r="T78" i="4"/>
  <c r="U78" i="4"/>
  <c r="V78" i="4"/>
  <c r="W78" i="4"/>
  <c r="X78" i="4"/>
  <c r="Y78" i="4"/>
  <c r="Z78" i="4"/>
  <c r="AA78" i="4"/>
  <c r="AB78" i="4"/>
  <c r="AC78" i="4"/>
  <c r="AD78" i="4"/>
  <c r="T79" i="4"/>
  <c r="U79" i="4"/>
  <c r="V79" i="4"/>
  <c r="W79" i="4"/>
  <c r="X79" i="4"/>
  <c r="Y79" i="4"/>
  <c r="Z79" i="4" s="1"/>
  <c r="AA79" i="4"/>
  <c r="AB79" i="4"/>
  <c r="AC79" i="4"/>
  <c r="AD79" i="4"/>
  <c r="T80" i="4"/>
  <c r="U80" i="4"/>
  <c r="V80" i="4"/>
  <c r="W80" i="4"/>
  <c r="X80" i="4"/>
  <c r="Y80" i="4"/>
  <c r="Z80" i="4" s="1"/>
  <c r="AA80" i="4"/>
  <c r="AB80" i="4"/>
  <c r="AC80" i="4"/>
  <c r="AD80" i="4"/>
  <c r="T81" i="4"/>
  <c r="U81" i="4"/>
  <c r="V81" i="4"/>
  <c r="W81" i="4"/>
  <c r="X81" i="4"/>
  <c r="Y81" i="4"/>
  <c r="Z81" i="4" s="1"/>
  <c r="AA81" i="4"/>
  <c r="AB81" i="4"/>
  <c r="AC81" i="4"/>
  <c r="AD81" i="4"/>
  <c r="T82" i="4"/>
  <c r="U82" i="4"/>
  <c r="V82" i="4"/>
  <c r="W82" i="4"/>
  <c r="X82" i="4"/>
  <c r="Z82" i="4" s="1"/>
  <c r="Y82" i="4"/>
  <c r="AA82" i="4"/>
  <c r="AB82" i="4"/>
  <c r="AC82" i="4"/>
  <c r="AD82" i="4"/>
  <c r="T83" i="4"/>
  <c r="U83" i="4"/>
  <c r="V83" i="4"/>
  <c r="W83" i="4"/>
  <c r="X83" i="4"/>
  <c r="Y83" i="4"/>
  <c r="Z83" i="4" s="1"/>
  <c r="AA83" i="4"/>
  <c r="AB83" i="4"/>
  <c r="AC83" i="4"/>
  <c r="AD83" i="4"/>
  <c r="T84" i="4"/>
  <c r="U84" i="4"/>
  <c r="V84" i="4"/>
  <c r="W84" i="4"/>
  <c r="X84" i="4"/>
  <c r="Y84" i="4"/>
  <c r="Z84" i="4" s="1"/>
  <c r="AA84" i="4"/>
  <c r="AB84" i="4"/>
  <c r="AC84" i="4"/>
  <c r="AD84" i="4"/>
  <c r="T85" i="4"/>
  <c r="U85" i="4"/>
  <c r="V85" i="4"/>
  <c r="W85" i="4"/>
  <c r="X85" i="4"/>
  <c r="Y85" i="4"/>
  <c r="Z85" i="4"/>
  <c r="AA85" i="4"/>
  <c r="AB85" i="4"/>
  <c r="AC85" i="4"/>
  <c r="AD85" i="4"/>
  <c r="T86" i="4"/>
  <c r="U86" i="4"/>
  <c r="V86" i="4"/>
  <c r="W86" i="4"/>
  <c r="X86" i="4"/>
  <c r="Y86" i="4"/>
  <c r="Z86" i="4"/>
  <c r="AA86" i="4"/>
  <c r="AB86" i="4"/>
  <c r="AC86" i="4"/>
  <c r="AD86" i="4"/>
  <c r="T87" i="4"/>
  <c r="U87" i="4"/>
  <c r="V87" i="4"/>
  <c r="W87" i="4"/>
  <c r="X87" i="4"/>
  <c r="Y87" i="4"/>
  <c r="Z87" i="4" s="1"/>
  <c r="AA87" i="4"/>
  <c r="AB87" i="4"/>
  <c r="AC87" i="4"/>
  <c r="AD87" i="4"/>
  <c r="T88" i="4"/>
  <c r="U88" i="4"/>
  <c r="V88" i="4"/>
  <c r="W88" i="4"/>
  <c r="X88" i="4"/>
  <c r="Y88" i="4"/>
  <c r="Z88" i="4" s="1"/>
  <c r="AA88" i="4"/>
  <c r="AB88" i="4"/>
  <c r="AC88" i="4"/>
  <c r="AD88" i="4"/>
  <c r="T89" i="4"/>
  <c r="U89" i="4"/>
  <c r="V89" i="4"/>
  <c r="W89" i="4"/>
  <c r="X89" i="4"/>
  <c r="Y89" i="4"/>
  <c r="Z89" i="4" s="1"/>
  <c r="AA89" i="4"/>
  <c r="AB89" i="4"/>
  <c r="AC89" i="4"/>
  <c r="AD89" i="4"/>
  <c r="T90" i="4"/>
  <c r="U90" i="4"/>
  <c r="V90" i="4"/>
  <c r="W90" i="4"/>
  <c r="X90" i="4"/>
  <c r="Z90" i="4" s="1"/>
  <c r="Y90" i="4"/>
  <c r="AA90" i="4"/>
  <c r="AB90" i="4"/>
  <c r="AC90" i="4"/>
  <c r="AD90" i="4"/>
  <c r="T91" i="4"/>
  <c r="U91" i="4"/>
  <c r="V91" i="4"/>
  <c r="W91" i="4"/>
  <c r="X91" i="4"/>
  <c r="Y91" i="4"/>
  <c r="Z91" i="4" s="1"/>
  <c r="AA91" i="4"/>
  <c r="AB91" i="4"/>
  <c r="AC91" i="4"/>
  <c r="AD91" i="4"/>
  <c r="T92" i="4"/>
  <c r="U92" i="4"/>
  <c r="V92" i="4"/>
  <c r="W92" i="4"/>
  <c r="X92" i="4"/>
  <c r="Y92" i="4"/>
  <c r="Z92" i="4" s="1"/>
  <c r="AA92" i="4"/>
  <c r="AB92" i="4"/>
  <c r="AC92" i="4"/>
  <c r="AD92" i="4"/>
  <c r="T93" i="4"/>
  <c r="U93" i="4"/>
  <c r="V93" i="4"/>
  <c r="W93" i="4"/>
  <c r="X93" i="4"/>
  <c r="Y93" i="4"/>
  <c r="Z93" i="4"/>
  <c r="AA93" i="4"/>
  <c r="AB93" i="4"/>
  <c r="AC93" i="4"/>
  <c r="AD93" i="4"/>
  <c r="T94" i="4"/>
  <c r="U94" i="4"/>
  <c r="V94" i="4"/>
  <c r="W94" i="4"/>
  <c r="X94" i="4"/>
  <c r="Y94" i="4"/>
  <c r="Z94" i="4"/>
  <c r="AA94" i="4"/>
  <c r="AB94" i="4"/>
  <c r="AC94" i="4"/>
  <c r="AD94" i="4"/>
  <c r="T95" i="4"/>
  <c r="U95" i="4"/>
  <c r="V95" i="4"/>
  <c r="W95" i="4"/>
  <c r="X95" i="4"/>
  <c r="Y95" i="4"/>
  <c r="Z95" i="4" s="1"/>
  <c r="AA95" i="4"/>
  <c r="AB95" i="4"/>
  <c r="AC95" i="4"/>
  <c r="AD95" i="4"/>
  <c r="T96" i="4"/>
  <c r="U96" i="4"/>
  <c r="V96" i="4"/>
  <c r="W96" i="4"/>
  <c r="X96" i="4"/>
  <c r="Y96" i="4"/>
  <c r="Z96" i="4" s="1"/>
  <c r="AA96" i="4"/>
  <c r="AB96" i="4"/>
  <c r="AC96" i="4"/>
  <c r="AD96" i="4"/>
  <c r="T97" i="4"/>
  <c r="U97" i="4"/>
  <c r="V97" i="4"/>
  <c r="W97" i="4"/>
  <c r="X97" i="4"/>
  <c r="Y97" i="4"/>
  <c r="Z97" i="4" s="1"/>
  <c r="AA97" i="4"/>
  <c r="AB97" i="4"/>
  <c r="AC97" i="4"/>
  <c r="AD97" i="4"/>
  <c r="T98" i="4"/>
  <c r="U98" i="4"/>
  <c r="V98" i="4"/>
  <c r="W98" i="4"/>
  <c r="X98" i="4"/>
  <c r="Z98" i="4" s="1"/>
  <c r="Y98" i="4"/>
  <c r="AA98" i="4"/>
  <c r="AB98" i="4"/>
  <c r="AC98" i="4"/>
  <c r="AD98" i="4"/>
  <c r="T99" i="4"/>
  <c r="U99" i="4"/>
  <c r="V99" i="4"/>
  <c r="W99" i="4"/>
  <c r="X99" i="4"/>
  <c r="Y99" i="4"/>
  <c r="Z99" i="4" s="1"/>
  <c r="AA99" i="4"/>
  <c r="AB99" i="4"/>
  <c r="AC99" i="4"/>
  <c r="AD99" i="4"/>
  <c r="T100" i="4"/>
  <c r="U100" i="4"/>
  <c r="V100" i="4"/>
  <c r="W100" i="4"/>
  <c r="X100" i="4"/>
  <c r="Y100" i="4"/>
  <c r="Z100" i="4" s="1"/>
  <c r="AA100" i="4"/>
  <c r="AB100" i="4"/>
  <c r="AC100" i="4"/>
  <c r="AD100" i="4"/>
  <c r="T101" i="4"/>
  <c r="U101" i="4"/>
  <c r="V101" i="4"/>
  <c r="W101" i="4"/>
  <c r="X101" i="4"/>
  <c r="Y101" i="4"/>
  <c r="Z101" i="4"/>
  <c r="AA101" i="4"/>
  <c r="AB101" i="4"/>
  <c r="AC101" i="4"/>
  <c r="AD101" i="4"/>
  <c r="T102" i="4"/>
  <c r="U102" i="4"/>
  <c r="V102" i="4"/>
  <c r="W102" i="4"/>
  <c r="X102" i="4"/>
  <c r="Y102" i="4"/>
  <c r="Z102" i="4"/>
  <c r="AA102" i="4"/>
  <c r="AB102" i="4"/>
  <c r="AC102" i="4"/>
  <c r="AD102" i="4"/>
  <c r="T103" i="4"/>
  <c r="U103" i="4"/>
  <c r="V103" i="4"/>
  <c r="W103" i="4"/>
  <c r="X103" i="4"/>
  <c r="Y103" i="4"/>
  <c r="Z103" i="4" s="1"/>
  <c r="AA103" i="4"/>
  <c r="AB103" i="4"/>
  <c r="AC103" i="4"/>
  <c r="AD103" i="4"/>
  <c r="T104" i="4"/>
  <c r="U104" i="4"/>
  <c r="V104" i="4"/>
  <c r="W104" i="4"/>
  <c r="X104" i="4"/>
  <c r="Y104" i="4"/>
  <c r="Z104" i="4" s="1"/>
  <c r="AA104" i="4"/>
  <c r="AB104" i="4"/>
  <c r="AC104" i="4"/>
  <c r="AD104" i="4"/>
  <c r="T105" i="4"/>
  <c r="U105" i="4"/>
  <c r="V105" i="4"/>
  <c r="W105" i="4"/>
  <c r="X105" i="4"/>
  <c r="Y105" i="4"/>
  <c r="Z105" i="4" s="1"/>
  <c r="AA105" i="4"/>
  <c r="AB105" i="4"/>
  <c r="AC105" i="4"/>
  <c r="AD105" i="4"/>
  <c r="T106" i="4"/>
  <c r="U106" i="4"/>
  <c r="V106" i="4"/>
  <c r="W106" i="4"/>
  <c r="X106" i="4"/>
  <c r="Z106" i="4" s="1"/>
  <c r="Y106" i="4"/>
  <c r="AA106" i="4"/>
  <c r="AB106" i="4"/>
  <c r="AC106" i="4"/>
  <c r="AD106" i="4"/>
  <c r="T107" i="4"/>
  <c r="U107" i="4"/>
  <c r="V107" i="4"/>
  <c r="W107" i="4"/>
  <c r="X107" i="4"/>
  <c r="Y107" i="4"/>
  <c r="Z107" i="4" s="1"/>
  <c r="AA107" i="4"/>
  <c r="AB107" i="4"/>
  <c r="AC107" i="4"/>
  <c r="AD107" i="4"/>
  <c r="T108" i="4"/>
  <c r="U108" i="4"/>
  <c r="V108" i="4"/>
  <c r="W108" i="4"/>
  <c r="X108" i="4"/>
  <c r="Y108" i="4"/>
  <c r="Z108" i="4" s="1"/>
  <c r="AA108" i="4"/>
  <c r="AB108" i="4"/>
  <c r="AC108" i="4"/>
  <c r="AD108" i="4"/>
  <c r="T109" i="4"/>
  <c r="U109" i="4"/>
  <c r="V109" i="4"/>
  <c r="W109" i="4"/>
  <c r="X109" i="4"/>
  <c r="Y109" i="4"/>
  <c r="Z109" i="4"/>
  <c r="AA109" i="4"/>
  <c r="AB109" i="4"/>
  <c r="AC109" i="4"/>
  <c r="AD109" i="4"/>
  <c r="T110" i="4"/>
  <c r="U110" i="4"/>
  <c r="V110" i="4"/>
  <c r="W110" i="4"/>
  <c r="X110" i="4"/>
  <c r="Y110" i="4"/>
  <c r="Z110" i="4"/>
  <c r="AA110" i="4"/>
  <c r="AB110" i="4"/>
  <c r="AC110" i="4"/>
  <c r="AD110" i="4"/>
  <c r="T111" i="4"/>
  <c r="U111" i="4"/>
  <c r="V111" i="4"/>
  <c r="W111" i="4"/>
  <c r="X111" i="4"/>
  <c r="Y111" i="4"/>
  <c r="Z111" i="4" s="1"/>
  <c r="AA111" i="4"/>
  <c r="AB111" i="4"/>
  <c r="AC111" i="4"/>
  <c r="AD111" i="4"/>
  <c r="T112" i="4"/>
  <c r="U112" i="4"/>
  <c r="V112" i="4"/>
  <c r="W112" i="4"/>
  <c r="X112" i="4"/>
  <c r="Y112" i="4"/>
  <c r="Z112" i="4" s="1"/>
  <c r="AA112" i="4"/>
  <c r="AB112" i="4"/>
  <c r="AC112" i="4"/>
  <c r="AD112" i="4"/>
  <c r="T113" i="4"/>
  <c r="U113" i="4"/>
  <c r="V113" i="4"/>
  <c r="W113" i="4"/>
  <c r="X113" i="4"/>
  <c r="Y113" i="4"/>
  <c r="Z113" i="4" s="1"/>
  <c r="AA113" i="4"/>
  <c r="AB113" i="4"/>
  <c r="AC113" i="4"/>
  <c r="AD113" i="4"/>
  <c r="T114" i="4"/>
  <c r="U114" i="4"/>
  <c r="V114" i="4"/>
  <c r="W114" i="4"/>
  <c r="X114" i="4"/>
  <c r="Z114" i="4" s="1"/>
  <c r="Y114" i="4"/>
  <c r="AA114" i="4"/>
  <c r="AB114" i="4"/>
  <c r="AC114" i="4"/>
  <c r="AD114" i="4"/>
  <c r="T115" i="4"/>
  <c r="U115" i="4"/>
  <c r="V115" i="4"/>
  <c r="W115" i="4"/>
  <c r="X115" i="4"/>
  <c r="Y115" i="4"/>
  <c r="Z115" i="4" s="1"/>
  <c r="AA115" i="4"/>
  <c r="AB115" i="4"/>
  <c r="AC115" i="4"/>
  <c r="AD115" i="4"/>
  <c r="T116" i="4"/>
  <c r="U116" i="4"/>
  <c r="V116" i="4"/>
  <c r="W116" i="4"/>
  <c r="X116" i="4"/>
  <c r="Y116" i="4"/>
  <c r="Z116" i="4" s="1"/>
  <c r="AA116" i="4"/>
  <c r="AB116" i="4"/>
  <c r="AC116" i="4"/>
  <c r="AD116" i="4"/>
  <c r="T117" i="4"/>
  <c r="U117" i="4"/>
  <c r="V117" i="4"/>
  <c r="W117" i="4"/>
  <c r="X117" i="4"/>
  <c r="Y117" i="4"/>
  <c r="Z117" i="4"/>
  <c r="AA117" i="4"/>
  <c r="AB117" i="4"/>
  <c r="AC117" i="4"/>
  <c r="AD117" i="4"/>
  <c r="T118" i="4"/>
  <c r="U118" i="4"/>
  <c r="V118" i="4"/>
  <c r="W118" i="4"/>
  <c r="X118" i="4"/>
  <c r="Y118" i="4"/>
  <c r="Z118" i="4"/>
  <c r="AA118" i="4"/>
  <c r="AB118" i="4"/>
  <c r="AC118" i="4"/>
  <c r="AD118" i="4"/>
  <c r="T119" i="4"/>
  <c r="U119" i="4"/>
  <c r="V119" i="4"/>
  <c r="W119" i="4"/>
  <c r="X119" i="4"/>
  <c r="Y119" i="4"/>
  <c r="Z119" i="4" s="1"/>
  <c r="AA119" i="4"/>
  <c r="AB119" i="4"/>
  <c r="AC119" i="4"/>
  <c r="AD119" i="4"/>
  <c r="T120" i="4"/>
  <c r="U120" i="4"/>
  <c r="V120" i="4"/>
  <c r="W120" i="4"/>
  <c r="X120" i="4"/>
  <c r="Y120" i="4"/>
  <c r="Z120" i="4" s="1"/>
  <c r="AA120" i="4"/>
  <c r="AB120" i="4"/>
  <c r="AC120" i="4"/>
  <c r="AD120" i="4"/>
  <c r="T121" i="4"/>
  <c r="U121" i="4"/>
  <c r="V121" i="4"/>
  <c r="W121" i="4"/>
  <c r="X121" i="4"/>
  <c r="Y121" i="4"/>
  <c r="Z121" i="4" s="1"/>
  <c r="AA121" i="4"/>
  <c r="AB121" i="4"/>
  <c r="AC121" i="4"/>
  <c r="AD121" i="4"/>
  <c r="T122" i="4"/>
  <c r="U122" i="4"/>
  <c r="V122" i="4"/>
  <c r="W122" i="4"/>
  <c r="X122" i="4"/>
  <c r="Z122" i="4" s="1"/>
  <c r="Y122" i="4"/>
  <c r="AA122" i="4"/>
  <c r="AB122" i="4"/>
  <c r="AC122" i="4"/>
  <c r="AD122" i="4"/>
  <c r="T123" i="4"/>
  <c r="U123" i="4"/>
  <c r="V123" i="4"/>
  <c r="W123" i="4"/>
  <c r="X123" i="4"/>
  <c r="Y123" i="4"/>
  <c r="Z123" i="4" s="1"/>
  <c r="AA123" i="4"/>
  <c r="AB123" i="4"/>
  <c r="AC123" i="4"/>
  <c r="AD123" i="4"/>
  <c r="T124" i="4"/>
  <c r="U124" i="4"/>
  <c r="V124" i="4"/>
  <c r="W124" i="4"/>
  <c r="X124" i="4"/>
  <c r="Y124" i="4"/>
  <c r="Z124" i="4" s="1"/>
  <c r="AA124" i="4"/>
  <c r="AB124" i="4"/>
  <c r="AC124" i="4"/>
  <c r="AD124" i="4"/>
  <c r="T125" i="4"/>
  <c r="U125" i="4"/>
  <c r="V125" i="4"/>
  <c r="W125" i="4"/>
  <c r="X125" i="4"/>
  <c r="Y125" i="4"/>
  <c r="Z125" i="4"/>
  <c r="AA125" i="4"/>
  <c r="AB125" i="4"/>
  <c r="AC125" i="4"/>
  <c r="AD125" i="4"/>
  <c r="T126" i="4"/>
  <c r="U126" i="4"/>
  <c r="V126" i="4"/>
  <c r="W126" i="4"/>
  <c r="X126" i="4"/>
  <c r="Y126" i="4"/>
  <c r="Z126" i="4"/>
  <c r="AA126" i="4"/>
  <c r="AB126" i="4"/>
  <c r="AC126" i="4"/>
  <c r="AD126" i="4"/>
  <c r="T127" i="4"/>
  <c r="U127" i="4"/>
  <c r="V127" i="4"/>
  <c r="W127" i="4"/>
  <c r="X127" i="4"/>
  <c r="Y127" i="4"/>
  <c r="Z127" i="4" s="1"/>
  <c r="AA127" i="4"/>
  <c r="AB127" i="4"/>
  <c r="AC127" i="4"/>
  <c r="AD127" i="4"/>
  <c r="T128" i="4"/>
  <c r="U128" i="4"/>
  <c r="V128" i="4"/>
  <c r="W128" i="4"/>
  <c r="X128" i="4"/>
  <c r="Y128" i="4"/>
  <c r="Z128" i="4" s="1"/>
  <c r="AA128" i="4"/>
  <c r="AB128" i="4"/>
  <c r="AC128" i="4"/>
  <c r="AD128" i="4"/>
  <c r="T129" i="4"/>
  <c r="U129" i="4"/>
  <c r="V129" i="4"/>
  <c r="W129" i="4"/>
  <c r="X129" i="4"/>
  <c r="Y129" i="4"/>
  <c r="Z129" i="4" s="1"/>
  <c r="AA129" i="4"/>
  <c r="AB129" i="4"/>
  <c r="AC129" i="4"/>
  <c r="AD129" i="4"/>
  <c r="T130" i="4"/>
  <c r="U130" i="4"/>
  <c r="V130" i="4"/>
  <c r="W130" i="4"/>
  <c r="X130" i="4"/>
  <c r="Z130" i="4" s="1"/>
  <c r="Y130" i="4"/>
  <c r="AA130" i="4"/>
  <c r="AB130" i="4"/>
  <c r="AC130" i="4"/>
  <c r="AD130" i="4"/>
  <c r="T131" i="4"/>
  <c r="U131" i="4"/>
  <c r="V131" i="4"/>
  <c r="W131" i="4"/>
  <c r="X131" i="4"/>
  <c r="Z131" i="4" s="1"/>
  <c r="Y131" i="4"/>
  <c r="AA131" i="4"/>
  <c r="AB131" i="4"/>
  <c r="AC131" i="4"/>
  <c r="AD131" i="4"/>
  <c r="T132" i="4"/>
  <c r="U132" i="4"/>
  <c r="V132" i="4"/>
  <c r="W132" i="4"/>
  <c r="X132" i="4"/>
  <c r="Y132" i="4"/>
  <c r="Z132" i="4"/>
  <c r="AA132" i="4"/>
  <c r="AB132" i="4"/>
  <c r="AC132" i="4"/>
  <c r="AD132" i="4"/>
  <c r="T133" i="4"/>
  <c r="U133" i="4"/>
  <c r="V133" i="4"/>
  <c r="W133" i="4"/>
  <c r="X133" i="4"/>
  <c r="Y133" i="4"/>
  <c r="Z133" i="4"/>
  <c r="AA133" i="4"/>
  <c r="AB133" i="4"/>
  <c r="AC133" i="4"/>
  <c r="AD133" i="4"/>
  <c r="T134" i="4"/>
  <c r="U134" i="4"/>
  <c r="V134" i="4"/>
  <c r="W134" i="4"/>
  <c r="X134" i="4"/>
  <c r="Y134" i="4"/>
  <c r="Z134" i="4"/>
  <c r="AA134" i="4"/>
  <c r="AB134" i="4"/>
  <c r="AC134" i="4"/>
  <c r="AD134" i="4"/>
  <c r="T135" i="4"/>
  <c r="U135" i="4"/>
  <c r="V135" i="4"/>
  <c r="W135" i="4"/>
  <c r="X135" i="4"/>
  <c r="Y135" i="4"/>
  <c r="Z135" i="4" s="1"/>
  <c r="AA135" i="4"/>
  <c r="AB135" i="4"/>
  <c r="AC135" i="4"/>
  <c r="AD135" i="4"/>
  <c r="T136" i="4"/>
  <c r="U136" i="4"/>
  <c r="V136" i="4"/>
  <c r="W136" i="4"/>
  <c r="X136" i="4"/>
  <c r="Y136" i="4"/>
  <c r="Z136" i="4" s="1"/>
  <c r="AA136" i="4"/>
  <c r="AB136" i="4"/>
  <c r="AC136" i="4"/>
  <c r="AD136" i="4"/>
  <c r="T137" i="4"/>
  <c r="U137" i="4"/>
  <c r="V137" i="4"/>
  <c r="W137" i="4"/>
  <c r="X137" i="4"/>
  <c r="Y137" i="4"/>
  <c r="Z137" i="4" s="1"/>
  <c r="AA137" i="4"/>
  <c r="AB137" i="4"/>
  <c r="AC137" i="4"/>
  <c r="AD137" i="4"/>
  <c r="T138" i="4"/>
  <c r="U138" i="4"/>
  <c r="V138" i="4"/>
  <c r="W138" i="4"/>
  <c r="X138" i="4"/>
  <c r="Z138" i="4" s="1"/>
  <c r="Y138" i="4"/>
  <c r="AA138" i="4"/>
  <c r="AB138" i="4"/>
  <c r="AC138" i="4"/>
  <c r="AD138" i="4"/>
  <c r="T139" i="4"/>
  <c r="U139" i="4"/>
  <c r="V139" i="4"/>
  <c r="W139" i="4"/>
  <c r="X139" i="4"/>
  <c r="Z139" i="4" s="1"/>
  <c r="Y139" i="4"/>
  <c r="AA139" i="4"/>
  <c r="AB139" i="4"/>
  <c r="AC139" i="4"/>
  <c r="AD139" i="4"/>
  <c r="T140" i="4"/>
  <c r="U140" i="4"/>
  <c r="V140" i="4"/>
  <c r="W140" i="4"/>
  <c r="X140" i="4"/>
  <c r="Y140" i="4"/>
  <c r="Z140" i="4"/>
  <c r="AA140" i="4"/>
  <c r="AB140" i="4"/>
  <c r="AC140" i="4"/>
  <c r="AD140" i="4"/>
  <c r="T141" i="4"/>
  <c r="U141" i="4"/>
  <c r="V141" i="4"/>
  <c r="W141" i="4"/>
  <c r="X141" i="4"/>
  <c r="Y141" i="4"/>
  <c r="Z141" i="4"/>
  <c r="AA141" i="4"/>
  <c r="AB141" i="4"/>
  <c r="AC141" i="4"/>
  <c r="AD141" i="4"/>
  <c r="T142" i="4"/>
  <c r="U142" i="4"/>
  <c r="V142" i="4"/>
  <c r="W142" i="4"/>
  <c r="X142" i="4"/>
  <c r="Y142" i="4"/>
  <c r="Z142" i="4"/>
  <c r="AA142" i="4"/>
  <c r="AB142" i="4"/>
  <c r="AC142" i="4"/>
  <c r="AD142" i="4"/>
  <c r="T143" i="4"/>
  <c r="U143" i="4"/>
  <c r="V143" i="4"/>
  <c r="W143" i="4"/>
  <c r="X143" i="4"/>
  <c r="Y143" i="4"/>
  <c r="Z143" i="4" s="1"/>
  <c r="AA143" i="4"/>
  <c r="AB143" i="4"/>
  <c r="AC143" i="4"/>
  <c r="AD143" i="4"/>
  <c r="T144" i="4"/>
  <c r="U144" i="4"/>
  <c r="V144" i="4"/>
  <c r="W144" i="4"/>
  <c r="X144" i="4"/>
  <c r="Y144" i="4"/>
  <c r="Z144" i="4" s="1"/>
  <c r="AA144" i="4"/>
  <c r="AB144" i="4"/>
  <c r="AC144" i="4"/>
  <c r="AD144" i="4"/>
  <c r="T145" i="4"/>
  <c r="U145" i="4"/>
  <c r="V145" i="4"/>
  <c r="W145" i="4"/>
  <c r="X145" i="4"/>
  <c r="Y145" i="4"/>
  <c r="Z145" i="4" s="1"/>
  <c r="AA145" i="4"/>
  <c r="AB145" i="4"/>
  <c r="AC145" i="4"/>
  <c r="AD145" i="4"/>
  <c r="T146" i="4"/>
  <c r="U146" i="4"/>
  <c r="V146" i="4"/>
  <c r="W146" i="4"/>
  <c r="X146" i="4"/>
  <c r="Z146" i="4" s="1"/>
  <c r="Y146" i="4"/>
  <c r="AA146" i="4"/>
  <c r="AB146" i="4"/>
  <c r="AC146" i="4"/>
  <c r="AD146" i="4"/>
  <c r="T147" i="4"/>
  <c r="U147" i="4"/>
  <c r="V147" i="4"/>
  <c r="W147" i="4"/>
  <c r="X147" i="4"/>
  <c r="Z147" i="4" s="1"/>
  <c r="Y147" i="4"/>
  <c r="AA147" i="4"/>
  <c r="AB147" i="4"/>
  <c r="AC147" i="4"/>
  <c r="AD147" i="4"/>
  <c r="T148" i="4"/>
  <c r="U148" i="4"/>
  <c r="V148" i="4"/>
  <c r="W148" i="4"/>
  <c r="X148" i="4"/>
  <c r="Y148" i="4"/>
  <c r="Z148" i="4"/>
  <c r="AA148" i="4"/>
  <c r="AB148" i="4"/>
  <c r="AC148" i="4"/>
  <c r="AD148" i="4"/>
  <c r="T149" i="4"/>
  <c r="U149" i="4"/>
  <c r="V149" i="4"/>
  <c r="W149" i="4"/>
  <c r="X149" i="4"/>
  <c r="Y149" i="4"/>
  <c r="Z149" i="4"/>
  <c r="AA149" i="4"/>
  <c r="AB149" i="4"/>
  <c r="AC149" i="4"/>
  <c r="AD149" i="4"/>
  <c r="T150" i="4"/>
  <c r="U150" i="4"/>
  <c r="V150" i="4"/>
  <c r="W150" i="4"/>
  <c r="X150" i="4"/>
  <c r="Y150" i="4"/>
  <c r="Z150" i="4"/>
  <c r="AA150" i="4"/>
  <c r="AB150" i="4"/>
  <c r="AC150" i="4"/>
  <c r="AD150" i="4"/>
  <c r="T151" i="4"/>
  <c r="U151" i="4"/>
  <c r="V151" i="4"/>
  <c r="W151" i="4"/>
  <c r="X151" i="4"/>
  <c r="Y151" i="4"/>
  <c r="Z151" i="4" s="1"/>
  <c r="AA151" i="4"/>
  <c r="AB151" i="4"/>
  <c r="AC151" i="4"/>
  <c r="AD151" i="4"/>
  <c r="T152" i="4"/>
  <c r="U152" i="4"/>
  <c r="V152" i="4"/>
  <c r="W152" i="4"/>
  <c r="X152" i="4"/>
  <c r="Y152" i="4"/>
  <c r="Z152" i="4" s="1"/>
  <c r="AA152" i="4"/>
  <c r="AB152" i="4"/>
  <c r="AC152" i="4"/>
  <c r="AD152" i="4"/>
  <c r="T153" i="4"/>
  <c r="U153" i="4"/>
  <c r="V153" i="4"/>
  <c r="W153" i="4"/>
  <c r="X153" i="4"/>
  <c r="Y153" i="4"/>
  <c r="Z153" i="4" s="1"/>
  <c r="AA153" i="4"/>
  <c r="AB153" i="4"/>
  <c r="AC153" i="4"/>
  <c r="AD153" i="4"/>
  <c r="T154" i="4"/>
  <c r="U154" i="4"/>
  <c r="V154" i="4"/>
  <c r="W154" i="4"/>
  <c r="X154" i="4"/>
  <c r="Z154" i="4" s="1"/>
  <c r="Y154" i="4"/>
  <c r="AA154" i="4"/>
  <c r="AB154" i="4"/>
  <c r="AC154" i="4"/>
  <c r="AD154" i="4"/>
  <c r="T155" i="4"/>
  <c r="U155" i="4"/>
  <c r="V155" i="4"/>
  <c r="W155" i="4"/>
  <c r="X155" i="4"/>
  <c r="Z155" i="4" s="1"/>
  <c r="Y155" i="4"/>
  <c r="AA155" i="4"/>
  <c r="AB155" i="4"/>
  <c r="AC155" i="4"/>
  <c r="AD155" i="4"/>
  <c r="T156" i="4"/>
  <c r="U156" i="4"/>
  <c r="V156" i="4"/>
  <c r="W156" i="4"/>
  <c r="X156" i="4"/>
  <c r="Y156" i="4"/>
  <c r="Z156" i="4"/>
  <c r="AA156" i="4"/>
  <c r="AB156" i="4"/>
  <c r="AC156" i="4"/>
  <c r="AD156" i="4"/>
  <c r="T157" i="4"/>
  <c r="U157" i="4"/>
  <c r="V157" i="4"/>
  <c r="W157" i="4"/>
  <c r="X157" i="4"/>
  <c r="Y157" i="4"/>
  <c r="Z157" i="4"/>
  <c r="AA157" i="4"/>
  <c r="AB157" i="4"/>
  <c r="AC157" i="4"/>
  <c r="AD157" i="4"/>
  <c r="T158" i="4"/>
  <c r="U158" i="4"/>
  <c r="V158" i="4"/>
  <c r="W158" i="4"/>
  <c r="X158" i="4"/>
  <c r="Z158" i="4" s="1"/>
  <c r="Y158" i="4"/>
  <c r="AA158" i="4"/>
  <c r="AB158" i="4"/>
  <c r="AC158" i="4"/>
  <c r="AD158" i="4"/>
  <c r="T159" i="4"/>
  <c r="U159" i="4"/>
  <c r="V159" i="4"/>
  <c r="W159" i="4"/>
  <c r="X159" i="4"/>
  <c r="Y159" i="4"/>
  <c r="Z159" i="4" s="1"/>
  <c r="AA159" i="4"/>
  <c r="AB159" i="4"/>
  <c r="AC159" i="4"/>
  <c r="AD159" i="4"/>
  <c r="T160" i="4"/>
  <c r="U160" i="4"/>
  <c r="V160" i="4"/>
  <c r="W160" i="4"/>
  <c r="X160" i="4"/>
  <c r="Y160" i="4"/>
  <c r="Z160" i="4"/>
  <c r="AA160" i="4"/>
  <c r="AB160" i="4"/>
  <c r="AC160" i="4"/>
  <c r="AD160" i="4"/>
  <c r="T161" i="4"/>
  <c r="U161" i="4"/>
  <c r="V161" i="4"/>
  <c r="W161" i="4"/>
  <c r="X161" i="4"/>
  <c r="Y161" i="4"/>
  <c r="Z161" i="4"/>
  <c r="AA161" i="4"/>
  <c r="AB161" i="4"/>
  <c r="AC161" i="4"/>
  <c r="AD161" i="4"/>
  <c r="T162" i="4"/>
  <c r="U162" i="4"/>
  <c r="V162" i="4"/>
  <c r="W162" i="4"/>
  <c r="X162" i="4"/>
  <c r="Y162" i="4"/>
  <c r="Z162" i="4"/>
  <c r="AA162" i="4"/>
  <c r="AB162" i="4"/>
  <c r="AC162" i="4"/>
  <c r="AD162" i="4"/>
  <c r="T163" i="4"/>
  <c r="U163" i="4"/>
  <c r="V163" i="4"/>
  <c r="W163" i="4"/>
  <c r="X163" i="4"/>
  <c r="Y163" i="4"/>
  <c r="Z163" i="4" s="1"/>
  <c r="AA163" i="4"/>
  <c r="AB163" i="4"/>
  <c r="AC163" i="4"/>
  <c r="AD163" i="4"/>
  <c r="T164" i="4"/>
  <c r="U164" i="4"/>
  <c r="V164" i="4"/>
  <c r="W164" i="4"/>
  <c r="X164" i="4"/>
  <c r="Y164" i="4"/>
  <c r="Z164" i="4"/>
  <c r="AA164" i="4"/>
  <c r="AB164" i="4"/>
  <c r="AC164" i="4"/>
  <c r="AD164" i="4"/>
  <c r="T165" i="4"/>
  <c r="U165" i="4"/>
  <c r="V165" i="4"/>
  <c r="W165" i="4"/>
  <c r="X165" i="4"/>
  <c r="Y165" i="4"/>
  <c r="Z165" i="4"/>
  <c r="AA165" i="4"/>
  <c r="AB165" i="4"/>
  <c r="AC165" i="4"/>
  <c r="AD165" i="4"/>
  <c r="T166" i="4"/>
  <c r="U166" i="4"/>
  <c r="V166" i="4"/>
  <c r="W166" i="4"/>
  <c r="X166" i="4"/>
  <c r="Z166" i="4" s="1"/>
  <c r="Y166" i="4"/>
  <c r="AA166" i="4"/>
  <c r="AB166" i="4"/>
  <c r="AC166" i="4"/>
  <c r="AD166" i="4"/>
  <c r="T167" i="4"/>
  <c r="U167" i="4"/>
  <c r="V167" i="4"/>
  <c r="W167" i="4"/>
  <c r="X167" i="4"/>
  <c r="Z167" i="4" s="1"/>
  <c r="Y167" i="4"/>
  <c r="AA167" i="4"/>
  <c r="AB167" i="4"/>
  <c r="AC167" i="4"/>
  <c r="AD167" i="4"/>
  <c r="T168" i="4"/>
  <c r="U168" i="4"/>
  <c r="V168" i="4"/>
  <c r="W168" i="4"/>
  <c r="X168" i="4"/>
  <c r="Z168" i="4" s="1"/>
  <c r="Y168" i="4"/>
  <c r="AA168" i="4"/>
  <c r="AB168" i="4"/>
  <c r="AC168" i="4"/>
  <c r="AD168" i="4"/>
  <c r="T169" i="4"/>
  <c r="U169" i="4"/>
  <c r="V169" i="4"/>
  <c r="W169" i="4"/>
  <c r="X169" i="4"/>
  <c r="Y169" i="4"/>
  <c r="Z169" i="4"/>
  <c r="AA169" i="4"/>
  <c r="AB169" i="4"/>
  <c r="AC169" i="4"/>
  <c r="AD169" i="4"/>
  <c r="T170" i="4"/>
  <c r="U170" i="4"/>
  <c r="V170" i="4"/>
  <c r="W170" i="4"/>
  <c r="X170" i="4"/>
  <c r="Y170" i="4"/>
  <c r="Z170" i="4" s="1"/>
  <c r="AA170" i="4"/>
  <c r="AB170" i="4"/>
  <c r="AC170" i="4"/>
  <c r="AD170" i="4"/>
  <c r="T171" i="4"/>
  <c r="U171" i="4"/>
  <c r="V171" i="4"/>
  <c r="W171" i="4"/>
  <c r="X171" i="4"/>
  <c r="Y171" i="4"/>
  <c r="Z171" i="4" s="1"/>
  <c r="AA171" i="4"/>
  <c r="AB171" i="4"/>
  <c r="AC171" i="4"/>
  <c r="AD171" i="4"/>
  <c r="T172" i="4"/>
  <c r="U172" i="4"/>
  <c r="V172" i="4"/>
  <c r="W172" i="4"/>
  <c r="X172" i="4"/>
  <c r="Y172" i="4"/>
  <c r="Z172" i="4"/>
  <c r="AA172" i="4"/>
  <c r="AB172" i="4"/>
  <c r="AC172" i="4"/>
  <c r="AD172" i="4"/>
  <c r="T173" i="4"/>
  <c r="U173" i="4"/>
  <c r="V173" i="4"/>
  <c r="W173" i="4"/>
  <c r="X173" i="4"/>
  <c r="Y173" i="4"/>
  <c r="Z173" i="4" s="1"/>
  <c r="AA173" i="4"/>
  <c r="AB173" i="4"/>
  <c r="AC173" i="4"/>
  <c r="AD173" i="4"/>
  <c r="T174" i="4"/>
  <c r="U174" i="4"/>
  <c r="V174" i="4"/>
  <c r="W174" i="4"/>
  <c r="X174" i="4"/>
  <c r="Z174" i="4" s="1"/>
  <c r="Y174" i="4"/>
  <c r="AA174" i="4"/>
  <c r="AB174" i="4"/>
  <c r="AC174" i="4"/>
  <c r="AD174" i="4"/>
  <c r="T175" i="4"/>
  <c r="U175" i="4"/>
  <c r="V175" i="4"/>
  <c r="W175" i="4"/>
  <c r="X175" i="4"/>
  <c r="Y175" i="4"/>
  <c r="Z175" i="4"/>
  <c r="AA175" i="4"/>
  <c r="AB175" i="4"/>
  <c r="AC175" i="4"/>
  <c r="AD175" i="4"/>
  <c r="T176" i="4"/>
  <c r="U176" i="4"/>
  <c r="V176" i="4"/>
  <c r="W176" i="4"/>
  <c r="X176" i="4"/>
  <c r="Y176" i="4"/>
  <c r="Z176" i="4" s="1"/>
  <c r="AA176" i="4"/>
  <c r="AB176" i="4"/>
  <c r="AC176" i="4"/>
  <c r="AD176" i="4"/>
  <c r="T177" i="4"/>
  <c r="U177" i="4"/>
  <c r="V177" i="4"/>
  <c r="W177" i="4"/>
  <c r="X177" i="4"/>
  <c r="Y177" i="4"/>
  <c r="Z177" i="4"/>
  <c r="AA177" i="4"/>
  <c r="AB177" i="4"/>
  <c r="AC177" i="4"/>
  <c r="AD177" i="4"/>
  <c r="T178" i="4"/>
  <c r="U178" i="4"/>
  <c r="V178" i="4"/>
  <c r="W178" i="4"/>
  <c r="X178" i="4"/>
  <c r="Y178" i="4"/>
  <c r="Z178" i="4" s="1"/>
  <c r="AA178" i="4"/>
  <c r="AB178" i="4"/>
  <c r="AC178" i="4"/>
  <c r="AD178" i="4"/>
  <c r="T179" i="4"/>
  <c r="U179" i="4"/>
  <c r="V179" i="4"/>
  <c r="W179" i="4"/>
  <c r="X179" i="4"/>
  <c r="Y179" i="4"/>
  <c r="AA179" i="4"/>
  <c r="AB179" i="4"/>
  <c r="AC179" i="4"/>
  <c r="AD179" i="4"/>
  <c r="T180" i="4"/>
  <c r="U180" i="4"/>
  <c r="V180" i="4"/>
  <c r="W180" i="4"/>
  <c r="X180" i="4"/>
  <c r="Y180" i="4"/>
  <c r="Z180" i="4"/>
  <c r="AA180" i="4"/>
  <c r="AB180" i="4"/>
  <c r="AC180" i="4"/>
  <c r="AD180" i="4"/>
  <c r="T181" i="4"/>
  <c r="U181" i="4"/>
  <c r="V181" i="4"/>
  <c r="W181" i="4"/>
  <c r="X181" i="4"/>
  <c r="Y181" i="4"/>
  <c r="Z181" i="4" s="1"/>
  <c r="AA181" i="4"/>
  <c r="AB181" i="4"/>
  <c r="AC181" i="4"/>
  <c r="AD181" i="4"/>
  <c r="T182" i="4"/>
  <c r="U182" i="4"/>
  <c r="V182" i="4"/>
  <c r="W182" i="4"/>
  <c r="X182" i="4"/>
  <c r="Z182" i="4" s="1"/>
  <c r="Y182" i="4"/>
  <c r="AA182" i="4"/>
  <c r="AB182" i="4"/>
  <c r="AC182" i="4"/>
  <c r="AD182" i="4"/>
  <c r="T183" i="4"/>
  <c r="U183" i="4"/>
  <c r="V183" i="4"/>
  <c r="W183" i="4"/>
  <c r="X183" i="4"/>
  <c r="Y183" i="4"/>
  <c r="Z183" i="4"/>
  <c r="AA183" i="4"/>
  <c r="AB183" i="4"/>
  <c r="AC183" i="4"/>
  <c r="AD183" i="4"/>
  <c r="T184" i="4"/>
  <c r="U184" i="4"/>
  <c r="V184" i="4"/>
  <c r="W184" i="4"/>
  <c r="X184" i="4"/>
  <c r="Y184" i="4"/>
  <c r="Z184" i="4" s="1"/>
  <c r="AA184" i="4"/>
  <c r="AB184" i="4"/>
  <c r="AC184" i="4"/>
  <c r="AD184" i="4"/>
  <c r="T185" i="4"/>
  <c r="U185" i="4"/>
  <c r="V185" i="4"/>
  <c r="W185" i="4"/>
  <c r="X185" i="4"/>
  <c r="Y185" i="4"/>
  <c r="Z185" i="4"/>
  <c r="AA185" i="4"/>
  <c r="AB185" i="4"/>
  <c r="AC185" i="4"/>
  <c r="AD185" i="4"/>
  <c r="T186" i="4"/>
  <c r="U186" i="4"/>
  <c r="V186" i="4"/>
  <c r="W186" i="4"/>
  <c r="X186" i="4"/>
  <c r="Y186" i="4"/>
  <c r="Z186" i="4"/>
  <c r="AA186" i="4"/>
  <c r="AB186" i="4"/>
  <c r="AC186" i="4"/>
  <c r="AD186" i="4"/>
  <c r="T187" i="4"/>
  <c r="U187" i="4"/>
  <c r="V187" i="4"/>
  <c r="W187" i="4"/>
  <c r="X187" i="4"/>
  <c r="Y187" i="4"/>
  <c r="AA187" i="4"/>
  <c r="AB187" i="4"/>
  <c r="AC187" i="4"/>
  <c r="AD187" i="4"/>
  <c r="T188" i="4"/>
  <c r="U188" i="4"/>
  <c r="V188" i="4"/>
  <c r="W188" i="4"/>
  <c r="X188" i="4"/>
  <c r="Y188" i="4"/>
  <c r="Z188" i="4" s="1"/>
  <c r="AA188" i="4"/>
  <c r="AB188" i="4"/>
  <c r="AC188" i="4"/>
  <c r="AD188" i="4"/>
  <c r="T189" i="4"/>
  <c r="U189" i="4"/>
  <c r="V189" i="4"/>
  <c r="W189" i="4"/>
  <c r="X189" i="4"/>
  <c r="Y189" i="4"/>
  <c r="Z189" i="4"/>
  <c r="AA189" i="4"/>
  <c r="AB189" i="4"/>
  <c r="AC189" i="4"/>
  <c r="AD189" i="4"/>
  <c r="T190" i="4"/>
  <c r="U190" i="4"/>
  <c r="V190" i="4"/>
  <c r="W190" i="4"/>
  <c r="X190" i="4"/>
  <c r="Z190" i="4" s="1"/>
  <c r="Y190" i="4"/>
  <c r="AA190" i="4"/>
  <c r="AB190" i="4"/>
  <c r="AC190" i="4"/>
  <c r="AD190" i="4"/>
  <c r="T191" i="4"/>
  <c r="U191" i="4"/>
  <c r="V191" i="4"/>
  <c r="W191" i="4"/>
  <c r="X191" i="4"/>
  <c r="Y191" i="4"/>
  <c r="Z191" i="4" s="1"/>
  <c r="AA191" i="4"/>
  <c r="AB191" i="4"/>
  <c r="AC191" i="4"/>
  <c r="AD191" i="4"/>
  <c r="T192" i="4"/>
  <c r="U192" i="4"/>
  <c r="V192" i="4"/>
  <c r="W192" i="4"/>
  <c r="X192" i="4"/>
  <c r="Y192" i="4"/>
  <c r="Z192" i="4"/>
  <c r="AA192" i="4"/>
  <c r="AB192" i="4"/>
  <c r="AC192" i="4"/>
  <c r="AD192" i="4"/>
  <c r="T193" i="4"/>
  <c r="U193" i="4"/>
  <c r="V193" i="4"/>
  <c r="W193" i="4"/>
  <c r="X193" i="4"/>
  <c r="Y193" i="4"/>
  <c r="Z193" i="4"/>
  <c r="AA193" i="4"/>
  <c r="AB193" i="4"/>
  <c r="AC193" i="4"/>
  <c r="AD193" i="4"/>
  <c r="T194" i="4"/>
  <c r="U194" i="4"/>
  <c r="V194" i="4"/>
  <c r="W194" i="4"/>
  <c r="X194" i="4"/>
  <c r="Y194" i="4"/>
  <c r="Z194" i="4"/>
  <c r="AA194" i="4"/>
  <c r="AB194" i="4"/>
  <c r="AC194" i="4"/>
  <c r="AD194" i="4"/>
  <c r="T195" i="4"/>
  <c r="U195" i="4"/>
  <c r="V195" i="4"/>
  <c r="W195" i="4"/>
  <c r="X195" i="4"/>
  <c r="Y195" i="4"/>
  <c r="Z195" i="4" s="1"/>
  <c r="AA195" i="4"/>
  <c r="AB195" i="4"/>
  <c r="AC195" i="4"/>
  <c r="AD195" i="4"/>
  <c r="T196" i="4"/>
  <c r="U196" i="4"/>
  <c r="V196" i="4"/>
  <c r="W196" i="4"/>
  <c r="X196" i="4"/>
  <c r="Y196" i="4"/>
  <c r="Z196" i="4"/>
  <c r="AA196" i="4"/>
  <c r="AB196" i="4"/>
  <c r="AC196" i="4"/>
  <c r="AD196" i="4"/>
  <c r="T197" i="4"/>
  <c r="U197" i="4"/>
  <c r="V197" i="4"/>
  <c r="W197" i="4"/>
  <c r="X197" i="4"/>
  <c r="Y197" i="4"/>
  <c r="Z197" i="4"/>
  <c r="AA197" i="4"/>
  <c r="AB197" i="4"/>
  <c r="AC197" i="4"/>
  <c r="AD197" i="4"/>
  <c r="T198" i="4"/>
  <c r="U198" i="4"/>
  <c r="V198" i="4"/>
  <c r="W198" i="4"/>
  <c r="X198" i="4"/>
  <c r="Z198" i="4" s="1"/>
  <c r="Y198" i="4"/>
  <c r="AA198" i="4"/>
  <c r="AB198" i="4"/>
  <c r="AC198" i="4"/>
  <c r="AD198" i="4"/>
  <c r="T199" i="4"/>
  <c r="U199" i="4"/>
  <c r="V199" i="4"/>
  <c r="W199" i="4"/>
  <c r="X199" i="4"/>
  <c r="Z199" i="4" s="1"/>
  <c r="Y199" i="4"/>
  <c r="AA199" i="4"/>
  <c r="AB199" i="4"/>
  <c r="AC199" i="4"/>
  <c r="AD199" i="4"/>
  <c r="T200" i="4"/>
  <c r="U200" i="4"/>
  <c r="V200" i="4"/>
  <c r="W200" i="4"/>
  <c r="X200" i="4"/>
  <c r="Y200" i="4"/>
  <c r="Z200" i="4"/>
  <c r="AA200" i="4"/>
  <c r="AB200" i="4"/>
  <c r="AC200" i="4"/>
  <c r="AD200" i="4"/>
  <c r="T201" i="4"/>
  <c r="U201" i="4"/>
  <c r="V201" i="4"/>
  <c r="W201" i="4"/>
  <c r="X201" i="4"/>
  <c r="Y201" i="4"/>
  <c r="Z201" i="4"/>
  <c r="AA201" i="4"/>
  <c r="AB201" i="4"/>
  <c r="AC201" i="4"/>
  <c r="AD201" i="4"/>
  <c r="T202" i="4"/>
  <c r="U202" i="4"/>
  <c r="V202" i="4"/>
  <c r="W202" i="4"/>
  <c r="X202" i="4"/>
  <c r="Y202" i="4"/>
  <c r="Z202" i="4" s="1"/>
  <c r="AA202" i="4"/>
  <c r="AB202" i="4"/>
  <c r="AC202" i="4"/>
  <c r="AD202" i="4"/>
  <c r="T203" i="4"/>
  <c r="U203" i="4"/>
  <c r="V203" i="4"/>
  <c r="W203" i="4"/>
  <c r="X203" i="4"/>
  <c r="Y203" i="4"/>
  <c r="Z203" i="4" s="1"/>
  <c r="AA203" i="4"/>
  <c r="AB203" i="4"/>
  <c r="AC203" i="4"/>
  <c r="AD203" i="4"/>
  <c r="T204" i="4"/>
  <c r="U204" i="4"/>
  <c r="V204" i="4"/>
  <c r="W204" i="4"/>
  <c r="X204" i="4"/>
  <c r="Y204" i="4"/>
  <c r="Z204" i="4"/>
  <c r="AA204" i="4"/>
  <c r="AB204" i="4"/>
  <c r="AC204" i="4"/>
  <c r="AD204" i="4"/>
  <c r="T205" i="4"/>
  <c r="U205" i="4"/>
  <c r="V205" i="4"/>
  <c r="W205" i="4"/>
  <c r="X205" i="4"/>
  <c r="Y205" i="4"/>
  <c r="Z205" i="4" s="1"/>
  <c r="AA205" i="4"/>
  <c r="AB205" i="4"/>
  <c r="AC205" i="4"/>
  <c r="AD205" i="4"/>
  <c r="T206" i="4"/>
  <c r="U206" i="4"/>
  <c r="V206" i="4"/>
  <c r="W206" i="4"/>
  <c r="X206" i="4"/>
  <c r="Z206" i="4" s="1"/>
  <c r="Y206" i="4"/>
  <c r="AA206" i="4"/>
  <c r="AB206" i="4"/>
  <c r="AC206" i="4"/>
  <c r="AD206" i="4"/>
  <c r="T207" i="4"/>
  <c r="U207" i="4"/>
  <c r="V207" i="4"/>
  <c r="W207" i="4"/>
  <c r="X207" i="4"/>
  <c r="Y207" i="4"/>
  <c r="Z207" i="4"/>
  <c r="AA207" i="4"/>
  <c r="AB207" i="4"/>
  <c r="AC207" i="4"/>
  <c r="AD207" i="4"/>
  <c r="T208" i="4"/>
  <c r="U208" i="4"/>
  <c r="V208" i="4"/>
  <c r="W208" i="4"/>
  <c r="X208" i="4"/>
  <c r="Y208" i="4"/>
  <c r="Z208" i="4" s="1"/>
  <c r="AA208" i="4"/>
  <c r="AB208" i="4"/>
  <c r="AC208" i="4"/>
  <c r="AD208" i="4"/>
  <c r="T209" i="4"/>
  <c r="U209" i="4"/>
  <c r="V209" i="4"/>
  <c r="W209" i="4"/>
  <c r="X209" i="4"/>
  <c r="Y209" i="4"/>
  <c r="Z209" i="4"/>
  <c r="AA209" i="4"/>
  <c r="AB209" i="4"/>
  <c r="AC209" i="4"/>
  <c r="AD209" i="4"/>
  <c r="T210" i="4"/>
  <c r="U210" i="4"/>
  <c r="V210" i="4"/>
  <c r="W210" i="4"/>
  <c r="X210" i="4"/>
  <c r="Y210" i="4"/>
  <c r="Z210" i="4" s="1"/>
  <c r="AA210" i="4"/>
  <c r="AB210" i="4"/>
  <c r="AC210" i="4"/>
  <c r="AD210" i="4"/>
  <c r="T211" i="4"/>
  <c r="U211" i="4"/>
  <c r="V211" i="4"/>
  <c r="W211" i="4"/>
  <c r="X211" i="4"/>
  <c r="Y211" i="4"/>
  <c r="AA211" i="4"/>
  <c r="AB211" i="4"/>
  <c r="AC211" i="4"/>
  <c r="AD211" i="4"/>
  <c r="T212" i="4"/>
  <c r="U212" i="4"/>
  <c r="V212" i="4"/>
  <c r="W212" i="4"/>
  <c r="X212" i="4"/>
  <c r="Y212" i="4"/>
  <c r="Z212" i="4"/>
  <c r="AA212" i="4"/>
  <c r="AB212" i="4"/>
  <c r="AC212" i="4"/>
  <c r="AD212" i="4"/>
  <c r="T213" i="4"/>
  <c r="U213" i="4"/>
  <c r="V213" i="4"/>
  <c r="W213" i="4"/>
  <c r="X213" i="4"/>
  <c r="Y213" i="4"/>
  <c r="Z213" i="4" s="1"/>
  <c r="AA213" i="4"/>
  <c r="AB213" i="4"/>
  <c r="AC213" i="4"/>
  <c r="AD213" i="4"/>
  <c r="T214" i="4"/>
  <c r="U214" i="4"/>
  <c r="V214" i="4"/>
  <c r="W214" i="4"/>
  <c r="X214" i="4"/>
  <c r="Z214" i="4" s="1"/>
  <c r="Y214" i="4"/>
  <c r="AA214" i="4"/>
  <c r="AB214" i="4"/>
  <c r="AC214" i="4"/>
  <c r="AD214" i="4"/>
  <c r="T215" i="4"/>
  <c r="U215" i="4"/>
  <c r="V215" i="4"/>
  <c r="W215" i="4"/>
  <c r="X215" i="4"/>
  <c r="Y215" i="4"/>
  <c r="Z215" i="4"/>
  <c r="AA215" i="4"/>
  <c r="AB215" i="4"/>
  <c r="AC215" i="4"/>
  <c r="AD215" i="4"/>
  <c r="T216" i="4"/>
  <c r="U216" i="4"/>
  <c r="V216" i="4"/>
  <c r="W216" i="4"/>
  <c r="X216" i="4"/>
  <c r="Y216" i="4"/>
  <c r="Z216" i="4" s="1"/>
  <c r="AA216" i="4"/>
  <c r="AB216" i="4"/>
  <c r="AC216" i="4"/>
  <c r="AD216" i="4"/>
  <c r="T217" i="4"/>
  <c r="U217" i="4"/>
  <c r="V217" i="4"/>
  <c r="W217" i="4"/>
  <c r="X217" i="4"/>
  <c r="Y217" i="4"/>
  <c r="Z217" i="4"/>
  <c r="AA217" i="4"/>
  <c r="AB217" i="4"/>
  <c r="AC217" i="4"/>
  <c r="AD217" i="4"/>
  <c r="T218" i="4"/>
  <c r="U218" i="4"/>
  <c r="V218" i="4"/>
  <c r="W218" i="4"/>
  <c r="X218" i="4"/>
  <c r="Y218" i="4"/>
  <c r="Z218" i="4"/>
  <c r="AA218" i="4"/>
  <c r="AB218" i="4"/>
  <c r="AC218" i="4"/>
  <c r="AD218" i="4"/>
  <c r="T219" i="4"/>
  <c r="U219" i="4"/>
  <c r="V219" i="4"/>
  <c r="W219" i="4"/>
  <c r="X219" i="4"/>
  <c r="Y219" i="4"/>
  <c r="AA219" i="4"/>
  <c r="AB219" i="4"/>
  <c r="AC219" i="4"/>
  <c r="AD219" i="4"/>
  <c r="T220" i="4"/>
  <c r="U220" i="4"/>
  <c r="V220" i="4"/>
  <c r="W220" i="4"/>
  <c r="X220" i="4"/>
  <c r="Y220" i="4"/>
  <c r="Z220" i="4" s="1"/>
  <c r="AA220" i="4"/>
  <c r="AB220" i="4"/>
  <c r="AC220" i="4"/>
  <c r="AD220" i="4"/>
  <c r="T221" i="4"/>
  <c r="U221" i="4"/>
  <c r="V221" i="4"/>
  <c r="W221" i="4"/>
  <c r="X221" i="4"/>
  <c r="Y221" i="4"/>
  <c r="Z221" i="4"/>
  <c r="AA221" i="4"/>
  <c r="AB221" i="4"/>
  <c r="AC221" i="4"/>
  <c r="AD221" i="4"/>
  <c r="T222" i="4"/>
  <c r="U222" i="4"/>
  <c r="V222" i="4"/>
  <c r="W222" i="4"/>
  <c r="X222" i="4"/>
  <c r="Z222" i="4" s="1"/>
  <c r="Y222" i="4"/>
  <c r="AA222" i="4"/>
  <c r="AB222" i="4"/>
  <c r="AC222" i="4"/>
  <c r="AD222" i="4"/>
  <c r="T223" i="4"/>
  <c r="U223" i="4"/>
  <c r="V223" i="4"/>
  <c r="W223" i="4"/>
  <c r="X223" i="4"/>
  <c r="Y223" i="4"/>
  <c r="Z223" i="4" s="1"/>
  <c r="AA223" i="4"/>
  <c r="AB223" i="4"/>
  <c r="AC223" i="4"/>
  <c r="AD223" i="4"/>
  <c r="T224" i="4"/>
  <c r="U224" i="4"/>
  <c r="V224" i="4"/>
  <c r="W224" i="4"/>
  <c r="X224" i="4"/>
  <c r="Y224" i="4"/>
  <c r="Z224" i="4"/>
  <c r="AA224" i="4"/>
  <c r="AB224" i="4"/>
  <c r="AC224" i="4"/>
  <c r="AD224" i="4"/>
  <c r="T225" i="4"/>
  <c r="U225" i="4"/>
  <c r="V225" i="4"/>
  <c r="W225" i="4"/>
  <c r="X225" i="4"/>
  <c r="Y225" i="4"/>
  <c r="Z225" i="4"/>
  <c r="AA225" i="4"/>
  <c r="AB225" i="4"/>
  <c r="AC225" i="4"/>
  <c r="AD225" i="4"/>
  <c r="T226" i="4"/>
  <c r="U226" i="4"/>
  <c r="V226" i="4"/>
  <c r="W226" i="4"/>
  <c r="X226" i="4"/>
  <c r="Y226" i="4"/>
  <c r="Z226" i="4"/>
  <c r="AA226" i="4"/>
  <c r="AB226" i="4"/>
  <c r="AC226" i="4"/>
  <c r="AD226" i="4"/>
  <c r="T227" i="4"/>
  <c r="U227" i="4"/>
  <c r="V227" i="4"/>
  <c r="W227" i="4"/>
  <c r="X227" i="4"/>
  <c r="Y227" i="4"/>
  <c r="Z227" i="4" s="1"/>
  <c r="AA227" i="4"/>
  <c r="AB227" i="4"/>
  <c r="AC227" i="4"/>
  <c r="AD227" i="4"/>
  <c r="T228" i="4"/>
  <c r="U228" i="4"/>
  <c r="V228" i="4"/>
  <c r="W228" i="4"/>
  <c r="X228" i="4"/>
  <c r="Y228" i="4"/>
  <c r="Z228" i="4"/>
  <c r="AA228" i="4"/>
  <c r="AB228" i="4"/>
  <c r="AC228" i="4"/>
  <c r="AD228" i="4"/>
  <c r="T229" i="4"/>
  <c r="U229" i="4"/>
  <c r="V229" i="4"/>
  <c r="W229" i="4"/>
  <c r="X229" i="4"/>
  <c r="Y229" i="4"/>
  <c r="Z229" i="4"/>
  <c r="AA229" i="4"/>
  <c r="AB229" i="4"/>
  <c r="AC229" i="4"/>
  <c r="AD229" i="4"/>
  <c r="T230" i="4"/>
  <c r="U230" i="4"/>
  <c r="V230" i="4"/>
  <c r="W230" i="4"/>
  <c r="X230" i="4"/>
  <c r="Z230" i="4" s="1"/>
  <c r="Y230" i="4"/>
  <c r="AA230" i="4"/>
  <c r="AB230" i="4"/>
  <c r="AC230" i="4"/>
  <c r="AD230" i="4"/>
  <c r="T231" i="4"/>
  <c r="U231" i="4"/>
  <c r="V231" i="4"/>
  <c r="W231" i="4"/>
  <c r="X231" i="4"/>
  <c r="Y231" i="4"/>
  <c r="Z231" i="4"/>
  <c r="AA231" i="4"/>
  <c r="AB231" i="4"/>
  <c r="AC231" i="4"/>
  <c r="AD231" i="4"/>
  <c r="T232" i="4"/>
  <c r="U232" i="4"/>
  <c r="V232" i="4"/>
  <c r="W232" i="4"/>
  <c r="X232" i="4"/>
  <c r="Y232" i="4"/>
  <c r="Z232" i="4"/>
  <c r="AA232" i="4"/>
  <c r="AB232" i="4"/>
  <c r="AC232" i="4"/>
  <c r="AD232" i="4"/>
  <c r="T233" i="4"/>
  <c r="U233" i="4"/>
  <c r="V233" i="4"/>
  <c r="W233" i="4"/>
  <c r="X233" i="4"/>
  <c r="Y233" i="4"/>
  <c r="Z233" i="4"/>
  <c r="AA233" i="4"/>
  <c r="AB233" i="4"/>
  <c r="AC233" i="4"/>
  <c r="AD233" i="4"/>
  <c r="T234" i="4"/>
  <c r="U234" i="4"/>
  <c r="V234" i="4"/>
  <c r="W234" i="4"/>
  <c r="X234" i="4"/>
  <c r="Y234" i="4"/>
  <c r="Z234" i="4" s="1"/>
  <c r="AA234" i="4"/>
  <c r="AB234" i="4"/>
  <c r="AC234" i="4"/>
  <c r="AD234" i="4"/>
  <c r="T235" i="4"/>
  <c r="U235" i="4"/>
  <c r="V235" i="4"/>
  <c r="W235" i="4"/>
  <c r="X235" i="4"/>
  <c r="Y235" i="4"/>
  <c r="Z235" i="4" s="1"/>
  <c r="AA235" i="4"/>
  <c r="AB235" i="4"/>
  <c r="AC235" i="4"/>
  <c r="AD235" i="4"/>
  <c r="T236" i="4"/>
  <c r="U236" i="4"/>
  <c r="V236" i="4"/>
  <c r="W236" i="4"/>
  <c r="X236" i="4"/>
  <c r="Y236" i="4"/>
  <c r="Z236" i="4"/>
  <c r="AA236" i="4"/>
  <c r="AB236" i="4"/>
  <c r="AC236" i="4"/>
  <c r="AD236" i="4"/>
  <c r="T237" i="4"/>
  <c r="U237" i="4"/>
  <c r="V237" i="4"/>
  <c r="W237" i="4"/>
  <c r="X237" i="4"/>
  <c r="Y237" i="4"/>
  <c r="Z237" i="4" s="1"/>
  <c r="AA237" i="4"/>
  <c r="AB237" i="4"/>
  <c r="AC237" i="4"/>
  <c r="AD237" i="4"/>
  <c r="T238" i="4"/>
  <c r="U238" i="4"/>
  <c r="V238" i="4"/>
  <c r="W238" i="4"/>
  <c r="X238" i="4"/>
  <c r="Z238" i="4" s="1"/>
  <c r="Y238" i="4"/>
  <c r="AA238" i="4"/>
  <c r="AB238" i="4"/>
  <c r="AC238" i="4"/>
  <c r="AD238" i="4"/>
  <c r="T239" i="4"/>
  <c r="U239" i="4"/>
  <c r="V239" i="4"/>
  <c r="W239" i="4"/>
  <c r="X239" i="4"/>
  <c r="Y239" i="4"/>
  <c r="Z239" i="4"/>
  <c r="AA239" i="4"/>
  <c r="AB239" i="4"/>
  <c r="AC239" i="4"/>
  <c r="AD239" i="4"/>
  <c r="T240" i="4"/>
  <c r="U240" i="4"/>
  <c r="V240" i="4"/>
  <c r="W240" i="4"/>
  <c r="X240" i="4"/>
  <c r="Y240" i="4"/>
  <c r="Z240" i="4" s="1"/>
  <c r="AA240" i="4"/>
  <c r="AB240" i="4"/>
  <c r="AC240" i="4"/>
  <c r="AD240" i="4"/>
  <c r="T241" i="4"/>
  <c r="U241" i="4"/>
  <c r="V241" i="4"/>
  <c r="W241" i="4"/>
  <c r="X241" i="4"/>
  <c r="Y241" i="4"/>
  <c r="Z241" i="4"/>
  <c r="AA241" i="4"/>
  <c r="AB241" i="4"/>
  <c r="AC241" i="4"/>
  <c r="AD241" i="4"/>
  <c r="T242" i="4"/>
  <c r="U242" i="4"/>
  <c r="V242" i="4"/>
  <c r="W242" i="4"/>
  <c r="X242" i="4"/>
  <c r="Y242" i="4"/>
  <c r="Z242" i="4" s="1"/>
  <c r="AA242" i="4"/>
  <c r="AB242" i="4"/>
  <c r="AC242" i="4"/>
  <c r="AD242" i="4"/>
  <c r="T243" i="4"/>
  <c r="U243" i="4"/>
  <c r="V243" i="4"/>
  <c r="W243" i="4"/>
  <c r="X243" i="4"/>
  <c r="Y243" i="4"/>
  <c r="AA243" i="4"/>
  <c r="AB243" i="4"/>
  <c r="AC243" i="4"/>
  <c r="AD243" i="4"/>
  <c r="T244" i="4"/>
  <c r="U244" i="4"/>
  <c r="V244" i="4"/>
  <c r="W244" i="4"/>
  <c r="X244" i="4"/>
  <c r="Y244" i="4"/>
  <c r="Z244" i="4"/>
  <c r="AA244" i="4"/>
  <c r="AB244" i="4"/>
  <c r="AC244" i="4"/>
  <c r="AD244" i="4"/>
  <c r="T245" i="4"/>
  <c r="U245" i="4"/>
  <c r="V245" i="4"/>
  <c r="W245" i="4"/>
  <c r="X245" i="4"/>
  <c r="Y245" i="4"/>
  <c r="Z245" i="4" s="1"/>
  <c r="AA245" i="4"/>
  <c r="AB245" i="4"/>
  <c r="AC245" i="4"/>
  <c r="AD245" i="4"/>
  <c r="T246" i="4"/>
  <c r="U246" i="4"/>
  <c r="V246" i="4"/>
  <c r="W246" i="4"/>
  <c r="X246" i="4"/>
  <c r="Z246" i="4" s="1"/>
  <c r="Y246" i="4"/>
  <c r="AA246" i="4"/>
  <c r="AB246" i="4"/>
  <c r="AC246" i="4"/>
  <c r="AD246" i="4"/>
  <c r="T247" i="4"/>
  <c r="U247" i="4"/>
  <c r="V247" i="4"/>
  <c r="W247" i="4"/>
  <c r="X247" i="4"/>
  <c r="Y247" i="4"/>
  <c r="Z247" i="4"/>
  <c r="AA247" i="4"/>
  <c r="AB247" i="4"/>
  <c r="AC247" i="4"/>
  <c r="AD247" i="4"/>
  <c r="T248" i="4"/>
  <c r="U248" i="4"/>
  <c r="V248" i="4"/>
  <c r="W248" i="4"/>
  <c r="X248" i="4"/>
  <c r="Y248" i="4"/>
  <c r="Z248" i="4" s="1"/>
  <c r="AA248" i="4"/>
  <c r="AB248" i="4"/>
  <c r="AC248" i="4"/>
  <c r="AD248" i="4"/>
  <c r="T249" i="4"/>
  <c r="U249" i="4"/>
  <c r="V249" i="4"/>
  <c r="W249" i="4"/>
  <c r="X249" i="4"/>
  <c r="Y249" i="4"/>
  <c r="Z249" i="4"/>
  <c r="AA249" i="4"/>
  <c r="AB249" i="4"/>
  <c r="AC249" i="4"/>
  <c r="AD249" i="4"/>
  <c r="T250" i="4"/>
  <c r="U250" i="4"/>
  <c r="V250" i="4"/>
  <c r="W250" i="4"/>
  <c r="X250" i="4"/>
  <c r="Y250" i="4"/>
  <c r="Z250" i="4"/>
  <c r="AA250" i="4"/>
  <c r="AB250" i="4"/>
  <c r="AC250" i="4"/>
  <c r="AD250" i="4"/>
  <c r="T251" i="4"/>
  <c r="U251" i="4"/>
  <c r="V251" i="4"/>
  <c r="W251" i="4"/>
  <c r="X251" i="4"/>
  <c r="Y251" i="4"/>
  <c r="AA251" i="4"/>
  <c r="AB251" i="4"/>
  <c r="AC251" i="4"/>
  <c r="AD251" i="4"/>
  <c r="T252" i="4"/>
  <c r="U252" i="4"/>
  <c r="V252" i="4"/>
  <c r="W252" i="4"/>
  <c r="X252" i="4"/>
  <c r="Y252" i="4"/>
  <c r="Z252" i="4" s="1"/>
  <c r="AA252" i="4"/>
  <c r="AB252" i="4"/>
  <c r="AC252" i="4"/>
  <c r="AD252" i="4"/>
  <c r="T253" i="4"/>
  <c r="U253" i="4"/>
  <c r="V253" i="4"/>
  <c r="W253" i="4"/>
  <c r="X253" i="4"/>
  <c r="Y253" i="4"/>
  <c r="Z253" i="4"/>
  <c r="AA253" i="4"/>
  <c r="AB253" i="4"/>
  <c r="AC253" i="4"/>
  <c r="AD253" i="4"/>
  <c r="T254" i="4"/>
  <c r="U254" i="4"/>
  <c r="V254" i="4"/>
  <c r="W254" i="4"/>
  <c r="X254" i="4"/>
  <c r="Z254" i="4" s="1"/>
  <c r="Y254" i="4"/>
  <c r="AA254" i="4"/>
  <c r="AB254" i="4"/>
  <c r="AC254" i="4"/>
  <c r="AD254" i="4"/>
  <c r="T255" i="4"/>
  <c r="U255" i="4"/>
  <c r="V255" i="4"/>
  <c r="W255" i="4"/>
  <c r="X255" i="4"/>
  <c r="Y255" i="4"/>
  <c r="Z255" i="4" s="1"/>
  <c r="AA255" i="4"/>
  <c r="AB255" i="4"/>
  <c r="AC255" i="4"/>
  <c r="AD255" i="4"/>
  <c r="T256" i="4"/>
  <c r="U256" i="4"/>
  <c r="V256" i="4"/>
  <c r="W256" i="4"/>
  <c r="X256" i="4"/>
  <c r="Y256" i="4"/>
  <c r="Z256" i="4"/>
  <c r="AA256" i="4"/>
  <c r="AB256" i="4"/>
  <c r="AC256" i="4"/>
  <c r="AD256" i="4"/>
  <c r="T257" i="4"/>
  <c r="U257" i="4"/>
  <c r="V257" i="4"/>
  <c r="W257" i="4"/>
  <c r="X257" i="4"/>
  <c r="Y257" i="4"/>
  <c r="Z257" i="4"/>
  <c r="AA257" i="4"/>
  <c r="AB257" i="4"/>
  <c r="AC257" i="4"/>
  <c r="AD257" i="4"/>
  <c r="T258" i="4"/>
  <c r="U258" i="4"/>
  <c r="V258" i="4"/>
  <c r="W258" i="4"/>
  <c r="X258" i="4"/>
  <c r="Y258" i="4"/>
  <c r="Z258" i="4"/>
  <c r="AA258" i="4"/>
  <c r="AB258" i="4"/>
  <c r="AC258" i="4"/>
  <c r="AD258" i="4"/>
  <c r="T259" i="4"/>
  <c r="U259" i="4"/>
  <c r="V259" i="4"/>
  <c r="W259" i="4"/>
  <c r="X259" i="4"/>
  <c r="Y259" i="4"/>
  <c r="Z259" i="4" s="1"/>
  <c r="AA259" i="4"/>
  <c r="AB259" i="4"/>
  <c r="AC259" i="4"/>
  <c r="AD259" i="4"/>
  <c r="T260" i="4"/>
  <c r="U260" i="4"/>
  <c r="V260" i="4"/>
  <c r="W260" i="4"/>
  <c r="X260" i="4"/>
  <c r="Y260" i="4"/>
  <c r="Z260" i="4"/>
  <c r="AA260" i="4"/>
  <c r="AB260" i="4"/>
  <c r="AC260" i="4"/>
  <c r="AD260" i="4"/>
  <c r="T261" i="4"/>
  <c r="U261" i="4"/>
  <c r="V261" i="4"/>
  <c r="W261" i="4"/>
  <c r="X261" i="4"/>
  <c r="Y261" i="4"/>
  <c r="Z261" i="4"/>
  <c r="AA261" i="4"/>
  <c r="AB261" i="4"/>
  <c r="AC261" i="4"/>
  <c r="AD261" i="4"/>
  <c r="T262" i="4"/>
  <c r="U262" i="4"/>
  <c r="V262" i="4"/>
  <c r="W262" i="4"/>
  <c r="X262" i="4"/>
  <c r="Z262" i="4" s="1"/>
  <c r="Y262" i="4"/>
  <c r="AA262" i="4"/>
  <c r="AB262" i="4"/>
  <c r="AC262" i="4"/>
  <c r="AD262" i="4"/>
  <c r="T263" i="4"/>
  <c r="U263" i="4"/>
  <c r="V263" i="4"/>
  <c r="W263" i="4"/>
  <c r="X263" i="4"/>
  <c r="Y263" i="4"/>
  <c r="Z263" i="4"/>
  <c r="AA263" i="4"/>
  <c r="AB263" i="4"/>
  <c r="AC263" i="4"/>
  <c r="AD263" i="4"/>
  <c r="T264" i="4"/>
  <c r="U264" i="4"/>
  <c r="V264" i="4"/>
  <c r="W264" i="4"/>
  <c r="X264" i="4"/>
  <c r="Y264" i="4"/>
  <c r="Z264" i="4"/>
  <c r="AA264" i="4"/>
  <c r="AB264" i="4"/>
  <c r="AC264" i="4"/>
  <c r="AD264" i="4"/>
  <c r="T265" i="4"/>
  <c r="U265" i="4"/>
  <c r="V265" i="4"/>
  <c r="W265" i="4"/>
  <c r="X265" i="4"/>
  <c r="Y265" i="4"/>
  <c r="Z265" i="4"/>
  <c r="AA265" i="4"/>
  <c r="AB265" i="4"/>
  <c r="AC265" i="4"/>
  <c r="AD265" i="4"/>
  <c r="T266" i="4"/>
  <c r="U266" i="4"/>
  <c r="V266" i="4"/>
  <c r="W266" i="4"/>
  <c r="X266" i="4"/>
  <c r="Y266" i="4"/>
  <c r="Z266" i="4" s="1"/>
  <c r="AA266" i="4"/>
  <c r="AB266" i="4"/>
  <c r="AC266" i="4"/>
  <c r="AD266" i="4"/>
  <c r="T267" i="4"/>
  <c r="U267" i="4"/>
  <c r="V267" i="4"/>
  <c r="W267" i="4"/>
  <c r="X267" i="4"/>
  <c r="Y267" i="4"/>
  <c r="Z267" i="4" s="1"/>
  <c r="AA267" i="4"/>
  <c r="AB267" i="4"/>
  <c r="AC267" i="4"/>
  <c r="AD267" i="4"/>
  <c r="T268" i="4"/>
  <c r="U268" i="4"/>
  <c r="V268" i="4"/>
  <c r="W268" i="4"/>
  <c r="X268" i="4"/>
  <c r="Y268" i="4"/>
  <c r="Z268" i="4"/>
  <c r="AA268" i="4"/>
  <c r="AB268" i="4"/>
  <c r="AC268" i="4"/>
  <c r="AD268" i="4"/>
  <c r="T269" i="4"/>
  <c r="U269" i="4"/>
  <c r="V269" i="4"/>
  <c r="W269" i="4"/>
  <c r="X269" i="4"/>
  <c r="Y269" i="4"/>
  <c r="Z269" i="4" s="1"/>
  <c r="AA269" i="4"/>
  <c r="AB269" i="4"/>
  <c r="AC269" i="4"/>
  <c r="AD269" i="4"/>
  <c r="T270" i="4"/>
  <c r="U270" i="4"/>
  <c r="V270" i="4"/>
  <c r="W270" i="4"/>
  <c r="X270" i="4"/>
  <c r="Z270" i="4" s="1"/>
  <c r="Y270" i="4"/>
  <c r="AA270" i="4"/>
  <c r="AB270" i="4"/>
  <c r="AC270" i="4"/>
  <c r="AD270" i="4"/>
  <c r="T271" i="4"/>
  <c r="U271" i="4"/>
  <c r="V271" i="4"/>
  <c r="W271" i="4"/>
  <c r="X271" i="4"/>
  <c r="Y271" i="4"/>
  <c r="Z271" i="4"/>
  <c r="AA271" i="4"/>
  <c r="AB271" i="4"/>
  <c r="AC271" i="4"/>
  <c r="AD271" i="4"/>
  <c r="T272" i="4"/>
  <c r="U272" i="4"/>
  <c r="V272" i="4"/>
  <c r="W272" i="4"/>
  <c r="X272" i="4"/>
  <c r="Y272" i="4"/>
  <c r="Z272" i="4" s="1"/>
  <c r="AA272" i="4"/>
  <c r="AB272" i="4"/>
  <c r="AC272" i="4"/>
  <c r="AD272" i="4"/>
  <c r="T273" i="4"/>
  <c r="U273" i="4"/>
  <c r="V273" i="4"/>
  <c r="W273" i="4"/>
  <c r="X273" i="4"/>
  <c r="Y273" i="4"/>
  <c r="Z273" i="4"/>
  <c r="AA273" i="4"/>
  <c r="AB273" i="4"/>
  <c r="AC273" i="4"/>
  <c r="AD273" i="4"/>
  <c r="T274" i="4"/>
  <c r="U274" i="4"/>
  <c r="V274" i="4"/>
  <c r="W274" i="4"/>
  <c r="X274" i="4"/>
  <c r="Y274" i="4"/>
  <c r="Z274" i="4" s="1"/>
  <c r="AA274" i="4"/>
  <c r="AB274" i="4"/>
  <c r="AC274" i="4"/>
  <c r="AD274" i="4"/>
  <c r="T275" i="4"/>
  <c r="U275" i="4"/>
  <c r="V275" i="4"/>
  <c r="W275" i="4"/>
  <c r="X275" i="4"/>
  <c r="Y275" i="4"/>
  <c r="AA275" i="4"/>
  <c r="AB275" i="4"/>
  <c r="AC275" i="4"/>
  <c r="AD275" i="4"/>
  <c r="T276" i="4"/>
  <c r="U276" i="4"/>
  <c r="V276" i="4"/>
  <c r="W276" i="4"/>
  <c r="X276" i="4"/>
  <c r="Y276" i="4"/>
  <c r="Z276" i="4"/>
  <c r="AA276" i="4"/>
  <c r="AB276" i="4"/>
  <c r="AC276" i="4"/>
  <c r="AD276" i="4"/>
  <c r="T277" i="4"/>
  <c r="U277" i="4"/>
  <c r="V277" i="4"/>
  <c r="W277" i="4"/>
  <c r="X277" i="4"/>
  <c r="Y277" i="4"/>
  <c r="Z277" i="4" s="1"/>
  <c r="AA277" i="4"/>
  <c r="AB277" i="4"/>
  <c r="AC277" i="4"/>
  <c r="AD277" i="4"/>
  <c r="T278" i="4"/>
  <c r="U278" i="4"/>
  <c r="V278" i="4"/>
  <c r="W278" i="4"/>
  <c r="X278" i="4"/>
  <c r="Z278" i="4" s="1"/>
  <c r="Y278" i="4"/>
  <c r="AA278" i="4"/>
  <c r="AB278" i="4"/>
  <c r="AC278" i="4"/>
  <c r="AD278" i="4"/>
  <c r="T279" i="4"/>
  <c r="U279" i="4"/>
  <c r="V279" i="4"/>
  <c r="W279" i="4"/>
  <c r="X279" i="4"/>
  <c r="Y279" i="4"/>
  <c r="Z279" i="4"/>
  <c r="AA279" i="4"/>
  <c r="AB279" i="4"/>
  <c r="AC279" i="4"/>
  <c r="AD279" i="4"/>
  <c r="T280" i="4"/>
  <c r="U280" i="4"/>
  <c r="V280" i="4"/>
  <c r="W280" i="4"/>
  <c r="X280" i="4"/>
  <c r="Y280" i="4"/>
  <c r="Z280" i="4" s="1"/>
  <c r="AA280" i="4"/>
  <c r="AB280" i="4"/>
  <c r="AC280" i="4"/>
  <c r="AD280" i="4"/>
  <c r="T281" i="4"/>
  <c r="U281" i="4"/>
  <c r="V281" i="4"/>
  <c r="W281" i="4"/>
  <c r="X281" i="4"/>
  <c r="Y281" i="4"/>
  <c r="Z281" i="4"/>
  <c r="AA281" i="4"/>
  <c r="AB281" i="4"/>
  <c r="AC281" i="4"/>
  <c r="AD281" i="4"/>
  <c r="T282" i="4"/>
  <c r="U282" i="4"/>
  <c r="V282" i="4"/>
  <c r="W282" i="4"/>
  <c r="X282" i="4"/>
  <c r="Y282" i="4"/>
  <c r="Z282" i="4"/>
  <c r="AA282" i="4"/>
  <c r="AB282" i="4"/>
  <c r="AC282" i="4"/>
  <c r="AD282" i="4"/>
  <c r="T283" i="4"/>
  <c r="U283" i="4"/>
  <c r="V283" i="4"/>
  <c r="W283" i="4"/>
  <c r="X283" i="4"/>
  <c r="Y283" i="4"/>
  <c r="AA283" i="4"/>
  <c r="AB283" i="4"/>
  <c r="AC283" i="4"/>
  <c r="AD283" i="4"/>
  <c r="T284" i="4"/>
  <c r="U284" i="4"/>
  <c r="V284" i="4"/>
  <c r="W284" i="4"/>
  <c r="X284" i="4"/>
  <c r="Y284" i="4"/>
  <c r="Z284" i="4" s="1"/>
  <c r="AA284" i="4"/>
  <c r="AB284" i="4"/>
  <c r="AC284" i="4"/>
  <c r="AD284" i="4"/>
  <c r="T285" i="4"/>
  <c r="U285" i="4"/>
  <c r="V285" i="4"/>
  <c r="W285" i="4"/>
  <c r="X285" i="4"/>
  <c r="Y285" i="4"/>
  <c r="Z285" i="4"/>
  <c r="AA285" i="4"/>
  <c r="AB285" i="4"/>
  <c r="AC285" i="4"/>
  <c r="AD285" i="4"/>
  <c r="T286" i="4"/>
  <c r="U286" i="4"/>
  <c r="V286" i="4"/>
  <c r="W286" i="4"/>
  <c r="X286" i="4"/>
  <c r="Z286" i="4" s="1"/>
  <c r="Y286" i="4"/>
  <c r="AA286" i="4"/>
  <c r="AB286" i="4"/>
  <c r="AC286" i="4"/>
  <c r="AD286" i="4"/>
  <c r="T287" i="4"/>
  <c r="U287" i="4"/>
  <c r="V287" i="4"/>
  <c r="W287" i="4"/>
  <c r="X287" i="4"/>
  <c r="Y287" i="4"/>
  <c r="Z287" i="4" s="1"/>
  <c r="AA287" i="4"/>
  <c r="AB287" i="4"/>
  <c r="AC287" i="4"/>
  <c r="AD287" i="4"/>
  <c r="T288" i="4"/>
  <c r="U288" i="4"/>
  <c r="V288" i="4"/>
  <c r="W288" i="4"/>
  <c r="X288" i="4"/>
  <c r="Y288" i="4"/>
  <c r="Z288" i="4"/>
  <c r="AA288" i="4"/>
  <c r="AB288" i="4"/>
  <c r="AC288" i="4"/>
  <c r="AD288" i="4"/>
  <c r="T289" i="4"/>
  <c r="U289" i="4"/>
  <c r="V289" i="4"/>
  <c r="W289" i="4"/>
  <c r="X289" i="4"/>
  <c r="Y289" i="4"/>
  <c r="Z289" i="4"/>
  <c r="AA289" i="4"/>
  <c r="AB289" i="4"/>
  <c r="AC289" i="4"/>
  <c r="AD289" i="4"/>
  <c r="T290" i="4"/>
  <c r="U290" i="4"/>
  <c r="V290" i="4"/>
  <c r="W290" i="4"/>
  <c r="X290" i="4"/>
  <c r="Y290" i="4"/>
  <c r="Z290" i="4"/>
  <c r="AA290" i="4"/>
  <c r="AB290" i="4"/>
  <c r="AC290" i="4"/>
  <c r="AD290" i="4"/>
  <c r="T291" i="4"/>
  <c r="U291" i="4"/>
  <c r="V291" i="4"/>
  <c r="W291" i="4"/>
  <c r="X291" i="4"/>
  <c r="Y291" i="4"/>
  <c r="Z291" i="4" s="1"/>
  <c r="AA291" i="4"/>
  <c r="AB291" i="4"/>
  <c r="AC291" i="4"/>
  <c r="AD291" i="4"/>
  <c r="T292" i="4"/>
  <c r="U292" i="4"/>
  <c r="V292" i="4"/>
  <c r="W292" i="4"/>
  <c r="X292" i="4"/>
  <c r="Y292" i="4"/>
  <c r="Z292" i="4"/>
  <c r="AA292" i="4"/>
  <c r="AB292" i="4"/>
  <c r="AC292" i="4"/>
  <c r="AD292" i="4"/>
  <c r="T293" i="4"/>
  <c r="U293" i="4"/>
  <c r="V293" i="4"/>
  <c r="W293" i="4"/>
  <c r="X293" i="4"/>
  <c r="Y293" i="4"/>
  <c r="Z293" i="4"/>
  <c r="AA293" i="4"/>
  <c r="AB293" i="4"/>
  <c r="AC293" i="4"/>
  <c r="AD293" i="4"/>
  <c r="T294" i="4"/>
  <c r="U294" i="4"/>
  <c r="V294" i="4"/>
  <c r="W294" i="4"/>
  <c r="X294" i="4"/>
  <c r="Z294" i="4" s="1"/>
  <c r="Y294" i="4"/>
  <c r="AA294" i="4"/>
  <c r="AB294" i="4"/>
  <c r="AC294" i="4"/>
  <c r="AD294" i="4"/>
  <c r="T295" i="4"/>
  <c r="U295" i="4"/>
  <c r="V295" i="4"/>
  <c r="W295" i="4"/>
  <c r="X295" i="4"/>
  <c r="Y295" i="4"/>
  <c r="Z295" i="4"/>
  <c r="AA295" i="4"/>
  <c r="AB295" i="4"/>
  <c r="AC295" i="4"/>
  <c r="AD295" i="4"/>
  <c r="T296" i="4"/>
  <c r="U296" i="4"/>
  <c r="V296" i="4"/>
  <c r="W296" i="4"/>
  <c r="X296" i="4"/>
  <c r="Y296" i="4"/>
  <c r="Z296" i="4"/>
  <c r="AA296" i="4"/>
  <c r="AB296" i="4"/>
  <c r="AC296" i="4"/>
  <c r="AD296" i="4"/>
  <c r="T297" i="4"/>
  <c r="U297" i="4"/>
  <c r="V297" i="4"/>
  <c r="W297" i="4"/>
  <c r="X297" i="4"/>
  <c r="Y297" i="4"/>
  <c r="Z297" i="4"/>
  <c r="AA297" i="4"/>
  <c r="AB297" i="4"/>
  <c r="AC297" i="4"/>
  <c r="AD297" i="4"/>
  <c r="T298" i="4"/>
  <c r="U298" i="4"/>
  <c r="V298" i="4"/>
  <c r="W298" i="4"/>
  <c r="X298" i="4"/>
  <c r="Y298" i="4"/>
  <c r="Z298" i="4" s="1"/>
  <c r="AA298" i="4"/>
  <c r="AB298" i="4"/>
  <c r="AC298" i="4"/>
  <c r="AD298" i="4"/>
  <c r="T299" i="4"/>
  <c r="U299" i="4"/>
  <c r="V299" i="4"/>
  <c r="W299" i="4"/>
  <c r="X299" i="4"/>
  <c r="Y299" i="4"/>
  <c r="Z299" i="4" s="1"/>
  <c r="AA299" i="4"/>
  <c r="AB299" i="4"/>
  <c r="AC299" i="4"/>
  <c r="AD299" i="4"/>
  <c r="T300" i="4"/>
  <c r="U300" i="4"/>
  <c r="V300" i="4"/>
  <c r="W300" i="4"/>
  <c r="X300" i="4"/>
  <c r="Y300" i="4"/>
  <c r="Z300" i="4"/>
  <c r="AA300" i="4"/>
  <c r="AB300" i="4"/>
  <c r="AC300" i="4"/>
  <c r="AD300" i="4"/>
  <c r="T301" i="4"/>
  <c r="U301" i="4"/>
  <c r="V301" i="4"/>
  <c r="W301" i="4"/>
  <c r="X301" i="4"/>
  <c r="Y301" i="4"/>
  <c r="Z301" i="4" s="1"/>
  <c r="AA301" i="4"/>
  <c r="AB301" i="4"/>
  <c r="AC301" i="4"/>
  <c r="AD301" i="4"/>
  <c r="T302" i="4"/>
  <c r="U302" i="4"/>
  <c r="V302" i="4"/>
  <c r="W302" i="4"/>
  <c r="X302" i="4"/>
  <c r="Z302" i="4" s="1"/>
  <c r="Y302" i="4"/>
  <c r="AA302" i="4"/>
  <c r="AB302" i="4"/>
  <c r="AC302" i="4"/>
  <c r="AD302" i="4"/>
  <c r="T303" i="4"/>
  <c r="U303" i="4"/>
  <c r="V303" i="4"/>
  <c r="W303" i="4"/>
  <c r="X303" i="4"/>
  <c r="Y303" i="4"/>
  <c r="Z303" i="4"/>
  <c r="AA303" i="4"/>
  <c r="AB303" i="4"/>
  <c r="AC303" i="4"/>
  <c r="AD303" i="4"/>
  <c r="T304" i="4"/>
  <c r="U304" i="4"/>
  <c r="V304" i="4"/>
  <c r="W304" i="4"/>
  <c r="X304" i="4"/>
  <c r="Y304" i="4"/>
  <c r="Z304" i="4" s="1"/>
  <c r="AA304" i="4"/>
  <c r="AB304" i="4"/>
  <c r="AC304" i="4"/>
  <c r="AD304" i="4"/>
  <c r="T305" i="4"/>
  <c r="U305" i="4"/>
  <c r="V305" i="4"/>
  <c r="W305" i="4"/>
  <c r="X305" i="4"/>
  <c r="Y305" i="4"/>
  <c r="Z305" i="4"/>
  <c r="AA305" i="4"/>
  <c r="AB305" i="4"/>
  <c r="AC305" i="4"/>
  <c r="AD305" i="4"/>
  <c r="T306" i="4"/>
  <c r="U306" i="4"/>
  <c r="V306" i="4"/>
  <c r="W306" i="4"/>
  <c r="X306" i="4"/>
  <c r="Y306" i="4"/>
  <c r="Z306" i="4" s="1"/>
  <c r="AA306" i="4"/>
  <c r="AB306" i="4"/>
  <c r="AC306" i="4"/>
  <c r="AD306" i="4"/>
  <c r="T307" i="4"/>
  <c r="U307" i="4"/>
  <c r="V307" i="4"/>
  <c r="W307" i="4"/>
  <c r="X307" i="4"/>
  <c r="Y307" i="4"/>
  <c r="AA307" i="4"/>
  <c r="AB307" i="4"/>
  <c r="AC307" i="4"/>
  <c r="AD307" i="4"/>
  <c r="T308" i="4"/>
  <c r="U308" i="4"/>
  <c r="V308" i="4"/>
  <c r="W308" i="4"/>
  <c r="X308" i="4"/>
  <c r="Y308" i="4"/>
  <c r="Z308" i="4"/>
  <c r="AA308" i="4"/>
  <c r="AB308" i="4"/>
  <c r="AC308" i="4"/>
  <c r="AD308" i="4"/>
  <c r="T309" i="4"/>
  <c r="U309" i="4"/>
  <c r="V309" i="4"/>
  <c r="W309" i="4"/>
  <c r="X309" i="4"/>
  <c r="Y309" i="4"/>
  <c r="Z309" i="4" s="1"/>
  <c r="AA309" i="4"/>
  <c r="AB309" i="4"/>
  <c r="AC309" i="4"/>
  <c r="AD309" i="4"/>
  <c r="T310" i="4"/>
  <c r="U310" i="4"/>
  <c r="V310" i="4"/>
  <c r="W310" i="4"/>
  <c r="X310" i="4"/>
  <c r="Z310" i="4" s="1"/>
  <c r="Y310" i="4"/>
  <c r="AA310" i="4"/>
  <c r="AB310" i="4"/>
  <c r="AC310" i="4"/>
  <c r="AD310" i="4"/>
  <c r="T311" i="4"/>
  <c r="U311" i="4"/>
  <c r="V311" i="4"/>
  <c r="W311" i="4"/>
  <c r="X311" i="4"/>
  <c r="Y311" i="4"/>
  <c r="Z311" i="4"/>
  <c r="AA311" i="4"/>
  <c r="AB311" i="4"/>
  <c r="AC311" i="4"/>
  <c r="AD311" i="4"/>
  <c r="T312" i="4"/>
  <c r="U312" i="4"/>
  <c r="V312" i="4"/>
  <c r="W312" i="4"/>
  <c r="X312" i="4"/>
  <c r="Y312" i="4"/>
  <c r="Z312" i="4" s="1"/>
  <c r="AA312" i="4"/>
  <c r="AB312" i="4"/>
  <c r="AC312" i="4"/>
  <c r="AD312" i="4"/>
  <c r="T313" i="4"/>
  <c r="U313" i="4"/>
  <c r="V313" i="4"/>
  <c r="W313" i="4"/>
  <c r="X313" i="4"/>
  <c r="Y313" i="4"/>
  <c r="Z313" i="4"/>
  <c r="AA313" i="4"/>
  <c r="AB313" i="4"/>
  <c r="AC313" i="4"/>
  <c r="AD313" i="4"/>
  <c r="T314" i="4"/>
  <c r="U314" i="4"/>
  <c r="V314" i="4"/>
  <c r="W314" i="4"/>
  <c r="X314" i="4"/>
  <c r="Y314" i="4"/>
  <c r="Z314" i="4"/>
  <c r="AA314" i="4"/>
  <c r="AB314" i="4"/>
  <c r="AC314" i="4"/>
  <c r="AD314" i="4"/>
  <c r="T315" i="4"/>
  <c r="U315" i="4"/>
  <c r="V315" i="4"/>
  <c r="W315" i="4"/>
  <c r="X315" i="4"/>
  <c r="Y315" i="4"/>
  <c r="AA315" i="4"/>
  <c r="AB315" i="4"/>
  <c r="AC315" i="4"/>
  <c r="AD315" i="4"/>
  <c r="T316" i="4"/>
  <c r="U316" i="4"/>
  <c r="V316" i="4"/>
  <c r="W316" i="4"/>
  <c r="X316" i="4"/>
  <c r="Y316" i="4"/>
  <c r="Z316" i="4" s="1"/>
  <c r="AA316" i="4"/>
  <c r="AB316" i="4"/>
  <c r="AC316" i="4"/>
  <c r="AD316" i="4"/>
  <c r="T317" i="4"/>
  <c r="U317" i="4"/>
  <c r="V317" i="4"/>
  <c r="W317" i="4"/>
  <c r="X317" i="4"/>
  <c r="Y317" i="4"/>
  <c r="Z317" i="4"/>
  <c r="AA317" i="4"/>
  <c r="AB317" i="4"/>
  <c r="AC317" i="4"/>
  <c r="AD317" i="4"/>
  <c r="T318" i="4"/>
  <c r="U318" i="4"/>
  <c r="V318" i="4"/>
  <c r="W318" i="4"/>
  <c r="X318" i="4"/>
  <c r="Z318" i="4" s="1"/>
  <c r="Y318" i="4"/>
  <c r="AA318" i="4"/>
  <c r="AB318" i="4"/>
  <c r="AC318" i="4"/>
  <c r="AD318" i="4"/>
  <c r="T319" i="4"/>
  <c r="U319" i="4"/>
  <c r="V319" i="4"/>
  <c r="W319" i="4"/>
  <c r="X319" i="4"/>
  <c r="Y319" i="4"/>
  <c r="Z319" i="4" s="1"/>
  <c r="AA319" i="4"/>
  <c r="AB319" i="4"/>
  <c r="AC319" i="4"/>
  <c r="AD319" i="4"/>
  <c r="T320" i="4"/>
  <c r="U320" i="4"/>
  <c r="V320" i="4"/>
  <c r="W320" i="4"/>
  <c r="X320" i="4"/>
  <c r="Y320" i="4"/>
  <c r="Z320" i="4"/>
  <c r="AA320" i="4"/>
  <c r="AB320" i="4"/>
  <c r="AC320" i="4"/>
  <c r="AD320" i="4"/>
  <c r="T321" i="4"/>
  <c r="U321" i="4"/>
  <c r="V321" i="4"/>
  <c r="W321" i="4"/>
  <c r="X321" i="4"/>
  <c r="Y321" i="4"/>
  <c r="Z321" i="4"/>
  <c r="AA321" i="4"/>
  <c r="AB321" i="4"/>
  <c r="AC321" i="4"/>
  <c r="AD321" i="4"/>
  <c r="T322" i="4"/>
  <c r="U322" i="4"/>
  <c r="V322" i="4"/>
  <c r="W322" i="4"/>
  <c r="X322" i="4"/>
  <c r="Y322" i="4"/>
  <c r="Z322" i="4"/>
  <c r="AA322" i="4"/>
  <c r="AB322" i="4"/>
  <c r="AC322" i="4"/>
  <c r="AD322" i="4"/>
  <c r="T323" i="4"/>
  <c r="U323" i="4"/>
  <c r="V323" i="4"/>
  <c r="W323" i="4"/>
  <c r="X323" i="4"/>
  <c r="Y323" i="4"/>
  <c r="Z323" i="4" s="1"/>
  <c r="AA323" i="4"/>
  <c r="AB323" i="4"/>
  <c r="AC323" i="4"/>
  <c r="AD323" i="4"/>
  <c r="T324" i="4"/>
  <c r="U324" i="4"/>
  <c r="V324" i="4"/>
  <c r="W324" i="4"/>
  <c r="X324" i="4"/>
  <c r="Y324" i="4"/>
  <c r="Z324" i="4"/>
  <c r="AA324" i="4"/>
  <c r="AB324" i="4"/>
  <c r="AC324" i="4"/>
  <c r="AD324" i="4"/>
  <c r="T325" i="4"/>
  <c r="U325" i="4"/>
  <c r="V325" i="4"/>
  <c r="W325" i="4"/>
  <c r="X325" i="4"/>
  <c r="Y325" i="4"/>
  <c r="Z325" i="4"/>
  <c r="AA325" i="4"/>
  <c r="AB325" i="4"/>
  <c r="AC325" i="4"/>
  <c r="AD325" i="4"/>
  <c r="T326" i="4"/>
  <c r="U326" i="4"/>
  <c r="V326" i="4"/>
  <c r="W326" i="4"/>
  <c r="X326" i="4"/>
  <c r="Z326" i="4" s="1"/>
  <c r="Y326" i="4"/>
  <c r="AA326" i="4"/>
  <c r="AB326" i="4"/>
  <c r="AC326" i="4"/>
  <c r="AD326" i="4"/>
  <c r="T327" i="4"/>
  <c r="U327" i="4"/>
  <c r="V327" i="4"/>
  <c r="W327" i="4"/>
  <c r="X327" i="4"/>
  <c r="Y327" i="4"/>
  <c r="Z327" i="4"/>
  <c r="AA327" i="4"/>
  <c r="AB327" i="4"/>
  <c r="AC327" i="4"/>
  <c r="AD327" i="4"/>
  <c r="T328" i="4"/>
  <c r="U328" i="4"/>
  <c r="V328" i="4"/>
  <c r="W328" i="4"/>
  <c r="X328" i="4"/>
  <c r="Y328" i="4"/>
  <c r="Z328" i="4"/>
  <c r="AA328" i="4"/>
  <c r="AB328" i="4"/>
  <c r="AC328" i="4"/>
  <c r="AD328" i="4"/>
  <c r="T329" i="4"/>
  <c r="U329" i="4"/>
  <c r="V329" i="4"/>
  <c r="W329" i="4"/>
  <c r="X329" i="4"/>
  <c r="Y329" i="4"/>
  <c r="Z329" i="4"/>
  <c r="AA329" i="4"/>
  <c r="AB329" i="4"/>
  <c r="AC329" i="4"/>
  <c r="AD329" i="4"/>
  <c r="T330" i="4"/>
  <c r="U330" i="4"/>
  <c r="V330" i="4"/>
  <c r="W330" i="4"/>
  <c r="X330" i="4"/>
  <c r="Y330" i="4"/>
  <c r="Z330" i="4" s="1"/>
  <c r="AA330" i="4"/>
  <c r="AB330" i="4"/>
  <c r="AC330" i="4"/>
  <c r="AD330" i="4"/>
  <c r="T331" i="4"/>
  <c r="U331" i="4"/>
  <c r="V331" i="4"/>
  <c r="W331" i="4"/>
  <c r="X331" i="4"/>
  <c r="Y331" i="4"/>
  <c r="Z331" i="4" s="1"/>
  <c r="AA331" i="4"/>
  <c r="AB331" i="4"/>
  <c r="AC331" i="4"/>
  <c r="AD331" i="4"/>
  <c r="T332" i="4"/>
  <c r="U332" i="4"/>
  <c r="V332" i="4"/>
  <c r="W332" i="4"/>
  <c r="X332" i="4"/>
  <c r="Y332" i="4"/>
  <c r="Z332" i="4"/>
  <c r="AA332" i="4"/>
  <c r="AB332" i="4"/>
  <c r="AC332" i="4"/>
  <c r="AD332" i="4"/>
  <c r="T333" i="4"/>
  <c r="U333" i="4"/>
  <c r="V333" i="4"/>
  <c r="W333" i="4"/>
  <c r="X333" i="4"/>
  <c r="Y333" i="4"/>
  <c r="Z333" i="4" s="1"/>
  <c r="AA333" i="4"/>
  <c r="AB333" i="4"/>
  <c r="AC333" i="4"/>
  <c r="AD333" i="4"/>
  <c r="T334" i="4"/>
  <c r="U334" i="4"/>
  <c r="V334" i="4"/>
  <c r="W334" i="4"/>
  <c r="X334" i="4"/>
  <c r="Z334" i="4" s="1"/>
  <c r="Y334" i="4"/>
  <c r="AA334" i="4"/>
  <c r="AB334" i="4"/>
  <c r="AC334" i="4"/>
  <c r="AD334" i="4"/>
  <c r="T335" i="4"/>
  <c r="U335" i="4"/>
  <c r="V335" i="4"/>
  <c r="W335" i="4"/>
  <c r="X335" i="4"/>
  <c r="Y335" i="4"/>
  <c r="Z335" i="4"/>
  <c r="AA335" i="4"/>
  <c r="AB335" i="4"/>
  <c r="AC335" i="4"/>
  <c r="AD335" i="4"/>
  <c r="T336" i="4"/>
  <c r="U336" i="4"/>
  <c r="V336" i="4"/>
  <c r="W336" i="4"/>
  <c r="X336" i="4"/>
  <c r="Y336" i="4"/>
  <c r="Z336" i="4" s="1"/>
  <c r="AA336" i="4"/>
  <c r="AB336" i="4"/>
  <c r="AC336" i="4"/>
  <c r="AD336" i="4"/>
  <c r="T337" i="4"/>
  <c r="U337" i="4"/>
  <c r="V337" i="4"/>
  <c r="W337" i="4"/>
  <c r="X337" i="4"/>
  <c r="Y337" i="4"/>
  <c r="Z337" i="4"/>
  <c r="AA337" i="4"/>
  <c r="AB337" i="4"/>
  <c r="AC337" i="4"/>
  <c r="AD337" i="4"/>
  <c r="T338" i="4"/>
  <c r="U338" i="4"/>
  <c r="V338" i="4"/>
  <c r="W338" i="4"/>
  <c r="X338" i="4"/>
  <c r="Y338" i="4"/>
  <c r="Z338" i="4" s="1"/>
  <c r="AA338" i="4"/>
  <c r="AB338" i="4"/>
  <c r="AC338" i="4"/>
  <c r="AD338" i="4"/>
  <c r="T339" i="4"/>
  <c r="U339" i="4"/>
  <c r="V339" i="4"/>
  <c r="W339" i="4"/>
  <c r="X339" i="4"/>
  <c r="Y339" i="4"/>
  <c r="AA339" i="4"/>
  <c r="AB339" i="4"/>
  <c r="AC339" i="4"/>
  <c r="AD339" i="4"/>
  <c r="T340" i="4"/>
  <c r="U340" i="4"/>
  <c r="V340" i="4"/>
  <c r="W340" i="4"/>
  <c r="X340" i="4"/>
  <c r="Y340" i="4"/>
  <c r="Z340" i="4"/>
  <c r="AA340" i="4"/>
  <c r="AB340" i="4"/>
  <c r="AC340" i="4"/>
  <c r="AD340" i="4"/>
  <c r="T341" i="4"/>
  <c r="U341" i="4"/>
  <c r="V341" i="4"/>
  <c r="W341" i="4"/>
  <c r="X341" i="4"/>
  <c r="Y341" i="4"/>
  <c r="Z341" i="4" s="1"/>
  <c r="AA341" i="4"/>
  <c r="AB341" i="4"/>
  <c r="AC341" i="4"/>
  <c r="AD341" i="4"/>
  <c r="T342" i="4"/>
  <c r="U342" i="4"/>
  <c r="V342" i="4"/>
  <c r="W342" i="4"/>
  <c r="X342" i="4"/>
  <c r="Z342" i="4" s="1"/>
  <c r="Y342" i="4"/>
  <c r="AA342" i="4"/>
  <c r="AB342" i="4"/>
  <c r="AC342" i="4"/>
  <c r="AD342" i="4"/>
  <c r="T343" i="4"/>
  <c r="U343" i="4"/>
  <c r="V343" i="4"/>
  <c r="W343" i="4"/>
  <c r="X343" i="4"/>
  <c r="Y343" i="4"/>
  <c r="Z343" i="4"/>
  <c r="AA343" i="4"/>
  <c r="AB343" i="4"/>
  <c r="AC343" i="4"/>
  <c r="AD343" i="4"/>
  <c r="T344" i="4"/>
  <c r="U344" i="4"/>
  <c r="V344" i="4"/>
  <c r="W344" i="4"/>
  <c r="X344" i="4"/>
  <c r="Y344" i="4"/>
  <c r="Z344" i="4" s="1"/>
  <c r="AA344" i="4"/>
  <c r="AB344" i="4"/>
  <c r="AC344" i="4"/>
  <c r="AD344" i="4"/>
  <c r="T345" i="4"/>
  <c r="U345" i="4"/>
  <c r="V345" i="4"/>
  <c r="W345" i="4"/>
  <c r="X345" i="4"/>
  <c r="Y345" i="4"/>
  <c r="Z345" i="4"/>
  <c r="AA345" i="4"/>
  <c r="AB345" i="4"/>
  <c r="AC345" i="4"/>
  <c r="AD345" i="4"/>
  <c r="T346" i="4"/>
  <c r="U346" i="4"/>
  <c r="V346" i="4"/>
  <c r="W346" i="4"/>
  <c r="X346" i="4"/>
  <c r="Y346" i="4"/>
  <c r="Z346" i="4"/>
  <c r="AA346" i="4"/>
  <c r="AB346" i="4"/>
  <c r="AC346" i="4"/>
  <c r="AD346" i="4"/>
  <c r="T347" i="4"/>
  <c r="U347" i="4"/>
  <c r="V347" i="4"/>
  <c r="W347" i="4"/>
  <c r="X347" i="4"/>
  <c r="Y347" i="4"/>
  <c r="AA347" i="4"/>
  <c r="AB347" i="4"/>
  <c r="AC347" i="4"/>
  <c r="AD347" i="4"/>
  <c r="T348" i="4"/>
  <c r="U348" i="4"/>
  <c r="V348" i="4"/>
  <c r="W348" i="4"/>
  <c r="X348" i="4"/>
  <c r="Y348" i="4"/>
  <c r="Z348" i="4" s="1"/>
  <c r="AA348" i="4"/>
  <c r="AB348" i="4"/>
  <c r="AC348" i="4"/>
  <c r="AD348" i="4"/>
  <c r="T349" i="4"/>
  <c r="U349" i="4"/>
  <c r="V349" i="4"/>
  <c r="W349" i="4"/>
  <c r="X349" i="4"/>
  <c r="Y349" i="4"/>
  <c r="Z349" i="4"/>
  <c r="AA349" i="4"/>
  <c r="AB349" i="4"/>
  <c r="AC349" i="4"/>
  <c r="AD349" i="4"/>
  <c r="T350" i="4"/>
  <c r="U350" i="4"/>
  <c r="V350" i="4"/>
  <c r="W350" i="4"/>
  <c r="X350" i="4"/>
  <c r="Z350" i="4" s="1"/>
  <c r="Y350" i="4"/>
  <c r="AA350" i="4"/>
  <c r="AB350" i="4"/>
  <c r="AC350" i="4"/>
  <c r="AD350" i="4"/>
  <c r="T351" i="4"/>
  <c r="U351" i="4"/>
  <c r="V351" i="4"/>
  <c r="W351" i="4"/>
  <c r="X351" i="4"/>
  <c r="Y351" i="4"/>
  <c r="Z351" i="4" s="1"/>
  <c r="AA351" i="4"/>
  <c r="AB351" i="4"/>
  <c r="AC351" i="4"/>
  <c r="AD351" i="4"/>
  <c r="T352" i="4"/>
  <c r="U352" i="4"/>
  <c r="V352" i="4"/>
  <c r="W352" i="4"/>
  <c r="X352" i="4"/>
  <c r="Y352" i="4"/>
  <c r="Z352" i="4"/>
  <c r="AA352" i="4"/>
  <c r="AB352" i="4"/>
  <c r="AC352" i="4"/>
  <c r="AD352" i="4"/>
  <c r="T353" i="4"/>
  <c r="U353" i="4"/>
  <c r="V353" i="4"/>
  <c r="W353" i="4"/>
  <c r="X353" i="4"/>
  <c r="Y353" i="4"/>
  <c r="Z353" i="4"/>
  <c r="AA353" i="4"/>
  <c r="AB353" i="4"/>
  <c r="AC353" i="4"/>
  <c r="AD353" i="4"/>
  <c r="T354" i="4"/>
  <c r="U354" i="4"/>
  <c r="V354" i="4"/>
  <c r="W354" i="4"/>
  <c r="X354" i="4"/>
  <c r="Y354" i="4"/>
  <c r="Z354" i="4"/>
  <c r="AA354" i="4"/>
  <c r="AB354" i="4"/>
  <c r="AC354" i="4"/>
  <c r="AD354" i="4"/>
  <c r="T355" i="4"/>
  <c r="U355" i="4"/>
  <c r="V355" i="4"/>
  <c r="W355" i="4"/>
  <c r="X355" i="4"/>
  <c r="Y355" i="4"/>
  <c r="Z355" i="4" s="1"/>
  <c r="AA355" i="4"/>
  <c r="AB355" i="4"/>
  <c r="AC355" i="4"/>
  <c r="AD355" i="4"/>
  <c r="T356" i="4"/>
  <c r="U356" i="4"/>
  <c r="V356" i="4"/>
  <c r="W356" i="4"/>
  <c r="X356" i="4"/>
  <c r="Y356" i="4"/>
  <c r="Z356" i="4"/>
  <c r="AA356" i="4"/>
  <c r="AB356" i="4"/>
  <c r="AC356" i="4"/>
  <c r="AD356" i="4"/>
  <c r="T357" i="4"/>
  <c r="U357" i="4"/>
  <c r="V357" i="4"/>
  <c r="W357" i="4"/>
  <c r="X357" i="4"/>
  <c r="Y357" i="4"/>
  <c r="Z357" i="4"/>
  <c r="AA357" i="4"/>
  <c r="AB357" i="4"/>
  <c r="AC357" i="4"/>
  <c r="AD357" i="4"/>
  <c r="T358" i="4"/>
  <c r="U358" i="4"/>
  <c r="V358" i="4"/>
  <c r="W358" i="4"/>
  <c r="X358" i="4"/>
  <c r="Y358" i="4"/>
  <c r="Z358" i="4"/>
  <c r="AA358" i="4"/>
  <c r="AB358" i="4"/>
  <c r="AC358" i="4"/>
  <c r="AD358" i="4"/>
  <c r="T359" i="4"/>
  <c r="U359" i="4"/>
  <c r="V359" i="4"/>
  <c r="W359" i="4"/>
  <c r="X359" i="4"/>
  <c r="Y359" i="4"/>
  <c r="Z359" i="4" s="1"/>
  <c r="AA359" i="4"/>
  <c r="AB359" i="4"/>
  <c r="AC359" i="4"/>
  <c r="AD359" i="4"/>
  <c r="T360" i="4"/>
  <c r="U360" i="4"/>
  <c r="V360" i="4"/>
  <c r="W360" i="4"/>
  <c r="X360" i="4"/>
  <c r="Y360" i="4"/>
  <c r="Z360" i="4"/>
  <c r="AA360" i="4"/>
  <c r="AB360" i="4"/>
  <c r="AC360" i="4"/>
  <c r="AD360" i="4"/>
  <c r="T361" i="4"/>
  <c r="U361" i="4"/>
  <c r="V361" i="4"/>
  <c r="W361" i="4"/>
  <c r="X361" i="4"/>
  <c r="Y361" i="4"/>
  <c r="Z361" i="4" s="1"/>
  <c r="AA361" i="4"/>
  <c r="AB361" i="4"/>
  <c r="AC361" i="4"/>
  <c r="AD361" i="4"/>
  <c r="T362" i="4"/>
  <c r="U362" i="4"/>
  <c r="V362" i="4"/>
  <c r="W362" i="4"/>
  <c r="X362" i="4"/>
  <c r="Y362" i="4"/>
  <c r="Z362" i="4" s="1"/>
  <c r="AA362" i="4"/>
  <c r="AB362" i="4"/>
  <c r="AC362" i="4"/>
  <c r="AD362" i="4"/>
  <c r="T363" i="4"/>
  <c r="U363" i="4"/>
  <c r="V363" i="4"/>
  <c r="W363" i="4"/>
  <c r="X363" i="4"/>
  <c r="Y363" i="4"/>
  <c r="Z363" i="4" s="1"/>
  <c r="AA363" i="4"/>
  <c r="AB363" i="4"/>
  <c r="AC363" i="4"/>
  <c r="AD363" i="4"/>
  <c r="T364" i="4"/>
  <c r="U364" i="4"/>
  <c r="V364" i="4"/>
  <c r="W364" i="4"/>
  <c r="X364" i="4"/>
  <c r="Y364" i="4"/>
  <c r="Z364" i="4" s="1"/>
  <c r="AA364" i="4"/>
  <c r="AB364" i="4"/>
  <c r="AC364" i="4"/>
  <c r="AD364" i="4"/>
  <c r="T365" i="4"/>
  <c r="U365" i="4"/>
  <c r="V365" i="4"/>
  <c r="W365" i="4"/>
  <c r="X365" i="4"/>
  <c r="Y365" i="4"/>
  <c r="Z365" i="4" s="1"/>
  <c r="AA365" i="4"/>
  <c r="AB365" i="4"/>
  <c r="AC365" i="4"/>
  <c r="AD365" i="4"/>
  <c r="T366" i="4"/>
  <c r="U366" i="4"/>
  <c r="V366" i="4"/>
  <c r="W366" i="4"/>
  <c r="X366" i="4"/>
  <c r="Y366" i="4"/>
  <c r="Z366" i="4"/>
  <c r="AA366" i="4"/>
  <c r="AB366" i="4"/>
  <c r="AC366" i="4"/>
  <c r="AD366" i="4"/>
  <c r="T367" i="4"/>
  <c r="U367" i="4"/>
  <c r="V367" i="4"/>
  <c r="W367" i="4"/>
  <c r="X367" i="4"/>
  <c r="Y367" i="4"/>
  <c r="Z367" i="4"/>
  <c r="AA367" i="4"/>
  <c r="AB367" i="4"/>
  <c r="AC367" i="4"/>
  <c r="AD367" i="4"/>
  <c r="T368" i="4"/>
  <c r="U368" i="4"/>
  <c r="V368" i="4"/>
  <c r="W368" i="4"/>
  <c r="X368" i="4"/>
  <c r="Y368" i="4"/>
  <c r="Z368" i="4"/>
  <c r="AA368" i="4"/>
  <c r="AB368" i="4"/>
  <c r="AC368" i="4"/>
  <c r="AD368" i="4"/>
  <c r="T369" i="4"/>
  <c r="U369" i="4"/>
  <c r="V369" i="4"/>
  <c r="W369" i="4"/>
  <c r="X369" i="4"/>
  <c r="Y369" i="4"/>
  <c r="Z369" i="4"/>
  <c r="AA369" i="4"/>
  <c r="AB369" i="4"/>
  <c r="AC369" i="4"/>
  <c r="AD369" i="4"/>
  <c r="T370" i="4"/>
  <c r="U370" i="4"/>
  <c r="V370" i="4"/>
  <c r="W370" i="4"/>
  <c r="X370" i="4"/>
  <c r="Y370" i="4"/>
  <c r="Z370" i="4" s="1"/>
  <c r="AA370" i="4"/>
  <c r="AB370" i="4"/>
  <c r="AC370" i="4"/>
  <c r="AD370" i="4"/>
  <c r="T371" i="4"/>
  <c r="U371" i="4"/>
  <c r="V371" i="4"/>
  <c r="W371" i="4"/>
  <c r="X371" i="4"/>
  <c r="Y371" i="4"/>
  <c r="Z371" i="4" s="1"/>
  <c r="AA371" i="4"/>
  <c r="AB371" i="4"/>
  <c r="AC371" i="4"/>
  <c r="AD371" i="4"/>
  <c r="T372" i="4"/>
  <c r="U372" i="4"/>
  <c r="V372" i="4"/>
  <c r="W372" i="4"/>
  <c r="X372" i="4"/>
  <c r="Y372" i="4"/>
  <c r="Z372" i="4"/>
  <c r="AA372" i="4"/>
  <c r="AB372" i="4"/>
  <c r="AC372" i="4"/>
  <c r="AD372" i="4"/>
  <c r="T373" i="4"/>
  <c r="U373" i="4"/>
  <c r="V373" i="4"/>
  <c r="W373" i="4"/>
  <c r="X373" i="4"/>
  <c r="Y373" i="4"/>
  <c r="Z373" i="4" s="1"/>
  <c r="AA373" i="4"/>
  <c r="AB373" i="4"/>
  <c r="AC373" i="4"/>
  <c r="AD373" i="4"/>
  <c r="T374" i="4"/>
  <c r="U374" i="4"/>
  <c r="V374" i="4"/>
  <c r="W374" i="4"/>
  <c r="X374" i="4"/>
  <c r="Y374" i="4"/>
  <c r="Z374" i="4"/>
  <c r="AA374" i="4"/>
  <c r="AB374" i="4"/>
  <c r="AC374" i="4"/>
  <c r="AD374" i="4"/>
  <c r="T375" i="4"/>
  <c r="U375" i="4"/>
  <c r="V375" i="4"/>
  <c r="W375" i="4"/>
  <c r="X375" i="4"/>
  <c r="Y375" i="4"/>
  <c r="Z375" i="4" s="1"/>
  <c r="AA375" i="4"/>
  <c r="AB375" i="4"/>
  <c r="AC375" i="4"/>
  <c r="AD375" i="4"/>
  <c r="T376" i="4"/>
  <c r="U376" i="4"/>
  <c r="V376" i="4"/>
  <c r="W376" i="4"/>
  <c r="X376" i="4"/>
  <c r="Y376" i="4"/>
  <c r="Z376" i="4" s="1"/>
  <c r="AA376" i="4"/>
  <c r="AB376" i="4"/>
  <c r="AC376" i="4"/>
  <c r="AD376" i="4"/>
  <c r="T377" i="4"/>
  <c r="U377" i="4"/>
  <c r="V377" i="4"/>
  <c r="W377" i="4"/>
  <c r="X377" i="4"/>
  <c r="Y377" i="4"/>
  <c r="Z377" i="4"/>
  <c r="AA377" i="4"/>
  <c r="AB377" i="4"/>
  <c r="AC377" i="4"/>
  <c r="AD377" i="4"/>
  <c r="T378" i="4"/>
  <c r="U378" i="4"/>
  <c r="V378" i="4"/>
  <c r="W378" i="4"/>
  <c r="X378" i="4"/>
  <c r="Y378" i="4"/>
  <c r="Z378" i="4"/>
  <c r="AA378" i="4"/>
  <c r="AB378" i="4"/>
  <c r="AC378" i="4"/>
  <c r="AD378" i="4"/>
  <c r="T379" i="4"/>
  <c r="U379" i="4"/>
  <c r="V379" i="4"/>
  <c r="W379" i="4"/>
  <c r="X379" i="4"/>
  <c r="Y379" i="4"/>
  <c r="AA379" i="4"/>
  <c r="AB379" i="4"/>
  <c r="AC379" i="4"/>
  <c r="AD379" i="4"/>
  <c r="T380" i="4"/>
  <c r="U380" i="4"/>
  <c r="V380" i="4"/>
  <c r="W380" i="4"/>
  <c r="X380" i="4"/>
  <c r="Y380" i="4"/>
  <c r="Z380" i="4"/>
  <c r="AA380" i="4"/>
  <c r="AB380" i="4"/>
  <c r="AC380" i="4"/>
  <c r="AD380" i="4"/>
  <c r="T381" i="4"/>
  <c r="U381" i="4"/>
  <c r="V381" i="4"/>
  <c r="W381" i="4"/>
  <c r="X381" i="4"/>
  <c r="Y381" i="4"/>
  <c r="Z381" i="4"/>
  <c r="AA381" i="4"/>
  <c r="AB381" i="4"/>
  <c r="AC381" i="4"/>
  <c r="AD381" i="4"/>
  <c r="T382" i="4"/>
  <c r="U382" i="4"/>
  <c r="V382" i="4"/>
  <c r="W382" i="4"/>
  <c r="X382" i="4"/>
  <c r="Y382" i="4"/>
  <c r="Z382" i="4"/>
  <c r="AA382" i="4"/>
  <c r="AB382" i="4"/>
  <c r="AC382" i="4"/>
  <c r="AD382" i="4"/>
  <c r="T383" i="4"/>
  <c r="U383" i="4"/>
  <c r="V383" i="4"/>
  <c r="W383" i="4"/>
  <c r="X383" i="4"/>
  <c r="Y383" i="4"/>
  <c r="Z383" i="4"/>
  <c r="AA383" i="4"/>
  <c r="AB383" i="4"/>
  <c r="AC383" i="4"/>
  <c r="AD383" i="4"/>
  <c r="T384" i="4"/>
  <c r="U384" i="4"/>
  <c r="V384" i="4"/>
  <c r="W384" i="4"/>
  <c r="X384" i="4"/>
  <c r="Y384" i="4"/>
  <c r="Z384" i="4" s="1"/>
  <c r="AA384" i="4"/>
  <c r="AB384" i="4"/>
  <c r="AC384" i="4"/>
  <c r="AD384" i="4"/>
  <c r="T385" i="4"/>
  <c r="U385" i="4"/>
  <c r="V385" i="4"/>
  <c r="W385" i="4"/>
  <c r="X385" i="4"/>
  <c r="Y385" i="4"/>
  <c r="Z385" i="4" s="1"/>
  <c r="AA385" i="4"/>
  <c r="AB385" i="4"/>
  <c r="AC385" i="4"/>
  <c r="AD385" i="4"/>
  <c r="T386" i="4"/>
  <c r="U386" i="4"/>
  <c r="V386" i="4"/>
  <c r="W386" i="4"/>
  <c r="X386" i="4"/>
  <c r="Y386" i="4"/>
  <c r="Z386" i="4" s="1"/>
  <c r="AA386" i="4"/>
  <c r="AB386" i="4"/>
  <c r="AC386" i="4"/>
  <c r="AD386" i="4"/>
  <c r="T387" i="4"/>
  <c r="U387" i="4"/>
  <c r="V387" i="4"/>
  <c r="W387" i="4"/>
  <c r="X387" i="4"/>
  <c r="Y387" i="4"/>
  <c r="AA387" i="4"/>
  <c r="AB387" i="4"/>
  <c r="AC387" i="4"/>
  <c r="AD387" i="4"/>
  <c r="T388" i="4"/>
  <c r="U388" i="4"/>
  <c r="V388" i="4"/>
  <c r="W388" i="4"/>
  <c r="X388" i="4"/>
  <c r="Y388" i="4"/>
  <c r="Z388" i="4" s="1"/>
  <c r="AA388" i="4"/>
  <c r="AB388" i="4"/>
  <c r="AC388" i="4"/>
  <c r="AD388" i="4"/>
  <c r="T389" i="4"/>
  <c r="U389" i="4"/>
  <c r="V389" i="4"/>
  <c r="W389" i="4"/>
  <c r="X389" i="4"/>
  <c r="Y389" i="4"/>
  <c r="Z389" i="4" s="1"/>
  <c r="AA389" i="4"/>
  <c r="AB389" i="4"/>
  <c r="AC389" i="4"/>
  <c r="AD389" i="4"/>
  <c r="T390" i="4"/>
  <c r="U390" i="4"/>
  <c r="V390" i="4"/>
  <c r="W390" i="4"/>
  <c r="X390" i="4"/>
  <c r="Z390" i="4" s="1"/>
  <c r="Y390" i="4"/>
  <c r="AA390" i="4"/>
  <c r="AB390" i="4"/>
  <c r="AC390" i="4"/>
  <c r="AD390" i="4"/>
  <c r="T391" i="4"/>
  <c r="U391" i="4"/>
  <c r="V391" i="4"/>
  <c r="W391" i="4"/>
  <c r="X391" i="4"/>
  <c r="Y391" i="4"/>
  <c r="Z391" i="4"/>
  <c r="AA391" i="4"/>
  <c r="AB391" i="4"/>
  <c r="AC391" i="4"/>
  <c r="AD391" i="4"/>
  <c r="T392" i="4"/>
  <c r="U392" i="4"/>
  <c r="V392" i="4"/>
  <c r="W392" i="4"/>
  <c r="X392" i="4"/>
  <c r="Y392" i="4"/>
  <c r="Z392" i="4"/>
  <c r="AA392" i="4"/>
  <c r="AB392" i="4"/>
  <c r="AC392" i="4"/>
  <c r="AD392" i="4"/>
  <c r="T393" i="4"/>
  <c r="U393" i="4"/>
  <c r="V393" i="4"/>
  <c r="W393" i="4"/>
  <c r="X393" i="4"/>
  <c r="Y393" i="4"/>
  <c r="Z393" i="4"/>
  <c r="AA393" i="4"/>
  <c r="AB393" i="4"/>
  <c r="AC393" i="4"/>
  <c r="AD393" i="4"/>
  <c r="T394" i="4"/>
  <c r="U394" i="4"/>
  <c r="V394" i="4"/>
  <c r="W394" i="4"/>
  <c r="X394" i="4"/>
  <c r="Y394" i="4"/>
  <c r="Z394" i="4"/>
  <c r="AA394" i="4"/>
  <c r="AB394" i="4"/>
  <c r="AC394" i="4"/>
  <c r="AD394" i="4"/>
  <c r="T395" i="4"/>
  <c r="U395" i="4"/>
  <c r="V395" i="4"/>
  <c r="W395" i="4"/>
  <c r="X395" i="4"/>
  <c r="Y395" i="4"/>
  <c r="Z395" i="4" s="1"/>
  <c r="AA395" i="4"/>
  <c r="AB395" i="4"/>
  <c r="AC395" i="4"/>
  <c r="AD395" i="4"/>
  <c r="T396" i="4"/>
  <c r="U396" i="4"/>
  <c r="V396" i="4"/>
  <c r="W396" i="4"/>
  <c r="X396" i="4"/>
  <c r="Y396" i="4"/>
  <c r="Z396" i="4"/>
  <c r="AA396" i="4"/>
  <c r="AB396" i="4"/>
  <c r="AC396" i="4"/>
  <c r="AD396" i="4"/>
  <c r="T397" i="4"/>
  <c r="U397" i="4"/>
  <c r="V397" i="4"/>
  <c r="W397" i="4"/>
  <c r="X397" i="4"/>
  <c r="Y397" i="4"/>
  <c r="Z397" i="4"/>
  <c r="AA397" i="4"/>
  <c r="AB397" i="4"/>
  <c r="AC397" i="4"/>
  <c r="AD397" i="4"/>
  <c r="T398" i="4"/>
  <c r="U398" i="4"/>
  <c r="V398" i="4"/>
  <c r="W398" i="4"/>
  <c r="X398" i="4"/>
  <c r="Y398" i="4"/>
  <c r="Z398" i="4"/>
  <c r="AA398" i="4"/>
  <c r="AB398" i="4"/>
  <c r="AC398" i="4"/>
  <c r="AD398" i="4"/>
  <c r="T399" i="4"/>
  <c r="U399" i="4"/>
  <c r="V399" i="4"/>
  <c r="W399" i="4"/>
  <c r="X399" i="4"/>
  <c r="Y399" i="4"/>
  <c r="Z399" i="4"/>
  <c r="AA399" i="4"/>
  <c r="AB399" i="4"/>
  <c r="AC399" i="4"/>
  <c r="AD399" i="4"/>
  <c r="T400" i="4"/>
  <c r="U400" i="4"/>
  <c r="V400" i="4"/>
  <c r="W400" i="4"/>
  <c r="X400" i="4"/>
  <c r="Y400" i="4"/>
  <c r="Z400" i="4" s="1"/>
  <c r="AA400" i="4"/>
  <c r="AB400" i="4"/>
  <c r="AC400" i="4"/>
  <c r="AD400" i="4"/>
  <c r="T401" i="4"/>
  <c r="U401" i="4"/>
  <c r="V401" i="4"/>
  <c r="W401" i="4"/>
  <c r="X401" i="4"/>
  <c r="Y401" i="4"/>
  <c r="Z401" i="4" s="1"/>
  <c r="AA401" i="4"/>
  <c r="AB401" i="4"/>
  <c r="AC401" i="4"/>
  <c r="AD401" i="4"/>
  <c r="T402" i="4"/>
  <c r="U402" i="4"/>
  <c r="V402" i="4"/>
  <c r="W402" i="4"/>
  <c r="X402" i="4"/>
  <c r="Y402" i="4"/>
  <c r="Z402" i="4"/>
  <c r="AA402" i="4"/>
  <c r="AB402" i="4"/>
  <c r="AC402" i="4"/>
  <c r="AD402" i="4"/>
  <c r="T403" i="4"/>
  <c r="U403" i="4"/>
  <c r="V403" i="4"/>
  <c r="W403" i="4"/>
  <c r="X403" i="4"/>
  <c r="Y403" i="4"/>
  <c r="AA403" i="4"/>
  <c r="AB403" i="4"/>
  <c r="AC403" i="4"/>
  <c r="AD403" i="4"/>
  <c r="T404" i="4"/>
  <c r="U404" i="4"/>
  <c r="V404" i="4"/>
  <c r="W404" i="4"/>
  <c r="X404" i="4"/>
  <c r="Y404" i="4"/>
  <c r="Z404" i="4" s="1"/>
  <c r="AA404" i="4"/>
  <c r="AB404" i="4"/>
  <c r="AC404" i="4"/>
  <c r="AD404" i="4"/>
  <c r="T405" i="4"/>
  <c r="U405" i="4"/>
  <c r="V405" i="4"/>
  <c r="W405" i="4"/>
  <c r="X405" i="4"/>
  <c r="Y405" i="4"/>
  <c r="Z405" i="4"/>
  <c r="AA405" i="4"/>
  <c r="AB405" i="4"/>
  <c r="AC405" i="4"/>
  <c r="AD405" i="4"/>
  <c r="T406" i="4"/>
  <c r="U406" i="4"/>
  <c r="V406" i="4"/>
  <c r="W406" i="4"/>
  <c r="X406" i="4"/>
  <c r="Y406" i="4"/>
  <c r="Z406" i="4"/>
  <c r="AA406" i="4"/>
  <c r="AB406" i="4"/>
  <c r="AC406" i="4"/>
  <c r="AD406" i="4"/>
  <c r="T407" i="4"/>
  <c r="U407" i="4"/>
  <c r="V407" i="4"/>
  <c r="W407" i="4"/>
  <c r="X407" i="4"/>
  <c r="Y407" i="4"/>
  <c r="Z407" i="4"/>
  <c r="AA407" i="4"/>
  <c r="AB407" i="4"/>
  <c r="AC407" i="4"/>
  <c r="AD407" i="4"/>
  <c r="T408" i="4"/>
  <c r="U408" i="4"/>
  <c r="V408" i="4"/>
  <c r="W408" i="4"/>
  <c r="X408" i="4"/>
  <c r="Y408" i="4"/>
  <c r="Z408" i="4"/>
  <c r="AA408" i="4"/>
  <c r="AB408" i="4"/>
  <c r="AC408" i="4"/>
  <c r="AD408" i="4"/>
  <c r="T409" i="4"/>
  <c r="U409" i="4"/>
  <c r="V409" i="4"/>
  <c r="W409" i="4"/>
  <c r="X409" i="4"/>
  <c r="Y409" i="4"/>
  <c r="Z409" i="4" s="1"/>
  <c r="AA409" i="4"/>
  <c r="AB409" i="4"/>
  <c r="AC409" i="4"/>
  <c r="AD409" i="4"/>
  <c r="T410" i="4"/>
  <c r="U410" i="4"/>
  <c r="V410" i="4"/>
  <c r="W410" i="4"/>
  <c r="X410" i="4"/>
  <c r="Y410" i="4"/>
  <c r="Z410" i="4" s="1"/>
  <c r="AA410" i="4"/>
  <c r="AB410" i="4"/>
  <c r="AC410" i="4"/>
  <c r="AD410" i="4"/>
  <c r="T411" i="4"/>
  <c r="U411" i="4"/>
  <c r="V411" i="4"/>
  <c r="W411" i="4"/>
  <c r="X411" i="4"/>
  <c r="Y411" i="4"/>
  <c r="Z411" i="4" s="1"/>
  <c r="AA411" i="4"/>
  <c r="AB411" i="4"/>
  <c r="AC411" i="4"/>
  <c r="AD411" i="4"/>
  <c r="T412" i="4"/>
  <c r="U412" i="4"/>
  <c r="V412" i="4"/>
  <c r="W412" i="4"/>
  <c r="X412" i="4"/>
  <c r="Y412" i="4"/>
  <c r="Z412" i="4" s="1"/>
  <c r="AA412" i="4"/>
  <c r="AB412" i="4"/>
  <c r="AC412" i="4"/>
  <c r="AD412" i="4"/>
  <c r="T413" i="4"/>
  <c r="U413" i="4"/>
  <c r="V413" i="4"/>
  <c r="W413" i="4"/>
  <c r="X413" i="4"/>
  <c r="Y413" i="4"/>
  <c r="Z413" i="4" s="1"/>
  <c r="AA413" i="4"/>
  <c r="AB413" i="4"/>
  <c r="AC413" i="4"/>
  <c r="AD413" i="4"/>
  <c r="T414" i="4"/>
  <c r="U414" i="4"/>
  <c r="V414" i="4"/>
  <c r="W414" i="4"/>
  <c r="X414" i="4"/>
  <c r="Z414" i="4" s="1"/>
  <c r="Y414" i="4"/>
  <c r="AA414" i="4"/>
  <c r="AB414" i="4"/>
  <c r="AC414" i="4"/>
  <c r="AD414" i="4"/>
  <c r="T415" i="4"/>
  <c r="U415" i="4"/>
  <c r="V415" i="4"/>
  <c r="W415" i="4"/>
  <c r="X415" i="4"/>
  <c r="Y415" i="4"/>
  <c r="Z415" i="4" s="1"/>
  <c r="AA415" i="4"/>
  <c r="AB415" i="4"/>
  <c r="AC415" i="4"/>
  <c r="AD415" i="4"/>
  <c r="T416" i="4"/>
  <c r="U416" i="4"/>
  <c r="V416" i="4"/>
  <c r="W416" i="4"/>
  <c r="X416" i="4"/>
  <c r="Y416" i="4"/>
  <c r="Z416" i="4"/>
  <c r="AA416" i="4"/>
  <c r="AB416" i="4"/>
  <c r="AC416" i="4"/>
  <c r="AD416" i="4"/>
  <c r="T417" i="4"/>
  <c r="U417" i="4"/>
  <c r="V417" i="4"/>
  <c r="W417" i="4"/>
  <c r="X417" i="4"/>
  <c r="Y417" i="4"/>
  <c r="Z417" i="4"/>
  <c r="AA417" i="4"/>
  <c r="AB417" i="4"/>
  <c r="AC417" i="4"/>
  <c r="AD417" i="4"/>
  <c r="T418" i="4"/>
  <c r="U418" i="4"/>
  <c r="V418" i="4"/>
  <c r="W418" i="4"/>
  <c r="X418" i="4"/>
  <c r="Y418" i="4"/>
  <c r="Z418" i="4"/>
  <c r="AA418" i="4"/>
  <c r="AB418" i="4"/>
  <c r="AC418" i="4"/>
  <c r="AD418" i="4"/>
  <c r="T419" i="4"/>
  <c r="U419" i="4"/>
  <c r="V419" i="4"/>
  <c r="W419" i="4"/>
  <c r="X419" i="4"/>
  <c r="Y419" i="4"/>
  <c r="Z419" i="4" s="1"/>
  <c r="AA419" i="4"/>
  <c r="AB419" i="4"/>
  <c r="AC419" i="4"/>
  <c r="AD419" i="4"/>
  <c r="T420" i="4"/>
  <c r="U420" i="4"/>
  <c r="V420" i="4"/>
  <c r="W420" i="4"/>
  <c r="X420" i="4"/>
  <c r="Y420" i="4"/>
  <c r="Z420" i="4"/>
  <c r="AA420" i="4"/>
  <c r="AB420" i="4"/>
  <c r="AC420" i="4"/>
  <c r="AD420" i="4"/>
  <c r="T421" i="4"/>
  <c r="U421" i="4"/>
  <c r="V421" i="4"/>
  <c r="W421" i="4"/>
  <c r="X421" i="4"/>
  <c r="Y421" i="4"/>
  <c r="Z421" i="4"/>
  <c r="AA421" i="4"/>
  <c r="AB421" i="4"/>
  <c r="AC421" i="4"/>
  <c r="AD421" i="4"/>
  <c r="T422" i="4"/>
  <c r="U422" i="4"/>
  <c r="V422" i="4"/>
  <c r="W422" i="4"/>
  <c r="X422" i="4"/>
  <c r="Y422" i="4"/>
  <c r="Z422" i="4"/>
  <c r="AA422" i="4"/>
  <c r="AB422" i="4"/>
  <c r="AC422" i="4"/>
  <c r="AD422" i="4"/>
  <c r="T423" i="4"/>
  <c r="U423" i="4"/>
  <c r="V423" i="4"/>
  <c r="W423" i="4"/>
  <c r="X423" i="4"/>
  <c r="Y423" i="4"/>
  <c r="Z423" i="4" s="1"/>
  <c r="AA423" i="4"/>
  <c r="AB423" i="4"/>
  <c r="AC423" i="4"/>
  <c r="AD423" i="4"/>
  <c r="T424" i="4"/>
  <c r="U424" i="4"/>
  <c r="V424" i="4"/>
  <c r="W424" i="4"/>
  <c r="X424" i="4"/>
  <c r="Y424" i="4"/>
  <c r="Z424" i="4" s="1"/>
  <c r="AA424" i="4"/>
  <c r="AB424" i="4"/>
  <c r="AC424" i="4"/>
  <c r="AD424" i="4"/>
  <c r="T425" i="4"/>
  <c r="U425" i="4"/>
  <c r="V425" i="4"/>
  <c r="W425" i="4"/>
  <c r="X425" i="4"/>
  <c r="Y425" i="4"/>
  <c r="Z425" i="4" s="1"/>
  <c r="AA425" i="4"/>
  <c r="AB425" i="4"/>
  <c r="AC425" i="4"/>
  <c r="AD425" i="4"/>
  <c r="T426" i="4"/>
  <c r="U426" i="4"/>
  <c r="V426" i="4"/>
  <c r="W426" i="4"/>
  <c r="X426" i="4"/>
  <c r="Y426" i="4"/>
  <c r="Z426" i="4" s="1"/>
  <c r="AA426" i="4"/>
  <c r="AB426" i="4"/>
  <c r="AC426" i="4"/>
  <c r="AD426" i="4"/>
  <c r="T427" i="4"/>
  <c r="U427" i="4"/>
  <c r="V427" i="4"/>
  <c r="W427" i="4"/>
  <c r="X427" i="4"/>
  <c r="Y427" i="4"/>
  <c r="AA427" i="4"/>
  <c r="AB427" i="4"/>
  <c r="AC427" i="4"/>
  <c r="AD427" i="4"/>
  <c r="T428" i="4"/>
  <c r="U428" i="4"/>
  <c r="V428" i="4"/>
  <c r="W428" i="4"/>
  <c r="X428" i="4"/>
  <c r="Y428" i="4"/>
  <c r="Z428" i="4" s="1"/>
  <c r="AA428" i="4"/>
  <c r="AB428" i="4"/>
  <c r="AC428" i="4"/>
  <c r="AD428" i="4"/>
  <c r="T429" i="4"/>
  <c r="U429" i="4"/>
  <c r="V429" i="4"/>
  <c r="W429" i="4"/>
  <c r="X429" i="4"/>
  <c r="Y429" i="4"/>
  <c r="Z429" i="4" s="1"/>
  <c r="AA429" i="4"/>
  <c r="AB429" i="4"/>
  <c r="AC429" i="4"/>
  <c r="AD429" i="4"/>
  <c r="T430" i="4"/>
  <c r="U430" i="4"/>
  <c r="V430" i="4"/>
  <c r="W430" i="4"/>
  <c r="X430" i="4"/>
  <c r="Z430" i="4" s="1"/>
  <c r="Y430" i="4"/>
  <c r="AA430" i="4"/>
  <c r="AB430" i="4"/>
  <c r="AC430" i="4"/>
  <c r="AD430" i="4"/>
  <c r="T431" i="4"/>
  <c r="U431" i="4"/>
  <c r="V431" i="4"/>
  <c r="W431" i="4"/>
  <c r="X431" i="4"/>
  <c r="Y431" i="4"/>
  <c r="Z431" i="4"/>
  <c r="AA431" i="4"/>
  <c r="AB431" i="4"/>
  <c r="AC431" i="4"/>
  <c r="AD431" i="4"/>
  <c r="T432" i="4"/>
  <c r="U432" i="4"/>
  <c r="V432" i="4"/>
  <c r="W432" i="4"/>
  <c r="X432" i="4"/>
  <c r="Y432" i="4"/>
  <c r="Z432" i="4"/>
  <c r="AA432" i="4"/>
  <c r="AB432" i="4"/>
  <c r="AC432" i="4"/>
  <c r="AD432" i="4"/>
  <c r="T433" i="4"/>
  <c r="U433" i="4"/>
  <c r="V433" i="4"/>
  <c r="W433" i="4"/>
  <c r="X433" i="4"/>
  <c r="Y433" i="4"/>
  <c r="Z433" i="4"/>
  <c r="AA433" i="4"/>
  <c r="AB433" i="4"/>
  <c r="AC433" i="4"/>
  <c r="AD433" i="4"/>
  <c r="T434" i="4"/>
  <c r="U434" i="4"/>
  <c r="V434" i="4"/>
  <c r="W434" i="4"/>
  <c r="X434" i="4"/>
  <c r="Y434" i="4"/>
  <c r="Z434" i="4" s="1"/>
  <c r="AA434" i="4"/>
  <c r="AB434" i="4"/>
  <c r="AC434" i="4"/>
  <c r="AD434" i="4"/>
  <c r="T435" i="4"/>
  <c r="U435" i="4"/>
  <c r="V435" i="4"/>
  <c r="W435" i="4"/>
  <c r="X435" i="4"/>
  <c r="Y435" i="4"/>
  <c r="Z435" i="4" s="1"/>
  <c r="AA435" i="4"/>
  <c r="AB435" i="4"/>
  <c r="AC435" i="4"/>
  <c r="AD435" i="4"/>
  <c r="T436" i="4"/>
  <c r="U436" i="4"/>
  <c r="V436" i="4"/>
  <c r="W436" i="4"/>
  <c r="X436" i="4"/>
  <c r="Y436" i="4"/>
  <c r="Z436" i="4"/>
  <c r="AA436" i="4"/>
  <c r="AB436" i="4"/>
  <c r="AC436" i="4"/>
  <c r="AD436" i="4"/>
  <c r="T437" i="4"/>
  <c r="U437" i="4"/>
  <c r="V437" i="4"/>
  <c r="W437" i="4"/>
  <c r="X437" i="4"/>
  <c r="Y437" i="4"/>
  <c r="Z437" i="4" s="1"/>
  <c r="AA437" i="4"/>
  <c r="AB437" i="4"/>
  <c r="AC437" i="4"/>
  <c r="AD437" i="4"/>
  <c r="T438" i="4"/>
  <c r="U438" i="4"/>
  <c r="V438" i="4"/>
  <c r="W438" i="4"/>
  <c r="X438" i="4"/>
  <c r="Y438" i="4"/>
  <c r="Z438" i="4"/>
  <c r="AA438" i="4"/>
  <c r="AB438" i="4"/>
  <c r="AC438" i="4"/>
  <c r="AD438" i="4"/>
  <c r="T439" i="4"/>
  <c r="U439" i="4"/>
  <c r="V439" i="4"/>
  <c r="W439" i="4"/>
  <c r="X439" i="4"/>
  <c r="Y439" i="4"/>
  <c r="Z439" i="4" s="1"/>
  <c r="AA439" i="4"/>
  <c r="AB439" i="4"/>
  <c r="AC439" i="4"/>
  <c r="AD439" i="4"/>
  <c r="T440" i="4"/>
  <c r="U440" i="4"/>
  <c r="V440" i="4"/>
  <c r="W440" i="4"/>
  <c r="X440" i="4"/>
  <c r="Y440" i="4"/>
  <c r="Z440" i="4" s="1"/>
  <c r="AA440" i="4"/>
  <c r="AB440" i="4"/>
  <c r="AC440" i="4"/>
  <c r="AD440" i="4"/>
  <c r="T441" i="4"/>
  <c r="U441" i="4"/>
  <c r="V441" i="4"/>
  <c r="W441" i="4"/>
  <c r="X441" i="4"/>
  <c r="Y441" i="4"/>
  <c r="Z441" i="4"/>
  <c r="AA441" i="4"/>
  <c r="AB441" i="4"/>
  <c r="AC441" i="4"/>
  <c r="AD441" i="4"/>
  <c r="T442" i="4"/>
  <c r="U442" i="4"/>
  <c r="V442" i="4"/>
  <c r="W442" i="4"/>
  <c r="X442" i="4"/>
  <c r="Y442" i="4"/>
  <c r="Z442" i="4"/>
  <c r="AA442" i="4"/>
  <c r="AB442" i="4"/>
  <c r="AC442" i="4"/>
  <c r="AD442" i="4"/>
  <c r="T443" i="4"/>
  <c r="U443" i="4"/>
  <c r="V443" i="4"/>
  <c r="W443" i="4"/>
  <c r="X443" i="4"/>
  <c r="Y443" i="4"/>
  <c r="AA443" i="4"/>
  <c r="AB443" i="4"/>
  <c r="AC443" i="4"/>
  <c r="AD443" i="4"/>
  <c r="T444" i="4"/>
  <c r="U444" i="4"/>
  <c r="V444" i="4"/>
  <c r="W444" i="4"/>
  <c r="X444" i="4"/>
  <c r="Z444" i="4" s="1"/>
  <c r="Y444" i="4"/>
  <c r="AA444" i="4"/>
  <c r="AB444" i="4"/>
  <c r="AC444" i="4"/>
  <c r="AD444" i="4"/>
  <c r="T445" i="4"/>
  <c r="U445" i="4"/>
  <c r="V445" i="4"/>
  <c r="W445" i="4"/>
  <c r="X445" i="4"/>
  <c r="Y445" i="4"/>
  <c r="Z445" i="4"/>
  <c r="AA445" i="4"/>
  <c r="AB445" i="4"/>
  <c r="AC445" i="4"/>
  <c r="AD445" i="4"/>
  <c r="T446" i="4"/>
  <c r="U446" i="4"/>
  <c r="V446" i="4"/>
  <c r="W446" i="4"/>
  <c r="X446" i="4"/>
  <c r="Y446" i="4"/>
  <c r="Z446" i="4"/>
  <c r="AA446" i="4"/>
  <c r="AB446" i="4"/>
  <c r="AC446" i="4"/>
  <c r="AD446" i="4"/>
  <c r="T447" i="4"/>
  <c r="U447" i="4"/>
  <c r="V447" i="4"/>
  <c r="W447" i="4"/>
  <c r="X447" i="4"/>
  <c r="Y447" i="4"/>
  <c r="Z447" i="4"/>
  <c r="AA447" i="4"/>
  <c r="AB447" i="4"/>
  <c r="AC447" i="4"/>
  <c r="AD447" i="4"/>
  <c r="T448" i="4"/>
  <c r="U448" i="4"/>
  <c r="V448" i="4"/>
  <c r="W448" i="4"/>
  <c r="X448" i="4"/>
  <c r="Y448" i="4"/>
  <c r="Z448" i="4" s="1"/>
  <c r="AA448" i="4"/>
  <c r="AB448" i="4"/>
  <c r="AC448" i="4"/>
  <c r="AD448" i="4"/>
  <c r="T449" i="4"/>
  <c r="U449" i="4"/>
  <c r="V449" i="4"/>
  <c r="W449" i="4"/>
  <c r="X449" i="4"/>
  <c r="Y449" i="4"/>
  <c r="Z449" i="4" s="1"/>
  <c r="AA449" i="4"/>
  <c r="AB449" i="4"/>
  <c r="AC449" i="4"/>
  <c r="AD449" i="4"/>
  <c r="T450" i="4"/>
  <c r="U450" i="4"/>
  <c r="V450" i="4"/>
  <c r="W450" i="4"/>
  <c r="X450" i="4"/>
  <c r="Y450" i="4"/>
  <c r="Z450" i="4" s="1"/>
  <c r="AA450" i="4"/>
  <c r="AB450" i="4"/>
  <c r="AC450" i="4"/>
  <c r="AD450" i="4"/>
  <c r="T451" i="4"/>
  <c r="U451" i="4"/>
  <c r="V451" i="4"/>
  <c r="W451" i="4"/>
  <c r="X451" i="4"/>
  <c r="Y451" i="4"/>
  <c r="AA451" i="4"/>
  <c r="AB451" i="4"/>
  <c r="AC451" i="4"/>
  <c r="AD451" i="4"/>
  <c r="T452" i="4"/>
  <c r="U452" i="4"/>
  <c r="V452" i="4"/>
  <c r="W452" i="4"/>
  <c r="X452" i="4"/>
  <c r="Y452" i="4"/>
  <c r="Z452" i="4" s="1"/>
  <c r="AA452" i="4"/>
  <c r="AB452" i="4"/>
  <c r="AC452" i="4"/>
  <c r="AD452" i="4"/>
  <c r="T453" i="4"/>
  <c r="U453" i="4"/>
  <c r="V453" i="4"/>
  <c r="W453" i="4"/>
  <c r="X453" i="4"/>
  <c r="Y453" i="4"/>
  <c r="Z453" i="4" s="1"/>
  <c r="AA453" i="4"/>
  <c r="AB453" i="4"/>
  <c r="AC453" i="4"/>
  <c r="AD453" i="4"/>
  <c r="T454" i="4"/>
  <c r="U454" i="4"/>
  <c r="V454" i="4"/>
  <c r="W454" i="4"/>
  <c r="X454" i="4"/>
  <c r="Z454" i="4" s="1"/>
  <c r="Y454" i="4"/>
  <c r="AA454" i="4"/>
  <c r="AB454" i="4"/>
  <c r="AC454" i="4"/>
  <c r="AD454" i="4"/>
  <c r="T455" i="4"/>
  <c r="U455" i="4"/>
  <c r="V455" i="4"/>
  <c r="W455" i="4"/>
  <c r="X455" i="4"/>
  <c r="Z455" i="4" s="1"/>
  <c r="Y455" i="4"/>
  <c r="AA455" i="4"/>
  <c r="AB455" i="4"/>
  <c r="AC455" i="4"/>
  <c r="AD455" i="4"/>
  <c r="T456" i="4"/>
  <c r="U456" i="4"/>
  <c r="V456" i="4"/>
  <c r="W456" i="4"/>
  <c r="X456" i="4"/>
  <c r="Y456" i="4"/>
  <c r="Z456" i="4"/>
  <c r="AA456" i="4"/>
  <c r="AB456" i="4"/>
  <c r="AC456" i="4"/>
  <c r="AD456" i="4"/>
  <c r="T457" i="4"/>
  <c r="U457" i="4"/>
  <c r="V457" i="4"/>
  <c r="W457" i="4"/>
  <c r="X457" i="4"/>
  <c r="Y457" i="4"/>
  <c r="Z457" i="4"/>
  <c r="AA457" i="4"/>
  <c r="AB457" i="4"/>
  <c r="AC457" i="4"/>
  <c r="AD457" i="4"/>
  <c r="T458" i="4"/>
  <c r="U458" i="4"/>
  <c r="V458" i="4"/>
  <c r="W458" i="4"/>
  <c r="X458" i="4"/>
  <c r="Y458" i="4"/>
  <c r="Z458" i="4"/>
  <c r="AA458" i="4"/>
  <c r="AB458" i="4"/>
  <c r="AC458" i="4"/>
  <c r="AD458" i="4"/>
  <c r="T459" i="4"/>
  <c r="U459" i="4"/>
  <c r="V459" i="4"/>
  <c r="W459" i="4"/>
  <c r="X459" i="4"/>
  <c r="Y459" i="4"/>
  <c r="Z459" i="4" s="1"/>
  <c r="AA459" i="4"/>
  <c r="AB459" i="4"/>
  <c r="AC459" i="4"/>
  <c r="AD459" i="4"/>
  <c r="T460" i="4"/>
  <c r="U460" i="4"/>
  <c r="V460" i="4"/>
  <c r="W460" i="4"/>
  <c r="X460" i="4"/>
  <c r="Y460" i="4"/>
  <c r="Z460" i="4"/>
  <c r="AA460" i="4"/>
  <c r="AB460" i="4"/>
  <c r="AC460" i="4"/>
  <c r="AD460" i="4"/>
  <c r="T461" i="4"/>
  <c r="U461" i="4"/>
  <c r="V461" i="4"/>
  <c r="W461" i="4"/>
  <c r="X461" i="4"/>
  <c r="Y461" i="4"/>
  <c r="Z461" i="4"/>
  <c r="AA461" i="4"/>
  <c r="AB461" i="4"/>
  <c r="AC461" i="4"/>
  <c r="AD461" i="4"/>
  <c r="T462" i="4"/>
  <c r="U462" i="4"/>
  <c r="V462" i="4"/>
  <c r="W462" i="4"/>
  <c r="X462" i="4"/>
  <c r="Z462" i="4" s="1"/>
  <c r="Y462" i="4"/>
  <c r="AA462" i="4"/>
  <c r="AB462" i="4"/>
  <c r="AC462" i="4"/>
  <c r="AD462" i="4"/>
  <c r="T463" i="4"/>
  <c r="U463" i="4"/>
  <c r="V463" i="4"/>
  <c r="W463" i="4"/>
  <c r="X463" i="4"/>
  <c r="Y463" i="4"/>
  <c r="Z463" i="4" s="1"/>
  <c r="AA463" i="4"/>
  <c r="AB463" i="4"/>
  <c r="AC463" i="4"/>
  <c r="AD463" i="4"/>
  <c r="T464" i="4"/>
  <c r="U464" i="4"/>
  <c r="V464" i="4"/>
  <c r="W464" i="4"/>
  <c r="X464" i="4"/>
  <c r="Y464" i="4"/>
  <c r="Z464" i="4" s="1"/>
  <c r="AA464" i="4"/>
  <c r="AB464" i="4"/>
  <c r="AC464" i="4"/>
  <c r="AD464" i="4"/>
  <c r="T465" i="4"/>
  <c r="U465" i="4"/>
  <c r="V465" i="4"/>
  <c r="W465" i="4"/>
  <c r="X465" i="4"/>
  <c r="Y465" i="4"/>
  <c r="Z465" i="4" s="1"/>
  <c r="AA465" i="4"/>
  <c r="AB465" i="4"/>
  <c r="AC465" i="4"/>
  <c r="AD465" i="4"/>
  <c r="T466" i="4"/>
  <c r="U466" i="4"/>
  <c r="V466" i="4"/>
  <c r="W466" i="4"/>
  <c r="X466" i="4"/>
  <c r="Z466" i="4" s="1"/>
  <c r="Y466" i="4"/>
  <c r="AA466" i="4"/>
  <c r="AB466" i="4"/>
  <c r="AC466" i="4"/>
  <c r="AD466" i="4"/>
  <c r="T467" i="4"/>
  <c r="U467" i="4"/>
  <c r="V467" i="4"/>
  <c r="W467" i="4"/>
  <c r="X467" i="4"/>
  <c r="Y467" i="4"/>
  <c r="AA467" i="4"/>
  <c r="AB467" i="4"/>
  <c r="AC467" i="4"/>
  <c r="AD467" i="4"/>
  <c r="T468" i="4"/>
  <c r="U468" i="4"/>
  <c r="V468" i="4"/>
  <c r="W468" i="4"/>
  <c r="X468" i="4"/>
  <c r="Y468" i="4"/>
  <c r="Z468" i="4" s="1"/>
  <c r="AA468" i="4"/>
  <c r="AB468" i="4"/>
  <c r="AC468" i="4"/>
  <c r="AD468" i="4"/>
  <c r="T469" i="4"/>
  <c r="U469" i="4"/>
  <c r="V469" i="4"/>
  <c r="W469" i="4"/>
  <c r="X469" i="4"/>
  <c r="Z469" i="4" s="1"/>
  <c r="Y469" i="4"/>
  <c r="AA469" i="4"/>
  <c r="AB469" i="4"/>
  <c r="AC469" i="4"/>
  <c r="AD469" i="4"/>
  <c r="T470" i="4"/>
  <c r="U470" i="4"/>
  <c r="V470" i="4"/>
  <c r="W470" i="4"/>
  <c r="X470" i="4"/>
  <c r="Y470" i="4"/>
  <c r="Z470" i="4"/>
  <c r="AA470" i="4"/>
  <c r="AB470" i="4"/>
  <c r="AC470" i="4"/>
  <c r="AD470" i="4"/>
  <c r="T471" i="4"/>
  <c r="U471" i="4"/>
  <c r="V471" i="4"/>
  <c r="W471" i="4"/>
  <c r="X471" i="4"/>
  <c r="Y471" i="4"/>
  <c r="Z471" i="4"/>
  <c r="AA471" i="4"/>
  <c r="AB471" i="4"/>
  <c r="AC471" i="4"/>
  <c r="AD471" i="4"/>
  <c r="T472" i="4"/>
  <c r="U472" i="4"/>
  <c r="V472" i="4"/>
  <c r="W472" i="4"/>
  <c r="X472" i="4"/>
  <c r="Y472" i="4"/>
  <c r="Z472" i="4"/>
  <c r="AA472" i="4"/>
  <c r="AB472" i="4"/>
  <c r="AC472" i="4"/>
  <c r="AD472" i="4"/>
  <c r="T473" i="4"/>
  <c r="U473" i="4"/>
  <c r="V473" i="4"/>
  <c r="W473" i="4"/>
  <c r="X473" i="4"/>
  <c r="Y473" i="4"/>
  <c r="Z473" i="4" s="1"/>
  <c r="AA473" i="4"/>
  <c r="AB473" i="4"/>
  <c r="AC473" i="4"/>
  <c r="AD473" i="4"/>
  <c r="T474" i="4"/>
  <c r="U474" i="4"/>
  <c r="V474" i="4"/>
  <c r="W474" i="4"/>
  <c r="X474" i="4"/>
  <c r="Y474" i="4"/>
  <c r="Z474" i="4" s="1"/>
  <c r="AA474" i="4"/>
  <c r="AB474" i="4"/>
  <c r="AC474" i="4"/>
  <c r="AD474" i="4"/>
  <c r="T475" i="4"/>
  <c r="U475" i="4"/>
  <c r="V475" i="4"/>
  <c r="W475" i="4"/>
  <c r="X475" i="4"/>
  <c r="Y475" i="4"/>
  <c r="Z475" i="4" s="1"/>
  <c r="AA475" i="4"/>
  <c r="AB475" i="4"/>
  <c r="AC475" i="4"/>
  <c r="AD475" i="4"/>
  <c r="T476" i="4"/>
  <c r="U476" i="4"/>
  <c r="V476" i="4"/>
  <c r="W476" i="4"/>
  <c r="X476" i="4"/>
  <c r="Y476" i="4"/>
  <c r="Z476" i="4" s="1"/>
  <c r="AA476" i="4"/>
  <c r="AB476" i="4"/>
  <c r="AC476" i="4"/>
  <c r="AD476" i="4"/>
  <c r="T477" i="4"/>
  <c r="U477" i="4"/>
  <c r="V477" i="4"/>
  <c r="W477" i="4"/>
  <c r="X477" i="4"/>
  <c r="Y477" i="4"/>
  <c r="Z477" i="4" s="1"/>
  <c r="AA477" i="4"/>
  <c r="AB477" i="4"/>
  <c r="AC477" i="4"/>
  <c r="AD477" i="4"/>
  <c r="T478" i="4"/>
  <c r="U478" i="4"/>
  <c r="V478" i="4"/>
  <c r="W478" i="4"/>
  <c r="X478" i="4"/>
  <c r="Z478" i="4" s="1"/>
  <c r="Y478" i="4"/>
  <c r="AA478" i="4"/>
  <c r="AB478" i="4"/>
  <c r="AC478" i="4"/>
  <c r="AD478" i="4"/>
  <c r="T479" i="4"/>
  <c r="U479" i="4"/>
  <c r="V479" i="4"/>
  <c r="W479" i="4"/>
  <c r="X479" i="4"/>
  <c r="Y479" i="4"/>
  <c r="Z479" i="4" s="1"/>
  <c r="AA479" i="4"/>
  <c r="AB479" i="4"/>
  <c r="AC479" i="4"/>
  <c r="AD479" i="4"/>
  <c r="T480" i="4"/>
  <c r="U480" i="4"/>
  <c r="V480" i="4"/>
  <c r="W480" i="4"/>
  <c r="X480" i="4"/>
  <c r="Y480" i="4"/>
  <c r="Z480" i="4"/>
  <c r="AA480" i="4"/>
  <c r="AB480" i="4"/>
  <c r="AC480" i="4"/>
  <c r="AD480" i="4"/>
  <c r="T481" i="4"/>
  <c r="U481" i="4"/>
  <c r="V481" i="4"/>
  <c r="W481" i="4"/>
  <c r="X481" i="4"/>
  <c r="Y481" i="4"/>
  <c r="Z481" i="4"/>
  <c r="AA481" i="4"/>
  <c r="AB481" i="4"/>
  <c r="AC481" i="4"/>
  <c r="AD481" i="4"/>
  <c r="T482" i="4"/>
  <c r="U482" i="4"/>
  <c r="V482" i="4"/>
  <c r="W482" i="4"/>
  <c r="X482" i="4"/>
  <c r="Y482" i="4"/>
  <c r="Z482" i="4"/>
  <c r="AA482" i="4"/>
  <c r="AB482" i="4"/>
  <c r="AC482" i="4"/>
  <c r="AD482" i="4"/>
  <c r="T483" i="4"/>
  <c r="U483" i="4"/>
  <c r="V483" i="4"/>
  <c r="W483" i="4"/>
  <c r="X483" i="4"/>
  <c r="Y483" i="4"/>
  <c r="Z483" i="4" s="1"/>
  <c r="AA483" i="4"/>
  <c r="AB483" i="4"/>
  <c r="AC483" i="4"/>
  <c r="AD483" i="4"/>
  <c r="T484" i="4"/>
  <c r="U484" i="4"/>
  <c r="V484" i="4"/>
  <c r="W484" i="4"/>
  <c r="X484" i="4"/>
  <c r="Y484" i="4"/>
  <c r="Z484" i="4"/>
  <c r="AA484" i="4"/>
  <c r="AB484" i="4"/>
  <c r="AC484" i="4"/>
  <c r="AD484" i="4"/>
  <c r="T485" i="4"/>
  <c r="U485" i="4"/>
  <c r="V485" i="4"/>
  <c r="W485" i="4"/>
  <c r="X485" i="4"/>
  <c r="Y485" i="4"/>
  <c r="Z485" i="4"/>
  <c r="AA485" i="4"/>
  <c r="AB485" i="4"/>
  <c r="AC485" i="4"/>
  <c r="AD485" i="4"/>
  <c r="T486" i="4"/>
  <c r="U486" i="4"/>
  <c r="V486" i="4"/>
  <c r="W486" i="4"/>
  <c r="X486" i="4"/>
  <c r="Y486" i="4"/>
  <c r="Z486" i="4"/>
  <c r="AA486" i="4"/>
  <c r="AB486" i="4"/>
  <c r="AC486" i="4"/>
  <c r="AD486" i="4"/>
  <c r="X7" i="1"/>
  <c r="Y7" i="1"/>
  <c r="Z7" i="1"/>
  <c r="AA7" i="1"/>
  <c r="AB7" i="1"/>
  <c r="AC7" i="1"/>
  <c r="AD7" i="1"/>
  <c r="AE7" i="1"/>
  <c r="AG7" i="1"/>
  <c r="AH7" i="1"/>
  <c r="AI7" i="1"/>
  <c r="X8" i="1"/>
  <c r="Y8" i="1"/>
  <c r="Z8" i="1"/>
  <c r="AA8" i="1"/>
  <c r="AB8" i="1"/>
  <c r="AD8" i="1" s="1"/>
  <c r="AC8" i="1"/>
  <c r="AE8" i="1"/>
  <c r="AG8" i="1"/>
  <c r="AH8" i="1"/>
  <c r="AI8" i="1"/>
  <c r="X9" i="1"/>
  <c r="Y9" i="1"/>
  <c r="Z9" i="1"/>
  <c r="AA9" i="1"/>
  <c r="AB9" i="1"/>
  <c r="AC9" i="1"/>
  <c r="AD9" i="1"/>
  <c r="AE9" i="1"/>
  <c r="AG9" i="1"/>
  <c r="AH9" i="1"/>
  <c r="AI9" i="1"/>
  <c r="X10" i="1"/>
  <c r="Y10" i="1"/>
  <c r="Z10" i="1"/>
  <c r="AA10" i="1"/>
  <c r="AB10" i="1"/>
  <c r="AD10" i="1" s="1"/>
  <c r="AC10" i="1"/>
  <c r="AE10" i="1"/>
  <c r="AG10" i="1"/>
  <c r="AH10" i="1"/>
  <c r="AI10" i="1"/>
  <c r="X11" i="1"/>
  <c r="Y11" i="1"/>
  <c r="Z11" i="1"/>
  <c r="AA11" i="1"/>
  <c r="AB11" i="1"/>
  <c r="AC11" i="1"/>
  <c r="AD11" i="1"/>
  <c r="AE11" i="1"/>
  <c r="AG11" i="1"/>
  <c r="AH11" i="1"/>
  <c r="AI11" i="1"/>
  <c r="X12" i="1"/>
  <c r="Y12" i="1"/>
  <c r="Z12" i="1"/>
  <c r="AA12" i="1"/>
  <c r="AB12" i="1"/>
  <c r="AD12" i="1" s="1"/>
  <c r="AC12" i="1"/>
  <c r="AE12" i="1"/>
  <c r="AG12" i="1"/>
  <c r="AH12" i="1"/>
  <c r="AI12" i="1"/>
  <c r="X13" i="1"/>
  <c r="Y13" i="1"/>
  <c r="Z13" i="1"/>
  <c r="AA13" i="1"/>
  <c r="AB13" i="1"/>
  <c r="AD13" i="1" s="1"/>
  <c r="AC13" i="1"/>
  <c r="AE13" i="1"/>
  <c r="AG13" i="1"/>
  <c r="AH13" i="1"/>
  <c r="AI13" i="1"/>
  <c r="X14" i="1"/>
  <c r="Y14" i="1"/>
  <c r="Z14" i="1"/>
  <c r="AA14" i="1"/>
  <c r="AB14" i="1"/>
  <c r="AD14" i="1" s="1"/>
  <c r="AC14" i="1"/>
  <c r="AE14" i="1"/>
  <c r="AG14" i="1"/>
  <c r="AH14" i="1"/>
  <c r="AI14" i="1"/>
  <c r="X15" i="1"/>
  <c r="Y15" i="1"/>
  <c r="Z15" i="1"/>
  <c r="AA15" i="1"/>
  <c r="AB15" i="1"/>
  <c r="AC15" i="1"/>
  <c r="AD15" i="1"/>
  <c r="AE15" i="1"/>
  <c r="AG15" i="1"/>
  <c r="AH15" i="1"/>
  <c r="AI15" i="1"/>
  <c r="X16" i="1"/>
  <c r="Y16" i="1"/>
  <c r="Z16" i="1"/>
  <c r="AA16" i="1"/>
  <c r="AB16" i="1"/>
  <c r="AD16" i="1" s="1"/>
  <c r="AC16" i="1"/>
  <c r="AE16" i="1"/>
  <c r="AG16" i="1"/>
  <c r="AH16" i="1"/>
  <c r="AI16" i="1"/>
  <c r="X17" i="1"/>
  <c r="Y17" i="1"/>
  <c r="Z17" i="1"/>
  <c r="AA17" i="1"/>
  <c r="AB17" i="1"/>
  <c r="AC17" i="1"/>
  <c r="AD17" i="1"/>
  <c r="AE17" i="1"/>
  <c r="AG17" i="1"/>
  <c r="AH17" i="1"/>
  <c r="AI17" i="1"/>
  <c r="X18" i="1"/>
  <c r="Y18" i="1"/>
  <c r="Z18" i="1"/>
  <c r="AA18" i="1"/>
  <c r="AB18" i="1"/>
  <c r="AD18" i="1" s="1"/>
  <c r="AC18" i="1"/>
  <c r="AE18" i="1"/>
  <c r="AG18" i="1"/>
  <c r="AH18" i="1"/>
  <c r="AI18" i="1"/>
  <c r="X19" i="1"/>
  <c r="Y19" i="1"/>
  <c r="Z19" i="1"/>
  <c r="AA19" i="1"/>
  <c r="AB19" i="1"/>
  <c r="AC19" i="1"/>
  <c r="AD19" i="1"/>
  <c r="AE19" i="1"/>
  <c r="AG19" i="1"/>
  <c r="AH19" i="1"/>
  <c r="AI19" i="1"/>
  <c r="X20" i="1"/>
  <c r="Y20" i="1"/>
  <c r="Z20" i="1"/>
  <c r="AA20" i="1"/>
  <c r="AB20" i="1"/>
  <c r="AD20" i="1" s="1"/>
  <c r="AC20" i="1"/>
  <c r="AE20" i="1"/>
  <c r="AG20" i="1"/>
  <c r="AH20" i="1"/>
  <c r="AI20" i="1"/>
  <c r="X21" i="1"/>
  <c r="Y21" i="1"/>
  <c r="Z21" i="1"/>
  <c r="AA21" i="1"/>
  <c r="AB21" i="1"/>
  <c r="AD21" i="1" s="1"/>
  <c r="AC21" i="1"/>
  <c r="AE21" i="1"/>
  <c r="AG21" i="1"/>
  <c r="AH21" i="1"/>
  <c r="AI21" i="1"/>
  <c r="X22" i="1"/>
  <c r="Y22" i="1"/>
  <c r="Z22" i="1"/>
  <c r="AA22" i="1"/>
  <c r="AB22" i="1"/>
  <c r="AD22" i="1" s="1"/>
  <c r="AC22" i="1"/>
  <c r="AE22" i="1"/>
  <c r="AG22" i="1"/>
  <c r="AH22" i="1"/>
  <c r="AI22" i="1"/>
  <c r="X23" i="1"/>
  <c r="Y23" i="1"/>
  <c r="Z23" i="1"/>
  <c r="AA23" i="1"/>
  <c r="AB23" i="1"/>
  <c r="AD23" i="1" s="1"/>
  <c r="AC23" i="1"/>
  <c r="AE23" i="1"/>
  <c r="AG23" i="1"/>
  <c r="AH23" i="1"/>
  <c r="AI23" i="1"/>
  <c r="X24" i="1"/>
  <c r="Y24" i="1"/>
  <c r="Z24" i="1"/>
  <c r="AA24" i="1"/>
  <c r="AB24" i="1"/>
  <c r="AD24" i="1" s="1"/>
  <c r="AC24" i="1"/>
  <c r="AE24" i="1"/>
  <c r="AG24" i="1"/>
  <c r="AH24" i="1"/>
  <c r="AI24" i="1"/>
  <c r="X25" i="1"/>
  <c r="Y25" i="1"/>
  <c r="Z25" i="1"/>
  <c r="AA25" i="1"/>
  <c r="AB25" i="1"/>
  <c r="AC25" i="1"/>
  <c r="AD25" i="1"/>
  <c r="AE25" i="1"/>
  <c r="AG25" i="1"/>
  <c r="AH25" i="1"/>
  <c r="AI25" i="1"/>
  <c r="X26" i="1"/>
  <c r="Y26" i="1"/>
  <c r="Z26" i="1"/>
  <c r="AA26" i="1"/>
  <c r="AB26" i="1"/>
  <c r="AD26" i="1" s="1"/>
  <c r="AC26" i="1"/>
  <c r="AE26" i="1"/>
  <c r="AG26" i="1"/>
  <c r="AH26" i="1"/>
  <c r="AI26" i="1"/>
  <c r="X27" i="1"/>
  <c r="Y27" i="1"/>
  <c r="Z27" i="1"/>
  <c r="AA27" i="1"/>
  <c r="AB27" i="1"/>
  <c r="AD27" i="1" s="1"/>
  <c r="AC27" i="1"/>
  <c r="AE27" i="1"/>
  <c r="AG27" i="1"/>
  <c r="AH27" i="1"/>
  <c r="AI27" i="1"/>
  <c r="X28" i="1"/>
  <c r="Y28" i="1"/>
  <c r="Z28" i="1"/>
  <c r="AA28" i="1"/>
  <c r="AB28" i="1"/>
  <c r="AD28" i="1" s="1"/>
  <c r="AC28" i="1"/>
  <c r="AE28" i="1"/>
  <c r="AG28" i="1"/>
  <c r="AH28" i="1"/>
  <c r="AI28" i="1"/>
  <c r="X29" i="1"/>
  <c r="Y29" i="1"/>
  <c r="Z29" i="1"/>
  <c r="AA29" i="1"/>
  <c r="AB29" i="1"/>
  <c r="AD29" i="1" s="1"/>
  <c r="AC29" i="1"/>
  <c r="AE29" i="1"/>
  <c r="AG29" i="1"/>
  <c r="AH29" i="1"/>
  <c r="AI29" i="1"/>
  <c r="X30" i="1"/>
  <c r="Y30" i="1"/>
  <c r="Z30" i="1"/>
  <c r="AA30" i="1"/>
  <c r="AB30" i="1"/>
  <c r="AD30" i="1" s="1"/>
  <c r="AC30" i="1"/>
  <c r="AE30" i="1"/>
  <c r="AG30" i="1"/>
  <c r="AH30" i="1"/>
  <c r="AI30" i="1"/>
  <c r="X31" i="1"/>
  <c r="Y31" i="1"/>
  <c r="Z31" i="1"/>
  <c r="AA31" i="1"/>
  <c r="AB31" i="1"/>
  <c r="AC31" i="1"/>
  <c r="AD31" i="1"/>
  <c r="AE31" i="1"/>
  <c r="AG31" i="1"/>
  <c r="AH31" i="1"/>
  <c r="AI31" i="1"/>
  <c r="X32" i="1"/>
  <c r="Y32" i="1"/>
  <c r="Z32" i="1"/>
  <c r="AA32" i="1"/>
  <c r="AB32" i="1"/>
  <c r="AC32" i="1"/>
  <c r="AE32" i="1"/>
  <c r="AG32" i="1"/>
  <c r="AH32" i="1"/>
  <c r="AI32" i="1"/>
  <c r="X33" i="1"/>
  <c r="Y33" i="1"/>
  <c r="Z33" i="1"/>
  <c r="AA33" i="1"/>
  <c r="AB33" i="1"/>
  <c r="AC33" i="1"/>
  <c r="AD33" i="1"/>
  <c r="AE33" i="1"/>
  <c r="AG33" i="1"/>
  <c r="AH33" i="1"/>
  <c r="AI33" i="1"/>
  <c r="X34" i="1"/>
  <c r="Y34" i="1"/>
  <c r="Z34" i="1"/>
  <c r="AA34" i="1"/>
  <c r="AB34" i="1"/>
  <c r="AC34" i="1"/>
  <c r="AE34" i="1"/>
  <c r="AG34" i="1"/>
  <c r="AH34" i="1"/>
  <c r="AI34" i="1"/>
  <c r="X35" i="1"/>
  <c r="Y35" i="1"/>
  <c r="Z35" i="1"/>
  <c r="AA35" i="1"/>
  <c r="AB35" i="1"/>
  <c r="AC35" i="1"/>
  <c r="AD35" i="1"/>
  <c r="AE35" i="1"/>
  <c r="AG35" i="1"/>
  <c r="AH35" i="1"/>
  <c r="AI35" i="1"/>
  <c r="X36" i="1"/>
  <c r="Y36" i="1"/>
  <c r="Z36" i="1"/>
  <c r="AA36" i="1"/>
  <c r="AB36" i="1"/>
  <c r="AD36" i="1" s="1"/>
  <c r="AC36" i="1"/>
  <c r="AE36" i="1"/>
  <c r="AG36" i="1"/>
  <c r="AH36" i="1"/>
  <c r="AI36" i="1"/>
  <c r="X37" i="1"/>
  <c r="Y37" i="1"/>
  <c r="Z37" i="1"/>
  <c r="AA37" i="1"/>
  <c r="AB37" i="1"/>
  <c r="AD37" i="1" s="1"/>
  <c r="AC37" i="1"/>
  <c r="AE37" i="1"/>
  <c r="AG37" i="1"/>
  <c r="AH37" i="1"/>
  <c r="AI37" i="1"/>
  <c r="X38" i="1"/>
  <c r="Y38" i="1"/>
  <c r="Z38" i="1"/>
  <c r="AA38" i="1"/>
  <c r="AB38" i="1"/>
  <c r="AC38" i="1"/>
  <c r="AE38" i="1"/>
  <c r="AG38" i="1"/>
  <c r="AH38" i="1"/>
  <c r="AI38" i="1"/>
  <c r="X39" i="1"/>
  <c r="Y39" i="1"/>
  <c r="Z39" i="1"/>
  <c r="AA39" i="1"/>
  <c r="AB39" i="1"/>
  <c r="AC39" i="1"/>
  <c r="AD39" i="1" s="1"/>
  <c r="AE39" i="1"/>
  <c r="AG39" i="1"/>
  <c r="AH39" i="1"/>
  <c r="AI39" i="1"/>
  <c r="X40" i="1"/>
  <c r="Y40" i="1"/>
  <c r="Z40" i="1"/>
  <c r="AA40" i="1"/>
  <c r="AB40" i="1"/>
  <c r="AC40" i="1"/>
  <c r="AE40" i="1"/>
  <c r="AG40" i="1"/>
  <c r="AH40" i="1"/>
  <c r="AI40" i="1"/>
  <c r="X41" i="1"/>
  <c r="Y41" i="1"/>
  <c r="Z41" i="1"/>
  <c r="AA41" i="1"/>
  <c r="AB41" i="1"/>
  <c r="AC41" i="1"/>
  <c r="AD41" i="1"/>
  <c r="AE41" i="1"/>
  <c r="AG41" i="1"/>
  <c r="AH41" i="1"/>
  <c r="AI41" i="1"/>
  <c r="X42" i="1"/>
  <c r="Y42" i="1"/>
  <c r="Z42" i="1"/>
  <c r="AA42" i="1"/>
  <c r="AB42" i="1"/>
  <c r="AC42" i="1"/>
  <c r="AE42" i="1"/>
  <c r="AG42" i="1"/>
  <c r="AH42" i="1"/>
  <c r="AI42" i="1"/>
  <c r="X43" i="1"/>
  <c r="Y43" i="1"/>
  <c r="Z43" i="1"/>
  <c r="AA43" i="1"/>
  <c r="AB43" i="1"/>
  <c r="AD43" i="1" s="1"/>
  <c r="AC43" i="1"/>
  <c r="AE43" i="1"/>
  <c r="AG43" i="1"/>
  <c r="AH43" i="1"/>
  <c r="AI43" i="1"/>
  <c r="X44" i="1"/>
  <c r="Y44" i="1"/>
  <c r="Z44" i="1"/>
  <c r="AA44" i="1"/>
  <c r="AB44" i="1"/>
  <c r="AC44" i="1"/>
  <c r="AE44" i="1"/>
  <c r="AG44" i="1"/>
  <c r="AH44" i="1"/>
  <c r="AI44" i="1"/>
  <c r="X45" i="1"/>
  <c r="Y45" i="1"/>
  <c r="Z45" i="1"/>
  <c r="AA45" i="1"/>
  <c r="AB45" i="1"/>
  <c r="AD45" i="1" s="1"/>
  <c r="AC45" i="1"/>
  <c r="AE45" i="1"/>
  <c r="AG45" i="1"/>
  <c r="AH45" i="1"/>
  <c r="AI45" i="1"/>
  <c r="X46" i="1"/>
  <c r="Y46" i="1"/>
  <c r="Z46" i="1"/>
  <c r="AA46" i="1"/>
  <c r="AB46" i="1"/>
  <c r="AD46" i="1" s="1"/>
  <c r="AC46" i="1"/>
  <c r="AE46" i="1"/>
  <c r="AG46" i="1"/>
  <c r="AH46" i="1"/>
  <c r="AI46" i="1"/>
  <c r="X47" i="1"/>
  <c r="Y47" i="1"/>
  <c r="Z47" i="1"/>
  <c r="AA47" i="1"/>
  <c r="AB47" i="1"/>
  <c r="AC47" i="1"/>
  <c r="AD47" i="1"/>
  <c r="AE47" i="1"/>
  <c r="AG47" i="1"/>
  <c r="AH47" i="1"/>
  <c r="AI47" i="1"/>
  <c r="X48" i="1"/>
  <c r="Y48" i="1"/>
  <c r="Z48" i="1"/>
  <c r="AA48" i="1"/>
  <c r="AB48" i="1"/>
  <c r="AC48" i="1"/>
  <c r="AE48" i="1"/>
  <c r="AG48" i="1"/>
  <c r="AH48" i="1"/>
  <c r="AI48" i="1"/>
  <c r="X49" i="1"/>
  <c r="Y49" i="1"/>
  <c r="Z49" i="1"/>
  <c r="AA49" i="1"/>
  <c r="AB49" i="1"/>
  <c r="AC49" i="1"/>
  <c r="AD49" i="1"/>
  <c r="AE49" i="1"/>
  <c r="AG49" i="1"/>
  <c r="AH49" i="1"/>
  <c r="AI49" i="1"/>
  <c r="X50" i="1"/>
  <c r="Y50" i="1"/>
  <c r="Z50" i="1"/>
  <c r="AA50" i="1"/>
  <c r="AB50" i="1"/>
  <c r="AC50" i="1"/>
  <c r="AE50" i="1"/>
  <c r="AG50" i="1"/>
  <c r="AH50" i="1"/>
  <c r="AI50" i="1"/>
  <c r="X51" i="1"/>
  <c r="Y51" i="1"/>
  <c r="Z51" i="1"/>
  <c r="AA51" i="1"/>
  <c r="AB51" i="1"/>
  <c r="AC51" i="1"/>
  <c r="AD51" i="1"/>
  <c r="AE51" i="1"/>
  <c r="AG51" i="1"/>
  <c r="AH51" i="1"/>
  <c r="AI51" i="1"/>
  <c r="X52" i="1"/>
  <c r="Y52" i="1"/>
  <c r="Z52" i="1"/>
  <c r="AA52" i="1"/>
  <c r="AB52" i="1"/>
  <c r="AD52" i="1" s="1"/>
  <c r="AC52" i="1"/>
  <c r="AE52" i="1"/>
  <c r="AG52" i="1"/>
  <c r="AH52" i="1"/>
  <c r="AI52" i="1"/>
  <c r="X53" i="1"/>
  <c r="Y53" i="1"/>
  <c r="Z53" i="1"/>
  <c r="AA53" i="1"/>
  <c r="AB53" i="1"/>
  <c r="AD53" i="1" s="1"/>
  <c r="AC53" i="1"/>
  <c r="AE53" i="1"/>
  <c r="AG53" i="1"/>
  <c r="AH53" i="1"/>
  <c r="AI53" i="1"/>
  <c r="X54" i="1"/>
  <c r="Y54" i="1"/>
  <c r="Z54" i="1"/>
  <c r="AA54" i="1"/>
  <c r="AB54" i="1"/>
  <c r="AC54" i="1"/>
  <c r="AE54" i="1"/>
  <c r="AG54" i="1"/>
  <c r="AH54" i="1"/>
  <c r="AI54" i="1"/>
  <c r="X55" i="1"/>
  <c r="Y55" i="1"/>
  <c r="Z55" i="1"/>
  <c r="AA55" i="1"/>
  <c r="AB55" i="1"/>
  <c r="AC55" i="1"/>
  <c r="AD55" i="1" s="1"/>
  <c r="AE55" i="1"/>
  <c r="AG55" i="1"/>
  <c r="AH55" i="1"/>
  <c r="AI55" i="1"/>
  <c r="X56" i="1"/>
  <c r="Y56" i="1"/>
  <c r="Z56" i="1"/>
  <c r="AA56" i="1"/>
  <c r="AB56" i="1"/>
  <c r="AC56" i="1"/>
  <c r="AE56" i="1"/>
  <c r="AG56" i="1"/>
  <c r="AH56" i="1"/>
  <c r="AI56" i="1"/>
  <c r="X57" i="1"/>
  <c r="Y57" i="1"/>
  <c r="Z57" i="1"/>
  <c r="AA57" i="1"/>
  <c r="AB57" i="1"/>
  <c r="AC57" i="1"/>
  <c r="AD57" i="1"/>
  <c r="AE57" i="1"/>
  <c r="AG57" i="1"/>
  <c r="AH57" i="1"/>
  <c r="AI57" i="1"/>
  <c r="X58" i="1"/>
  <c r="Y58" i="1"/>
  <c r="Z58" i="1"/>
  <c r="AA58" i="1"/>
  <c r="AB58" i="1"/>
  <c r="AC58" i="1"/>
  <c r="AE58" i="1"/>
  <c r="AG58" i="1"/>
  <c r="AH58" i="1"/>
  <c r="AI58" i="1"/>
  <c r="X59" i="1"/>
  <c r="Y59" i="1"/>
  <c r="Z59" i="1"/>
  <c r="AA59" i="1"/>
  <c r="AB59" i="1"/>
  <c r="AD59" i="1" s="1"/>
  <c r="AC59" i="1"/>
  <c r="AE59" i="1"/>
  <c r="AG59" i="1"/>
  <c r="AH59" i="1"/>
  <c r="AI59" i="1"/>
  <c r="X60" i="1"/>
  <c r="Y60" i="1"/>
  <c r="Z60" i="1"/>
  <c r="AA60" i="1"/>
  <c r="AB60" i="1"/>
  <c r="AD60" i="1" s="1"/>
  <c r="AC60" i="1"/>
  <c r="AE60" i="1"/>
  <c r="AG60" i="1"/>
  <c r="AH60" i="1"/>
  <c r="AI60" i="1"/>
  <c r="X61" i="1"/>
  <c r="Y61" i="1"/>
  <c r="Z61" i="1"/>
  <c r="AA61" i="1"/>
  <c r="AB61" i="1"/>
  <c r="AD61" i="1" s="1"/>
  <c r="AC61" i="1"/>
  <c r="AE61" i="1"/>
  <c r="AG61" i="1"/>
  <c r="AH61" i="1"/>
  <c r="AI61" i="1"/>
  <c r="X62" i="1"/>
  <c r="Y62" i="1"/>
  <c r="Z62" i="1"/>
  <c r="AA62" i="1"/>
  <c r="AB62" i="1"/>
  <c r="AD62" i="1" s="1"/>
  <c r="AC62" i="1"/>
  <c r="AE62" i="1"/>
  <c r="AG62" i="1"/>
  <c r="AH62" i="1"/>
  <c r="AI62" i="1"/>
  <c r="X63" i="1"/>
  <c r="Y63" i="1"/>
  <c r="Z63" i="1"/>
  <c r="AA63" i="1"/>
  <c r="AB63" i="1"/>
  <c r="AC63" i="1"/>
  <c r="AD63" i="1"/>
  <c r="AE63" i="1"/>
  <c r="AG63" i="1"/>
  <c r="AH63" i="1"/>
  <c r="AI63" i="1"/>
  <c r="X64" i="1"/>
  <c r="Y64" i="1"/>
  <c r="Z64" i="1"/>
  <c r="AA64" i="1"/>
  <c r="AB64" i="1"/>
  <c r="AC64" i="1"/>
  <c r="AE64" i="1"/>
  <c r="AG64" i="1"/>
  <c r="AH64" i="1"/>
  <c r="AI64" i="1"/>
  <c r="X65" i="1"/>
  <c r="Y65" i="1"/>
  <c r="Z65" i="1"/>
  <c r="AA65" i="1"/>
  <c r="AB65" i="1"/>
  <c r="AC65" i="1"/>
  <c r="AD65" i="1"/>
  <c r="AE65" i="1"/>
  <c r="AG65" i="1"/>
  <c r="AH65" i="1"/>
  <c r="AI65" i="1"/>
  <c r="X66" i="1"/>
  <c r="Y66" i="1"/>
  <c r="Z66" i="1"/>
  <c r="AA66" i="1"/>
  <c r="AB66" i="1"/>
  <c r="AC66" i="1"/>
  <c r="AE66" i="1"/>
  <c r="AG66" i="1"/>
  <c r="AH66" i="1"/>
  <c r="AI66" i="1"/>
  <c r="X67" i="1"/>
  <c r="Y67" i="1"/>
  <c r="Z67" i="1"/>
  <c r="AA67" i="1"/>
  <c r="AB67" i="1"/>
  <c r="AC67" i="1"/>
  <c r="AD67" i="1"/>
  <c r="AE67" i="1"/>
  <c r="AG67" i="1"/>
  <c r="AH67" i="1"/>
  <c r="AI67" i="1"/>
  <c r="X68" i="1"/>
  <c r="Y68" i="1"/>
  <c r="Z68" i="1"/>
  <c r="AA68" i="1"/>
  <c r="AB68" i="1"/>
  <c r="AD68" i="1" s="1"/>
  <c r="AC68" i="1"/>
  <c r="AE68" i="1"/>
  <c r="AG68" i="1"/>
  <c r="AH68" i="1"/>
  <c r="AI68" i="1"/>
  <c r="X69" i="1"/>
  <c r="Y69" i="1"/>
  <c r="Z69" i="1"/>
  <c r="AA69" i="1"/>
  <c r="AB69" i="1"/>
  <c r="AD69" i="1" s="1"/>
  <c r="AC69" i="1"/>
  <c r="AE69" i="1"/>
  <c r="AG69" i="1"/>
  <c r="AH69" i="1"/>
  <c r="AI69" i="1"/>
  <c r="X70" i="1"/>
  <c r="Y70" i="1"/>
  <c r="Z70" i="1"/>
  <c r="AA70" i="1"/>
  <c r="AB70" i="1"/>
  <c r="AC70" i="1"/>
  <c r="AE70" i="1"/>
  <c r="AG70" i="1"/>
  <c r="AH70" i="1"/>
  <c r="AI70" i="1"/>
  <c r="X71" i="1"/>
  <c r="Y71" i="1"/>
  <c r="Z71" i="1"/>
  <c r="AA71" i="1"/>
  <c r="AB71" i="1"/>
  <c r="AC71" i="1"/>
  <c r="AD71" i="1" s="1"/>
  <c r="AE71" i="1"/>
  <c r="AG71" i="1"/>
  <c r="AH71" i="1"/>
  <c r="AI71" i="1"/>
  <c r="X72" i="1"/>
  <c r="Y72" i="1"/>
  <c r="Z72" i="1"/>
  <c r="AA72" i="1"/>
  <c r="AB72" i="1"/>
  <c r="AC72" i="1"/>
  <c r="AE72" i="1"/>
  <c r="AG72" i="1"/>
  <c r="AH72" i="1"/>
  <c r="AI72" i="1"/>
  <c r="X73" i="1"/>
  <c r="Y73" i="1"/>
  <c r="Z73" i="1"/>
  <c r="AA73" i="1"/>
  <c r="AB73" i="1"/>
  <c r="AC73" i="1"/>
  <c r="AD73" i="1"/>
  <c r="AE73" i="1"/>
  <c r="AG73" i="1"/>
  <c r="AH73" i="1"/>
  <c r="AI73" i="1"/>
  <c r="X74" i="1"/>
  <c r="Y74" i="1"/>
  <c r="Z74" i="1"/>
  <c r="AA74" i="1"/>
  <c r="AB74" i="1"/>
  <c r="AC74" i="1"/>
  <c r="AE74" i="1"/>
  <c r="AG74" i="1"/>
  <c r="AH74" i="1"/>
  <c r="AI74" i="1"/>
  <c r="X75" i="1"/>
  <c r="Y75" i="1"/>
  <c r="Z75" i="1"/>
  <c r="AA75" i="1"/>
  <c r="AB75" i="1"/>
  <c r="AD75" i="1" s="1"/>
  <c r="AC75" i="1"/>
  <c r="AE75" i="1"/>
  <c r="AG75" i="1"/>
  <c r="AH75" i="1"/>
  <c r="AI75" i="1"/>
  <c r="X76" i="1"/>
  <c r="Y76" i="1"/>
  <c r="Z76" i="1"/>
  <c r="AA76" i="1"/>
  <c r="AB76" i="1"/>
  <c r="AD76" i="1" s="1"/>
  <c r="AC76" i="1"/>
  <c r="AE76" i="1"/>
  <c r="AG76" i="1"/>
  <c r="AH76" i="1"/>
  <c r="AI76" i="1"/>
  <c r="X77" i="1"/>
  <c r="Y77" i="1"/>
  <c r="Z77" i="1"/>
  <c r="AA77" i="1"/>
  <c r="AB77" i="1"/>
  <c r="AD77" i="1" s="1"/>
  <c r="AC77" i="1"/>
  <c r="AE77" i="1"/>
  <c r="AG77" i="1"/>
  <c r="AH77" i="1"/>
  <c r="AI77" i="1"/>
  <c r="X78" i="1"/>
  <c r="Y78" i="1"/>
  <c r="Z78" i="1"/>
  <c r="AA78" i="1"/>
  <c r="AB78" i="1"/>
  <c r="AC78" i="1"/>
  <c r="AE78" i="1"/>
  <c r="AG78" i="1"/>
  <c r="AH78" i="1"/>
  <c r="AI78" i="1"/>
  <c r="X79" i="1"/>
  <c r="Y79" i="1"/>
  <c r="Z79" i="1"/>
  <c r="AA79" i="1"/>
  <c r="AB79" i="1"/>
  <c r="AC79" i="1"/>
  <c r="AD79" i="1"/>
  <c r="AE79" i="1"/>
  <c r="AG79" i="1"/>
  <c r="AH79" i="1"/>
  <c r="AI79" i="1"/>
  <c r="X80" i="1"/>
  <c r="Y80" i="1"/>
  <c r="Z80" i="1"/>
  <c r="AA80" i="1"/>
  <c r="AB80" i="1"/>
  <c r="AC80" i="1"/>
  <c r="AE80" i="1"/>
  <c r="AG80" i="1"/>
  <c r="AH80" i="1"/>
  <c r="AI80" i="1"/>
  <c r="X81" i="1"/>
  <c r="Y81" i="1"/>
  <c r="Z81" i="1"/>
  <c r="AA81" i="1"/>
  <c r="AB81" i="1"/>
  <c r="AC81" i="1"/>
  <c r="AD81" i="1"/>
  <c r="AE81" i="1"/>
  <c r="AG81" i="1"/>
  <c r="AH81" i="1"/>
  <c r="AI81" i="1"/>
  <c r="X82" i="1"/>
  <c r="Y82" i="1"/>
  <c r="Z82" i="1"/>
  <c r="AA82" i="1"/>
  <c r="AB82" i="1"/>
  <c r="AC82" i="1"/>
  <c r="AE82" i="1"/>
  <c r="AG82" i="1"/>
  <c r="AH82" i="1"/>
  <c r="AI82" i="1"/>
  <c r="X83" i="1"/>
  <c r="Y83" i="1"/>
  <c r="Z83" i="1"/>
  <c r="AA83" i="1"/>
  <c r="AB83" i="1"/>
  <c r="AC83" i="1"/>
  <c r="AD83" i="1"/>
  <c r="AE83" i="1"/>
  <c r="AG83" i="1"/>
  <c r="AH83" i="1"/>
  <c r="AI83" i="1"/>
  <c r="X84" i="1"/>
  <c r="Y84" i="1"/>
  <c r="Z84" i="1"/>
  <c r="AA84" i="1"/>
  <c r="AB84" i="1"/>
  <c r="AD84" i="1" s="1"/>
  <c r="AC84" i="1"/>
  <c r="AE84" i="1"/>
  <c r="AG84" i="1"/>
  <c r="AH84" i="1"/>
  <c r="AI84" i="1"/>
  <c r="X85" i="1"/>
  <c r="Y85" i="1"/>
  <c r="Z85" i="1"/>
  <c r="AA85" i="1"/>
  <c r="AB85" i="1"/>
  <c r="AD85" i="1" s="1"/>
  <c r="AC85" i="1"/>
  <c r="AE85" i="1"/>
  <c r="AG85" i="1"/>
  <c r="AH85" i="1"/>
  <c r="AI85" i="1"/>
  <c r="X86" i="1"/>
  <c r="Y86" i="1"/>
  <c r="Z86" i="1"/>
  <c r="AA86" i="1"/>
  <c r="AB86" i="1"/>
  <c r="AC86" i="1"/>
  <c r="AE86" i="1"/>
  <c r="AG86" i="1"/>
  <c r="AH86" i="1"/>
  <c r="AI86" i="1"/>
  <c r="X87" i="1"/>
  <c r="Y87" i="1"/>
  <c r="Z87" i="1"/>
  <c r="AA87" i="1"/>
  <c r="AB87" i="1"/>
  <c r="AC87" i="1"/>
  <c r="AD87" i="1"/>
  <c r="AE87" i="1"/>
  <c r="AG87" i="1"/>
  <c r="AH87" i="1"/>
  <c r="AI87" i="1"/>
  <c r="X88" i="1"/>
  <c r="Y88" i="1"/>
  <c r="Z88" i="1"/>
  <c r="AA88" i="1"/>
  <c r="AB88" i="1"/>
  <c r="AC88" i="1"/>
  <c r="AE88" i="1"/>
  <c r="AG88" i="1"/>
  <c r="AH88" i="1"/>
  <c r="AI88" i="1"/>
  <c r="X89" i="1"/>
  <c r="Y89" i="1"/>
  <c r="Z89" i="1"/>
  <c r="AA89" i="1"/>
  <c r="AB89" i="1"/>
  <c r="AC89" i="1"/>
  <c r="AD89" i="1"/>
  <c r="AE89" i="1"/>
  <c r="AG89" i="1"/>
  <c r="AH89" i="1"/>
  <c r="AI89" i="1"/>
  <c r="X90" i="1"/>
  <c r="Y90" i="1"/>
  <c r="Z90" i="1"/>
  <c r="AA90" i="1"/>
  <c r="AB90" i="1"/>
  <c r="AC90" i="1"/>
  <c r="AE90" i="1"/>
  <c r="AG90" i="1"/>
  <c r="AH90" i="1"/>
  <c r="AI90" i="1"/>
  <c r="X91" i="1"/>
  <c r="Y91" i="1"/>
  <c r="Z91" i="1"/>
  <c r="AA91" i="1"/>
  <c r="AB91" i="1"/>
  <c r="AD91" i="1" s="1"/>
  <c r="AC91" i="1"/>
  <c r="AE91" i="1"/>
  <c r="AG91" i="1"/>
  <c r="AH91" i="1"/>
  <c r="AI91" i="1"/>
  <c r="X92" i="1"/>
  <c r="Y92" i="1"/>
  <c r="Z92" i="1"/>
  <c r="AA92" i="1"/>
  <c r="AB92" i="1"/>
  <c r="AD92" i="1" s="1"/>
  <c r="AC92" i="1"/>
  <c r="AE92" i="1"/>
  <c r="AG92" i="1"/>
  <c r="AH92" i="1"/>
  <c r="AI92" i="1"/>
  <c r="X93" i="1"/>
  <c r="Y93" i="1"/>
  <c r="Z93" i="1"/>
  <c r="AA93" i="1"/>
  <c r="AB93" i="1"/>
  <c r="AD93" i="1" s="1"/>
  <c r="AC93" i="1"/>
  <c r="AE93" i="1"/>
  <c r="AG93" i="1"/>
  <c r="AH93" i="1"/>
  <c r="AI93" i="1"/>
  <c r="X94" i="1"/>
  <c r="Y94" i="1"/>
  <c r="Z94" i="1"/>
  <c r="AA94" i="1"/>
  <c r="AB94" i="1"/>
  <c r="AC94" i="1"/>
  <c r="AE94" i="1"/>
  <c r="AG94" i="1"/>
  <c r="AH94" i="1"/>
  <c r="AI94" i="1"/>
  <c r="X95" i="1"/>
  <c r="Y95" i="1"/>
  <c r="Z95" i="1"/>
  <c r="AA95" i="1"/>
  <c r="AB95" i="1"/>
  <c r="AC95" i="1"/>
  <c r="AD95" i="1"/>
  <c r="AE95" i="1"/>
  <c r="AG95" i="1"/>
  <c r="AH95" i="1"/>
  <c r="AI95" i="1"/>
  <c r="X96" i="1"/>
  <c r="Y96" i="1"/>
  <c r="Z96" i="1"/>
  <c r="AA96" i="1"/>
  <c r="AB96" i="1"/>
  <c r="AC96" i="1"/>
  <c r="AE96" i="1"/>
  <c r="AG96" i="1"/>
  <c r="AH96" i="1"/>
  <c r="AI96" i="1"/>
  <c r="X97" i="1"/>
  <c r="Y97" i="1"/>
  <c r="Z97" i="1"/>
  <c r="AA97" i="1"/>
  <c r="AB97" i="1"/>
  <c r="AC97" i="1"/>
  <c r="AD97" i="1"/>
  <c r="AE97" i="1"/>
  <c r="AG97" i="1"/>
  <c r="AH97" i="1"/>
  <c r="AI97" i="1"/>
  <c r="X98" i="1"/>
  <c r="Y98" i="1"/>
  <c r="Z98" i="1"/>
  <c r="AA98" i="1"/>
  <c r="AB98" i="1"/>
  <c r="AC98" i="1"/>
  <c r="AE98" i="1"/>
  <c r="AG98" i="1"/>
  <c r="AH98" i="1"/>
  <c r="AI98" i="1"/>
  <c r="X99" i="1"/>
  <c r="Y99" i="1"/>
  <c r="Z99" i="1"/>
  <c r="AA99" i="1"/>
  <c r="AB99" i="1"/>
  <c r="AC99" i="1"/>
  <c r="AD99" i="1"/>
  <c r="AE99" i="1"/>
  <c r="AG99" i="1"/>
  <c r="AH99" i="1"/>
  <c r="AI99" i="1"/>
  <c r="X100" i="1"/>
  <c r="Y100" i="1"/>
  <c r="Z100" i="1"/>
  <c r="AA100" i="1"/>
  <c r="AB100" i="1"/>
  <c r="AD100" i="1" s="1"/>
  <c r="AC100" i="1"/>
  <c r="AE100" i="1"/>
  <c r="AG100" i="1"/>
  <c r="AH100" i="1"/>
  <c r="AI100" i="1"/>
  <c r="X101" i="1"/>
  <c r="Y101" i="1"/>
  <c r="Z101" i="1"/>
  <c r="AA101" i="1"/>
  <c r="AB101" i="1"/>
  <c r="AD101" i="1" s="1"/>
  <c r="AC101" i="1"/>
  <c r="AE101" i="1"/>
  <c r="AG101" i="1"/>
  <c r="AH101" i="1"/>
  <c r="AI101" i="1"/>
  <c r="X102" i="1"/>
  <c r="Y102" i="1"/>
  <c r="Z102" i="1"/>
  <c r="AA102" i="1"/>
  <c r="AB102" i="1"/>
  <c r="AC102" i="1"/>
  <c r="AE102" i="1"/>
  <c r="AG102" i="1"/>
  <c r="AH102" i="1"/>
  <c r="AI102" i="1"/>
  <c r="X103" i="1"/>
  <c r="Y103" i="1"/>
  <c r="Z103" i="1"/>
  <c r="AA103" i="1"/>
  <c r="AB103" i="1"/>
  <c r="AC103" i="1"/>
  <c r="AD103" i="1"/>
  <c r="AE103" i="1"/>
  <c r="AG103" i="1"/>
  <c r="AH103" i="1"/>
  <c r="AI103" i="1"/>
  <c r="X104" i="1"/>
  <c r="Y104" i="1"/>
  <c r="Z104" i="1"/>
  <c r="AA104" i="1"/>
  <c r="AB104" i="1"/>
  <c r="AC104" i="1"/>
  <c r="AE104" i="1"/>
  <c r="AG104" i="1"/>
  <c r="AH104" i="1"/>
  <c r="AI104" i="1"/>
  <c r="X105" i="1"/>
  <c r="Y105" i="1"/>
  <c r="Z105" i="1"/>
  <c r="AA105" i="1"/>
  <c r="AB105" i="1"/>
  <c r="AC105" i="1"/>
  <c r="AD105" i="1"/>
  <c r="AE105" i="1"/>
  <c r="AG105" i="1"/>
  <c r="AH105" i="1"/>
  <c r="AI105" i="1"/>
  <c r="X106" i="1"/>
  <c r="Y106" i="1"/>
  <c r="Z106" i="1"/>
  <c r="AA106" i="1"/>
  <c r="AB106" i="1"/>
  <c r="AC106" i="1"/>
  <c r="AE106" i="1"/>
  <c r="AG106" i="1"/>
  <c r="AH106" i="1"/>
  <c r="AI106" i="1"/>
  <c r="X107" i="1"/>
  <c r="Y107" i="1"/>
  <c r="Z107" i="1"/>
  <c r="AA107" i="1"/>
  <c r="AB107" i="1"/>
  <c r="AD107" i="1" s="1"/>
  <c r="AC107" i="1"/>
  <c r="AE107" i="1"/>
  <c r="AG107" i="1"/>
  <c r="AH107" i="1"/>
  <c r="AI107" i="1"/>
  <c r="X108" i="1"/>
  <c r="Y108" i="1"/>
  <c r="Z108" i="1"/>
  <c r="AA108" i="1"/>
  <c r="AB108" i="1"/>
  <c r="AD108" i="1" s="1"/>
  <c r="AC108" i="1"/>
  <c r="AE108" i="1"/>
  <c r="AG108" i="1"/>
  <c r="AH108" i="1"/>
  <c r="AI108" i="1"/>
  <c r="X109" i="1"/>
  <c r="Y109" i="1"/>
  <c r="Z109" i="1"/>
  <c r="AA109" i="1"/>
  <c r="AB109" i="1"/>
  <c r="AD109" i="1" s="1"/>
  <c r="AC109" i="1"/>
  <c r="AE109" i="1"/>
  <c r="AG109" i="1"/>
  <c r="AH109" i="1"/>
  <c r="AI109" i="1"/>
  <c r="X110" i="1"/>
  <c r="Y110" i="1"/>
  <c r="Z110" i="1"/>
  <c r="AA110" i="1"/>
  <c r="AB110" i="1"/>
  <c r="AC110" i="1"/>
  <c r="AE110" i="1"/>
  <c r="AG110" i="1"/>
  <c r="AH110" i="1"/>
  <c r="AI110" i="1"/>
  <c r="X111" i="1"/>
  <c r="Y111" i="1"/>
  <c r="Z111" i="1"/>
  <c r="AA111" i="1"/>
  <c r="AB111" i="1"/>
  <c r="AC111" i="1"/>
  <c r="AD111" i="1"/>
  <c r="AE111" i="1"/>
  <c r="AG111" i="1"/>
  <c r="AH111" i="1"/>
  <c r="AI111" i="1"/>
  <c r="X112" i="1"/>
  <c r="Y112" i="1"/>
  <c r="Z112" i="1"/>
  <c r="AA112" i="1"/>
  <c r="AB112" i="1"/>
  <c r="AC112" i="1"/>
  <c r="AE112" i="1"/>
  <c r="AG112" i="1"/>
  <c r="AH112" i="1"/>
  <c r="AI112" i="1"/>
  <c r="X113" i="1"/>
  <c r="Y113" i="1"/>
  <c r="Z113" i="1"/>
  <c r="AA113" i="1"/>
  <c r="AB113" i="1"/>
  <c r="AC113" i="1"/>
  <c r="AD113" i="1"/>
  <c r="AE113" i="1"/>
  <c r="AG113" i="1"/>
  <c r="AH113" i="1"/>
  <c r="AI113" i="1"/>
  <c r="X114" i="1"/>
  <c r="Y114" i="1"/>
  <c r="Z114" i="1"/>
  <c r="AA114" i="1"/>
  <c r="AB114" i="1"/>
  <c r="AC114" i="1"/>
  <c r="AE114" i="1"/>
  <c r="AG114" i="1"/>
  <c r="AH114" i="1"/>
  <c r="AI114" i="1"/>
  <c r="X115" i="1"/>
  <c r="Y115" i="1"/>
  <c r="Z115" i="1"/>
  <c r="AA115" i="1"/>
  <c r="AB115" i="1"/>
  <c r="AC115" i="1"/>
  <c r="AD115" i="1"/>
  <c r="AE115" i="1"/>
  <c r="AG115" i="1"/>
  <c r="AH115" i="1"/>
  <c r="AI115" i="1"/>
  <c r="X116" i="1"/>
  <c r="Y116" i="1"/>
  <c r="Z116" i="1"/>
  <c r="AA116" i="1"/>
  <c r="AB116" i="1"/>
  <c r="AD116" i="1" s="1"/>
  <c r="AC116" i="1"/>
  <c r="AE116" i="1"/>
  <c r="AG116" i="1"/>
  <c r="AH116" i="1"/>
  <c r="AI116" i="1"/>
  <c r="X117" i="1"/>
  <c r="Y117" i="1"/>
  <c r="Z117" i="1"/>
  <c r="AA117" i="1"/>
  <c r="AB117" i="1"/>
  <c r="AD117" i="1" s="1"/>
  <c r="AC117" i="1"/>
  <c r="AE117" i="1"/>
  <c r="AG117" i="1"/>
  <c r="AH117" i="1"/>
  <c r="AI117" i="1"/>
  <c r="X118" i="1"/>
  <c r="Y118" i="1"/>
  <c r="Z118" i="1"/>
  <c r="AA118" i="1"/>
  <c r="AB118" i="1"/>
  <c r="AC118" i="1"/>
  <c r="AE118" i="1"/>
  <c r="AG118" i="1"/>
  <c r="AH118" i="1"/>
  <c r="AI118" i="1"/>
  <c r="X119" i="1"/>
  <c r="Y119" i="1"/>
  <c r="Z119" i="1"/>
  <c r="AA119" i="1"/>
  <c r="AB119" i="1"/>
  <c r="AC119" i="1"/>
  <c r="AD119" i="1"/>
  <c r="AE119" i="1"/>
  <c r="AG119" i="1"/>
  <c r="AH119" i="1"/>
  <c r="AI119" i="1"/>
  <c r="X120" i="1"/>
  <c r="Y120" i="1"/>
  <c r="Z120" i="1"/>
  <c r="AA120" i="1"/>
  <c r="AB120" i="1"/>
  <c r="AC120" i="1"/>
  <c r="AE120" i="1"/>
  <c r="AG120" i="1"/>
  <c r="AH120" i="1"/>
  <c r="AI120" i="1"/>
  <c r="X121" i="1"/>
  <c r="Y121" i="1"/>
  <c r="Z121" i="1"/>
  <c r="AA121" i="1"/>
  <c r="AB121" i="1"/>
  <c r="AC121" i="1"/>
  <c r="AD121" i="1"/>
  <c r="AE121" i="1"/>
  <c r="AG121" i="1"/>
  <c r="AH121" i="1"/>
  <c r="AI121" i="1"/>
  <c r="X122" i="1"/>
  <c r="Y122" i="1"/>
  <c r="Z122" i="1"/>
  <c r="AA122" i="1"/>
  <c r="AB122" i="1"/>
  <c r="AC122" i="1"/>
  <c r="AE122" i="1"/>
  <c r="AG122" i="1"/>
  <c r="AH122" i="1"/>
  <c r="AI122" i="1"/>
  <c r="X123" i="1"/>
  <c r="Y123" i="1"/>
  <c r="Z123" i="1"/>
  <c r="AA123" i="1"/>
  <c r="AB123" i="1"/>
  <c r="AD123" i="1" s="1"/>
  <c r="AC123" i="1"/>
  <c r="AE123" i="1"/>
  <c r="AG123" i="1"/>
  <c r="AH123" i="1"/>
  <c r="AI123" i="1"/>
  <c r="X124" i="1"/>
  <c r="Y124" i="1"/>
  <c r="Z124" i="1"/>
  <c r="AA124" i="1"/>
  <c r="AB124" i="1"/>
  <c r="AD124" i="1" s="1"/>
  <c r="AC124" i="1"/>
  <c r="AE124" i="1"/>
  <c r="AG124" i="1"/>
  <c r="AH124" i="1"/>
  <c r="AI124" i="1"/>
  <c r="X125" i="1"/>
  <c r="Y125" i="1"/>
  <c r="Z125" i="1"/>
  <c r="AA125" i="1"/>
  <c r="AB125" i="1"/>
  <c r="AD125" i="1" s="1"/>
  <c r="AC125" i="1"/>
  <c r="AE125" i="1"/>
  <c r="AG125" i="1"/>
  <c r="AH125" i="1"/>
  <c r="AI125" i="1"/>
  <c r="X126" i="1"/>
  <c r="Y126" i="1"/>
  <c r="Z126" i="1"/>
  <c r="AA126" i="1"/>
  <c r="AB126" i="1"/>
  <c r="AC126" i="1"/>
  <c r="AE126" i="1"/>
  <c r="AG126" i="1"/>
  <c r="AH126" i="1"/>
  <c r="AI126" i="1"/>
  <c r="X127" i="1"/>
  <c r="Y127" i="1"/>
  <c r="Z127" i="1"/>
  <c r="AA127" i="1"/>
  <c r="AB127" i="1"/>
  <c r="AC127" i="1"/>
  <c r="AD127" i="1"/>
  <c r="AE127" i="1"/>
  <c r="AG127" i="1"/>
  <c r="AH127" i="1"/>
  <c r="AI127" i="1"/>
  <c r="X128" i="1"/>
  <c r="Y128" i="1"/>
  <c r="Z128" i="1"/>
  <c r="AA128" i="1"/>
  <c r="AB128" i="1"/>
  <c r="AC128" i="1"/>
  <c r="AE128" i="1"/>
  <c r="AG128" i="1"/>
  <c r="AH128" i="1"/>
  <c r="AI128" i="1"/>
  <c r="X129" i="1"/>
  <c r="Y129" i="1"/>
  <c r="Z129" i="1"/>
  <c r="AA129" i="1"/>
  <c r="AB129" i="1"/>
  <c r="AC129" i="1"/>
  <c r="AD129" i="1"/>
  <c r="AE129" i="1"/>
  <c r="AG129" i="1"/>
  <c r="AH129" i="1"/>
  <c r="AI129" i="1"/>
  <c r="X130" i="1"/>
  <c r="Y130" i="1"/>
  <c r="Z130" i="1"/>
  <c r="AA130" i="1"/>
  <c r="AB130" i="1"/>
  <c r="AC130" i="1"/>
  <c r="AE130" i="1"/>
  <c r="AG130" i="1"/>
  <c r="AH130" i="1"/>
  <c r="AI130" i="1"/>
  <c r="X131" i="1"/>
  <c r="Y131" i="1"/>
  <c r="Z131" i="1"/>
  <c r="AA131" i="1"/>
  <c r="AB131" i="1"/>
  <c r="AC131" i="1"/>
  <c r="AD131" i="1"/>
  <c r="AE131" i="1"/>
  <c r="AG131" i="1"/>
  <c r="AH131" i="1"/>
  <c r="AI131" i="1"/>
  <c r="X132" i="1"/>
  <c r="Y132" i="1"/>
  <c r="Z132" i="1"/>
  <c r="AA132" i="1"/>
  <c r="AB132" i="1"/>
  <c r="AD132" i="1" s="1"/>
  <c r="AC132" i="1"/>
  <c r="AE132" i="1"/>
  <c r="AG132" i="1"/>
  <c r="AH132" i="1"/>
  <c r="AI132" i="1"/>
  <c r="X133" i="1"/>
  <c r="Y133" i="1"/>
  <c r="Z133" i="1"/>
  <c r="AA133" i="1"/>
  <c r="AB133" i="1"/>
  <c r="AD133" i="1" s="1"/>
  <c r="AC133" i="1"/>
  <c r="AE133" i="1"/>
  <c r="AG133" i="1"/>
  <c r="AH133" i="1"/>
  <c r="AI133" i="1"/>
  <c r="X134" i="1"/>
  <c r="Y134" i="1"/>
  <c r="Z134" i="1"/>
  <c r="AA134" i="1"/>
  <c r="AB134" i="1"/>
  <c r="AC134" i="1"/>
  <c r="AE134" i="1"/>
  <c r="AG134" i="1"/>
  <c r="AH134" i="1"/>
  <c r="AI134" i="1"/>
  <c r="X135" i="1"/>
  <c r="Y135" i="1"/>
  <c r="Z135" i="1"/>
  <c r="AA135" i="1"/>
  <c r="AB135" i="1"/>
  <c r="AC135" i="1"/>
  <c r="AD135" i="1"/>
  <c r="AE135" i="1"/>
  <c r="AG135" i="1"/>
  <c r="AH135" i="1"/>
  <c r="AI135" i="1"/>
  <c r="X136" i="1"/>
  <c r="Y136" i="1"/>
  <c r="Z136" i="1"/>
  <c r="AA136" i="1"/>
  <c r="AB136" i="1"/>
  <c r="AC136" i="1"/>
  <c r="AE136" i="1"/>
  <c r="AG136" i="1"/>
  <c r="AH136" i="1"/>
  <c r="AI136" i="1"/>
  <c r="X137" i="1"/>
  <c r="Y137" i="1"/>
  <c r="Z137" i="1"/>
  <c r="AA137" i="1"/>
  <c r="AB137" i="1"/>
  <c r="AC137" i="1"/>
  <c r="AD137" i="1"/>
  <c r="AE137" i="1"/>
  <c r="AG137" i="1"/>
  <c r="AH137" i="1"/>
  <c r="AI137" i="1"/>
  <c r="X138" i="1"/>
  <c r="Y138" i="1"/>
  <c r="Z138" i="1"/>
  <c r="AA138" i="1"/>
  <c r="AB138" i="1"/>
  <c r="AC138" i="1"/>
  <c r="AE138" i="1"/>
  <c r="AG138" i="1"/>
  <c r="AH138" i="1"/>
  <c r="AI138" i="1"/>
  <c r="X139" i="1"/>
  <c r="Y139" i="1"/>
  <c r="Z139" i="1"/>
  <c r="AA139" i="1"/>
  <c r="AB139" i="1"/>
  <c r="AD139" i="1" s="1"/>
  <c r="AC139" i="1"/>
  <c r="AE139" i="1"/>
  <c r="AG139" i="1"/>
  <c r="AH139" i="1"/>
  <c r="AI139" i="1"/>
  <c r="X140" i="1"/>
  <c r="Y140" i="1"/>
  <c r="Z140" i="1"/>
  <c r="AA140" i="1"/>
  <c r="AB140" i="1"/>
  <c r="AD140" i="1" s="1"/>
  <c r="AC140" i="1"/>
  <c r="AE140" i="1"/>
  <c r="AG140" i="1"/>
  <c r="AH140" i="1"/>
  <c r="AI140" i="1"/>
  <c r="X141" i="1"/>
  <c r="Y141" i="1"/>
  <c r="Z141" i="1"/>
  <c r="AA141" i="1"/>
  <c r="AB141" i="1"/>
  <c r="AD141" i="1" s="1"/>
  <c r="AC141" i="1"/>
  <c r="AE141" i="1"/>
  <c r="AG141" i="1"/>
  <c r="AH141" i="1"/>
  <c r="AI141" i="1"/>
  <c r="X142" i="1"/>
  <c r="Y142" i="1"/>
  <c r="Z142" i="1"/>
  <c r="AA142" i="1"/>
  <c r="AB142" i="1"/>
  <c r="AC142" i="1"/>
  <c r="AE142" i="1"/>
  <c r="AG142" i="1"/>
  <c r="AH142" i="1"/>
  <c r="AI142" i="1"/>
  <c r="X143" i="1"/>
  <c r="Y143" i="1"/>
  <c r="Z143" i="1"/>
  <c r="AA143" i="1"/>
  <c r="AB143" i="1"/>
  <c r="AC143" i="1"/>
  <c r="AD143" i="1"/>
  <c r="AE143" i="1"/>
  <c r="AG143" i="1"/>
  <c r="AH143" i="1"/>
  <c r="AI143" i="1"/>
  <c r="X144" i="1"/>
  <c r="Y144" i="1"/>
  <c r="Z144" i="1"/>
  <c r="AA144" i="1"/>
  <c r="AB144" i="1"/>
  <c r="AC144" i="1"/>
  <c r="AE144" i="1"/>
  <c r="AG144" i="1"/>
  <c r="AH144" i="1"/>
  <c r="AI144" i="1"/>
  <c r="X145" i="1"/>
  <c r="Y145" i="1"/>
  <c r="Z145" i="1"/>
  <c r="AA145" i="1"/>
  <c r="AB145" i="1"/>
  <c r="AC145" i="1"/>
  <c r="AD145" i="1"/>
  <c r="AE145" i="1"/>
  <c r="AG145" i="1"/>
  <c r="AH145" i="1"/>
  <c r="AI145" i="1"/>
  <c r="X146" i="1"/>
  <c r="Y146" i="1"/>
  <c r="Z146" i="1"/>
  <c r="AA146" i="1"/>
  <c r="AB146" i="1"/>
  <c r="AC146" i="1"/>
  <c r="AE146" i="1"/>
  <c r="AG146" i="1"/>
  <c r="AH146" i="1"/>
  <c r="AI146" i="1"/>
  <c r="X147" i="1"/>
  <c r="Y147" i="1"/>
  <c r="Z147" i="1"/>
  <c r="AA147" i="1"/>
  <c r="AB147" i="1"/>
  <c r="AC147" i="1"/>
  <c r="AD147" i="1"/>
  <c r="AE147" i="1"/>
  <c r="AG147" i="1"/>
  <c r="AH147" i="1"/>
  <c r="AI147" i="1"/>
  <c r="X148" i="1"/>
  <c r="Y148" i="1"/>
  <c r="Z148" i="1"/>
  <c r="AA148" i="1"/>
  <c r="AB148" i="1"/>
  <c r="AD148" i="1" s="1"/>
  <c r="AC148" i="1"/>
  <c r="AE148" i="1"/>
  <c r="AG148" i="1"/>
  <c r="AH148" i="1"/>
  <c r="AI148" i="1"/>
  <c r="X149" i="1"/>
  <c r="Y149" i="1"/>
  <c r="Z149" i="1"/>
  <c r="AA149" i="1"/>
  <c r="AB149" i="1"/>
  <c r="AD149" i="1" s="1"/>
  <c r="AC149" i="1"/>
  <c r="AE149" i="1"/>
  <c r="AG149" i="1"/>
  <c r="AH149" i="1"/>
  <c r="AI149" i="1"/>
  <c r="X150" i="1"/>
  <c r="Y150" i="1"/>
  <c r="Z150" i="1"/>
  <c r="AA150" i="1"/>
  <c r="AB150" i="1"/>
  <c r="AC150" i="1"/>
  <c r="AE150" i="1"/>
  <c r="AG150" i="1"/>
  <c r="AH150" i="1"/>
  <c r="AI150" i="1"/>
  <c r="X151" i="1"/>
  <c r="Y151" i="1"/>
  <c r="Z151" i="1"/>
  <c r="AA151" i="1"/>
  <c r="AB151" i="1"/>
  <c r="AC151" i="1"/>
  <c r="AD151" i="1" s="1"/>
  <c r="AE151" i="1"/>
  <c r="AG151" i="1"/>
  <c r="AH151" i="1"/>
  <c r="AI151" i="1"/>
  <c r="X152" i="1"/>
  <c r="Y152" i="1"/>
  <c r="Z152" i="1"/>
  <c r="AA152" i="1"/>
  <c r="AB152" i="1"/>
  <c r="AC152" i="1"/>
  <c r="AE152" i="1"/>
  <c r="AG152" i="1"/>
  <c r="AH152" i="1"/>
  <c r="AI152" i="1"/>
  <c r="X153" i="1"/>
  <c r="Y153" i="1"/>
  <c r="Z153" i="1"/>
  <c r="AA153" i="1"/>
  <c r="AB153" i="1"/>
  <c r="AC153" i="1"/>
  <c r="AD153" i="1"/>
  <c r="AE153" i="1"/>
  <c r="AG153" i="1"/>
  <c r="AH153" i="1"/>
  <c r="AI153" i="1"/>
  <c r="X154" i="1"/>
  <c r="Y154" i="1"/>
  <c r="Z154" i="1"/>
  <c r="AA154" i="1"/>
  <c r="AB154" i="1"/>
  <c r="AC154" i="1"/>
  <c r="AE154" i="1"/>
  <c r="AG154" i="1"/>
  <c r="AH154" i="1"/>
  <c r="AI154" i="1"/>
  <c r="X155" i="1"/>
  <c r="Y155" i="1"/>
  <c r="Z155" i="1"/>
  <c r="AA155" i="1"/>
  <c r="AB155" i="1"/>
  <c r="AD155" i="1" s="1"/>
  <c r="AC155" i="1"/>
  <c r="AE155" i="1"/>
  <c r="AG155" i="1"/>
  <c r="AH155" i="1"/>
  <c r="AI155" i="1"/>
  <c r="X156" i="1"/>
  <c r="Y156" i="1"/>
  <c r="Z156" i="1"/>
  <c r="AA156" i="1"/>
  <c r="AB156" i="1"/>
  <c r="AD156" i="1" s="1"/>
  <c r="AC156" i="1"/>
  <c r="AE156" i="1"/>
  <c r="AG156" i="1"/>
  <c r="AH156" i="1"/>
  <c r="AI156" i="1"/>
  <c r="X157" i="1"/>
  <c r="Y157" i="1"/>
  <c r="Z157" i="1"/>
  <c r="AA157" i="1"/>
  <c r="AB157" i="1"/>
  <c r="AD157" i="1" s="1"/>
  <c r="AC157" i="1"/>
  <c r="AE157" i="1"/>
  <c r="AG157" i="1"/>
  <c r="AH157" i="1"/>
  <c r="AI157" i="1"/>
  <c r="X158" i="1"/>
  <c r="Y158" i="1"/>
  <c r="Z158" i="1"/>
  <c r="AA158" i="1"/>
  <c r="AB158" i="1"/>
  <c r="AC158" i="1"/>
  <c r="AE158" i="1"/>
  <c r="AG158" i="1"/>
  <c r="AH158" i="1"/>
  <c r="AI158" i="1"/>
  <c r="X159" i="1"/>
  <c r="Y159" i="1"/>
  <c r="Z159" i="1"/>
  <c r="AA159" i="1"/>
  <c r="AB159" i="1"/>
  <c r="AC159" i="1"/>
  <c r="AD159" i="1"/>
  <c r="AE159" i="1"/>
  <c r="AG159" i="1"/>
  <c r="AH159" i="1"/>
  <c r="AI159" i="1"/>
  <c r="X160" i="1"/>
  <c r="Y160" i="1"/>
  <c r="Z160" i="1"/>
  <c r="AA160" i="1"/>
  <c r="AB160" i="1"/>
  <c r="AC160" i="1"/>
  <c r="AE160" i="1"/>
  <c r="AG160" i="1"/>
  <c r="AH160" i="1"/>
  <c r="AI160" i="1"/>
  <c r="X161" i="1"/>
  <c r="Y161" i="1"/>
  <c r="Z161" i="1"/>
  <c r="AA161" i="1"/>
  <c r="AB161" i="1"/>
  <c r="AC161" i="1"/>
  <c r="AD161" i="1"/>
  <c r="AE161" i="1"/>
  <c r="AG161" i="1"/>
  <c r="AH161" i="1"/>
  <c r="AI161" i="1"/>
  <c r="X162" i="1"/>
  <c r="Y162" i="1"/>
  <c r="Z162" i="1"/>
  <c r="AA162" i="1"/>
  <c r="AB162" i="1"/>
  <c r="AC162" i="1"/>
  <c r="AE162" i="1"/>
  <c r="AG162" i="1"/>
  <c r="AH162" i="1"/>
  <c r="AI162" i="1"/>
  <c r="X163" i="1"/>
  <c r="Y163" i="1"/>
  <c r="Z163" i="1"/>
  <c r="AA163" i="1"/>
  <c r="AB163" i="1"/>
  <c r="AC163" i="1"/>
  <c r="AD163" i="1"/>
  <c r="AE163" i="1"/>
  <c r="AG163" i="1"/>
  <c r="AH163" i="1"/>
  <c r="AI163" i="1"/>
  <c r="X164" i="1"/>
  <c r="Y164" i="1"/>
  <c r="Z164" i="1"/>
  <c r="AA164" i="1"/>
  <c r="AB164" i="1"/>
  <c r="AD164" i="1" s="1"/>
  <c r="AC164" i="1"/>
  <c r="AE164" i="1"/>
  <c r="AG164" i="1"/>
  <c r="AH164" i="1"/>
  <c r="AI164" i="1"/>
  <c r="X165" i="1"/>
  <c r="Y165" i="1"/>
  <c r="Z165" i="1"/>
  <c r="AA165" i="1"/>
  <c r="AB165" i="1"/>
  <c r="AD165" i="1" s="1"/>
  <c r="AC165" i="1"/>
  <c r="AE165" i="1"/>
  <c r="AG165" i="1"/>
  <c r="AH165" i="1"/>
  <c r="AI165" i="1"/>
  <c r="X166" i="1"/>
  <c r="Y166" i="1"/>
  <c r="Z166" i="1"/>
  <c r="AA166" i="1"/>
  <c r="AB166" i="1"/>
  <c r="AC166" i="1"/>
  <c r="AE166" i="1"/>
  <c r="AG166" i="1"/>
  <c r="AH166" i="1"/>
  <c r="AI166" i="1"/>
  <c r="X167" i="1"/>
  <c r="Y167" i="1"/>
  <c r="Z167" i="1"/>
  <c r="AA167" i="1"/>
  <c r="AB167" i="1"/>
  <c r="AC167" i="1"/>
  <c r="AD167" i="1"/>
  <c r="AE167" i="1"/>
  <c r="AG167" i="1"/>
  <c r="AH167" i="1"/>
  <c r="AI167" i="1"/>
  <c r="X168" i="1"/>
  <c r="Y168" i="1"/>
  <c r="Z168" i="1"/>
  <c r="AA168" i="1"/>
  <c r="AB168" i="1"/>
  <c r="AC168" i="1"/>
  <c r="AE168" i="1"/>
  <c r="AG168" i="1"/>
  <c r="AH168" i="1"/>
  <c r="AI168" i="1"/>
  <c r="X169" i="1"/>
  <c r="Y169" i="1"/>
  <c r="Z169" i="1"/>
  <c r="AA169" i="1"/>
  <c r="AB169" i="1"/>
  <c r="AC169" i="1"/>
  <c r="AD169" i="1"/>
  <c r="AE169" i="1"/>
  <c r="AG169" i="1"/>
  <c r="AH169" i="1"/>
  <c r="AI169" i="1"/>
  <c r="X170" i="1"/>
  <c r="Y170" i="1"/>
  <c r="Z170" i="1"/>
  <c r="AA170" i="1"/>
  <c r="AB170" i="1"/>
  <c r="AC170" i="1"/>
  <c r="AE170" i="1"/>
  <c r="AG170" i="1"/>
  <c r="AH170" i="1"/>
  <c r="AI170" i="1"/>
  <c r="X171" i="1"/>
  <c r="Y171" i="1"/>
  <c r="Z171" i="1"/>
  <c r="AA171" i="1"/>
  <c r="AB171" i="1"/>
  <c r="AC171" i="1"/>
  <c r="AD171" i="1"/>
  <c r="AE171" i="1"/>
  <c r="AG171" i="1"/>
  <c r="AH171" i="1"/>
  <c r="AI171" i="1"/>
  <c r="X172" i="1"/>
  <c r="Y172" i="1"/>
  <c r="Z172" i="1"/>
  <c r="AA172" i="1"/>
  <c r="AB172" i="1"/>
  <c r="AD172" i="1" s="1"/>
  <c r="AC172" i="1"/>
  <c r="AE172" i="1"/>
  <c r="AG172" i="1"/>
  <c r="AH172" i="1"/>
  <c r="AI172" i="1"/>
  <c r="X173" i="1"/>
  <c r="Y173" i="1"/>
  <c r="Z173" i="1"/>
  <c r="AA173" i="1"/>
  <c r="AB173" i="1"/>
  <c r="AD173" i="1" s="1"/>
  <c r="AC173" i="1"/>
  <c r="AE173" i="1"/>
  <c r="AG173" i="1"/>
  <c r="AH173" i="1"/>
  <c r="AI173" i="1"/>
  <c r="X174" i="1"/>
  <c r="Y174" i="1"/>
  <c r="Z174" i="1"/>
  <c r="AA174" i="1"/>
  <c r="AB174" i="1"/>
  <c r="AD174" i="1" s="1"/>
  <c r="AC174" i="1"/>
  <c r="AE174" i="1"/>
  <c r="AG174" i="1"/>
  <c r="AH174" i="1"/>
  <c r="AI174" i="1"/>
  <c r="X175" i="1"/>
  <c r="Y175" i="1"/>
  <c r="Z175" i="1"/>
  <c r="AA175" i="1"/>
  <c r="AB175" i="1"/>
  <c r="AC175" i="1"/>
  <c r="AD175" i="1" s="1"/>
  <c r="AE175" i="1"/>
  <c r="AG175" i="1"/>
  <c r="AH175" i="1"/>
  <c r="AI175" i="1"/>
  <c r="X176" i="1"/>
  <c r="Y176" i="1"/>
  <c r="Z176" i="1"/>
  <c r="AA176" i="1"/>
  <c r="AB176" i="1"/>
  <c r="AC176" i="1"/>
  <c r="AE176" i="1"/>
  <c r="AG176" i="1"/>
  <c r="AH176" i="1"/>
  <c r="AI176" i="1"/>
  <c r="X177" i="1"/>
  <c r="Y177" i="1"/>
  <c r="Z177" i="1"/>
  <c r="AA177" i="1"/>
  <c r="AB177" i="1"/>
  <c r="AD177" i="1" s="1"/>
  <c r="AC177" i="1"/>
  <c r="AE177" i="1"/>
  <c r="AG177" i="1"/>
  <c r="AH177" i="1"/>
  <c r="AI177" i="1"/>
  <c r="X178" i="1"/>
  <c r="Y178" i="1"/>
  <c r="Z178" i="1"/>
  <c r="AA178" i="1"/>
  <c r="AB178" i="1"/>
  <c r="AC178" i="1"/>
  <c r="AD178" i="1" s="1"/>
  <c r="AE178" i="1"/>
  <c r="AG178" i="1"/>
  <c r="AH178" i="1"/>
  <c r="AI178" i="1"/>
  <c r="X179" i="1"/>
  <c r="Y179" i="1"/>
  <c r="Z179" i="1"/>
  <c r="AA179" i="1"/>
  <c r="AB179" i="1"/>
  <c r="AD179" i="1" s="1"/>
  <c r="AC179" i="1"/>
  <c r="AE179" i="1"/>
  <c r="AG179" i="1"/>
  <c r="AH179" i="1"/>
  <c r="AI179" i="1"/>
  <c r="X180" i="1"/>
  <c r="Y180" i="1"/>
  <c r="Z180" i="1"/>
  <c r="AA180" i="1"/>
  <c r="AB180" i="1"/>
  <c r="AC180" i="1"/>
  <c r="AD180" i="1"/>
  <c r="AE180" i="1"/>
  <c r="AG180" i="1"/>
  <c r="AH180" i="1"/>
  <c r="AI180" i="1"/>
  <c r="X181" i="1"/>
  <c r="Y181" i="1"/>
  <c r="Z181" i="1"/>
  <c r="AA181" i="1"/>
  <c r="AB181" i="1"/>
  <c r="AD181" i="1" s="1"/>
  <c r="AC181" i="1"/>
  <c r="AE181" i="1"/>
  <c r="AG181" i="1"/>
  <c r="AH181" i="1"/>
  <c r="AI181" i="1"/>
  <c r="X182" i="1"/>
  <c r="Y182" i="1"/>
  <c r="Z182" i="1"/>
  <c r="AA182" i="1"/>
  <c r="AB182" i="1"/>
  <c r="AC182" i="1"/>
  <c r="AD182" i="1"/>
  <c r="AE182" i="1"/>
  <c r="AG182" i="1"/>
  <c r="AH182" i="1"/>
  <c r="AI182" i="1"/>
  <c r="X183" i="1"/>
  <c r="Y183" i="1"/>
  <c r="Z183" i="1"/>
  <c r="AA183" i="1"/>
  <c r="AB183" i="1"/>
  <c r="AC183" i="1"/>
  <c r="AD183" i="1"/>
  <c r="AE183" i="1"/>
  <c r="AG183" i="1"/>
  <c r="AH183" i="1"/>
  <c r="AI183" i="1"/>
  <c r="X184" i="1"/>
  <c r="Y184" i="1"/>
  <c r="Z184" i="1"/>
  <c r="AA184" i="1"/>
  <c r="AB184" i="1"/>
  <c r="AC184" i="1"/>
  <c r="AD184" i="1" s="1"/>
  <c r="AE184" i="1"/>
  <c r="AG184" i="1"/>
  <c r="AH184" i="1"/>
  <c r="AI184" i="1"/>
  <c r="X185" i="1"/>
  <c r="Y185" i="1"/>
  <c r="Z185" i="1"/>
  <c r="AA185" i="1"/>
  <c r="AB185" i="1"/>
  <c r="AC185" i="1"/>
  <c r="AD185" i="1"/>
  <c r="AE185" i="1"/>
  <c r="AG185" i="1"/>
  <c r="AH185" i="1"/>
  <c r="AI185" i="1"/>
  <c r="X186" i="1"/>
  <c r="Y186" i="1"/>
  <c r="Z186" i="1"/>
  <c r="AA186" i="1"/>
  <c r="AB186" i="1"/>
  <c r="AC186" i="1"/>
  <c r="AD186" i="1"/>
  <c r="AE186" i="1"/>
  <c r="AG186" i="1"/>
  <c r="AH186" i="1"/>
  <c r="AI186" i="1"/>
  <c r="X187" i="1"/>
  <c r="Y187" i="1"/>
  <c r="Z187" i="1"/>
  <c r="AA187" i="1"/>
  <c r="AB187" i="1"/>
  <c r="AC187" i="1"/>
  <c r="AD187" i="1" s="1"/>
  <c r="AE187" i="1"/>
  <c r="AG187" i="1"/>
  <c r="AH187" i="1"/>
  <c r="AI187" i="1"/>
  <c r="X188" i="1"/>
  <c r="Y188" i="1"/>
  <c r="Z188" i="1"/>
  <c r="AA188" i="1"/>
  <c r="AB188" i="1"/>
  <c r="AC188" i="1"/>
  <c r="AD188" i="1" s="1"/>
  <c r="AE188" i="1"/>
  <c r="AG188" i="1"/>
  <c r="AH188" i="1"/>
  <c r="AI188" i="1"/>
  <c r="X189" i="1"/>
  <c r="Y189" i="1"/>
  <c r="Z189" i="1"/>
  <c r="AA189" i="1"/>
  <c r="AB189" i="1"/>
  <c r="AC189" i="1"/>
  <c r="AD189" i="1"/>
  <c r="AE189" i="1"/>
  <c r="AG189" i="1"/>
  <c r="AH189" i="1"/>
  <c r="AI189" i="1"/>
  <c r="X190" i="1"/>
  <c r="Y190" i="1"/>
  <c r="Z190" i="1"/>
  <c r="AA190" i="1"/>
  <c r="AB190" i="1"/>
  <c r="AC190" i="1"/>
  <c r="AD190" i="1"/>
  <c r="AE190" i="1"/>
  <c r="AG190" i="1"/>
  <c r="AH190" i="1"/>
  <c r="AI190" i="1"/>
  <c r="X191" i="1"/>
  <c r="Y191" i="1"/>
  <c r="Z191" i="1"/>
  <c r="AA191" i="1"/>
  <c r="AB191" i="1"/>
  <c r="AC191" i="1"/>
  <c r="AD191" i="1"/>
  <c r="AE191" i="1"/>
  <c r="AG191" i="1"/>
  <c r="AH191" i="1"/>
  <c r="AI191" i="1"/>
  <c r="X192" i="1"/>
  <c r="Y192" i="1"/>
  <c r="Z192" i="1"/>
  <c r="AA192" i="1"/>
  <c r="AB192" i="1"/>
  <c r="AC192" i="1"/>
  <c r="AD192" i="1"/>
  <c r="AE192" i="1"/>
  <c r="AG192" i="1"/>
  <c r="AH192" i="1"/>
  <c r="AI192" i="1"/>
  <c r="X193" i="1"/>
  <c r="Y193" i="1"/>
  <c r="Z193" i="1"/>
  <c r="AA193" i="1"/>
  <c r="AB193" i="1"/>
  <c r="AC193" i="1"/>
  <c r="AD193" i="1" s="1"/>
  <c r="AE193" i="1"/>
  <c r="AG193" i="1"/>
  <c r="AH193" i="1"/>
  <c r="AI193" i="1"/>
  <c r="X194" i="1"/>
  <c r="Y194" i="1"/>
  <c r="Z194" i="1"/>
  <c r="AA194" i="1"/>
  <c r="AB194" i="1"/>
  <c r="AC194" i="1"/>
  <c r="AD194" i="1" s="1"/>
  <c r="AE194" i="1"/>
  <c r="AG194" i="1"/>
  <c r="AH194" i="1"/>
  <c r="AI194" i="1"/>
  <c r="X195" i="1"/>
  <c r="Y195" i="1"/>
  <c r="Z195" i="1"/>
  <c r="AA195" i="1"/>
  <c r="AB195" i="1"/>
  <c r="AD195" i="1" s="1"/>
  <c r="AC195" i="1"/>
  <c r="AE195" i="1"/>
  <c r="AG195" i="1"/>
  <c r="AH195" i="1"/>
  <c r="AI195" i="1"/>
  <c r="X196" i="1"/>
  <c r="Y196" i="1"/>
  <c r="Z196" i="1"/>
  <c r="AA196" i="1"/>
  <c r="AB196" i="1"/>
  <c r="AC196" i="1"/>
  <c r="AD196" i="1"/>
  <c r="AE196" i="1"/>
  <c r="AG196" i="1"/>
  <c r="AH196" i="1"/>
  <c r="AI196" i="1"/>
  <c r="X197" i="1"/>
  <c r="Y197" i="1"/>
  <c r="Z197" i="1"/>
  <c r="AA197" i="1"/>
  <c r="AB197" i="1"/>
  <c r="AC197" i="1"/>
  <c r="AE197" i="1"/>
  <c r="AG197" i="1"/>
  <c r="AH197" i="1"/>
  <c r="AI197" i="1"/>
  <c r="X198" i="1"/>
  <c r="Y198" i="1"/>
  <c r="Z198" i="1"/>
  <c r="AA198" i="1"/>
  <c r="AB198" i="1"/>
  <c r="AC198" i="1"/>
  <c r="AD198" i="1"/>
  <c r="AE198" i="1"/>
  <c r="AG198" i="1"/>
  <c r="AH198" i="1"/>
  <c r="AI198" i="1"/>
  <c r="X199" i="1"/>
  <c r="Y199" i="1"/>
  <c r="Z199" i="1"/>
  <c r="AA199" i="1"/>
  <c r="AB199" i="1"/>
  <c r="AC199" i="1"/>
  <c r="AD199" i="1"/>
  <c r="AE199" i="1"/>
  <c r="AG199" i="1"/>
  <c r="AH199" i="1"/>
  <c r="AI199" i="1"/>
  <c r="X200" i="1"/>
  <c r="Y200" i="1"/>
  <c r="Z200" i="1"/>
  <c r="AA200" i="1"/>
  <c r="AB200" i="1"/>
  <c r="AC200" i="1"/>
  <c r="AD200" i="1" s="1"/>
  <c r="AE200" i="1"/>
  <c r="AG200" i="1"/>
  <c r="AH200" i="1"/>
  <c r="AI200" i="1"/>
  <c r="X201" i="1"/>
  <c r="Y201" i="1"/>
  <c r="Z201" i="1"/>
  <c r="AA201" i="1"/>
  <c r="AB201" i="1"/>
  <c r="AC201" i="1"/>
  <c r="AD201" i="1"/>
  <c r="AE201" i="1"/>
  <c r="AG201" i="1"/>
  <c r="AH201" i="1"/>
  <c r="AI201" i="1"/>
  <c r="X202" i="1"/>
  <c r="Y202" i="1"/>
  <c r="Z202" i="1"/>
  <c r="AA202" i="1"/>
  <c r="AB202" i="1"/>
  <c r="AC202" i="1"/>
  <c r="AD202" i="1"/>
  <c r="AE202" i="1"/>
  <c r="AG202" i="1"/>
  <c r="AH202" i="1"/>
  <c r="AI202" i="1"/>
  <c r="X203" i="1"/>
  <c r="Y203" i="1"/>
  <c r="Z203" i="1"/>
  <c r="AA203" i="1"/>
  <c r="AB203" i="1"/>
  <c r="AC203" i="1"/>
  <c r="AD203" i="1" s="1"/>
  <c r="AE203" i="1"/>
  <c r="AG203" i="1"/>
  <c r="AH203" i="1"/>
  <c r="AI203" i="1"/>
  <c r="X204" i="1"/>
  <c r="Y204" i="1"/>
  <c r="Z204" i="1"/>
  <c r="AA204" i="1"/>
  <c r="AB204" i="1"/>
  <c r="AC204" i="1"/>
  <c r="AD204" i="1" s="1"/>
  <c r="AE204" i="1"/>
  <c r="AG204" i="1"/>
  <c r="AH204" i="1"/>
  <c r="AI204" i="1"/>
  <c r="X205" i="1"/>
  <c r="Y205" i="1"/>
  <c r="Z205" i="1"/>
  <c r="AA205" i="1"/>
  <c r="AB205" i="1"/>
  <c r="AC205" i="1"/>
  <c r="AD205" i="1"/>
  <c r="AE205" i="1"/>
  <c r="AG205" i="1"/>
  <c r="AH205" i="1"/>
  <c r="AI205" i="1"/>
  <c r="X206" i="1"/>
  <c r="Y206" i="1"/>
  <c r="Z206" i="1"/>
  <c r="AA206" i="1"/>
  <c r="AB206" i="1"/>
  <c r="AC206" i="1"/>
  <c r="AD206" i="1"/>
  <c r="AE206" i="1"/>
  <c r="AG206" i="1"/>
  <c r="AH206" i="1"/>
  <c r="AI206" i="1"/>
  <c r="X207" i="1"/>
  <c r="Y207" i="1"/>
  <c r="Z207" i="1"/>
  <c r="AA207" i="1"/>
  <c r="AB207" i="1"/>
  <c r="AC207" i="1"/>
  <c r="AD207" i="1"/>
  <c r="AE207" i="1"/>
  <c r="AG207" i="1"/>
  <c r="AH207" i="1"/>
  <c r="AI207" i="1"/>
  <c r="X208" i="1"/>
  <c r="Y208" i="1"/>
  <c r="Z208" i="1"/>
  <c r="AA208" i="1"/>
  <c r="AB208" i="1"/>
  <c r="AC208" i="1"/>
  <c r="AD208" i="1"/>
  <c r="AE208" i="1"/>
  <c r="AG208" i="1"/>
  <c r="AH208" i="1"/>
  <c r="AI208" i="1"/>
  <c r="X209" i="1"/>
  <c r="Y209" i="1"/>
  <c r="Z209" i="1"/>
  <c r="AA209" i="1"/>
  <c r="AB209" i="1"/>
  <c r="AC209" i="1"/>
  <c r="AD209" i="1" s="1"/>
  <c r="AE209" i="1"/>
  <c r="AG209" i="1"/>
  <c r="AH209" i="1"/>
  <c r="AI209" i="1"/>
  <c r="X210" i="1"/>
  <c r="Y210" i="1"/>
  <c r="Z210" i="1"/>
  <c r="AA210" i="1"/>
  <c r="AB210" i="1"/>
  <c r="AC210" i="1"/>
  <c r="AD210" i="1" s="1"/>
  <c r="AE210" i="1"/>
  <c r="AG210" i="1"/>
  <c r="AH210" i="1"/>
  <c r="AI210" i="1"/>
  <c r="X211" i="1"/>
  <c r="Y211" i="1"/>
  <c r="Z211" i="1"/>
  <c r="AA211" i="1"/>
  <c r="AB211" i="1"/>
  <c r="AD211" i="1" s="1"/>
  <c r="AC211" i="1"/>
  <c r="AE211" i="1"/>
  <c r="AG211" i="1"/>
  <c r="AH211" i="1"/>
  <c r="AI211" i="1"/>
  <c r="X212" i="1"/>
  <c r="Y212" i="1"/>
  <c r="Z212" i="1"/>
  <c r="AA212" i="1"/>
  <c r="AB212" i="1"/>
  <c r="AC212" i="1"/>
  <c r="AD212" i="1"/>
  <c r="AE212" i="1"/>
  <c r="AG212" i="1"/>
  <c r="AH212" i="1"/>
  <c r="AI212" i="1"/>
  <c r="X213" i="1"/>
  <c r="Y213" i="1"/>
  <c r="Z213" i="1"/>
  <c r="AA213" i="1"/>
  <c r="AB213" i="1"/>
  <c r="AC213" i="1"/>
  <c r="AE213" i="1"/>
  <c r="AG213" i="1"/>
  <c r="AH213" i="1"/>
  <c r="AI213" i="1"/>
  <c r="X214" i="1"/>
  <c r="Y214" i="1"/>
  <c r="Z214" i="1"/>
  <c r="AA214" i="1"/>
  <c r="AB214" i="1"/>
  <c r="AC214" i="1"/>
  <c r="AD214" i="1"/>
  <c r="AE214" i="1"/>
  <c r="AG214" i="1"/>
  <c r="AH214" i="1"/>
  <c r="AI214" i="1"/>
  <c r="X215" i="1"/>
  <c r="Y215" i="1"/>
  <c r="Z215" i="1"/>
  <c r="AA215" i="1"/>
  <c r="AB215" i="1"/>
  <c r="AC215" i="1"/>
  <c r="AD215" i="1"/>
  <c r="AE215" i="1"/>
  <c r="AG215" i="1"/>
  <c r="AH215" i="1"/>
  <c r="AI215" i="1"/>
  <c r="X216" i="1"/>
  <c r="Y216" i="1"/>
  <c r="Z216" i="1"/>
  <c r="AA216" i="1"/>
  <c r="AB216" i="1"/>
  <c r="AC216" i="1"/>
  <c r="AD216" i="1" s="1"/>
  <c r="AE216" i="1"/>
  <c r="AG216" i="1"/>
  <c r="AH216" i="1"/>
  <c r="AI216" i="1"/>
  <c r="X217" i="1"/>
  <c r="Y217" i="1"/>
  <c r="Z217" i="1"/>
  <c r="AA217" i="1"/>
  <c r="AB217" i="1"/>
  <c r="AC217" i="1"/>
  <c r="AD217" i="1"/>
  <c r="AE217" i="1"/>
  <c r="AG217" i="1"/>
  <c r="AH217" i="1"/>
  <c r="AI217" i="1"/>
  <c r="X218" i="1"/>
  <c r="Y218" i="1"/>
  <c r="Z218" i="1"/>
  <c r="AA218" i="1"/>
  <c r="AB218" i="1"/>
  <c r="AC218" i="1"/>
  <c r="AD218" i="1"/>
  <c r="AE218" i="1"/>
  <c r="AG218" i="1"/>
  <c r="AH218" i="1"/>
  <c r="AI218" i="1"/>
  <c r="X219" i="1"/>
  <c r="Y219" i="1"/>
  <c r="Z219" i="1"/>
  <c r="AA219" i="1"/>
  <c r="AB219" i="1"/>
  <c r="AD219" i="1" s="1"/>
  <c r="AC219" i="1"/>
  <c r="AE219" i="1"/>
  <c r="AG219" i="1"/>
  <c r="AH219" i="1"/>
  <c r="AI219" i="1"/>
  <c r="X220" i="1"/>
  <c r="Y220" i="1"/>
  <c r="Z220" i="1"/>
  <c r="AA220" i="1"/>
  <c r="AB220" i="1"/>
  <c r="AC220" i="1"/>
  <c r="AD220" i="1" s="1"/>
  <c r="AE220" i="1"/>
  <c r="AG220" i="1"/>
  <c r="AH220" i="1"/>
  <c r="AI220" i="1"/>
  <c r="X221" i="1"/>
  <c r="Y221" i="1"/>
  <c r="Z221" i="1"/>
  <c r="AA221" i="1"/>
  <c r="AB221" i="1"/>
  <c r="AC221" i="1"/>
  <c r="AD221" i="1"/>
  <c r="AE221" i="1"/>
  <c r="AG221" i="1"/>
  <c r="AH221" i="1"/>
  <c r="AI221" i="1"/>
  <c r="X222" i="1"/>
  <c r="Y222" i="1"/>
  <c r="Z222" i="1"/>
  <c r="AA222" i="1"/>
  <c r="AB222" i="1"/>
  <c r="AC222" i="1"/>
  <c r="AD222" i="1"/>
  <c r="AE222" i="1"/>
  <c r="AG222" i="1"/>
  <c r="AH222" i="1"/>
  <c r="AI222" i="1"/>
  <c r="X223" i="1"/>
  <c r="Y223" i="1"/>
  <c r="Z223" i="1"/>
  <c r="AA223" i="1"/>
  <c r="AB223" i="1"/>
  <c r="AC223" i="1"/>
  <c r="AD223" i="1"/>
  <c r="AE223" i="1"/>
  <c r="AG223" i="1"/>
  <c r="AH223" i="1"/>
  <c r="AI223" i="1"/>
  <c r="X224" i="1"/>
  <c r="Y224" i="1"/>
  <c r="Z224" i="1"/>
  <c r="AA224" i="1"/>
  <c r="AB224" i="1"/>
  <c r="AC224" i="1"/>
  <c r="AD224" i="1"/>
  <c r="AE224" i="1"/>
  <c r="AG224" i="1"/>
  <c r="AH224" i="1"/>
  <c r="AI224" i="1"/>
  <c r="X225" i="1"/>
  <c r="Y225" i="1"/>
  <c r="Z225" i="1"/>
  <c r="AA225" i="1"/>
  <c r="AB225" i="1"/>
  <c r="AC225" i="1"/>
  <c r="AD225" i="1" s="1"/>
  <c r="AE225" i="1"/>
  <c r="AG225" i="1"/>
  <c r="AH225" i="1"/>
  <c r="AI225" i="1"/>
  <c r="X226" i="1"/>
  <c r="Y226" i="1"/>
  <c r="Z226" i="1"/>
  <c r="AA226" i="1"/>
  <c r="AB226" i="1"/>
  <c r="AC226" i="1"/>
  <c r="AD226" i="1" s="1"/>
  <c r="AE226" i="1"/>
  <c r="AG226" i="1"/>
  <c r="AH226" i="1"/>
  <c r="AI226" i="1"/>
  <c r="X227" i="1"/>
  <c r="Y227" i="1"/>
  <c r="Z227" i="1"/>
  <c r="AA227" i="1"/>
  <c r="AB227" i="1"/>
  <c r="AD227" i="1" s="1"/>
  <c r="AC227" i="1"/>
  <c r="AE227" i="1"/>
  <c r="AG227" i="1"/>
  <c r="AH227" i="1"/>
  <c r="AI227" i="1"/>
  <c r="X228" i="1"/>
  <c r="Y228" i="1"/>
  <c r="Z228" i="1"/>
  <c r="AA228" i="1"/>
  <c r="AB228" i="1"/>
  <c r="AC228" i="1"/>
  <c r="AD228" i="1"/>
  <c r="AE228" i="1"/>
  <c r="AG228" i="1"/>
  <c r="AH228" i="1"/>
  <c r="AI228" i="1"/>
  <c r="X229" i="1"/>
  <c r="Y229" i="1"/>
  <c r="Z229" i="1"/>
  <c r="AA229" i="1"/>
  <c r="AB229" i="1"/>
  <c r="AC229" i="1"/>
  <c r="AE229" i="1"/>
  <c r="AG229" i="1"/>
  <c r="AH229" i="1"/>
  <c r="AI229" i="1"/>
  <c r="X230" i="1"/>
  <c r="Y230" i="1"/>
  <c r="Z230" i="1"/>
  <c r="AA230" i="1"/>
  <c r="AB230" i="1"/>
  <c r="AC230" i="1"/>
  <c r="AD230" i="1"/>
  <c r="AE230" i="1"/>
  <c r="AG230" i="1"/>
  <c r="AH230" i="1"/>
  <c r="AI230" i="1"/>
  <c r="X231" i="1"/>
  <c r="Y231" i="1"/>
  <c r="Z231" i="1"/>
  <c r="AA231" i="1"/>
  <c r="AB231" i="1"/>
  <c r="AC231" i="1"/>
  <c r="AD231" i="1"/>
  <c r="AE231" i="1"/>
  <c r="AG231" i="1"/>
  <c r="AH231" i="1"/>
  <c r="AI231" i="1"/>
  <c r="X232" i="1"/>
  <c r="Y232" i="1"/>
  <c r="Z232" i="1"/>
  <c r="AA232" i="1"/>
  <c r="AB232" i="1"/>
  <c r="AC232" i="1"/>
  <c r="AD232" i="1" s="1"/>
  <c r="AE232" i="1"/>
  <c r="AG232" i="1"/>
  <c r="AH232" i="1"/>
  <c r="AI232" i="1"/>
  <c r="X233" i="1"/>
  <c r="Y233" i="1"/>
  <c r="Z233" i="1"/>
  <c r="AA233" i="1"/>
  <c r="AB233" i="1"/>
  <c r="AC233" i="1"/>
  <c r="AD233" i="1"/>
  <c r="AE233" i="1"/>
  <c r="AG233" i="1"/>
  <c r="AH233" i="1"/>
  <c r="AI233" i="1"/>
  <c r="X234" i="1"/>
  <c r="Y234" i="1"/>
  <c r="Z234" i="1"/>
  <c r="AA234" i="1"/>
  <c r="AB234" i="1"/>
  <c r="AC234" i="1"/>
  <c r="AD234" i="1"/>
  <c r="AE234" i="1"/>
  <c r="AG234" i="1"/>
  <c r="AH234" i="1"/>
  <c r="AI234" i="1"/>
  <c r="X235" i="1"/>
  <c r="Y235" i="1"/>
  <c r="Z235" i="1"/>
  <c r="AA235" i="1"/>
  <c r="AB235" i="1"/>
  <c r="AD235" i="1" s="1"/>
  <c r="AC235" i="1"/>
  <c r="AE235" i="1"/>
  <c r="AG235" i="1"/>
  <c r="AH235" i="1"/>
  <c r="AI235" i="1"/>
  <c r="X236" i="1"/>
  <c r="Y236" i="1"/>
  <c r="Z236" i="1"/>
  <c r="AA236" i="1"/>
  <c r="AB236" i="1"/>
  <c r="AC236" i="1"/>
  <c r="AD236" i="1" s="1"/>
  <c r="AE236" i="1"/>
  <c r="AG236" i="1"/>
  <c r="AH236" i="1"/>
  <c r="AI236" i="1"/>
  <c r="X237" i="1"/>
  <c r="Y237" i="1"/>
  <c r="Z237" i="1"/>
  <c r="AA237" i="1"/>
  <c r="AB237" i="1"/>
  <c r="AC237" i="1"/>
  <c r="AD237" i="1"/>
  <c r="AE237" i="1"/>
  <c r="AG237" i="1"/>
  <c r="AH237" i="1"/>
  <c r="AI237" i="1"/>
  <c r="X238" i="1"/>
  <c r="Y238" i="1"/>
  <c r="Z238" i="1"/>
  <c r="AA238" i="1"/>
  <c r="AB238" i="1"/>
  <c r="AC238" i="1"/>
  <c r="AD238" i="1"/>
  <c r="AE238" i="1"/>
  <c r="AG238" i="1"/>
  <c r="AH238" i="1"/>
  <c r="AI238" i="1"/>
  <c r="X239" i="1"/>
  <c r="Y239" i="1"/>
  <c r="Z239" i="1"/>
  <c r="AA239" i="1"/>
  <c r="AB239" i="1"/>
  <c r="AC239" i="1"/>
  <c r="AD239" i="1"/>
  <c r="AE239" i="1"/>
  <c r="AG239" i="1"/>
  <c r="AH239" i="1"/>
  <c r="AI239" i="1"/>
  <c r="X240" i="1"/>
  <c r="Y240" i="1"/>
  <c r="Z240" i="1"/>
  <c r="AA240" i="1"/>
  <c r="AB240" i="1"/>
  <c r="AC240" i="1"/>
  <c r="AD240" i="1"/>
  <c r="AE240" i="1"/>
  <c r="AG240" i="1"/>
  <c r="AH240" i="1"/>
  <c r="AI240" i="1"/>
  <c r="X241" i="1"/>
  <c r="Y241" i="1"/>
  <c r="Z241" i="1"/>
  <c r="AA241" i="1"/>
  <c r="AB241" i="1"/>
  <c r="AC241" i="1"/>
  <c r="AD241" i="1" s="1"/>
  <c r="AE241" i="1"/>
  <c r="AG241" i="1"/>
  <c r="AH241" i="1"/>
  <c r="AI241" i="1"/>
  <c r="X242" i="1"/>
  <c r="Y242" i="1"/>
  <c r="Z242" i="1"/>
  <c r="AA242" i="1"/>
  <c r="AB242" i="1"/>
  <c r="AC242" i="1"/>
  <c r="AD242" i="1" s="1"/>
  <c r="AE242" i="1"/>
  <c r="AG242" i="1"/>
  <c r="AH242" i="1"/>
  <c r="AI242" i="1"/>
  <c r="X243" i="1"/>
  <c r="Y243" i="1"/>
  <c r="Z243" i="1"/>
  <c r="AA243" i="1"/>
  <c r="AB243" i="1"/>
  <c r="AD243" i="1" s="1"/>
  <c r="AC243" i="1"/>
  <c r="AE243" i="1"/>
  <c r="AG243" i="1"/>
  <c r="AH243" i="1"/>
  <c r="AI243" i="1"/>
  <c r="X244" i="1"/>
  <c r="Y244" i="1"/>
  <c r="Z244" i="1"/>
  <c r="AA244" i="1"/>
  <c r="AB244" i="1"/>
  <c r="AC244" i="1"/>
  <c r="AD244" i="1"/>
  <c r="AE244" i="1"/>
  <c r="AG244" i="1"/>
  <c r="AH244" i="1"/>
  <c r="AI244" i="1"/>
  <c r="X245" i="1"/>
  <c r="Y245" i="1"/>
  <c r="Z245" i="1"/>
  <c r="AA245" i="1"/>
  <c r="AB245" i="1"/>
  <c r="AC245" i="1"/>
  <c r="AE245" i="1"/>
  <c r="AG245" i="1"/>
  <c r="AH245" i="1"/>
  <c r="AI245" i="1"/>
  <c r="X246" i="1"/>
  <c r="Y246" i="1"/>
  <c r="Z246" i="1"/>
  <c r="AA246" i="1"/>
  <c r="AB246" i="1"/>
  <c r="AC246" i="1"/>
  <c r="AD246" i="1"/>
  <c r="AE246" i="1"/>
  <c r="AG246" i="1"/>
  <c r="AH246" i="1"/>
  <c r="AI246" i="1"/>
  <c r="X247" i="1"/>
  <c r="Y247" i="1"/>
  <c r="Z247" i="1"/>
  <c r="AA247" i="1"/>
  <c r="AB247" i="1"/>
  <c r="AC247" i="1"/>
  <c r="AD247" i="1"/>
  <c r="AE247" i="1"/>
  <c r="AG247" i="1"/>
  <c r="AH247" i="1"/>
  <c r="AI247" i="1"/>
  <c r="X248" i="1"/>
  <c r="Y248" i="1"/>
  <c r="Z248" i="1"/>
  <c r="AA248" i="1"/>
  <c r="AB248" i="1"/>
  <c r="AC248" i="1"/>
  <c r="AD248" i="1" s="1"/>
  <c r="AE248" i="1"/>
  <c r="AG248" i="1"/>
  <c r="AH248" i="1"/>
  <c r="AI248" i="1"/>
  <c r="X249" i="1"/>
  <c r="Y249" i="1"/>
  <c r="Z249" i="1"/>
  <c r="AA249" i="1"/>
  <c r="AB249" i="1"/>
  <c r="AC249" i="1"/>
  <c r="AD249" i="1"/>
  <c r="AE249" i="1"/>
  <c r="AG249" i="1"/>
  <c r="AH249" i="1"/>
  <c r="AI249" i="1"/>
  <c r="X250" i="1"/>
  <c r="Y250" i="1"/>
  <c r="Z250" i="1"/>
  <c r="AA250" i="1"/>
  <c r="AB250" i="1"/>
  <c r="AC250" i="1"/>
  <c r="AD250" i="1"/>
  <c r="AE250" i="1"/>
  <c r="AG250" i="1"/>
  <c r="AH250" i="1"/>
  <c r="AI250" i="1"/>
  <c r="X251" i="1"/>
  <c r="Y251" i="1"/>
  <c r="Z251" i="1"/>
  <c r="AA251" i="1"/>
  <c r="AB251" i="1"/>
  <c r="AD251" i="1" s="1"/>
  <c r="AC251" i="1"/>
  <c r="AE251" i="1"/>
  <c r="AG251" i="1"/>
  <c r="AH251" i="1"/>
  <c r="AI251" i="1"/>
  <c r="X252" i="1"/>
  <c r="Y252" i="1"/>
  <c r="Z252" i="1"/>
  <c r="AA252" i="1"/>
  <c r="AB252" i="1"/>
  <c r="AC252" i="1"/>
  <c r="AD252" i="1" s="1"/>
  <c r="AE252" i="1"/>
  <c r="AG252" i="1"/>
  <c r="AH252" i="1"/>
  <c r="AI252" i="1"/>
  <c r="X253" i="1"/>
  <c r="Y253" i="1"/>
  <c r="Z253" i="1"/>
  <c r="AA253" i="1"/>
  <c r="AB253" i="1"/>
  <c r="AC253" i="1"/>
  <c r="AD253" i="1"/>
  <c r="AE253" i="1"/>
  <c r="AG253" i="1"/>
  <c r="AH253" i="1"/>
  <c r="AI253" i="1"/>
  <c r="X254" i="1"/>
  <c r="Y254" i="1"/>
  <c r="Z254" i="1"/>
  <c r="AA254" i="1"/>
  <c r="AB254" i="1"/>
  <c r="AC254" i="1"/>
  <c r="AD254" i="1"/>
  <c r="AE254" i="1"/>
  <c r="AG254" i="1"/>
  <c r="AH254" i="1"/>
  <c r="AI254" i="1"/>
  <c r="X255" i="1"/>
  <c r="Y255" i="1"/>
  <c r="Z255" i="1"/>
  <c r="AA255" i="1"/>
  <c r="AB255" i="1"/>
  <c r="AC255" i="1"/>
  <c r="AD255" i="1"/>
  <c r="AE255" i="1"/>
  <c r="AG255" i="1"/>
  <c r="AH255" i="1"/>
  <c r="AI255" i="1"/>
  <c r="X256" i="1"/>
  <c r="Y256" i="1"/>
  <c r="Z256" i="1"/>
  <c r="AA256" i="1"/>
  <c r="AB256" i="1"/>
  <c r="AC256" i="1"/>
  <c r="AD256" i="1"/>
  <c r="AE256" i="1"/>
  <c r="AG256" i="1"/>
  <c r="AH256" i="1"/>
  <c r="AI256" i="1"/>
  <c r="X257" i="1"/>
  <c r="Y257" i="1"/>
  <c r="Z257" i="1"/>
  <c r="AA257" i="1"/>
  <c r="AB257" i="1"/>
  <c r="AC257" i="1"/>
  <c r="AD257" i="1" s="1"/>
  <c r="AE257" i="1"/>
  <c r="AG257" i="1"/>
  <c r="AH257" i="1"/>
  <c r="AI257" i="1"/>
  <c r="X258" i="1"/>
  <c r="Y258" i="1"/>
  <c r="Z258" i="1"/>
  <c r="AA258" i="1"/>
  <c r="AB258" i="1"/>
  <c r="AC258" i="1"/>
  <c r="AD258" i="1" s="1"/>
  <c r="AE258" i="1"/>
  <c r="AG258" i="1"/>
  <c r="AH258" i="1"/>
  <c r="AI258" i="1"/>
  <c r="X259" i="1"/>
  <c r="Y259" i="1"/>
  <c r="Z259" i="1"/>
  <c r="AA259" i="1"/>
  <c r="AB259" i="1"/>
  <c r="AD259" i="1" s="1"/>
  <c r="AC259" i="1"/>
  <c r="AE259" i="1"/>
  <c r="AG259" i="1"/>
  <c r="AH259" i="1"/>
  <c r="AI259" i="1"/>
  <c r="X260" i="1"/>
  <c r="Y260" i="1"/>
  <c r="Z260" i="1"/>
  <c r="AA260" i="1"/>
  <c r="AB260" i="1"/>
  <c r="AC260" i="1"/>
  <c r="AD260" i="1"/>
  <c r="AE260" i="1"/>
  <c r="AG260" i="1"/>
  <c r="AH260" i="1"/>
  <c r="AI260" i="1"/>
  <c r="X261" i="1"/>
  <c r="Y261" i="1"/>
  <c r="Z261" i="1"/>
  <c r="AA261" i="1"/>
  <c r="AB261" i="1"/>
  <c r="AC261" i="1"/>
  <c r="AE261" i="1"/>
  <c r="AG261" i="1"/>
  <c r="AH261" i="1"/>
  <c r="AI261" i="1"/>
  <c r="X262" i="1"/>
  <c r="Y262" i="1"/>
  <c r="Z262" i="1"/>
  <c r="AA262" i="1"/>
  <c r="AB262" i="1"/>
  <c r="AC262" i="1"/>
  <c r="AD262" i="1"/>
  <c r="AE262" i="1"/>
  <c r="AG262" i="1"/>
  <c r="AH262" i="1"/>
  <c r="AI262" i="1"/>
  <c r="X263" i="1"/>
  <c r="Y263" i="1"/>
  <c r="Z263" i="1"/>
  <c r="AA263" i="1"/>
  <c r="AB263" i="1"/>
  <c r="AC263" i="1"/>
  <c r="AD263" i="1"/>
  <c r="AE263" i="1"/>
  <c r="AG263" i="1"/>
  <c r="AH263" i="1"/>
  <c r="AI263" i="1"/>
  <c r="X264" i="1"/>
  <c r="Y264" i="1"/>
  <c r="Z264" i="1"/>
  <c r="AA264" i="1"/>
  <c r="AB264" i="1"/>
  <c r="AC264" i="1"/>
  <c r="AD264" i="1" s="1"/>
  <c r="AE264" i="1"/>
  <c r="AG264" i="1"/>
  <c r="AH264" i="1"/>
  <c r="AI264" i="1"/>
  <c r="X265" i="1"/>
  <c r="Y265" i="1"/>
  <c r="Z265" i="1"/>
  <c r="AA265" i="1"/>
  <c r="AB265" i="1"/>
  <c r="AC265" i="1"/>
  <c r="AD265" i="1"/>
  <c r="AE265" i="1"/>
  <c r="AG265" i="1"/>
  <c r="AH265" i="1"/>
  <c r="AI265" i="1"/>
  <c r="X266" i="1"/>
  <c r="Y266" i="1"/>
  <c r="Z266" i="1"/>
  <c r="AA266" i="1"/>
  <c r="AB266" i="1"/>
  <c r="AC266" i="1"/>
  <c r="AD266" i="1" s="1"/>
  <c r="AE266" i="1"/>
  <c r="AG266" i="1"/>
  <c r="AH266" i="1"/>
  <c r="AI266" i="1"/>
  <c r="X267" i="1"/>
  <c r="Y267" i="1"/>
  <c r="Z267" i="1"/>
  <c r="AA267" i="1"/>
  <c r="AB267" i="1"/>
  <c r="AD267" i="1" s="1"/>
  <c r="AC267" i="1"/>
  <c r="AE267" i="1"/>
  <c r="AG267" i="1"/>
  <c r="AH267" i="1"/>
  <c r="AI267" i="1"/>
  <c r="X268" i="1"/>
  <c r="Y268" i="1"/>
  <c r="Z268" i="1"/>
  <c r="AA268" i="1"/>
  <c r="AB268" i="1"/>
  <c r="AC268" i="1"/>
  <c r="AD268" i="1" s="1"/>
  <c r="AE268" i="1"/>
  <c r="AG268" i="1"/>
  <c r="AH268" i="1"/>
  <c r="AI268" i="1"/>
  <c r="X269" i="1"/>
  <c r="Y269" i="1"/>
  <c r="Z269" i="1"/>
  <c r="AA269" i="1"/>
  <c r="AB269" i="1"/>
  <c r="AD269" i="1" s="1"/>
  <c r="AC269" i="1"/>
  <c r="AE269" i="1"/>
  <c r="AG269" i="1"/>
  <c r="AH269" i="1"/>
  <c r="AI269" i="1"/>
  <c r="X270" i="1"/>
  <c r="Y270" i="1"/>
  <c r="Z270" i="1"/>
  <c r="AA270" i="1"/>
  <c r="AB270" i="1"/>
  <c r="AC270" i="1"/>
  <c r="AD270" i="1" s="1"/>
  <c r="AE270" i="1"/>
  <c r="AG270" i="1"/>
  <c r="AH270" i="1"/>
  <c r="AI270" i="1"/>
  <c r="X271" i="1"/>
  <c r="Y271" i="1"/>
  <c r="Z271" i="1"/>
  <c r="AA271" i="1"/>
  <c r="AB271" i="1"/>
  <c r="AC271" i="1"/>
  <c r="AD271" i="1"/>
  <c r="AE271" i="1"/>
  <c r="AG271" i="1"/>
  <c r="AH271" i="1"/>
  <c r="AI271" i="1"/>
  <c r="X272" i="1"/>
  <c r="Y272" i="1"/>
  <c r="Z272" i="1"/>
  <c r="AA272" i="1"/>
  <c r="AB272" i="1"/>
  <c r="AD272" i="1" s="1"/>
  <c r="AC272" i="1"/>
  <c r="AE272" i="1"/>
  <c r="AG272" i="1"/>
  <c r="AH272" i="1"/>
  <c r="AI272" i="1"/>
  <c r="X273" i="1"/>
  <c r="Y273" i="1"/>
  <c r="Z273" i="1"/>
  <c r="AA273" i="1"/>
  <c r="AB273" i="1"/>
  <c r="AC273" i="1"/>
  <c r="AD273" i="1"/>
  <c r="AE273" i="1"/>
  <c r="AG273" i="1"/>
  <c r="AH273" i="1"/>
  <c r="AI273" i="1"/>
  <c r="X274" i="1"/>
  <c r="Y274" i="1"/>
  <c r="Z274" i="1"/>
  <c r="AA274" i="1"/>
  <c r="AB274" i="1"/>
  <c r="AD274" i="1" s="1"/>
  <c r="AC274" i="1"/>
  <c r="AE274" i="1"/>
  <c r="AG274" i="1"/>
  <c r="AH274" i="1"/>
  <c r="AI274" i="1"/>
  <c r="X275" i="1"/>
  <c r="Y275" i="1"/>
  <c r="Z275" i="1"/>
  <c r="AA275" i="1"/>
  <c r="AB275" i="1"/>
  <c r="AD275" i="1" s="1"/>
  <c r="AC275" i="1"/>
  <c r="AE275" i="1"/>
  <c r="AG275" i="1"/>
  <c r="AH275" i="1"/>
  <c r="AI275" i="1"/>
  <c r="X276" i="1"/>
  <c r="Y276" i="1"/>
  <c r="Z276" i="1"/>
  <c r="AA276" i="1"/>
  <c r="AB276" i="1"/>
  <c r="AD276" i="1" s="1"/>
  <c r="AC276" i="1"/>
  <c r="AE276" i="1"/>
  <c r="AG276" i="1"/>
  <c r="AH276" i="1"/>
  <c r="AI276" i="1"/>
  <c r="X277" i="1"/>
  <c r="Y277" i="1"/>
  <c r="Z277" i="1"/>
  <c r="AA277" i="1"/>
  <c r="AB277" i="1"/>
  <c r="AD277" i="1" s="1"/>
  <c r="AC277" i="1"/>
  <c r="AE277" i="1"/>
  <c r="AG277" i="1"/>
  <c r="AH277" i="1"/>
  <c r="AI277" i="1"/>
  <c r="X278" i="1"/>
  <c r="Y278" i="1"/>
  <c r="Z278" i="1"/>
  <c r="AA278" i="1"/>
  <c r="AB278" i="1"/>
  <c r="AD278" i="1" s="1"/>
  <c r="AC278" i="1"/>
  <c r="AE278" i="1"/>
  <c r="AG278" i="1"/>
  <c r="AH278" i="1"/>
  <c r="AI278" i="1"/>
  <c r="X279" i="1"/>
  <c r="Y279" i="1"/>
  <c r="Z279" i="1"/>
  <c r="AA279" i="1"/>
  <c r="AB279" i="1"/>
  <c r="AC279" i="1"/>
  <c r="AD279" i="1"/>
  <c r="AE279" i="1"/>
  <c r="AG279" i="1"/>
  <c r="AH279" i="1"/>
  <c r="AI279" i="1"/>
  <c r="X280" i="1"/>
  <c r="Y280" i="1"/>
  <c r="Z280" i="1"/>
  <c r="AA280" i="1"/>
  <c r="AB280" i="1"/>
  <c r="AD280" i="1" s="1"/>
  <c r="AC280" i="1"/>
  <c r="AE280" i="1"/>
  <c r="AG280" i="1"/>
  <c r="AH280" i="1"/>
  <c r="AI280" i="1"/>
  <c r="X281" i="1"/>
  <c r="Y281" i="1"/>
  <c r="Z281" i="1"/>
  <c r="AA281" i="1"/>
  <c r="AB281" i="1"/>
  <c r="AC281" i="1"/>
  <c r="AD281" i="1"/>
  <c r="AE281" i="1"/>
  <c r="AG281" i="1"/>
  <c r="AH281" i="1"/>
  <c r="AI281" i="1"/>
  <c r="X282" i="1"/>
  <c r="Y282" i="1"/>
  <c r="Z282" i="1"/>
  <c r="AA282" i="1"/>
  <c r="AB282" i="1"/>
  <c r="AD282" i="1" s="1"/>
  <c r="AC282" i="1"/>
  <c r="AE282" i="1"/>
  <c r="AG282" i="1"/>
  <c r="AH282" i="1"/>
  <c r="AI282" i="1"/>
  <c r="X283" i="1"/>
  <c r="Y283" i="1"/>
  <c r="Z283" i="1"/>
  <c r="AA283" i="1"/>
  <c r="AB283" i="1"/>
  <c r="AD283" i="1" s="1"/>
  <c r="AC283" i="1"/>
  <c r="AE283" i="1"/>
  <c r="AG283" i="1"/>
  <c r="AH283" i="1"/>
  <c r="AI283" i="1"/>
  <c r="X284" i="1"/>
  <c r="Y284" i="1"/>
  <c r="Z284" i="1"/>
  <c r="AA284" i="1"/>
  <c r="AB284" i="1"/>
  <c r="AD284" i="1" s="1"/>
  <c r="AC284" i="1"/>
  <c r="AE284" i="1"/>
  <c r="AG284" i="1"/>
  <c r="AH284" i="1"/>
  <c r="AI284" i="1"/>
  <c r="X285" i="1"/>
  <c r="Y285" i="1"/>
  <c r="Z285" i="1"/>
  <c r="AA285" i="1"/>
  <c r="AB285" i="1"/>
  <c r="AD285" i="1" s="1"/>
  <c r="AC285" i="1"/>
  <c r="AE285" i="1"/>
  <c r="AG285" i="1"/>
  <c r="AH285" i="1"/>
  <c r="AI285" i="1"/>
  <c r="X286" i="1"/>
  <c r="Y286" i="1"/>
  <c r="Z286" i="1"/>
  <c r="AA286" i="1"/>
  <c r="AB286" i="1"/>
  <c r="AD286" i="1" s="1"/>
  <c r="AC286" i="1"/>
  <c r="AE286" i="1"/>
  <c r="AG286" i="1"/>
  <c r="AH286" i="1"/>
  <c r="AI286" i="1"/>
  <c r="X287" i="1"/>
  <c r="Y287" i="1"/>
  <c r="Z287" i="1"/>
  <c r="AA287" i="1"/>
  <c r="AB287" i="1"/>
  <c r="AC287" i="1"/>
  <c r="AD287" i="1"/>
  <c r="AE287" i="1"/>
  <c r="AG287" i="1"/>
  <c r="AH287" i="1"/>
  <c r="AI287" i="1"/>
  <c r="X288" i="1"/>
  <c r="Y288" i="1"/>
  <c r="Z288" i="1"/>
  <c r="AA288" i="1"/>
  <c r="AB288" i="1"/>
  <c r="AD288" i="1" s="1"/>
  <c r="AC288" i="1"/>
  <c r="AE288" i="1"/>
  <c r="AG288" i="1"/>
  <c r="AH288" i="1"/>
  <c r="AI288" i="1"/>
  <c r="X289" i="1"/>
  <c r="Y289" i="1"/>
  <c r="Z289" i="1"/>
  <c r="AA289" i="1"/>
  <c r="AB289" i="1"/>
  <c r="AC289" i="1"/>
  <c r="AD289" i="1"/>
  <c r="AE289" i="1"/>
  <c r="AG289" i="1"/>
  <c r="AH289" i="1"/>
  <c r="AI289" i="1"/>
  <c r="X290" i="1"/>
  <c r="Y290" i="1"/>
  <c r="Z290" i="1"/>
  <c r="AA290" i="1"/>
  <c r="AB290" i="1"/>
  <c r="AD290" i="1" s="1"/>
  <c r="AC290" i="1"/>
  <c r="AE290" i="1"/>
  <c r="AG290" i="1"/>
  <c r="AH290" i="1"/>
  <c r="AI290" i="1"/>
  <c r="X291" i="1"/>
  <c r="Y291" i="1"/>
  <c r="Z291" i="1"/>
  <c r="AA291" i="1"/>
  <c r="AB291" i="1"/>
  <c r="AC291" i="1"/>
  <c r="AD291" i="1"/>
  <c r="AE291" i="1"/>
  <c r="AG291" i="1"/>
  <c r="AH291" i="1"/>
  <c r="AI291" i="1"/>
  <c r="X292" i="1"/>
  <c r="Y292" i="1"/>
  <c r="Z292" i="1"/>
  <c r="AA292" i="1"/>
  <c r="AB292" i="1"/>
  <c r="AD292" i="1" s="1"/>
  <c r="AC292" i="1"/>
  <c r="AE292" i="1"/>
  <c r="AG292" i="1"/>
  <c r="AH292" i="1"/>
  <c r="AI292" i="1"/>
  <c r="X293" i="1"/>
  <c r="Y293" i="1"/>
  <c r="Z293" i="1"/>
  <c r="AA293" i="1"/>
  <c r="AB293" i="1"/>
  <c r="AD293" i="1" s="1"/>
  <c r="AC293" i="1"/>
  <c r="AE293" i="1"/>
  <c r="AG293" i="1"/>
  <c r="AH293" i="1"/>
  <c r="AI293" i="1"/>
  <c r="X294" i="1"/>
  <c r="Y294" i="1"/>
  <c r="Z294" i="1"/>
  <c r="AA294" i="1"/>
  <c r="AB294" i="1"/>
  <c r="AD294" i="1" s="1"/>
  <c r="AC294" i="1"/>
  <c r="AE294" i="1"/>
  <c r="AG294" i="1"/>
  <c r="AH294" i="1"/>
  <c r="AI294" i="1"/>
  <c r="X295" i="1"/>
  <c r="Y295" i="1"/>
  <c r="Z295" i="1"/>
  <c r="AA295" i="1"/>
  <c r="AB295" i="1"/>
  <c r="AD295" i="1" s="1"/>
  <c r="AC295" i="1"/>
  <c r="AE295" i="1"/>
  <c r="AG295" i="1"/>
  <c r="AH295" i="1"/>
  <c r="AI295" i="1"/>
  <c r="X296" i="1"/>
  <c r="Y296" i="1"/>
  <c r="Z296" i="1"/>
  <c r="AA296" i="1"/>
  <c r="AB296" i="1"/>
  <c r="AD296" i="1" s="1"/>
  <c r="AC296" i="1"/>
  <c r="AE296" i="1"/>
  <c r="AG296" i="1"/>
  <c r="AH296" i="1"/>
  <c r="AI296" i="1"/>
  <c r="X297" i="1"/>
  <c r="Y297" i="1"/>
  <c r="Z297" i="1"/>
  <c r="AA297" i="1"/>
  <c r="AB297" i="1"/>
  <c r="AD297" i="1" s="1"/>
  <c r="AC297" i="1"/>
  <c r="AE297" i="1"/>
  <c r="AG297" i="1"/>
  <c r="AH297" i="1"/>
  <c r="AI297" i="1"/>
  <c r="X298" i="1"/>
  <c r="Y298" i="1"/>
  <c r="Z298" i="1"/>
  <c r="AA298" i="1"/>
  <c r="AB298" i="1"/>
  <c r="AD298" i="1" s="1"/>
  <c r="AC298" i="1"/>
  <c r="AE298" i="1"/>
  <c r="AG298" i="1"/>
  <c r="AH298" i="1"/>
  <c r="AI298" i="1"/>
  <c r="X299" i="1"/>
  <c r="Y299" i="1"/>
  <c r="Z299" i="1"/>
  <c r="AA299" i="1"/>
  <c r="AB299" i="1"/>
  <c r="AC299" i="1"/>
  <c r="AE299" i="1"/>
  <c r="AG299" i="1"/>
  <c r="AH299" i="1"/>
  <c r="AI299" i="1"/>
  <c r="X300" i="1"/>
  <c r="Y300" i="1"/>
  <c r="Z300" i="1"/>
  <c r="AA300" i="1"/>
  <c r="AB300" i="1"/>
  <c r="AD300" i="1" s="1"/>
  <c r="AC300" i="1"/>
  <c r="AE300" i="1"/>
  <c r="AG300" i="1"/>
  <c r="AH300" i="1"/>
  <c r="AI300" i="1"/>
  <c r="X301" i="1"/>
  <c r="Y301" i="1"/>
  <c r="Z301" i="1"/>
  <c r="AA301" i="1"/>
  <c r="AB301" i="1"/>
  <c r="AC301" i="1"/>
  <c r="AD301" i="1"/>
  <c r="AE301" i="1"/>
  <c r="AG301" i="1"/>
  <c r="AH301" i="1"/>
  <c r="AI301" i="1"/>
  <c r="X302" i="1"/>
  <c r="Y302" i="1"/>
  <c r="Z302" i="1"/>
  <c r="AA302" i="1"/>
  <c r="AB302" i="1"/>
  <c r="AD302" i="1" s="1"/>
  <c r="AC302" i="1"/>
  <c r="AE302" i="1"/>
  <c r="AG302" i="1"/>
  <c r="AH302" i="1"/>
  <c r="AI302" i="1"/>
  <c r="X303" i="1"/>
  <c r="Y303" i="1"/>
  <c r="Z303" i="1"/>
  <c r="AA303" i="1"/>
  <c r="AB303" i="1"/>
  <c r="AC303" i="1"/>
  <c r="AD303" i="1"/>
  <c r="AE303" i="1"/>
  <c r="AG303" i="1"/>
  <c r="AH303" i="1"/>
  <c r="AI303" i="1"/>
  <c r="X304" i="1"/>
  <c r="Y304" i="1"/>
  <c r="Z304" i="1"/>
  <c r="AA304" i="1"/>
  <c r="AB304" i="1"/>
  <c r="AD304" i="1" s="1"/>
  <c r="AC304" i="1"/>
  <c r="AE304" i="1"/>
  <c r="AG304" i="1"/>
  <c r="AH304" i="1"/>
  <c r="AI304" i="1"/>
  <c r="X305" i="1"/>
  <c r="Y305" i="1"/>
  <c r="Z305" i="1"/>
  <c r="AA305" i="1"/>
  <c r="AB305" i="1"/>
  <c r="AC305" i="1"/>
  <c r="AD305" i="1" s="1"/>
  <c r="AE305" i="1"/>
  <c r="AG305" i="1"/>
  <c r="AH305" i="1"/>
  <c r="AI305" i="1"/>
  <c r="X306" i="1"/>
  <c r="Y306" i="1"/>
  <c r="Z306" i="1"/>
  <c r="AA306" i="1"/>
  <c r="AB306" i="1"/>
  <c r="AD306" i="1" s="1"/>
  <c r="AC306" i="1"/>
  <c r="AE306" i="1"/>
  <c r="AG306" i="1"/>
  <c r="AH306" i="1"/>
  <c r="AI306" i="1"/>
  <c r="X307" i="1"/>
  <c r="Y307" i="1"/>
  <c r="Z307" i="1"/>
  <c r="AA307" i="1"/>
  <c r="AB307" i="1"/>
  <c r="AC307" i="1"/>
  <c r="AD307" i="1"/>
  <c r="AE307" i="1"/>
  <c r="AG307" i="1"/>
  <c r="AH307" i="1"/>
  <c r="AI307" i="1"/>
  <c r="X308" i="1"/>
  <c r="Y308" i="1"/>
  <c r="Z308" i="1"/>
  <c r="AA308" i="1"/>
  <c r="AB308" i="1"/>
  <c r="AC308" i="1"/>
  <c r="AE308" i="1"/>
  <c r="AG308" i="1"/>
  <c r="AH308" i="1"/>
  <c r="AI308" i="1"/>
  <c r="X309" i="1"/>
  <c r="Y309" i="1"/>
  <c r="Z309" i="1"/>
  <c r="AA309" i="1"/>
  <c r="AB309" i="1"/>
  <c r="AD309" i="1" s="1"/>
  <c r="AC309" i="1"/>
  <c r="AE309" i="1"/>
  <c r="AG309" i="1"/>
  <c r="AH309" i="1"/>
  <c r="AI309" i="1"/>
  <c r="X310" i="1"/>
  <c r="Y310" i="1"/>
  <c r="Z310" i="1"/>
  <c r="AA310" i="1"/>
  <c r="AB310" i="1"/>
  <c r="AC310" i="1"/>
  <c r="AE310" i="1"/>
  <c r="AG310" i="1"/>
  <c r="AH310" i="1"/>
  <c r="AI310" i="1"/>
  <c r="X311" i="1"/>
  <c r="Y311" i="1"/>
  <c r="Z311" i="1"/>
  <c r="AA311" i="1"/>
  <c r="AB311" i="1"/>
  <c r="AD311" i="1" s="1"/>
  <c r="AC311" i="1"/>
  <c r="AE311" i="1"/>
  <c r="AG311" i="1"/>
  <c r="AH311" i="1"/>
  <c r="AI311" i="1"/>
  <c r="X312" i="1"/>
  <c r="Y312" i="1"/>
  <c r="Z312" i="1"/>
  <c r="AA312" i="1"/>
  <c r="AB312" i="1"/>
  <c r="AD312" i="1" s="1"/>
  <c r="AC312" i="1"/>
  <c r="AE312" i="1"/>
  <c r="AG312" i="1"/>
  <c r="AH312" i="1"/>
  <c r="AI312" i="1"/>
  <c r="X313" i="1"/>
  <c r="Y313" i="1"/>
  <c r="Z313" i="1"/>
  <c r="AA313" i="1"/>
  <c r="AB313" i="1"/>
  <c r="AD313" i="1" s="1"/>
  <c r="AC313" i="1"/>
  <c r="AE313" i="1"/>
  <c r="AG313" i="1"/>
  <c r="AH313" i="1"/>
  <c r="AI313" i="1"/>
  <c r="X314" i="1"/>
  <c r="Y314" i="1"/>
  <c r="Z314" i="1"/>
  <c r="AA314" i="1"/>
  <c r="AB314" i="1"/>
  <c r="AC314" i="1"/>
  <c r="AE314" i="1"/>
  <c r="AG314" i="1"/>
  <c r="AH314" i="1"/>
  <c r="AI314" i="1"/>
  <c r="X315" i="1"/>
  <c r="Y315" i="1"/>
  <c r="Z315" i="1"/>
  <c r="AA315" i="1"/>
  <c r="AB315" i="1"/>
  <c r="AC315" i="1"/>
  <c r="AE315" i="1"/>
  <c r="AG315" i="1"/>
  <c r="AH315" i="1"/>
  <c r="AI315" i="1"/>
  <c r="X316" i="1"/>
  <c r="Y316" i="1"/>
  <c r="Z316" i="1"/>
  <c r="AA316" i="1"/>
  <c r="AB316" i="1"/>
  <c r="AD316" i="1" s="1"/>
  <c r="AC316" i="1"/>
  <c r="AE316" i="1"/>
  <c r="AG316" i="1"/>
  <c r="AH316" i="1"/>
  <c r="AI316" i="1"/>
  <c r="X317" i="1"/>
  <c r="Y317" i="1"/>
  <c r="Z317" i="1"/>
  <c r="AA317" i="1"/>
  <c r="AB317" i="1"/>
  <c r="AC317" i="1"/>
  <c r="AD317" i="1"/>
  <c r="AE317" i="1"/>
  <c r="AG317" i="1"/>
  <c r="AH317" i="1"/>
  <c r="AI317" i="1"/>
  <c r="X318" i="1"/>
  <c r="Y318" i="1"/>
  <c r="Z318" i="1"/>
  <c r="AA318" i="1"/>
  <c r="AB318" i="1"/>
  <c r="AC318" i="1"/>
  <c r="AE318" i="1"/>
  <c r="AG318" i="1"/>
  <c r="AH318" i="1"/>
  <c r="AI318" i="1"/>
  <c r="X319" i="1"/>
  <c r="Y319" i="1"/>
  <c r="Z319" i="1"/>
  <c r="AA319" i="1"/>
  <c r="AB319" i="1"/>
  <c r="AC319" i="1"/>
  <c r="AD319" i="1"/>
  <c r="AE319" i="1"/>
  <c r="AG319" i="1"/>
  <c r="AH319" i="1"/>
  <c r="AI319" i="1"/>
  <c r="X320" i="1"/>
  <c r="Y320" i="1"/>
  <c r="Z320" i="1"/>
  <c r="AA320" i="1"/>
  <c r="AB320" i="1"/>
  <c r="AD320" i="1" s="1"/>
  <c r="AC320" i="1"/>
  <c r="AE320" i="1"/>
  <c r="AG320" i="1"/>
  <c r="AH320" i="1"/>
  <c r="AI320" i="1"/>
  <c r="X321" i="1"/>
  <c r="Y321" i="1"/>
  <c r="Z321" i="1"/>
  <c r="AA321" i="1"/>
  <c r="AB321" i="1"/>
  <c r="AC321" i="1"/>
  <c r="AD321" i="1" s="1"/>
  <c r="AE321" i="1"/>
  <c r="AG321" i="1"/>
  <c r="AH321" i="1"/>
  <c r="AI321" i="1"/>
  <c r="X322" i="1"/>
  <c r="Y322" i="1"/>
  <c r="Z322" i="1"/>
  <c r="AA322" i="1"/>
  <c r="AB322" i="1"/>
  <c r="AD322" i="1" s="1"/>
  <c r="AC322" i="1"/>
  <c r="AE322" i="1"/>
  <c r="AG322" i="1"/>
  <c r="AH322" i="1"/>
  <c r="AI322" i="1"/>
  <c r="X323" i="1"/>
  <c r="Y323" i="1"/>
  <c r="Z323" i="1"/>
  <c r="AA323" i="1"/>
  <c r="AB323" i="1"/>
  <c r="AC323" i="1"/>
  <c r="AD323" i="1"/>
  <c r="AE323" i="1"/>
  <c r="AG323" i="1"/>
  <c r="AH323" i="1"/>
  <c r="AI323" i="1"/>
  <c r="X324" i="1"/>
  <c r="Y324" i="1"/>
  <c r="Z324" i="1"/>
  <c r="AA324" i="1"/>
  <c r="AB324" i="1"/>
  <c r="AC324" i="1"/>
  <c r="AE324" i="1"/>
  <c r="AG324" i="1"/>
  <c r="AH324" i="1"/>
  <c r="AI324" i="1"/>
  <c r="X325" i="1"/>
  <c r="Y325" i="1"/>
  <c r="Z325" i="1"/>
  <c r="AA325" i="1"/>
  <c r="AB325" i="1"/>
  <c r="AD325" i="1" s="1"/>
  <c r="AC325" i="1"/>
  <c r="AE325" i="1"/>
  <c r="AG325" i="1"/>
  <c r="AH325" i="1"/>
  <c r="AI325" i="1"/>
  <c r="X326" i="1"/>
  <c r="Y326" i="1"/>
  <c r="Z326" i="1"/>
  <c r="AA326" i="1"/>
  <c r="AB326" i="1"/>
  <c r="AC326" i="1"/>
  <c r="AE326" i="1"/>
  <c r="AG326" i="1"/>
  <c r="AH326" i="1"/>
  <c r="AI326" i="1"/>
  <c r="X327" i="1"/>
  <c r="Y327" i="1"/>
  <c r="Z327" i="1"/>
  <c r="AA327" i="1"/>
  <c r="AB327" i="1"/>
  <c r="AD327" i="1" s="1"/>
  <c r="AC327" i="1"/>
  <c r="AE327" i="1"/>
  <c r="AG327" i="1"/>
  <c r="AH327" i="1"/>
  <c r="AI327" i="1"/>
  <c r="X328" i="1"/>
  <c r="Y328" i="1"/>
  <c r="Z328" i="1"/>
  <c r="AA328" i="1"/>
  <c r="AB328" i="1"/>
  <c r="AD328" i="1" s="1"/>
  <c r="AC328" i="1"/>
  <c r="AE328" i="1"/>
  <c r="AG328" i="1"/>
  <c r="AH328" i="1"/>
  <c r="AI328" i="1"/>
  <c r="X329" i="1"/>
  <c r="Y329" i="1"/>
  <c r="Z329" i="1"/>
  <c r="AA329" i="1"/>
  <c r="AB329" i="1"/>
  <c r="AD329" i="1" s="1"/>
  <c r="AC329" i="1"/>
  <c r="AE329" i="1"/>
  <c r="AG329" i="1"/>
  <c r="AH329" i="1"/>
  <c r="AI329" i="1"/>
  <c r="X330" i="1"/>
  <c r="Y330" i="1"/>
  <c r="Z330" i="1"/>
  <c r="AA330" i="1"/>
  <c r="AB330" i="1"/>
  <c r="AC330" i="1"/>
  <c r="AE330" i="1"/>
  <c r="AG330" i="1"/>
  <c r="AH330" i="1"/>
  <c r="AI330" i="1"/>
  <c r="X331" i="1"/>
  <c r="Y331" i="1"/>
  <c r="Z331" i="1"/>
  <c r="AA331" i="1"/>
  <c r="AB331" i="1"/>
  <c r="AC331" i="1"/>
  <c r="AE331" i="1"/>
  <c r="AG331" i="1"/>
  <c r="AH331" i="1"/>
  <c r="AI331" i="1"/>
  <c r="X332" i="1"/>
  <c r="Y332" i="1"/>
  <c r="Z332" i="1"/>
  <c r="AA332" i="1"/>
  <c r="AB332" i="1"/>
  <c r="AD332" i="1" s="1"/>
  <c r="AC332" i="1"/>
  <c r="AE332" i="1"/>
  <c r="AG332" i="1"/>
  <c r="AH332" i="1"/>
  <c r="AI332" i="1"/>
  <c r="X333" i="1"/>
  <c r="Y333" i="1"/>
  <c r="Z333" i="1"/>
  <c r="AA333" i="1"/>
  <c r="AB333" i="1"/>
  <c r="AC333" i="1"/>
  <c r="AD333" i="1"/>
  <c r="AE333" i="1"/>
  <c r="AG333" i="1"/>
  <c r="AH333" i="1"/>
  <c r="AI333" i="1"/>
  <c r="X334" i="1"/>
  <c r="Y334" i="1"/>
  <c r="Z334" i="1"/>
  <c r="AA334" i="1"/>
  <c r="AB334" i="1"/>
  <c r="AC334" i="1"/>
  <c r="AE334" i="1"/>
  <c r="AG334" i="1"/>
  <c r="AH334" i="1"/>
  <c r="AI334" i="1"/>
  <c r="X335" i="1"/>
  <c r="Y335" i="1"/>
  <c r="Z335" i="1"/>
  <c r="AA335" i="1"/>
  <c r="AB335" i="1"/>
  <c r="AC335" i="1"/>
  <c r="AD335" i="1"/>
  <c r="AE335" i="1"/>
  <c r="AG335" i="1"/>
  <c r="AH335" i="1"/>
  <c r="AI335" i="1"/>
  <c r="X336" i="1"/>
  <c r="Y336" i="1"/>
  <c r="Z336" i="1"/>
  <c r="AA336" i="1"/>
  <c r="AB336" i="1"/>
  <c r="AD336" i="1" s="1"/>
  <c r="AC336" i="1"/>
  <c r="AE336" i="1"/>
  <c r="AG336" i="1"/>
  <c r="AH336" i="1"/>
  <c r="AI336" i="1"/>
  <c r="X337" i="1"/>
  <c r="Y337" i="1"/>
  <c r="Z337" i="1"/>
  <c r="AA337" i="1"/>
  <c r="AB337" i="1"/>
  <c r="AC337" i="1"/>
  <c r="AD337" i="1" s="1"/>
  <c r="AE337" i="1"/>
  <c r="AG337" i="1"/>
  <c r="AH337" i="1"/>
  <c r="AI337" i="1"/>
  <c r="X338" i="1"/>
  <c r="Y338" i="1"/>
  <c r="Z338" i="1"/>
  <c r="AA338" i="1"/>
  <c r="AB338" i="1"/>
  <c r="AD338" i="1" s="1"/>
  <c r="AC338" i="1"/>
  <c r="AE338" i="1"/>
  <c r="AG338" i="1"/>
  <c r="AH338" i="1"/>
  <c r="AI338" i="1"/>
  <c r="X339" i="1"/>
  <c r="Y339" i="1"/>
  <c r="Z339" i="1"/>
  <c r="AA339" i="1"/>
  <c r="AB339" i="1"/>
  <c r="AC339" i="1"/>
  <c r="AD339" i="1"/>
  <c r="AE339" i="1"/>
  <c r="AG339" i="1"/>
  <c r="AH339" i="1"/>
  <c r="AI339" i="1"/>
  <c r="X340" i="1"/>
  <c r="Y340" i="1"/>
  <c r="Z340" i="1"/>
  <c r="AA340" i="1"/>
  <c r="AB340" i="1"/>
  <c r="AC340" i="1"/>
  <c r="AE340" i="1"/>
  <c r="AG340" i="1"/>
  <c r="AH340" i="1"/>
  <c r="AI340" i="1"/>
  <c r="X341" i="1"/>
  <c r="Y341" i="1"/>
  <c r="Z341" i="1"/>
  <c r="AA341" i="1"/>
  <c r="AB341" i="1"/>
  <c r="AD341" i="1" s="1"/>
  <c r="AC341" i="1"/>
  <c r="AE341" i="1"/>
  <c r="AG341" i="1"/>
  <c r="AH341" i="1"/>
  <c r="AI341" i="1"/>
  <c r="X342" i="1"/>
  <c r="Y342" i="1"/>
  <c r="Z342" i="1"/>
  <c r="AA342" i="1"/>
  <c r="AB342" i="1"/>
  <c r="AC342" i="1"/>
  <c r="AE342" i="1"/>
  <c r="AG342" i="1"/>
  <c r="AH342" i="1"/>
  <c r="AI342" i="1"/>
  <c r="X343" i="1"/>
  <c r="Y343" i="1"/>
  <c r="Z343" i="1"/>
  <c r="AA343" i="1"/>
  <c r="AB343" i="1"/>
  <c r="AD343" i="1" s="1"/>
  <c r="AC343" i="1"/>
  <c r="AE343" i="1"/>
  <c r="AG343" i="1"/>
  <c r="AH343" i="1"/>
  <c r="AI343" i="1"/>
  <c r="X344" i="1"/>
  <c r="Y344" i="1"/>
  <c r="Z344" i="1"/>
  <c r="AA344" i="1"/>
  <c r="AB344" i="1"/>
  <c r="AD344" i="1" s="1"/>
  <c r="AC344" i="1"/>
  <c r="AE344" i="1"/>
  <c r="AG344" i="1"/>
  <c r="AH344" i="1"/>
  <c r="AI344" i="1"/>
  <c r="X345" i="1"/>
  <c r="Y345" i="1"/>
  <c r="Z345" i="1"/>
  <c r="AA345" i="1"/>
  <c r="AB345" i="1"/>
  <c r="AD345" i="1" s="1"/>
  <c r="AC345" i="1"/>
  <c r="AE345" i="1"/>
  <c r="AG345" i="1"/>
  <c r="AH345" i="1"/>
  <c r="AI345" i="1"/>
  <c r="X346" i="1"/>
  <c r="Y346" i="1"/>
  <c r="Z346" i="1"/>
  <c r="AA346" i="1"/>
  <c r="AB346" i="1"/>
  <c r="AC346" i="1"/>
  <c r="AE346" i="1"/>
  <c r="AG346" i="1"/>
  <c r="AH346" i="1"/>
  <c r="AI346" i="1"/>
  <c r="X347" i="1"/>
  <c r="Y347" i="1"/>
  <c r="Z347" i="1"/>
  <c r="AA347" i="1"/>
  <c r="AB347" i="1"/>
  <c r="AD347" i="1" s="1"/>
  <c r="AC347" i="1"/>
  <c r="AE347" i="1"/>
  <c r="AG347" i="1"/>
  <c r="AH347" i="1"/>
  <c r="AI347" i="1"/>
  <c r="X348" i="1"/>
  <c r="Y348" i="1"/>
  <c r="Z348" i="1"/>
  <c r="AA348" i="1"/>
  <c r="AB348" i="1"/>
  <c r="AD348" i="1" s="1"/>
  <c r="AC348" i="1"/>
  <c r="AE348" i="1"/>
  <c r="AG348" i="1"/>
  <c r="AH348" i="1"/>
  <c r="AI348" i="1"/>
  <c r="X349" i="1"/>
  <c r="Y349" i="1"/>
  <c r="Z349" i="1"/>
  <c r="AA349" i="1"/>
  <c r="AB349" i="1"/>
  <c r="AC349" i="1"/>
  <c r="AD349" i="1"/>
  <c r="AE349" i="1"/>
  <c r="AG349" i="1"/>
  <c r="AH349" i="1"/>
  <c r="AI349" i="1"/>
  <c r="X350" i="1"/>
  <c r="Y350" i="1"/>
  <c r="Z350" i="1"/>
  <c r="AA350" i="1"/>
  <c r="AB350" i="1"/>
  <c r="AC350" i="1"/>
  <c r="AE350" i="1"/>
  <c r="AG350" i="1"/>
  <c r="AH350" i="1"/>
  <c r="AI350" i="1"/>
  <c r="X351" i="1"/>
  <c r="Y351" i="1"/>
  <c r="Z351" i="1"/>
  <c r="AA351" i="1"/>
  <c r="AB351" i="1"/>
  <c r="AC351" i="1"/>
  <c r="AD351" i="1"/>
  <c r="AE351" i="1"/>
  <c r="AG351" i="1"/>
  <c r="AH351" i="1"/>
  <c r="AI351" i="1"/>
  <c r="X352" i="1"/>
  <c r="Y352" i="1"/>
  <c r="Z352" i="1"/>
  <c r="AA352" i="1"/>
  <c r="AB352" i="1"/>
  <c r="AD352" i="1" s="1"/>
  <c r="AC352" i="1"/>
  <c r="AE352" i="1"/>
  <c r="AG352" i="1"/>
  <c r="AH352" i="1"/>
  <c r="AI352" i="1"/>
  <c r="X353" i="1"/>
  <c r="Y353" i="1"/>
  <c r="Z353" i="1"/>
  <c r="AA353" i="1"/>
  <c r="AB353" i="1"/>
  <c r="AC353" i="1"/>
  <c r="AD353" i="1" s="1"/>
  <c r="AE353" i="1"/>
  <c r="AG353" i="1"/>
  <c r="AH353" i="1"/>
  <c r="AI353" i="1"/>
  <c r="X354" i="1"/>
  <c r="Y354" i="1"/>
  <c r="Z354" i="1"/>
  <c r="AA354" i="1"/>
  <c r="AB354" i="1"/>
  <c r="AD354" i="1" s="1"/>
  <c r="AC354" i="1"/>
  <c r="AE354" i="1"/>
  <c r="AG354" i="1"/>
  <c r="AH354" i="1"/>
  <c r="AI354" i="1"/>
  <c r="X355" i="1"/>
  <c r="Y355" i="1"/>
  <c r="Z355" i="1"/>
  <c r="AA355" i="1"/>
  <c r="AB355" i="1"/>
  <c r="AC355" i="1"/>
  <c r="AD355" i="1"/>
  <c r="AE355" i="1"/>
  <c r="AG355" i="1"/>
  <c r="AH355" i="1"/>
  <c r="AI355" i="1"/>
  <c r="X356" i="1"/>
  <c r="Y356" i="1"/>
  <c r="Z356" i="1"/>
  <c r="AA356" i="1"/>
  <c r="AB356" i="1"/>
  <c r="AC356" i="1"/>
  <c r="AE356" i="1"/>
  <c r="AG356" i="1"/>
  <c r="AH356" i="1"/>
  <c r="AI356" i="1"/>
  <c r="X357" i="1"/>
  <c r="Y357" i="1"/>
  <c r="Z357" i="1"/>
  <c r="AA357" i="1"/>
  <c r="AB357" i="1"/>
  <c r="AD357" i="1" s="1"/>
  <c r="AC357" i="1"/>
  <c r="AE357" i="1"/>
  <c r="AG357" i="1"/>
  <c r="AH357" i="1"/>
  <c r="AI357" i="1"/>
  <c r="X358" i="1"/>
  <c r="Y358" i="1"/>
  <c r="Z358" i="1"/>
  <c r="AA358" i="1"/>
  <c r="AB358" i="1"/>
  <c r="AC358" i="1"/>
  <c r="AE358" i="1"/>
  <c r="AG358" i="1"/>
  <c r="AH358" i="1"/>
  <c r="AI358" i="1"/>
  <c r="X359" i="1"/>
  <c r="Y359" i="1"/>
  <c r="Z359" i="1"/>
  <c r="AA359" i="1"/>
  <c r="AB359" i="1"/>
  <c r="AD359" i="1" s="1"/>
  <c r="AC359" i="1"/>
  <c r="AE359" i="1"/>
  <c r="AG359" i="1"/>
  <c r="AH359" i="1"/>
  <c r="AI359" i="1"/>
  <c r="X360" i="1"/>
  <c r="Y360" i="1"/>
  <c r="Z360" i="1"/>
  <c r="AA360" i="1"/>
  <c r="AB360" i="1"/>
  <c r="AD360" i="1" s="1"/>
  <c r="AC360" i="1"/>
  <c r="AE360" i="1"/>
  <c r="AG360" i="1"/>
  <c r="AH360" i="1"/>
  <c r="AI360" i="1"/>
  <c r="X361" i="1"/>
  <c r="Y361" i="1"/>
  <c r="Z361" i="1"/>
  <c r="AA361" i="1"/>
  <c r="AB361" i="1"/>
  <c r="AD361" i="1" s="1"/>
  <c r="AC361" i="1"/>
  <c r="AE361" i="1"/>
  <c r="AG361" i="1"/>
  <c r="AH361" i="1"/>
  <c r="AI361" i="1"/>
  <c r="X362" i="1"/>
  <c r="Y362" i="1"/>
  <c r="Z362" i="1"/>
  <c r="AA362" i="1"/>
  <c r="AB362" i="1"/>
  <c r="AC362" i="1"/>
  <c r="AE362" i="1"/>
  <c r="AG362" i="1"/>
  <c r="AH362" i="1"/>
  <c r="AI362" i="1"/>
  <c r="X363" i="1"/>
  <c r="Y363" i="1"/>
  <c r="Z363" i="1"/>
  <c r="AA363" i="1"/>
  <c r="AB363" i="1"/>
  <c r="AD363" i="1" s="1"/>
  <c r="AC363" i="1"/>
  <c r="AE363" i="1"/>
  <c r="AG363" i="1"/>
  <c r="AH363" i="1"/>
  <c r="AI363" i="1"/>
  <c r="X364" i="1"/>
  <c r="Y364" i="1"/>
  <c r="Z364" i="1"/>
  <c r="AA364" i="1"/>
  <c r="AB364" i="1"/>
  <c r="AD364" i="1" s="1"/>
  <c r="AC364" i="1"/>
  <c r="AE364" i="1"/>
  <c r="AG364" i="1"/>
  <c r="AH364" i="1"/>
  <c r="AI364" i="1"/>
  <c r="X365" i="1"/>
  <c r="Y365" i="1"/>
  <c r="Z365" i="1"/>
  <c r="AA365" i="1"/>
  <c r="AB365" i="1"/>
  <c r="AC365" i="1"/>
  <c r="AD365" i="1"/>
  <c r="AE365" i="1"/>
  <c r="AG365" i="1"/>
  <c r="AH365" i="1"/>
  <c r="AI365" i="1"/>
  <c r="X366" i="1"/>
  <c r="Y366" i="1"/>
  <c r="Z366" i="1"/>
  <c r="AA366" i="1"/>
  <c r="AB366" i="1"/>
  <c r="AC366" i="1"/>
  <c r="AE366" i="1"/>
  <c r="AG366" i="1"/>
  <c r="AH366" i="1"/>
  <c r="AI366" i="1"/>
  <c r="X367" i="1"/>
  <c r="Y367" i="1"/>
  <c r="Z367" i="1"/>
  <c r="AA367" i="1"/>
  <c r="AB367" i="1"/>
  <c r="AC367" i="1"/>
  <c r="AD367" i="1"/>
  <c r="AE367" i="1"/>
  <c r="AG367" i="1"/>
  <c r="AH367" i="1"/>
  <c r="AI367" i="1"/>
  <c r="X368" i="1"/>
  <c r="Y368" i="1"/>
  <c r="Z368" i="1"/>
  <c r="AA368" i="1"/>
  <c r="AB368" i="1"/>
  <c r="AD368" i="1" s="1"/>
  <c r="AC368" i="1"/>
  <c r="AE368" i="1"/>
  <c r="AG368" i="1"/>
  <c r="AH368" i="1"/>
  <c r="AI368" i="1"/>
  <c r="X369" i="1"/>
  <c r="Y369" i="1"/>
  <c r="Z369" i="1"/>
  <c r="AA369" i="1"/>
  <c r="AB369" i="1"/>
  <c r="AC369" i="1"/>
  <c r="AD369" i="1" s="1"/>
  <c r="AE369" i="1"/>
  <c r="AG369" i="1"/>
  <c r="AH369" i="1"/>
  <c r="AI369" i="1"/>
  <c r="X370" i="1"/>
  <c r="Y370" i="1"/>
  <c r="Z370" i="1"/>
  <c r="AA370" i="1"/>
  <c r="AB370" i="1"/>
  <c r="AD370" i="1" s="1"/>
  <c r="AC370" i="1"/>
  <c r="AE370" i="1"/>
  <c r="AG370" i="1"/>
  <c r="AH370" i="1"/>
  <c r="AI370" i="1"/>
  <c r="X371" i="1"/>
  <c r="Y371" i="1"/>
  <c r="Z371" i="1"/>
  <c r="AA371" i="1"/>
  <c r="AB371" i="1"/>
  <c r="AC371" i="1"/>
  <c r="AD371" i="1"/>
  <c r="AE371" i="1"/>
  <c r="AG371" i="1"/>
  <c r="AH371" i="1"/>
  <c r="AI371" i="1"/>
  <c r="X372" i="1"/>
  <c r="Y372" i="1"/>
  <c r="Z372" i="1"/>
  <c r="AA372" i="1"/>
  <c r="AB372" i="1"/>
  <c r="AC372" i="1"/>
  <c r="AE372" i="1"/>
  <c r="AG372" i="1"/>
  <c r="AH372" i="1"/>
  <c r="AI372" i="1"/>
  <c r="X373" i="1"/>
  <c r="Y373" i="1"/>
  <c r="Z373" i="1"/>
  <c r="AA373" i="1"/>
  <c r="AB373" i="1"/>
  <c r="AD373" i="1" s="1"/>
  <c r="AC373" i="1"/>
  <c r="AE373" i="1"/>
  <c r="AG373" i="1"/>
  <c r="AH373" i="1"/>
  <c r="AI373" i="1"/>
  <c r="X374" i="1"/>
  <c r="Y374" i="1"/>
  <c r="Z374" i="1"/>
  <c r="AA374" i="1"/>
  <c r="AB374" i="1"/>
  <c r="AC374" i="1"/>
  <c r="AE374" i="1"/>
  <c r="AG374" i="1"/>
  <c r="AH374" i="1"/>
  <c r="AI374" i="1"/>
  <c r="X375" i="1"/>
  <c r="Y375" i="1"/>
  <c r="Z375" i="1"/>
  <c r="AA375" i="1"/>
  <c r="AB375" i="1"/>
  <c r="AD375" i="1" s="1"/>
  <c r="AC375" i="1"/>
  <c r="AE375" i="1"/>
  <c r="AG375" i="1"/>
  <c r="AH375" i="1"/>
  <c r="AI375" i="1"/>
  <c r="X376" i="1"/>
  <c r="Y376" i="1"/>
  <c r="Z376" i="1"/>
  <c r="AA376" i="1"/>
  <c r="AB376" i="1"/>
  <c r="AD376" i="1" s="1"/>
  <c r="AC376" i="1"/>
  <c r="AE376" i="1"/>
  <c r="AG376" i="1"/>
  <c r="AH376" i="1"/>
  <c r="AI376" i="1"/>
  <c r="X377" i="1"/>
  <c r="Y377" i="1"/>
  <c r="Z377" i="1"/>
  <c r="AA377" i="1"/>
  <c r="AB377" i="1"/>
  <c r="AD377" i="1" s="1"/>
  <c r="AC377" i="1"/>
  <c r="AE377" i="1"/>
  <c r="AG377" i="1"/>
  <c r="AH377" i="1"/>
  <c r="AI377" i="1"/>
  <c r="X378" i="1"/>
  <c r="Y378" i="1"/>
  <c r="Z378" i="1"/>
  <c r="AA378" i="1"/>
  <c r="AB378" i="1"/>
  <c r="AC378" i="1"/>
  <c r="AE378" i="1"/>
  <c r="AG378" i="1"/>
  <c r="AH378" i="1"/>
  <c r="AI378" i="1"/>
  <c r="X379" i="1"/>
  <c r="Y379" i="1"/>
  <c r="Z379" i="1"/>
  <c r="AA379" i="1"/>
  <c r="AB379" i="1"/>
  <c r="AD379" i="1" s="1"/>
  <c r="AC379" i="1"/>
  <c r="AE379" i="1"/>
  <c r="AG379" i="1"/>
  <c r="AH379" i="1"/>
  <c r="AI379" i="1"/>
  <c r="X380" i="1"/>
  <c r="Y380" i="1"/>
  <c r="Z380" i="1"/>
  <c r="AA380" i="1"/>
  <c r="AB380" i="1"/>
  <c r="AD380" i="1" s="1"/>
  <c r="AC380" i="1"/>
  <c r="AE380" i="1"/>
  <c r="AG380" i="1"/>
  <c r="AH380" i="1"/>
  <c r="AI380" i="1"/>
  <c r="X381" i="1"/>
  <c r="Y381" i="1"/>
  <c r="Z381" i="1"/>
  <c r="AA381" i="1"/>
  <c r="AB381" i="1"/>
  <c r="AC381" i="1"/>
  <c r="AD381" i="1"/>
  <c r="AE381" i="1"/>
  <c r="AG381" i="1"/>
  <c r="AH381" i="1"/>
  <c r="AI381" i="1"/>
  <c r="X382" i="1"/>
  <c r="Y382" i="1"/>
  <c r="Z382" i="1"/>
  <c r="AA382" i="1"/>
  <c r="AB382" i="1"/>
  <c r="AD382" i="1" s="1"/>
  <c r="AC382" i="1"/>
  <c r="AE382" i="1"/>
  <c r="AG382" i="1"/>
  <c r="AH382" i="1"/>
  <c r="AI382" i="1"/>
  <c r="X383" i="1"/>
  <c r="Y383" i="1"/>
  <c r="Z383" i="1"/>
  <c r="AA383" i="1"/>
  <c r="AB383" i="1"/>
  <c r="AC383" i="1"/>
  <c r="AD383" i="1"/>
  <c r="AE383" i="1"/>
  <c r="AG383" i="1"/>
  <c r="AH383" i="1"/>
  <c r="AI383" i="1"/>
  <c r="X384" i="1"/>
  <c r="Y384" i="1"/>
  <c r="Z384" i="1"/>
  <c r="AA384" i="1"/>
  <c r="AB384" i="1"/>
  <c r="AD384" i="1" s="1"/>
  <c r="AC384" i="1"/>
  <c r="AE384" i="1"/>
  <c r="AG384" i="1"/>
  <c r="AH384" i="1"/>
  <c r="AI384" i="1"/>
  <c r="X385" i="1"/>
  <c r="Y385" i="1"/>
  <c r="Z385" i="1"/>
  <c r="AA385" i="1"/>
  <c r="AB385" i="1"/>
  <c r="AC385" i="1"/>
  <c r="AD385" i="1" s="1"/>
  <c r="AE385" i="1"/>
  <c r="AG385" i="1"/>
  <c r="AH385" i="1"/>
  <c r="AI385" i="1"/>
  <c r="X386" i="1"/>
  <c r="Y386" i="1"/>
  <c r="Z386" i="1"/>
  <c r="AA386" i="1"/>
  <c r="AB386" i="1"/>
  <c r="AD386" i="1" s="1"/>
  <c r="AC386" i="1"/>
  <c r="AE386" i="1"/>
  <c r="AG386" i="1"/>
  <c r="AH386" i="1"/>
  <c r="AI386" i="1"/>
  <c r="X387" i="1"/>
  <c r="Y387" i="1"/>
  <c r="Z387" i="1"/>
  <c r="AA387" i="1"/>
  <c r="AB387" i="1"/>
  <c r="AC387" i="1"/>
  <c r="AD387" i="1"/>
  <c r="AE387" i="1"/>
  <c r="AG387" i="1"/>
  <c r="AH387" i="1"/>
  <c r="AI387" i="1"/>
  <c r="X388" i="1"/>
  <c r="Y388" i="1"/>
  <c r="Z388" i="1"/>
  <c r="AA388" i="1"/>
  <c r="AB388" i="1"/>
  <c r="AC388" i="1"/>
  <c r="AE388" i="1"/>
  <c r="AG388" i="1"/>
  <c r="AH388" i="1"/>
  <c r="AI388" i="1"/>
  <c r="X389" i="1"/>
  <c r="Y389" i="1"/>
  <c r="Z389" i="1"/>
  <c r="AA389" i="1"/>
  <c r="AB389" i="1"/>
  <c r="AD389" i="1" s="1"/>
  <c r="AC389" i="1"/>
  <c r="AE389" i="1"/>
  <c r="AG389" i="1"/>
  <c r="AH389" i="1"/>
  <c r="AI389" i="1"/>
  <c r="X390" i="1"/>
  <c r="Y390" i="1"/>
  <c r="Z390" i="1"/>
  <c r="AA390" i="1"/>
  <c r="AB390" i="1"/>
  <c r="AC390" i="1"/>
  <c r="AE390" i="1"/>
  <c r="AG390" i="1"/>
  <c r="AH390" i="1"/>
  <c r="AI390" i="1"/>
  <c r="X391" i="1"/>
  <c r="Y391" i="1"/>
  <c r="Z391" i="1"/>
  <c r="AA391" i="1"/>
  <c r="AB391" i="1"/>
  <c r="AD391" i="1" s="1"/>
  <c r="AC391" i="1"/>
  <c r="AE391" i="1"/>
  <c r="AG391" i="1"/>
  <c r="AH391" i="1"/>
  <c r="AI391" i="1"/>
  <c r="X392" i="1"/>
  <c r="Y392" i="1"/>
  <c r="Z392" i="1"/>
  <c r="AA392" i="1"/>
  <c r="AB392" i="1"/>
  <c r="AD392" i="1" s="1"/>
  <c r="AC392" i="1"/>
  <c r="AE392" i="1"/>
  <c r="AG392" i="1"/>
  <c r="AH392" i="1"/>
  <c r="AI392" i="1"/>
  <c r="X393" i="1"/>
  <c r="Y393" i="1"/>
  <c r="Z393" i="1"/>
  <c r="AA393" i="1"/>
  <c r="AB393" i="1"/>
  <c r="AD393" i="1" s="1"/>
  <c r="AC393" i="1"/>
  <c r="AE393" i="1"/>
  <c r="AG393" i="1"/>
  <c r="AH393" i="1"/>
  <c r="AI393" i="1"/>
  <c r="X394" i="1"/>
  <c r="Y394" i="1"/>
  <c r="Z394" i="1"/>
  <c r="AA394" i="1"/>
  <c r="AB394" i="1"/>
  <c r="AC394" i="1"/>
  <c r="AE394" i="1"/>
  <c r="AG394" i="1"/>
  <c r="AH394" i="1"/>
  <c r="AI394" i="1"/>
  <c r="X395" i="1"/>
  <c r="Y395" i="1"/>
  <c r="Z395" i="1"/>
  <c r="AA395" i="1"/>
  <c r="AB395" i="1"/>
  <c r="AD395" i="1" s="1"/>
  <c r="AC395" i="1"/>
  <c r="AE395" i="1"/>
  <c r="AG395" i="1"/>
  <c r="AH395" i="1"/>
  <c r="AI395" i="1"/>
  <c r="X396" i="1"/>
  <c r="Y396" i="1"/>
  <c r="Z396" i="1"/>
  <c r="AA396" i="1"/>
  <c r="AB396" i="1"/>
  <c r="AD396" i="1" s="1"/>
  <c r="AC396" i="1"/>
  <c r="AE396" i="1"/>
  <c r="AG396" i="1"/>
  <c r="AH396" i="1"/>
  <c r="AI396" i="1"/>
  <c r="X397" i="1"/>
  <c r="Y397" i="1"/>
  <c r="Z397" i="1"/>
  <c r="AA397" i="1"/>
  <c r="AB397" i="1"/>
  <c r="AC397" i="1"/>
  <c r="AD397" i="1"/>
  <c r="AE397" i="1"/>
  <c r="AG397" i="1"/>
  <c r="AH397" i="1"/>
  <c r="AI397" i="1"/>
  <c r="X398" i="1"/>
  <c r="Y398" i="1"/>
  <c r="Z398" i="1"/>
  <c r="AA398" i="1"/>
  <c r="AB398" i="1"/>
  <c r="AC398" i="1"/>
  <c r="AE398" i="1"/>
  <c r="AG398" i="1"/>
  <c r="AH398" i="1"/>
  <c r="AI398" i="1"/>
  <c r="X399" i="1"/>
  <c r="Y399" i="1"/>
  <c r="Z399" i="1"/>
  <c r="AA399" i="1"/>
  <c r="AB399" i="1"/>
  <c r="AC399" i="1"/>
  <c r="AD399" i="1"/>
  <c r="AE399" i="1"/>
  <c r="AG399" i="1"/>
  <c r="AH399" i="1"/>
  <c r="AI399" i="1"/>
  <c r="X400" i="1"/>
  <c r="Y400" i="1"/>
  <c r="Z400" i="1"/>
  <c r="AA400" i="1"/>
  <c r="AB400" i="1"/>
  <c r="AD400" i="1" s="1"/>
  <c r="AC400" i="1"/>
  <c r="AE400" i="1"/>
  <c r="AG400" i="1"/>
  <c r="AH400" i="1"/>
  <c r="AI400" i="1"/>
  <c r="X401" i="1"/>
  <c r="Y401" i="1"/>
  <c r="Z401" i="1"/>
  <c r="AA401" i="1"/>
  <c r="AB401" i="1"/>
  <c r="AC401" i="1"/>
  <c r="AD401" i="1" s="1"/>
  <c r="AE401" i="1"/>
  <c r="AG401" i="1"/>
  <c r="AH401" i="1"/>
  <c r="AI401" i="1"/>
  <c r="X402" i="1"/>
  <c r="Y402" i="1"/>
  <c r="Z402" i="1"/>
  <c r="AA402" i="1"/>
  <c r="AB402" i="1"/>
  <c r="AD402" i="1" s="1"/>
  <c r="AC402" i="1"/>
  <c r="AE402" i="1"/>
  <c r="AG402" i="1"/>
  <c r="AH402" i="1"/>
  <c r="AI402" i="1"/>
  <c r="X403" i="1"/>
  <c r="Y403" i="1"/>
  <c r="Z403" i="1"/>
  <c r="AA403" i="1"/>
  <c r="AB403" i="1"/>
  <c r="AC403" i="1"/>
  <c r="AD403" i="1"/>
  <c r="AE403" i="1"/>
  <c r="AG403" i="1"/>
  <c r="AH403" i="1"/>
  <c r="AI403" i="1"/>
  <c r="X404" i="1"/>
  <c r="Y404" i="1"/>
  <c r="Z404" i="1"/>
  <c r="AA404" i="1"/>
  <c r="AB404" i="1"/>
  <c r="AC404" i="1"/>
  <c r="AE404" i="1"/>
  <c r="AG404" i="1"/>
  <c r="AH404" i="1"/>
  <c r="AI404" i="1"/>
  <c r="X405" i="1"/>
  <c r="Y405" i="1"/>
  <c r="Z405" i="1"/>
  <c r="AA405" i="1"/>
  <c r="AB405" i="1"/>
  <c r="AD405" i="1" s="1"/>
  <c r="AC405" i="1"/>
  <c r="AE405" i="1"/>
  <c r="AG405" i="1"/>
  <c r="AH405" i="1"/>
  <c r="AI405" i="1"/>
  <c r="X406" i="1"/>
  <c r="Y406" i="1"/>
  <c r="Z406" i="1"/>
  <c r="AA406" i="1"/>
  <c r="AB406" i="1"/>
  <c r="AC406" i="1"/>
  <c r="AE406" i="1"/>
  <c r="AG406" i="1"/>
  <c r="AH406" i="1"/>
  <c r="AI406" i="1"/>
  <c r="X407" i="1"/>
  <c r="Y407" i="1"/>
  <c r="Z407" i="1"/>
  <c r="AA407" i="1"/>
  <c r="AB407" i="1"/>
  <c r="AD407" i="1" s="1"/>
  <c r="AC407" i="1"/>
  <c r="AE407" i="1"/>
  <c r="AG407" i="1"/>
  <c r="AH407" i="1"/>
  <c r="AI407" i="1"/>
  <c r="X408" i="1"/>
  <c r="Y408" i="1"/>
  <c r="Z408" i="1"/>
  <c r="AA408" i="1"/>
  <c r="AB408" i="1"/>
  <c r="AD408" i="1" s="1"/>
  <c r="AC408" i="1"/>
  <c r="AE408" i="1"/>
  <c r="AG408" i="1"/>
  <c r="AH408" i="1"/>
  <c r="AI408" i="1"/>
  <c r="X409" i="1"/>
  <c r="Y409" i="1"/>
  <c r="Z409" i="1"/>
  <c r="AA409" i="1"/>
  <c r="AB409" i="1"/>
  <c r="AD409" i="1" s="1"/>
  <c r="AC409" i="1"/>
  <c r="AE409" i="1"/>
  <c r="AG409" i="1"/>
  <c r="AH409" i="1"/>
  <c r="AI409" i="1"/>
  <c r="X410" i="1"/>
  <c r="Y410" i="1"/>
  <c r="Z410" i="1"/>
  <c r="AA410" i="1"/>
  <c r="AB410" i="1"/>
  <c r="AC410" i="1"/>
  <c r="AE410" i="1"/>
  <c r="AG410" i="1"/>
  <c r="AH410" i="1"/>
  <c r="AI410" i="1"/>
  <c r="X411" i="1"/>
  <c r="Y411" i="1"/>
  <c r="Z411" i="1"/>
  <c r="AA411" i="1"/>
  <c r="AB411" i="1"/>
  <c r="AD411" i="1" s="1"/>
  <c r="AC411" i="1"/>
  <c r="AE411" i="1"/>
  <c r="AG411" i="1"/>
  <c r="AH411" i="1"/>
  <c r="AI411" i="1"/>
  <c r="X412" i="1"/>
  <c r="Y412" i="1"/>
  <c r="Z412" i="1"/>
  <c r="AA412" i="1"/>
  <c r="AB412" i="1"/>
  <c r="AD412" i="1" s="1"/>
  <c r="AC412" i="1"/>
  <c r="AE412" i="1"/>
  <c r="AG412" i="1"/>
  <c r="AH412" i="1"/>
  <c r="AI412" i="1"/>
  <c r="X413" i="1"/>
  <c r="Y413" i="1"/>
  <c r="Z413" i="1"/>
  <c r="AA413" i="1"/>
  <c r="AB413" i="1"/>
  <c r="AC413" i="1"/>
  <c r="AD413" i="1"/>
  <c r="AE413" i="1"/>
  <c r="AG413" i="1"/>
  <c r="AH413" i="1"/>
  <c r="AI413" i="1"/>
  <c r="X414" i="1"/>
  <c r="Y414" i="1"/>
  <c r="Z414" i="1"/>
  <c r="AA414" i="1"/>
  <c r="AB414" i="1"/>
  <c r="AC414" i="1"/>
  <c r="AE414" i="1"/>
  <c r="AG414" i="1"/>
  <c r="AH414" i="1"/>
  <c r="AI414" i="1"/>
  <c r="X415" i="1"/>
  <c r="Y415" i="1"/>
  <c r="Z415" i="1"/>
  <c r="AA415" i="1"/>
  <c r="AB415" i="1"/>
  <c r="AC415" i="1"/>
  <c r="AD415" i="1"/>
  <c r="AE415" i="1"/>
  <c r="AG415" i="1"/>
  <c r="AH415" i="1"/>
  <c r="AI415" i="1"/>
  <c r="X416" i="1"/>
  <c r="Y416" i="1"/>
  <c r="Z416" i="1"/>
  <c r="AA416" i="1"/>
  <c r="AB416" i="1"/>
  <c r="AD416" i="1" s="1"/>
  <c r="AC416" i="1"/>
  <c r="AE416" i="1"/>
  <c r="AG416" i="1"/>
  <c r="AH416" i="1"/>
  <c r="AI416" i="1"/>
  <c r="X417" i="1"/>
  <c r="Y417" i="1"/>
  <c r="Z417" i="1"/>
  <c r="AA417" i="1"/>
  <c r="AB417" i="1"/>
  <c r="AC417" i="1"/>
  <c r="AD417" i="1" s="1"/>
  <c r="AE417" i="1"/>
  <c r="AG417" i="1"/>
  <c r="AH417" i="1"/>
  <c r="AI417" i="1"/>
  <c r="X418" i="1"/>
  <c r="Y418" i="1"/>
  <c r="Z418" i="1"/>
  <c r="AA418" i="1"/>
  <c r="AB418" i="1"/>
  <c r="AD418" i="1" s="1"/>
  <c r="AC418" i="1"/>
  <c r="AE418" i="1"/>
  <c r="AG418" i="1"/>
  <c r="AH418" i="1"/>
  <c r="AI418" i="1"/>
  <c r="X419" i="1"/>
  <c r="Y419" i="1"/>
  <c r="Z419" i="1"/>
  <c r="AA419" i="1"/>
  <c r="AB419" i="1"/>
  <c r="AC419" i="1"/>
  <c r="AD419" i="1"/>
  <c r="AE419" i="1"/>
  <c r="AG419" i="1"/>
  <c r="AH419" i="1"/>
  <c r="AI419" i="1"/>
  <c r="X420" i="1"/>
  <c r="Y420" i="1"/>
  <c r="Z420" i="1"/>
  <c r="AA420" i="1"/>
  <c r="AB420" i="1"/>
  <c r="AC420" i="1"/>
  <c r="AE420" i="1"/>
  <c r="AG420" i="1"/>
  <c r="AH420" i="1"/>
  <c r="AI420" i="1"/>
  <c r="X421" i="1"/>
  <c r="Y421" i="1"/>
  <c r="Z421" i="1"/>
  <c r="AA421" i="1"/>
  <c r="AB421" i="1"/>
  <c r="AD421" i="1" s="1"/>
  <c r="AC421" i="1"/>
  <c r="AE421" i="1"/>
  <c r="AG421" i="1"/>
  <c r="AH421" i="1"/>
  <c r="AI421" i="1"/>
  <c r="X422" i="1"/>
  <c r="Y422" i="1"/>
  <c r="Z422" i="1"/>
  <c r="AA422" i="1"/>
  <c r="AB422" i="1"/>
  <c r="AC422" i="1"/>
  <c r="AE422" i="1"/>
  <c r="AG422" i="1"/>
  <c r="AH422" i="1"/>
  <c r="AI422" i="1"/>
  <c r="X423" i="1"/>
  <c r="Y423" i="1"/>
  <c r="Z423" i="1"/>
  <c r="AA423" i="1"/>
  <c r="AB423" i="1"/>
  <c r="AD423" i="1" s="1"/>
  <c r="AC423" i="1"/>
  <c r="AE423" i="1"/>
  <c r="AG423" i="1"/>
  <c r="AH423" i="1"/>
  <c r="AI423" i="1"/>
  <c r="X424" i="1"/>
  <c r="Y424" i="1"/>
  <c r="Z424" i="1"/>
  <c r="AA424" i="1"/>
  <c r="AB424" i="1"/>
  <c r="AD424" i="1" s="1"/>
  <c r="AC424" i="1"/>
  <c r="AE424" i="1"/>
  <c r="AG424" i="1"/>
  <c r="AH424" i="1"/>
  <c r="AI424" i="1"/>
  <c r="X425" i="1"/>
  <c r="Y425" i="1"/>
  <c r="Z425" i="1"/>
  <c r="AA425" i="1"/>
  <c r="AB425" i="1"/>
  <c r="AD425" i="1" s="1"/>
  <c r="AC425" i="1"/>
  <c r="AE425" i="1"/>
  <c r="AG425" i="1"/>
  <c r="AH425" i="1"/>
  <c r="AI425" i="1"/>
  <c r="X426" i="1"/>
  <c r="Y426" i="1"/>
  <c r="Z426" i="1"/>
  <c r="AA426" i="1"/>
  <c r="AB426" i="1"/>
  <c r="AC426" i="1"/>
  <c r="AE426" i="1"/>
  <c r="AG426" i="1"/>
  <c r="AH426" i="1"/>
  <c r="AI426" i="1"/>
  <c r="X427" i="1"/>
  <c r="Y427" i="1"/>
  <c r="Z427" i="1"/>
  <c r="AA427" i="1"/>
  <c r="AB427" i="1"/>
  <c r="AC427" i="1"/>
  <c r="AE427" i="1"/>
  <c r="AG427" i="1"/>
  <c r="AH427" i="1"/>
  <c r="AI427" i="1"/>
  <c r="X428" i="1"/>
  <c r="Y428" i="1"/>
  <c r="Z428" i="1"/>
  <c r="AA428" i="1"/>
  <c r="AB428" i="1"/>
  <c r="AD428" i="1" s="1"/>
  <c r="AC428" i="1"/>
  <c r="AE428" i="1"/>
  <c r="AG428" i="1"/>
  <c r="AH428" i="1"/>
  <c r="AI428" i="1"/>
  <c r="X429" i="1"/>
  <c r="Y429" i="1"/>
  <c r="Z429" i="1"/>
  <c r="AA429" i="1"/>
  <c r="AB429" i="1"/>
  <c r="AC429" i="1"/>
  <c r="AD429" i="1"/>
  <c r="AE429" i="1"/>
  <c r="AG429" i="1"/>
  <c r="AH429" i="1"/>
  <c r="AI429" i="1"/>
  <c r="X430" i="1"/>
  <c r="Y430" i="1"/>
  <c r="Z430" i="1"/>
  <c r="AA430" i="1"/>
  <c r="AB430" i="1"/>
  <c r="AC430" i="1"/>
  <c r="AE430" i="1"/>
  <c r="AG430" i="1"/>
  <c r="AH430" i="1"/>
  <c r="AI430" i="1"/>
  <c r="X431" i="1"/>
  <c r="Y431" i="1"/>
  <c r="Z431" i="1"/>
  <c r="AA431" i="1"/>
  <c r="AB431" i="1"/>
  <c r="AC431" i="1"/>
  <c r="AD431" i="1"/>
  <c r="AE431" i="1"/>
  <c r="AG431" i="1"/>
  <c r="AH431" i="1"/>
  <c r="AI431" i="1"/>
  <c r="X432" i="1"/>
  <c r="Y432" i="1"/>
  <c r="Z432" i="1"/>
  <c r="AA432" i="1"/>
  <c r="AB432" i="1"/>
  <c r="AD432" i="1" s="1"/>
  <c r="AC432" i="1"/>
  <c r="AE432" i="1"/>
  <c r="AG432" i="1"/>
  <c r="AH432" i="1"/>
  <c r="AI432" i="1"/>
  <c r="X433" i="1"/>
  <c r="Y433" i="1"/>
  <c r="Z433" i="1"/>
  <c r="AA433" i="1"/>
  <c r="AB433" i="1"/>
  <c r="AC433" i="1"/>
  <c r="AD433" i="1" s="1"/>
  <c r="AE433" i="1"/>
  <c r="AG433" i="1"/>
  <c r="AH433" i="1"/>
  <c r="AI433" i="1"/>
  <c r="X434" i="1"/>
  <c r="Y434" i="1"/>
  <c r="Z434" i="1"/>
  <c r="AA434" i="1"/>
  <c r="AB434" i="1"/>
  <c r="AD434" i="1" s="1"/>
  <c r="AC434" i="1"/>
  <c r="AE434" i="1"/>
  <c r="AG434" i="1"/>
  <c r="AH434" i="1"/>
  <c r="AI434" i="1"/>
  <c r="X435" i="1"/>
  <c r="Y435" i="1"/>
  <c r="Z435" i="1"/>
  <c r="AA435" i="1"/>
  <c r="AB435" i="1"/>
  <c r="AC435" i="1"/>
  <c r="AD435" i="1"/>
  <c r="AE435" i="1"/>
  <c r="AG435" i="1"/>
  <c r="AH435" i="1"/>
  <c r="AI435" i="1"/>
  <c r="X436" i="1"/>
  <c r="Y436" i="1"/>
  <c r="Z436" i="1"/>
  <c r="AA436" i="1"/>
  <c r="AB436" i="1"/>
  <c r="AC436" i="1"/>
  <c r="AE436" i="1"/>
  <c r="AG436" i="1"/>
  <c r="AH436" i="1"/>
  <c r="AI436" i="1"/>
  <c r="X437" i="1"/>
  <c r="Y437" i="1"/>
  <c r="Z437" i="1"/>
  <c r="AA437" i="1"/>
  <c r="AB437" i="1"/>
  <c r="AD437" i="1" s="1"/>
  <c r="AC437" i="1"/>
  <c r="AE437" i="1"/>
  <c r="AG437" i="1"/>
  <c r="AH437" i="1"/>
  <c r="AI437" i="1"/>
  <c r="X438" i="1"/>
  <c r="Y438" i="1"/>
  <c r="Z438" i="1"/>
  <c r="AA438" i="1"/>
  <c r="AB438" i="1"/>
  <c r="AC438" i="1"/>
  <c r="AE438" i="1"/>
  <c r="AG438" i="1"/>
  <c r="AH438" i="1"/>
  <c r="AI438" i="1"/>
  <c r="X439" i="1"/>
  <c r="Y439" i="1"/>
  <c r="Z439" i="1"/>
  <c r="AA439" i="1"/>
  <c r="AB439" i="1"/>
  <c r="AD439" i="1" s="1"/>
  <c r="AC439" i="1"/>
  <c r="AE439" i="1"/>
  <c r="AG439" i="1"/>
  <c r="AH439" i="1"/>
  <c r="AI439" i="1"/>
  <c r="X440" i="1"/>
  <c r="Y440" i="1"/>
  <c r="Z440" i="1"/>
  <c r="AA440" i="1"/>
  <c r="AB440" i="1"/>
  <c r="AD440" i="1" s="1"/>
  <c r="AC440" i="1"/>
  <c r="AE440" i="1"/>
  <c r="AG440" i="1"/>
  <c r="AH440" i="1"/>
  <c r="AI440" i="1"/>
  <c r="X441" i="1"/>
  <c r="Y441" i="1"/>
  <c r="Z441" i="1"/>
  <c r="AA441" i="1"/>
  <c r="AB441" i="1"/>
  <c r="AD441" i="1" s="1"/>
  <c r="AC441" i="1"/>
  <c r="AE441" i="1"/>
  <c r="AG441" i="1"/>
  <c r="AH441" i="1"/>
  <c r="AI441" i="1"/>
  <c r="X442" i="1"/>
  <c r="Y442" i="1"/>
  <c r="Z442" i="1"/>
  <c r="AA442" i="1"/>
  <c r="AB442" i="1"/>
  <c r="AC442" i="1"/>
  <c r="AE442" i="1"/>
  <c r="AG442" i="1"/>
  <c r="AH442" i="1"/>
  <c r="AI442" i="1"/>
  <c r="X443" i="1"/>
  <c r="Y443" i="1"/>
  <c r="Z443" i="1"/>
  <c r="AA443" i="1"/>
  <c r="AB443" i="1"/>
  <c r="AC443" i="1"/>
  <c r="AE443" i="1"/>
  <c r="AG443" i="1"/>
  <c r="AH443" i="1"/>
  <c r="AI443" i="1"/>
  <c r="X444" i="1"/>
  <c r="Y444" i="1"/>
  <c r="Z444" i="1"/>
  <c r="AA444" i="1"/>
  <c r="AB444" i="1"/>
  <c r="AD444" i="1" s="1"/>
  <c r="AC444" i="1"/>
  <c r="AE444" i="1"/>
  <c r="AG444" i="1"/>
  <c r="AH444" i="1"/>
  <c r="AI444" i="1"/>
  <c r="X445" i="1"/>
  <c r="Y445" i="1"/>
  <c r="Z445" i="1"/>
  <c r="AA445" i="1"/>
  <c r="AB445" i="1"/>
  <c r="AC445" i="1"/>
  <c r="AD445" i="1"/>
  <c r="AE445" i="1"/>
  <c r="AG445" i="1"/>
  <c r="AH445" i="1"/>
  <c r="AI445" i="1"/>
  <c r="X446" i="1"/>
  <c r="Y446" i="1"/>
  <c r="Z446" i="1"/>
  <c r="AA446" i="1"/>
  <c r="AB446" i="1"/>
  <c r="AC446" i="1"/>
  <c r="AE446" i="1"/>
  <c r="AG446" i="1"/>
  <c r="AH446" i="1"/>
  <c r="AI446" i="1"/>
  <c r="X447" i="1"/>
  <c r="Y447" i="1"/>
  <c r="Z447" i="1"/>
  <c r="AA447" i="1"/>
  <c r="AB447" i="1"/>
  <c r="AC447" i="1"/>
  <c r="AD447" i="1"/>
  <c r="AE447" i="1"/>
  <c r="AG447" i="1"/>
  <c r="AH447" i="1"/>
  <c r="AI447" i="1"/>
  <c r="X448" i="1"/>
  <c r="Y448" i="1"/>
  <c r="Z448" i="1"/>
  <c r="AA448" i="1"/>
  <c r="AB448" i="1"/>
  <c r="AD448" i="1" s="1"/>
  <c r="AC448" i="1"/>
  <c r="AE448" i="1"/>
  <c r="AG448" i="1"/>
  <c r="AH448" i="1"/>
  <c r="AI448" i="1"/>
  <c r="X449" i="1"/>
  <c r="Y449" i="1"/>
  <c r="Z449" i="1"/>
  <c r="AA449" i="1"/>
  <c r="AB449" i="1"/>
  <c r="AC449" i="1"/>
  <c r="AD449" i="1" s="1"/>
  <c r="AE449" i="1"/>
  <c r="AG449" i="1"/>
  <c r="AH449" i="1"/>
  <c r="AI449" i="1"/>
  <c r="X450" i="1"/>
  <c r="Y450" i="1"/>
  <c r="Z450" i="1"/>
  <c r="AA450" i="1"/>
  <c r="AB450" i="1"/>
  <c r="AD450" i="1" s="1"/>
  <c r="AC450" i="1"/>
  <c r="AE450" i="1"/>
  <c r="AG450" i="1"/>
  <c r="AH450" i="1"/>
  <c r="AI450" i="1"/>
  <c r="X451" i="1"/>
  <c r="Y451" i="1"/>
  <c r="Z451" i="1"/>
  <c r="AA451" i="1"/>
  <c r="AB451" i="1"/>
  <c r="AC451" i="1"/>
  <c r="AD451" i="1"/>
  <c r="AE451" i="1"/>
  <c r="AG451" i="1"/>
  <c r="AH451" i="1"/>
  <c r="AI451" i="1"/>
  <c r="X452" i="1"/>
  <c r="Y452" i="1"/>
  <c r="Z452" i="1"/>
  <c r="AA452" i="1"/>
  <c r="AB452" i="1"/>
  <c r="AC452" i="1"/>
  <c r="AE452" i="1"/>
  <c r="AG452" i="1"/>
  <c r="AH452" i="1"/>
  <c r="AI452" i="1"/>
  <c r="X453" i="1"/>
  <c r="Y453" i="1"/>
  <c r="Z453" i="1"/>
  <c r="AA453" i="1"/>
  <c r="AB453" i="1"/>
  <c r="AD453" i="1" s="1"/>
  <c r="AC453" i="1"/>
  <c r="AE453" i="1"/>
  <c r="AG453" i="1"/>
  <c r="AH453" i="1"/>
  <c r="AI453" i="1"/>
  <c r="X454" i="1"/>
  <c r="Y454" i="1"/>
  <c r="Z454" i="1"/>
  <c r="AA454" i="1"/>
  <c r="AB454" i="1"/>
  <c r="AC454" i="1"/>
  <c r="AE454" i="1"/>
  <c r="AG454" i="1"/>
  <c r="AH454" i="1"/>
  <c r="AI454" i="1"/>
  <c r="X455" i="1"/>
  <c r="Y455" i="1"/>
  <c r="Z455" i="1"/>
  <c r="AA455" i="1"/>
  <c r="AB455" i="1"/>
  <c r="AD455" i="1" s="1"/>
  <c r="AC455" i="1"/>
  <c r="AE455" i="1"/>
  <c r="AG455" i="1"/>
  <c r="AH455" i="1"/>
  <c r="AI455" i="1"/>
  <c r="X456" i="1"/>
  <c r="Y456" i="1"/>
  <c r="Z456" i="1"/>
  <c r="AA456" i="1"/>
  <c r="AB456" i="1"/>
  <c r="AD456" i="1" s="1"/>
  <c r="AC456" i="1"/>
  <c r="AE456" i="1"/>
  <c r="AG456" i="1"/>
  <c r="AH456" i="1"/>
  <c r="AI456" i="1"/>
  <c r="X457" i="1"/>
  <c r="Y457" i="1"/>
  <c r="Z457" i="1"/>
  <c r="AA457" i="1"/>
  <c r="AB457" i="1"/>
  <c r="AD457" i="1" s="1"/>
  <c r="AC457" i="1"/>
  <c r="AE457" i="1"/>
  <c r="AG457" i="1"/>
  <c r="AH457" i="1"/>
  <c r="AI457" i="1"/>
  <c r="X458" i="1"/>
  <c r="Y458" i="1"/>
  <c r="Z458" i="1"/>
  <c r="AA458" i="1"/>
  <c r="AB458" i="1"/>
  <c r="AC458" i="1"/>
  <c r="AE458" i="1"/>
  <c r="AG458" i="1"/>
  <c r="AH458" i="1"/>
  <c r="AI458" i="1"/>
  <c r="X459" i="1"/>
  <c r="Y459" i="1"/>
  <c r="Z459" i="1"/>
  <c r="AA459" i="1"/>
  <c r="AB459" i="1"/>
  <c r="AC459" i="1"/>
  <c r="AE459" i="1"/>
  <c r="AG459" i="1"/>
  <c r="AH459" i="1"/>
  <c r="AI459" i="1"/>
  <c r="X460" i="1"/>
  <c r="Y460" i="1"/>
  <c r="Z460" i="1"/>
  <c r="AA460" i="1"/>
  <c r="AB460" i="1"/>
  <c r="AD460" i="1" s="1"/>
  <c r="AC460" i="1"/>
  <c r="AE460" i="1"/>
  <c r="AG460" i="1"/>
  <c r="AH460" i="1"/>
  <c r="AI460" i="1"/>
  <c r="X461" i="1"/>
  <c r="Y461" i="1"/>
  <c r="Z461" i="1"/>
  <c r="AA461" i="1"/>
  <c r="AB461" i="1"/>
  <c r="AC461" i="1"/>
  <c r="AD461" i="1"/>
  <c r="AE461" i="1"/>
  <c r="AG461" i="1"/>
  <c r="AH461" i="1"/>
  <c r="AI461" i="1"/>
  <c r="X462" i="1"/>
  <c r="Y462" i="1"/>
  <c r="Z462" i="1"/>
  <c r="AA462" i="1"/>
  <c r="AB462" i="1"/>
  <c r="AC462" i="1"/>
  <c r="AE462" i="1"/>
  <c r="AG462" i="1"/>
  <c r="AH462" i="1"/>
  <c r="AI462" i="1"/>
  <c r="X463" i="1"/>
  <c r="Y463" i="1"/>
  <c r="Z463" i="1"/>
  <c r="AA463" i="1"/>
  <c r="AB463" i="1"/>
  <c r="AC463" i="1"/>
  <c r="AD463" i="1"/>
  <c r="AE463" i="1"/>
  <c r="AG463" i="1"/>
  <c r="AH463" i="1"/>
  <c r="AI463" i="1"/>
  <c r="X464" i="1"/>
  <c r="Y464" i="1"/>
  <c r="Z464" i="1"/>
  <c r="AA464" i="1"/>
  <c r="AB464" i="1"/>
  <c r="AD464" i="1" s="1"/>
  <c r="AC464" i="1"/>
  <c r="AE464" i="1"/>
  <c r="AG464" i="1"/>
  <c r="AH464" i="1"/>
  <c r="AI464" i="1"/>
  <c r="X465" i="1"/>
  <c r="Y465" i="1"/>
  <c r="Z465" i="1"/>
  <c r="AA465" i="1"/>
  <c r="AB465" i="1"/>
  <c r="AC465" i="1"/>
  <c r="AD465" i="1" s="1"/>
  <c r="AE465" i="1"/>
  <c r="AG465" i="1"/>
  <c r="AH465" i="1"/>
  <c r="AI465" i="1"/>
  <c r="X466" i="1"/>
  <c r="Y466" i="1"/>
  <c r="Z466" i="1"/>
  <c r="AA466" i="1"/>
  <c r="AB466" i="1"/>
  <c r="AD466" i="1" s="1"/>
  <c r="AC466" i="1"/>
  <c r="AE466" i="1"/>
  <c r="AG466" i="1"/>
  <c r="AH466" i="1"/>
  <c r="AI466" i="1"/>
  <c r="X467" i="1"/>
  <c r="Y467" i="1"/>
  <c r="Z467" i="1"/>
  <c r="AA467" i="1"/>
  <c r="AB467" i="1"/>
  <c r="AC467" i="1"/>
  <c r="AD467" i="1"/>
  <c r="AE467" i="1"/>
  <c r="AG467" i="1"/>
  <c r="AH467" i="1"/>
  <c r="AI467" i="1"/>
  <c r="X468" i="1"/>
  <c r="Y468" i="1"/>
  <c r="Z468" i="1"/>
  <c r="AA468" i="1"/>
  <c r="AB468" i="1"/>
  <c r="AC468" i="1"/>
  <c r="AE468" i="1"/>
  <c r="AG468" i="1"/>
  <c r="AH468" i="1"/>
  <c r="AI468" i="1"/>
  <c r="X469" i="1"/>
  <c r="Y469" i="1"/>
  <c r="Z469" i="1"/>
  <c r="AA469" i="1"/>
  <c r="AB469" i="1"/>
  <c r="AD469" i="1" s="1"/>
  <c r="AC469" i="1"/>
  <c r="AE469" i="1"/>
  <c r="AG469" i="1"/>
  <c r="AH469" i="1"/>
  <c r="AI469" i="1"/>
  <c r="X470" i="1"/>
  <c r="Y470" i="1"/>
  <c r="Z470" i="1"/>
  <c r="AA470" i="1"/>
  <c r="AB470" i="1"/>
  <c r="AC470" i="1"/>
  <c r="AE470" i="1"/>
  <c r="AG470" i="1"/>
  <c r="AH470" i="1"/>
  <c r="AI470" i="1"/>
  <c r="X471" i="1"/>
  <c r="Y471" i="1"/>
  <c r="Z471" i="1"/>
  <c r="AA471" i="1"/>
  <c r="AB471" i="1"/>
  <c r="AD471" i="1" s="1"/>
  <c r="AC471" i="1"/>
  <c r="AE471" i="1"/>
  <c r="AG471" i="1"/>
  <c r="AH471" i="1"/>
  <c r="AI471" i="1"/>
  <c r="X472" i="1"/>
  <c r="Y472" i="1"/>
  <c r="Z472" i="1"/>
  <c r="AA472" i="1"/>
  <c r="AB472" i="1"/>
  <c r="AD472" i="1" s="1"/>
  <c r="AC472" i="1"/>
  <c r="AE472" i="1"/>
  <c r="AG472" i="1"/>
  <c r="AH472" i="1"/>
  <c r="AI472" i="1"/>
  <c r="X473" i="1"/>
  <c r="Y473" i="1"/>
  <c r="Z473" i="1"/>
  <c r="AA473" i="1"/>
  <c r="AB473" i="1"/>
  <c r="AD473" i="1" s="1"/>
  <c r="AC473" i="1"/>
  <c r="AE473" i="1"/>
  <c r="AG473" i="1"/>
  <c r="AH473" i="1"/>
  <c r="AI473" i="1"/>
  <c r="X474" i="1"/>
  <c r="Y474" i="1"/>
  <c r="Z474" i="1"/>
  <c r="AA474" i="1"/>
  <c r="AB474" i="1"/>
  <c r="AC474" i="1"/>
  <c r="AE474" i="1"/>
  <c r="AG474" i="1"/>
  <c r="AH474" i="1"/>
  <c r="AI474" i="1"/>
  <c r="X475" i="1"/>
  <c r="Y475" i="1"/>
  <c r="Z475" i="1"/>
  <c r="AA475" i="1"/>
  <c r="AB475" i="1"/>
  <c r="AC475" i="1"/>
  <c r="AE475" i="1"/>
  <c r="AG475" i="1"/>
  <c r="AH475" i="1"/>
  <c r="AI475" i="1"/>
  <c r="X476" i="1"/>
  <c r="Y476" i="1"/>
  <c r="Z476" i="1"/>
  <c r="AA476" i="1"/>
  <c r="AB476" i="1"/>
  <c r="AD476" i="1" s="1"/>
  <c r="AC476" i="1"/>
  <c r="AE476" i="1"/>
  <c r="AG476" i="1"/>
  <c r="AH476" i="1"/>
  <c r="AI476" i="1"/>
  <c r="X477" i="1"/>
  <c r="Y477" i="1"/>
  <c r="Z477" i="1"/>
  <c r="AA477" i="1"/>
  <c r="AB477" i="1"/>
  <c r="AC477" i="1"/>
  <c r="AD477" i="1"/>
  <c r="AE477" i="1"/>
  <c r="AG477" i="1"/>
  <c r="AH477" i="1"/>
  <c r="AI477" i="1"/>
  <c r="X478" i="1"/>
  <c r="Y478" i="1"/>
  <c r="Z478" i="1"/>
  <c r="AA478" i="1"/>
  <c r="AB478" i="1"/>
  <c r="AC478" i="1"/>
  <c r="AE478" i="1"/>
  <c r="AG478" i="1"/>
  <c r="AH478" i="1"/>
  <c r="AI478" i="1"/>
  <c r="X479" i="1"/>
  <c r="Y479" i="1"/>
  <c r="Z479" i="1"/>
  <c r="AA479" i="1"/>
  <c r="AB479" i="1"/>
  <c r="AC479" i="1"/>
  <c r="AD479" i="1"/>
  <c r="AE479" i="1"/>
  <c r="AG479" i="1"/>
  <c r="AH479" i="1"/>
  <c r="AI479" i="1"/>
  <c r="X480" i="1"/>
  <c r="Y480" i="1"/>
  <c r="Z480" i="1"/>
  <c r="AA480" i="1"/>
  <c r="AB480" i="1"/>
  <c r="AD480" i="1" s="1"/>
  <c r="AC480" i="1"/>
  <c r="AE480" i="1"/>
  <c r="AG480" i="1"/>
  <c r="AH480" i="1"/>
  <c r="AI480" i="1"/>
  <c r="X481" i="1"/>
  <c r="Y481" i="1"/>
  <c r="Z481" i="1"/>
  <c r="AA481" i="1"/>
  <c r="AB481" i="1"/>
  <c r="AC481" i="1"/>
  <c r="AD481" i="1" s="1"/>
  <c r="AE481" i="1"/>
  <c r="AG481" i="1"/>
  <c r="AH481" i="1"/>
  <c r="AI481" i="1"/>
  <c r="X482" i="1"/>
  <c r="Y482" i="1"/>
  <c r="Z482" i="1"/>
  <c r="AA482" i="1"/>
  <c r="AB482" i="1"/>
  <c r="AD482" i="1" s="1"/>
  <c r="AC482" i="1"/>
  <c r="AE482" i="1"/>
  <c r="AG482" i="1"/>
  <c r="AH482" i="1"/>
  <c r="AI482" i="1"/>
  <c r="X483" i="1"/>
  <c r="Y483" i="1"/>
  <c r="Z483" i="1"/>
  <c r="AA483" i="1"/>
  <c r="AB483" i="1"/>
  <c r="AC483" i="1"/>
  <c r="AD483" i="1"/>
  <c r="AE483" i="1"/>
  <c r="AG483" i="1"/>
  <c r="AH483" i="1"/>
  <c r="AI483" i="1"/>
  <c r="X484" i="1"/>
  <c r="Y484" i="1"/>
  <c r="Z484" i="1"/>
  <c r="AA484" i="1"/>
  <c r="AB484" i="1"/>
  <c r="AD484" i="1" s="1"/>
  <c r="AC484" i="1"/>
  <c r="AE484" i="1"/>
  <c r="AG484" i="1"/>
  <c r="AH484" i="1"/>
  <c r="AI484" i="1"/>
  <c r="X485" i="1"/>
  <c r="Y485" i="1"/>
  <c r="Z485" i="1"/>
  <c r="AA485" i="1"/>
  <c r="AB485" i="1"/>
  <c r="AD485" i="1" s="1"/>
  <c r="AC485" i="1"/>
  <c r="AE485" i="1"/>
  <c r="AG485" i="1"/>
  <c r="AH485" i="1"/>
  <c r="AI485" i="1"/>
  <c r="X486" i="1"/>
  <c r="Y486" i="1"/>
  <c r="Z486" i="1"/>
  <c r="AA486" i="1"/>
  <c r="AB486" i="1"/>
  <c r="AC486" i="1"/>
  <c r="AE486" i="1"/>
  <c r="AG486" i="1"/>
  <c r="AH486" i="1"/>
  <c r="AI486" i="1"/>
  <c r="X487" i="1"/>
  <c r="Y487" i="1"/>
  <c r="Z487" i="1"/>
  <c r="AA487" i="1"/>
  <c r="AB487" i="1"/>
  <c r="AD487" i="1" s="1"/>
  <c r="AC487" i="1"/>
  <c r="AE487" i="1"/>
  <c r="AG487" i="1"/>
  <c r="AH487" i="1"/>
  <c r="AI487" i="1"/>
  <c r="X488" i="1"/>
  <c r="Y488" i="1"/>
  <c r="Z488" i="1"/>
  <c r="AA488" i="1"/>
  <c r="AB488" i="1"/>
  <c r="AD488" i="1" s="1"/>
  <c r="AC488" i="1"/>
  <c r="AE488" i="1"/>
  <c r="AG488" i="1"/>
  <c r="AH488" i="1"/>
  <c r="AI488" i="1"/>
  <c r="X489" i="1"/>
  <c r="Y489" i="1"/>
  <c r="Z489" i="1"/>
  <c r="AA489" i="1"/>
  <c r="AB489" i="1"/>
  <c r="AD489" i="1" s="1"/>
  <c r="AC489" i="1"/>
  <c r="AE489" i="1"/>
  <c r="AG489" i="1"/>
  <c r="AH489" i="1"/>
  <c r="AI489" i="1"/>
  <c r="X490" i="1"/>
  <c r="Y490" i="1"/>
  <c r="Z490" i="1"/>
  <c r="AA490" i="1"/>
  <c r="AB490" i="1"/>
  <c r="AC490" i="1"/>
  <c r="AE490" i="1"/>
  <c r="AG490" i="1"/>
  <c r="AH490" i="1"/>
  <c r="AI490" i="1"/>
  <c r="X491" i="1"/>
  <c r="Y491" i="1"/>
  <c r="Z491" i="1"/>
  <c r="AA491" i="1"/>
  <c r="AB491" i="1"/>
  <c r="AD491" i="1" s="1"/>
  <c r="AC491" i="1"/>
  <c r="AE491" i="1"/>
  <c r="AG491" i="1"/>
  <c r="AH491" i="1"/>
  <c r="AI491" i="1"/>
  <c r="X492" i="1"/>
  <c r="Y492" i="1"/>
  <c r="Z492" i="1"/>
  <c r="AA492" i="1"/>
  <c r="AB492" i="1"/>
  <c r="AD492" i="1" s="1"/>
  <c r="AC492" i="1"/>
  <c r="AE492" i="1"/>
  <c r="AG492" i="1"/>
  <c r="AH492" i="1"/>
  <c r="AI492" i="1"/>
  <c r="X493" i="1"/>
  <c r="Y493" i="1"/>
  <c r="Z493" i="1"/>
  <c r="AA493" i="1"/>
  <c r="AB493" i="1"/>
  <c r="AC493" i="1"/>
  <c r="AD493" i="1" s="1"/>
  <c r="AE493" i="1"/>
  <c r="AG493" i="1"/>
  <c r="AH493" i="1"/>
  <c r="AI493" i="1"/>
  <c r="X494" i="1"/>
  <c r="Y494" i="1"/>
  <c r="Z494" i="1"/>
  <c r="AA494" i="1"/>
  <c r="AB494" i="1"/>
  <c r="AC494" i="1"/>
  <c r="AE494" i="1"/>
  <c r="AG494" i="1"/>
  <c r="AH494" i="1"/>
  <c r="AI494" i="1"/>
  <c r="X495" i="1"/>
  <c r="Y495" i="1"/>
  <c r="Z495" i="1"/>
  <c r="AA495" i="1"/>
  <c r="AB495" i="1"/>
  <c r="AC495" i="1"/>
  <c r="AD495" i="1"/>
  <c r="AE495" i="1"/>
  <c r="AG495" i="1"/>
  <c r="AH495" i="1"/>
  <c r="AI495" i="1"/>
  <c r="X496" i="1"/>
  <c r="Y496" i="1"/>
  <c r="Z496" i="1"/>
  <c r="AA496" i="1"/>
  <c r="AB496" i="1"/>
  <c r="AD496" i="1" s="1"/>
  <c r="AC496" i="1"/>
  <c r="AE496" i="1"/>
  <c r="AG496" i="1"/>
  <c r="AH496" i="1"/>
  <c r="AI496" i="1"/>
  <c r="X497" i="1"/>
  <c r="Y497" i="1"/>
  <c r="Z497" i="1"/>
  <c r="AA497" i="1"/>
  <c r="AB497" i="1"/>
  <c r="AC497" i="1"/>
  <c r="AD497" i="1" s="1"/>
  <c r="AE497" i="1"/>
  <c r="AG497" i="1"/>
  <c r="AH497" i="1"/>
  <c r="AI497" i="1"/>
  <c r="X498" i="1"/>
  <c r="Y498" i="1"/>
  <c r="Z498" i="1"/>
  <c r="AA498" i="1"/>
  <c r="AB498" i="1"/>
  <c r="AD498" i="1" s="1"/>
  <c r="AC498" i="1"/>
  <c r="AE498" i="1"/>
  <c r="AG498" i="1"/>
  <c r="AH498" i="1"/>
  <c r="AI498" i="1"/>
  <c r="X499" i="1"/>
  <c r="Y499" i="1"/>
  <c r="Z499" i="1"/>
  <c r="AA499" i="1"/>
  <c r="AB499" i="1"/>
  <c r="AC499" i="1"/>
  <c r="AD499" i="1"/>
  <c r="AE499" i="1"/>
  <c r="AG499" i="1"/>
  <c r="AH499" i="1"/>
  <c r="AI499" i="1"/>
  <c r="X500" i="1"/>
  <c r="Y500" i="1"/>
  <c r="Z500" i="1"/>
  <c r="AA500" i="1"/>
  <c r="AB500" i="1"/>
  <c r="AD500" i="1" s="1"/>
  <c r="AC500" i="1"/>
  <c r="AE500" i="1"/>
  <c r="AG500" i="1"/>
  <c r="AH500" i="1"/>
  <c r="AI500" i="1"/>
  <c r="X501" i="1"/>
  <c r="Y501" i="1"/>
  <c r="Z501" i="1"/>
  <c r="AA501" i="1"/>
  <c r="AB501" i="1"/>
  <c r="AD501" i="1" s="1"/>
  <c r="AC501" i="1"/>
  <c r="AE501" i="1"/>
  <c r="AG501" i="1"/>
  <c r="AH501" i="1"/>
  <c r="AI501" i="1"/>
  <c r="X502" i="1"/>
  <c r="Y502" i="1"/>
  <c r="Z502" i="1"/>
  <c r="AA502" i="1"/>
  <c r="AB502" i="1"/>
  <c r="AC502" i="1"/>
  <c r="AE502" i="1"/>
  <c r="AG502" i="1"/>
  <c r="AH502" i="1"/>
  <c r="AI502" i="1"/>
  <c r="X503" i="1"/>
  <c r="Y503" i="1"/>
  <c r="Z503" i="1"/>
  <c r="AA503" i="1"/>
  <c r="AB503" i="1"/>
  <c r="AD503" i="1" s="1"/>
  <c r="AC503" i="1"/>
  <c r="AE503" i="1"/>
  <c r="AG503" i="1"/>
  <c r="AH503" i="1"/>
  <c r="AI503" i="1"/>
  <c r="X504" i="1"/>
  <c r="Y504" i="1"/>
  <c r="Z504" i="1"/>
  <c r="AA504" i="1"/>
  <c r="AB504" i="1"/>
  <c r="AD504" i="1" s="1"/>
  <c r="AC504" i="1"/>
  <c r="AE504" i="1"/>
  <c r="AG504" i="1"/>
  <c r="AH504" i="1"/>
  <c r="AI504" i="1"/>
  <c r="X505" i="1"/>
  <c r="Y505" i="1"/>
  <c r="Z505" i="1"/>
  <c r="AA505" i="1"/>
  <c r="AB505" i="1"/>
  <c r="AD505" i="1" s="1"/>
  <c r="AC505" i="1"/>
  <c r="AE505" i="1"/>
  <c r="AG505" i="1"/>
  <c r="AH505" i="1"/>
  <c r="AI505" i="1"/>
  <c r="X506" i="1"/>
  <c r="Y506" i="1"/>
  <c r="Z506" i="1"/>
  <c r="AA506" i="1"/>
  <c r="AB506" i="1"/>
  <c r="AC506" i="1"/>
  <c r="AE506" i="1"/>
  <c r="AG506" i="1"/>
  <c r="AH506" i="1"/>
  <c r="AI506" i="1"/>
  <c r="X507" i="1"/>
  <c r="Y507" i="1"/>
  <c r="Z507" i="1"/>
  <c r="AA507" i="1"/>
  <c r="AB507" i="1"/>
  <c r="AD507" i="1" s="1"/>
  <c r="AC507" i="1"/>
  <c r="AE507" i="1"/>
  <c r="AG507" i="1"/>
  <c r="AH507" i="1"/>
  <c r="AI507" i="1"/>
  <c r="X508" i="1"/>
  <c r="Y508" i="1"/>
  <c r="Z508" i="1"/>
  <c r="AA508" i="1"/>
  <c r="AB508" i="1"/>
  <c r="AD508" i="1" s="1"/>
  <c r="AC508" i="1"/>
  <c r="AE508" i="1"/>
  <c r="AG508" i="1"/>
  <c r="AH508" i="1"/>
  <c r="AI508" i="1"/>
  <c r="X509" i="1"/>
  <c r="Y509" i="1"/>
  <c r="Z509" i="1"/>
  <c r="AA509" i="1"/>
  <c r="AB509" i="1"/>
  <c r="AC509" i="1"/>
  <c r="AD509" i="1" s="1"/>
  <c r="AE509" i="1"/>
  <c r="AG509" i="1"/>
  <c r="AH509" i="1"/>
  <c r="AI509" i="1"/>
  <c r="X510" i="1"/>
  <c r="Y510" i="1"/>
  <c r="Z510" i="1"/>
  <c r="AA510" i="1"/>
  <c r="AB510" i="1"/>
  <c r="AC510" i="1"/>
  <c r="AE510" i="1"/>
  <c r="AG510" i="1"/>
  <c r="AH510" i="1"/>
  <c r="AI510" i="1"/>
  <c r="X511" i="1"/>
  <c r="Y511" i="1"/>
  <c r="Z511" i="1"/>
  <c r="AA511" i="1"/>
  <c r="AB511" i="1"/>
  <c r="AC511" i="1"/>
  <c r="AD511" i="1"/>
  <c r="AE511" i="1"/>
  <c r="AG511" i="1"/>
  <c r="AH511" i="1"/>
  <c r="AI511" i="1"/>
  <c r="X512" i="1"/>
  <c r="Y512" i="1"/>
  <c r="Z512" i="1"/>
  <c r="AA512" i="1"/>
  <c r="AB512" i="1"/>
  <c r="AD512" i="1" s="1"/>
  <c r="AC512" i="1"/>
  <c r="AE512" i="1"/>
  <c r="AG512" i="1"/>
  <c r="AH512" i="1"/>
  <c r="AI512" i="1"/>
  <c r="X513" i="1"/>
  <c r="Y513" i="1"/>
  <c r="Z513" i="1"/>
  <c r="AA513" i="1"/>
  <c r="AB513" i="1"/>
  <c r="AC513" i="1"/>
  <c r="AD513" i="1" s="1"/>
  <c r="AE513" i="1"/>
  <c r="AG513" i="1"/>
  <c r="AH513" i="1"/>
  <c r="AI513" i="1"/>
  <c r="X514" i="1"/>
  <c r="Y514" i="1"/>
  <c r="Z514" i="1"/>
  <c r="AA514" i="1"/>
  <c r="AB514" i="1"/>
  <c r="AD514" i="1" s="1"/>
  <c r="AC514" i="1"/>
  <c r="AE514" i="1"/>
  <c r="AG514" i="1"/>
  <c r="AH514" i="1"/>
  <c r="AI514" i="1"/>
  <c r="X515" i="1"/>
  <c r="Y515" i="1"/>
  <c r="Z515" i="1"/>
  <c r="AA515" i="1"/>
  <c r="AB515" i="1"/>
  <c r="AC515" i="1"/>
  <c r="AD515" i="1"/>
  <c r="AE515" i="1"/>
  <c r="AG515" i="1"/>
  <c r="AH515" i="1"/>
  <c r="AI515" i="1"/>
  <c r="X516" i="1"/>
  <c r="Y516" i="1"/>
  <c r="Z516" i="1"/>
  <c r="AA516" i="1"/>
  <c r="AB516" i="1"/>
  <c r="AC516" i="1"/>
  <c r="AE516" i="1"/>
  <c r="AG516" i="1"/>
  <c r="AH516" i="1"/>
  <c r="AI516" i="1"/>
  <c r="X517" i="1"/>
  <c r="Y517" i="1"/>
  <c r="Z517" i="1"/>
  <c r="AA517" i="1"/>
  <c r="AB517" i="1"/>
  <c r="AD517" i="1" s="1"/>
  <c r="AC517" i="1"/>
  <c r="AE517" i="1"/>
  <c r="AG517" i="1"/>
  <c r="AH517" i="1"/>
  <c r="AI517" i="1"/>
  <c r="X518" i="1"/>
  <c r="Y518" i="1"/>
  <c r="Z518" i="1"/>
  <c r="AA518" i="1"/>
  <c r="AB518" i="1"/>
  <c r="AC518" i="1"/>
  <c r="AE518" i="1"/>
  <c r="AG518" i="1"/>
  <c r="AH518" i="1"/>
  <c r="AI518" i="1"/>
  <c r="X519" i="1"/>
  <c r="Y519" i="1"/>
  <c r="Z519" i="1"/>
  <c r="AA519" i="1"/>
  <c r="AB519" i="1"/>
  <c r="AD519" i="1" s="1"/>
  <c r="AC519" i="1"/>
  <c r="AE519" i="1"/>
  <c r="AG519" i="1"/>
  <c r="AH519" i="1"/>
  <c r="AI519" i="1"/>
  <c r="X520" i="1"/>
  <c r="Y520" i="1"/>
  <c r="Z520" i="1"/>
  <c r="AA520" i="1"/>
  <c r="AB520" i="1"/>
  <c r="AD520" i="1" s="1"/>
  <c r="AC520" i="1"/>
  <c r="AE520" i="1"/>
  <c r="AG520" i="1"/>
  <c r="AH520" i="1"/>
  <c r="AI520" i="1"/>
  <c r="X521" i="1"/>
  <c r="Y521" i="1"/>
  <c r="Z521" i="1"/>
  <c r="AA521" i="1"/>
  <c r="AB521" i="1"/>
  <c r="AD521" i="1" s="1"/>
  <c r="AC521" i="1"/>
  <c r="AE521" i="1"/>
  <c r="AG521" i="1"/>
  <c r="AH521" i="1"/>
  <c r="AI521" i="1"/>
  <c r="X522" i="1"/>
  <c r="Y522" i="1"/>
  <c r="Z522" i="1"/>
  <c r="AA522" i="1"/>
  <c r="AB522" i="1"/>
  <c r="AC522" i="1"/>
  <c r="AE522" i="1"/>
  <c r="AG522" i="1"/>
  <c r="AH522" i="1"/>
  <c r="AI522" i="1"/>
  <c r="X523" i="1"/>
  <c r="Y523" i="1"/>
  <c r="Z523" i="1"/>
  <c r="AA523" i="1"/>
  <c r="AB523" i="1"/>
  <c r="AC523" i="1"/>
  <c r="AE523" i="1"/>
  <c r="AG523" i="1"/>
  <c r="AH523" i="1"/>
  <c r="AI523" i="1"/>
  <c r="X524" i="1"/>
  <c r="Y524" i="1"/>
  <c r="Z524" i="1"/>
  <c r="AA524" i="1"/>
  <c r="AB524" i="1"/>
  <c r="AD524" i="1" s="1"/>
  <c r="AC524" i="1"/>
  <c r="AE524" i="1"/>
  <c r="AG524" i="1"/>
  <c r="AH524" i="1"/>
  <c r="AI524" i="1"/>
  <c r="X525" i="1"/>
  <c r="Y525" i="1"/>
  <c r="Z525" i="1"/>
  <c r="AA525" i="1"/>
  <c r="AB525" i="1"/>
  <c r="AC525" i="1"/>
  <c r="AD525" i="1"/>
  <c r="AE525" i="1"/>
  <c r="AG525" i="1"/>
  <c r="AH525" i="1"/>
  <c r="AI525" i="1"/>
  <c r="X526" i="1"/>
  <c r="Y526" i="1"/>
  <c r="Z526" i="1"/>
  <c r="AA526" i="1"/>
  <c r="AB526" i="1"/>
  <c r="AC526" i="1"/>
  <c r="AE526" i="1"/>
  <c r="AG526" i="1"/>
  <c r="AH526" i="1"/>
  <c r="AI526" i="1"/>
  <c r="X527" i="1"/>
  <c r="Y527" i="1"/>
  <c r="Z527" i="1"/>
  <c r="AA527" i="1"/>
  <c r="AB527" i="1"/>
  <c r="AC527" i="1"/>
  <c r="AD527" i="1"/>
  <c r="AE527" i="1"/>
  <c r="AG527" i="1"/>
  <c r="AH527" i="1"/>
  <c r="AI527" i="1"/>
  <c r="X528" i="1"/>
  <c r="Y528" i="1"/>
  <c r="Z528" i="1"/>
  <c r="AA528" i="1"/>
  <c r="AB528" i="1"/>
  <c r="AD528" i="1" s="1"/>
  <c r="AC528" i="1"/>
  <c r="AE528" i="1"/>
  <c r="AG528" i="1"/>
  <c r="AH528" i="1"/>
  <c r="AI528" i="1"/>
  <c r="X529" i="1"/>
  <c r="Y529" i="1"/>
  <c r="Z529" i="1"/>
  <c r="AA529" i="1"/>
  <c r="AB529" i="1"/>
  <c r="AC529" i="1"/>
  <c r="AD529" i="1" s="1"/>
  <c r="AE529" i="1"/>
  <c r="AG529" i="1"/>
  <c r="AH529" i="1"/>
  <c r="AI529" i="1"/>
  <c r="X530" i="1"/>
  <c r="Y530" i="1"/>
  <c r="Z530" i="1"/>
  <c r="AA530" i="1"/>
  <c r="AB530" i="1"/>
  <c r="AD530" i="1" s="1"/>
  <c r="AC530" i="1"/>
  <c r="AE530" i="1"/>
  <c r="AG530" i="1"/>
  <c r="AH530" i="1"/>
  <c r="AI530" i="1"/>
  <c r="X531" i="1"/>
  <c r="Y531" i="1"/>
  <c r="Z531" i="1"/>
  <c r="AA531" i="1"/>
  <c r="AB531" i="1"/>
  <c r="AC531" i="1"/>
  <c r="AD531" i="1"/>
  <c r="AE531" i="1"/>
  <c r="AG531" i="1"/>
  <c r="AH531" i="1"/>
  <c r="AI531" i="1"/>
  <c r="X532" i="1"/>
  <c r="Y532" i="1"/>
  <c r="Z532" i="1"/>
  <c r="AA532" i="1"/>
  <c r="AB532" i="1"/>
  <c r="AC532" i="1"/>
  <c r="AE532" i="1"/>
  <c r="AG532" i="1"/>
  <c r="AH532" i="1"/>
  <c r="AI532" i="1"/>
  <c r="X533" i="1"/>
  <c r="Y533" i="1"/>
  <c r="Z533" i="1"/>
  <c r="AA533" i="1"/>
  <c r="AB533" i="1"/>
  <c r="AD533" i="1" s="1"/>
  <c r="AC533" i="1"/>
  <c r="AE533" i="1"/>
  <c r="AG533" i="1"/>
  <c r="AH533" i="1"/>
  <c r="AI533" i="1"/>
  <c r="X534" i="1"/>
  <c r="Y534" i="1"/>
  <c r="Z534" i="1"/>
  <c r="AA534" i="1"/>
  <c r="AB534" i="1"/>
  <c r="AC534" i="1"/>
  <c r="AE534" i="1"/>
  <c r="AG534" i="1"/>
  <c r="AH534" i="1"/>
  <c r="AI534" i="1"/>
  <c r="X535" i="1"/>
  <c r="Y535" i="1"/>
  <c r="Z535" i="1"/>
  <c r="AA535" i="1"/>
  <c r="AB535" i="1"/>
  <c r="AD535" i="1" s="1"/>
  <c r="AC535" i="1"/>
  <c r="AE535" i="1"/>
  <c r="AG535" i="1"/>
  <c r="AH535" i="1"/>
  <c r="AI535" i="1"/>
  <c r="X536" i="1"/>
  <c r="Y536" i="1"/>
  <c r="Z536" i="1"/>
  <c r="AA536" i="1"/>
  <c r="AB536" i="1"/>
  <c r="AD536" i="1" s="1"/>
  <c r="AC536" i="1"/>
  <c r="AE536" i="1"/>
  <c r="AG536" i="1"/>
  <c r="AH536" i="1"/>
  <c r="AI536" i="1"/>
  <c r="X537" i="1"/>
  <c r="Y537" i="1"/>
  <c r="Z537" i="1"/>
  <c r="AA537" i="1"/>
  <c r="AB537" i="1"/>
  <c r="AD537" i="1" s="1"/>
  <c r="AC537" i="1"/>
  <c r="AE537" i="1"/>
  <c r="AG537" i="1"/>
  <c r="AH537" i="1"/>
  <c r="AI537" i="1"/>
  <c r="X538" i="1"/>
  <c r="Y538" i="1"/>
  <c r="Z538" i="1"/>
  <c r="AA538" i="1"/>
  <c r="AB538" i="1"/>
  <c r="AC538" i="1"/>
  <c r="AE538" i="1"/>
  <c r="AG538" i="1"/>
  <c r="AH538" i="1"/>
  <c r="AI538" i="1"/>
  <c r="X539" i="1"/>
  <c r="Y539" i="1"/>
  <c r="Z539" i="1"/>
  <c r="AA539" i="1"/>
  <c r="AB539" i="1"/>
  <c r="AC539" i="1"/>
  <c r="AE539" i="1"/>
  <c r="AG539" i="1"/>
  <c r="AH539" i="1"/>
  <c r="AI539" i="1"/>
  <c r="X540" i="1"/>
  <c r="Y540" i="1"/>
  <c r="Z540" i="1"/>
  <c r="AA540" i="1"/>
  <c r="AB540" i="1"/>
  <c r="AD540" i="1" s="1"/>
  <c r="AC540" i="1"/>
  <c r="AE540" i="1"/>
  <c r="AG540" i="1"/>
  <c r="AH540" i="1"/>
  <c r="AI540" i="1"/>
  <c r="X541" i="1"/>
  <c r="Y541" i="1"/>
  <c r="Z541" i="1"/>
  <c r="AA541" i="1"/>
  <c r="AB541" i="1"/>
  <c r="AC541" i="1"/>
  <c r="AD541" i="1" s="1"/>
  <c r="AE541" i="1"/>
  <c r="AG541" i="1"/>
  <c r="AH541" i="1"/>
  <c r="AI541" i="1"/>
  <c r="X542" i="1"/>
  <c r="Y542" i="1"/>
  <c r="Z542" i="1"/>
  <c r="AA542" i="1"/>
  <c r="AB542" i="1"/>
  <c r="AC542" i="1"/>
  <c r="AE542" i="1"/>
  <c r="AG542" i="1"/>
  <c r="AH542" i="1"/>
  <c r="AI542" i="1"/>
  <c r="X543" i="1"/>
  <c r="Y543" i="1"/>
  <c r="Z543" i="1"/>
  <c r="AA543" i="1"/>
  <c r="AB543" i="1"/>
  <c r="AC543" i="1"/>
  <c r="AD543" i="1"/>
  <c r="AE543" i="1"/>
  <c r="AG543" i="1"/>
  <c r="AH543" i="1"/>
  <c r="AI543" i="1"/>
  <c r="X544" i="1"/>
  <c r="Y544" i="1"/>
  <c r="Z544" i="1"/>
  <c r="AA544" i="1"/>
  <c r="AB544" i="1"/>
  <c r="AD544" i="1" s="1"/>
  <c r="AC544" i="1"/>
  <c r="AE544" i="1"/>
  <c r="AG544" i="1"/>
  <c r="AH544" i="1"/>
  <c r="AI544" i="1"/>
  <c r="X545" i="1"/>
  <c r="Y545" i="1"/>
  <c r="Z545" i="1"/>
  <c r="AA545" i="1"/>
  <c r="AB545" i="1"/>
  <c r="AC545" i="1"/>
  <c r="AD545" i="1" s="1"/>
  <c r="AE545" i="1"/>
  <c r="AG545" i="1"/>
  <c r="AH545" i="1"/>
  <c r="AI545" i="1"/>
  <c r="X546" i="1"/>
  <c r="Y546" i="1"/>
  <c r="Z546" i="1"/>
  <c r="AA546" i="1"/>
  <c r="AB546" i="1"/>
  <c r="AD546" i="1" s="1"/>
  <c r="AC546" i="1"/>
  <c r="AE546" i="1"/>
  <c r="AG546" i="1"/>
  <c r="AH546" i="1"/>
  <c r="AI546" i="1"/>
  <c r="X547" i="1"/>
  <c r="Y547" i="1"/>
  <c r="Z547" i="1"/>
  <c r="AA547" i="1"/>
  <c r="AB547" i="1"/>
  <c r="AC547" i="1"/>
  <c r="AD547" i="1"/>
  <c r="AE547" i="1"/>
  <c r="AG547" i="1"/>
  <c r="AH547" i="1"/>
  <c r="AI547" i="1"/>
  <c r="X548" i="1"/>
  <c r="Y548" i="1"/>
  <c r="Z548" i="1"/>
  <c r="AA548" i="1"/>
  <c r="AB548" i="1"/>
  <c r="AD548" i="1" s="1"/>
  <c r="AC548" i="1"/>
  <c r="AE548" i="1"/>
  <c r="AG548" i="1"/>
  <c r="AH548" i="1"/>
  <c r="AI548" i="1"/>
  <c r="X549" i="1"/>
  <c r="Y549" i="1"/>
  <c r="Z549" i="1"/>
  <c r="AA549" i="1"/>
  <c r="AB549" i="1"/>
  <c r="AD549" i="1" s="1"/>
  <c r="AC549" i="1"/>
  <c r="AE549" i="1"/>
  <c r="AG549" i="1"/>
  <c r="AH549" i="1"/>
  <c r="AI549" i="1"/>
  <c r="X550" i="1"/>
  <c r="Y550" i="1"/>
  <c r="Z550" i="1"/>
  <c r="AA550" i="1"/>
  <c r="AB550" i="1"/>
  <c r="AC550" i="1"/>
  <c r="AE550" i="1"/>
  <c r="AG550" i="1"/>
  <c r="AH550" i="1"/>
  <c r="AI550" i="1"/>
  <c r="X551" i="1"/>
  <c r="Y551" i="1"/>
  <c r="Z551" i="1"/>
  <c r="AA551" i="1"/>
  <c r="AB551" i="1"/>
  <c r="AD551" i="1" s="1"/>
  <c r="AC551" i="1"/>
  <c r="AE551" i="1"/>
  <c r="AG551" i="1"/>
  <c r="AH551" i="1"/>
  <c r="AI551" i="1"/>
  <c r="X552" i="1"/>
  <c r="Y552" i="1"/>
  <c r="Z552" i="1"/>
  <c r="AA552" i="1"/>
  <c r="AB552" i="1"/>
  <c r="AD552" i="1" s="1"/>
  <c r="AC552" i="1"/>
  <c r="AE552" i="1"/>
  <c r="AG552" i="1"/>
  <c r="AH552" i="1"/>
  <c r="AI552" i="1"/>
  <c r="X553" i="1"/>
  <c r="Y553" i="1"/>
  <c r="Z553" i="1"/>
  <c r="AA553" i="1"/>
  <c r="AB553" i="1"/>
  <c r="AD553" i="1" s="1"/>
  <c r="AC553" i="1"/>
  <c r="AE553" i="1"/>
  <c r="AG553" i="1"/>
  <c r="AH553" i="1"/>
  <c r="AI553" i="1"/>
  <c r="X554" i="1"/>
  <c r="Y554" i="1"/>
  <c r="Z554" i="1"/>
  <c r="AA554" i="1"/>
  <c r="AB554" i="1"/>
  <c r="AC554" i="1"/>
  <c r="AE554" i="1"/>
  <c r="AG554" i="1"/>
  <c r="AH554" i="1"/>
  <c r="AI554" i="1"/>
  <c r="X555" i="1"/>
  <c r="Y555" i="1"/>
  <c r="Z555" i="1"/>
  <c r="AA555" i="1"/>
  <c r="AB555" i="1"/>
  <c r="AD555" i="1" s="1"/>
  <c r="AC555" i="1"/>
  <c r="AE555" i="1"/>
  <c r="AG555" i="1"/>
  <c r="AH555" i="1"/>
  <c r="AI555" i="1"/>
  <c r="X556" i="1"/>
  <c r="Y556" i="1"/>
  <c r="Z556" i="1"/>
  <c r="AA556" i="1"/>
  <c r="AB556" i="1"/>
  <c r="AD556" i="1" s="1"/>
  <c r="AC556" i="1"/>
  <c r="AE556" i="1"/>
  <c r="AG556" i="1"/>
  <c r="AH556" i="1"/>
  <c r="AI556" i="1"/>
  <c r="X557" i="1"/>
  <c r="Y557" i="1"/>
  <c r="Z557" i="1"/>
  <c r="AA557" i="1"/>
  <c r="AB557" i="1"/>
  <c r="AC557" i="1"/>
  <c r="AD557" i="1"/>
  <c r="AE557" i="1"/>
  <c r="AG557" i="1"/>
  <c r="AH557" i="1"/>
  <c r="AI557" i="1"/>
  <c r="X558" i="1"/>
  <c r="Y558" i="1"/>
  <c r="Z558" i="1"/>
  <c r="AA558" i="1"/>
  <c r="AB558" i="1"/>
  <c r="AC558" i="1"/>
  <c r="AE558" i="1"/>
  <c r="AG558" i="1"/>
  <c r="AH558" i="1"/>
  <c r="AI558" i="1"/>
  <c r="X559" i="1"/>
  <c r="Y559" i="1"/>
  <c r="Z559" i="1"/>
  <c r="AA559" i="1"/>
  <c r="AB559" i="1"/>
  <c r="AC559" i="1"/>
  <c r="AD559" i="1"/>
  <c r="AE559" i="1"/>
  <c r="AG559" i="1"/>
  <c r="AH559" i="1"/>
  <c r="AI559" i="1"/>
  <c r="X560" i="1"/>
  <c r="Y560" i="1"/>
  <c r="Z560" i="1"/>
  <c r="AA560" i="1"/>
  <c r="AB560" i="1"/>
  <c r="AD560" i="1" s="1"/>
  <c r="AC560" i="1"/>
  <c r="AE560" i="1"/>
  <c r="AG560" i="1"/>
  <c r="AH560" i="1"/>
  <c r="AI560" i="1"/>
  <c r="X561" i="1"/>
  <c r="Y561" i="1"/>
  <c r="Z561" i="1"/>
  <c r="AA561" i="1"/>
  <c r="AB561" i="1"/>
  <c r="AC561" i="1"/>
  <c r="AD561" i="1" s="1"/>
  <c r="AE561" i="1"/>
  <c r="AG561" i="1"/>
  <c r="AH561" i="1"/>
  <c r="AI561" i="1"/>
  <c r="X562" i="1"/>
  <c r="Y562" i="1"/>
  <c r="Z562" i="1"/>
  <c r="AA562" i="1"/>
  <c r="AB562" i="1"/>
  <c r="AD562" i="1" s="1"/>
  <c r="AC562" i="1"/>
  <c r="AE562" i="1"/>
  <c r="AG562" i="1"/>
  <c r="AH562" i="1"/>
  <c r="AI562" i="1"/>
  <c r="X563" i="1"/>
  <c r="Y563" i="1"/>
  <c r="Z563" i="1"/>
  <c r="AA563" i="1"/>
  <c r="AB563" i="1"/>
  <c r="AC563" i="1"/>
  <c r="AD563" i="1"/>
  <c r="AE563" i="1"/>
  <c r="AG563" i="1"/>
  <c r="AH563" i="1"/>
  <c r="AI563" i="1"/>
  <c r="X564" i="1"/>
  <c r="Y564" i="1"/>
  <c r="Z564" i="1"/>
  <c r="AA564" i="1"/>
  <c r="AB564" i="1"/>
  <c r="AC564" i="1"/>
  <c r="AE564" i="1"/>
  <c r="AG564" i="1"/>
  <c r="AH564" i="1"/>
  <c r="AI564" i="1"/>
  <c r="X565" i="1"/>
  <c r="Y565" i="1"/>
  <c r="Z565" i="1"/>
  <c r="AA565" i="1"/>
  <c r="AB565" i="1"/>
  <c r="AD565" i="1" s="1"/>
  <c r="AC565" i="1"/>
  <c r="AE565" i="1"/>
  <c r="AG565" i="1"/>
  <c r="AH565" i="1"/>
  <c r="AI565" i="1"/>
  <c r="X566" i="1"/>
  <c r="Y566" i="1"/>
  <c r="Z566" i="1"/>
  <c r="AA566" i="1"/>
  <c r="AB566" i="1"/>
  <c r="AC566" i="1"/>
  <c r="AE566" i="1"/>
  <c r="AG566" i="1"/>
  <c r="AH566" i="1"/>
  <c r="AI566" i="1"/>
  <c r="X567" i="1"/>
  <c r="Y567" i="1"/>
  <c r="Z567" i="1"/>
  <c r="AA567" i="1"/>
  <c r="AB567" i="1"/>
  <c r="AD567" i="1" s="1"/>
  <c r="AC567" i="1"/>
  <c r="AE567" i="1"/>
  <c r="AG567" i="1"/>
  <c r="AH567" i="1"/>
  <c r="AI567" i="1"/>
  <c r="X568" i="1"/>
  <c r="Y568" i="1"/>
  <c r="Z568" i="1"/>
  <c r="AA568" i="1"/>
  <c r="AB568" i="1"/>
  <c r="AC568" i="1"/>
  <c r="AD568" i="1"/>
  <c r="AE568" i="1"/>
  <c r="AG568" i="1"/>
  <c r="AH568" i="1"/>
  <c r="AI568" i="1"/>
  <c r="X569" i="1"/>
  <c r="Y569" i="1"/>
  <c r="Z569" i="1"/>
  <c r="AA569" i="1"/>
  <c r="AB569" i="1"/>
  <c r="AD569" i="1" s="1"/>
  <c r="AC569" i="1"/>
  <c r="AE569" i="1"/>
  <c r="AG569" i="1"/>
  <c r="AH569" i="1"/>
  <c r="AI569" i="1"/>
  <c r="X570" i="1"/>
  <c r="Y570" i="1"/>
  <c r="Z570" i="1"/>
  <c r="AA570" i="1"/>
  <c r="AB570" i="1"/>
  <c r="AC570" i="1"/>
  <c r="AD570" i="1"/>
  <c r="AE570" i="1"/>
  <c r="AG570" i="1"/>
  <c r="AH570" i="1"/>
  <c r="AI570" i="1"/>
  <c r="X571" i="1"/>
  <c r="Y571" i="1"/>
  <c r="Z571" i="1"/>
  <c r="AA571" i="1"/>
  <c r="AB571" i="1"/>
  <c r="AD571" i="1" s="1"/>
  <c r="AC571" i="1"/>
  <c r="AE571" i="1"/>
  <c r="AG571" i="1"/>
  <c r="AH571" i="1"/>
  <c r="AI571" i="1"/>
  <c r="X572" i="1"/>
  <c r="Y572" i="1"/>
  <c r="Z572" i="1"/>
  <c r="AA572" i="1"/>
  <c r="AB572" i="1"/>
  <c r="AC572" i="1"/>
  <c r="AD572" i="1"/>
  <c r="AE572" i="1"/>
  <c r="AG572" i="1"/>
  <c r="AH572" i="1"/>
  <c r="AI572" i="1"/>
  <c r="X573" i="1"/>
  <c r="Y573" i="1"/>
  <c r="Z573" i="1"/>
  <c r="AA573" i="1"/>
  <c r="AB573" i="1"/>
  <c r="AD573" i="1" s="1"/>
  <c r="AC573" i="1"/>
  <c r="AE573" i="1"/>
  <c r="AG573" i="1"/>
  <c r="AH573" i="1"/>
  <c r="AI573" i="1"/>
  <c r="X574" i="1"/>
  <c r="Y574" i="1"/>
  <c r="Z574" i="1"/>
  <c r="AA574" i="1"/>
  <c r="AB574" i="1"/>
  <c r="AC574" i="1"/>
  <c r="AD574" i="1"/>
  <c r="AE574" i="1"/>
  <c r="AG574" i="1"/>
  <c r="AH574" i="1"/>
  <c r="AI574" i="1"/>
  <c r="X575" i="1"/>
  <c r="Y575" i="1"/>
  <c r="Z575" i="1"/>
  <c r="AA575" i="1"/>
  <c r="AB575" i="1"/>
  <c r="AD575" i="1" s="1"/>
  <c r="AC575" i="1"/>
  <c r="AE575" i="1"/>
  <c r="AG575" i="1"/>
  <c r="AH575" i="1"/>
  <c r="AI575" i="1"/>
  <c r="X576" i="1"/>
  <c r="Y576" i="1"/>
  <c r="Z576" i="1"/>
  <c r="AA576" i="1"/>
  <c r="AB576" i="1"/>
  <c r="AC576" i="1"/>
  <c r="AD576" i="1"/>
  <c r="AE576" i="1"/>
  <c r="AG576" i="1"/>
  <c r="AH576" i="1"/>
  <c r="AI576" i="1"/>
  <c r="X577" i="1"/>
  <c r="Y577" i="1"/>
  <c r="Z577" i="1"/>
  <c r="AA577" i="1"/>
  <c r="AB577" i="1"/>
  <c r="AD577" i="1" s="1"/>
  <c r="AC577" i="1"/>
  <c r="AE577" i="1"/>
  <c r="AG577" i="1"/>
  <c r="AH577" i="1"/>
  <c r="AI577" i="1"/>
  <c r="X578" i="1"/>
  <c r="Y578" i="1"/>
  <c r="Z578" i="1"/>
  <c r="AA578" i="1"/>
  <c r="AB578" i="1"/>
  <c r="AC578" i="1"/>
  <c r="AD578" i="1"/>
  <c r="AE578" i="1"/>
  <c r="AG578" i="1"/>
  <c r="AH578" i="1"/>
  <c r="AI578" i="1"/>
  <c r="X579" i="1"/>
  <c r="Y579" i="1"/>
  <c r="Z579" i="1"/>
  <c r="AA579" i="1"/>
  <c r="AB579" i="1"/>
  <c r="AD579" i="1" s="1"/>
  <c r="AC579" i="1"/>
  <c r="AE579" i="1"/>
  <c r="AG579" i="1"/>
  <c r="AH579" i="1"/>
  <c r="AI579" i="1"/>
  <c r="X580" i="1"/>
  <c r="Y580" i="1"/>
  <c r="Z580" i="1"/>
  <c r="AA580" i="1"/>
  <c r="AB580" i="1"/>
  <c r="AC580" i="1"/>
  <c r="AD580" i="1"/>
  <c r="AE580" i="1"/>
  <c r="AG580" i="1"/>
  <c r="AH580" i="1"/>
  <c r="AI580" i="1"/>
  <c r="X581" i="1"/>
  <c r="Y581" i="1"/>
  <c r="Z581" i="1"/>
  <c r="AA581" i="1"/>
  <c r="AB581" i="1"/>
  <c r="AD581" i="1" s="1"/>
  <c r="AC581" i="1"/>
  <c r="AE581" i="1"/>
  <c r="AG581" i="1"/>
  <c r="AH581" i="1"/>
  <c r="AI581" i="1"/>
  <c r="X582" i="1"/>
  <c r="Y582" i="1"/>
  <c r="Z582" i="1"/>
  <c r="AA582" i="1"/>
  <c r="AB582" i="1"/>
  <c r="AD582" i="1" s="1"/>
  <c r="AC582" i="1"/>
  <c r="AE582" i="1"/>
  <c r="AG582" i="1"/>
  <c r="AH582" i="1"/>
  <c r="AI582" i="1"/>
  <c r="X583" i="1"/>
  <c r="Y583" i="1"/>
  <c r="Z583" i="1"/>
  <c r="AA583" i="1"/>
  <c r="AB583" i="1"/>
  <c r="AD583" i="1" s="1"/>
  <c r="AC583" i="1"/>
  <c r="AE583" i="1"/>
  <c r="AG583" i="1"/>
  <c r="AH583" i="1"/>
  <c r="AI583" i="1"/>
  <c r="X584" i="1"/>
  <c r="Y584" i="1"/>
  <c r="Z584" i="1"/>
  <c r="AA584" i="1"/>
  <c r="AB584" i="1"/>
  <c r="AD584" i="1" s="1"/>
  <c r="AC584" i="1"/>
  <c r="AE584" i="1"/>
  <c r="AG584" i="1"/>
  <c r="AH584" i="1"/>
  <c r="AI584" i="1"/>
  <c r="X585" i="1"/>
  <c r="Y585" i="1"/>
  <c r="Z585" i="1"/>
  <c r="AA585" i="1"/>
  <c r="AB585" i="1"/>
  <c r="AD585" i="1" s="1"/>
  <c r="AC585" i="1"/>
  <c r="AE585" i="1"/>
  <c r="AG585" i="1"/>
  <c r="AH585" i="1"/>
  <c r="AI585" i="1"/>
  <c r="X586" i="1"/>
  <c r="Y586" i="1"/>
  <c r="Z586" i="1"/>
  <c r="AA586" i="1"/>
  <c r="AB586" i="1"/>
  <c r="AD586" i="1" s="1"/>
  <c r="AC586" i="1"/>
  <c r="AE586" i="1"/>
  <c r="AG586" i="1"/>
  <c r="AH586" i="1"/>
  <c r="AI586" i="1"/>
  <c r="X587" i="1"/>
  <c r="Y587" i="1"/>
  <c r="Z587" i="1"/>
  <c r="AA587" i="1"/>
  <c r="AB587" i="1"/>
  <c r="AD587" i="1" s="1"/>
  <c r="AC587" i="1"/>
  <c r="AE587" i="1"/>
  <c r="AG587" i="1"/>
  <c r="AH587" i="1"/>
  <c r="AI587" i="1"/>
  <c r="X588" i="1"/>
  <c r="Y588" i="1"/>
  <c r="Z588" i="1"/>
  <c r="AA588" i="1"/>
  <c r="AB588" i="1"/>
  <c r="AC588" i="1"/>
  <c r="AD588" i="1"/>
  <c r="AE588" i="1"/>
  <c r="AG588" i="1"/>
  <c r="AH588" i="1"/>
  <c r="AI588" i="1"/>
  <c r="X589" i="1"/>
  <c r="Y589" i="1"/>
  <c r="Z589" i="1"/>
  <c r="AA589" i="1"/>
  <c r="AB589" i="1"/>
  <c r="AD589" i="1" s="1"/>
  <c r="AC589" i="1"/>
  <c r="AE589" i="1"/>
  <c r="AG589" i="1"/>
  <c r="AH589" i="1"/>
  <c r="AI589" i="1"/>
  <c r="X590" i="1"/>
  <c r="Y590" i="1"/>
  <c r="Z590" i="1"/>
  <c r="AA590" i="1"/>
  <c r="AB590" i="1"/>
  <c r="AD590" i="1" s="1"/>
  <c r="AC590" i="1"/>
  <c r="AE590" i="1"/>
  <c r="AG590" i="1"/>
  <c r="AH590" i="1"/>
  <c r="AI590" i="1"/>
  <c r="X591" i="1"/>
  <c r="Y591" i="1"/>
  <c r="Z591" i="1"/>
  <c r="AA591" i="1"/>
  <c r="AB591" i="1"/>
  <c r="AD591" i="1" s="1"/>
  <c r="AC591" i="1"/>
  <c r="AE591" i="1"/>
  <c r="AG591" i="1"/>
  <c r="AH591" i="1"/>
  <c r="AI591" i="1"/>
  <c r="X592" i="1"/>
  <c r="Y592" i="1"/>
  <c r="Z592" i="1"/>
  <c r="AA592" i="1"/>
  <c r="AB592" i="1"/>
  <c r="AC592" i="1"/>
  <c r="AD592" i="1"/>
  <c r="AE592" i="1"/>
  <c r="AG592" i="1"/>
  <c r="AH592" i="1"/>
  <c r="AI592" i="1"/>
  <c r="X593" i="1"/>
  <c r="Y593" i="1"/>
  <c r="Z593" i="1"/>
  <c r="AA593" i="1"/>
  <c r="AB593" i="1"/>
  <c r="AD593" i="1" s="1"/>
  <c r="AC593" i="1"/>
  <c r="AE593" i="1"/>
  <c r="AG593" i="1"/>
  <c r="AH593" i="1"/>
  <c r="AI593" i="1"/>
  <c r="X594" i="1"/>
  <c r="Y594" i="1"/>
  <c r="Z594" i="1"/>
  <c r="AA594" i="1"/>
  <c r="AB594" i="1"/>
  <c r="AC594" i="1"/>
  <c r="AD594" i="1"/>
  <c r="AE594" i="1"/>
  <c r="AG594" i="1"/>
  <c r="AH594" i="1"/>
  <c r="AI594" i="1"/>
  <c r="X595" i="1"/>
  <c r="Y595" i="1"/>
  <c r="Z595" i="1"/>
  <c r="AA595" i="1"/>
  <c r="AB595" i="1"/>
  <c r="AD595" i="1" s="1"/>
  <c r="AC595" i="1"/>
  <c r="AE595" i="1"/>
  <c r="AG595" i="1"/>
  <c r="AH595" i="1"/>
  <c r="AI595" i="1"/>
  <c r="X596" i="1"/>
  <c r="Y596" i="1"/>
  <c r="Z596" i="1"/>
  <c r="AA596" i="1"/>
  <c r="AB596" i="1"/>
  <c r="AC596" i="1"/>
  <c r="AD596" i="1"/>
  <c r="AE596" i="1"/>
  <c r="AG596" i="1"/>
  <c r="AH596" i="1"/>
  <c r="AI596" i="1"/>
  <c r="X597" i="1"/>
  <c r="Y597" i="1"/>
  <c r="Z597" i="1"/>
  <c r="AA597" i="1"/>
  <c r="AB597" i="1"/>
  <c r="AD597" i="1" s="1"/>
  <c r="AC597" i="1"/>
  <c r="AE597" i="1"/>
  <c r="AG597" i="1"/>
  <c r="AH597" i="1"/>
  <c r="AI597" i="1"/>
  <c r="X598" i="1"/>
  <c r="Y598" i="1"/>
  <c r="Z598" i="1"/>
  <c r="AA598" i="1"/>
  <c r="AB598" i="1"/>
  <c r="AD598" i="1" s="1"/>
  <c r="AC598" i="1"/>
  <c r="AE598" i="1"/>
  <c r="AG598" i="1"/>
  <c r="AH598" i="1"/>
  <c r="AI598" i="1"/>
  <c r="X599" i="1"/>
  <c r="Y599" i="1"/>
  <c r="Z599" i="1"/>
  <c r="AA599" i="1"/>
  <c r="AB599" i="1"/>
  <c r="AD599" i="1" s="1"/>
  <c r="AC599" i="1"/>
  <c r="AE599" i="1"/>
  <c r="AG599" i="1"/>
  <c r="AH599" i="1"/>
  <c r="AI599" i="1"/>
  <c r="X600" i="1"/>
  <c r="Y600" i="1"/>
  <c r="Z600" i="1"/>
  <c r="AA600" i="1"/>
  <c r="AB600" i="1"/>
  <c r="AD600" i="1" s="1"/>
  <c r="AC600" i="1"/>
  <c r="AE600" i="1"/>
  <c r="AG600" i="1"/>
  <c r="AH600" i="1"/>
  <c r="AI600" i="1"/>
  <c r="X601" i="1"/>
  <c r="Y601" i="1"/>
  <c r="Z601" i="1"/>
  <c r="AA601" i="1"/>
  <c r="AB601" i="1"/>
  <c r="AD601" i="1" s="1"/>
  <c r="AC601" i="1"/>
  <c r="AE601" i="1"/>
  <c r="AG601" i="1"/>
  <c r="AH601" i="1"/>
  <c r="AI601" i="1"/>
  <c r="X602" i="1"/>
  <c r="Y602" i="1"/>
  <c r="Z602" i="1"/>
  <c r="AA602" i="1"/>
  <c r="AB602" i="1"/>
  <c r="AD602" i="1" s="1"/>
  <c r="AC602" i="1"/>
  <c r="AE602" i="1"/>
  <c r="AG602" i="1"/>
  <c r="AH602" i="1"/>
  <c r="AI602" i="1"/>
  <c r="X603" i="1"/>
  <c r="Y603" i="1"/>
  <c r="Z603" i="1"/>
  <c r="AA603" i="1"/>
  <c r="AB603" i="1"/>
  <c r="AD603" i="1" s="1"/>
  <c r="AC603" i="1"/>
  <c r="AE603" i="1"/>
  <c r="AG603" i="1"/>
  <c r="AH603" i="1"/>
  <c r="AI603" i="1"/>
  <c r="X604" i="1"/>
  <c r="Y604" i="1"/>
  <c r="Z604" i="1"/>
  <c r="AA604" i="1"/>
  <c r="AB604" i="1"/>
  <c r="AC604" i="1"/>
  <c r="AD604" i="1"/>
  <c r="AE604" i="1"/>
  <c r="AG604" i="1"/>
  <c r="AH604" i="1"/>
  <c r="AI604" i="1"/>
  <c r="X605" i="1"/>
  <c r="Y605" i="1"/>
  <c r="Z605" i="1"/>
  <c r="AA605" i="1"/>
  <c r="AB605" i="1"/>
  <c r="AD605" i="1" s="1"/>
  <c r="AC605" i="1"/>
  <c r="AE605" i="1"/>
  <c r="AG605" i="1"/>
  <c r="AH605" i="1"/>
  <c r="AI605" i="1"/>
  <c r="X606" i="1"/>
  <c r="Y606" i="1"/>
  <c r="Z606" i="1"/>
  <c r="AA606" i="1"/>
  <c r="AB606" i="1"/>
  <c r="AD606" i="1" s="1"/>
  <c r="AC606" i="1"/>
  <c r="AE606" i="1"/>
  <c r="AG606" i="1"/>
  <c r="AH606" i="1"/>
  <c r="AI606" i="1"/>
  <c r="X607" i="1"/>
  <c r="Y607" i="1"/>
  <c r="Z607" i="1"/>
  <c r="AA607" i="1"/>
  <c r="AB607" i="1"/>
  <c r="AD607" i="1" s="1"/>
  <c r="AC607" i="1"/>
  <c r="AE607" i="1"/>
  <c r="AG607" i="1"/>
  <c r="AH607" i="1"/>
  <c r="AI607" i="1"/>
  <c r="X608" i="1"/>
  <c r="Y608" i="1"/>
  <c r="Z608" i="1"/>
  <c r="AA608" i="1"/>
  <c r="AB608" i="1"/>
  <c r="AC608" i="1"/>
  <c r="AD608" i="1"/>
  <c r="AE608" i="1"/>
  <c r="AG608" i="1"/>
  <c r="AH608" i="1"/>
  <c r="AI608" i="1"/>
  <c r="X609" i="1"/>
  <c r="Y609" i="1"/>
  <c r="Z609" i="1"/>
  <c r="AA609" i="1"/>
  <c r="AB609" i="1"/>
  <c r="AD609" i="1" s="1"/>
  <c r="AC609" i="1"/>
  <c r="AE609" i="1"/>
  <c r="AG609" i="1"/>
  <c r="AH609" i="1"/>
  <c r="AI609" i="1"/>
  <c r="X610" i="1"/>
  <c r="Y610" i="1"/>
  <c r="Z610" i="1"/>
  <c r="AA610" i="1"/>
  <c r="AB610" i="1"/>
  <c r="AC610" i="1"/>
  <c r="AD610" i="1"/>
  <c r="AE610" i="1"/>
  <c r="AG610" i="1"/>
  <c r="AH610" i="1"/>
  <c r="AI610" i="1"/>
  <c r="X611" i="1"/>
  <c r="Y611" i="1"/>
  <c r="Z611" i="1"/>
  <c r="AA611" i="1"/>
  <c r="AB611" i="1"/>
  <c r="AD611" i="1" s="1"/>
  <c r="AC611" i="1"/>
  <c r="AE611" i="1"/>
  <c r="AG611" i="1"/>
  <c r="AH611" i="1"/>
  <c r="AI611" i="1"/>
  <c r="X612" i="1"/>
  <c r="Y612" i="1"/>
  <c r="Z612" i="1"/>
  <c r="AA612" i="1"/>
  <c r="AB612" i="1"/>
  <c r="AC612" i="1"/>
  <c r="AD612" i="1"/>
  <c r="AE612" i="1"/>
  <c r="AG612" i="1"/>
  <c r="AH612" i="1"/>
  <c r="AI612" i="1"/>
  <c r="X613" i="1"/>
  <c r="Y613" i="1"/>
  <c r="Z613" i="1"/>
  <c r="AA613" i="1"/>
  <c r="AB613" i="1"/>
  <c r="AD613" i="1" s="1"/>
  <c r="AC613" i="1"/>
  <c r="AE613" i="1"/>
  <c r="AG613" i="1"/>
  <c r="AH613" i="1"/>
  <c r="AI613" i="1"/>
  <c r="X614" i="1"/>
  <c r="Y614" i="1"/>
  <c r="Z614" i="1"/>
  <c r="AA614" i="1"/>
  <c r="AB614" i="1"/>
  <c r="AD614" i="1" s="1"/>
  <c r="AC614" i="1"/>
  <c r="AE614" i="1"/>
  <c r="AG614" i="1"/>
  <c r="AH614" i="1"/>
  <c r="AI614" i="1"/>
  <c r="X615" i="1"/>
  <c r="Y615" i="1"/>
  <c r="Z615" i="1"/>
  <c r="AA615" i="1"/>
  <c r="AB615" i="1"/>
  <c r="AD615" i="1" s="1"/>
  <c r="AC615" i="1"/>
  <c r="AE615" i="1"/>
  <c r="AG615" i="1"/>
  <c r="AH615" i="1"/>
  <c r="AI615" i="1"/>
  <c r="X616" i="1"/>
  <c r="Y616" i="1"/>
  <c r="Z616" i="1"/>
  <c r="AA616" i="1"/>
  <c r="AB616" i="1"/>
  <c r="AD616" i="1" s="1"/>
  <c r="AC616" i="1"/>
  <c r="AE616" i="1"/>
  <c r="AG616" i="1"/>
  <c r="AH616" i="1"/>
  <c r="AI616" i="1"/>
  <c r="X617" i="1"/>
  <c r="Y617" i="1"/>
  <c r="Z617" i="1"/>
  <c r="AA617" i="1"/>
  <c r="AB617" i="1"/>
  <c r="AD617" i="1" s="1"/>
  <c r="AC617" i="1"/>
  <c r="AE617" i="1"/>
  <c r="AG617" i="1"/>
  <c r="AH617" i="1"/>
  <c r="AI617" i="1"/>
  <c r="X618" i="1"/>
  <c r="Y618" i="1"/>
  <c r="Z618" i="1"/>
  <c r="AA618" i="1"/>
  <c r="AB618" i="1"/>
  <c r="AD618" i="1" s="1"/>
  <c r="AC618" i="1"/>
  <c r="AE618" i="1"/>
  <c r="AG618" i="1"/>
  <c r="AH618" i="1"/>
  <c r="AI618" i="1"/>
  <c r="X619" i="1"/>
  <c r="Y619" i="1"/>
  <c r="Z619" i="1"/>
  <c r="AA619" i="1"/>
  <c r="AB619" i="1"/>
  <c r="AD619" i="1" s="1"/>
  <c r="AC619" i="1"/>
  <c r="AE619" i="1"/>
  <c r="AG619" i="1"/>
  <c r="AH619" i="1"/>
  <c r="AI619" i="1"/>
  <c r="X620" i="1"/>
  <c r="Y620" i="1"/>
  <c r="Z620" i="1"/>
  <c r="AA620" i="1"/>
  <c r="AB620" i="1"/>
  <c r="AC620" i="1"/>
  <c r="AD620" i="1"/>
  <c r="AE620" i="1"/>
  <c r="AG620" i="1"/>
  <c r="AH620" i="1"/>
  <c r="AI620" i="1"/>
  <c r="X621" i="1"/>
  <c r="Y621" i="1"/>
  <c r="Z621" i="1"/>
  <c r="AA621" i="1"/>
  <c r="AB621" i="1"/>
  <c r="AD621" i="1" s="1"/>
  <c r="AC621" i="1"/>
  <c r="AE621" i="1"/>
  <c r="AG621" i="1"/>
  <c r="AH621" i="1"/>
  <c r="AI621" i="1"/>
  <c r="X622" i="1"/>
  <c r="Y622" i="1"/>
  <c r="Z622" i="1"/>
  <c r="AA622" i="1"/>
  <c r="AB622" i="1"/>
  <c r="AD622" i="1" s="1"/>
  <c r="AC622" i="1"/>
  <c r="AE622" i="1"/>
  <c r="AG622" i="1"/>
  <c r="AH622" i="1"/>
  <c r="AI622" i="1"/>
  <c r="X623" i="1"/>
  <c r="Y623" i="1"/>
  <c r="Z623" i="1"/>
  <c r="AA623" i="1"/>
  <c r="AB623" i="1"/>
  <c r="AD623" i="1" s="1"/>
  <c r="AC623" i="1"/>
  <c r="AE623" i="1"/>
  <c r="AG623" i="1"/>
  <c r="AH623" i="1"/>
  <c r="AI623" i="1"/>
  <c r="X624" i="1"/>
  <c r="Y624" i="1"/>
  <c r="Z624" i="1"/>
  <c r="AA624" i="1"/>
  <c r="AB624" i="1"/>
  <c r="AC624" i="1"/>
  <c r="AD624" i="1"/>
  <c r="AE624" i="1"/>
  <c r="AG624" i="1"/>
  <c r="AH624" i="1"/>
  <c r="AI624" i="1"/>
  <c r="X625" i="1"/>
  <c r="Y625" i="1"/>
  <c r="Z625" i="1"/>
  <c r="AA625" i="1"/>
  <c r="AB625" i="1"/>
  <c r="AD625" i="1" s="1"/>
  <c r="AC625" i="1"/>
  <c r="AE625" i="1"/>
  <c r="AG625" i="1"/>
  <c r="AH625" i="1"/>
  <c r="AI625" i="1"/>
  <c r="X626" i="1"/>
  <c r="Y626" i="1"/>
  <c r="Z626" i="1"/>
  <c r="AA626" i="1"/>
  <c r="AB626" i="1"/>
  <c r="AC626" i="1"/>
  <c r="AD626" i="1"/>
  <c r="AE626" i="1"/>
  <c r="AG626" i="1"/>
  <c r="AH626" i="1"/>
  <c r="AI626" i="1"/>
  <c r="X627" i="1"/>
  <c r="Y627" i="1"/>
  <c r="Z627" i="1"/>
  <c r="AA627" i="1"/>
  <c r="AB627" i="1"/>
  <c r="AD627" i="1" s="1"/>
  <c r="AC627" i="1"/>
  <c r="AE627" i="1"/>
  <c r="AG627" i="1"/>
  <c r="AH627" i="1"/>
  <c r="AI627" i="1"/>
  <c r="X628" i="1"/>
  <c r="Y628" i="1"/>
  <c r="Z628" i="1"/>
  <c r="AA628" i="1"/>
  <c r="AB628" i="1"/>
  <c r="AC628" i="1"/>
  <c r="AD628" i="1"/>
  <c r="AE628" i="1"/>
  <c r="AG628" i="1"/>
  <c r="AH628" i="1"/>
  <c r="AI628" i="1"/>
  <c r="X629" i="1"/>
  <c r="Y629" i="1"/>
  <c r="Z629" i="1"/>
  <c r="AA629" i="1"/>
  <c r="AB629" i="1"/>
  <c r="AD629" i="1" s="1"/>
  <c r="AC629" i="1"/>
  <c r="AE629" i="1"/>
  <c r="AG629" i="1"/>
  <c r="AH629" i="1"/>
  <c r="AI629" i="1"/>
  <c r="X630" i="1"/>
  <c r="Y630" i="1"/>
  <c r="Z630" i="1"/>
  <c r="AA630" i="1"/>
  <c r="AB630" i="1"/>
  <c r="AD630" i="1" s="1"/>
  <c r="AC630" i="1"/>
  <c r="AE630" i="1"/>
  <c r="AG630" i="1"/>
  <c r="AH630" i="1"/>
  <c r="AI630" i="1"/>
  <c r="X631" i="1"/>
  <c r="Y631" i="1"/>
  <c r="Z631" i="1"/>
  <c r="AA631" i="1"/>
  <c r="AB631" i="1"/>
  <c r="AD631" i="1" s="1"/>
  <c r="AC631" i="1"/>
  <c r="AE631" i="1"/>
  <c r="AG631" i="1"/>
  <c r="AH631" i="1"/>
  <c r="AI631" i="1"/>
  <c r="X632" i="1"/>
  <c r="Y632" i="1"/>
  <c r="Z632" i="1"/>
  <c r="AA632" i="1"/>
  <c r="AB632" i="1"/>
  <c r="AD632" i="1" s="1"/>
  <c r="AC632" i="1"/>
  <c r="AE632" i="1"/>
  <c r="AG632" i="1"/>
  <c r="AH632" i="1"/>
  <c r="AI632" i="1"/>
  <c r="X633" i="1"/>
  <c r="Y633" i="1"/>
  <c r="Z633" i="1"/>
  <c r="AA633" i="1"/>
  <c r="AB633" i="1"/>
  <c r="AD633" i="1" s="1"/>
  <c r="AC633" i="1"/>
  <c r="AE633" i="1"/>
  <c r="AG633" i="1"/>
  <c r="AH633" i="1"/>
  <c r="AI633" i="1"/>
  <c r="X634" i="1"/>
  <c r="Y634" i="1"/>
  <c r="Z634" i="1"/>
  <c r="AA634" i="1"/>
  <c r="AB634" i="1"/>
  <c r="AD634" i="1" s="1"/>
  <c r="AC634" i="1"/>
  <c r="AE634" i="1"/>
  <c r="AG634" i="1"/>
  <c r="AH634" i="1"/>
  <c r="AI634" i="1"/>
  <c r="X635" i="1"/>
  <c r="Y635" i="1"/>
  <c r="Z635" i="1"/>
  <c r="AA635" i="1"/>
  <c r="AB635" i="1"/>
  <c r="AD635" i="1" s="1"/>
  <c r="AC635" i="1"/>
  <c r="AE635" i="1"/>
  <c r="AG635" i="1"/>
  <c r="AH635" i="1"/>
  <c r="AI635" i="1"/>
  <c r="X636" i="1"/>
  <c r="Y636" i="1"/>
  <c r="Z636" i="1"/>
  <c r="AA636" i="1"/>
  <c r="AB636" i="1"/>
  <c r="AC636" i="1"/>
  <c r="AD636" i="1"/>
  <c r="AE636" i="1"/>
  <c r="AG636" i="1"/>
  <c r="AH636" i="1"/>
  <c r="AI636" i="1"/>
  <c r="X637" i="1"/>
  <c r="Y637" i="1"/>
  <c r="Z637" i="1"/>
  <c r="AA637" i="1"/>
  <c r="AB637" i="1"/>
  <c r="AD637" i="1" s="1"/>
  <c r="AC637" i="1"/>
  <c r="AE637" i="1"/>
  <c r="AG637" i="1"/>
  <c r="AH637" i="1"/>
  <c r="AI637" i="1"/>
  <c r="X638" i="1"/>
  <c r="Y638" i="1"/>
  <c r="Z638" i="1"/>
  <c r="AA638" i="1"/>
  <c r="AB638" i="1"/>
  <c r="AD638" i="1" s="1"/>
  <c r="AC638" i="1"/>
  <c r="AE638" i="1"/>
  <c r="AG638" i="1"/>
  <c r="AH638" i="1"/>
  <c r="AI638" i="1"/>
  <c r="X639" i="1"/>
  <c r="Y639" i="1"/>
  <c r="Z639" i="1"/>
  <c r="AA639" i="1"/>
  <c r="AB639" i="1"/>
  <c r="AD639" i="1" s="1"/>
  <c r="AC639" i="1"/>
  <c r="AE639" i="1"/>
  <c r="AG639" i="1"/>
  <c r="AH639" i="1"/>
  <c r="AI639" i="1"/>
  <c r="X640" i="1"/>
  <c r="Y640" i="1"/>
  <c r="Z640" i="1"/>
  <c r="AA640" i="1"/>
  <c r="AB640" i="1"/>
  <c r="AC640" i="1"/>
  <c r="AD640" i="1"/>
  <c r="AE640" i="1"/>
  <c r="AG640" i="1"/>
  <c r="AH640" i="1"/>
  <c r="AI640" i="1"/>
  <c r="X641" i="1"/>
  <c r="Y641" i="1"/>
  <c r="Z641" i="1"/>
  <c r="AA641" i="1"/>
  <c r="AB641" i="1"/>
  <c r="AD641" i="1" s="1"/>
  <c r="AC641" i="1"/>
  <c r="AE641" i="1"/>
  <c r="AG641" i="1"/>
  <c r="AH641" i="1"/>
  <c r="AI641" i="1"/>
  <c r="X642" i="1"/>
  <c r="Y642" i="1"/>
  <c r="Z642" i="1"/>
  <c r="AA642" i="1"/>
  <c r="AB642" i="1"/>
  <c r="AC642" i="1"/>
  <c r="AD642" i="1"/>
  <c r="AE642" i="1"/>
  <c r="AG642" i="1"/>
  <c r="AH642" i="1"/>
  <c r="AI642" i="1"/>
  <c r="X643" i="1"/>
  <c r="Y643" i="1"/>
  <c r="Z643" i="1"/>
  <c r="AA643" i="1"/>
  <c r="AB643" i="1"/>
  <c r="AD643" i="1" s="1"/>
  <c r="AC643" i="1"/>
  <c r="AE643" i="1"/>
  <c r="AG643" i="1"/>
  <c r="AH643" i="1"/>
  <c r="AI643" i="1"/>
  <c r="X644" i="1"/>
  <c r="Y644" i="1"/>
  <c r="Z644" i="1"/>
  <c r="AA644" i="1"/>
  <c r="AB644" i="1"/>
  <c r="AC644" i="1"/>
  <c r="AD644" i="1"/>
  <c r="AE644" i="1"/>
  <c r="AG644" i="1"/>
  <c r="AH644" i="1"/>
  <c r="AI644" i="1"/>
  <c r="X645" i="1"/>
  <c r="Y645" i="1"/>
  <c r="Z645" i="1"/>
  <c r="AA645" i="1"/>
  <c r="AB645" i="1"/>
  <c r="AD645" i="1" s="1"/>
  <c r="AC645" i="1"/>
  <c r="AE645" i="1"/>
  <c r="AG645" i="1"/>
  <c r="AH645" i="1"/>
  <c r="AI645" i="1"/>
  <c r="X646" i="1"/>
  <c r="Y646" i="1"/>
  <c r="Z646" i="1"/>
  <c r="AA646" i="1"/>
  <c r="AB646" i="1"/>
  <c r="AD646" i="1" s="1"/>
  <c r="AC646" i="1"/>
  <c r="AE646" i="1"/>
  <c r="AG646" i="1"/>
  <c r="AH646" i="1"/>
  <c r="AI646" i="1"/>
  <c r="X647" i="1"/>
  <c r="Y647" i="1"/>
  <c r="Z647" i="1"/>
  <c r="AA647" i="1"/>
  <c r="AB647" i="1"/>
  <c r="AD647" i="1" s="1"/>
  <c r="AC647" i="1"/>
  <c r="AE647" i="1"/>
  <c r="AG647" i="1"/>
  <c r="AH647" i="1"/>
  <c r="AI647" i="1"/>
  <c r="X648" i="1"/>
  <c r="Y648" i="1"/>
  <c r="Z648" i="1"/>
  <c r="AA648" i="1"/>
  <c r="AB648" i="1"/>
  <c r="AD648" i="1" s="1"/>
  <c r="AC648" i="1"/>
  <c r="AE648" i="1"/>
  <c r="AG648" i="1"/>
  <c r="AH648" i="1"/>
  <c r="AI648" i="1"/>
  <c r="X649" i="1"/>
  <c r="Y649" i="1"/>
  <c r="Z649" i="1"/>
  <c r="AA649" i="1"/>
  <c r="AB649" i="1"/>
  <c r="AD649" i="1" s="1"/>
  <c r="AC649" i="1"/>
  <c r="AE649" i="1"/>
  <c r="AG649" i="1"/>
  <c r="AH649" i="1"/>
  <c r="AI649" i="1"/>
  <c r="X650" i="1"/>
  <c r="Y650" i="1"/>
  <c r="Z650" i="1"/>
  <c r="AA650" i="1"/>
  <c r="AB650" i="1"/>
  <c r="AC650" i="1"/>
  <c r="AE650" i="1"/>
  <c r="AG650" i="1"/>
  <c r="AH650" i="1"/>
  <c r="AI650" i="1"/>
  <c r="X651" i="1"/>
  <c r="Y651" i="1"/>
  <c r="Z651" i="1"/>
  <c r="AA651" i="1"/>
  <c r="AB651" i="1"/>
  <c r="AD651" i="1" s="1"/>
  <c r="AC651" i="1"/>
  <c r="AE651" i="1"/>
  <c r="AG651" i="1"/>
  <c r="AH651" i="1"/>
  <c r="AI651" i="1"/>
  <c r="X652" i="1"/>
  <c r="Y652" i="1"/>
  <c r="Z652" i="1"/>
  <c r="AA652" i="1"/>
  <c r="AB652" i="1"/>
  <c r="AC652" i="1"/>
  <c r="AD652" i="1"/>
  <c r="AE652" i="1"/>
  <c r="AG652" i="1"/>
  <c r="AH652" i="1"/>
  <c r="AI652" i="1"/>
  <c r="X653" i="1"/>
  <c r="Y653" i="1"/>
  <c r="Z653" i="1"/>
  <c r="AA653" i="1"/>
  <c r="AB653" i="1"/>
  <c r="AD653" i="1" s="1"/>
  <c r="AC653" i="1"/>
  <c r="AE653" i="1"/>
  <c r="AG653" i="1"/>
  <c r="AH653" i="1"/>
  <c r="AI653" i="1"/>
  <c r="X654" i="1"/>
  <c r="Y654" i="1"/>
  <c r="Z654" i="1"/>
  <c r="AA654" i="1"/>
  <c r="AB654" i="1"/>
  <c r="AD654" i="1" s="1"/>
  <c r="AC654" i="1"/>
  <c r="AE654" i="1"/>
  <c r="AG654" i="1"/>
  <c r="AH654" i="1"/>
  <c r="AI654" i="1"/>
  <c r="X655" i="1"/>
  <c r="Y655" i="1"/>
  <c r="Z655" i="1"/>
  <c r="AA655" i="1"/>
  <c r="AB655" i="1"/>
  <c r="AD655" i="1" s="1"/>
  <c r="AC655" i="1"/>
  <c r="AE655" i="1"/>
  <c r="AG655" i="1"/>
  <c r="AH655" i="1"/>
  <c r="AI655" i="1"/>
  <c r="X656" i="1"/>
  <c r="Y656" i="1"/>
  <c r="Z656" i="1"/>
  <c r="AA656" i="1"/>
  <c r="AB656" i="1"/>
  <c r="AC656" i="1"/>
  <c r="AD656" i="1" s="1"/>
  <c r="AE656" i="1"/>
  <c r="AG656" i="1"/>
  <c r="AH656" i="1"/>
  <c r="AI656" i="1"/>
  <c r="X657" i="1"/>
  <c r="Y657" i="1"/>
  <c r="Z657" i="1"/>
  <c r="AA657" i="1"/>
  <c r="AB657" i="1"/>
  <c r="AD657" i="1" s="1"/>
  <c r="AC657" i="1"/>
  <c r="AE657" i="1"/>
  <c r="AG657" i="1"/>
  <c r="AH657" i="1"/>
  <c r="AI657" i="1"/>
  <c r="X658" i="1"/>
  <c r="Y658" i="1"/>
  <c r="Z658" i="1"/>
  <c r="AA658" i="1"/>
  <c r="AB658" i="1"/>
  <c r="AC658" i="1"/>
  <c r="AD658" i="1"/>
  <c r="AE658" i="1"/>
  <c r="AG658" i="1"/>
  <c r="AH658" i="1"/>
  <c r="AI658" i="1"/>
  <c r="X659" i="1"/>
  <c r="Y659" i="1"/>
  <c r="Z659" i="1"/>
  <c r="AA659" i="1"/>
  <c r="AB659" i="1"/>
  <c r="AD659" i="1" s="1"/>
  <c r="AC659" i="1"/>
  <c r="AE659" i="1"/>
  <c r="AG659" i="1"/>
  <c r="AH659" i="1"/>
  <c r="AI659" i="1"/>
  <c r="X660" i="1"/>
  <c r="Y660" i="1"/>
  <c r="Z660" i="1"/>
  <c r="AA660" i="1"/>
  <c r="AB660" i="1"/>
  <c r="AC660" i="1"/>
  <c r="AD660" i="1"/>
  <c r="AE660" i="1"/>
  <c r="AG660" i="1"/>
  <c r="AH660" i="1"/>
  <c r="AI660" i="1"/>
  <c r="X661" i="1"/>
  <c r="Y661" i="1"/>
  <c r="Z661" i="1"/>
  <c r="AA661" i="1"/>
  <c r="AB661" i="1"/>
  <c r="AD661" i="1" s="1"/>
  <c r="AC661" i="1"/>
  <c r="AE661" i="1"/>
  <c r="AG661" i="1"/>
  <c r="AH661" i="1"/>
  <c r="AI661" i="1"/>
  <c r="X662" i="1"/>
  <c r="Y662" i="1"/>
  <c r="Z662" i="1"/>
  <c r="AA662" i="1"/>
  <c r="AB662" i="1"/>
  <c r="AD662" i="1" s="1"/>
  <c r="AC662" i="1"/>
  <c r="AE662" i="1"/>
  <c r="AG662" i="1"/>
  <c r="AH662" i="1"/>
  <c r="AI662" i="1"/>
  <c r="X663" i="1"/>
  <c r="Y663" i="1"/>
  <c r="Z663" i="1"/>
  <c r="AA663" i="1"/>
  <c r="AB663" i="1"/>
  <c r="AD663" i="1" s="1"/>
  <c r="AC663" i="1"/>
  <c r="AE663" i="1"/>
  <c r="AG663" i="1"/>
  <c r="AH663" i="1"/>
  <c r="AI663" i="1"/>
  <c r="X664" i="1"/>
  <c r="Y664" i="1"/>
  <c r="Z664" i="1"/>
  <c r="AA664" i="1"/>
  <c r="AB664" i="1"/>
  <c r="AD664" i="1" s="1"/>
  <c r="AC664" i="1"/>
  <c r="AE664" i="1"/>
  <c r="AG664" i="1"/>
  <c r="AH664" i="1"/>
  <c r="AI664" i="1"/>
  <c r="X665" i="1"/>
  <c r="Y665" i="1"/>
  <c r="Z665" i="1"/>
  <c r="AA665" i="1"/>
  <c r="AB665" i="1"/>
  <c r="AD665" i="1" s="1"/>
  <c r="AC665" i="1"/>
  <c r="AE665" i="1"/>
  <c r="AG665" i="1"/>
  <c r="AH665" i="1"/>
  <c r="AI665" i="1"/>
  <c r="X666" i="1"/>
  <c r="Y666" i="1"/>
  <c r="Z666" i="1"/>
  <c r="AA666" i="1"/>
  <c r="AB666" i="1"/>
  <c r="AC666" i="1"/>
  <c r="AE666" i="1"/>
  <c r="AG666" i="1"/>
  <c r="AH666" i="1"/>
  <c r="AI666" i="1"/>
  <c r="X667" i="1"/>
  <c r="Y667" i="1"/>
  <c r="Z667" i="1"/>
  <c r="AA667" i="1"/>
  <c r="AB667" i="1"/>
  <c r="AD667" i="1" s="1"/>
  <c r="AC667" i="1"/>
  <c r="AE667" i="1"/>
  <c r="AG667" i="1"/>
  <c r="AH667" i="1"/>
  <c r="AI667" i="1"/>
  <c r="X668" i="1"/>
  <c r="Y668" i="1"/>
  <c r="Z668" i="1"/>
  <c r="AA668" i="1"/>
  <c r="AB668" i="1"/>
  <c r="AC668" i="1"/>
  <c r="AD668" i="1"/>
  <c r="AE668" i="1"/>
  <c r="AG668" i="1"/>
  <c r="AH668" i="1"/>
  <c r="AI668" i="1"/>
  <c r="X669" i="1"/>
  <c r="Y669" i="1"/>
  <c r="Z669" i="1"/>
  <c r="AA669" i="1"/>
  <c r="AB669" i="1"/>
  <c r="AD669" i="1" s="1"/>
  <c r="AC669" i="1"/>
  <c r="AE669" i="1"/>
  <c r="AG669" i="1"/>
  <c r="AH669" i="1"/>
  <c r="AI669" i="1"/>
  <c r="X670" i="1"/>
  <c r="Y670" i="1"/>
  <c r="Z670" i="1"/>
  <c r="AA670" i="1"/>
  <c r="AB670" i="1"/>
  <c r="AD670" i="1" s="1"/>
  <c r="AC670" i="1"/>
  <c r="AE670" i="1"/>
  <c r="AG670" i="1"/>
  <c r="AH670" i="1"/>
  <c r="AI670" i="1"/>
  <c r="X671" i="1"/>
  <c r="Y671" i="1"/>
  <c r="Z671" i="1"/>
  <c r="AA671" i="1"/>
  <c r="AB671" i="1"/>
  <c r="AD671" i="1" s="1"/>
  <c r="AC671" i="1"/>
  <c r="AE671" i="1"/>
  <c r="AG671" i="1"/>
  <c r="AH671" i="1"/>
  <c r="AI671" i="1"/>
  <c r="X672" i="1"/>
  <c r="Y672" i="1"/>
  <c r="Z672" i="1"/>
  <c r="AA672" i="1"/>
  <c r="AB672" i="1"/>
  <c r="AC672" i="1"/>
  <c r="AD672" i="1" s="1"/>
  <c r="AE672" i="1"/>
  <c r="AG672" i="1"/>
  <c r="AH672" i="1"/>
  <c r="AI672" i="1"/>
  <c r="X673" i="1"/>
  <c r="Y673" i="1"/>
  <c r="Z673" i="1"/>
  <c r="AA673" i="1"/>
  <c r="AB673" i="1"/>
  <c r="AD673" i="1" s="1"/>
  <c r="AC673" i="1"/>
  <c r="AE673" i="1"/>
  <c r="AG673" i="1"/>
  <c r="AH673" i="1"/>
  <c r="AI673" i="1"/>
  <c r="X674" i="1"/>
  <c r="Y674" i="1"/>
  <c r="Z674" i="1"/>
  <c r="AA674" i="1"/>
  <c r="AB674" i="1"/>
  <c r="AC674" i="1"/>
  <c r="AD674" i="1"/>
  <c r="AE674" i="1"/>
  <c r="AG674" i="1"/>
  <c r="AH674" i="1"/>
  <c r="AI674" i="1"/>
  <c r="X675" i="1"/>
  <c r="Y675" i="1"/>
  <c r="Z675" i="1"/>
  <c r="AA675" i="1"/>
  <c r="AB675" i="1"/>
  <c r="AC675" i="1"/>
  <c r="AE675" i="1"/>
  <c r="AG675" i="1"/>
  <c r="AH675" i="1"/>
  <c r="AI675" i="1"/>
  <c r="X676" i="1"/>
  <c r="Y676" i="1"/>
  <c r="Z676" i="1"/>
  <c r="AA676" i="1"/>
  <c r="AB676" i="1"/>
  <c r="AC676" i="1"/>
  <c r="AD676" i="1"/>
  <c r="AE676" i="1"/>
  <c r="AG676" i="1"/>
  <c r="AH676" i="1"/>
  <c r="AI676" i="1"/>
  <c r="X677" i="1"/>
  <c r="Y677" i="1"/>
  <c r="Z677" i="1"/>
  <c r="AA677" i="1"/>
  <c r="AB677" i="1"/>
  <c r="AC677" i="1"/>
  <c r="AE677" i="1"/>
  <c r="AG677" i="1"/>
  <c r="AH677" i="1"/>
  <c r="AI677" i="1"/>
  <c r="X678" i="1"/>
  <c r="Y678" i="1"/>
  <c r="Z678" i="1"/>
  <c r="AA678" i="1"/>
  <c r="AB678" i="1"/>
  <c r="AD678" i="1" s="1"/>
  <c r="AC678" i="1"/>
  <c r="AE678" i="1"/>
  <c r="AG678" i="1"/>
  <c r="AH678" i="1"/>
  <c r="AI678" i="1"/>
  <c r="X679" i="1"/>
  <c r="Y679" i="1"/>
  <c r="Z679" i="1"/>
  <c r="AA679" i="1"/>
  <c r="AB679" i="1"/>
  <c r="AD679" i="1" s="1"/>
  <c r="AC679" i="1"/>
  <c r="AE679" i="1"/>
  <c r="AG679" i="1"/>
  <c r="AH679" i="1"/>
  <c r="AI679" i="1"/>
  <c r="X680" i="1"/>
  <c r="Y680" i="1"/>
  <c r="Z680" i="1"/>
  <c r="AA680" i="1"/>
  <c r="AB680" i="1"/>
  <c r="AD680" i="1" s="1"/>
  <c r="AC680" i="1"/>
  <c r="AE680" i="1"/>
  <c r="AG680" i="1"/>
  <c r="AH680" i="1"/>
  <c r="AI680" i="1"/>
  <c r="X681" i="1"/>
  <c r="Y681" i="1"/>
  <c r="Z681" i="1"/>
  <c r="AA681" i="1"/>
  <c r="AB681" i="1"/>
  <c r="AC681" i="1"/>
  <c r="AE681" i="1"/>
  <c r="AG681" i="1"/>
  <c r="AH681" i="1"/>
  <c r="AI681" i="1"/>
  <c r="X682" i="1"/>
  <c r="Y682" i="1"/>
  <c r="Z682" i="1"/>
  <c r="AA682" i="1"/>
  <c r="AB682" i="1"/>
  <c r="AD682" i="1" s="1"/>
  <c r="AC682" i="1"/>
  <c r="AE682" i="1"/>
  <c r="AG682" i="1"/>
  <c r="AH682" i="1"/>
  <c r="AI682" i="1"/>
  <c r="X683" i="1"/>
  <c r="Y683" i="1"/>
  <c r="Z683" i="1"/>
  <c r="AA683" i="1"/>
  <c r="AB683" i="1"/>
  <c r="AC683" i="1"/>
  <c r="AE683" i="1"/>
  <c r="AG683" i="1"/>
  <c r="AH683" i="1"/>
  <c r="AI683" i="1"/>
  <c r="X684" i="1"/>
  <c r="Y684" i="1"/>
  <c r="Z684" i="1"/>
  <c r="AA684" i="1"/>
  <c r="AB684" i="1"/>
  <c r="AC684" i="1"/>
  <c r="AD684" i="1"/>
  <c r="AE684" i="1"/>
  <c r="AG684" i="1"/>
  <c r="AH684" i="1"/>
  <c r="AI684" i="1"/>
  <c r="X685" i="1"/>
  <c r="Y685" i="1"/>
  <c r="Z685" i="1"/>
  <c r="AA685" i="1"/>
  <c r="AB685" i="1"/>
  <c r="AD685" i="1" s="1"/>
  <c r="AC685" i="1"/>
  <c r="AE685" i="1"/>
  <c r="AG685" i="1"/>
  <c r="AH685" i="1"/>
  <c r="AI685" i="1"/>
  <c r="X686" i="1"/>
  <c r="Y686" i="1"/>
  <c r="Z686" i="1"/>
  <c r="AA686" i="1"/>
  <c r="AB686" i="1"/>
  <c r="AD686" i="1" s="1"/>
  <c r="AC686" i="1"/>
  <c r="AE686" i="1"/>
  <c r="AG686" i="1"/>
  <c r="AH686" i="1"/>
  <c r="AI686" i="1"/>
  <c r="X687" i="1"/>
  <c r="Y687" i="1"/>
  <c r="Z687" i="1"/>
  <c r="AA687" i="1"/>
  <c r="AB687" i="1"/>
  <c r="AC687" i="1"/>
  <c r="AE687" i="1"/>
  <c r="AG687" i="1"/>
  <c r="AH687" i="1"/>
  <c r="AI687" i="1"/>
  <c r="X688" i="1"/>
  <c r="Y688" i="1"/>
  <c r="Z688" i="1"/>
  <c r="AA688" i="1"/>
  <c r="AB688" i="1"/>
  <c r="AC688" i="1"/>
  <c r="AD688" i="1" s="1"/>
  <c r="AE688" i="1"/>
  <c r="AG688" i="1"/>
  <c r="AH688" i="1"/>
  <c r="AI688" i="1"/>
  <c r="X689" i="1"/>
  <c r="Y689" i="1"/>
  <c r="Z689" i="1"/>
  <c r="AA689" i="1"/>
  <c r="AB689" i="1"/>
  <c r="AD689" i="1" s="1"/>
  <c r="AC689" i="1"/>
  <c r="AE689" i="1"/>
  <c r="AG689" i="1"/>
  <c r="AH689" i="1"/>
  <c r="AI689" i="1"/>
  <c r="X690" i="1"/>
  <c r="Y690" i="1"/>
  <c r="Z690" i="1"/>
  <c r="AA690" i="1"/>
  <c r="AB690" i="1"/>
  <c r="AC690" i="1"/>
  <c r="AD690" i="1"/>
  <c r="AE690" i="1"/>
  <c r="AG690" i="1"/>
  <c r="AH690" i="1"/>
  <c r="AI690" i="1"/>
  <c r="X691" i="1"/>
  <c r="Y691" i="1"/>
  <c r="Z691" i="1"/>
  <c r="AA691" i="1"/>
  <c r="AB691" i="1"/>
  <c r="AC691" i="1"/>
  <c r="AE691" i="1"/>
  <c r="AG691" i="1"/>
  <c r="AH691" i="1"/>
  <c r="AI691" i="1"/>
  <c r="X692" i="1"/>
  <c r="Y692" i="1"/>
  <c r="Z692" i="1"/>
  <c r="AA692" i="1"/>
  <c r="AB692" i="1"/>
  <c r="AD692" i="1" s="1"/>
  <c r="AC692" i="1"/>
  <c r="AE692" i="1"/>
  <c r="AG692" i="1"/>
  <c r="AH692" i="1"/>
  <c r="AI692" i="1"/>
  <c r="X693" i="1"/>
  <c r="Y693" i="1"/>
  <c r="Z693" i="1"/>
  <c r="AA693" i="1"/>
  <c r="AB693" i="1"/>
  <c r="AC693" i="1"/>
  <c r="AE693" i="1"/>
  <c r="AG693" i="1"/>
  <c r="AH693" i="1"/>
  <c r="AI693" i="1"/>
  <c r="X694" i="1"/>
  <c r="Y694" i="1"/>
  <c r="Z694" i="1"/>
  <c r="AA694" i="1"/>
  <c r="AB694" i="1"/>
  <c r="AD694" i="1" s="1"/>
  <c r="AC694" i="1"/>
  <c r="AE694" i="1"/>
  <c r="AG694" i="1"/>
  <c r="AH694" i="1"/>
  <c r="AI694" i="1"/>
  <c r="X695" i="1"/>
  <c r="Y695" i="1"/>
  <c r="Z695" i="1"/>
  <c r="AA695" i="1"/>
  <c r="AB695" i="1"/>
  <c r="AD695" i="1" s="1"/>
  <c r="AC695" i="1"/>
  <c r="AE695" i="1"/>
  <c r="AG695" i="1"/>
  <c r="AH695" i="1"/>
  <c r="AI695" i="1"/>
  <c r="X696" i="1"/>
  <c r="Y696" i="1"/>
  <c r="Z696" i="1"/>
  <c r="AA696" i="1"/>
  <c r="AB696" i="1"/>
  <c r="AD696" i="1" s="1"/>
  <c r="AC696" i="1"/>
  <c r="AE696" i="1"/>
  <c r="AG696" i="1"/>
  <c r="AH696" i="1"/>
  <c r="AI696" i="1"/>
  <c r="X697" i="1"/>
  <c r="Y697" i="1"/>
  <c r="Z697" i="1"/>
  <c r="AA697" i="1"/>
  <c r="AB697" i="1"/>
  <c r="AC697" i="1"/>
  <c r="AE697" i="1"/>
  <c r="AG697" i="1"/>
  <c r="AH697" i="1"/>
  <c r="AI697" i="1"/>
  <c r="X698" i="1"/>
  <c r="Y698" i="1"/>
  <c r="Z698" i="1"/>
  <c r="AA698" i="1"/>
  <c r="AB698" i="1"/>
  <c r="AC698" i="1"/>
  <c r="AE698" i="1"/>
  <c r="AG698" i="1"/>
  <c r="AH698" i="1"/>
  <c r="AI698" i="1"/>
  <c r="X699" i="1"/>
  <c r="Y699" i="1"/>
  <c r="Z699" i="1"/>
  <c r="AA699" i="1"/>
  <c r="AB699" i="1"/>
  <c r="AC699" i="1"/>
  <c r="AE699" i="1"/>
  <c r="AG699" i="1"/>
  <c r="AH699" i="1"/>
  <c r="AI699" i="1"/>
  <c r="X700" i="1"/>
  <c r="Y700" i="1"/>
  <c r="Z700" i="1"/>
  <c r="AA700" i="1"/>
  <c r="AB700" i="1"/>
  <c r="AC700" i="1"/>
  <c r="AD700" i="1"/>
  <c r="AE700" i="1"/>
  <c r="AG700" i="1"/>
  <c r="AH700" i="1"/>
  <c r="AI700" i="1"/>
  <c r="X701" i="1"/>
  <c r="Y701" i="1"/>
  <c r="Z701" i="1"/>
  <c r="AA701" i="1"/>
  <c r="AB701" i="1"/>
  <c r="AD701" i="1" s="1"/>
  <c r="AC701" i="1"/>
  <c r="AE701" i="1"/>
  <c r="AG701" i="1"/>
  <c r="AH701" i="1"/>
  <c r="AI701" i="1"/>
  <c r="X702" i="1"/>
  <c r="Y702" i="1"/>
  <c r="Z702" i="1"/>
  <c r="AA702" i="1"/>
  <c r="AB702" i="1"/>
  <c r="AD702" i="1" s="1"/>
  <c r="AC702" i="1"/>
  <c r="AE702" i="1"/>
  <c r="AG702" i="1"/>
  <c r="AH702" i="1"/>
  <c r="AI702" i="1"/>
  <c r="X703" i="1"/>
  <c r="Y703" i="1"/>
  <c r="Z703" i="1"/>
  <c r="AA703" i="1"/>
  <c r="AB703" i="1"/>
  <c r="AC703" i="1"/>
  <c r="AE703" i="1"/>
  <c r="AG703" i="1"/>
  <c r="AH703" i="1"/>
  <c r="AI703" i="1"/>
  <c r="X704" i="1"/>
  <c r="Y704" i="1"/>
  <c r="Z704" i="1"/>
  <c r="AA704" i="1"/>
  <c r="AB704" i="1"/>
  <c r="AC704" i="1"/>
  <c r="AD704" i="1" s="1"/>
  <c r="AE704" i="1"/>
  <c r="AG704" i="1"/>
  <c r="AH704" i="1"/>
  <c r="AI704" i="1"/>
  <c r="X705" i="1"/>
  <c r="Y705" i="1"/>
  <c r="Z705" i="1"/>
  <c r="AA705" i="1"/>
  <c r="AB705" i="1"/>
  <c r="AD705" i="1" s="1"/>
  <c r="AC705" i="1"/>
  <c r="AE705" i="1"/>
  <c r="AG705" i="1"/>
  <c r="AH705" i="1"/>
  <c r="AI705" i="1"/>
  <c r="X706" i="1"/>
  <c r="Y706" i="1"/>
  <c r="Z706" i="1"/>
  <c r="AA706" i="1"/>
  <c r="AB706" i="1"/>
  <c r="AC706" i="1"/>
  <c r="AD706" i="1"/>
  <c r="AE706" i="1"/>
  <c r="AG706" i="1"/>
  <c r="AH706" i="1"/>
  <c r="AI706" i="1"/>
  <c r="X707" i="1"/>
  <c r="Y707" i="1"/>
  <c r="Z707" i="1"/>
  <c r="AA707" i="1"/>
  <c r="AB707" i="1"/>
  <c r="AC707" i="1"/>
  <c r="AE707" i="1"/>
  <c r="AG707" i="1"/>
  <c r="AH707" i="1"/>
  <c r="AI707" i="1"/>
  <c r="X708" i="1"/>
  <c r="Y708" i="1"/>
  <c r="Z708" i="1"/>
  <c r="AA708" i="1"/>
  <c r="AB708" i="1"/>
  <c r="AD708" i="1" s="1"/>
  <c r="AC708" i="1"/>
  <c r="AE708" i="1"/>
  <c r="AG708" i="1"/>
  <c r="AH708" i="1"/>
  <c r="AI708" i="1"/>
  <c r="X709" i="1"/>
  <c r="Y709" i="1"/>
  <c r="Z709" i="1"/>
  <c r="AA709" i="1"/>
  <c r="AB709" i="1"/>
  <c r="AC709" i="1"/>
  <c r="AE709" i="1"/>
  <c r="AG709" i="1"/>
  <c r="AH709" i="1"/>
  <c r="AI709" i="1"/>
  <c r="X710" i="1"/>
  <c r="Y710" i="1"/>
  <c r="Z710" i="1"/>
  <c r="AA710" i="1"/>
  <c r="AB710" i="1"/>
  <c r="AD710" i="1" s="1"/>
  <c r="AC710" i="1"/>
  <c r="AE710" i="1"/>
  <c r="AG710" i="1"/>
  <c r="AH710" i="1"/>
  <c r="AI710" i="1"/>
  <c r="X711" i="1"/>
  <c r="Y711" i="1"/>
  <c r="Z711" i="1"/>
  <c r="AA711" i="1"/>
  <c r="AB711" i="1"/>
  <c r="AD711" i="1" s="1"/>
  <c r="AC711" i="1"/>
  <c r="AE711" i="1"/>
  <c r="AG711" i="1"/>
  <c r="AH711" i="1"/>
  <c r="AI711" i="1"/>
  <c r="X712" i="1"/>
  <c r="Y712" i="1"/>
  <c r="Z712" i="1"/>
  <c r="AA712" i="1"/>
  <c r="AB712" i="1"/>
  <c r="AD712" i="1" s="1"/>
  <c r="AC712" i="1"/>
  <c r="AE712" i="1"/>
  <c r="AG712" i="1"/>
  <c r="AH712" i="1"/>
  <c r="AI712" i="1"/>
  <c r="X713" i="1"/>
  <c r="Y713" i="1"/>
  <c r="Z713" i="1"/>
  <c r="AA713" i="1"/>
  <c r="AB713" i="1"/>
  <c r="AC713" i="1"/>
  <c r="AE713" i="1"/>
  <c r="AG713" i="1"/>
  <c r="AH713" i="1"/>
  <c r="AI713" i="1"/>
  <c r="X714" i="1"/>
  <c r="Y714" i="1"/>
  <c r="Z714" i="1"/>
  <c r="AA714" i="1"/>
  <c r="AB714" i="1"/>
  <c r="AD714" i="1" s="1"/>
  <c r="AC714" i="1"/>
  <c r="AE714" i="1"/>
  <c r="AG714" i="1"/>
  <c r="AH714" i="1"/>
  <c r="AI714" i="1"/>
  <c r="X715" i="1"/>
  <c r="Y715" i="1"/>
  <c r="Z715" i="1"/>
  <c r="AA715" i="1"/>
  <c r="AB715" i="1"/>
  <c r="AC715" i="1"/>
  <c r="AE715" i="1"/>
  <c r="AG715" i="1"/>
  <c r="AH715" i="1"/>
  <c r="AI715" i="1"/>
  <c r="X716" i="1"/>
  <c r="Y716" i="1"/>
  <c r="Z716" i="1"/>
  <c r="AA716" i="1"/>
  <c r="AB716" i="1"/>
  <c r="AC716" i="1"/>
  <c r="AD716" i="1"/>
  <c r="AE716" i="1"/>
  <c r="AG716" i="1"/>
  <c r="AH716" i="1"/>
  <c r="AI716" i="1"/>
  <c r="X717" i="1"/>
  <c r="Y717" i="1"/>
  <c r="Z717" i="1"/>
  <c r="AA717" i="1"/>
  <c r="AB717" i="1"/>
  <c r="AD717" i="1" s="1"/>
  <c r="AC717" i="1"/>
  <c r="AE717" i="1"/>
  <c r="AG717" i="1"/>
  <c r="AH717" i="1"/>
  <c r="AI717" i="1"/>
  <c r="X718" i="1"/>
  <c r="Y718" i="1"/>
  <c r="Z718" i="1"/>
  <c r="AA718" i="1"/>
  <c r="AB718" i="1"/>
  <c r="AD718" i="1" s="1"/>
  <c r="AC718" i="1"/>
  <c r="AE718" i="1"/>
  <c r="AG718" i="1"/>
  <c r="AH718" i="1"/>
  <c r="AI718" i="1"/>
  <c r="X719" i="1"/>
  <c r="Y719" i="1"/>
  <c r="Z719" i="1"/>
  <c r="AA719" i="1"/>
  <c r="AB719" i="1"/>
  <c r="AC719" i="1"/>
  <c r="AE719" i="1"/>
  <c r="AG719" i="1"/>
  <c r="AH719" i="1"/>
  <c r="AI719" i="1"/>
  <c r="X720" i="1"/>
  <c r="Y720" i="1"/>
  <c r="Z720" i="1"/>
  <c r="AA720" i="1"/>
  <c r="AB720" i="1"/>
  <c r="AC720" i="1"/>
  <c r="AD720" i="1" s="1"/>
  <c r="AE720" i="1"/>
  <c r="AG720" i="1"/>
  <c r="AH720" i="1"/>
  <c r="AI720" i="1"/>
  <c r="X721" i="1"/>
  <c r="Y721" i="1"/>
  <c r="Z721" i="1"/>
  <c r="AA721" i="1"/>
  <c r="AB721" i="1"/>
  <c r="AD721" i="1" s="1"/>
  <c r="AC721" i="1"/>
  <c r="AE721" i="1"/>
  <c r="AG721" i="1"/>
  <c r="AH721" i="1"/>
  <c r="AI721" i="1"/>
  <c r="X722" i="1"/>
  <c r="Y722" i="1"/>
  <c r="Z722" i="1"/>
  <c r="AA722" i="1"/>
  <c r="AB722" i="1"/>
  <c r="AC722" i="1"/>
  <c r="AD722" i="1"/>
  <c r="AE722" i="1"/>
  <c r="AG722" i="1"/>
  <c r="AH722" i="1"/>
  <c r="AI722" i="1"/>
  <c r="X723" i="1"/>
  <c r="Y723" i="1"/>
  <c r="Z723" i="1"/>
  <c r="AA723" i="1"/>
  <c r="AB723" i="1"/>
  <c r="AC723" i="1"/>
  <c r="AE723" i="1"/>
  <c r="AG723" i="1"/>
  <c r="AH723" i="1"/>
  <c r="AI723" i="1"/>
  <c r="X724" i="1"/>
  <c r="Y724" i="1"/>
  <c r="Z724" i="1"/>
  <c r="AA724" i="1"/>
  <c r="AB724" i="1"/>
  <c r="AD724" i="1" s="1"/>
  <c r="AC724" i="1"/>
  <c r="AE724" i="1"/>
  <c r="AG724" i="1"/>
  <c r="AH724" i="1"/>
  <c r="AI724" i="1"/>
  <c r="X725" i="1"/>
  <c r="Y725" i="1"/>
  <c r="Z725" i="1"/>
  <c r="AA725" i="1"/>
  <c r="AB725" i="1"/>
  <c r="AC725" i="1"/>
  <c r="AE725" i="1"/>
  <c r="AG725" i="1"/>
  <c r="AH725" i="1"/>
  <c r="AI725" i="1"/>
  <c r="X726" i="1"/>
  <c r="Y726" i="1"/>
  <c r="Z726" i="1"/>
  <c r="AA726" i="1"/>
  <c r="AB726" i="1"/>
  <c r="AD726" i="1" s="1"/>
  <c r="AC726" i="1"/>
  <c r="AE726" i="1"/>
  <c r="AG726" i="1"/>
  <c r="AH726" i="1"/>
  <c r="AI726" i="1"/>
  <c r="X727" i="1"/>
  <c r="Y727" i="1"/>
  <c r="Z727" i="1"/>
  <c r="AA727" i="1"/>
  <c r="AB727" i="1"/>
  <c r="AD727" i="1" s="1"/>
  <c r="AC727" i="1"/>
  <c r="AE727" i="1"/>
  <c r="AG727" i="1"/>
  <c r="AH727" i="1"/>
  <c r="AI727" i="1"/>
  <c r="X728" i="1"/>
  <c r="Y728" i="1"/>
  <c r="Z728" i="1"/>
  <c r="AA728" i="1"/>
  <c r="AB728" i="1"/>
  <c r="AD728" i="1" s="1"/>
  <c r="AC728" i="1"/>
  <c r="AE728" i="1"/>
  <c r="AG728" i="1"/>
  <c r="AH728" i="1"/>
  <c r="AI728" i="1"/>
  <c r="X729" i="1"/>
  <c r="Y729" i="1"/>
  <c r="Z729" i="1"/>
  <c r="AA729" i="1"/>
  <c r="AB729" i="1"/>
  <c r="AC729" i="1"/>
  <c r="AE729" i="1"/>
  <c r="AG729" i="1"/>
  <c r="AH729" i="1"/>
  <c r="AI729" i="1"/>
  <c r="X730" i="1"/>
  <c r="Y730" i="1"/>
  <c r="Z730" i="1"/>
  <c r="AA730" i="1"/>
  <c r="AB730" i="1"/>
  <c r="AC730" i="1"/>
  <c r="AE730" i="1"/>
  <c r="AG730" i="1"/>
  <c r="AH730" i="1"/>
  <c r="AI730" i="1"/>
  <c r="X731" i="1"/>
  <c r="Y731" i="1"/>
  <c r="Z731" i="1"/>
  <c r="AA731" i="1"/>
  <c r="AB731" i="1"/>
  <c r="AC731" i="1"/>
  <c r="AE731" i="1"/>
  <c r="AG731" i="1"/>
  <c r="AH731" i="1"/>
  <c r="AI731" i="1"/>
  <c r="X732" i="1"/>
  <c r="Y732" i="1"/>
  <c r="Z732" i="1"/>
  <c r="AA732" i="1"/>
  <c r="AB732" i="1"/>
  <c r="AC732" i="1"/>
  <c r="AD732" i="1"/>
  <c r="AE732" i="1"/>
  <c r="AG732" i="1"/>
  <c r="AH732" i="1"/>
  <c r="AI732" i="1"/>
  <c r="X733" i="1"/>
  <c r="Y733" i="1"/>
  <c r="Z733" i="1"/>
  <c r="AA733" i="1"/>
  <c r="AB733" i="1"/>
  <c r="AD733" i="1" s="1"/>
  <c r="AC733" i="1"/>
  <c r="AE733" i="1"/>
  <c r="AG733" i="1"/>
  <c r="AH733" i="1"/>
  <c r="AI733" i="1"/>
  <c r="X734" i="1"/>
  <c r="Y734" i="1"/>
  <c r="Z734" i="1"/>
  <c r="AA734" i="1"/>
  <c r="AB734" i="1"/>
  <c r="AD734" i="1" s="1"/>
  <c r="AC734" i="1"/>
  <c r="AE734" i="1"/>
  <c r="AG734" i="1"/>
  <c r="AH734" i="1"/>
  <c r="AI734" i="1"/>
  <c r="X735" i="1"/>
  <c r="Y735" i="1"/>
  <c r="Z735" i="1"/>
  <c r="AA735" i="1"/>
  <c r="AB735" i="1"/>
  <c r="AC735" i="1"/>
  <c r="AE735" i="1"/>
  <c r="AG735" i="1"/>
  <c r="AH735" i="1"/>
  <c r="AI735" i="1"/>
  <c r="X736" i="1"/>
  <c r="Y736" i="1"/>
  <c r="Z736" i="1"/>
  <c r="AA736" i="1"/>
  <c r="AB736" i="1"/>
  <c r="AC736" i="1"/>
  <c r="AD736" i="1" s="1"/>
  <c r="AE736" i="1"/>
  <c r="AG736" i="1"/>
  <c r="AH736" i="1"/>
  <c r="AI736" i="1"/>
  <c r="X737" i="1"/>
  <c r="Y737" i="1"/>
  <c r="Z737" i="1"/>
  <c r="AA737" i="1"/>
  <c r="AB737" i="1"/>
  <c r="AD737" i="1" s="1"/>
  <c r="AC737" i="1"/>
  <c r="AE737" i="1"/>
  <c r="AG737" i="1"/>
  <c r="AH737" i="1"/>
  <c r="AI737" i="1"/>
  <c r="X738" i="1"/>
  <c r="Y738" i="1"/>
  <c r="Z738" i="1"/>
  <c r="AA738" i="1"/>
  <c r="AB738" i="1"/>
  <c r="AC738" i="1"/>
  <c r="AD738" i="1"/>
  <c r="AE738" i="1"/>
  <c r="AG738" i="1"/>
  <c r="AH738" i="1"/>
  <c r="AI738" i="1"/>
  <c r="X739" i="1"/>
  <c r="Y739" i="1"/>
  <c r="Z739" i="1"/>
  <c r="AA739" i="1"/>
  <c r="AB739" i="1"/>
  <c r="AC739" i="1"/>
  <c r="AE739" i="1"/>
  <c r="AG739" i="1"/>
  <c r="AH739" i="1"/>
  <c r="AI739" i="1"/>
  <c r="X740" i="1"/>
  <c r="Y740" i="1"/>
  <c r="Z740" i="1"/>
  <c r="AA740" i="1"/>
  <c r="AB740" i="1"/>
  <c r="AD740" i="1" s="1"/>
  <c r="AC740" i="1"/>
  <c r="AE740" i="1"/>
  <c r="AG740" i="1"/>
  <c r="AH740" i="1"/>
  <c r="AI740" i="1"/>
  <c r="X741" i="1"/>
  <c r="Y741" i="1"/>
  <c r="Z741" i="1"/>
  <c r="AA741" i="1"/>
  <c r="AB741" i="1"/>
  <c r="AC741" i="1"/>
  <c r="AE741" i="1"/>
  <c r="AG741" i="1"/>
  <c r="AH741" i="1"/>
  <c r="AI741" i="1"/>
  <c r="X742" i="1"/>
  <c r="Y742" i="1"/>
  <c r="Z742" i="1"/>
  <c r="AA742" i="1"/>
  <c r="AB742" i="1"/>
  <c r="AD742" i="1" s="1"/>
  <c r="AC742" i="1"/>
  <c r="AE742" i="1"/>
  <c r="AG742" i="1"/>
  <c r="AH742" i="1"/>
  <c r="AI742" i="1"/>
  <c r="X743" i="1"/>
  <c r="Y743" i="1"/>
  <c r="Z743" i="1"/>
  <c r="AA743" i="1"/>
  <c r="AB743" i="1"/>
  <c r="AD743" i="1" s="1"/>
  <c r="AC743" i="1"/>
  <c r="AE743" i="1"/>
  <c r="AG743" i="1"/>
  <c r="AH743" i="1"/>
  <c r="AI743" i="1"/>
  <c r="X744" i="1"/>
  <c r="Y744" i="1"/>
  <c r="Z744" i="1"/>
  <c r="AA744" i="1"/>
  <c r="AB744" i="1"/>
  <c r="AD744" i="1" s="1"/>
  <c r="AC744" i="1"/>
  <c r="AE744" i="1"/>
  <c r="AG744" i="1"/>
  <c r="AH744" i="1"/>
  <c r="AI744" i="1"/>
  <c r="X745" i="1"/>
  <c r="Y745" i="1"/>
  <c r="Z745" i="1"/>
  <c r="AA745" i="1"/>
  <c r="AB745" i="1"/>
  <c r="AC745" i="1"/>
  <c r="AE745" i="1"/>
  <c r="AG745" i="1"/>
  <c r="AH745" i="1"/>
  <c r="AI745" i="1"/>
  <c r="X746" i="1"/>
  <c r="Y746" i="1"/>
  <c r="Z746" i="1"/>
  <c r="AA746" i="1"/>
  <c r="AB746" i="1"/>
  <c r="AD746" i="1" s="1"/>
  <c r="AC746" i="1"/>
  <c r="AE746" i="1"/>
  <c r="AG746" i="1"/>
  <c r="AH746" i="1"/>
  <c r="AI746" i="1"/>
  <c r="X747" i="1"/>
  <c r="Y747" i="1"/>
  <c r="Z747" i="1"/>
  <c r="AA747" i="1"/>
  <c r="AB747" i="1"/>
  <c r="AC747" i="1"/>
  <c r="AE747" i="1"/>
  <c r="AG747" i="1"/>
  <c r="AH747" i="1"/>
  <c r="AI747" i="1"/>
  <c r="X748" i="1"/>
  <c r="Y748" i="1"/>
  <c r="Z748" i="1"/>
  <c r="AA748" i="1"/>
  <c r="AB748" i="1"/>
  <c r="AC748" i="1"/>
  <c r="AD748" i="1"/>
  <c r="AE748" i="1"/>
  <c r="AG748" i="1"/>
  <c r="AH748" i="1"/>
  <c r="AI748" i="1"/>
  <c r="X749" i="1"/>
  <c r="Y749" i="1"/>
  <c r="Z749" i="1"/>
  <c r="AA749" i="1"/>
  <c r="AB749" i="1"/>
  <c r="AD749" i="1" s="1"/>
  <c r="AC749" i="1"/>
  <c r="AE749" i="1"/>
  <c r="AG749" i="1"/>
  <c r="AH749" i="1"/>
  <c r="AI749" i="1"/>
  <c r="X750" i="1"/>
  <c r="Y750" i="1"/>
  <c r="Z750" i="1"/>
  <c r="AA750" i="1"/>
  <c r="AB750" i="1"/>
  <c r="AD750" i="1" s="1"/>
  <c r="AC750" i="1"/>
  <c r="AE750" i="1"/>
  <c r="AG750" i="1"/>
  <c r="AH750" i="1"/>
  <c r="AI750" i="1"/>
  <c r="X751" i="1"/>
  <c r="Y751" i="1"/>
  <c r="Z751" i="1"/>
  <c r="AA751" i="1"/>
  <c r="AB751" i="1"/>
  <c r="AC751" i="1"/>
  <c r="AE751" i="1"/>
  <c r="AG751" i="1"/>
  <c r="AH751" i="1"/>
  <c r="AI751" i="1"/>
  <c r="X752" i="1"/>
  <c r="Y752" i="1"/>
  <c r="Z752" i="1"/>
  <c r="AA752" i="1"/>
  <c r="AB752" i="1"/>
  <c r="AC752" i="1"/>
  <c r="AD752" i="1" s="1"/>
  <c r="AE752" i="1"/>
  <c r="AG752" i="1"/>
  <c r="AH752" i="1"/>
  <c r="AI752" i="1"/>
  <c r="X753" i="1"/>
  <c r="Y753" i="1"/>
  <c r="Z753" i="1"/>
  <c r="AA753" i="1"/>
  <c r="AB753" i="1"/>
  <c r="AD753" i="1" s="1"/>
  <c r="AC753" i="1"/>
  <c r="AE753" i="1"/>
  <c r="AG753" i="1"/>
  <c r="AH753" i="1"/>
  <c r="AI753" i="1"/>
  <c r="X754" i="1"/>
  <c r="Y754" i="1"/>
  <c r="Z754" i="1"/>
  <c r="AA754" i="1"/>
  <c r="AB754" i="1"/>
  <c r="AC754" i="1"/>
  <c r="AD754" i="1"/>
  <c r="AE754" i="1"/>
  <c r="AG754" i="1"/>
  <c r="AH754" i="1"/>
  <c r="AI754" i="1"/>
  <c r="X755" i="1"/>
  <c r="Y755" i="1"/>
  <c r="Z755" i="1"/>
  <c r="AA755" i="1"/>
  <c r="AB755" i="1"/>
  <c r="AC755" i="1"/>
  <c r="AE755" i="1"/>
  <c r="AG755" i="1"/>
  <c r="AH755" i="1"/>
  <c r="AI755" i="1"/>
  <c r="X756" i="1"/>
  <c r="Y756" i="1"/>
  <c r="Z756" i="1"/>
  <c r="AA756" i="1"/>
  <c r="AB756" i="1"/>
  <c r="AD756" i="1" s="1"/>
  <c r="AC756" i="1"/>
  <c r="AE756" i="1"/>
  <c r="AG756" i="1"/>
  <c r="AH756" i="1"/>
  <c r="AI756" i="1"/>
  <c r="X757" i="1"/>
  <c r="Y757" i="1"/>
  <c r="Z757" i="1"/>
  <c r="AA757" i="1"/>
  <c r="AB757" i="1"/>
  <c r="AC757" i="1"/>
  <c r="AE757" i="1"/>
  <c r="AG757" i="1"/>
  <c r="AH757" i="1"/>
  <c r="AI757" i="1"/>
  <c r="X758" i="1"/>
  <c r="Y758" i="1"/>
  <c r="Z758" i="1"/>
  <c r="AA758" i="1"/>
  <c r="AB758" i="1"/>
  <c r="AD758" i="1" s="1"/>
  <c r="AC758" i="1"/>
  <c r="AE758" i="1"/>
  <c r="AG758" i="1"/>
  <c r="AH758" i="1"/>
  <c r="AI758" i="1"/>
  <c r="X759" i="1"/>
  <c r="Y759" i="1"/>
  <c r="Z759" i="1"/>
  <c r="AA759" i="1"/>
  <c r="AB759" i="1"/>
  <c r="AD759" i="1" s="1"/>
  <c r="AC759" i="1"/>
  <c r="AE759" i="1"/>
  <c r="AG759" i="1"/>
  <c r="AH759" i="1"/>
  <c r="AI759" i="1"/>
  <c r="X760" i="1"/>
  <c r="Y760" i="1"/>
  <c r="Z760" i="1"/>
  <c r="AA760" i="1"/>
  <c r="AB760" i="1"/>
  <c r="AD760" i="1" s="1"/>
  <c r="AC760" i="1"/>
  <c r="AE760" i="1"/>
  <c r="AG760" i="1"/>
  <c r="AH760" i="1"/>
  <c r="AI760" i="1"/>
  <c r="X761" i="1"/>
  <c r="Y761" i="1"/>
  <c r="Z761" i="1"/>
  <c r="AA761" i="1"/>
  <c r="AB761" i="1"/>
  <c r="AC761" i="1"/>
  <c r="AE761" i="1"/>
  <c r="AG761" i="1"/>
  <c r="AH761" i="1"/>
  <c r="AI761" i="1"/>
  <c r="X762" i="1"/>
  <c r="Y762" i="1"/>
  <c r="Z762" i="1"/>
  <c r="AA762" i="1"/>
  <c r="AB762" i="1"/>
  <c r="AC762" i="1"/>
  <c r="AE762" i="1"/>
  <c r="AG762" i="1"/>
  <c r="AH762" i="1"/>
  <c r="AI762" i="1"/>
  <c r="X763" i="1"/>
  <c r="Y763" i="1"/>
  <c r="Z763" i="1"/>
  <c r="AA763" i="1"/>
  <c r="AB763" i="1"/>
  <c r="AC763" i="1"/>
  <c r="AE763" i="1"/>
  <c r="AG763" i="1"/>
  <c r="AH763" i="1"/>
  <c r="AI763" i="1"/>
  <c r="X764" i="1"/>
  <c r="Y764" i="1"/>
  <c r="Z764" i="1"/>
  <c r="AA764" i="1"/>
  <c r="AB764" i="1"/>
  <c r="AC764" i="1"/>
  <c r="AD764" i="1"/>
  <c r="AE764" i="1"/>
  <c r="AG764" i="1"/>
  <c r="AH764" i="1"/>
  <c r="AI764" i="1"/>
  <c r="X765" i="1"/>
  <c r="Y765" i="1"/>
  <c r="Z765" i="1"/>
  <c r="AA765" i="1"/>
  <c r="AB765" i="1"/>
  <c r="AD765" i="1" s="1"/>
  <c r="AC765" i="1"/>
  <c r="AE765" i="1"/>
  <c r="AG765" i="1"/>
  <c r="AH765" i="1"/>
  <c r="AI765" i="1"/>
  <c r="X766" i="1"/>
  <c r="Y766" i="1"/>
  <c r="Z766" i="1"/>
  <c r="AA766" i="1"/>
  <c r="AB766" i="1"/>
  <c r="AD766" i="1" s="1"/>
  <c r="AC766" i="1"/>
  <c r="AE766" i="1"/>
  <c r="AG766" i="1"/>
  <c r="AH766" i="1"/>
  <c r="AI766" i="1"/>
  <c r="X767" i="1"/>
  <c r="Y767" i="1"/>
  <c r="Z767" i="1"/>
  <c r="AA767" i="1"/>
  <c r="AB767" i="1"/>
  <c r="AC767" i="1"/>
  <c r="AE767" i="1"/>
  <c r="AG767" i="1"/>
  <c r="AH767" i="1"/>
  <c r="AI767" i="1"/>
  <c r="X768" i="1"/>
  <c r="Y768" i="1"/>
  <c r="Z768" i="1"/>
  <c r="AA768" i="1"/>
  <c r="AB768" i="1"/>
  <c r="AC768" i="1"/>
  <c r="AD768" i="1" s="1"/>
  <c r="AE768" i="1"/>
  <c r="AG768" i="1"/>
  <c r="AH768" i="1"/>
  <c r="AI768" i="1"/>
  <c r="X769" i="1"/>
  <c r="Y769" i="1"/>
  <c r="Z769" i="1"/>
  <c r="AA769" i="1"/>
  <c r="AB769" i="1"/>
  <c r="AD769" i="1" s="1"/>
  <c r="AC769" i="1"/>
  <c r="AE769" i="1"/>
  <c r="AG769" i="1"/>
  <c r="AH769" i="1"/>
  <c r="AI769" i="1"/>
  <c r="X770" i="1"/>
  <c r="Y770" i="1"/>
  <c r="Z770" i="1"/>
  <c r="AA770" i="1"/>
  <c r="AB770" i="1"/>
  <c r="AC770" i="1"/>
  <c r="AD770" i="1"/>
  <c r="AE770" i="1"/>
  <c r="AG770" i="1"/>
  <c r="AH770" i="1"/>
  <c r="AI770" i="1"/>
  <c r="X771" i="1"/>
  <c r="Y771" i="1"/>
  <c r="Z771" i="1"/>
  <c r="AA771" i="1"/>
  <c r="AB771" i="1"/>
  <c r="AC771" i="1"/>
  <c r="AE771" i="1"/>
  <c r="AG771" i="1"/>
  <c r="AH771" i="1"/>
  <c r="AI771" i="1"/>
  <c r="X772" i="1"/>
  <c r="Y772" i="1"/>
  <c r="Z772" i="1"/>
  <c r="AA772" i="1"/>
  <c r="AB772" i="1"/>
  <c r="AD772" i="1" s="1"/>
  <c r="AC772" i="1"/>
  <c r="AE772" i="1"/>
  <c r="AG772" i="1"/>
  <c r="AH772" i="1"/>
  <c r="AI772" i="1"/>
  <c r="X773" i="1"/>
  <c r="Y773" i="1"/>
  <c r="Z773" i="1"/>
  <c r="AA773" i="1"/>
  <c r="AB773" i="1"/>
  <c r="AC773" i="1"/>
  <c r="AE773" i="1"/>
  <c r="AG773" i="1"/>
  <c r="AH773" i="1"/>
  <c r="AI773" i="1"/>
  <c r="X774" i="1"/>
  <c r="Y774" i="1"/>
  <c r="Z774" i="1"/>
  <c r="AA774" i="1"/>
  <c r="AB774" i="1"/>
  <c r="AD774" i="1" s="1"/>
  <c r="AC774" i="1"/>
  <c r="AE774" i="1"/>
  <c r="AG774" i="1"/>
  <c r="AH774" i="1"/>
  <c r="AI774" i="1"/>
  <c r="X775" i="1"/>
  <c r="Y775" i="1"/>
  <c r="Z775" i="1"/>
  <c r="AA775" i="1"/>
  <c r="AB775" i="1"/>
  <c r="AD775" i="1" s="1"/>
  <c r="AC775" i="1"/>
  <c r="AE775" i="1"/>
  <c r="AG775" i="1"/>
  <c r="AH775" i="1"/>
  <c r="AI775" i="1"/>
  <c r="X776" i="1"/>
  <c r="Y776" i="1"/>
  <c r="Z776" i="1"/>
  <c r="AA776" i="1"/>
  <c r="AB776" i="1"/>
  <c r="AD776" i="1" s="1"/>
  <c r="AC776" i="1"/>
  <c r="AE776" i="1"/>
  <c r="AG776" i="1"/>
  <c r="AH776" i="1"/>
  <c r="AI776" i="1"/>
  <c r="X777" i="1"/>
  <c r="Y777" i="1"/>
  <c r="Z777" i="1"/>
  <c r="AA777" i="1"/>
  <c r="AB777" i="1"/>
  <c r="AC777" i="1"/>
  <c r="AE777" i="1"/>
  <c r="AG777" i="1"/>
  <c r="AH777" i="1"/>
  <c r="AI777" i="1"/>
  <c r="X778" i="1"/>
  <c r="Y778" i="1"/>
  <c r="Z778" i="1"/>
  <c r="AA778" i="1"/>
  <c r="AB778" i="1"/>
  <c r="AD778" i="1" s="1"/>
  <c r="AC778" i="1"/>
  <c r="AE778" i="1"/>
  <c r="AG778" i="1"/>
  <c r="AH778" i="1"/>
  <c r="AI778" i="1"/>
  <c r="X779" i="1"/>
  <c r="Y779" i="1"/>
  <c r="Z779" i="1"/>
  <c r="AA779" i="1"/>
  <c r="AB779" i="1"/>
  <c r="AC779" i="1"/>
  <c r="AE779" i="1"/>
  <c r="AG779" i="1"/>
  <c r="AH779" i="1"/>
  <c r="AI779" i="1"/>
  <c r="X780" i="1"/>
  <c r="Y780" i="1"/>
  <c r="Z780" i="1"/>
  <c r="AA780" i="1"/>
  <c r="AB780" i="1"/>
  <c r="AC780" i="1"/>
  <c r="AD780" i="1"/>
  <c r="AE780" i="1"/>
  <c r="AG780" i="1"/>
  <c r="AH780" i="1"/>
  <c r="AI780" i="1"/>
  <c r="X781" i="1"/>
  <c r="Y781" i="1"/>
  <c r="Z781" i="1"/>
  <c r="AA781" i="1"/>
  <c r="AB781" i="1"/>
  <c r="AD781" i="1" s="1"/>
  <c r="AC781" i="1"/>
  <c r="AE781" i="1"/>
  <c r="AG781" i="1"/>
  <c r="AH781" i="1"/>
  <c r="AI781" i="1"/>
  <c r="X782" i="1"/>
  <c r="Y782" i="1"/>
  <c r="Z782" i="1"/>
  <c r="AA782" i="1"/>
  <c r="AB782" i="1"/>
  <c r="AD782" i="1" s="1"/>
  <c r="AC782" i="1"/>
  <c r="AE782" i="1"/>
  <c r="AG782" i="1"/>
  <c r="AH782" i="1"/>
  <c r="AI782" i="1"/>
  <c r="X783" i="1"/>
  <c r="Y783" i="1"/>
  <c r="Z783" i="1"/>
  <c r="AA783" i="1"/>
  <c r="AB783" i="1"/>
  <c r="AC783" i="1"/>
  <c r="AE783" i="1"/>
  <c r="AG783" i="1"/>
  <c r="AH783" i="1"/>
  <c r="AI783" i="1"/>
  <c r="X784" i="1"/>
  <c r="Y784" i="1"/>
  <c r="Z784" i="1"/>
  <c r="AA784" i="1"/>
  <c r="AB784" i="1"/>
  <c r="AC784" i="1"/>
  <c r="AD784" i="1" s="1"/>
  <c r="AE784" i="1"/>
  <c r="AG784" i="1"/>
  <c r="AH784" i="1"/>
  <c r="AI784" i="1"/>
  <c r="X785" i="1"/>
  <c r="Y785" i="1"/>
  <c r="Z785" i="1"/>
  <c r="AA785" i="1"/>
  <c r="AB785" i="1"/>
  <c r="AD785" i="1" s="1"/>
  <c r="AC785" i="1"/>
  <c r="AE785" i="1"/>
  <c r="AG785" i="1"/>
  <c r="AH785" i="1"/>
  <c r="AI785" i="1"/>
  <c r="X786" i="1"/>
  <c r="Y786" i="1"/>
  <c r="Z786" i="1"/>
  <c r="AA786" i="1"/>
  <c r="AB786" i="1"/>
  <c r="AC786" i="1"/>
  <c r="AD786" i="1"/>
  <c r="AE786" i="1"/>
  <c r="AG786" i="1"/>
  <c r="AH786" i="1"/>
  <c r="AI786" i="1"/>
  <c r="X787" i="1"/>
  <c r="Y787" i="1"/>
  <c r="Z787" i="1"/>
  <c r="AA787" i="1"/>
  <c r="AB787" i="1"/>
  <c r="AC787" i="1"/>
  <c r="AE787" i="1"/>
  <c r="AG787" i="1"/>
  <c r="AH787" i="1"/>
  <c r="AI787" i="1"/>
  <c r="X788" i="1"/>
  <c r="Y788" i="1"/>
  <c r="Z788" i="1"/>
  <c r="AA788" i="1"/>
  <c r="AB788" i="1"/>
  <c r="AD788" i="1" s="1"/>
  <c r="AC788" i="1"/>
  <c r="AE788" i="1"/>
  <c r="AG788" i="1"/>
  <c r="AH788" i="1"/>
  <c r="AI788" i="1"/>
  <c r="X789" i="1"/>
  <c r="Y789" i="1"/>
  <c r="Z789" i="1"/>
  <c r="AA789" i="1"/>
  <c r="AB789" i="1"/>
  <c r="AC789" i="1"/>
  <c r="AE789" i="1"/>
  <c r="AG789" i="1"/>
  <c r="AH789" i="1"/>
  <c r="AI789" i="1"/>
  <c r="X790" i="1"/>
  <c r="Y790" i="1"/>
  <c r="Z790" i="1"/>
  <c r="AA790" i="1"/>
  <c r="AB790" i="1"/>
  <c r="AD790" i="1" s="1"/>
  <c r="AC790" i="1"/>
  <c r="AE790" i="1"/>
  <c r="AG790" i="1"/>
  <c r="AH790" i="1"/>
  <c r="AI790" i="1"/>
  <c r="X791" i="1"/>
  <c r="Y791" i="1"/>
  <c r="Z791" i="1"/>
  <c r="AA791" i="1"/>
  <c r="AB791" i="1"/>
  <c r="AD791" i="1" s="1"/>
  <c r="AC791" i="1"/>
  <c r="AE791" i="1"/>
  <c r="AG791" i="1"/>
  <c r="AH791" i="1"/>
  <c r="AI791" i="1"/>
  <c r="X792" i="1"/>
  <c r="Y792" i="1"/>
  <c r="Z792" i="1"/>
  <c r="AA792" i="1"/>
  <c r="AB792" i="1"/>
  <c r="AD792" i="1" s="1"/>
  <c r="AC792" i="1"/>
  <c r="AE792" i="1"/>
  <c r="AG792" i="1"/>
  <c r="AH792" i="1"/>
  <c r="AI792" i="1"/>
  <c r="X793" i="1"/>
  <c r="Y793" i="1"/>
  <c r="Z793" i="1"/>
  <c r="AA793" i="1"/>
  <c r="AB793" i="1"/>
  <c r="AC793" i="1"/>
  <c r="AE793" i="1"/>
  <c r="AG793" i="1"/>
  <c r="AH793" i="1"/>
  <c r="AI793" i="1"/>
  <c r="X794" i="1"/>
  <c r="Y794" i="1"/>
  <c r="Z794" i="1"/>
  <c r="AA794" i="1"/>
  <c r="AB794" i="1"/>
  <c r="AC794" i="1"/>
  <c r="AE794" i="1"/>
  <c r="AG794" i="1"/>
  <c r="AH794" i="1"/>
  <c r="AI794" i="1"/>
  <c r="X795" i="1"/>
  <c r="Y795" i="1"/>
  <c r="Z795" i="1"/>
  <c r="AA795" i="1"/>
  <c r="AB795" i="1"/>
  <c r="AC795" i="1"/>
  <c r="AE795" i="1"/>
  <c r="AG795" i="1"/>
  <c r="AH795" i="1"/>
  <c r="AI795" i="1"/>
  <c r="X796" i="1"/>
  <c r="Y796" i="1"/>
  <c r="Z796" i="1"/>
  <c r="AA796" i="1"/>
  <c r="AB796" i="1"/>
  <c r="AC796" i="1"/>
  <c r="AD796" i="1"/>
  <c r="AE796" i="1"/>
  <c r="AG796" i="1"/>
  <c r="AH796" i="1"/>
  <c r="AI796" i="1"/>
  <c r="X797" i="1"/>
  <c r="Y797" i="1"/>
  <c r="Z797" i="1"/>
  <c r="AA797" i="1"/>
  <c r="AB797" i="1"/>
  <c r="AD797" i="1" s="1"/>
  <c r="AC797" i="1"/>
  <c r="AE797" i="1"/>
  <c r="AG797" i="1"/>
  <c r="AH797" i="1"/>
  <c r="AI797" i="1"/>
  <c r="X798" i="1"/>
  <c r="Y798" i="1"/>
  <c r="Z798" i="1"/>
  <c r="AA798" i="1"/>
  <c r="AB798" i="1"/>
  <c r="AD798" i="1" s="1"/>
  <c r="AC798" i="1"/>
  <c r="AE798" i="1"/>
  <c r="AG798" i="1"/>
  <c r="AH798" i="1"/>
  <c r="AI798" i="1"/>
  <c r="X799" i="1"/>
  <c r="Y799" i="1"/>
  <c r="Z799" i="1"/>
  <c r="AA799" i="1"/>
  <c r="AB799" i="1"/>
  <c r="AC799" i="1"/>
  <c r="AE799" i="1"/>
  <c r="AG799" i="1"/>
  <c r="AH799" i="1"/>
  <c r="AI799" i="1"/>
  <c r="X800" i="1"/>
  <c r="Y800" i="1"/>
  <c r="Z800" i="1"/>
  <c r="AA800" i="1"/>
  <c r="AB800" i="1"/>
  <c r="AC800" i="1"/>
  <c r="AD800" i="1" s="1"/>
  <c r="AE800" i="1"/>
  <c r="AG800" i="1"/>
  <c r="AH800" i="1"/>
  <c r="AI800" i="1"/>
  <c r="X801" i="1"/>
  <c r="Y801" i="1"/>
  <c r="Z801" i="1"/>
  <c r="AA801" i="1"/>
  <c r="AB801" i="1"/>
  <c r="AD801" i="1" s="1"/>
  <c r="AC801" i="1"/>
  <c r="AE801" i="1"/>
  <c r="AG801" i="1"/>
  <c r="AH801" i="1"/>
  <c r="AI801" i="1"/>
  <c r="X802" i="1"/>
  <c r="Y802" i="1"/>
  <c r="Z802" i="1"/>
  <c r="AA802" i="1"/>
  <c r="AB802" i="1"/>
  <c r="AC802" i="1"/>
  <c r="AD802" i="1"/>
  <c r="AE802" i="1"/>
  <c r="AG802" i="1"/>
  <c r="AH802" i="1"/>
  <c r="AI802" i="1"/>
  <c r="X803" i="1"/>
  <c r="Y803" i="1"/>
  <c r="Z803" i="1"/>
  <c r="AA803" i="1"/>
  <c r="AB803" i="1"/>
  <c r="AC803" i="1"/>
  <c r="AE803" i="1"/>
  <c r="AG803" i="1"/>
  <c r="AH803" i="1"/>
  <c r="AI803" i="1"/>
  <c r="X804" i="1"/>
  <c r="Y804" i="1"/>
  <c r="Z804" i="1"/>
  <c r="AA804" i="1"/>
  <c r="AB804" i="1"/>
  <c r="AD804" i="1" s="1"/>
  <c r="AC804" i="1"/>
  <c r="AE804" i="1"/>
  <c r="AG804" i="1"/>
  <c r="AH804" i="1"/>
  <c r="AI804" i="1"/>
  <c r="X805" i="1"/>
  <c r="Y805" i="1"/>
  <c r="Z805" i="1"/>
  <c r="AA805" i="1"/>
  <c r="AB805" i="1"/>
  <c r="AC805" i="1"/>
  <c r="AE805" i="1"/>
  <c r="AG805" i="1"/>
  <c r="AH805" i="1"/>
  <c r="AI805" i="1"/>
  <c r="X806" i="1"/>
  <c r="Y806" i="1"/>
  <c r="Z806" i="1"/>
  <c r="AA806" i="1"/>
  <c r="AB806" i="1"/>
  <c r="AD806" i="1" s="1"/>
  <c r="AC806" i="1"/>
  <c r="AE806" i="1"/>
  <c r="AG806" i="1"/>
  <c r="AH806" i="1"/>
  <c r="AI806" i="1"/>
  <c r="X807" i="1"/>
  <c r="Y807" i="1"/>
  <c r="Z807" i="1"/>
  <c r="AA807" i="1"/>
  <c r="AB807" i="1"/>
  <c r="AD807" i="1" s="1"/>
  <c r="AC807" i="1"/>
  <c r="AE807" i="1"/>
  <c r="AG807" i="1"/>
  <c r="AH807" i="1"/>
  <c r="AI807" i="1"/>
  <c r="X808" i="1"/>
  <c r="Y808" i="1"/>
  <c r="Z808" i="1"/>
  <c r="AA808" i="1"/>
  <c r="AB808" i="1"/>
  <c r="AD808" i="1" s="1"/>
  <c r="AC808" i="1"/>
  <c r="AE808" i="1"/>
  <c r="AG808" i="1"/>
  <c r="AH808" i="1"/>
  <c r="AI808" i="1"/>
  <c r="X809" i="1"/>
  <c r="Y809" i="1"/>
  <c r="Z809" i="1"/>
  <c r="AA809" i="1"/>
  <c r="AB809" i="1"/>
  <c r="AC809" i="1"/>
  <c r="AE809" i="1"/>
  <c r="AG809" i="1"/>
  <c r="AH809" i="1"/>
  <c r="AI809" i="1"/>
  <c r="X810" i="1"/>
  <c r="Y810" i="1"/>
  <c r="Z810" i="1"/>
  <c r="AA810" i="1"/>
  <c r="AB810" i="1"/>
  <c r="AC810" i="1"/>
  <c r="AE810" i="1"/>
  <c r="AG810" i="1"/>
  <c r="AH810" i="1"/>
  <c r="AI810" i="1"/>
  <c r="X811" i="1"/>
  <c r="Y811" i="1"/>
  <c r="Z811" i="1"/>
  <c r="AA811" i="1"/>
  <c r="AB811" i="1"/>
  <c r="AC811" i="1"/>
  <c r="AE811" i="1"/>
  <c r="AG811" i="1"/>
  <c r="AH811" i="1"/>
  <c r="AI811" i="1"/>
  <c r="X812" i="1"/>
  <c r="Y812" i="1"/>
  <c r="Z812" i="1"/>
  <c r="AA812" i="1"/>
  <c r="AB812" i="1"/>
  <c r="AC812" i="1"/>
  <c r="AD812" i="1"/>
  <c r="AE812" i="1"/>
  <c r="AG812" i="1"/>
  <c r="AH812" i="1"/>
  <c r="AI812" i="1"/>
  <c r="X813" i="1"/>
  <c r="Y813" i="1"/>
  <c r="Z813" i="1"/>
  <c r="AA813" i="1"/>
  <c r="AB813" i="1"/>
  <c r="AD813" i="1" s="1"/>
  <c r="AC813" i="1"/>
  <c r="AE813" i="1"/>
  <c r="AG813" i="1"/>
  <c r="AH813" i="1"/>
  <c r="AI813" i="1"/>
  <c r="X814" i="1"/>
  <c r="Y814" i="1"/>
  <c r="Z814" i="1"/>
  <c r="AA814" i="1"/>
  <c r="AB814" i="1"/>
  <c r="AD814" i="1" s="1"/>
  <c r="AC814" i="1"/>
  <c r="AE814" i="1"/>
  <c r="AG814" i="1"/>
  <c r="AH814" i="1"/>
  <c r="AI814" i="1"/>
  <c r="X815" i="1"/>
  <c r="Y815" i="1"/>
  <c r="Z815" i="1"/>
  <c r="AA815" i="1"/>
  <c r="AB815" i="1"/>
  <c r="AC815" i="1"/>
  <c r="AE815" i="1"/>
  <c r="AG815" i="1"/>
  <c r="AH815" i="1"/>
  <c r="AI815" i="1"/>
  <c r="X816" i="1"/>
  <c r="Y816" i="1"/>
  <c r="Z816" i="1"/>
  <c r="AA816" i="1"/>
  <c r="AB816" i="1"/>
  <c r="AC816" i="1"/>
  <c r="AD816" i="1" s="1"/>
  <c r="AE816" i="1"/>
  <c r="AG816" i="1"/>
  <c r="AH816" i="1"/>
  <c r="AI816" i="1"/>
  <c r="X817" i="1"/>
  <c r="Y817" i="1"/>
  <c r="Z817" i="1"/>
  <c r="AA817" i="1"/>
  <c r="AB817" i="1"/>
  <c r="AD817" i="1" s="1"/>
  <c r="AC817" i="1"/>
  <c r="AE817" i="1"/>
  <c r="AG817" i="1"/>
  <c r="AH817" i="1"/>
  <c r="AI817" i="1"/>
  <c r="X818" i="1"/>
  <c r="Y818" i="1"/>
  <c r="Z818" i="1"/>
  <c r="AA818" i="1"/>
  <c r="AB818" i="1"/>
  <c r="AC818" i="1"/>
  <c r="AD818" i="1"/>
  <c r="AE818" i="1"/>
  <c r="AG818" i="1"/>
  <c r="AH818" i="1"/>
  <c r="AI818" i="1"/>
  <c r="X819" i="1"/>
  <c r="Y819" i="1"/>
  <c r="Z819" i="1"/>
  <c r="AA819" i="1"/>
  <c r="AB819" i="1"/>
  <c r="AC819" i="1"/>
  <c r="AE819" i="1"/>
  <c r="AG819" i="1"/>
  <c r="AH819" i="1"/>
  <c r="AI819" i="1"/>
  <c r="X820" i="1"/>
  <c r="Y820" i="1"/>
  <c r="Z820" i="1"/>
  <c r="AA820" i="1"/>
  <c r="AB820" i="1"/>
  <c r="AD820" i="1" s="1"/>
  <c r="AC820" i="1"/>
  <c r="AE820" i="1"/>
  <c r="AG820" i="1"/>
  <c r="AH820" i="1"/>
  <c r="AI820" i="1"/>
  <c r="X821" i="1"/>
  <c r="Y821" i="1"/>
  <c r="Z821" i="1"/>
  <c r="AA821" i="1"/>
  <c r="AB821" i="1"/>
  <c r="AC821" i="1"/>
  <c r="AE821" i="1"/>
  <c r="AG821" i="1"/>
  <c r="AH821" i="1"/>
  <c r="AI821" i="1"/>
  <c r="X822" i="1"/>
  <c r="Y822" i="1"/>
  <c r="Z822" i="1"/>
  <c r="AA822" i="1"/>
  <c r="AB822" i="1"/>
  <c r="AD822" i="1" s="1"/>
  <c r="AC822" i="1"/>
  <c r="AE822" i="1"/>
  <c r="AG822" i="1"/>
  <c r="AH822" i="1"/>
  <c r="AI822" i="1"/>
  <c r="X823" i="1"/>
  <c r="Y823" i="1"/>
  <c r="Z823" i="1"/>
  <c r="AA823" i="1"/>
  <c r="AB823" i="1"/>
  <c r="AD823" i="1" s="1"/>
  <c r="AC823" i="1"/>
  <c r="AE823" i="1"/>
  <c r="AG823" i="1"/>
  <c r="AH823" i="1"/>
  <c r="AI823" i="1"/>
  <c r="X824" i="1"/>
  <c r="Y824" i="1"/>
  <c r="Z824" i="1"/>
  <c r="AA824" i="1"/>
  <c r="AB824" i="1"/>
  <c r="AD824" i="1" s="1"/>
  <c r="AC824" i="1"/>
  <c r="AE824" i="1"/>
  <c r="AG824" i="1"/>
  <c r="AH824" i="1"/>
  <c r="AI824" i="1"/>
  <c r="X825" i="1"/>
  <c r="Y825" i="1"/>
  <c r="Z825" i="1"/>
  <c r="AA825" i="1"/>
  <c r="AB825" i="1"/>
  <c r="AC825" i="1"/>
  <c r="AE825" i="1"/>
  <c r="AG825" i="1"/>
  <c r="AH825" i="1"/>
  <c r="AI825" i="1"/>
  <c r="X826" i="1"/>
  <c r="Y826" i="1"/>
  <c r="Z826" i="1"/>
  <c r="AA826" i="1"/>
  <c r="AB826" i="1"/>
  <c r="AC826" i="1"/>
  <c r="AE826" i="1"/>
  <c r="AG826" i="1"/>
  <c r="AH826" i="1"/>
  <c r="AI826" i="1"/>
  <c r="X827" i="1"/>
  <c r="Y827" i="1"/>
  <c r="Z827" i="1"/>
  <c r="AA827" i="1"/>
  <c r="AB827" i="1"/>
  <c r="AC827" i="1"/>
  <c r="AE827" i="1"/>
  <c r="AG827" i="1"/>
  <c r="AH827" i="1"/>
  <c r="AI827" i="1"/>
  <c r="X828" i="1"/>
  <c r="Y828" i="1"/>
  <c r="Z828" i="1"/>
  <c r="AA828" i="1"/>
  <c r="AB828" i="1"/>
  <c r="AC828" i="1"/>
  <c r="AD828" i="1"/>
  <c r="AE828" i="1"/>
  <c r="AG828" i="1"/>
  <c r="AH828" i="1"/>
  <c r="AI828" i="1"/>
  <c r="X829" i="1"/>
  <c r="Y829" i="1"/>
  <c r="Z829" i="1"/>
  <c r="AA829" i="1"/>
  <c r="AB829" i="1"/>
  <c r="AD829" i="1" s="1"/>
  <c r="AC829" i="1"/>
  <c r="AE829" i="1"/>
  <c r="AG829" i="1"/>
  <c r="AH829" i="1"/>
  <c r="AI829" i="1"/>
  <c r="X830" i="1"/>
  <c r="Y830" i="1"/>
  <c r="Z830" i="1"/>
  <c r="AA830" i="1"/>
  <c r="AB830" i="1"/>
  <c r="AD830" i="1" s="1"/>
  <c r="AC830" i="1"/>
  <c r="AE830" i="1"/>
  <c r="AG830" i="1"/>
  <c r="AH830" i="1"/>
  <c r="AI830" i="1"/>
  <c r="X831" i="1"/>
  <c r="Y831" i="1"/>
  <c r="Z831" i="1"/>
  <c r="AA831" i="1"/>
  <c r="AB831" i="1"/>
  <c r="AC831" i="1"/>
  <c r="AE831" i="1"/>
  <c r="AG831" i="1"/>
  <c r="AH831" i="1"/>
  <c r="AI831" i="1"/>
  <c r="X832" i="1"/>
  <c r="Y832" i="1"/>
  <c r="Z832" i="1"/>
  <c r="AA832" i="1"/>
  <c r="AB832" i="1"/>
  <c r="AC832" i="1"/>
  <c r="AD832" i="1" s="1"/>
  <c r="AE832" i="1"/>
  <c r="AG832" i="1"/>
  <c r="AH832" i="1"/>
  <c r="AI832" i="1"/>
  <c r="X833" i="1"/>
  <c r="Y833" i="1"/>
  <c r="Z833" i="1"/>
  <c r="AA833" i="1"/>
  <c r="AB833" i="1"/>
  <c r="AD833" i="1" s="1"/>
  <c r="AC833" i="1"/>
  <c r="AE833" i="1"/>
  <c r="AG833" i="1"/>
  <c r="AH833" i="1"/>
  <c r="AI833" i="1"/>
  <c r="X834" i="1"/>
  <c r="Y834" i="1"/>
  <c r="Z834" i="1"/>
  <c r="AA834" i="1"/>
  <c r="AB834" i="1"/>
  <c r="AC834" i="1"/>
  <c r="AD834" i="1"/>
  <c r="AE834" i="1"/>
  <c r="AG834" i="1"/>
  <c r="AH834" i="1"/>
  <c r="AI834" i="1"/>
  <c r="X835" i="1"/>
  <c r="Y835" i="1"/>
  <c r="Z835" i="1"/>
  <c r="AA835" i="1"/>
  <c r="AB835" i="1"/>
  <c r="AC835" i="1"/>
  <c r="AE835" i="1"/>
  <c r="AG835" i="1"/>
  <c r="AH835" i="1"/>
  <c r="AI835" i="1"/>
  <c r="X836" i="1"/>
  <c r="Y836" i="1"/>
  <c r="Z836" i="1"/>
  <c r="AA836" i="1"/>
  <c r="AB836" i="1"/>
  <c r="AD836" i="1" s="1"/>
  <c r="AC836" i="1"/>
  <c r="AE836" i="1"/>
  <c r="AG836" i="1"/>
  <c r="AH836" i="1"/>
  <c r="AI836" i="1"/>
  <c r="X837" i="1"/>
  <c r="Y837" i="1"/>
  <c r="Z837" i="1"/>
  <c r="AA837" i="1"/>
  <c r="AB837" i="1"/>
  <c r="AC837" i="1"/>
  <c r="AE837" i="1"/>
  <c r="AG837" i="1"/>
  <c r="AH837" i="1"/>
  <c r="AI837" i="1"/>
  <c r="X838" i="1"/>
  <c r="Y838" i="1"/>
  <c r="Z838" i="1"/>
  <c r="AA838" i="1"/>
  <c r="AB838" i="1"/>
  <c r="AD838" i="1" s="1"/>
  <c r="AC838" i="1"/>
  <c r="AE838" i="1"/>
  <c r="AG838" i="1"/>
  <c r="AH838" i="1"/>
  <c r="AI838" i="1"/>
  <c r="X839" i="1"/>
  <c r="Y839" i="1"/>
  <c r="Z839" i="1"/>
  <c r="AA839" i="1"/>
  <c r="AB839" i="1"/>
  <c r="AD839" i="1" s="1"/>
  <c r="AC839" i="1"/>
  <c r="AE839" i="1"/>
  <c r="AG839" i="1"/>
  <c r="AH839" i="1"/>
  <c r="AI839" i="1"/>
  <c r="X840" i="1"/>
  <c r="Y840" i="1"/>
  <c r="Z840" i="1"/>
  <c r="AA840" i="1"/>
  <c r="AB840" i="1"/>
  <c r="AD840" i="1" s="1"/>
  <c r="AC840" i="1"/>
  <c r="AE840" i="1"/>
  <c r="AG840" i="1"/>
  <c r="AH840" i="1"/>
  <c r="AI840" i="1"/>
  <c r="X841" i="1"/>
  <c r="Y841" i="1"/>
  <c r="Z841" i="1"/>
  <c r="AA841" i="1"/>
  <c r="AB841" i="1"/>
  <c r="AC841" i="1"/>
  <c r="AE841" i="1"/>
  <c r="AG841" i="1"/>
  <c r="AH841" i="1"/>
  <c r="AI841" i="1"/>
  <c r="X842" i="1"/>
  <c r="Y842" i="1"/>
  <c r="Z842" i="1"/>
  <c r="AA842" i="1"/>
  <c r="AB842" i="1"/>
  <c r="AD842" i="1" s="1"/>
  <c r="AC842" i="1"/>
  <c r="AE842" i="1"/>
  <c r="AG842" i="1"/>
  <c r="AH842" i="1"/>
  <c r="AI842" i="1"/>
  <c r="X843" i="1"/>
  <c r="Y843" i="1"/>
  <c r="Z843" i="1"/>
  <c r="AA843" i="1"/>
  <c r="AB843" i="1"/>
  <c r="AC843" i="1"/>
  <c r="AE843" i="1"/>
  <c r="AG843" i="1"/>
  <c r="AH843" i="1"/>
  <c r="AI843" i="1"/>
  <c r="X844" i="1"/>
  <c r="Y844" i="1"/>
  <c r="Z844" i="1"/>
  <c r="AA844" i="1"/>
  <c r="AB844" i="1"/>
  <c r="AC844" i="1"/>
  <c r="AD844" i="1"/>
  <c r="AE844" i="1"/>
  <c r="AG844" i="1"/>
  <c r="AH844" i="1"/>
  <c r="AI844" i="1"/>
  <c r="X845" i="1"/>
  <c r="Y845" i="1"/>
  <c r="Z845" i="1"/>
  <c r="AA845" i="1"/>
  <c r="AB845" i="1"/>
  <c r="AD845" i="1" s="1"/>
  <c r="AC845" i="1"/>
  <c r="AE845" i="1"/>
  <c r="AG845" i="1"/>
  <c r="AH845" i="1"/>
  <c r="AI845" i="1"/>
  <c r="X846" i="1"/>
  <c r="Y846" i="1"/>
  <c r="Z846" i="1"/>
  <c r="AA846" i="1"/>
  <c r="AB846" i="1"/>
  <c r="AD846" i="1" s="1"/>
  <c r="AC846" i="1"/>
  <c r="AE846" i="1"/>
  <c r="AG846" i="1"/>
  <c r="AH846" i="1"/>
  <c r="AI846" i="1"/>
  <c r="X847" i="1"/>
  <c r="Y847" i="1"/>
  <c r="Z847" i="1"/>
  <c r="AA847" i="1"/>
  <c r="AB847" i="1"/>
  <c r="AC847" i="1"/>
  <c r="AE847" i="1"/>
  <c r="AG847" i="1"/>
  <c r="AH847" i="1"/>
  <c r="AI847" i="1"/>
  <c r="X848" i="1"/>
  <c r="Y848" i="1"/>
  <c r="Z848" i="1"/>
  <c r="AA848" i="1"/>
  <c r="AB848" i="1"/>
  <c r="AC848" i="1"/>
  <c r="AD848" i="1" s="1"/>
  <c r="AE848" i="1"/>
  <c r="AG848" i="1"/>
  <c r="AH848" i="1"/>
  <c r="AI848" i="1"/>
  <c r="X849" i="1"/>
  <c r="Y849" i="1"/>
  <c r="Z849" i="1"/>
  <c r="AA849" i="1"/>
  <c r="AB849" i="1"/>
  <c r="AD849" i="1" s="1"/>
  <c r="AC849" i="1"/>
  <c r="AE849" i="1"/>
  <c r="AG849" i="1"/>
  <c r="AH849" i="1"/>
  <c r="AI849" i="1"/>
  <c r="X850" i="1"/>
  <c r="Y850" i="1"/>
  <c r="Z850" i="1"/>
  <c r="AA850" i="1"/>
  <c r="AB850" i="1"/>
  <c r="AC850" i="1"/>
  <c r="AD850" i="1"/>
  <c r="AE850" i="1"/>
  <c r="AG850" i="1"/>
  <c r="AH850" i="1"/>
  <c r="AI850" i="1"/>
  <c r="X851" i="1"/>
  <c r="Y851" i="1"/>
  <c r="Z851" i="1"/>
  <c r="AA851" i="1"/>
  <c r="AB851" i="1"/>
  <c r="AC851" i="1"/>
  <c r="AE851" i="1"/>
  <c r="AG851" i="1"/>
  <c r="AH851" i="1"/>
  <c r="AI851" i="1"/>
  <c r="X852" i="1"/>
  <c r="Y852" i="1"/>
  <c r="Z852" i="1"/>
  <c r="AA852" i="1"/>
  <c r="AB852" i="1"/>
  <c r="AD852" i="1" s="1"/>
  <c r="AC852" i="1"/>
  <c r="AE852" i="1"/>
  <c r="AG852" i="1"/>
  <c r="AH852" i="1"/>
  <c r="AI852" i="1"/>
  <c r="X853" i="1"/>
  <c r="Y853" i="1"/>
  <c r="Z853" i="1"/>
  <c r="AA853" i="1"/>
  <c r="AB853" i="1"/>
  <c r="AC853" i="1"/>
  <c r="AE853" i="1"/>
  <c r="AG853" i="1"/>
  <c r="AH853" i="1"/>
  <c r="AI853" i="1"/>
  <c r="X854" i="1"/>
  <c r="Y854" i="1"/>
  <c r="Z854" i="1"/>
  <c r="AA854" i="1"/>
  <c r="AB854" i="1"/>
  <c r="AD854" i="1" s="1"/>
  <c r="AC854" i="1"/>
  <c r="AE854" i="1"/>
  <c r="AG854" i="1"/>
  <c r="AH854" i="1"/>
  <c r="AI854" i="1"/>
  <c r="X855" i="1"/>
  <c r="Y855" i="1"/>
  <c r="Z855" i="1"/>
  <c r="AA855" i="1"/>
  <c r="AB855" i="1"/>
  <c r="AD855" i="1" s="1"/>
  <c r="AC855" i="1"/>
  <c r="AE855" i="1"/>
  <c r="AG855" i="1"/>
  <c r="AH855" i="1"/>
  <c r="AI855" i="1"/>
  <c r="X856" i="1"/>
  <c r="Y856" i="1"/>
  <c r="Z856" i="1"/>
  <c r="AA856" i="1"/>
  <c r="AB856" i="1"/>
  <c r="AD856" i="1" s="1"/>
  <c r="AC856" i="1"/>
  <c r="AE856" i="1"/>
  <c r="AG856" i="1"/>
  <c r="AH856" i="1"/>
  <c r="AI856" i="1"/>
  <c r="X857" i="1"/>
  <c r="Y857" i="1"/>
  <c r="Z857" i="1"/>
  <c r="AA857" i="1"/>
  <c r="AB857" i="1"/>
  <c r="AC857" i="1"/>
  <c r="AE857" i="1"/>
  <c r="AG857" i="1"/>
  <c r="AH857" i="1"/>
  <c r="AI857" i="1"/>
  <c r="X858" i="1"/>
  <c r="Y858" i="1"/>
  <c r="Z858" i="1"/>
  <c r="AA858" i="1"/>
  <c r="AB858" i="1"/>
  <c r="AC858" i="1"/>
  <c r="AE858" i="1"/>
  <c r="AG858" i="1"/>
  <c r="AH858" i="1"/>
  <c r="AI858" i="1"/>
  <c r="X859" i="1"/>
  <c r="Y859" i="1"/>
  <c r="Z859" i="1"/>
  <c r="AA859" i="1"/>
  <c r="AB859" i="1"/>
  <c r="AC859" i="1"/>
  <c r="AE859" i="1"/>
  <c r="AG859" i="1"/>
  <c r="AH859" i="1"/>
  <c r="AI859" i="1"/>
  <c r="X860" i="1"/>
  <c r="Y860" i="1"/>
  <c r="Z860" i="1"/>
  <c r="AA860" i="1"/>
  <c r="AB860" i="1"/>
  <c r="AC860" i="1"/>
  <c r="AD860" i="1"/>
  <c r="AE860" i="1"/>
  <c r="AG860" i="1"/>
  <c r="AH860" i="1"/>
  <c r="AI860" i="1"/>
  <c r="X861" i="1"/>
  <c r="Y861" i="1"/>
  <c r="Z861" i="1"/>
  <c r="AA861" i="1"/>
  <c r="AB861" i="1"/>
  <c r="AD861" i="1" s="1"/>
  <c r="AC861" i="1"/>
  <c r="AE861" i="1"/>
  <c r="AG861" i="1"/>
  <c r="AH861" i="1"/>
  <c r="AI861" i="1"/>
  <c r="X862" i="1"/>
  <c r="Y862" i="1"/>
  <c r="Z862" i="1"/>
  <c r="AA862" i="1"/>
  <c r="AB862" i="1"/>
  <c r="AD862" i="1" s="1"/>
  <c r="AC862" i="1"/>
  <c r="AE862" i="1"/>
  <c r="AG862" i="1"/>
  <c r="AH862" i="1"/>
  <c r="AI862" i="1"/>
  <c r="X863" i="1"/>
  <c r="Y863" i="1"/>
  <c r="Z863" i="1"/>
  <c r="AA863" i="1"/>
  <c r="AB863" i="1"/>
  <c r="AC863" i="1"/>
  <c r="AE863" i="1"/>
  <c r="AG863" i="1"/>
  <c r="AH863" i="1"/>
  <c r="AI863" i="1"/>
  <c r="X864" i="1"/>
  <c r="Y864" i="1"/>
  <c r="Z864" i="1"/>
  <c r="AA864" i="1"/>
  <c r="AB864" i="1"/>
  <c r="AC864" i="1"/>
  <c r="AD864" i="1" s="1"/>
  <c r="AE864" i="1"/>
  <c r="AG864" i="1"/>
  <c r="AH864" i="1"/>
  <c r="AI864" i="1"/>
  <c r="X865" i="1"/>
  <c r="Y865" i="1"/>
  <c r="Z865" i="1"/>
  <c r="AA865" i="1"/>
  <c r="AB865" i="1"/>
  <c r="AD865" i="1" s="1"/>
  <c r="AC865" i="1"/>
  <c r="AE865" i="1"/>
  <c r="AG865" i="1"/>
  <c r="AH865" i="1"/>
  <c r="AI865" i="1"/>
  <c r="X866" i="1"/>
  <c r="Y866" i="1"/>
  <c r="Z866" i="1"/>
  <c r="AA866" i="1"/>
  <c r="AB866" i="1"/>
  <c r="AC866" i="1"/>
  <c r="AD866" i="1"/>
  <c r="AE866" i="1"/>
  <c r="AG866" i="1"/>
  <c r="AH866" i="1"/>
  <c r="AI866" i="1"/>
  <c r="X867" i="1"/>
  <c r="Y867" i="1"/>
  <c r="Z867" i="1"/>
  <c r="AA867" i="1"/>
  <c r="AB867" i="1"/>
  <c r="AC867" i="1"/>
  <c r="AE867" i="1"/>
  <c r="AG867" i="1"/>
  <c r="AH867" i="1"/>
  <c r="AI867" i="1"/>
  <c r="X868" i="1"/>
  <c r="Y868" i="1"/>
  <c r="Z868" i="1"/>
  <c r="AA868" i="1"/>
  <c r="AB868" i="1"/>
  <c r="AD868" i="1" s="1"/>
  <c r="AC868" i="1"/>
  <c r="AE868" i="1"/>
  <c r="AG868" i="1"/>
  <c r="AH868" i="1"/>
  <c r="AI868" i="1"/>
  <c r="X869" i="1"/>
  <c r="Y869" i="1"/>
  <c r="Z869" i="1"/>
  <c r="AA869" i="1"/>
  <c r="AB869" i="1"/>
  <c r="AC869" i="1"/>
  <c r="AE869" i="1"/>
  <c r="AG869" i="1"/>
  <c r="AH869" i="1"/>
  <c r="AI869" i="1"/>
  <c r="X870" i="1"/>
  <c r="Y870" i="1"/>
  <c r="Z870" i="1"/>
  <c r="AA870" i="1"/>
  <c r="AB870" i="1"/>
  <c r="AD870" i="1" s="1"/>
  <c r="AC870" i="1"/>
  <c r="AE870" i="1"/>
  <c r="AG870" i="1"/>
  <c r="AH870" i="1"/>
  <c r="AI870" i="1"/>
  <c r="X871" i="1"/>
  <c r="Y871" i="1"/>
  <c r="Z871" i="1"/>
  <c r="AA871" i="1"/>
  <c r="AB871" i="1"/>
  <c r="AD871" i="1" s="1"/>
  <c r="AC871" i="1"/>
  <c r="AE871" i="1"/>
  <c r="AG871" i="1"/>
  <c r="AH871" i="1"/>
  <c r="AI871" i="1"/>
  <c r="X872" i="1"/>
  <c r="Y872" i="1"/>
  <c r="Z872" i="1"/>
  <c r="AA872" i="1"/>
  <c r="AB872" i="1"/>
  <c r="AD872" i="1" s="1"/>
  <c r="AC872" i="1"/>
  <c r="AE872" i="1"/>
  <c r="AG872" i="1"/>
  <c r="AH872" i="1"/>
  <c r="AI872" i="1"/>
  <c r="X873" i="1"/>
  <c r="Y873" i="1"/>
  <c r="Z873" i="1"/>
  <c r="AA873" i="1"/>
  <c r="AB873" i="1"/>
  <c r="AC873" i="1"/>
  <c r="AE873" i="1"/>
  <c r="AG873" i="1"/>
  <c r="AH873" i="1"/>
  <c r="AI873" i="1"/>
  <c r="X874" i="1"/>
  <c r="Y874" i="1"/>
  <c r="Z874" i="1"/>
  <c r="AA874" i="1"/>
  <c r="AB874" i="1"/>
  <c r="AC874" i="1"/>
  <c r="AE874" i="1"/>
  <c r="AG874" i="1"/>
  <c r="AH874" i="1"/>
  <c r="AI874" i="1"/>
  <c r="X875" i="1"/>
  <c r="Y875" i="1"/>
  <c r="Z875" i="1"/>
  <c r="AA875" i="1"/>
  <c r="AB875" i="1"/>
  <c r="AC875" i="1"/>
  <c r="AE875" i="1"/>
  <c r="AG875" i="1"/>
  <c r="AH875" i="1"/>
  <c r="AI875" i="1"/>
  <c r="X876" i="1"/>
  <c r="Y876" i="1"/>
  <c r="Z876" i="1"/>
  <c r="AA876" i="1"/>
  <c r="AB876" i="1"/>
  <c r="AC876" i="1"/>
  <c r="AD876" i="1"/>
  <c r="AE876" i="1"/>
  <c r="AG876" i="1"/>
  <c r="AH876" i="1"/>
  <c r="AI876" i="1"/>
  <c r="X877" i="1"/>
  <c r="Y877" i="1"/>
  <c r="Z877" i="1"/>
  <c r="AA877" i="1"/>
  <c r="AB877" i="1"/>
  <c r="AD877" i="1" s="1"/>
  <c r="AC877" i="1"/>
  <c r="AE877" i="1"/>
  <c r="AG877" i="1"/>
  <c r="AH877" i="1"/>
  <c r="AI877" i="1"/>
  <c r="X878" i="1"/>
  <c r="Y878" i="1"/>
  <c r="Z878" i="1"/>
  <c r="AA878" i="1"/>
  <c r="AB878" i="1"/>
  <c r="AD878" i="1" s="1"/>
  <c r="AC878" i="1"/>
  <c r="AE878" i="1"/>
  <c r="AG878" i="1"/>
  <c r="AH878" i="1"/>
  <c r="AI878" i="1"/>
  <c r="X879" i="1"/>
  <c r="Y879" i="1"/>
  <c r="Z879" i="1"/>
  <c r="AA879" i="1"/>
  <c r="AB879" i="1"/>
  <c r="AC879" i="1"/>
  <c r="AE879" i="1"/>
  <c r="AG879" i="1"/>
  <c r="AH879" i="1"/>
  <c r="AI879" i="1"/>
  <c r="X880" i="1"/>
  <c r="Y880" i="1"/>
  <c r="Z880" i="1"/>
  <c r="AA880" i="1"/>
  <c r="AB880" i="1"/>
  <c r="AC880" i="1"/>
  <c r="AD880" i="1" s="1"/>
  <c r="AE880" i="1"/>
  <c r="AG880" i="1"/>
  <c r="AH880" i="1"/>
  <c r="AI880" i="1"/>
  <c r="X881" i="1"/>
  <c r="Y881" i="1"/>
  <c r="Z881" i="1"/>
  <c r="AA881" i="1"/>
  <c r="AB881" i="1"/>
  <c r="AD881" i="1" s="1"/>
  <c r="AC881" i="1"/>
  <c r="AE881" i="1"/>
  <c r="AG881" i="1"/>
  <c r="AH881" i="1"/>
  <c r="AI881" i="1"/>
  <c r="X882" i="1"/>
  <c r="Y882" i="1"/>
  <c r="Z882" i="1"/>
  <c r="AA882" i="1"/>
  <c r="AB882" i="1"/>
  <c r="AC882" i="1"/>
  <c r="AD882" i="1"/>
  <c r="AE882" i="1"/>
  <c r="AG882" i="1"/>
  <c r="AH882" i="1"/>
  <c r="AI882" i="1"/>
  <c r="X883" i="1"/>
  <c r="Y883" i="1"/>
  <c r="Z883" i="1"/>
  <c r="AA883" i="1"/>
  <c r="AB883" i="1"/>
  <c r="AC883" i="1"/>
  <c r="AE883" i="1"/>
  <c r="AG883" i="1"/>
  <c r="AH883" i="1"/>
  <c r="AI883" i="1"/>
  <c r="X884" i="1"/>
  <c r="Y884" i="1"/>
  <c r="Z884" i="1"/>
  <c r="AA884" i="1"/>
  <c r="AB884" i="1"/>
  <c r="AD884" i="1" s="1"/>
  <c r="AC884" i="1"/>
  <c r="AE884" i="1"/>
  <c r="AG884" i="1"/>
  <c r="AH884" i="1"/>
  <c r="AI884" i="1"/>
  <c r="X885" i="1"/>
  <c r="Y885" i="1"/>
  <c r="Z885" i="1"/>
  <c r="AA885" i="1"/>
  <c r="AB885" i="1"/>
  <c r="AC885" i="1"/>
  <c r="AE885" i="1"/>
  <c r="AG885" i="1"/>
  <c r="AH885" i="1"/>
  <c r="AI885" i="1"/>
  <c r="X886" i="1"/>
  <c r="Y886" i="1"/>
  <c r="Z886" i="1"/>
  <c r="AA886" i="1"/>
  <c r="AB886" i="1"/>
  <c r="AD886" i="1" s="1"/>
  <c r="AC886" i="1"/>
  <c r="AE886" i="1"/>
  <c r="AG886" i="1"/>
  <c r="AH886" i="1"/>
  <c r="AI886" i="1"/>
  <c r="X887" i="1"/>
  <c r="Y887" i="1"/>
  <c r="Z887" i="1"/>
  <c r="AA887" i="1"/>
  <c r="AB887" i="1"/>
  <c r="AD887" i="1" s="1"/>
  <c r="AC887" i="1"/>
  <c r="AE887" i="1"/>
  <c r="AG887" i="1"/>
  <c r="AH887" i="1"/>
  <c r="AI887" i="1"/>
  <c r="X888" i="1"/>
  <c r="Y888" i="1"/>
  <c r="Z888" i="1"/>
  <c r="AA888" i="1"/>
  <c r="AB888" i="1"/>
  <c r="AD888" i="1" s="1"/>
  <c r="AC888" i="1"/>
  <c r="AE888" i="1"/>
  <c r="AG888" i="1"/>
  <c r="AH888" i="1"/>
  <c r="AI888" i="1"/>
  <c r="X889" i="1"/>
  <c r="Y889" i="1"/>
  <c r="Z889" i="1"/>
  <c r="AA889" i="1"/>
  <c r="AB889" i="1"/>
  <c r="AC889" i="1"/>
  <c r="AE889" i="1"/>
  <c r="AG889" i="1"/>
  <c r="AH889" i="1"/>
  <c r="AI889" i="1"/>
  <c r="X890" i="1"/>
  <c r="Y890" i="1"/>
  <c r="Z890" i="1"/>
  <c r="AA890" i="1"/>
  <c r="AB890" i="1"/>
  <c r="AD890" i="1" s="1"/>
  <c r="AC890" i="1"/>
  <c r="AE890" i="1"/>
  <c r="AG890" i="1"/>
  <c r="AH890" i="1"/>
  <c r="AI890" i="1"/>
  <c r="X891" i="1"/>
  <c r="Y891" i="1"/>
  <c r="Z891" i="1"/>
  <c r="AA891" i="1"/>
  <c r="AB891" i="1"/>
  <c r="AC891" i="1"/>
  <c r="AE891" i="1"/>
  <c r="AG891" i="1"/>
  <c r="AH891" i="1"/>
  <c r="AI891" i="1"/>
  <c r="X892" i="1"/>
  <c r="Y892" i="1"/>
  <c r="Z892" i="1"/>
  <c r="AA892" i="1"/>
  <c r="AB892" i="1"/>
  <c r="AC892" i="1"/>
  <c r="AD892" i="1" s="1"/>
  <c r="AE892" i="1"/>
  <c r="AG892" i="1"/>
  <c r="AH892" i="1"/>
  <c r="AI892" i="1"/>
  <c r="X893" i="1"/>
  <c r="Y893" i="1"/>
  <c r="Z893" i="1"/>
  <c r="AA893" i="1"/>
  <c r="AB893" i="1"/>
  <c r="AD893" i="1" s="1"/>
  <c r="AC893" i="1"/>
  <c r="AE893" i="1"/>
  <c r="AG893" i="1"/>
  <c r="AH893" i="1"/>
  <c r="AI893" i="1"/>
  <c r="X894" i="1"/>
  <c r="Y894" i="1"/>
  <c r="Z894" i="1"/>
  <c r="AA894" i="1"/>
  <c r="AB894" i="1"/>
  <c r="AD894" i="1" s="1"/>
  <c r="AC894" i="1"/>
  <c r="AE894" i="1"/>
  <c r="AG894" i="1"/>
  <c r="AH894" i="1"/>
  <c r="AI894" i="1"/>
  <c r="X895" i="1"/>
  <c r="Y895" i="1"/>
  <c r="Z895" i="1"/>
  <c r="AA895" i="1"/>
  <c r="AB895" i="1"/>
  <c r="AC895" i="1"/>
  <c r="AE895" i="1"/>
  <c r="AG895" i="1"/>
  <c r="AH895" i="1"/>
  <c r="AI895" i="1"/>
  <c r="X896" i="1"/>
  <c r="Y896" i="1"/>
  <c r="Z896" i="1"/>
  <c r="AA896" i="1"/>
  <c r="AB896" i="1"/>
  <c r="AC896" i="1"/>
  <c r="AD896" i="1" s="1"/>
  <c r="AE896" i="1"/>
  <c r="AG896" i="1"/>
  <c r="AH896" i="1"/>
  <c r="AI896" i="1"/>
  <c r="X897" i="1"/>
  <c r="Y897" i="1"/>
  <c r="Z897" i="1"/>
  <c r="AA897" i="1"/>
  <c r="AB897" i="1"/>
  <c r="AD897" i="1" s="1"/>
  <c r="AC897" i="1"/>
  <c r="AE897" i="1"/>
  <c r="AG897" i="1"/>
  <c r="AH897" i="1"/>
  <c r="AI897" i="1"/>
  <c r="X898" i="1"/>
  <c r="Y898" i="1"/>
  <c r="Z898" i="1"/>
  <c r="AA898" i="1"/>
  <c r="AB898" i="1"/>
  <c r="AC898" i="1"/>
  <c r="AD898" i="1"/>
  <c r="AE898" i="1"/>
  <c r="AG898" i="1"/>
  <c r="AH898" i="1"/>
  <c r="AI898" i="1"/>
  <c r="X899" i="1"/>
  <c r="Y899" i="1"/>
  <c r="Z899" i="1"/>
  <c r="AA899" i="1"/>
  <c r="AB899" i="1"/>
  <c r="AD899" i="1" s="1"/>
  <c r="AC899" i="1"/>
  <c r="AE899" i="1"/>
  <c r="AG899" i="1"/>
  <c r="AH899" i="1"/>
  <c r="AI899" i="1"/>
  <c r="X900" i="1"/>
  <c r="Y900" i="1"/>
  <c r="Z900" i="1"/>
  <c r="AA900" i="1"/>
  <c r="AB900" i="1"/>
  <c r="AD900" i="1" s="1"/>
  <c r="AC900" i="1"/>
  <c r="AE900" i="1"/>
  <c r="AG900" i="1"/>
  <c r="AH900" i="1"/>
  <c r="AI900" i="1"/>
  <c r="X901" i="1"/>
  <c r="Y901" i="1"/>
  <c r="Z901" i="1"/>
  <c r="AA901" i="1"/>
  <c r="AB901" i="1"/>
  <c r="AC901" i="1"/>
  <c r="AE901" i="1"/>
  <c r="AG901" i="1"/>
  <c r="AH901" i="1"/>
  <c r="AI901" i="1"/>
  <c r="X902" i="1"/>
  <c r="Y902" i="1"/>
  <c r="Z902" i="1"/>
  <c r="AA902" i="1"/>
  <c r="AB902" i="1"/>
  <c r="AD902" i="1" s="1"/>
  <c r="AC902" i="1"/>
  <c r="AE902" i="1"/>
  <c r="AG902" i="1"/>
  <c r="AH902" i="1"/>
  <c r="AI902" i="1"/>
  <c r="X903" i="1"/>
  <c r="Y903" i="1"/>
  <c r="Z903" i="1"/>
  <c r="AA903" i="1"/>
  <c r="AB903" i="1"/>
  <c r="AD903" i="1" s="1"/>
  <c r="AC903" i="1"/>
  <c r="AE903" i="1"/>
  <c r="AG903" i="1"/>
  <c r="AH903" i="1"/>
  <c r="AI903" i="1"/>
  <c r="X904" i="1"/>
  <c r="Y904" i="1"/>
  <c r="Z904" i="1"/>
  <c r="AA904" i="1"/>
  <c r="AB904" i="1"/>
  <c r="AD904" i="1" s="1"/>
  <c r="AC904" i="1"/>
  <c r="AE904" i="1"/>
  <c r="AG904" i="1"/>
  <c r="AH904" i="1"/>
  <c r="AI904" i="1"/>
  <c r="X905" i="1"/>
  <c r="Y905" i="1"/>
  <c r="Z905" i="1"/>
  <c r="AA905" i="1"/>
  <c r="AB905" i="1"/>
  <c r="AC905" i="1"/>
  <c r="AE905" i="1"/>
  <c r="AG905" i="1"/>
  <c r="AH905" i="1"/>
  <c r="AI905" i="1"/>
  <c r="X906" i="1"/>
  <c r="Y906" i="1"/>
  <c r="Z906" i="1"/>
  <c r="AA906" i="1"/>
  <c r="AB906" i="1"/>
  <c r="AC906" i="1"/>
  <c r="AE906" i="1"/>
  <c r="AG906" i="1"/>
  <c r="AH906" i="1"/>
  <c r="AI906" i="1"/>
  <c r="X907" i="1"/>
  <c r="Y907" i="1"/>
  <c r="Z907" i="1"/>
  <c r="AA907" i="1"/>
  <c r="AB907" i="1"/>
  <c r="AC907" i="1"/>
  <c r="AE907" i="1"/>
  <c r="AG907" i="1"/>
  <c r="AH907" i="1"/>
  <c r="AI907" i="1"/>
  <c r="X908" i="1"/>
  <c r="Y908" i="1"/>
  <c r="Z908" i="1"/>
  <c r="AA908" i="1"/>
  <c r="AB908" i="1"/>
  <c r="AC908" i="1"/>
  <c r="AD908" i="1" s="1"/>
  <c r="AE908" i="1"/>
  <c r="AG908" i="1"/>
  <c r="AH908" i="1"/>
  <c r="AI908" i="1"/>
  <c r="X909" i="1"/>
  <c r="Y909" i="1"/>
  <c r="Z909" i="1"/>
  <c r="AA909" i="1"/>
  <c r="AB909" i="1"/>
  <c r="AD909" i="1" s="1"/>
  <c r="AC909" i="1"/>
  <c r="AE909" i="1"/>
  <c r="AG909" i="1"/>
  <c r="AH909" i="1"/>
  <c r="AI909" i="1"/>
  <c r="X910" i="1"/>
  <c r="Y910" i="1"/>
  <c r="Z910" i="1"/>
  <c r="AA910" i="1"/>
  <c r="AB910" i="1"/>
  <c r="AC910" i="1"/>
  <c r="AD910" i="1"/>
  <c r="AE910" i="1"/>
  <c r="AG910" i="1"/>
  <c r="AH910" i="1"/>
  <c r="AI910" i="1"/>
  <c r="X911" i="1"/>
  <c r="Y911" i="1"/>
  <c r="Z911" i="1"/>
  <c r="AA911" i="1"/>
  <c r="AB911" i="1"/>
  <c r="AC911" i="1"/>
  <c r="AE911" i="1"/>
  <c r="AG911" i="1"/>
  <c r="AH911" i="1"/>
  <c r="AI911" i="1"/>
  <c r="X912" i="1"/>
  <c r="Y912" i="1"/>
  <c r="Z912" i="1"/>
  <c r="AA912" i="1"/>
  <c r="AB912" i="1"/>
  <c r="AC912" i="1"/>
  <c r="AD912" i="1"/>
  <c r="AE912" i="1"/>
  <c r="AG912" i="1"/>
  <c r="AH912" i="1"/>
  <c r="AI912" i="1"/>
  <c r="X913" i="1"/>
  <c r="Y913" i="1"/>
  <c r="Z913" i="1"/>
  <c r="AA913" i="1"/>
  <c r="AB913" i="1"/>
  <c r="AD913" i="1" s="1"/>
  <c r="AC913" i="1"/>
  <c r="AE913" i="1"/>
  <c r="AG913" i="1"/>
  <c r="AH913" i="1"/>
  <c r="AI913" i="1"/>
  <c r="X914" i="1"/>
  <c r="Y914" i="1"/>
  <c r="Z914" i="1"/>
  <c r="AA914" i="1"/>
  <c r="AB914" i="1"/>
  <c r="AC914" i="1"/>
  <c r="AD914" i="1"/>
  <c r="AE914" i="1"/>
  <c r="AG914" i="1"/>
  <c r="AH914" i="1"/>
  <c r="AI914" i="1"/>
  <c r="X915" i="1"/>
  <c r="Y915" i="1"/>
  <c r="Z915" i="1"/>
  <c r="AA915" i="1"/>
  <c r="AB915" i="1"/>
  <c r="AD915" i="1" s="1"/>
  <c r="AC915" i="1"/>
  <c r="AE915" i="1"/>
  <c r="AG915" i="1"/>
  <c r="AH915" i="1"/>
  <c r="AI915" i="1"/>
  <c r="X916" i="1"/>
  <c r="Y916" i="1"/>
  <c r="Z916" i="1"/>
  <c r="AA916" i="1"/>
  <c r="AB916" i="1"/>
  <c r="AD916" i="1" s="1"/>
  <c r="AC916" i="1"/>
  <c r="AE916" i="1"/>
  <c r="AG916" i="1"/>
  <c r="AH916" i="1"/>
  <c r="AI916" i="1"/>
  <c r="X917" i="1"/>
  <c r="Y917" i="1"/>
  <c r="Z917" i="1"/>
  <c r="AA917" i="1"/>
  <c r="AB917" i="1"/>
  <c r="AC917" i="1"/>
  <c r="AE917" i="1"/>
  <c r="AG917" i="1"/>
  <c r="AH917" i="1"/>
  <c r="AI917" i="1"/>
  <c r="X918" i="1"/>
  <c r="Y918" i="1"/>
  <c r="Z918" i="1"/>
  <c r="AA918" i="1"/>
  <c r="AB918" i="1"/>
  <c r="AD918" i="1" s="1"/>
  <c r="AC918" i="1"/>
  <c r="AE918" i="1"/>
  <c r="AG918" i="1"/>
  <c r="AH918" i="1"/>
  <c r="AI918" i="1"/>
  <c r="X919" i="1"/>
  <c r="Y919" i="1"/>
  <c r="Z919" i="1"/>
  <c r="AA919" i="1"/>
  <c r="AB919" i="1"/>
  <c r="AC919" i="1"/>
  <c r="AE919" i="1"/>
  <c r="AG919" i="1"/>
  <c r="AH919" i="1"/>
  <c r="AI919" i="1"/>
  <c r="X920" i="1"/>
  <c r="Y920" i="1"/>
  <c r="Z920" i="1"/>
  <c r="AA920" i="1"/>
  <c r="AB920" i="1"/>
  <c r="AD920" i="1" s="1"/>
  <c r="AC920" i="1"/>
  <c r="AE920" i="1"/>
  <c r="AG920" i="1"/>
  <c r="AH920" i="1"/>
  <c r="AI920" i="1"/>
  <c r="X921" i="1"/>
  <c r="Y921" i="1"/>
  <c r="Z921" i="1"/>
  <c r="AA921" i="1"/>
  <c r="AB921" i="1"/>
  <c r="AC921" i="1"/>
  <c r="AE921" i="1"/>
  <c r="AG921" i="1"/>
  <c r="AH921" i="1"/>
  <c r="AI921" i="1"/>
  <c r="X922" i="1"/>
  <c r="Y922" i="1"/>
  <c r="Z922" i="1"/>
  <c r="AA922" i="1"/>
  <c r="AB922" i="1"/>
  <c r="AC922" i="1"/>
  <c r="AE922" i="1"/>
  <c r="AG922" i="1"/>
  <c r="AH922" i="1"/>
  <c r="AI922" i="1"/>
  <c r="X923" i="1"/>
  <c r="Y923" i="1"/>
  <c r="Z923" i="1"/>
  <c r="AA923" i="1"/>
  <c r="AB923" i="1"/>
  <c r="AC923" i="1"/>
  <c r="AE923" i="1"/>
  <c r="AG923" i="1"/>
  <c r="AH923" i="1"/>
  <c r="AI923" i="1"/>
  <c r="X924" i="1"/>
  <c r="Y924" i="1"/>
  <c r="Z924" i="1"/>
  <c r="AA924" i="1"/>
  <c r="AB924" i="1"/>
  <c r="AC924" i="1"/>
  <c r="AD924" i="1" s="1"/>
  <c r="AE924" i="1"/>
  <c r="AG924" i="1"/>
  <c r="AH924" i="1"/>
  <c r="AI924" i="1"/>
  <c r="X925" i="1"/>
  <c r="Y925" i="1"/>
  <c r="Z925" i="1"/>
  <c r="AA925" i="1"/>
  <c r="AB925" i="1"/>
  <c r="AD925" i="1" s="1"/>
  <c r="AC925" i="1"/>
  <c r="AE925" i="1"/>
  <c r="AG925" i="1"/>
  <c r="AH925" i="1"/>
  <c r="AI925" i="1"/>
  <c r="X926" i="1"/>
  <c r="Y926" i="1"/>
  <c r="Z926" i="1"/>
  <c r="AA926" i="1"/>
  <c r="AB926" i="1"/>
  <c r="AD926" i="1" s="1"/>
  <c r="AC926" i="1"/>
  <c r="AE926" i="1"/>
  <c r="AG926" i="1"/>
  <c r="AH926" i="1"/>
  <c r="AI926" i="1"/>
  <c r="X927" i="1"/>
  <c r="Y927" i="1"/>
  <c r="Z927" i="1"/>
  <c r="AA927" i="1"/>
  <c r="AB927" i="1"/>
  <c r="AC927" i="1"/>
  <c r="AE927" i="1"/>
  <c r="AG927" i="1"/>
  <c r="AH927" i="1"/>
  <c r="AI927" i="1"/>
  <c r="X928" i="1"/>
  <c r="Y928" i="1"/>
  <c r="Z928" i="1"/>
  <c r="AA928" i="1"/>
  <c r="AB928" i="1"/>
  <c r="AC928" i="1"/>
  <c r="AE928" i="1"/>
  <c r="AG928" i="1"/>
  <c r="AH928" i="1"/>
  <c r="AI928" i="1"/>
  <c r="X929" i="1"/>
  <c r="Y929" i="1"/>
  <c r="Z929" i="1"/>
  <c r="AA929" i="1"/>
  <c r="AB929" i="1"/>
  <c r="AD929" i="1" s="1"/>
  <c r="AC929" i="1"/>
  <c r="AE929" i="1"/>
  <c r="AG929" i="1"/>
  <c r="AH929" i="1"/>
  <c r="AI929" i="1"/>
  <c r="X930" i="1"/>
  <c r="Y930" i="1"/>
  <c r="Z930" i="1"/>
  <c r="AA930" i="1"/>
  <c r="AB930" i="1"/>
  <c r="AC930" i="1"/>
  <c r="AD930" i="1"/>
  <c r="AE930" i="1"/>
  <c r="AG930" i="1"/>
  <c r="AH930" i="1"/>
  <c r="AI930" i="1"/>
  <c r="X931" i="1"/>
  <c r="Y931" i="1"/>
  <c r="Z931" i="1"/>
  <c r="AA931" i="1"/>
  <c r="AB931" i="1"/>
  <c r="AC931" i="1"/>
  <c r="AE931" i="1"/>
  <c r="AG931" i="1"/>
  <c r="AH931" i="1"/>
  <c r="AI931" i="1"/>
  <c r="X932" i="1"/>
  <c r="Y932" i="1"/>
  <c r="Z932" i="1"/>
  <c r="AA932" i="1"/>
  <c r="AB932" i="1"/>
  <c r="AD932" i="1" s="1"/>
  <c r="AC932" i="1"/>
  <c r="AE932" i="1"/>
  <c r="AG932" i="1"/>
  <c r="AH932" i="1"/>
  <c r="AI932" i="1"/>
  <c r="X933" i="1"/>
  <c r="Y933" i="1"/>
  <c r="Z933" i="1"/>
  <c r="AA933" i="1"/>
  <c r="AB933" i="1"/>
  <c r="AD933" i="1" s="1"/>
  <c r="AC933" i="1"/>
  <c r="AE933" i="1"/>
  <c r="AG933" i="1"/>
  <c r="AH933" i="1"/>
  <c r="AI933" i="1"/>
  <c r="X934" i="1"/>
  <c r="Y934" i="1"/>
  <c r="Z934" i="1"/>
  <c r="AA934" i="1"/>
  <c r="AB934" i="1"/>
  <c r="AC934" i="1"/>
  <c r="AE934" i="1"/>
  <c r="AG934" i="1"/>
  <c r="AH934" i="1"/>
  <c r="AI934" i="1"/>
  <c r="X935" i="1"/>
  <c r="Y935" i="1"/>
  <c r="Z935" i="1"/>
  <c r="AA935" i="1"/>
  <c r="AB935" i="1"/>
  <c r="AD935" i="1" s="1"/>
  <c r="AC935" i="1"/>
  <c r="AE935" i="1"/>
  <c r="AG935" i="1"/>
  <c r="AH935" i="1"/>
  <c r="AI935" i="1"/>
  <c r="X936" i="1"/>
  <c r="Y936" i="1"/>
  <c r="Z936" i="1"/>
  <c r="AA936" i="1"/>
  <c r="AB936" i="1"/>
  <c r="AD936" i="1" s="1"/>
  <c r="AC936" i="1"/>
  <c r="AE936" i="1"/>
  <c r="AG936" i="1"/>
  <c r="AH936" i="1"/>
  <c r="AI936" i="1"/>
  <c r="X937" i="1"/>
  <c r="Y937" i="1"/>
  <c r="Z937" i="1"/>
  <c r="AA937" i="1"/>
  <c r="AB937" i="1"/>
  <c r="AC937" i="1"/>
  <c r="AE937" i="1"/>
  <c r="AG937" i="1"/>
  <c r="AH937" i="1"/>
  <c r="AI937" i="1"/>
  <c r="X938" i="1"/>
  <c r="Y938" i="1"/>
  <c r="Z938" i="1"/>
  <c r="AA938" i="1"/>
  <c r="AB938" i="1"/>
  <c r="AC938" i="1"/>
  <c r="AE938" i="1"/>
  <c r="AG938" i="1"/>
  <c r="AH938" i="1"/>
  <c r="AI938" i="1"/>
  <c r="X939" i="1"/>
  <c r="Y939" i="1"/>
  <c r="Z939" i="1"/>
  <c r="AA939" i="1"/>
  <c r="AB939" i="1"/>
  <c r="AC939" i="1"/>
  <c r="AE939" i="1"/>
  <c r="AG939" i="1"/>
  <c r="AH939" i="1"/>
  <c r="AI939" i="1"/>
  <c r="X940" i="1"/>
  <c r="Y940" i="1"/>
  <c r="Z940" i="1"/>
  <c r="AA940" i="1"/>
  <c r="AB940" i="1"/>
  <c r="AD940" i="1" s="1"/>
  <c r="AC940" i="1"/>
  <c r="AE940" i="1"/>
  <c r="AG940" i="1"/>
  <c r="AH940" i="1"/>
  <c r="AI940" i="1"/>
  <c r="X941" i="1"/>
  <c r="Y941" i="1"/>
  <c r="Z941" i="1"/>
  <c r="AA941" i="1"/>
  <c r="AB941" i="1"/>
  <c r="AD941" i="1" s="1"/>
  <c r="AC941" i="1"/>
  <c r="AE941" i="1"/>
  <c r="AG941" i="1"/>
  <c r="AH941" i="1"/>
  <c r="AI941" i="1"/>
  <c r="X942" i="1"/>
  <c r="Y942" i="1"/>
  <c r="Z942" i="1"/>
  <c r="AA942" i="1"/>
  <c r="AB942" i="1"/>
  <c r="AD942" i="1" s="1"/>
  <c r="AC942" i="1"/>
  <c r="AE942" i="1"/>
  <c r="AG942" i="1"/>
  <c r="AH942" i="1"/>
  <c r="AI942" i="1"/>
  <c r="X943" i="1"/>
  <c r="Y943" i="1"/>
  <c r="Z943" i="1"/>
  <c r="AA943" i="1"/>
  <c r="AB943" i="1"/>
  <c r="AC943" i="1"/>
  <c r="AE943" i="1"/>
  <c r="AG943" i="1"/>
  <c r="AH943" i="1"/>
  <c r="AI943" i="1"/>
  <c r="X944" i="1"/>
  <c r="Y944" i="1"/>
  <c r="Z944" i="1"/>
  <c r="AA944" i="1"/>
  <c r="AB944" i="1"/>
  <c r="AC944" i="1"/>
  <c r="AD944" i="1"/>
  <c r="AE944" i="1"/>
  <c r="AG944" i="1"/>
  <c r="AH944" i="1"/>
  <c r="AI944" i="1"/>
  <c r="X945" i="1"/>
  <c r="Y945" i="1"/>
  <c r="Z945" i="1"/>
  <c r="AA945" i="1"/>
  <c r="AB945" i="1"/>
  <c r="AD945" i="1" s="1"/>
  <c r="AC945" i="1"/>
  <c r="AE945" i="1"/>
  <c r="AG945" i="1"/>
  <c r="AH945" i="1"/>
  <c r="AI945" i="1"/>
  <c r="X946" i="1"/>
  <c r="Y946" i="1"/>
  <c r="Z946" i="1"/>
  <c r="AA946" i="1"/>
  <c r="AB946" i="1"/>
  <c r="AC946" i="1"/>
  <c r="AD946" i="1" s="1"/>
  <c r="AE946" i="1"/>
  <c r="AG946" i="1"/>
  <c r="AH946" i="1"/>
  <c r="AI946" i="1"/>
  <c r="X947" i="1"/>
  <c r="Y947" i="1"/>
  <c r="Z947" i="1"/>
  <c r="AA947" i="1"/>
  <c r="AB947" i="1"/>
  <c r="AD947" i="1" s="1"/>
  <c r="AC947" i="1"/>
  <c r="AE947" i="1"/>
  <c r="AG947" i="1"/>
  <c r="AH947" i="1"/>
  <c r="AI947" i="1"/>
  <c r="X948" i="1"/>
  <c r="Y948" i="1"/>
  <c r="Z948" i="1"/>
  <c r="AA948" i="1"/>
  <c r="AB948" i="1"/>
  <c r="AC948" i="1"/>
  <c r="AD948" i="1"/>
  <c r="AE948" i="1"/>
  <c r="AG948" i="1"/>
  <c r="AH948" i="1"/>
  <c r="AI948" i="1"/>
  <c r="X949" i="1"/>
  <c r="Y949" i="1"/>
  <c r="Z949" i="1"/>
  <c r="AA949" i="1"/>
  <c r="AB949" i="1"/>
  <c r="AC949" i="1"/>
  <c r="AE949" i="1"/>
  <c r="AG949" i="1"/>
  <c r="AH949" i="1"/>
  <c r="AI949" i="1"/>
  <c r="X950" i="1"/>
  <c r="Y950" i="1"/>
  <c r="Z950" i="1"/>
  <c r="AA950" i="1"/>
  <c r="AB950" i="1"/>
  <c r="AD950" i="1" s="1"/>
  <c r="AC950" i="1"/>
  <c r="AE950" i="1"/>
  <c r="AG950" i="1"/>
  <c r="AH950" i="1"/>
  <c r="AI950" i="1"/>
  <c r="X951" i="1"/>
  <c r="Y951" i="1"/>
  <c r="Z951" i="1"/>
  <c r="AA951" i="1"/>
  <c r="AB951" i="1"/>
  <c r="AD951" i="1" s="1"/>
  <c r="AC951" i="1"/>
  <c r="AE951" i="1"/>
  <c r="AG951" i="1"/>
  <c r="AH951" i="1"/>
  <c r="AI951" i="1"/>
  <c r="X952" i="1"/>
  <c r="Y952" i="1"/>
  <c r="Z952" i="1"/>
  <c r="AA952" i="1"/>
  <c r="AB952" i="1"/>
  <c r="AD952" i="1" s="1"/>
  <c r="AC952" i="1"/>
  <c r="AE952" i="1"/>
  <c r="AG952" i="1"/>
  <c r="AH952" i="1"/>
  <c r="AI952" i="1"/>
  <c r="X953" i="1"/>
  <c r="Y953" i="1"/>
  <c r="Z953" i="1"/>
  <c r="AA953" i="1"/>
  <c r="AB953" i="1"/>
  <c r="AC953" i="1"/>
  <c r="AE953" i="1"/>
  <c r="AG953" i="1"/>
  <c r="AH953" i="1"/>
  <c r="AI953" i="1"/>
  <c r="X954" i="1"/>
  <c r="Y954" i="1"/>
  <c r="Z954" i="1"/>
  <c r="AA954" i="1"/>
  <c r="AB954" i="1"/>
  <c r="AD954" i="1" s="1"/>
  <c r="AC954" i="1"/>
  <c r="AE954" i="1"/>
  <c r="AG954" i="1"/>
  <c r="AH954" i="1"/>
  <c r="AI954" i="1"/>
  <c r="X955" i="1"/>
  <c r="Y955" i="1"/>
  <c r="Z955" i="1"/>
  <c r="AA955" i="1"/>
  <c r="AB955" i="1"/>
  <c r="AC955" i="1"/>
  <c r="AE955" i="1"/>
  <c r="AG955" i="1"/>
  <c r="AH955" i="1"/>
  <c r="AI955" i="1"/>
  <c r="X956" i="1"/>
  <c r="Y956" i="1"/>
  <c r="Z956" i="1"/>
  <c r="AA956" i="1"/>
  <c r="AB956" i="1"/>
  <c r="AD956" i="1" s="1"/>
  <c r="AC956" i="1"/>
  <c r="AE956" i="1"/>
  <c r="AG956" i="1"/>
  <c r="AH956" i="1"/>
  <c r="AI956" i="1"/>
  <c r="X957" i="1"/>
  <c r="Y957" i="1"/>
  <c r="Z957" i="1"/>
  <c r="AA957" i="1"/>
  <c r="AB957" i="1"/>
  <c r="AD957" i="1" s="1"/>
  <c r="AC957" i="1"/>
  <c r="AE957" i="1"/>
  <c r="AG957" i="1"/>
  <c r="AH957" i="1"/>
  <c r="AI957" i="1"/>
  <c r="X958" i="1"/>
  <c r="Y958" i="1"/>
  <c r="Z958" i="1"/>
  <c r="AA958" i="1"/>
  <c r="AB958" i="1"/>
  <c r="AC958" i="1"/>
  <c r="AE958" i="1"/>
  <c r="AG958" i="1"/>
  <c r="AH958" i="1"/>
  <c r="AI958" i="1"/>
  <c r="X959" i="1"/>
  <c r="Y959" i="1"/>
  <c r="Z959" i="1"/>
  <c r="AA959" i="1"/>
  <c r="AB959" i="1"/>
  <c r="AD959" i="1" s="1"/>
  <c r="AC959" i="1"/>
  <c r="AE959" i="1"/>
  <c r="AG959" i="1"/>
  <c r="AH959" i="1"/>
  <c r="AI959" i="1"/>
  <c r="X960" i="1"/>
  <c r="Y960" i="1"/>
  <c r="Z960" i="1"/>
  <c r="AA960" i="1"/>
  <c r="AB960" i="1"/>
  <c r="AC960" i="1"/>
  <c r="AD960" i="1"/>
  <c r="AE960" i="1"/>
  <c r="AG960" i="1"/>
  <c r="AH960" i="1"/>
  <c r="AI960" i="1"/>
  <c r="X961" i="1"/>
  <c r="Y961" i="1"/>
  <c r="Z961" i="1"/>
  <c r="AA961" i="1"/>
  <c r="AB961" i="1"/>
  <c r="AC961" i="1"/>
  <c r="AE961" i="1"/>
  <c r="AG961" i="1"/>
  <c r="AH961" i="1"/>
  <c r="AI961" i="1"/>
  <c r="X962" i="1"/>
  <c r="Y962" i="1"/>
  <c r="Z962" i="1"/>
  <c r="AA962" i="1"/>
  <c r="AB962" i="1"/>
  <c r="AC962" i="1"/>
  <c r="AD962" i="1" s="1"/>
  <c r="AE962" i="1"/>
  <c r="AG962" i="1"/>
  <c r="AH962" i="1"/>
  <c r="AI962" i="1"/>
  <c r="X963" i="1"/>
  <c r="Y963" i="1"/>
  <c r="Z963" i="1"/>
  <c r="AA963" i="1"/>
  <c r="AB963" i="1"/>
  <c r="AD963" i="1" s="1"/>
  <c r="AC963" i="1"/>
  <c r="AE963" i="1"/>
  <c r="AG963" i="1"/>
  <c r="AH963" i="1"/>
  <c r="AI963" i="1"/>
  <c r="X964" i="1"/>
  <c r="Y964" i="1"/>
  <c r="Z964" i="1"/>
  <c r="AA964" i="1"/>
  <c r="AB964" i="1"/>
  <c r="AD964" i="1" s="1"/>
  <c r="AC964" i="1"/>
  <c r="AE964" i="1"/>
  <c r="AG964" i="1"/>
  <c r="AH964" i="1"/>
  <c r="AI964" i="1"/>
  <c r="X965" i="1"/>
  <c r="Y965" i="1"/>
  <c r="Z965" i="1"/>
  <c r="AA965" i="1"/>
  <c r="AB965" i="1"/>
  <c r="AC965" i="1"/>
  <c r="AE965" i="1"/>
  <c r="AG965" i="1"/>
  <c r="AH965" i="1"/>
  <c r="AI965" i="1"/>
  <c r="X966" i="1"/>
  <c r="Y966" i="1"/>
  <c r="Z966" i="1"/>
  <c r="AA966" i="1"/>
  <c r="AB966" i="1"/>
  <c r="AC966" i="1"/>
  <c r="AE966" i="1"/>
  <c r="AG966" i="1"/>
  <c r="AH966" i="1"/>
  <c r="AI966" i="1"/>
  <c r="X967" i="1"/>
  <c r="Y967" i="1"/>
  <c r="Z967" i="1"/>
  <c r="AA967" i="1"/>
  <c r="AB967" i="1"/>
  <c r="AD967" i="1" s="1"/>
  <c r="AC967" i="1"/>
  <c r="AE967" i="1"/>
  <c r="AG967" i="1"/>
  <c r="AH967" i="1"/>
  <c r="AI967" i="1"/>
  <c r="X968" i="1"/>
  <c r="Y968" i="1"/>
  <c r="Z968" i="1"/>
  <c r="AA968" i="1"/>
  <c r="AB968" i="1"/>
  <c r="AD968" i="1" s="1"/>
  <c r="AC968" i="1"/>
  <c r="AE968" i="1"/>
  <c r="AG968" i="1"/>
  <c r="AH968" i="1"/>
  <c r="AI968" i="1"/>
  <c r="X969" i="1"/>
  <c r="Y969" i="1"/>
  <c r="Z969" i="1"/>
  <c r="AA969" i="1"/>
  <c r="AB969" i="1"/>
  <c r="AC969" i="1"/>
  <c r="AE969" i="1"/>
  <c r="AG969" i="1"/>
  <c r="AH969" i="1"/>
  <c r="AI969" i="1"/>
  <c r="X970" i="1"/>
  <c r="Y970" i="1"/>
  <c r="Z970" i="1"/>
  <c r="AA970" i="1"/>
  <c r="AB970" i="1"/>
  <c r="AD970" i="1" s="1"/>
  <c r="AC970" i="1"/>
  <c r="AE970" i="1"/>
  <c r="AG970" i="1"/>
  <c r="AH970" i="1"/>
  <c r="AI970" i="1"/>
  <c r="X971" i="1"/>
  <c r="Y971" i="1"/>
  <c r="Z971" i="1"/>
  <c r="AA971" i="1"/>
  <c r="AB971" i="1"/>
  <c r="AC971" i="1"/>
  <c r="AE971" i="1"/>
  <c r="AG971" i="1"/>
  <c r="AH971" i="1"/>
  <c r="AI971" i="1"/>
  <c r="X972" i="1"/>
  <c r="Y972" i="1"/>
  <c r="Z972" i="1"/>
  <c r="AA972" i="1"/>
  <c r="AB972" i="1"/>
  <c r="AC972" i="1"/>
  <c r="AD972" i="1"/>
  <c r="AE972" i="1"/>
  <c r="AG972" i="1"/>
  <c r="AH972" i="1"/>
  <c r="AI972" i="1"/>
  <c r="X973" i="1"/>
  <c r="Y973" i="1"/>
  <c r="Z973" i="1"/>
  <c r="AA973" i="1"/>
  <c r="AB973" i="1"/>
  <c r="AD973" i="1" s="1"/>
  <c r="AC973" i="1"/>
  <c r="AE973" i="1"/>
  <c r="AG973" i="1"/>
  <c r="AH973" i="1"/>
  <c r="AI973" i="1"/>
  <c r="X974" i="1"/>
  <c r="Y974" i="1"/>
  <c r="Z974" i="1"/>
  <c r="AA974" i="1"/>
  <c r="AB974" i="1"/>
  <c r="AD974" i="1" s="1"/>
  <c r="AC974" i="1"/>
  <c r="AE974" i="1"/>
  <c r="AG974" i="1"/>
  <c r="AH974" i="1"/>
  <c r="AI974" i="1"/>
  <c r="X975" i="1"/>
  <c r="Y975" i="1"/>
  <c r="Z975" i="1"/>
  <c r="AA975" i="1"/>
  <c r="AB975" i="1"/>
  <c r="AD975" i="1" s="1"/>
  <c r="AC975" i="1"/>
  <c r="AE975" i="1"/>
  <c r="AG975" i="1"/>
  <c r="AH975" i="1"/>
  <c r="AI975" i="1"/>
  <c r="X976" i="1"/>
  <c r="Y976" i="1"/>
  <c r="Z976" i="1"/>
  <c r="AA976" i="1"/>
  <c r="AB976" i="1"/>
  <c r="AD976" i="1" s="1"/>
  <c r="AC976" i="1"/>
  <c r="AE976" i="1"/>
  <c r="AG976" i="1"/>
  <c r="AH976" i="1"/>
  <c r="AI976" i="1"/>
  <c r="X977" i="1"/>
  <c r="Y977" i="1"/>
  <c r="Z977" i="1"/>
  <c r="AA977" i="1"/>
  <c r="AB977" i="1"/>
  <c r="AC977" i="1"/>
  <c r="AE977" i="1"/>
  <c r="AG977" i="1"/>
  <c r="AH977" i="1"/>
  <c r="AI977" i="1"/>
  <c r="X978" i="1"/>
  <c r="Y978" i="1"/>
  <c r="Z978" i="1"/>
  <c r="AA978" i="1"/>
  <c r="AB978" i="1"/>
  <c r="AC978" i="1"/>
  <c r="AD978" i="1"/>
  <c r="AE978" i="1"/>
  <c r="AG978" i="1"/>
  <c r="AH978" i="1"/>
  <c r="AI978" i="1"/>
  <c r="X979" i="1"/>
  <c r="Y979" i="1"/>
  <c r="Z979" i="1"/>
  <c r="AA979" i="1"/>
  <c r="AB979" i="1"/>
  <c r="AD979" i="1" s="1"/>
  <c r="AC979" i="1"/>
  <c r="AE979" i="1"/>
  <c r="AG979" i="1"/>
  <c r="AH979" i="1"/>
  <c r="AI979" i="1"/>
  <c r="X980" i="1"/>
  <c r="Y980" i="1"/>
  <c r="Z980" i="1"/>
  <c r="AA980" i="1"/>
  <c r="AB980" i="1"/>
  <c r="AD980" i="1" s="1"/>
  <c r="AC980" i="1"/>
  <c r="AE980" i="1"/>
  <c r="AG980" i="1"/>
  <c r="AH980" i="1"/>
  <c r="AI980" i="1"/>
  <c r="X981" i="1"/>
  <c r="Y981" i="1"/>
  <c r="Z981" i="1"/>
  <c r="AA981" i="1"/>
  <c r="AB981" i="1"/>
  <c r="AC981" i="1"/>
  <c r="AE981" i="1"/>
  <c r="AG981" i="1"/>
  <c r="AH981" i="1"/>
  <c r="AI981" i="1"/>
  <c r="X982" i="1"/>
  <c r="Y982" i="1"/>
  <c r="Z982" i="1"/>
  <c r="AA982" i="1"/>
  <c r="AB982" i="1"/>
  <c r="AC982" i="1"/>
  <c r="AE982" i="1"/>
  <c r="AG982" i="1"/>
  <c r="AH982" i="1"/>
  <c r="AI982" i="1"/>
  <c r="X983" i="1"/>
  <c r="Y983" i="1"/>
  <c r="Z983" i="1"/>
  <c r="AA983" i="1"/>
  <c r="AB983" i="1"/>
  <c r="AC983" i="1"/>
  <c r="AE983" i="1"/>
  <c r="AG983" i="1"/>
  <c r="AH983" i="1"/>
  <c r="AI983" i="1"/>
  <c r="X984" i="1"/>
  <c r="Y984" i="1"/>
  <c r="Z984" i="1"/>
  <c r="AA984" i="1"/>
  <c r="AB984" i="1"/>
  <c r="AC984" i="1"/>
  <c r="AD984" i="1"/>
  <c r="AE984" i="1"/>
  <c r="AG984" i="1"/>
  <c r="AH984" i="1"/>
  <c r="AI984" i="1"/>
  <c r="X985" i="1"/>
  <c r="Y985" i="1"/>
  <c r="Z985" i="1"/>
  <c r="AA985" i="1"/>
  <c r="AB985" i="1"/>
  <c r="AC985" i="1"/>
  <c r="AE985" i="1"/>
  <c r="AG985" i="1"/>
  <c r="AH985" i="1"/>
  <c r="AI985" i="1"/>
  <c r="X986" i="1"/>
  <c r="Y986" i="1"/>
  <c r="Z986" i="1"/>
  <c r="AA986" i="1"/>
  <c r="AB986" i="1"/>
  <c r="AD986" i="1" s="1"/>
  <c r="AC986" i="1"/>
  <c r="AE986" i="1"/>
  <c r="AG986" i="1"/>
  <c r="AH986" i="1"/>
  <c r="AI986" i="1"/>
  <c r="X987" i="1"/>
  <c r="Y987" i="1"/>
  <c r="Z987" i="1"/>
  <c r="AA987" i="1"/>
  <c r="AB987" i="1"/>
  <c r="AC987" i="1"/>
  <c r="AE987" i="1"/>
  <c r="AG987" i="1"/>
  <c r="AH987" i="1"/>
  <c r="AI987" i="1"/>
  <c r="X988" i="1"/>
  <c r="Y988" i="1"/>
  <c r="Z988" i="1"/>
  <c r="AA988" i="1"/>
  <c r="AB988" i="1"/>
  <c r="AD988" i="1" s="1"/>
  <c r="AC988" i="1"/>
  <c r="AE988" i="1"/>
  <c r="AG988" i="1"/>
  <c r="AH988" i="1"/>
  <c r="AI988" i="1"/>
  <c r="X989" i="1"/>
  <c r="Y989" i="1"/>
  <c r="Z989" i="1"/>
  <c r="AA989" i="1"/>
  <c r="AB989" i="1"/>
  <c r="AC989" i="1"/>
  <c r="AE989" i="1"/>
  <c r="AG989" i="1"/>
  <c r="AH989" i="1"/>
  <c r="AI989" i="1"/>
  <c r="X990" i="1"/>
  <c r="Y990" i="1"/>
  <c r="Z990" i="1"/>
  <c r="AA990" i="1"/>
  <c r="AB990" i="1"/>
  <c r="AC990" i="1"/>
  <c r="AD990" i="1"/>
  <c r="AE990" i="1"/>
  <c r="AG990" i="1"/>
  <c r="AH990" i="1"/>
  <c r="AI990" i="1"/>
  <c r="X991" i="1"/>
  <c r="Y991" i="1"/>
  <c r="Z991" i="1"/>
  <c r="AA991" i="1"/>
  <c r="AB991" i="1"/>
  <c r="AD991" i="1" s="1"/>
  <c r="AC991" i="1"/>
  <c r="AE991" i="1"/>
  <c r="AG991" i="1"/>
  <c r="AH991" i="1"/>
  <c r="AI991" i="1"/>
  <c r="X992" i="1"/>
  <c r="Y992" i="1"/>
  <c r="Z992" i="1"/>
  <c r="AA992" i="1"/>
  <c r="AB992" i="1"/>
  <c r="AD992" i="1" s="1"/>
  <c r="AC992" i="1"/>
  <c r="AE992" i="1"/>
  <c r="AG992" i="1"/>
  <c r="AH992" i="1"/>
  <c r="AI992" i="1"/>
  <c r="X993" i="1"/>
  <c r="Y993" i="1"/>
  <c r="Z993" i="1"/>
  <c r="AA993" i="1"/>
  <c r="AB993" i="1"/>
  <c r="AC993" i="1"/>
  <c r="AE993" i="1"/>
  <c r="AG993" i="1"/>
  <c r="AH993" i="1"/>
  <c r="AI993" i="1"/>
  <c r="X994" i="1"/>
  <c r="Y994" i="1"/>
  <c r="Z994" i="1"/>
  <c r="AA994" i="1"/>
  <c r="AB994" i="1"/>
  <c r="AD994" i="1" s="1"/>
  <c r="AC994" i="1"/>
  <c r="AE994" i="1"/>
  <c r="AG994" i="1"/>
  <c r="AH994" i="1"/>
  <c r="AI994" i="1"/>
  <c r="X995" i="1"/>
  <c r="Y995" i="1"/>
  <c r="Z995" i="1"/>
  <c r="AA995" i="1"/>
  <c r="AB995" i="1"/>
  <c r="AD995" i="1" s="1"/>
  <c r="AC995" i="1"/>
  <c r="AE995" i="1"/>
  <c r="AG995" i="1"/>
  <c r="AH995" i="1"/>
  <c r="AI995" i="1"/>
  <c r="X996" i="1"/>
  <c r="Y996" i="1"/>
  <c r="Z996" i="1"/>
  <c r="AA996" i="1"/>
  <c r="AB996" i="1"/>
  <c r="AC996" i="1"/>
  <c r="AD996" i="1"/>
  <c r="AE996" i="1"/>
  <c r="AG996" i="1"/>
  <c r="AH996" i="1"/>
  <c r="AI996" i="1"/>
  <c r="X997" i="1"/>
  <c r="Y997" i="1"/>
  <c r="Z997" i="1"/>
  <c r="AA997" i="1"/>
  <c r="AB997" i="1"/>
  <c r="AC997" i="1"/>
  <c r="AE997" i="1"/>
  <c r="AG997" i="1"/>
  <c r="AH997" i="1"/>
  <c r="AI997" i="1"/>
  <c r="X998" i="1"/>
  <c r="Y998" i="1"/>
  <c r="Z998" i="1"/>
  <c r="AA998" i="1"/>
  <c r="AB998" i="1"/>
  <c r="AD998" i="1" s="1"/>
  <c r="AC998" i="1"/>
  <c r="AE998" i="1"/>
  <c r="AG998" i="1"/>
  <c r="AH998" i="1"/>
  <c r="AI998" i="1"/>
  <c r="X999" i="1"/>
  <c r="Y999" i="1"/>
  <c r="Z999" i="1"/>
  <c r="AA999" i="1"/>
  <c r="AB999" i="1"/>
  <c r="AC999" i="1"/>
  <c r="AE999" i="1"/>
  <c r="AG999" i="1"/>
  <c r="AH999" i="1"/>
  <c r="AI999" i="1"/>
  <c r="X1000" i="1"/>
  <c r="Y1000" i="1"/>
  <c r="Z1000" i="1"/>
  <c r="AA1000" i="1"/>
  <c r="AB1000" i="1"/>
  <c r="AD1000" i="1" s="1"/>
  <c r="AC1000" i="1"/>
  <c r="AE1000" i="1"/>
  <c r="AG1000" i="1"/>
  <c r="AH1000" i="1"/>
  <c r="AI1000" i="1"/>
  <c r="X1001" i="1"/>
  <c r="Y1001" i="1"/>
  <c r="Z1001" i="1"/>
  <c r="AA1001" i="1"/>
  <c r="AB1001" i="1"/>
  <c r="AD1001" i="1" s="1"/>
  <c r="AC1001" i="1"/>
  <c r="AE1001" i="1"/>
  <c r="AG1001" i="1"/>
  <c r="AH1001" i="1"/>
  <c r="AI1001" i="1"/>
  <c r="X1002" i="1"/>
  <c r="Y1002" i="1"/>
  <c r="Z1002" i="1"/>
  <c r="AA1002" i="1"/>
  <c r="AB1002" i="1"/>
  <c r="AD1002" i="1" s="1"/>
  <c r="AC1002" i="1"/>
  <c r="AE1002" i="1"/>
  <c r="AG1002" i="1"/>
  <c r="AH1002" i="1"/>
  <c r="AI1002" i="1"/>
  <c r="X1003" i="1"/>
  <c r="Y1003" i="1"/>
  <c r="Z1003" i="1"/>
  <c r="AA1003" i="1"/>
  <c r="AB1003" i="1"/>
  <c r="AC1003" i="1"/>
  <c r="AE1003" i="1"/>
  <c r="AG1003" i="1"/>
  <c r="AH1003" i="1"/>
  <c r="AI1003" i="1"/>
  <c r="X1004" i="1"/>
  <c r="Y1004" i="1"/>
  <c r="Z1004" i="1"/>
  <c r="AA1004" i="1"/>
  <c r="AB1004" i="1"/>
  <c r="AD1004" i="1" s="1"/>
  <c r="AC1004" i="1"/>
  <c r="AE1004" i="1"/>
  <c r="AG1004" i="1"/>
  <c r="AH1004" i="1"/>
  <c r="AI1004" i="1"/>
  <c r="X1005" i="1"/>
  <c r="Y1005" i="1"/>
  <c r="Z1005" i="1"/>
  <c r="AA1005" i="1"/>
  <c r="AB1005" i="1"/>
  <c r="AC1005" i="1"/>
  <c r="AE1005" i="1"/>
  <c r="AG1005" i="1"/>
  <c r="AH1005" i="1"/>
  <c r="AI1005" i="1"/>
  <c r="X1006" i="1"/>
  <c r="Y1006" i="1"/>
  <c r="Z1006" i="1"/>
  <c r="AA1006" i="1"/>
  <c r="AB1006" i="1"/>
  <c r="AC1006" i="1"/>
  <c r="AD1006" i="1"/>
  <c r="AE1006" i="1"/>
  <c r="AG1006" i="1"/>
  <c r="AH1006" i="1"/>
  <c r="AI1006" i="1"/>
  <c r="X1007" i="1"/>
  <c r="Y1007" i="1"/>
  <c r="Z1007" i="1"/>
  <c r="AA1007" i="1"/>
  <c r="AB1007" i="1"/>
  <c r="AD1007" i="1" s="1"/>
  <c r="AC1007" i="1"/>
  <c r="AE1007" i="1"/>
  <c r="AG1007" i="1"/>
  <c r="AH1007" i="1"/>
  <c r="AI1007" i="1"/>
  <c r="X1008" i="1"/>
  <c r="Y1008" i="1"/>
  <c r="Z1008" i="1"/>
  <c r="AA1008" i="1"/>
  <c r="AB1008" i="1"/>
  <c r="AD1008" i="1" s="1"/>
  <c r="AC1008" i="1"/>
  <c r="AE1008" i="1"/>
  <c r="AG1008" i="1"/>
  <c r="AH1008" i="1"/>
  <c r="AI1008" i="1"/>
  <c r="X1009" i="1"/>
  <c r="Y1009" i="1"/>
  <c r="Z1009" i="1"/>
  <c r="AA1009" i="1"/>
  <c r="AB1009" i="1"/>
  <c r="AC1009" i="1"/>
  <c r="AE1009" i="1"/>
  <c r="AG1009" i="1"/>
  <c r="AH1009" i="1"/>
  <c r="AI1009" i="1"/>
  <c r="X1010" i="1"/>
  <c r="Y1010" i="1"/>
  <c r="Z1010" i="1"/>
  <c r="AA1010" i="1"/>
  <c r="AB1010" i="1"/>
  <c r="AD1010" i="1" s="1"/>
  <c r="AC1010" i="1"/>
  <c r="AE1010" i="1"/>
  <c r="AG1010" i="1"/>
  <c r="AH1010" i="1"/>
  <c r="AI1010" i="1"/>
  <c r="X1011" i="1"/>
  <c r="Y1011" i="1"/>
  <c r="Z1011" i="1"/>
  <c r="AA1011" i="1"/>
  <c r="AB1011" i="1"/>
  <c r="AD1011" i="1" s="1"/>
  <c r="AC1011" i="1"/>
  <c r="AE1011" i="1"/>
  <c r="AG1011" i="1"/>
  <c r="AH1011" i="1"/>
  <c r="AI1011" i="1"/>
  <c r="X1012" i="1"/>
  <c r="Y1012" i="1"/>
  <c r="Z1012" i="1"/>
  <c r="AA1012" i="1"/>
  <c r="AB1012" i="1"/>
  <c r="AC1012" i="1"/>
  <c r="AD1012" i="1"/>
  <c r="AE1012" i="1"/>
  <c r="AG1012" i="1"/>
  <c r="AH1012" i="1"/>
  <c r="AI1012" i="1"/>
  <c r="X1013" i="1"/>
  <c r="Y1013" i="1"/>
  <c r="Z1013" i="1"/>
  <c r="AA1013" i="1"/>
  <c r="AB1013" i="1"/>
  <c r="AC1013" i="1"/>
  <c r="AE1013" i="1"/>
  <c r="AG1013" i="1"/>
  <c r="AH1013" i="1"/>
  <c r="AI1013" i="1"/>
  <c r="X1014" i="1"/>
  <c r="Y1014" i="1"/>
  <c r="Z1014" i="1"/>
  <c r="AA1014" i="1"/>
  <c r="AB1014" i="1"/>
  <c r="AD1014" i="1" s="1"/>
  <c r="AC1014" i="1"/>
  <c r="AE1014" i="1"/>
  <c r="AG1014" i="1"/>
  <c r="AH1014" i="1"/>
  <c r="AI1014" i="1"/>
  <c r="X1015" i="1"/>
  <c r="Y1015" i="1"/>
  <c r="Z1015" i="1"/>
  <c r="AA1015" i="1"/>
  <c r="AB1015" i="1"/>
  <c r="AC1015" i="1"/>
  <c r="AE1015" i="1"/>
  <c r="AG1015" i="1"/>
  <c r="AH1015" i="1"/>
  <c r="AI1015" i="1"/>
  <c r="X1016" i="1"/>
  <c r="Y1016" i="1"/>
  <c r="Z1016" i="1"/>
  <c r="AA1016" i="1"/>
  <c r="AB1016" i="1"/>
  <c r="AD1016" i="1" s="1"/>
  <c r="AC1016" i="1"/>
  <c r="AE1016" i="1"/>
  <c r="AG1016" i="1"/>
  <c r="AH1016" i="1"/>
  <c r="AI1016" i="1"/>
  <c r="X1017" i="1"/>
  <c r="Y1017" i="1"/>
  <c r="Z1017" i="1"/>
  <c r="AA1017" i="1"/>
  <c r="AB1017" i="1"/>
  <c r="AD1017" i="1" s="1"/>
  <c r="AC1017" i="1"/>
  <c r="AE1017" i="1"/>
  <c r="AG1017" i="1"/>
  <c r="AH1017" i="1"/>
  <c r="AI1017" i="1"/>
  <c r="X1018" i="1"/>
  <c r="Y1018" i="1"/>
  <c r="Z1018" i="1"/>
  <c r="AA1018" i="1"/>
  <c r="AB1018" i="1"/>
  <c r="AD1018" i="1" s="1"/>
  <c r="AC1018" i="1"/>
  <c r="AE1018" i="1"/>
  <c r="AG1018" i="1"/>
  <c r="AH1018" i="1"/>
  <c r="AI1018" i="1"/>
  <c r="X1019" i="1"/>
  <c r="Y1019" i="1"/>
  <c r="Z1019" i="1"/>
  <c r="AA1019" i="1"/>
  <c r="AB1019" i="1"/>
  <c r="AC1019" i="1"/>
  <c r="AE1019" i="1"/>
  <c r="AG1019" i="1"/>
  <c r="AH1019" i="1"/>
  <c r="AI1019" i="1"/>
  <c r="X1020" i="1"/>
  <c r="Y1020" i="1"/>
  <c r="Z1020" i="1"/>
  <c r="AA1020" i="1"/>
  <c r="AB1020" i="1"/>
  <c r="AD1020" i="1" s="1"/>
  <c r="AC1020" i="1"/>
  <c r="AE1020" i="1"/>
  <c r="AG1020" i="1"/>
  <c r="AH1020" i="1"/>
  <c r="AI1020" i="1"/>
  <c r="X1021" i="1"/>
  <c r="Y1021" i="1"/>
  <c r="Z1021" i="1"/>
  <c r="AA1021" i="1"/>
  <c r="AB1021" i="1"/>
  <c r="AC1021" i="1"/>
  <c r="AE1021" i="1"/>
  <c r="AG1021" i="1"/>
  <c r="AH1021" i="1"/>
  <c r="AI1021" i="1"/>
  <c r="X1022" i="1"/>
  <c r="Y1022" i="1"/>
  <c r="Z1022" i="1"/>
  <c r="AA1022" i="1"/>
  <c r="AB1022" i="1"/>
  <c r="AC1022" i="1"/>
  <c r="AD1022" i="1"/>
  <c r="AE1022" i="1"/>
  <c r="AG1022" i="1"/>
  <c r="AH1022" i="1"/>
  <c r="AI1022" i="1"/>
  <c r="X1023" i="1"/>
  <c r="Y1023" i="1"/>
  <c r="Z1023" i="1"/>
  <c r="AA1023" i="1"/>
  <c r="AB1023" i="1"/>
  <c r="AD1023" i="1" s="1"/>
  <c r="AC1023" i="1"/>
  <c r="AE1023" i="1"/>
  <c r="AG1023" i="1"/>
  <c r="AH1023" i="1"/>
  <c r="AI1023" i="1"/>
  <c r="X1024" i="1"/>
  <c r="Y1024" i="1"/>
  <c r="Z1024" i="1"/>
  <c r="AA1024" i="1"/>
  <c r="AB1024" i="1"/>
  <c r="AD1024" i="1" s="1"/>
  <c r="AC1024" i="1"/>
  <c r="AE1024" i="1"/>
  <c r="AG1024" i="1"/>
  <c r="AH1024" i="1"/>
  <c r="AI1024" i="1"/>
  <c r="X1025" i="1"/>
  <c r="Y1025" i="1"/>
  <c r="Z1025" i="1"/>
  <c r="AA1025" i="1"/>
  <c r="AB1025" i="1"/>
  <c r="AC1025" i="1"/>
  <c r="AE1025" i="1"/>
  <c r="AG1025" i="1"/>
  <c r="AH1025" i="1"/>
  <c r="AI1025" i="1"/>
  <c r="X1026" i="1"/>
  <c r="Y1026" i="1"/>
  <c r="Z1026" i="1"/>
  <c r="AA1026" i="1"/>
  <c r="AB1026" i="1"/>
  <c r="AD1026" i="1" s="1"/>
  <c r="AC1026" i="1"/>
  <c r="AE1026" i="1"/>
  <c r="AG1026" i="1"/>
  <c r="AH1026" i="1"/>
  <c r="AI1026" i="1"/>
  <c r="X1027" i="1"/>
  <c r="Y1027" i="1"/>
  <c r="Z1027" i="1"/>
  <c r="AA1027" i="1"/>
  <c r="AB1027" i="1"/>
  <c r="AD1027" i="1" s="1"/>
  <c r="AC1027" i="1"/>
  <c r="AE1027" i="1"/>
  <c r="AG1027" i="1"/>
  <c r="AH1027" i="1"/>
  <c r="AI1027" i="1"/>
  <c r="X1028" i="1"/>
  <c r="Y1028" i="1"/>
  <c r="Z1028" i="1"/>
  <c r="AA1028" i="1"/>
  <c r="AB1028" i="1"/>
  <c r="AC1028" i="1"/>
  <c r="AD1028" i="1"/>
  <c r="AE1028" i="1"/>
  <c r="AG1028" i="1"/>
  <c r="AH1028" i="1"/>
  <c r="AI1028" i="1"/>
  <c r="X1029" i="1"/>
  <c r="Y1029" i="1"/>
  <c r="Z1029" i="1"/>
  <c r="AA1029" i="1"/>
  <c r="AB1029" i="1"/>
  <c r="AC1029" i="1"/>
  <c r="AE1029" i="1"/>
  <c r="AG1029" i="1"/>
  <c r="AH1029" i="1"/>
  <c r="AI1029" i="1"/>
  <c r="X1030" i="1"/>
  <c r="Y1030" i="1"/>
  <c r="Z1030" i="1"/>
  <c r="AA1030" i="1"/>
  <c r="AB1030" i="1"/>
  <c r="AD1030" i="1" s="1"/>
  <c r="AC1030" i="1"/>
  <c r="AE1030" i="1"/>
  <c r="AG1030" i="1"/>
  <c r="AH1030" i="1"/>
  <c r="AI1030" i="1"/>
  <c r="X1031" i="1"/>
  <c r="Y1031" i="1"/>
  <c r="Z1031" i="1"/>
  <c r="AA1031" i="1"/>
  <c r="AB1031" i="1"/>
  <c r="AC1031" i="1"/>
  <c r="AE1031" i="1"/>
  <c r="AG1031" i="1"/>
  <c r="AH1031" i="1"/>
  <c r="AI1031" i="1"/>
  <c r="X1032" i="1"/>
  <c r="Y1032" i="1"/>
  <c r="Z1032" i="1"/>
  <c r="AA1032" i="1"/>
  <c r="AB1032" i="1"/>
  <c r="AD1032" i="1" s="1"/>
  <c r="AC1032" i="1"/>
  <c r="AE1032" i="1"/>
  <c r="AG1032" i="1"/>
  <c r="AH1032" i="1"/>
  <c r="AI1032" i="1"/>
  <c r="X1033" i="1"/>
  <c r="Y1033" i="1"/>
  <c r="Z1033" i="1"/>
  <c r="AA1033" i="1"/>
  <c r="AB1033" i="1"/>
  <c r="AD1033" i="1" s="1"/>
  <c r="AC1033" i="1"/>
  <c r="AE1033" i="1"/>
  <c r="AG1033" i="1"/>
  <c r="AH1033" i="1"/>
  <c r="AI1033" i="1"/>
  <c r="X1034" i="1"/>
  <c r="Y1034" i="1"/>
  <c r="Z1034" i="1"/>
  <c r="AA1034" i="1"/>
  <c r="AB1034" i="1"/>
  <c r="AD1034" i="1" s="1"/>
  <c r="AC1034" i="1"/>
  <c r="AE1034" i="1"/>
  <c r="AG1034" i="1"/>
  <c r="AH1034" i="1"/>
  <c r="AI1034" i="1"/>
  <c r="X1035" i="1"/>
  <c r="Y1035" i="1"/>
  <c r="Z1035" i="1"/>
  <c r="AA1035" i="1"/>
  <c r="AB1035" i="1"/>
  <c r="AC1035" i="1"/>
  <c r="AE1035" i="1"/>
  <c r="AG1035" i="1"/>
  <c r="AH1035" i="1"/>
  <c r="AI1035" i="1"/>
  <c r="X1036" i="1"/>
  <c r="Y1036" i="1"/>
  <c r="Z1036" i="1"/>
  <c r="AA1036" i="1"/>
  <c r="AB1036" i="1"/>
  <c r="AD1036" i="1" s="1"/>
  <c r="AC1036" i="1"/>
  <c r="AE1036" i="1"/>
  <c r="AG1036" i="1"/>
  <c r="AH1036" i="1"/>
  <c r="AI1036" i="1"/>
  <c r="X1037" i="1"/>
  <c r="Y1037" i="1"/>
  <c r="Z1037" i="1"/>
  <c r="AA1037" i="1"/>
  <c r="AB1037" i="1"/>
  <c r="AC1037" i="1"/>
  <c r="AE1037" i="1"/>
  <c r="AG1037" i="1"/>
  <c r="AH1037" i="1"/>
  <c r="AI1037" i="1"/>
  <c r="X1038" i="1"/>
  <c r="Y1038" i="1"/>
  <c r="Z1038" i="1"/>
  <c r="AA1038" i="1"/>
  <c r="AB1038" i="1"/>
  <c r="AC1038" i="1"/>
  <c r="AD1038" i="1"/>
  <c r="AE1038" i="1"/>
  <c r="AG1038" i="1"/>
  <c r="AH1038" i="1"/>
  <c r="AI1038" i="1"/>
  <c r="X1039" i="1"/>
  <c r="Y1039" i="1"/>
  <c r="Z1039" i="1"/>
  <c r="AA1039" i="1"/>
  <c r="AB1039" i="1"/>
  <c r="AD1039" i="1" s="1"/>
  <c r="AC1039" i="1"/>
  <c r="AE1039" i="1"/>
  <c r="AG1039" i="1"/>
  <c r="AH1039" i="1"/>
  <c r="AI1039" i="1"/>
  <c r="X1040" i="1"/>
  <c r="Y1040" i="1"/>
  <c r="Z1040" i="1"/>
  <c r="AA1040" i="1"/>
  <c r="AB1040" i="1"/>
  <c r="AD1040" i="1" s="1"/>
  <c r="AC1040" i="1"/>
  <c r="AE1040" i="1"/>
  <c r="AG1040" i="1"/>
  <c r="AH1040" i="1"/>
  <c r="AI1040" i="1"/>
  <c r="X1041" i="1"/>
  <c r="Y1041" i="1"/>
  <c r="Z1041" i="1"/>
  <c r="AA1041" i="1"/>
  <c r="AB1041" i="1"/>
  <c r="AC1041" i="1"/>
  <c r="AE1041" i="1"/>
  <c r="AG1041" i="1"/>
  <c r="AH1041" i="1"/>
  <c r="AI1041" i="1"/>
  <c r="X1042" i="1"/>
  <c r="Y1042" i="1"/>
  <c r="Z1042" i="1"/>
  <c r="AA1042" i="1"/>
  <c r="AB1042" i="1"/>
  <c r="AD1042" i="1" s="1"/>
  <c r="AC1042" i="1"/>
  <c r="AE1042" i="1"/>
  <c r="AG1042" i="1"/>
  <c r="AH1042" i="1"/>
  <c r="AI1042" i="1"/>
  <c r="X1043" i="1"/>
  <c r="Y1043" i="1"/>
  <c r="Z1043" i="1"/>
  <c r="AA1043" i="1"/>
  <c r="AB1043" i="1"/>
  <c r="AD1043" i="1" s="1"/>
  <c r="AC1043" i="1"/>
  <c r="AE1043" i="1"/>
  <c r="AG1043" i="1"/>
  <c r="AH1043" i="1"/>
  <c r="AI1043" i="1"/>
  <c r="X1044" i="1"/>
  <c r="Y1044" i="1"/>
  <c r="Z1044" i="1"/>
  <c r="AA1044" i="1"/>
  <c r="AB1044" i="1"/>
  <c r="AC1044" i="1"/>
  <c r="AD1044" i="1"/>
  <c r="AE1044" i="1"/>
  <c r="AG1044" i="1"/>
  <c r="AH1044" i="1"/>
  <c r="AI1044" i="1"/>
  <c r="X1045" i="1"/>
  <c r="Y1045" i="1"/>
  <c r="Z1045" i="1"/>
  <c r="AA1045" i="1"/>
  <c r="AB1045" i="1"/>
  <c r="AC1045" i="1"/>
  <c r="AE1045" i="1"/>
  <c r="AG1045" i="1"/>
  <c r="AH1045" i="1"/>
  <c r="AI1045" i="1"/>
  <c r="X1046" i="1"/>
  <c r="Y1046" i="1"/>
  <c r="Z1046" i="1"/>
  <c r="AA1046" i="1"/>
  <c r="AB1046" i="1"/>
  <c r="AD1046" i="1" s="1"/>
  <c r="AC1046" i="1"/>
  <c r="AE1046" i="1"/>
  <c r="AG1046" i="1"/>
  <c r="AH1046" i="1"/>
  <c r="AI1046" i="1"/>
  <c r="X1047" i="1"/>
  <c r="Y1047" i="1"/>
  <c r="Z1047" i="1"/>
  <c r="AA1047" i="1"/>
  <c r="AB1047" i="1"/>
  <c r="AC1047" i="1"/>
  <c r="AE1047" i="1"/>
  <c r="AG1047" i="1"/>
  <c r="AH1047" i="1"/>
  <c r="AI1047" i="1"/>
  <c r="X1048" i="1"/>
  <c r="Y1048" i="1"/>
  <c r="Z1048" i="1"/>
  <c r="AA1048" i="1"/>
  <c r="AB1048" i="1"/>
  <c r="AD1048" i="1" s="1"/>
  <c r="AC1048" i="1"/>
  <c r="AE1048" i="1"/>
  <c r="AG1048" i="1"/>
  <c r="AH1048" i="1"/>
  <c r="AI1048" i="1"/>
  <c r="X1049" i="1"/>
  <c r="Y1049" i="1"/>
  <c r="Z1049" i="1"/>
  <c r="AA1049" i="1"/>
  <c r="AB1049" i="1"/>
  <c r="AD1049" i="1" s="1"/>
  <c r="AC1049" i="1"/>
  <c r="AE1049" i="1"/>
  <c r="AG1049" i="1"/>
  <c r="AH1049" i="1"/>
  <c r="AI1049" i="1"/>
  <c r="X1050" i="1"/>
  <c r="Y1050" i="1"/>
  <c r="Z1050" i="1"/>
  <c r="AA1050" i="1"/>
  <c r="AB1050" i="1"/>
  <c r="AD1050" i="1" s="1"/>
  <c r="AC1050" i="1"/>
  <c r="AE1050" i="1"/>
  <c r="AG1050" i="1"/>
  <c r="AH1050" i="1"/>
  <c r="AI1050" i="1"/>
  <c r="X1051" i="1"/>
  <c r="Y1051" i="1"/>
  <c r="Z1051" i="1"/>
  <c r="AA1051" i="1"/>
  <c r="AB1051" i="1"/>
  <c r="AC1051" i="1"/>
  <c r="AE1051" i="1"/>
  <c r="AG1051" i="1"/>
  <c r="AH1051" i="1"/>
  <c r="AI1051" i="1"/>
  <c r="X1052" i="1"/>
  <c r="Y1052" i="1"/>
  <c r="Z1052" i="1"/>
  <c r="AA1052" i="1"/>
  <c r="AB1052" i="1"/>
  <c r="AD1052" i="1" s="1"/>
  <c r="AC1052" i="1"/>
  <c r="AE1052" i="1"/>
  <c r="AG1052" i="1"/>
  <c r="AH1052" i="1"/>
  <c r="AI1052" i="1"/>
  <c r="X1053" i="1"/>
  <c r="Y1053" i="1"/>
  <c r="Z1053" i="1"/>
  <c r="AA1053" i="1"/>
  <c r="AB1053" i="1"/>
  <c r="AC1053" i="1"/>
  <c r="AE1053" i="1"/>
  <c r="AG1053" i="1"/>
  <c r="AH1053" i="1"/>
  <c r="AI1053" i="1"/>
  <c r="X1054" i="1"/>
  <c r="Y1054" i="1"/>
  <c r="Z1054" i="1"/>
  <c r="AA1054" i="1"/>
  <c r="AB1054" i="1"/>
  <c r="AC1054" i="1"/>
  <c r="AD1054" i="1"/>
  <c r="AE1054" i="1"/>
  <c r="AG1054" i="1"/>
  <c r="AH1054" i="1"/>
  <c r="AI1054" i="1"/>
  <c r="X1055" i="1"/>
  <c r="Y1055" i="1"/>
  <c r="Z1055" i="1"/>
  <c r="AA1055" i="1"/>
  <c r="AB1055" i="1"/>
  <c r="AD1055" i="1" s="1"/>
  <c r="AC1055" i="1"/>
  <c r="AE1055" i="1"/>
  <c r="AG1055" i="1"/>
  <c r="AH1055" i="1"/>
  <c r="AI1055" i="1"/>
  <c r="X1056" i="1"/>
  <c r="Y1056" i="1"/>
  <c r="Z1056" i="1"/>
  <c r="AA1056" i="1"/>
  <c r="AB1056" i="1"/>
  <c r="AD1056" i="1" s="1"/>
  <c r="AC1056" i="1"/>
  <c r="AE1056" i="1"/>
  <c r="AG1056" i="1"/>
  <c r="AH1056" i="1"/>
  <c r="AI1056" i="1"/>
  <c r="X1057" i="1"/>
  <c r="Y1057" i="1"/>
  <c r="Z1057" i="1"/>
  <c r="AA1057" i="1"/>
  <c r="AB1057" i="1"/>
  <c r="AC1057" i="1"/>
  <c r="AE1057" i="1"/>
  <c r="AG1057" i="1"/>
  <c r="AH1057" i="1"/>
  <c r="AI1057" i="1"/>
  <c r="X1058" i="1"/>
  <c r="Y1058" i="1"/>
  <c r="Z1058" i="1"/>
  <c r="AA1058" i="1"/>
  <c r="AB1058" i="1"/>
  <c r="AD1058" i="1" s="1"/>
  <c r="AC1058" i="1"/>
  <c r="AE1058" i="1"/>
  <c r="AG1058" i="1"/>
  <c r="AH1058" i="1"/>
  <c r="AI1058" i="1"/>
  <c r="X1059" i="1"/>
  <c r="Y1059" i="1"/>
  <c r="Z1059" i="1"/>
  <c r="AA1059" i="1"/>
  <c r="AB1059" i="1"/>
  <c r="AD1059" i="1" s="1"/>
  <c r="AC1059" i="1"/>
  <c r="AE1059" i="1"/>
  <c r="AG1059" i="1"/>
  <c r="AH1059" i="1"/>
  <c r="AI1059" i="1"/>
  <c r="X1060" i="1"/>
  <c r="Y1060" i="1"/>
  <c r="Z1060" i="1"/>
  <c r="AA1060" i="1"/>
  <c r="AB1060" i="1"/>
  <c r="AC1060" i="1"/>
  <c r="AD1060" i="1"/>
  <c r="AE1060" i="1"/>
  <c r="AG1060" i="1"/>
  <c r="AH1060" i="1"/>
  <c r="AI1060" i="1"/>
  <c r="X1061" i="1"/>
  <c r="Y1061" i="1"/>
  <c r="Z1061" i="1"/>
  <c r="AA1061" i="1"/>
  <c r="AB1061" i="1"/>
  <c r="AC1061" i="1"/>
  <c r="AE1061" i="1"/>
  <c r="AG1061" i="1"/>
  <c r="AH1061" i="1"/>
  <c r="AI1061" i="1"/>
  <c r="X1062" i="1"/>
  <c r="Y1062" i="1"/>
  <c r="Z1062" i="1"/>
  <c r="AA1062" i="1"/>
  <c r="AB1062" i="1"/>
  <c r="AD1062" i="1" s="1"/>
  <c r="AC1062" i="1"/>
  <c r="AE1062" i="1"/>
  <c r="AG1062" i="1"/>
  <c r="AH1062" i="1"/>
  <c r="AI1062" i="1"/>
  <c r="X1063" i="1"/>
  <c r="Y1063" i="1"/>
  <c r="Z1063" i="1"/>
  <c r="AA1063" i="1"/>
  <c r="AB1063" i="1"/>
  <c r="AC1063" i="1"/>
  <c r="AE1063" i="1"/>
  <c r="AG1063" i="1"/>
  <c r="AH1063" i="1"/>
  <c r="AI1063" i="1"/>
  <c r="X1064" i="1"/>
  <c r="Y1064" i="1"/>
  <c r="Z1064" i="1"/>
  <c r="AA1064" i="1"/>
  <c r="AB1064" i="1"/>
  <c r="AD1064" i="1" s="1"/>
  <c r="AC1064" i="1"/>
  <c r="AE1064" i="1"/>
  <c r="AG1064" i="1"/>
  <c r="AH1064" i="1"/>
  <c r="AI1064" i="1"/>
  <c r="X1065" i="1"/>
  <c r="Y1065" i="1"/>
  <c r="Z1065" i="1"/>
  <c r="AA1065" i="1"/>
  <c r="AB1065" i="1"/>
  <c r="AD1065" i="1" s="1"/>
  <c r="AC1065" i="1"/>
  <c r="AE1065" i="1"/>
  <c r="AG1065" i="1"/>
  <c r="AH1065" i="1"/>
  <c r="AI1065" i="1"/>
  <c r="X1066" i="1"/>
  <c r="Y1066" i="1"/>
  <c r="Z1066" i="1"/>
  <c r="AA1066" i="1"/>
  <c r="AB1066" i="1"/>
  <c r="AD1066" i="1" s="1"/>
  <c r="AC1066" i="1"/>
  <c r="AE1066" i="1"/>
  <c r="AG1066" i="1"/>
  <c r="AH1066" i="1"/>
  <c r="AI1066" i="1"/>
  <c r="X1067" i="1"/>
  <c r="Y1067" i="1"/>
  <c r="Z1067" i="1"/>
  <c r="AA1067" i="1"/>
  <c r="AB1067" i="1"/>
  <c r="AC1067" i="1"/>
  <c r="AE1067" i="1"/>
  <c r="AG1067" i="1"/>
  <c r="AH1067" i="1"/>
  <c r="AI1067" i="1"/>
  <c r="X1068" i="1"/>
  <c r="Y1068" i="1"/>
  <c r="Z1068" i="1"/>
  <c r="AA1068" i="1"/>
  <c r="AB1068" i="1"/>
  <c r="AD1068" i="1" s="1"/>
  <c r="AC1068" i="1"/>
  <c r="AE1068" i="1"/>
  <c r="AG1068" i="1"/>
  <c r="AH1068" i="1"/>
  <c r="AI1068" i="1"/>
  <c r="X1069" i="1"/>
  <c r="Y1069" i="1"/>
  <c r="Z1069" i="1"/>
  <c r="AA1069" i="1"/>
  <c r="AB1069" i="1"/>
  <c r="AC1069" i="1"/>
  <c r="AE1069" i="1"/>
  <c r="AG1069" i="1"/>
  <c r="AH1069" i="1"/>
  <c r="AI1069" i="1"/>
  <c r="X1070" i="1"/>
  <c r="Y1070" i="1"/>
  <c r="Z1070" i="1"/>
  <c r="AA1070" i="1"/>
  <c r="AB1070" i="1"/>
  <c r="AC1070" i="1"/>
  <c r="AD1070" i="1"/>
  <c r="AE1070" i="1"/>
  <c r="AG1070" i="1"/>
  <c r="AH1070" i="1"/>
  <c r="AI1070" i="1"/>
  <c r="X1071" i="1"/>
  <c r="Y1071" i="1"/>
  <c r="Z1071" i="1"/>
  <c r="AA1071" i="1"/>
  <c r="AB1071" i="1"/>
  <c r="AD1071" i="1" s="1"/>
  <c r="AC1071" i="1"/>
  <c r="AE1071" i="1"/>
  <c r="AG1071" i="1"/>
  <c r="AH1071" i="1"/>
  <c r="AI1071" i="1"/>
  <c r="X1072" i="1"/>
  <c r="Y1072" i="1"/>
  <c r="Z1072" i="1"/>
  <c r="AA1072" i="1"/>
  <c r="AB1072" i="1"/>
  <c r="AD1072" i="1" s="1"/>
  <c r="AC1072" i="1"/>
  <c r="AE1072" i="1"/>
  <c r="AG1072" i="1"/>
  <c r="AH1072" i="1"/>
  <c r="AI1072" i="1"/>
  <c r="X1073" i="1"/>
  <c r="Y1073" i="1"/>
  <c r="Z1073" i="1"/>
  <c r="AA1073" i="1"/>
  <c r="AB1073" i="1"/>
  <c r="AC1073" i="1"/>
  <c r="AE1073" i="1"/>
  <c r="AG1073" i="1"/>
  <c r="AH1073" i="1"/>
  <c r="AI1073" i="1"/>
  <c r="X1074" i="1"/>
  <c r="Y1074" i="1"/>
  <c r="Z1074" i="1"/>
  <c r="AA1074" i="1"/>
  <c r="AB1074" i="1"/>
  <c r="AD1074" i="1" s="1"/>
  <c r="AC1074" i="1"/>
  <c r="AE1074" i="1"/>
  <c r="AG1074" i="1"/>
  <c r="AH1074" i="1"/>
  <c r="AI1074" i="1"/>
  <c r="X1075" i="1"/>
  <c r="Y1075" i="1"/>
  <c r="Z1075" i="1"/>
  <c r="AA1075" i="1"/>
  <c r="AB1075" i="1"/>
  <c r="AD1075" i="1" s="1"/>
  <c r="AC1075" i="1"/>
  <c r="AE1075" i="1"/>
  <c r="AG1075" i="1"/>
  <c r="AH1075" i="1"/>
  <c r="AI1075" i="1"/>
  <c r="X1076" i="1"/>
  <c r="Y1076" i="1"/>
  <c r="Z1076" i="1"/>
  <c r="AA1076" i="1"/>
  <c r="AB1076" i="1"/>
  <c r="AC1076" i="1"/>
  <c r="AD1076" i="1"/>
  <c r="AE1076" i="1"/>
  <c r="AG1076" i="1"/>
  <c r="AH1076" i="1"/>
  <c r="AI1076" i="1"/>
  <c r="X1077" i="1"/>
  <c r="Y1077" i="1"/>
  <c r="Z1077" i="1"/>
  <c r="AA1077" i="1"/>
  <c r="AB1077" i="1"/>
  <c r="AC1077" i="1"/>
  <c r="AE1077" i="1"/>
  <c r="AG1077" i="1"/>
  <c r="AH1077" i="1"/>
  <c r="AI1077" i="1"/>
  <c r="X1078" i="1"/>
  <c r="Y1078" i="1"/>
  <c r="Z1078" i="1"/>
  <c r="AA1078" i="1"/>
  <c r="AB1078" i="1"/>
  <c r="AD1078" i="1" s="1"/>
  <c r="AC1078" i="1"/>
  <c r="AE1078" i="1"/>
  <c r="AG1078" i="1"/>
  <c r="AH1078" i="1"/>
  <c r="AI1078" i="1"/>
  <c r="X1079" i="1"/>
  <c r="Y1079" i="1"/>
  <c r="Z1079" i="1"/>
  <c r="AA1079" i="1"/>
  <c r="AB1079" i="1"/>
  <c r="AC1079" i="1"/>
  <c r="AE1079" i="1"/>
  <c r="AG1079" i="1"/>
  <c r="AH1079" i="1"/>
  <c r="AI1079" i="1"/>
  <c r="X1080" i="1"/>
  <c r="Y1080" i="1"/>
  <c r="Z1080" i="1"/>
  <c r="AA1080" i="1"/>
  <c r="AB1080" i="1"/>
  <c r="AD1080" i="1" s="1"/>
  <c r="AC1080" i="1"/>
  <c r="AE1080" i="1"/>
  <c r="AG1080" i="1"/>
  <c r="AH1080" i="1"/>
  <c r="AI1080" i="1"/>
  <c r="X1081" i="1"/>
  <c r="Y1081" i="1"/>
  <c r="Z1081" i="1"/>
  <c r="AA1081" i="1"/>
  <c r="AB1081" i="1"/>
  <c r="AD1081" i="1" s="1"/>
  <c r="AC1081" i="1"/>
  <c r="AE1081" i="1"/>
  <c r="AG1081" i="1"/>
  <c r="AH1081" i="1"/>
  <c r="AI1081" i="1"/>
  <c r="X1082" i="1"/>
  <c r="Y1082" i="1"/>
  <c r="Z1082" i="1"/>
  <c r="AA1082" i="1"/>
  <c r="AB1082" i="1"/>
  <c r="AD1082" i="1" s="1"/>
  <c r="AC1082" i="1"/>
  <c r="AE1082" i="1"/>
  <c r="AG1082" i="1"/>
  <c r="AH1082" i="1"/>
  <c r="AI1082" i="1"/>
  <c r="X1083" i="1"/>
  <c r="Y1083" i="1"/>
  <c r="Z1083" i="1"/>
  <c r="AA1083" i="1"/>
  <c r="AB1083" i="1"/>
  <c r="AC1083" i="1"/>
  <c r="AE1083" i="1"/>
  <c r="AG1083" i="1"/>
  <c r="AH1083" i="1"/>
  <c r="AI1083" i="1"/>
  <c r="X1084" i="1"/>
  <c r="Y1084" i="1"/>
  <c r="Z1084" i="1"/>
  <c r="AA1084" i="1"/>
  <c r="AB1084" i="1"/>
  <c r="AD1084" i="1" s="1"/>
  <c r="AC1084" i="1"/>
  <c r="AE1084" i="1"/>
  <c r="AG1084" i="1"/>
  <c r="AH1084" i="1"/>
  <c r="AI1084" i="1"/>
  <c r="X1085" i="1"/>
  <c r="Y1085" i="1"/>
  <c r="Z1085" i="1"/>
  <c r="AA1085" i="1"/>
  <c r="AB1085" i="1"/>
  <c r="AC1085" i="1"/>
  <c r="AE1085" i="1"/>
  <c r="AG1085" i="1"/>
  <c r="AH1085" i="1"/>
  <c r="AI1085" i="1"/>
  <c r="X1086" i="1"/>
  <c r="Y1086" i="1"/>
  <c r="Z1086" i="1"/>
  <c r="AA1086" i="1"/>
  <c r="AB1086" i="1"/>
  <c r="AC1086" i="1"/>
  <c r="AD1086" i="1"/>
  <c r="AE1086" i="1"/>
  <c r="AG1086" i="1"/>
  <c r="AH1086" i="1"/>
  <c r="AI1086" i="1"/>
  <c r="X1087" i="1"/>
  <c r="Y1087" i="1"/>
  <c r="Z1087" i="1"/>
  <c r="AA1087" i="1"/>
  <c r="AB1087" i="1"/>
  <c r="AD1087" i="1" s="1"/>
  <c r="AC1087" i="1"/>
  <c r="AE1087" i="1"/>
  <c r="AG1087" i="1"/>
  <c r="AH1087" i="1"/>
  <c r="AI1087" i="1"/>
  <c r="X1088" i="1"/>
  <c r="Y1088" i="1"/>
  <c r="Z1088" i="1"/>
  <c r="AA1088" i="1"/>
  <c r="AB1088" i="1"/>
  <c r="AD1088" i="1" s="1"/>
  <c r="AC1088" i="1"/>
  <c r="AE1088" i="1"/>
  <c r="AG1088" i="1"/>
  <c r="AH1088" i="1"/>
  <c r="AI1088" i="1"/>
  <c r="X1089" i="1"/>
  <c r="Y1089" i="1"/>
  <c r="Z1089" i="1"/>
  <c r="AA1089" i="1"/>
  <c r="AB1089" i="1"/>
  <c r="AC1089" i="1"/>
  <c r="AE1089" i="1"/>
  <c r="AG1089" i="1"/>
  <c r="AH1089" i="1"/>
  <c r="AI1089" i="1"/>
  <c r="X1090" i="1"/>
  <c r="Y1090" i="1"/>
  <c r="Z1090" i="1"/>
  <c r="AA1090" i="1"/>
  <c r="AB1090" i="1"/>
  <c r="AD1090" i="1" s="1"/>
  <c r="AC1090" i="1"/>
  <c r="AE1090" i="1"/>
  <c r="AG1090" i="1"/>
  <c r="AH1090" i="1"/>
  <c r="AI1090" i="1"/>
  <c r="X1091" i="1"/>
  <c r="Y1091" i="1"/>
  <c r="Z1091" i="1"/>
  <c r="AA1091" i="1"/>
  <c r="AB1091" i="1"/>
  <c r="AD1091" i="1" s="1"/>
  <c r="AC1091" i="1"/>
  <c r="AE1091" i="1"/>
  <c r="AG1091" i="1"/>
  <c r="AH1091" i="1"/>
  <c r="AI1091" i="1"/>
  <c r="X1092" i="1"/>
  <c r="Y1092" i="1"/>
  <c r="Z1092" i="1"/>
  <c r="AA1092" i="1"/>
  <c r="AB1092" i="1"/>
  <c r="AC1092" i="1"/>
  <c r="AD1092" i="1"/>
  <c r="AE1092" i="1"/>
  <c r="AG1092" i="1"/>
  <c r="AH1092" i="1"/>
  <c r="AI1092" i="1"/>
  <c r="X1093" i="1"/>
  <c r="Y1093" i="1"/>
  <c r="Z1093" i="1"/>
  <c r="AA1093" i="1"/>
  <c r="AB1093" i="1"/>
  <c r="AC1093" i="1"/>
  <c r="AE1093" i="1"/>
  <c r="AG1093" i="1"/>
  <c r="AH1093" i="1"/>
  <c r="AI1093" i="1"/>
  <c r="X1094" i="1"/>
  <c r="Y1094" i="1"/>
  <c r="Z1094" i="1"/>
  <c r="AA1094" i="1"/>
  <c r="AB1094" i="1"/>
  <c r="AD1094" i="1" s="1"/>
  <c r="AC1094" i="1"/>
  <c r="AE1094" i="1"/>
  <c r="AG1094" i="1"/>
  <c r="AH1094" i="1"/>
  <c r="AI1094" i="1"/>
  <c r="X1095" i="1"/>
  <c r="Y1095" i="1"/>
  <c r="Z1095" i="1"/>
  <c r="AA1095" i="1"/>
  <c r="AB1095" i="1"/>
  <c r="AC1095" i="1"/>
  <c r="AE1095" i="1"/>
  <c r="AG1095" i="1"/>
  <c r="AH1095" i="1"/>
  <c r="AI1095" i="1"/>
  <c r="X1096" i="1"/>
  <c r="Y1096" i="1"/>
  <c r="Z1096" i="1"/>
  <c r="AA1096" i="1"/>
  <c r="AB1096" i="1"/>
  <c r="AD1096" i="1" s="1"/>
  <c r="AC1096" i="1"/>
  <c r="AE1096" i="1"/>
  <c r="AG1096" i="1"/>
  <c r="AH1096" i="1"/>
  <c r="AI1096" i="1"/>
  <c r="X1097" i="1"/>
  <c r="Y1097" i="1"/>
  <c r="Z1097" i="1"/>
  <c r="AA1097" i="1"/>
  <c r="AB1097" i="1"/>
  <c r="AD1097" i="1" s="1"/>
  <c r="AC1097" i="1"/>
  <c r="AE1097" i="1"/>
  <c r="AG1097" i="1"/>
  <c r="AH1097" i="1"/>
  <c r="AI1097" i="1"/>
  <c r="X1098" i="1"/>
  <c r="Y1098" i="1"/>
  <c r="Z1098" i="1"/>
  <c r="AA1098" i="1"/>
  <c r="AB1098" i="1"/>
  <c r="AD1098" i="1" s="1"/>
  <c r="AC1098" i="1"/>
  <c r="AE1098" i="1"/>
  <c r="AG1098" i="1"/>
  <c r="AH1098" i="1"/>
  <c r="AI1098" i="1"/>
  <c r="X1099" i="1"/>
  <c r="Y1099" i="1"/>
  <c r="Z1099" i="1"/>
  <c r="AA1099" i="1"/>
  <c r="AB1099" i="1"/>
  <c r="AC1099" i="1"/>
  <c r="AE1099" i="1"/>
  <c r="AG1099" i="1"/>
  <c r="AH1099" i="1"/>
  <c r="AI1099" i="1"/>
  <c r="X1100" i="1"/>
  <c r="Y1100" i="1"/>
  <c r="Z1100" i="1"/>
  <c r="AA1100" i="1"/>
  <c r="AB1100" i="1"/>
  <c r="AD1100" i="1" s="1"/>
  <c r="AC1100" i="1"/>
  <c r="AE1100" i="1"/>
  <c r="AG1100" i="1"/>
  <c r="AH1100" i="1"/>
  <c r="AI1100" i="1"/>
  <c r="X1101" i="1"/>
  <c r="Y1101" i="1"/>
  <c r="Z1101" i="1"/>
  <c r="AA1101" i="1"/>
  <c r="AB1101" i="1"/>
  <c r="AC1101" i="1"/>
  <c r="AE1101" i="1"/>
  <c r="AG1101" i="1"/>
  <c r="AH1101" i="1"/>
  <c r="AI1101" i="1"/>
  <c r="X1102" i="1"/>
  <c r="Y1102" i="1"/>
  <c r="Z1102" i="1"/>
  <c r="AA1102" i="1"/>
  <c r="AB1102" i="1"/>
  <c r="AC1102" i="1"/>
  <c r="AD1102" i="1"/>
  <c r="AE1102" i="1"/>
  <c r="AG1102" i="1"/>
  <c r="AH1102" i="1"/>
  <c r="AI1102" i="1"/>
  <c r="X1103" i="1"/>
  <c r="Y1103" i="1"/>
  <c r="Z1103" i="1"/>
  <c r="AA1103" i="1"/>
  <c r="AB1103" i="1"/>
  <c r="AD1103" i="1" s="1"/>
  <c r="AC1103" i="1"/>
  <c r="AE1103" i="1"/>
  <c r="AG1103" i="1"/>
  <c r="AH1103" i="1"/>
  <c r="AI1103" i="1"/>
  <c r="X1104" i="1"/>
  <c r="Y1104" i="1"/>
  <c r="Z1104" i="1"/>
  <c r="AA1104" i="1"/>
  <c r="AB1104" i="1"/>
  <c r="AD1104" i="1" s="1"/>
  <c r="AC1104" i="1"/>
  <c r="AE1104" i="1"/>
  <c r="AG1104" i="1"/>
  <c r="AH1104" i="1"/>
  <c r="AI1104" i="1"/>
  <c r="X1105" i="1"/>
  <c r="Y1105" i="1"/>
  <c r="Z1105" i="1"/>
  <c r="AA1105" i="1"/>
  <c r="AB1105" i="1"/>
  <c r="AC1105" i="1"/>
  <c r="AE1105" i="1"/>
  <c r="AG1105" i="1"/>
  <c r="AH1105" i="1"/>
  <c r="AI1105" i="1"/>
  <c r="X1106" i="1"/>
  <c r="Y1106" i="1"/>
  <c r="Z1106" i="1"/>
  <c r="AA1106" i="1"/>
  <c r="AB1106" i="1"/>
  <c r="AD1106" i="1" s="1"/>
  <c r="AC1106" i="1"/>
  <c r="AE1106" i="1"/>
  <c r="AG1106" i="1"/>
  <c r="AH1106" i="1"/>
  <c r="AI1106" i="1"/>
  <c r="X1107" i="1"/>
  <c r="Y1107" i="1"/>
  <c r="Z1107" i="1"/>
  <c r="AA1107" i="1"/>
  <c r="AB1107" i="1"/>
  <c r="AD1107" i="1" s="1"/>
  <c r="AC1107" i="1"/>
  <c r="AE1107" i="1"/>
  <c r="AG1107" i="1"/>
  <c r="AH1107" i="1"/>
  <c r="AI1107" i="1"/>
  <c r="X1108" i="1"/>
  <c r="Y1108" i="1"/>
  <c r="Z1108" i="1"/>
  <c r="AA1108" i="1"/>
  <c r="AB1108" i="1"/>
  <c r="AC1108" i="1"/>
  <c r="AD1108" i="1"/>
  <c r="AE1108" i="1"/>
  <c r="AG1108" i="1"/>
  <c r="AH1108" i="1"/>
  <c r="AI1108" i="1"/>
  <c r="X1109" i="1"/>
  <c r="Y1109" i="1"/>
  <c r="Z1109" i="1"/>
  <c r="AA1109" i="1"/>
  <c r="AB1109" i="1"/>
  <c r="AC1109" i="1"/>
  <c r="AE1109" i="1"/>
  <c r="AG1109" i="1"/>
  <c r="AH1109" i="1"/>
  <c r="AI1109" i="1"/>
  <c r="X1110" i="1"/>
  <c r="Y1110" i="1"/>
  <c r="Z1110" i="1"/>
  <c r="AA1110" i="1"/>
  <c r="AB1110" i="1"/>
  <c r="AD1110" i="1" s="1"/>
  <c r="AC1110" i="1"/>
  <c r="AE1110" i="1"/>
  <c r="AG1110" i="1"/>
  <c r="AH1110" i="1"/>
  <c r="AI1110" i="1"/>
  <c r="X1111" i="1"/>
  <c r="Y1111" i="1"/>
  <c r="Z1111" i="1"/>
  <c r="AA1111" i="1"/>
  <c r="AB1111" i="1"/>
  <c r="AC1111" i="1"/>
  <c r="AE1111" i="1"/>
  <c r="AG1111" i="1"/>
  <c r="AH1111" i="1"/>
  <c r="AI1111" i="1"/>
  <c r="X1112" i="1"/>
  <c r="Y1112" i="1"/>
  <c r="Z1112" i="1"/>
  <c r="AA1112" i="1"/>
  <c r="AB1112" i="1"/>
  <c r="AD1112" i="1" s="1"/>
  <c r="AC1112" i="1"/>
  <c r="AE1112" i="1"/>
  <c r="AG1112" i="1"/>
  <c r="AH1112" i="1"/>
  <c r="AI1112" i="1"/>
  <c r="X1113" i="1"/>
  <c r="Y1113" i="1"/>
  <c r="Z1113" i="1"/>
  <c r="AA1113" i="1"/>
  <c r="AB1113" i="1"/>
  <c r="AD1113" i="1" s="1"/>
  <c r="AC1113" i="1"/>
  <c r="AE1113" i="1"/>
  <c r="AG1113" i="1"/>
  <c r="AH1113" i="1"/>
  <c r="AI1113" i="1"/>
  <c r="X1114" i="1"/>
  <c r="Y1114" i="1"/>
  <c r="Z1114" i="1"/>
  <c r="AA1114" i="1"/>
  <c r="AB1114" i="1"/>
  <c r="AD1114" i="1" s="1"/>
  <c r="AC1114" i="1"/>
  <c r="AE1114" i="1"/>
  <c r="AG1114" i="1"/>
  <c r="AH1114" i="1"/>
  <c r="AI1114" i="1"/>
  <c r="X1115" i="1"/>
  <c r="Y1115" i="1"/>
  <c r="Z1115" i="1"/>
  <c r="AA1115" i="1"/>
  <c r="AB1115" i="1"/>
  <c r="AC1115" i="1"/>
  <c r="AE1115" i="1"/>
  <c r="AG1115" i="1"/>
  <c r="AH1115" i="1"/>
  <c r="AI1115" i="1"/>
  <c r="X1116" i="1"/>
  <c r="Y1116" i="1"/>
  <c r="Z1116" i="1"/>
  <c r="AA1116" i="1"/>
  <c r="AB1116" i="1"/>
  <c r="AD1116" i="1" s="1"/>
  <c r="AC1116" i="1"/>
  <c r="AE1116" i="1"/>
  <c r="AG1116" i="1"/>
  <c r="AH1116" i="1"/>
  <c r="AI1116" i="1"/>
  <c r="X1117" i="1"/>
  <c r="Y1117" i="1"/>
  <c r="Z1117" i="1"/>
  <c r="AA1117" i="1"/>
  <c r="AB1117" i="1"/>
  <c r="AC1117" i="1"/>
  <c r="AE1117" i="1"/>
  <c r="AG1117" i="1"/>
  <c r="AH1117" i="1"/>
  <c r="AI1117" i="1"/>
  <c r="X1118" i="1"/>
  <c r="Y1118" i="1"/>
  <c r="Z1118" i="1"/>
  <c r="AA1118" i="1"/>
  <c r="AB1118" i="1"/>
  <c r="AC1118" i="1"/>
  <c r="AD1118" i="1"/>
  <c r="AE1118" i="1"/>
  <c r="AG1118" i="1"/>
  <c r="AH1118" i="1"/>
  <c r="AI1118" i="1"/>
  <c r="X1119" i="1"/>
  <c r="Y1119" i="1"/>
  <c r="Z1119" i="1"/>
  <c r="AA1119" i="1"/>
  <c r="AB1119" i="1"/>
  <c r="AD1119" i="1" s="1"/>
  <c r="AC1119" i="1"/>
  <c r="AE1119" i="1"/>
  <c r="AG1119" i="1"/>
  <c r="AH1119" i="1"/>
  <c r="AI1119" i="1"/>
  <c r="X1120" i="1"/>
  <c r="Y1120" i="1"/>
  <c r="Z1120" i="1"/>
  <c r="AA1120" i="1"/>
  <c r="AB1120" i="1"/>
  <c r="AD1120" i="1" s="1"/>
  <c r="AC1120" i="1"/>
  <c r="AE1120" i="1"/>
  <c r="AG1120" i="1"/>
  <c r="AH1120" i="1"/>
  <c r="AI1120" i="1"/>
  <c r="X1121" i="1"/>
  <c r="Y1121" i="1"/>
  <c r="Z1121" i="1"/>
  <c r="AA1121" i="1"/>
  <c r="AB1121" i="1"/>
  <c r="AC1121" i="1"/>
  <c r="AE1121" i="1"/>
  <c r="AG1121" i="1"/>
  <c r="AH1121" i="1"/>
  <c r="AI1121" i="1"/>
  <c r="X1122" i="1"/>
  <c r="Y1122" i="1"/>
  <c r="Z1122" i="1"/>
  <c r="AA1122" i="1"/>
  <c r="AB1122" i="1"/>
  <c r="AD1122" i="1" s="1"/>
  <c r="AC1122" i="1"/>
  <c r="AE1122" i="1"/>
  <c r="AG1122" i="1"/>
  <c r="AH1122" i="1"/>
  <c r="AI1122" i="1"/>
  <c r="X1123" i="1"/>
  <c r="Y1123" i="1"/>
  <c r="Z1123" i="1"/>
  <c r="AA1123" i="1"/>
  <c r="AB1123" i="1"/>
  <c r="AD1123" i="1" s="1"/>
  <c r="AC1123" i="1"/>
  <c r="AE1123" i="1"/>
  <c r="AG1123" i="1"/>
  <c r="AH1123" i="1"/>
  <c r="AI1123" i="1"/>
  <c r="X1124" i="1"/>
  <c r="Y1124" i="1"/>
  <c r="Z1124" i="1"/>
  <c r="AA1124" i="1"/>
  <c r="AB1124" i="1"/>
  <c r="AC1124" i="1"/>
  <c r="AD1124" i="1"/>
  <c r="AE1124" i="1"/>
  <c r="AG1124" i="1"/>
  <c r="AH1124" i="1"/>
  <c r="AI1124" i="1"/>
  <c r="X1125" i="1"/>
  <c r="Y1125" i="1"/>
  <c r="Z1125" i="1"/>
  <c r="AA1125" i="1"/>
  <c r="AB1125" i="1"/>
  <c r="AC1125" i="1"/>
  <c r="AE1125" i="1"/>
  <c r="AG1125" i="1"/>
  <c r="AH1125" i="1"/>
  <c r="AI1125" i="1"/>
  <c r="X1126" i="1"/>
  <c r="Y1126" i="1"/>
  <c r="Z1126" i="1"/>
  <c r="AA1126" i="1"/>
  <c r="AB1126" i="1"/>
  <c r="AC1126" i="1"/>
  <c r="AD1126" i="1"/>
  <c r="AE1126" i="1"/>
  <c r="AG1126" i="1"/>
  <c r="AH1126" i="1"/>
  <c r="AI1126" i="1"/>
  <c r="X1127" i="1"/>
  <c r="Y1127" i="1"/>
  <c r="Z1127" i="1"/>
  <c r="AA1127" i="1"/>
  <c r="AB1127" i="1"/>
  <c r="AC1127" i="1"/>
  <c r="AE1127" i="1"/>
  <c r="AG1127" i="1"/>
  <c r="AH1127" i="1"/>
  <c r="AI1127" i="1"/>
  <c r="X1128" i="1"/>
  <c r="Y1128" i="1"/>
  <c r="Z1128" i="1"/>
  <c r="AA1128" i="1"/>
  <c r="AB1128" i="1"/>
  <c r="AD1128" i="1" s="1"/>
  <c r="AC1128" i="1"/>
  <c r="AE1128" i="1"/>
  <c r="AG1128" i="1"/>
  <c r="AH1128" i="1"/>
  <c r="AI1128" i="1"/>
  <c r="X1129" i="1"/>
  <c r="Y1129" i="1"/>
  <c r="Z1129" i="1"/>
  <c r="AA1129" i="1"/>
  <c r="AB1129" i="1"/>
  <c r="AD1129" i="1" s="1"/>
  <c r="AC1129" i="1"/>
  <c r="AE1129" i="1"/>
  <c r="AG1129" i="1"/>
  <c r="AH1129" i="1"/>
  <c r="AI1129" i="1"/>
  <c r="X1130" i="1"/>
  <c r="Y1130" i="1"/>
  <c r="Z1130" i="1"/>
  <c r="AA1130" i="1"/>
  <c r="AB1130" i="1"/>
  <c r="AD1130" i="1" s="1"/>
  <c r="AC1130" i="1"/>
  <c r="AE1130" i="1"/>
  <c r="AG1130" i="1"/>
  <c r="AH1130" i="1"/>
  <c r="AI1130" i="1"/>
  <c r="X1131" i="1"/>
  <c r="Y1131" i="1"/>
  <c r="Z1131" i="1"/>
  <c r="AA1131" i="1"/>
  <c r="AB1131" i="1"/>
  <c r="AD1131" i="1" s="1"/>
  <c r="AC1131" i="1"/>
  <c r="AE1131" i="1"/>
  <c r="AG1131" i="1"/>
  <c r="AH1131" i="1"/>
  <c r="AI1131" i="1"/>
  <c r="X1132" i="1"/>
  <c r="Y1132" i="1"/>
  <c r="Z1132" i="1"/>
  <c r="AA1132" i="1"/>
  <c r="AB1132" i="1"/>
  <c r="AD1132" i="1" s="1"/>
  <c r="AC1132" i="1"/>
  <c r="AE1132" i="1"/>
  <c r="AG1132" i="1"/>
  <c r="AH1132" i="1"/>
  <c r="AI1132" i="1"/>
  <c r="X1133" i="1"/>
  <c r="Y1133" i="1"/>
  <c r="Z1133" i="1"/>
  <c r="AA1133" i="1"/>
  <c r="AB1133" i="1"/>
  <c r="AD1133" i="1" s="1"/>
  <c r="AC1133" i="1"/>
  <c r="AE1133" i="1"/>
  <c r="AG1133" i="1"/>
  <c r="AH1133" i="1"/>
  <c r="AI1133" i="1"/>
  <c r="X1134" i="1"/>
  <c r="Y1134" i="1"/>
  <c r="Z1134" i="1"/>
  <c r="AA1134" i="1"/>
  <c r="AB1134" i="1"/>
  <c r="AD1134" i="1" s="1"/>
  <c r="AC1134" i="1"/>
  <c r="AE1134" i="1"/>
  <c r="AG1134" i="1"/>
  <c r="AH1134" i="1"/>
  <c r="AI1134" i="1"/>
  <c r="X1135" i="1"/>
  <c r="Y1135" i="1"/>
  <c r="Z1135" i="1"/>
  <c r="AA1135" i="1"/>
  <c r="AB1135" i="1"/>
  <c r="AD1135" i="1" s="1"/>
  <c r="AC1135" i="1"/>
  <c r="AE1135" i="1"/>
  <c r="AG1135" i="1"/>
  <c r="AH1135" i="1"/>
  <c r="AI1135" i="1"/>
  <c r="X1136" i="1"/>
  <c r="Y1136" i="1"/>
  <c r="Z1136" i="1"/>
  <c r="AA1136" i="1"/>
  <c r="AB1136" i="1"/>
  <c r="AD1136" i="1" s="1"/>
  <c r="AC1136" i="1"/>
  <c r="AE1136" i="1"/>
  <c r="AG1136" i="1"/>
  <c r="AH1136" i="1"/>
  <c r="AI1136" i="1"/>
  <c r="X1137" i="1"/>
  <c r="Y1137" i="1"/>
  <c r="Z1137" i="1"/>
  <c r="AA1137" i="1"/>
  <c r="AB1137" i="1"/>
  <c r="AD1137" i="1" s="1"/>
  <c r="AC1137" i="1"/>
  <c r="AE1137" i="1"/>
  <c r="AG1137" i="1"/>
  <c r="AH1137" i="1"/>
  <c r="AI1137" i="1"/>
  <c r="X1138" i="1"/>
  <c r="Y1138" i="1"/>
  <c r="Z1138" i="1"/>
  <c r="AA1138" i="1"/>
  <c r="AB1138" i="1"/>
  <c r="AD1138" i="1" s="1"/>
  <c r="AC1138" i="1"/>
  <c r="AE1138" i="1"/>
  <c r="AG1138" i="1"/>
  <c r="AH1138" i="1"/>
  <c r="AI1138" i="1"/>
  <c r="X1139" i="1"/>
  <c r="Y1139" i="1"/>
  <c r="Z1139" i="1"/>
  <c r="AA1139" i="1"/>
  <c r="AB1139" i="1"/>
  <c r="AD1139" i="1" s="1"/>
  <c r="AC1139" i="1"/>
  <c r="AE1139" i="1"/>
  <c r="AG1139" i="1"/>
  <c r="AH1139" i="1"/>
  <c r="AI1139" i="1"/>
  <c r="X1140" i="1"/>
  <c r="Y1140" i="1"/>
  <c r="Z1140" i="1"/>
  <c r="AA1140" i="1"/>
  <c r="AB1140" i="1"/>
  <c r="AD1140" i="1" s="1"/>
  <c r="AC1140" i="1"/>
  <c r="AE1140" i="1"/>
  <c r="AG1140" i="1"/>
  <c r="AH1140" i="1"/>
  <c r="AI1140" i="1"/>
  <c r="X1141" i="1"/>
  <c r="Y1141" i="1"/>
  <c r="Z1141" i="1"/>
  <c r="AA1141" i="1"/>
  <c r="AB1141" i="1"/>
  <c r="AD1141" i="1" s="1"/>
  <c r="AC1141" i="1"/>
  <c r="AE1141" i="1"/>
  <c r="AG1141" i="1"/>
  <c r="AH1141" i="1"/>
  <c r="AI1141" i="1"/>
  <c r="X1142" i="1"/>
  <c r="Y1142" i="1"/>
  <c r="Z1142" i="1"/>
  <c r="AA1142" i="1"/>
  <c r="AB1142" i="1"/>
  <c r="AD1142" i="1" s="1"/>
  <c r="AC1142" i="1"/>
  <c r="AE1142" i="1"/>
  <c r="AG1142" i="1"/>
  <c r="AH1142" i="1"/>
  <c r="AI1142" i="1"/>
  <c r="X1143" i="1"/>
  <c r="Y1143" i="1"/>
  <c r="Z1143" i="1"/>
  <c r="AA1143" i="1"/>
  <c r="AB1143" i="1"/>
  <c r="AD1143" i="1" s="1"/>
  <c r="AC1143" i="1"/>
  <c r="AE1143" i="1"/>
  <c r="AG1143" i="1"/>
  <c r="AH1143" i="1"/>
  <c r="AI1143" i="1"/>
  <c r="X1144" i="1"/>
  <c r="Y1144" i="1"/>
  <c r="Z1144" i="1"/>
  <c r="AA1144" i="1"/>
  <c r="AB1144" i="1"/>
  <c r="AD1144" i="1" s="1"/>
  <c r="AC1144" i="1"/>
  <c r="AE1144" i="1"/>
  <c r="AG1144" i="1"/>
  <c r="AH1144" i="1"/>
  <c r="AI1144" i="1"/>
  <c r="X1145" i="1"/>
  <c r="Y1145" i="1"/>
  <c r="Z1145" i="1"/>
  <c r="AA1145" i="1"/>
  <c r="AB1145" i="1"/>
  <c r="AD1145" i="1" s="1"/>
  <c r="AC1145" i="1"/>
  <c r="AE1145" i="1"/>
  <c r="AG1145" i="1"/>
  <c r="AH1145" i="1"/>
  <c r="AI1145" i="1"/>
  <c r="X1146" i="1"/>
  <c r="Y1146" i="1"/>
  <c r="Z1146" i="1"/>
  <c r="AA1146" i="1"/>
  <c r="AB1146" i="1"/>
  <c r="AD1146" i="1" s="1"/>
  <c r="AC1146" i="1"/>
  <c r="AE1146" i="1"/>
  <c r="AG1146" i="1"/>
  <c r="AH1146" i="1"/>
  <c r="AI1146" i="1"/>
  <c r="X1147" i="1"/>
  <c r="Y1147" i="1"/>
  <c r="Z1147" i="1"/>
  <c r="AA1147" i="1"/>
  <c r="AB1147" i="1"/>
  <c r="AD1147" i="1" s="1"/>
  <c r="AC1147" i="1"/>
  <c r="AE1147" i="1"/>
  <c r="AG1147" i="1"/>
  <c r="AH1147" i="1"/>
  <c r="AI1147" i="1"/>
  <c r="X1148" i="1"/>
  <c r="Y1148" i="1"/>
  <c r="Z1148" i="1"/>
  <c r="AA1148" i="1"/>
  <c r="AB1148" i="1"/>
  <c r="AD1148" i="1" s="1"/>
  <c r="AC1148" i="1"/>
  <c r="AE1148" i="1"/>
  <c r="AG1148" i="1"/>
  <c r="AH1148" i="1"/>
  <c r="AI1148" i="1"/>
  <c r="X1149" i="1"/>
  <c r="Y1149" i="1"/>
  <c r="Z1149" i="1"/>
  <c r="AA1149" i="1"/>
  <c r="AB1149" i="1"/>
  <c r="AD1149" i="1" s="1"/>
  <c r="AC1149" i="1"/>
  <c r="AE1149" i="1"/>
  <c r="AG1149" i="1"/>
  <c r="AH1149" i="1"/>
  <c r="AI1149" i="1"/>
  <c r="X1150" i="1"/>
  <c r="Y1150" i="1"/>
  <c r="Z1150" i="1"/>
  <c r="AA1150" i="1"/>
  <c r="AB1150" i="1"/>
  <c r="AD1150" i="1" s="1"/>
  <c r="AC1150" i="1"/>
  <c r="AE1150" i="1"/>
  <c r="AG1150" i="1"/>
  <c r="AH1150" i="1"/>
  <c r="AI1150" i="1"/>
  <c r="X1151" i="1"/>
  <c r="Y1151" i="1"/>
  <c r="Z1151" i="1"/>
  <c r="AA1151" i="1"/>
  <c r="AB1151" i="1"/>
  <c r="AD1151" i="1" s="1"/>
  <c r="AC1151" i="1"/>
  <c r="AE1151" i="1"/>
  <c r="AG1151" i="1"/>
  <c r="AH1151" i="1"/>
  <c r="AI1151" i="1"/>
  <c r="X1152" i="1"/>
  <c r="Y1152" i="1"/>
  <c r="Z1152" i="1"/>
  <c r="AA1152" i="1"/>
  <c r="AB1152" i="1"/>
  <c r="AD1152" i="1" s="1"/>
  <c r="AC1152" i="1"/>
  <c r="AE1152" i="1"/>
  <c r="AG1152" i="1"/>
  <c r="AH1152" i="1"/>
  <c r="AI1152" i="1"/>
  <c r="X1153" i="1"/>
  <c r="Y1153" i="1"/>
  <c r="Z1153" i="1"/>
  <c r="AA1153" i="1"/>
  <c r="AB1153" i="1"/>
  <c r="AD1153" i="1" s="1"/>
  <c r="AC1153" i="1"/>
  <c r="AE1153" i="1"/>
  <c r="AG1153" i="1"/>
  <c r="AH1153" i="1"/>
  <c r="AI1153" i="1"/>
  <c r="X1154" i="1"/>
  <c r="Y1154" i="1"/>
  <c r="Z1154" i="1"/>
  <c r="AA1154" i="1"/>
  <c r="AB1154" i="1"/>
  <c r="AD1154" i="1" s="1"/>
  <c r="AC1154" i="1"/>
  <c r="AE1154" i="1"/>
  <c r="AG1154" i="1"/>
  <c r="AH1154" i="1"/>
  <c r="AI1154" i="1"/>
  <c r="X1155" i="1"/>
  <c r="Y1155" i="1"/>
  <c r="Z1155" i="1"/>
  <c r="AA1155" i="1"/>
  <c r="AB1155" i="1"/>
  <c r="AD1155" i="1" s="1"/>
  <c r="AC1155" i="1"/>
  <c r="AE1155" i="1"/>
  <c r="AG1155" i="1"/>
  <c r="AH1155" i="1"/>
  <c r="AI1155" i="1"/>
  <c r="X1156" i="1"/>
  <c r="Y1156" i="1"/>
  <c r="Z1156" i="1"/>
  <c r="AA1156" i="1"/>
  <c r="AB1156" i="1"/>
  <c r="AD1156" i="1" s="1"/>
  <c r="AC1156" i="1"/>
  <c r="AE1156" i="1"/>
  <c r="AG1156" i="1"/>
  <c r="AH1156" i="1"/>
  <c r="AI1156" i="1"/>
  <c r="X1157" i="1"/>
  <c r="Y1157" i="1"/>
  <c r="Z1157" i="1"/>
  <c r="AA1157" i="1"/>
  <c r="AB1157" i="1"/>
  <c r="AD1157" i="1" s="1"/>
  <c r="AC1157" i="1"/>
  <c r="AE1157" i="1"/>
  <c r="AG1157" i="1"/>
  <c r="AH1157" i="1"/>
  <c r="AI1157" i="1"/>
  <c r="X1158" i="1"/>
  <c r="Y1158" i="1"/>
  <c r="Z1158" i="1"/>
  <c r="AA1158" i="1"/>
  <c r="AB1158" i="1"/>
  <c r="AD1158" i="1" s="1"/>
  <c r="AC1158" i="1"/>
  <c r="AE1158" i="1"/>
  <c r="AG1158" i="1"/>
  <c r="AH1158" i="1"/>
  <c r="AI1158" i="1"/>
  <c r="X1159" i="1"/>
  <c r="Y1159" i="1"/>
  <c r="Z1159" i="1"/>
  <c r="AA1159" i="1"/>
  <c r="AB1159" i="1"/>
  <c r="AC1159" i="1"/>
  <c r="AD1159" i="1"/>
  <c r="AE1159" i="1"/>
  <c r="AG1159" i="1"/>
  <c r="AH1159" i="1"/>
  <c r="AI1159" i="1"/>
  <c r="X1160" i="1"/>
  <c r="Y1160" i="1"/>
  <c r="Z1160" i="1"/>
  <c r="AA1160" i="1"/>
  <c r="AB1160" i="1"/>
  <c r="AC1160" i="1"/>
  <c r="AE1160" i="1"/>
  <c r="AG1160" i="1"/>
  <c r="AH1160" i="1"/>
  <c r="AI1160" i="1"/>
  <c r="X1161" i="1"/>
  <c r="Y1161" i="1"/>
  <c r="Z1161" i="1"/>
  <c r="AA1161" i="1"/>
  <c r="AB1161" i="1"/>
  <c r="AC1161" i="1"/>
  <c r="AD1161" i="1"/>
  <c r="AE1161" i="1"/>
  <c r="AG1161" i="1"/>
  <c r="AH1161" i="1"/>
  <c r="AI1161" i="1"/>
  <c r="X1162" i="1"/>
  <c r="Y1162" i="1"/>
  <c r="Z1162" i="1"/>
  <c r="AA1162" i="1"/>
  <c r="AB1162" i="1"/>
  <c r="AD1162" i="1" s="1"/>
  <c r="AC1162" i="1"/>
  <c r="AE1162" i="1"/>
  <c r="AG1162" i="1"/>
  <c r="AH1162" i="1"/>
  <c r="AI1162" i="1"/>
  <c r="X1163" i="1"/>
  <c r="Y1163" i="1"/>
  <c r="Z1163" i="1"/>
  <c r="AA1163" i="1"/>
  <c r="AB1163" i="1"/>
  <c r="AD1163" i="1" s="1"/>
  <c r="AC1163" i="1"/>
  <c r="AE1163" i="1"/>
  <c r="AG1163" i="1"/>
  <c r="AH1163" i="1"/>
  <c r="AI1163" i="1"/>
  <c r="X1164" i="1"/>
  <c r="Y1164" i="1"/>
  <c r="Z1164" i="1"/>
  <c r="AA1164" i="1"/>
  <c r="AB1164" i="1"/>
  <c r="AD1164" i="1" s="1"/>
  <c r="AC1164" i="1"/>
  <c r="AE1164" i="1"/>
  <c r="AG1164" i="1"/>
  <c r="AH1164" i="1"/>
  <c r="AI1164" i="1"/>
  <c r="X1165" i="1"/>
  <c r="Y1165" i="1"/>
  <c r="Z1165" i="1"/>
  <c r="AA1165" i="1"/>
  <c r="AB1165" i="1"/>
  <c r="AD1165" i="1" s="1"/>
  <c r="AC1165" i="1"/>
  <c r="AE1165" i="1"/>
  <c r="AG1165" i="1"/>
  <c r="AH1165" i="1"/>
  <c r="AI1165" i="1"/>
  <c r="X1166" i="1"/>
  <c r="Y1166" i="1"/>
  <c r="Z1166" i="1"/>
  <c r="AA1166" i="1"/>
  <c r="AB1166" i="1"/>
  <c r="AD1166" i="1" s="1"/>
  <c r="AC1166" i="1"/>
  <c r="AE1166" i="1"/>
  <c r="AG1166" i="1"/>
  <c r="AH1166" i="1"/>
  <c r="AI1166" i="1"/>
  <c r="X1167" i="1"/>
  <c r="Y1167" i="1"/>
  <c r="Z1167" i="1"/>
  <c r="AA1167" i="1"/>
  <c r="AB1167" i="1"/>
  <c r="AC1167" i="1"/>
  <c r="AD1167" i="1"/>
  <c r="AE1167" i="1"/>
  <c r="AG1167" i="1"/>
  <c r="AH1167" i="1"/>
  <c r="AI1167" i="1"/>
  <c r="X1168" i="1"/>
  <c r="Y1168" i="1"/>
  <c r="Z1168" i="1"/>
  <c r="AA1168" i="1"/>
  <c r="AB1168" i="1"/>
  <c r="AC1168" i="1"/>
  <c r="AE1168" i="1"/>
  <c r="AG1168" i="1"/>
  <c r="AH1168" i="1"/>
  <c r="AI1168" i="1"/>
  <c r="X1169" i="1"/>
  <c r="Y1169" i="1"/>
  <c r="Z1169" i="1"/>
  <c r="AA1169" i="1"/>
  <c r="AB1169" i="1"/>
  <c r="AC1169" i="1"/>
  <c r="AD1169" i="1"/>
  <c r="AE1169" i="1"/>
  <c r="AG1169" i="1"/>
  <c r="AH1169" i="1"/>
  <c r="AI1169" i="1"/>
  <c r="X1170" i="1"/>
  <c r="Y1170" i="1"/>
  <c r="Z1170" i="1"/>
  <c r="AA1170" i="1"/>
  <c r="AB1170" i="1"/>
  <c r="AD1170" i="1" s="1"/>
  <c r="AC1170" i="1"/>
  <c r="AE1170" i="1"/>
  <c r="AG1170" i="1"/>
  <c r="AH1170" i="1"/>
  <c r="AI1170" i="1"/>
  <c r="X1171" i="1"/>
  <c r="Y1171" i="1"/>
  <c r="Z1171" i="1"/>
  <c r="AA1171" i="1"/>
  <c r="AB1171" i="1"/>
  <c r="AD1171" i="1" s="1"/>
  <c r="AC1171" i="1"/>
  <c r="AE1171" i="1"/>
  <c r="AG1171" i="1"/>
  <c r="AH1171" i="1"/>
  <c r="AI1171" i="1"/>
  <c r="X1172" i="1"/>
  <c r="Y1172" i="1"/>
  <c r="Z1172" i="1"/>
  <c r="AA1172" i="1"/>
  <c r="AB1172" i="1"/>
  <c r="AD1172" i="1" s="1"/>
  <c r="AC1172" i="1"/>
  <c r="AE1172" i="1"/>
  <c r="AG1172" i="1"/>
  <c r="AH1172" i="1"/>
  <c r="AI1172" i="1"/>
  <c r="X1173" i="1"/>
  <c r="Y1173" i="1"/>
  <c r="Z1173" i="1"/>
  <c r="AA1173" i="1"/>
  <c r="AB1173" i="1"/>
  <c r="AD1173" i="1" s="1"/>
  <c r="AC1173" i="1"/>
  <c r="AE1173" i="1"/>
  <c r="AG1173" i="1"/>
  <c r="AH1173" i="1"/>
  <c r="AI1173" i="1"/>
  <c r="X1174" i="1"/>
  <c r="Y1174" i="1"/>
  <c r="Z1174" i="1"/>
  <c r="AA1174" i="1"/>
  <c r="AB1174" i="1"/>
  <c r="AD1174" i="1" s="1"/>
  <c r="AC1174" i="1"/>
  <c r="AE1174" i="1"/>
  <c r="AG1174" i="1"/>
  <c r="AH1174" i="1"/>
  <c r="AI1174" i="1"/>
  <c r="X1175" i="1"/>
  <c r="Y1175" i="1"/>
  <c r="Z1175" i="1"/>
  <c r="AA1175" i="1"/>
  <c r="AB1175" i="1"/>
  <c r="AC1175" i="1"/>
  <c r="AD1175" i="1"/>
  <c r="AE1175" i="1"/>
  <c r="AG1175" i="1"/>
  <c r="AH1175" i="1"/>
  <c r="AI1175" i="1"/>
  <c r="X1176" i="1"/>
  <c r="Y1176" i="1"/>
  <c r="Z1176" i="1"/>
  <c r="AA1176" i="1"/>
  <c r="AB1176" i="1"/>
  <c r="AC1176" i="1"/>
  <c r="AE1176" i="1"/>
  <c r="AG1176" i="1"/>
  <c r="AH1176" i="1"/>
  <c r="AI1176" i="1"/>
  <c r="X1177" i="1"/>
  <c r="Y1177" i="1"/>
  <c r="Z1177" i="1"/>
  <c r="AA1177" i="1"/>
  <c r="AB1177" i="1"/>
  <c r="AC1177" i="1"/>
  <c r="AD1177" i="1"/>
  <c r="AE1177" i="1"/>
  <c r="AG1177" i="1"/>
  <c r="AH1177" i="1"/>
  <c r="AI1177" i="1"/>
  <c r="X1178" i="1"/>
  <c r="Y1178" i="1"/>
  <c r="Z1178" i="1"/>
  <c r="AA1178" i="1"/>
  <c r="AB1178" i="1"/>
  <c r="AD1178" i="1" s="1"/>
  <c r="AC1178" i="1"/>
  <c r="AE1178" i="1"/>
  <c r="AG1178" i="1"/>
  <c r="AH1178" i="1"/>
  <c r="AI1178" i="1"/>
  <c r="X1179" i="1"/>
  <c r="Y1179" i="1"/>
  <c r="Z1179" i="1"/>
  <c r="AA1179" i="1"/>
  <c r="AB1179" i="1"/>
  <c r="AD1179" i="1" s="1"/>
  <c r="AC1179" i="1"/>
  <c r="AE1179" i="1"/>
  <c r="AG1179" i="1"/>
  <c r="AH1179" i="1"/>
  <c r="AI1179" i="1"/>
  <c r="X1180" i="1"/>
  <c r="Y1180" i="1"/>
  <c r="Z1180" i="1"/>
  <c r="AA1180" i="1"/>
  <c r="AB1180" i="1"/>
  <c r="AD1180" i="1" s="1"/>
  <c r="AC1180" i="1"/>
  <c r="AE1180" i="1"/>
  <c r="AG1180" i="1"/>
  <c r="AH1180" i="1"/>
  <c r="AI1180" i="1"/>
  <c r="X1181" i="1"/>
  <c r="Y1181" i="1"/>
  <c r="Z1181" i="1"/>
  <c r="AA1181" i="1"/>
  <c r="AB1181" i="1"/>
  <c r="AD1181" i="1" s="1"/>
  <c r="AC1181" i="1"/>
  <c r="AE1181" i="1"/>
  <c r="AG1181" i="1"/>
  <c r="AH1181" i="1"/>
  <c r="AI1181" i="1"/>
  <c r="X1182" i="1"/>
  <c r="Y1182" i="1"/>
  <c r="Z1182" i="1"/>
  <c r="AA1182" i="1"/>
  <c r="AB1182" i="1"/>
  <c r="AD1182" i="1" s="1"/>
  <c r="AC1182" i="1"/>
  <c r="AE1182" i="1"/>
  <c r="AG1182" i="1"/>
  <c r="AH1182" i="1"/>
  <c r="AI1182" i="1"/>
  <c r="X1183" i="1"/>
  <c r="Y1183" i="1"/>
  <c r="Z1183" i="1"/>
  <c r="AA1183" i="1"/>
  <c r="AB1183" i="1"/>
  <c r="AC1183" i="1"/>
  <c r="AD1183" i="1" s="1"/>
  <c r="AE1183" i="1"/>
  <c r="AG1183" i="1"/>
  <c r="AH1183" i="1"/>
  <c r="AI1183" i="1"/>
  <c r="X1184" i="1"/>
  <c r="Y1184" i="1"/>
  <c r="Z1184" i="1"/>
  <c r="AA1184" i="1"/>
  <c r="AB1184" i="1"/>
  <c r="AC1184" i="1"/>
  <c r="AE1184" i="1"/>
  <c r="AG1184" i="1"/>
  <c r="AH1184" i="1"/>
  <c r="AI1184" i="1"/>
  <c r="X1185" i="1"/>
  <c r="Y1185" i="1"/>
  <c r="Z1185" i="1"/>
  <c r="AA1185" i="1"/>
  <c r="AB1185" i="1"/>
  <c r="AC1185" i="1"/>
  <c r="AD1185" i="1"/>
  <c r="AE1185" i="1"/>
  <c r="AG1185" i="1"/>
  <c r="AH1185" i="1"/>
  <c r="AI1185" i="1"/>
  <c r="X1186" i="1"/>
  <c r="Y1186" i="1"/>
  <c r="Z1186" i="1"/>
  <c r="AA1186" i="1"/>
  <c r="AB1186" i="1"/>
  <c r="AD1186" i="1" s="1"/>
  <c r="AC1186" i="1"/>
  <c r="AE1186" i="1"/>
  <c r="AG1186" i="1"/>
  <c r="AH1186" i="1"/>
  <c r="AI1186" i="1"/>
  <c r="X1187" i="1"/>
  <c r="Y1187" i="1"/>
  <c r="Z1187" i="1"/>
  <c r="AA1187" i="1"/>
  <c r="AB1187" i="1"/>
  <c r="AD1187" i="1" s="1"/>
  <c r="AC1187" i="1"/>
  <c r="AE1187" i="1"/>
  <c r="AG1187" i="1"/>
  <c r="AH1187" i="1"/>
  <c r="AI1187" i="1"/>
  <c r="X1188" i="1"/>
  <c r="Y1188" i="1"/>
  <c r="Z1188" i="1"/>
  <c r="AA1188" i="1"/>
  <c r="AB1188" i="1"/>
  <c r="AD1188" i="1" s="1"/>
  <c r="AC1188" i="1"/>
  <c r="AE1188" i="1"/>
  <c r="AG1188" i="1"/>
  <c r="AH1188" i="1"/>
  <c r="AI1188" i="1"/>
  <c r="X1189" i="1"/>
  <c r="Y1189" i="1"/>
  <c r="Z1189" i="1"/>
  <c r="AA1189" i="1"/>
  <c r="AB1189" i="1"/>
  <c r="AD1189" i="1" s="1"/>
  <c r="AC1189" i="1"/>
  <c r="AE1189" i="1"/>
  <c r="AG1189" i="1"/>
  <c r="AH1189" i="1"/>
  <c r="AI1189" i="1"/>
  <c r="X1190" i="1"/>
  <c r="Y1190" i="1"/>
  <c r="Z1190" i="1"/>
  <c r="AA1190" i="1"/>
  <c r="AB1190" i="1"/>
  <c r="AD1190" i="1" s="1"/>
  <c r="AC1190" i="1"/>
  <c r="AE1190" i="1"/>
  <c r="AG1190" i="1"/>
  <c r="AH1190" i="1"/>
  <c r="AI1190" i="1"/>
  <c r="X1191" i="1"/>
  <c r="Y1191" i="1"/>
  <c r="Z1191" i="1"/>
  <c r="AA1191" i="1"/>
  <c r="AB1191" i="1"/>
  <c r="AC1191" i="1"/>
  <c r="AD1191" i="1" s="1"/>
  <c r="AE1191" i="1"/>
  <c r="AG1191" i="1"/>
  <c r="AH1191" i="1"/>
  <c r="AI1191" i="1"/>
  <c r="X1192" i="1"/>
  <c r="Y1192" i="1"/>
  <c r="Z1192" i="1"/>
  <c r="AA1192" i="1"/>
  <c r="AB1192" i="1"/>
  <c r="AC1192" i="1"/>
  <c r="AE1192" i="1"/>
  <c r="AG1192" i="1"/>
  <c r="AH1192" i="1"/>
  <c r="AI1192" i="1"/>
  <c r="X1193" i="1"/>
  <c r="Y1193" i="1"/>
  <c r="Z1193" i="1"/>
  <c r="AA1193" i="1"/>
  <c r="AB1193" i="1"/>
  <c r="AC1193" i="1"/>
  <c r="AD1193" i="1"/>
  <c r="AE1193" i="1"/>
  <c r="AG1193" i="1"/>
  <c r="AH1193" i="1"/>
  <c r="AI1193" i="1"/>
  <c r="X1194" i="1"/>
  <c r="Y1194" i="1"/>
  <c r="Z1194" i="1"/>
  <c r="AA1194" i="1"/>
  <c r="AB1194" i="1"/>
  <c r="AD1194" i="1" s="1"/>
  <c r="AC1194" i="1"/>
  <c r="AE1194" i="1"/>
  <c r="AG1194" i="1"/>
  <c r="AH1194" i="1"/>
  <c r="AI1194" i="1"/>
  <c r="X1195" i="1"/>
  <c r="Y1195" i="1"/>
  <c r="Z1195" i="1"/>
  <c r="AA1195" i="1"/>
  <c r="AB1195" i="1"/>
  <c r="AD1195" i="1" s="1"/>
  <c r="AC1195" i="1"/>
  <c r="AE1195" i="1"/>
  <c r="AG1195" i="1"/>
  <c r="AH1195" i="1"/>
  <c r="AI1195" i="1"/>
  <c r="X1196" i="1"/>
  <c r="Y1196" i="1"/>
  <c r="Z1196" i="1"/>
  <c r="AA1196" i="1"/>
  <c r="AB1196" i="1"/>
  <c r="AD1196" i="1" s="1"/>
  <c r="AC1196" i="1"/>
  <c r="AE1196" i="1"/>
  <c r="AG1196" i="1"/>
  <c r="AH1196" i="1"/>
  <c r="AI1196" i="1"/>
  <c r="X1197" i="1"/>
  <c r="Y1197" i="1"/>
  <c r="Z1197" i="1"/>
  <c r="AA1197" i="1"/>
  <c r="AB1197" i="1"/>
  <c r="AD1197" i="1" s="1"/>
  <c r="AC1197" i="1"/>
  <c r="AE1197" i="1"/>
  <c r="AG1197" i="1"/>
  <c r="AH1197" i="1"/>
  <c r="AI1197" i="1"/>
  <c r="X1198" i="1"/>
  <c r="Y1198" i="1"/>
  <c r="Z1198" i="1"/>
  <c r="AA1198" i="1"/>
  <c r="AB1198" i="1"/>
  <c r="AD1198" i="1" s="1"/>
  <c r="AC1198" i="1"/>
  <c r="AE1198" i="1"/>
  <c r="AG1198" i="1"/>
  <c r="AH1198" i="1"/>
  <c r="AI1198" i="1"/>
  <c r="X1199" i="1"/>
  <c r="Y1199" i="1"/>
  <c r="Z1199" i="1"/>
  <c r="AA1199" i="1"/>
  <c r="AB1199" i="1"/>
  <c r="AC1199" i="1"/>
  <c r="AD1199" i="1" s="1"/>
  <c r="AE1199" i="1"/>
  <c r="AG1199" i="1"/>
  <c r="AH1199" i="1"/>
  <c r="AI1199" i="1"/>
  <c r="X1200" i="1"/>
  <c r="Y1200" i="1"/>
  <c r="Z1200" i="1"/>
  <c r="AA1200" i="1"/>
  <c r="AB1200" i="1"/>
  <c r="AC1200" i="1"/>
  <c r="AE1200" i="1"/>
  <c r="AG1200" i="1"/>
  <c r="AH1200" i="1"/>
  <c r="AI1200" i="1"/>
  <c r="X1201" i="1"/>
  <c r="Y1201" i="1"/>
  <c r="Z1201" i="1"/>
  <c r="AA1201" i="1"/>
  <c r="AB1201" i="1"/>
  <c r="AC1201" i="1"/>
  <c r="AD1201" i="1"/>
  <c r="AE1201" i="1"/>
  <c r="AG1201" i="1"/>
  <c r="AH1201" i="1"/>
  <c r="AI1201" i="1"/>
  <c r="X1202" i="1"/>
  <c r="Y1202" i="1"/>
  <c r="Z1202" i="1"/>
  <c r="AA1202" i="1"/>
  <c r="AB1202" i="1"/>
  <c r="AC1202" i="1"/>
  <c r="AE1202" i="1"/>
  <c r="AG1202" i="1"/>
  <c r="AH1202" i="1"/>
  <c r="AI1202" i="1"/>
  <c r="X1203" i="1"/>
  <c r="Y1203" i="1"/>
  <c r="Z1203" i="1"/>
  <c r="AA1203" i="1"/>
  <c r="AB1203" i="1"/>
  <c r="AD1203" i="1" s="1"/>
  <c r="AC1203" i="1"/>
  <c r="AE1203" i="1"/>
  <c r="AG1203" i="1"/>
  <c r="AH1203" i="1"/>
  <c r="AI1203" i="1"/>
  <c r="X1204" i="1"/>
  <c r="Y1204" i="1"/>
  <c r="Z1204" i="1"/>
  <c r="AA1204" i="1"/>
  <c r="AB1204" i="1"/>
  <c r="AD1204" i="1" s="1"/>
  <c r="AC1204" i="1"/>
  <c r="AE1204" i="1"/>
  <c r="AG1204" i="1"/>
  <c r="AH1204" i="1"/>
  <c r="AI1204" i="1"/>
  <c r="X1205" i="1"/>
  <c r="Y1205" i="1"/>
  <c r="Z1205" i="1"/>
  <c r="AA1205" i="1"/>
  <c r="AB1205" i="1"/>
  <c r="AD1205" i="1" s="1"/>
  <c r="AC1205" i="1"/>
  <c r="AE1205" i="1"/>
  <c r="AG1205" i="1"/>
  <c r="AH1205" i="1"/>
  <c r="AI1205" i="1"/>
  <c r="X1206" i="1"/>
  <c r="Y1206" i="1"/>
  <c r="Z1206" i="1"/>
  <c r="AA1206" i="1"/>
  <c r="AB1206" i="1"/>
  <c r="AD1206" i="1" s="1"/>
  <c r="AC1206" i="1"/>
  <c r="AE1206" i="1"/>
  <c r="AG1206" i="1"/>
  <c r="AH1206" i="1"/>
  <c r="AI1206" i="1"/>
  <c r="X1207" i="1"/>
  <c r="Y1207" i="1"/>
  <c r="Z1207" i="1"/>
  <c r="AA1207" i="1"/>
  <c r="AB1207" i="1"/>
  <c r="AC1207" i="1"/>
  <c r="AD1207" i="1" s="1"/>
  <c r="AE1207" i="1"/>
  <c r="AG1207" i="1"/>
  <c r="AH1207" i="1"/>
  <c r="AI1207" i="1"/>
  <c r="X1208" i="1"/>
  <c r="Y1208" i="1"/>
  <c r="Z1208" i="1"/>
  <c r="AA1208" i="1"/>
  <c r="AB1208" i="1"/>
  <c r="AC1208" i="1"/>
  <c r="AE1208" i="1"/>
  <c r="AG1208" i="1"/>
  <c r="AH1208" i="1"/>
  <c r="AI1208" i="1"/>
  <c r="X1209" i="1"/>
  <c r="Y1209" i="1"/>
  <c r="Z1209" i="1"/>
  <c r="AA1209" i="1"/>
  <c r="AB1209" i="1"/>
  <c r="AC1209" i="1"/>
  <c r="AD1209" i="1"/>
  <c r="AE1209" i="1"/>
  <c r="AG1209" i="1"/>
  <c r="AH1209" i="1"/>
  <c r="AI1209" i="1"/>
  <c r="X1210" i="1"/>
  <c r="Y1210" i="1"/>
  <c r="Z1210" i="1"/>
  <c r="AA1210" i="1"/>
  <c r="AB1210" i="1"/>
  <c r="AD1210" i="1" s="1"/>
  <c r="AC1210" i="1"/>
  <c r="AE1210" i="1"/>
  <c r="AG1210" i="1"/>
  <c r="AH1210" i="1"/>
  <c r="AI1210" i="1"/>
  <c r="X1211" i="1"/>
  <c r="Y1211" i="1"/>
  <c r="Z1211" i="1"/>
  <c r="AA1211" i="1"/>
  <c r="AB1211" i="1"/>
  <c r="AD1211" i="1" s="1"/>
  <c r="AC1211" i="1"/>
  <c r="AE1211" i="1"/>
  <c r="AG1211" i="1"/>
  <c r="AH1211" i="1"/>
  <c r="AI1211" i="1"/>
  <c r="X1212" i="1"/>
  <c r="Y1212" i="1"/>
  <c r="Z1212" i="1"/>
  <c r="AA1212" i="1"/>
  <c r="AB1212" i="1"/>
  <c r="AC1212" i="1"/>
  <c r="AE1212" i="1"/>
  <c r="AG1212" i="1"/>
  <c r="AH1212" i="1"/>
  <c r="AI1212" i="1"/>
  <c r="X1213" i="1"/>
  <c r="Y1213" i="1"/>
  <c r="Z1213" i="1"/>
  <c r="AA1213" i="1"/>
  <c r="AB1213" i="1"/>
  <c r="AD1213" i="1" s="1"/>
  <c r="AC1213" i="1"/>
  <c r="AE1213" i="1"/>
  <c r="AG1213" i="1"/>
  <c r="AH1213" i="1"/>
  <c r="AI1213" i="1"/>
  <c r="X1214" i="1"/>
  <c r="Y1214" i="1"/>
  <c r="Z1214" i="1"/>
  <c r="AA1214" i="1"/>
  <c r="AB1214" i="1"/>
  <c r="AD1214" i="1" s="1"/>
  <c r="AC1214" i="1"/>
  <c r="AE1214" i="1"/>
  <c r="AG1214" i="1"/>
  <c r="AH1214" i="1"/>
  <c r="AI1214" i="1"/>
  <c r="X1215" i="1"/>
  <c r="Y1215" i="1"/>
  <c r="Z1215" i="1"/>
  <c r="AA1215" i="1"/>
  <c r="AB1215" i="1"/>
  <c r="AC1215" i="1"/>
  <c r="AD1215" i="1" s="1"/>
  <c r="AE1215" i="1"/>
  <c r="AG1215" i="1"/>
  <c r="AH1215" i="1"/>
  <c r="AI1215" i="1"/>
  <c r="X1216" i="1"/>
  <c r="Y1216" i="1"/>
  <c r="Z1216" i="1"/>
  <c r="AA1216" i="1"/>
  <c r="AB1216" i="1"/>
  <c r="AC1216" i="1"/>
  <c r="AE1216" i="1"/>
  <c r="AG1216" i="1"/>
  <c r="AH1216" i="1"/>
  <c r="AI1216" i="1"/>
  <c r="X1217" i="1"/>
  <c r="Y1217" i="1"/>
  <c r="Z1217" i="1"/>
  <c r="AA1217" i="1"/>
  <c r="AB1217" i="1"/>
  <c r="AD1217" i="1" s="1"/>
  <c r="AC1217" i="1"/>
  <c r="AE1217" i="1"/>
  <c r="AG1217" i="1"/>
  <c r="AH1217" i="1"/>
  <c r="AI1217" i="1"/>
  <c r="X1218" i="1"/>
  <c r="Y1218" i="1"/>
  <c r="Z1218" i="1"/>
  <c r="AA1218" i="1"/>
  <c r="AB1218" i="1"/>
  <c r="AC1218" i="1"/>
  <c r="AE1218" i="1"/>
  <c r="AG1218" i="1"/>
  <c r="AH1218" i="1"/>
  <c r="AI1218" i="1"/>
  <c r="X1219" i="1"/>
  <c r="Y1219" i="1"/>
  <c r="Z1219" i="1"/>
  <c r="AA1219" i="1"/>
  <c r="AB1219" i="1"/>
  <c r="AD1219" i="1" s="1"/>
  <c r="AC1219" i="1"/>
  <c r="AE1219" i="1"/>
  <c r="AG1219" i="1"/>
  <c r="AH1219" i="1"/>
  <c r="AI1219" i="1"/>
  <c r="X1220" i="1"/>
  <c r="Y1220" i="1"/>
  <c r="Z1220" i="1"/>
  <c r="AA1220" i="1"/>
  <c r="AB1220" i="1"/>
  <c r="AD1220" i="1" s="1"/>
  <c r="AC1220" i="1"/>
  <c r="AE1220" i="1"/>
  <c r="AG1220" i="1"/>
  <c r="AH1220" i="1"/>
  <c r="AI1220" i="1"/>
  <c r="X1221" i="1"/>
  <c r="Y1221" i="1"/>
  <c r="Z1221" i="1"/>
  <c r="AA1221" i="1"/>
  <c r="AB1221" i="1"/>
  <c r="AD1221" i="1" s="1"/>
  <c r="AC1221" i="1"/>
  <c r="AE1221" i="1"/>
  <c r="AG1221" i="1"/>
  <c r="AH1221" i="1"/>
  <c r="AI1221" i="1"/>
  <c r="X1222" i="1"/>
  <c r="Y1222" i="1"/>
  <c r="Z1222" i="1"/>
  <c r="AA1222" i="1"/>
  <c r="AB1222" i="1"/>
  <c r="AD1222" i="1" s="1"/>
  <c r="AC1222" i="1"/>
  <c r="AE1222" i="1"/>
  <c r="AG1222" i="1"/>
  <c r="AH1222" i="1"/>
  <c r="AI1222" i="1"/>
  <c r="X1223" i="1"/>
  <c r="Y1223" i="1"/>
  <c r="Z1223" i="1"/>
  <c r="AA1223" i="1"/>
  <c r="AB1223" i="1"/>
  <c r="AC1223" i="1"/>
  <c r="AD1223" i="1" s="1"/>
  <c r="AE1223" i="1"/>
  <c r="AG1223" i="1"/>
  <c r="AH1223" i="1"/>
  <c r="AI1223" i="1"/>
  <c r="X1224" i="1"/>
  <c r="Y1224" i="1"/>
  <c r="Z1224" i="1"/>
  <c r="AA1224" i="1"/>
  <c r="AB1224" i="1"/>
  <c r="AC1224" i="1"/>
  <c r="AE1224" i="1"/>
  <c r="AG1224" i="1"/>
  <c r="AH1224" i="1"/>
  <c r="AI1224" i="1"/>
  <c r="X1225" i="1"/>
  <c r="Y1225" i="1"/>
  <c r="Z1225" i="1"/>
  <c r="AA1225" i="1"/>
  <c r="AB1225" i="1"/>
  <c r="AC1225" i="1"/>
  <c r="AD1225" i="1"/>
  <c r="AE1225" i="1"/>
  <c r="AG1225" i="1"/>
  <c r="AH1225" i="1"/>
  <c r="AI1225" i="1"/>
  <c r="X1226" i="1"/>
  <c r="Y1226" i="1"/>
  <c r="Z1226" i="1"/>
  <c r="AA1226" i="1"/>
  <c r="AB1226" i="1"/>
  <c r="AD1226" i="1" s="1"/>
  <c r="AC1226" i="1"/>
  <c r="AE1226" i="1"/>
  <c r="AG1226" i="1"/>
  <c r="AH1226" i="1"/>
  <c r="AI1226" i="1"/>
  <c r="X1227" i="1"/>
  <c r="Y1227" i="1"/>
  <c r="Z1227" i="1"/>
  <c r="AA1227" i="1"/>
  <c r="AB1227" i="1"/>
  <c r="AD1227" i="1" s="1"/>
  <c r="AC1227" i="1"/>
  <c r="AE1227" i="1"/>
  <c r="AG1227" i="1"/>
  <c r="AH1227" i="1"/>
  <c r="AI1227" i="1"/>
  <c r="X1228" i="1"/>
  <c r="Y1228" i="1"/>
  <c r="Z1228" i="1"/>
  <c r="AA1228" i="1"/>
  <c r="AB1228" i="1"/>
  <c r="AC1228" i="1"/>
  <c r="AE1228" i="1"/>
  <c r="AG1228" i="1"/>
  <c r="AH1228" i="1"/>
  <c r="AI1228" i="1"/>
  <c r="X1229" i="1"/>
  <c r="Y1229" i="1"/>
  <c r="Z1229" i="1"/>
  <c r="AA1229" i="1"/>
  <c r="AB1229" i="1"/>
  <c r="AD1229" i="1" s="1"/>
  <c r="AC1229" i="1"/>
  <c r="AE1229" i="1"/>
  <c r="AG1229" i="1"/>
  <c r="AH1229" i="1"/>
  <c r="AI1229" i="1"/>
  <c r="X1230" i="1"/>
  <c r="Y1230" i="1"/>
  <c r="Z1230" i="1"/>
  <c r="AA1230" i="1"/>
  <c r="AB1230" i="1"/>
  <c r="AD1230" i="1" s="1"/>
  <c r="AC1230" i="1"/>
  <c r="AE1230" i="1"/>
  <c r="AG1230" i="1"/>
  <c r="AH1230" i="1"/>
  <c r="AI1230" i="1"/>
  <c r="X1231" i="1"/>
  <c r="Y1231" i="1"/>
  <c r="Z1231" i="1"/>
  <c r="AA1231" i="1"/>
  <c r="AB1231" i="1"/>
  <c r="AC1231" i="1"/>
  <c r="AD1231" i="1" s="1"/>
  <c r="AE1231" i="1"/>
  <c r="AG1231" i="1"/>
  <c r="AH1231" i="1"/>
  <c r="AI1231" i="1"/>
  <c r="X1232" i="1"/>
  <c r="Y1232" i="1"/>
  <c r="Z1232" i="1"/>
  <c r="AA1232" i="1"/>
  <c r="AB1232" i="1"/>
  <c r="AC1232" i="1"/>
  <c r="AE1232" i="1"/>
  <c r="AG1232" i="1"/>
  <c r="AH1232" i="1"/>
  <c r="AI1232" i="1"/>
  <c r="X1233" i="1"/>
  <c r="Y1233" i="1"/>
  <c r="Z1233" i="1"/>
  <c r="AA1233" i="1"/>
  <c r="AB1233" i="1"/>
  <c r="AD1233" i="1" s="1"/>
  <c r="AC1233" i="1"/>
  <c r="AE1233" i="1"/>
  <c r="AG1233" i="1"/>
  <c r="AH1233" i="1"/>
  <c r="AI1233" i="1"/>
  <c r="X1234" i="1"/>
  <c r="Y1234" i="1"/>
  <c r="Z1234" i="1"/>
  <c r="AA1234" i="1"/>
  <c r="AB1234" i="1"/>
  <c r="AC1234" i="1"/>
  <c r="AE1234" i="1"/>
  <c r="AG1234" i="1"/>
  <c r="AH1234" i="1"/>
  <c r="AI1234" i="1"/>
  <c r="X1235" i="1"/>
  <c r="Y1235" i="1"/>
  <c r="Z1235" i="1"/>
  <c r="AA1235" i="1"/>
  <c r="AB1235" i="1"/>
  <c r="AD1235" i="1" s="1"/>
  <c r="AC1235" i="1"/>
  <c r="AE1235" i="1"/>
  <c r="AG1235" i="1"/>
  <c r="AH1235" i="1"/>
  <c r="AI1235" i="1"/>
  <c r="X1236" i="1"/>
  <c r="Y1236" i="1"/>
  <c r="Z1236" i="1"/>
  <c r="AA1236" i="1"/>
  <c r="AB1236" i="1"/>
  <c r="AD1236" i="1" s="1"/>
  <c r="AC1236" i="1"/>
  <c r="AE1236" i="1"/>
  <c r="AG1236" i="1"/>
  <c r="AH1236" i="1"/>
  <c r="AI1236" i="1"/>
  <c r="X1237" i="1"/>
  <c r="Y1237" i="1"/>
  <c r="Z1237" i="1"/>
  <c r="AA1237" i="1"/>
  <c r="AB1237" i="1"/>
  <c r="AD1237" i="1" s="1"/>
  <c r="AC1237" i="1"/>
  <c r="AE1237" i="1"/>
  <c r="AG1237" i="1"/>
  <c r="AH1237" i="1"/>
  <c r="AI1237" i="1"/>
  <c r="X1238" i="1"/>
  <c r="Y1238" i="1"/>
  <c r="Z1238" i="1"/>
  <c r="AA1238" i="1"/>
  <c r="AB1238" i="1"/>
  <c r="AD1238" i="1" s="1"/>
  <c r="AC1238" i="1"/>
  <c r="AE1238" i="1"/>
  <c r="AG1238" i="1"/>
  <c r="AH1238" i="1"/>
  <c r="AI1238" i="1"/>
  <c r="X1239" i="1"/>
  <c r="Y1239" i="1"/>
  <c r="Z1239" i="1"/>
  <c r="AA1239" i="1"/>
  <c r="AB1239" i="1"/>
  <c r="AC1239" i="1"/>
  <c r="AD1239" i="1" s="1"/>
  <c r="AE1239" i="1"/>
  <c r="AG1239" i="1"/>
  <c r="AH1239" i="1"/>
  <c r="AI1239" i="1"/>
  <c r="X1240" i="1"/>
  <c r="Y1240" i="1"/>
  <c r="Z1240" i="1"/>
  <c r="AA1240" i="1"/>
  <c r="AB1240" i="1"/>
  <c r="AC1240" i="1"/>
  <c r="AE1240" i="1"/>
  <c r="AG1240" i="1"/>
  <c r="AH1240" i="1"/>
  <c r="AI1240" i="1"/>
  <c r="X1241" i="1"/>
  <c r="Y1241" i="1"/>
  <c r="Z1241" i="1"/>
  <c r="AA1241" i="1"/>
  <c r="AB1241" i="1"/>
  <c r="AC1241" i="1"/>
  <c r="AD1241" i="1"/>
  <c r="AE1241" i="1"/>
  <c r="AG1241" i="1"/>
  <c r="AH1241" i="1"/>
  <c r="AI1241" i="1"/>
  <c r="X1242" i="1"/>
  <c r="Y1242" i="1"/>
  <c r="Z1242" i="1"/>
  <c r="AA1242" i="1"/>
  <c r="AB1242" i="1"/>
  <c r="AD1242" i="1" s="1"/>
  <c r="AC1242" i="1"/>
  <c r="AE1242" i="1"/>
  <c r="AG1242" i="1"/>
  <c r="AH1242" i="1"/>
  <c r="AI1242" i="1"/>
  <c r="X1243" i="1"/>
  <c r="Y1243" i="1"/>
  <c r="Z1243" i="1"/>
  <c r="AA1243" i="1"/>
  <c r="AB1243" i="1"/>
  <c r="AD1243" i="1" s="1"/>
  <c r="AC1243" i="1"/>
  <c r="AE1243" i="1"/>
  <c r="AG1243" i="1"/>
  <c r="AH1243" i="1"/>
  <c r="AI1243" i="1"/>
  <c r="X1244" i="1"/>
  <c r="Y1244" i="1"/>
  <c r="Z1244" i="1"/>
  <c r="AA1244" i="1"/>
  <c r="AB1244" i="1"/>
  <c r="AC1244" i="1"/>
  <c r="AE1244" i="1"/>
  <c r="AG1244" i="1"/>
  <c r="AH1244" i="1"/>
  <c r="AI1244" i="1"/>
  <c r="X1245" i="1"/>
  <c r="Y1245" i="1"/>
  <c r="Z1245" i="1"/>
  <c r="AA1245" i="1"/>
  <c r="AB1245" i="1"/>
  <c r="AD1245" i="1" s="1"/>
  <c r="AC1245" i="1"/>
  <c r="AE1245" i="1"/>
  <c r="AG1245" i="1"/>
  <c r="AH1245" i="1"/>
  <c r="AI1245" i="1"/>
  <c r="X1246" i="1"/>
  <c r="Y1246" i="1"/>
  <c r="Z1246" i="1"/>
  <c r="AA1246" i="1"/>
  <c r="AB1246" i="1"/>
  <c r="AD1246" i="1" s="1"/>
  <c r="AC1246" i="1"/>
  <c r="AE1246" i="1"/>
  <c r="AG1246" i="1"/>
  <c r="AH1246" i="1"/>
  <c r="AI1246" i="1"/>
  <c r="X1247" i="1"/>
  <c r="Y1247" i="1"/>
  <c r="Z1247" i="1"/>
  <c r="AA1247" i="1"/>
  <c r="AB1247" i="1"/>
  <c r="AC1247" i="1"/>
  <c r="AD1247" i="1" s="1"/>
  <c r="AE1247" i="1"/>
  <c r="AG1247" i="1"/>
  <c r="AH1247" i="1"/>
  <c r="AI1247" i="1"/>
  <c r="X1248" i="1"/>
  <c r="Y1248" i="1"/>
  <c r="Z1248" i="1"/>
  <c r="AA1248" i="1"/>
  <c r="AB1248" i="1"/>
  <c r="AC1248" i="1"/>
  <c r="AE1248" i="1"/>
  <c r="AG1248" i="1"/>
  <c r="AH1248" i="1"/>
  <c r="AI1248" i="1"/>
  <c r="X1249" i="1"/>
  <c r="Y1249" i="1"/>
  <c r="Z1249" i="1"/>
  <c r="AA1249" i="1"/>
  <c r="AB1249" i="1"/>
  <c r="AD1249" i="1" s="1"/>
  <c r="AC1249" i="1"/>
  <c r="AE1249" i="1"/>
  <c r="AG1249" i="1"/>
  <c r="AH1249" i="1"/>
  <c r="AI1249" i="1"/>
  <c r="X1250" i="1"/>
  <c r="Y1250" i="1"/>
  <c r="Z1250" i="1"/>
  <c r="AA1250" i="1"/>
  <c r="AB1250" i="1"/>
  <c r="AC1250" i="1"/>
  <c r="AE1250" i="1"/>
  <c r="AG1250" i="1"/>
  <c r="AH1250" i="1"/>
  <c r="AI1250" i="1"/>
  <c r="X1251" i="1"/>
  <c r="Y1251" i="1"/>
  <c r="Z1251" i="1"/>
  <c r="AA1251" i="1"/>
  <c r="AB1251" i="1"/>
  <c r="AD1251" i="1" s="1"/>
  <c r="AC1251" i="1"/>
  <c r="AE1251" i="1"/>
  <c r="AG1251" i="1"/>
  <c r="AH1251" i="1"/>
  <c r="AI1251" i="1"/>
  <c r="X1252" i="1"/>
  <c r="Y1252" i="1"/>
  <c r="Z1252" i="1"/>
  <c r="AA1252" i="1"/>
  <c r="AB1252" i="1"/>
  <c r="AD1252" i="1" s="1"/>
  <c r="AC1252" i="1"/>
  <c r="AE1252" i="1"/>
  <c r="AG1252" i="1"/>
  <c r="AH1252" i="1"/>
  <c r="AI1252" i="1"/>
  <c r="X1253" i="1"/>
  <c r="Y1253" i="1"/>
  <c r="Z1253" i="1"/>
  <c r="AA1253" i="1"/>
  <c r="AB1253" i="1"/>
  <c r="AD1253" i="1" s="1"/>
  <c r="AC1253" i="1"/>
  <c r="AE1253" i="1"/>
  <c r="AG1253" i="1"/>
  <c r="AH1253" i="1"/>
  <c r="AI1253" i="1"/>
  <c r="X1254" i="1"/>
  <c r="Y1254" i="1"/>
  <c r="Z1254" i="1"/>
  <c r="AA1254" i="1"/>
  <c r="AB1254" i="1"/>
  <c r="AD1254" i="1" s="1"/>
  <c r="AC1254" i="1"/>
  <c r="AE1254" i="1"/>
  <c r="AG1254" i="1"/>
  <c r="AH1254" i="1"/>
  <c r="AI1254" i="1"/>
  <c r="X1255" i="1"/>
  <c r="Y1255" i="1"/>
  <c r="Z1255" i="1"/>
  <c r="AA1255" i="1"/>
  <c r="AB1255" i="1"/>
  <c r="AC1255" i="1"/>
  <c r="AD1255" i="1" s="1"/>
  <c r="AE1255" i="1"/>
  <c r="AG1255" i="1"/>
  <c r="AH1255" i="1"/>
  <c r="AI1255" i="1"/>
  <c r="X1256" i="1"/>
  <c r="Y1256" i="1"/>
  <c r="Z1256" i="1"/>
  <c r="AA1256" i="1"/>
  <c r="AB1256" i="1"/>
  <c r="AC1256" i="1"/>
  <c r="AE1256" i="1"/>
  <c r="AG1256" i="1"/>
  <c r="AH1256" i="1"/>
  <c r="AI1256" i="1"/>
  <c r="X1257" i="1"/>
  <c r="Y1257" i="1"/>
  <c r="Z1257" i="1"/>
  <c r="AA1257" i="1"/>
  <c r="AB1257" i="1"/>
  <c r="AC1257" i="1"/>
  <c r="AD1257" i="1"/>
  <c r="AE1257" i="1"/>
  <c r="AG1257" i="1"/>
  <c r="AH1257" i="1"/>
  <c r="AI1257" i="1"/>
  <c r="X1258" i="1"/>
  <c r="Y1258" i="1"/>
  <c r="Z1258" i="1"/>
  <c r="AA1258" i="1"/>
  <c r="AB1258" i="1"/>
  <c r="AD1258" i="1" s="1"/>
  <c r="AC1258" i="1"/>
  <c r="AE1258" i="1"/>
  <c r="AG1258" i="1"/>
  <c r="AH1258" i="1"/>
  <c r="AI1258" i="1"/>
  <c r="X1259" i="1"/>
  <c r="Y1259" i="1"/>
  <c r="Z1259" i="1"/>
  <c r="AA1259" i="1"/>
  <c r="AB1259" i="1"/>
  <c r="AD1259" i="1" s="1"/>
  <c r="AC1259" i="1"/>
  <c r="AE1259" i="1"/>
  <c r="AG1259" i="1"/>
  <c r="AH1259" i="1"/>
  <c r="AI1259" i="1"/>
  <c r="X1260" i="1"/>
  <c r="Y1260" i="1"/>
  <c r="Z1260" i="1"/>
  <c r="AA1260" i="1"/>
  <c r="AB1260" i="1"/>
  <c r="AC1260" i="1"/>
  <c r="AE1260" i="1"/>
  <c r="AG1260" i="1"/>
  <c r="AH1260" i="1"/>
  <c r="AI1260" i="1"/>
  <c r="X1261" i="1"/>
  <c r="Y1261" i="1"/>
  <c r="Z1261" i="1"/>
  <c r="AA1261" i="1"/>
  <c r="AB1261" i="1"/>
  <c r="AD1261" i="1" s="1"/>
  <c r="AC1261" i="1"/>
  <c r="AE1261" i="1"/>
  <c r="AG1261" i="1"/>
  <c r="AH1261" i="1"/>
  <c r="AI1261" i="1"/>
  <c r="X1262" i="1"/>
  <c r="Y1262" i="1"/>
  <c r="Z1262" i="1"/>
  <c r="AA1262" i="1"/>
  <c r="AB1262" i="1"/>
  <c r="AD1262" i="1" s="1"/>
  <c r="AC1262" i="1"/>
  <c r="AE1262" i="1"/>
  <c r="AG1262" i="1"/>
  <c r="AH1262" i="1"/>
  <c r="AI1262" i="1"/>
  <c r="X1263" i="1"/>
  <c r="Y1263" i="1"/>
  <c r="Z1263" i="1"/>
  <c r="AA1263" i="1"/>
  <c r="AB1263" i="1"/>
  <c r="AC1263" i="1"/>
  <c r="AD1263" i="1" s="1"/>
  <c r="AE1263" i="1"/>
  <c r="AG1263" i="1"/>
  <c r="AH1263" i="1"/>
  <c r="AI1263" i="1"/>
  <c r="X1264" i="1"/>
  <c r="Y1264" i="1"/>
  <c r="Z1264" i="1"/>
  <c r="AA1264" i="1"/>
  <c r="AB1264" i="1"/>
  <c r="AC1264" i="1"/>
  <c r="AE1264" i="1"/>
  <c r="AG1264" i="1"/>
  <c r="AH1264" i="1"/>
  <c r="AI1264" i="1"/>
  <c r="X1265" i="1"/>
  <c r="Y1265" i="1"/>
  <c r="Z1265" i="1"/>
  <c r="AA1265" i="1"/>
  <c r="AB1265" i="1"/>
  <c r="AD1265" i="1" s="1"/>
  <c r="AC1265" i="1"/>
  <c r="AE1265" i="1"/>
  <c r="AG1265" i="1"/>
  <c r="AH1265" i="1"/>
  <c r="AI1265" i="1"/>
  <c r="X1266" i="1"/>
  <c r="Y1266" i="1"/>
  <c r="Z1266" i="1"/>
  <c r="AA1266" i="1"/>
  <c r="AB1266" i="1"/>
  <c r="AC1266" i="1"/>
  <c r="AE1266" i="1"/>
  <c r="AG1266" i="1"/>
  <c r="AH1266" i="1"/>
  <c r="AI1266" i="1"/>
  <c r="X1267" i="1"/>
  <c r="Y1267" i="1"/>
  <c r="Z1267" i="1"/>
  <c r="AA1267" i="1"/>
  <c r="AB1267" i="1"/>
  <c r="AD1267" i="1" s="1"/>
  <c r="AC1267" i="1"/>
  <c r="AE1267" i="1"/>
  <c r="AG1267" i="1"/>
  <c r="AH1267" i="1"/>
  <c r="AI1267" i="1"/>
  <c r="X1268" i="1"/>
  <c r="Y1268" i="1"/>
  <c r="Z1268" i="1"/>
  <c r="AA1268" i="1"/>
  <c r="AB1268" i="1"/>
  <c r="AD1268" i="1" s="1"/>
  <c r="AC1268" i="1"/>
  <c r="AE1268" i="1"/>
  <c r="AG1268" i="1"/>
  <c r="AH1268" i="1"/>
  <c r="AI1268" i="1"/>
  <c r="X1269" i="1"/>
  <c r="Y1269" i="1"/>
  <c r="Z1269" i="1"/>
  <c r="AA1269" i="1"/>
  <c r="AB1269" i="1"/>
  <c r="AD1269" i="1" s="1"/>
  <c r="AC1269" i="1"/>
  <c r="AE1269" i="1"/>
  <c r="AG1269" i="1"/>
  <c r="AH1269" i="1"/>
  <c r="AI1269" i="1"/>
  <c r="X1270" i="1"/>
  <c r="Y1270" i="1"/>
  <c r="Z1270" i="1"/>
  <c r="AA1270" i="1"/>
  <c r="AB1270" i="1"/>
  <c r="AD1270" i="1" s="1"/>
  <c r="AC1270" i="1"/>
  <c r="AE1270" i="1"/>
  <c r="AG1270" i="1"/>
  <c r="AH1270" i="1"/>
  <c r="AI1270" i="1"/>
  <c r="X1271" i="1"/>
  <c r="Y1271" i="1"/>
  <c r="Z1271" i="1"/>
  <c r="AA1271" i="1"/>
  <c r="AB1271" i="1"/>
  <c r="AC1271" i="1"/>
  <c r="AD1271" i="1" s="1"/>
  <c r="AE1271" i="1"/>
  <c r="AG1271" i="1"/>
  <c r="AH1271" i="1"/>
  <c r="AI1271" i="1"/>
  <c r="X1272" i="1"/>
  <c r="Y1272" i="1"/>
  <c r="Z1272" i="1"/>
  <c r="AA1272" i="1"/>
  <c r="AB1272" i="1"/>
  <c r="AC1272" i="1"/>
  <c r="AE1272" i="1"/>
  <c r="AG1272" i="1"/>
  <c r="AH1272" i="1"/>
  <c r="AI1272" i="1"/>
  <c r="X1273" i="1"/>
  <c r="Y1273" i="1"/>
  <c r="Z1273" i="1"/>
  <c r="AA1273" i="1"/>
  <c r="AB1273" i="1"/>
  <c r="AC1273" i="1"/>
  <c r="AD1273" i="1"/>
  <c r="AE1273" i="1"/>
  <c r="AG1273" i="1"/>
  <c r="AH1273" i="1"/>
  <c r="AI1273" i="1"/>
  <c r="X1274" i="1"/>
  <c r="Y1274" i="1"/>
  <c r="Z1274" i="1"/>
  <c r="AA1274" i="1"/>
  <c r="AB1274" i="1"/>
  <c r="AD1274" i="1" s="1"/>
  <c r="AC1274" i="1"/>
  <c r="AE1274" i="1"/>
  <c r="AG1274" i="1"/>
  <c r="AH1274" i="1"/>
  <c r="AI1274" i="1"/>
  <c r="X1275" i="1"/>
  <c r="Y1275" i="1"/>
  <c r="Z1275" i="1"/>
  <c r="AA1275" i="1"/>
  <c r="AB1275" i="1"/>
  <c r="AD1275" i="1" s="1"/>
  <c r="AC1275" i="1"/>
  <c r="AE1275" i="1"/>
  <c r="AG1275" i="1"/>
  <c r="AH1275" i="1"/>
  <c r="AI1275" i="1"/>
  <c r="X1276" i="1"/>
  <c r="Y1276" i="1"/>
  <c r="Z1276" i="1"/>
  <c r="AA1276" i="1"/>
  <c r="AB1276" i="1"/>
  <c r="AC1276" i="1"/>
  <c r="AE1276" i="1"/>
  <c r="AG1276" i="1"/>
  <c r="AH1276" i="1"/>
  <c r="AI1276" i="1"/>
  <c r="X1277" i="1"/>
  <c r="Y1277" i="1"/>
  <c r="Z1277" i="1"/>
  <c r="AA1277" i="1"/>
  <c r="AB1277" i="1"/>
  <c r="AD1277" i="1" s="1"/>
  <c r="AC1277" i="1"/>
  <c r="AE1277" i="1"/>
  <c r="AG1277" i="1"/>
  <c r="AH1277" i="1"/>
  <c r="AI1277" i="1"/>
  <c r="X1278" i="1"/>
  <c r="Y1278" i="1"/>
  <c r="Z1278" i="1"/>
  <c r="AA1278" i="1"/>
  <c r="AB1278" i="1"/>
  <c r="AD1278" i="1" s="1"/>
  <c r="AC1278" i="1"/>
  <c r="AE1278" i="1"/>
  <c r="AG1278" i="1"/>
  <c r="AH1278" i="1"/>
  <c r="AI1278" i="1"/>
  <c r="X1279" i="1"/>
  <c r="Y1279" i="1"/>
  <c r="Z1279" i="1"/>
  <c r="AA1279" i="1"/>
  <c r="AB1279" i="1"/>
  <c r="AC1279" i="1"/>
  <c r="AD1279" i="1" s="1"/>
  <c r="AE1279" i="1"/>
  <c r="AG1279" i="1"/>
  <c r="AH1279" i="1"/>
  <c r="AI1279" i="1"/>
  <c r="X1280" i="1"/>
  <c r="Y1280" i="1"/>
  <c r="Z1280" i="1"/>
  <c r="AA1280" i="1"/>
  <c r="AB1280" i="1"/>
  <c r="AC1280" i="1"/>
  <c r="AE1280" i="1"/>
  <c r="AG1280" i="1"/>
  <c r="AH1280" i="1"/>
  <c r="AI1280" i="1"/>
  <c r="X1281" i="1"/>
  <c r="Y1281" i="1"/>
  <c r="Z1281" i="1"/>
  <c r="AA1281" i="1"/>
  <c r="AB1281" i="1"/>
  <c r="AD1281" i="1" s="1"/>
  <c r="AC1281" i="1"/>
  <c r="AE1281" i="1"/>
  <c r="AG1281" i="1"/>
  <c r="AH1281" i="1"/>
  <c r="AI1281" i="1"/>
  <c r="X1282" i="1"/>
  <c r="Y1282" i="1"/>
  <c r="Z1282" i="1"/>
  <c r="AA1282" i="1"/>
  <c r="AB1282" i="1"/>
  <c r="AC1282" i="1"/>
  <c r="AE1282" i="1"/>
  <c r="AG1282" i="1"/>
  <c r="AH1282" i="1"/>
  <c r="AI1282" i="1"/>
  <c r="X1283" i="1"/>
  <c r="Y1283" i="1"/>
  <c r="Z1283" i="1"/>
  <c r="AA1283" i="1"/>
  <c r="AB1283" i="1"/>
  <c r="AD1283" i="1" s="1"/>
  <c r="AC1283" i="1"/>
  <c r="AE1283" i="1"/>
  <c r="AG1283" i="1"/>
  <c r="AH1283" i="1"/>
  <c r="AI1283" i="1"/>
  <c r="X1284" i="1"/>
  <c r="Y1284" i="1"/>
  <c r="Z1284" i="1"/>
  <c r="AA1284" i="1"/>
  <c r="AB1284" i="1"/>
  <c r="AD1284" i="1" s="1"/>
  <c r="AC1284" i="1"/>
  <c r="AE1284" i="1"/>
  <c r="AG1284" i="1"/>
  <c r="AH1284" i="1"/>
  <c r="AI1284" i="1"/>
  <c r="X1285" i="1"/>
  <c r="Y1285" i="1"/>
  <c r="Z1285" i="1"/>
  <c r="AA1285" i="1"/>
  <c r="AB1285" i="1"/>
  <c r="AD1285" i="1" s="1"/>
  <c r="AC1285" i="1"/>
  <c r="AE1285" i="1"/>
  <c r="AG1285" i="1"/>
  <c r="AH1285" i="1"/>
  <c r="AI1285" i="1"/>
  <c r="X1286" i="1"/>
  <c r="Y1286" i="1"/>
  <c r="Z1286" i="1"/>
  <c r="AA1286" i="1"/>
  <c r="AB1286" i="1"/>
  <c r="AD1286" i="1" s="1"/>
  <c r="AC1286" i="1"/>
  <c r="AE1286" i="1"/>
  <c r="AG1286" i="1"/>
  <c r="AH1286" i="1"/>
  <c r="AI1286" i="1"/>
  <c r="X1287" i="1"/>
  <c r="Y1287" i="1"/>
  <c r="Z1287" i="1"/>
  <c r="AA1287" i="1"/>
  <c r="AB1287" i="1"/>
  <c r="AC1287" i="1"/>
  <c r="AD1287" i="1" s="1"/>
  <c r="AE1287" i="1"/>
  <c r="AG1287" i="1"/>
  <c r="AH1287" i="1"/>
  <c r="AI1287" i="1"/>
  <c r="X1288" i="1"/>
  <c r="Y1288" i="1"/>
  <c r="Z1288" i="1"/>
  <c r="AA1288" i="1"/>
  <c r="AB1288" i="1"/>
  <c r="AC1288" i="1"/>
  <c r="AE1288" i="1"/>
  <c r="AG1288" i="1"/>
  <c r="AH1288" i="1"/>
  <c r="AI1288" i="1"/>
  <c r="X1289" i="1"/>
  <c r="Y1289" i="1"/>
  <c r="Z1289" i="1"/>
  <c r="AA1289" i="1"/>
  <c r="AB1289" i="1"/>
  <c r="AC1289" i="1"/>
  <c r="AD1289" i="1"/>
  <c r="AE1289" i="1"/>
  <c r="AG1289" i="1"/>
  <c r="AH1289" i="1"/>
  <c r="AI1289" i="1"/>
  <c r="X1290" i="1"/>
  <c r="Y1290" i="1"/>
  <c r="Z1290" i="1"/>
  <c r="AA1290" i="1"/>
  <c r="AB1290" i="1"/>
  <c r="AD1290" i="1" s="1"/>
  <c r="AC1290" i="1"/>
  <c r="AE1290" i="1"/>
  <c r="AG1290" i="1"/>
  <c r="AH1290" i="1"/>
  <c r="AI1290" i="1"/>
  <c r="X1291" i="1"/>
  <c r="Y1291" i="1"/>
  <c r="Z1291" i="1"/>
  <c r="AA1291" i="1"/>
  <c r="AB1291" i="1"/>
  <c r="AD1291" i="1" s="1"/>
  <c r="AC1291" i="1"/>
  <c r="AE1291" i="1"/>
  <c r="AG1291" i="1"/>
  <c r="AH1291" i="1"/>
  <c r="AI1291" i="1"/>
  <c r="X1292" i="1"/>
  <c r="Y1292" i="1"/>
  <c r="Z1292" i="1"/>
  <c r="AA1292" i="1"/>
  <c r="AB1292" i="1"/>
  <c r="AC1292" i="1"/>
  <c r="AE1292" i="1"/>
  <c r="AG1292" i="1"/>
  <c r="AH1292" i="1"/>
  <c r="AI1292" i="1"/>
  <c r="X1293" i="1"/>
  <c r="Y1293" i="1"/>
  <c r="Z1293" i="1"/>
  <c r="AA1293" i="1"/>
  <c r="AB1293" i="1"/>
  <c r="AD1293" i="1" s="1"/>
  <c r="AC1293" i="1"/>
  <c r="AE1293" i="1"/>
  <c r="AG1293" i="1"/>
  <c r="AH1293" i="1"/>
  <c r="AI1293" i="1"/>
  <c r="X1294" i="1"/>
  <c r="Y1294" i="1"/>
  <c r="Z1294" i="1"/>
  <c r="AA1294" i="1"/>
  <c r="AB1294" i="1"/>
  <c r="AD1294" i="1" s="1"/>
  <c r="AC1294" i="1"/>
  <c r="AE1294" i="1"/>
  <c r="AG1294" i="1"/>
  <c r="AH1294" i="1"/>
  <c r="AI1294" i="1"/>
  <c r="X1295" i="1"/>
  <c r="Y1295" i="1"/>
  <c r="Z1295" i="1"/>
  <c r="AA1295" i="1"/>
  <c r="AB1295" i="1"/>
  <c r="AC1295" i="1"/>
  <c r="AD1295" i="1" s="1"/>
  <c r="AE1295" i="1"/>
  <c r="AG1295" i="1"/>
  <c r="AH1295" i="1"/>
  <c r="AI1295" i="1"/>
  <c r="X1296" i="1"/>
  <c r="Y1296" i="1"/>
  <c r="Z1296" i="1"/>
  <c r="AA1296" i="1"/>
  <c r="AB1296" i="1"/>
  <c r="AC1296" i="1"/>
  <c r="AE1296" i="1"/>
  <c r="AG1296" i="1"/>
  <c r="AH1296" i="1"/>
  <c r="AI1296" i="1"/>
  <c r="X1297" i="1"/>
  <c r="Y1297" i="1"/>
  <c r="Z1297" i="1"/>
  <c r="AA1297" i="1"/>
  <c r="AB1297" i="1"/>
  <c r="AD1297" i="1" s="1"/>
  <c r="AC1297" i="1"/>
  <c r="AE1297" i="1"/>
  <c r="AG1297" i="1"/>
  <c r="AH1297" i="1"/>
  <c r="AI1297" i="1"/>
  <c r="X1298" i="1"/>
  <c r="Y1298" i="1"/>
  <c r="Z1298" i="1"/>
  <c r="AA1298" i="1"/>
  <c r="AB1298" i="1"/>
  <c r="AC1298" i="1"/>
  <c r="AE1298" i="1"/>
  <c r="AG1298" i="1"/>
  <c r="AH1298" i="1"/>
  <c r="AI1298" i="1"/>
  <c r="X1299" i="1"/>
  <c r="Y1299" i="1"/>
  <c r="Z1299" i="1"/>
  <c r="AA1299" i="1"/>
  <c r="AB1299" i="1"/>
  <c r="AD1299" i="1" s="1"/>
  <c r="AC1299" i="1"/>
  <c r="AE1299" i="1"/>
  <c r="AG1299" i="1"/>
  <c r="AH1299" i="1"/>
  <c r="AI1299" i="1"/>
  <c r="X1300" i="1"/>
  <c r="Y1300" i="1"/>
  <c r="Z1300" i="1"/>
  <c r="AA1300" i="1"/>
  <c r="AB1300" i="1"/>
  <c r="AD1300" i="1" s="1"/>
  <c r="AC1300" i="1"/>
  <c r="AE1300" i="1"/>
  <c r="AG1300" i="1"/>
  <c r="AH1300" i="1"/>
  <c r="AI1300" i="1"/>
  <c r="X1301" i="1"/>
  <c r="Y1301" i="1"/>
  <c r="Z1301" i="1"/>
  <c r="AA1301" i="1"/>
  <c r="AB1301" i="1"/>
  <c r="AD1301" i="1" s="1"/>
  <c r="AC1301" i="1"/>
  <c r="AE1301" i="1"/>
  <c r="AG1301" i="1"/>
  <c r="AH1301" i="1"/>
  <c r="AI1301" i="1"/>
  <c r="X1302" i="1"/>
  <c r="Y1302" i="1"/>
  <c r="Z1302" i="1"/>
  <c r="AA1302" i="1"/>
  <c r="AB1302" i="1"/>
  <c r="AD1302" i="1" s="1"/>
  <c r="AC1302" i="1"/>
  <c r="AE1302" i="1"/>
  <c r="AG1302" i="1"/>
  <c r="AH1302" i="1"/>
  <c r="AI1302" i="1"/>
  <c r="X1303" i="1"/>
  <c r="Y1303" i="1"/>
  <c r="Z1303" i="1"/>
  <c r="AA1303" i="1"/>
  <c r="AB1303" i="1"/>
  <c r="AC1303" i="1"/>
  <c r="AD1303" i="1" s="1"/>
  <c r="AE1303" i="1"/>
  <c r="AG1303" i="1"/>
  <c r="AH1303" i="1"/>
  <c r="AI1303" i="1"/>
  <c r="X1304" i="1"/>
  <c r="Y1304" i="1"/>
  <c r="Z1304" i="1"/>
  <c r="AA1304" i="1"/>
  <c r="AB1304" i="1"/>
  <c r="AC1304" i="1"/>
  <c r="AE1304" i="1"/>
  <c r="AG1304" i="1"/>
  <c r="AH1304" i="1"/>
  <c r="AI1304" i="1"/>
  <c r="X1305" i="1"/>
  <c r="Y1305" i="1"/>
  <c r="Z1305" i="1"/>
  <c r="AA1305" i="1"/>
  <c r="AB1305" i="1"/>
  <c r="AC1305" i="1"/>
  <c r="AD1305" i="1"/>
  <c r="AE1305" i="1"/>
  <c r="AG1305" i="1"/>
  <c r="AH1305" i="1"/>
  <c r="AI1305" i="1"/>
  <c r="X1306" i="1"/>
  <c r="Y1306" i="1"/>
  <c r="Z1306" i="1"/>
  <c r="AA1306" i="1"/>
  <c r="AB1306" i="1"/>
  <c r="AD1306" i="1" s="1"/>
  <c r="AC1306" i="1"/>
  <c r="AE1306" i="1"/>
  <c r="AG1306" i="1"/>
  <c r="AH1306" i="1"/>
  <c r="AI1306" i="1"/>
  <c r="X1307" i="1"/>
  <c r="Y1307" i="1"/>
  <c r="Z1307" i="1"/>
  <c r="AA1307" i="1"/>
  <c r="AB1307" i="1"/>
  <c r="AD1307" i="1" s="1"/>
  <c r="AC1307" i="1"/>
  <c r="AE1307" i="1"/>
  <c r="AG1307" i="1"/>
  <c r="AH1307" i="1"/>
  <c r="AI1307" i="1"/>
  <c r="X1308" i="1"/>
  <c r="Y1308" i="1"/>
  <c r="Z1308" i="1"/>
  <c r="AA1308" i="1"/>
  <c r="AB1308" i="1"/>
  <c r="AC1308" i="1"/>
  <c r="AE1308" i="1"/>
  <c r="AG1308" i="1"/>
  <c r="AH1308" i="1"/>
  <c r="AI1308" i="1"/>
  <c r="X1309" i="1"/>
  <c r="Y1309" i="1"/>
  <c r="Z1309" i="1"/>
  <c r="AA1309" i="1"/>
  <c r="AB1309" i="1"/>
  <c r="AD1309" i="1" s="1"/>
  <c r="AC1309" i="1"/>
  <c r="AE1309" i="1"/>
  <c r="AG1309" i="1"/>
  <c r="AH1309" i="1"/>
  <c r="AI1309" i="1"/>
  <c r="X1310" i="1"/>
  <c r="Y1310" i="1"/>
  <c r="Z1310" i="1"/>
  <c r="AA1310" i="1"/>
  <c r="AB1310" i="1"/>
  <c r="AD1310" i="1" s="1"/>
  <c r="AC1310" i="1"/>
  <c r="AE1310" i="1"/>
  <c r="AG1310" i="1"/>
  <c r="AH1310" i="1"/>
  <c r="AI1310" i="1"/>
  <c r="X1311" i="1"/>
  <c r="Y1311" i="1"/>
  <c r="Z1311" i="1"/>
  <c r="AA1311" i="1"/>
  <c r="AB1311" i="1"/>
  <c r="AC1311" i="1"/>
  <c r="AD1311" i="1" s="1"/>
  <c r="AE1311" i="1"/>
  <c r="AG1311" i="1"/>
  <c r="AH1311" i="1"/>
  <c r="AI1311" i="1"/>
  <c r="X1312" i="1"/>
  <c r="Y1312" i="1"/>
  <c r="Z1312" i="1"/>
  <c r="AA1312" i="1"/>
  <c r="AB1312" i="1"/>
  <c r="AC1312" i="1"/>
  <c r="AE1312" i="1"/>
  <c r="AG1312" i="1"/>
  <c r="AH1312" i="1"/>
  <c r="AI1312" i="1"/>
  <c r="X1313" i="1"/>
  <c r="Y1313" i="1"/>
  <c r="Z1313" i="1"/>
  <c r="AA1313" i="1"/>
  <c r="AB1313" i="1"/>
  <c r="AD1313" i="1" s="1"/>
  <c r="AC1313" i="1"/>
  <c r="AE1313" i="1"/>
  <c r="AG1313" i="1"/>
  <c r="AH1313" i="1"/>
  <c r="AI1313" i="1"/>
  <c r="X1314" i="1"/>
  <c r="Y1314" i="1"/>
  <c r="Z1314" i="1"/>
  <c r="AA1314" i="1"/>
  <c r="AB1314" i="1"/>
  <c r="AC1314" i="1"/>
  <c r="AE1314" i="1"/>
  <c r="AG1314" i="1"/>
  <c r="AH1314" i="1"/>
  <c r="AI1314" i="1"/>
  <c r="X1315" i="1"/>
  <c r="Y1315" i="1"/>
  <c r="Z1315" i="1"/>
  <c r="AA1315" i="1"/>
  <c r="AB1315" i="1"/>
  <c r="AD1315" i="1" s="1"/>
  <c r="AC1315" i="1"/>
  <c r="AE1315" i="1"/>
  <c r="AG1315" i="1"/>
  <c r="AH1315" i="1"/>
  <c r="AI1315" i="1"/>
  <c r="X1316" i="1"/>
  <c r="Y1316" i="1"/>
  <c r="Z1316" i="1"/>
  <c r="AA1316" i="1"/>
  <c r="AB1316" i="1"/>
  <c r="AD1316" i="1" s="1"/>
  <c r="AC1316" i="1"/>
  <c r="AE1316" i="1"/>
  <c r="AG1316" i="1"/>
  <c r="AH1316" i="1"/>
  <c r="AI1316" i="1"/>
  <c r="X1317" i="1"/>
  <c r="Y1317" i="1"/>
  <c r="Z1317" i="1"/>
  <c r="AA1317" i="1"/>
  <c r="AB1317" i="1"/>
  <c r="AD1317" i="1" s="1"/>
  <c r="AC1317" i="1"/>
  <c r="AE1317" i="1"/>
  <c r="AG1317" i="1"/>
  <c r="AH1317" i="1"/>
  <c r="AI1317" i="1"/>
  <c r="X1318" i="1"/>
  <c r="Y1318" i="1"/>
  <c r="Z1318" i="1"/>
  <c r="AA1318" i="1"/>
  <c r="AB1318" i="1"/>
  <c r="AD1318" i="1" s="1"/>
  <c r="AC1318" i="1"/>
  <c r="AE1318" i="1"/>
  <c r="AG1318" i="1"/>
  <c r="AH1318" i="1"/>
  <c r="AI1318" i="1"/>
  <c r="X1319" i="1"/>
  <c r="Y1319" i="1"/>
  <c r="Z1319" i="1"/>
  <c r="AA1319" i="1"/>
  <c r="AB1319" i="1"/>
  <c r="AC1319" i="1"/>
  <c r="AD1319" i="1" s="1"/>
  <c r="AE1319" i="1"/>
  <c r="AG1319" i="1"/>
  <c r="AH1319" i="1"/>
  <c r="AI1319" i="1"/>
  <c r="X1320" i="1"/>
  <c r="Y1320" i="1"/>
  <c r="Z1320" i="1"/>
  <c r="AA1320" i="1"/>
  <c r="AB1320" i="1"/>
  <c r="AC1320" i="1"/>
  <c r="AE1320" i="1"/>
  <c r="AG1320" i="1"/>
  <c r="AH1320" i="1"/>
  <c r="AI1320" i="1"/>
  <c r="X1321" i="1"/>
  <c r="Y1321" i="1"/>
  <c r="Z1321" i="1"/>
  <c r="AA1321" i="1"/>
  <c r="AB1321" i="1"/>
  <c r="AC1321" i="1"/>
  <c r="AD1321" i="1"/>
  <c r="AE1321" i="1"/>
  <c r="AG1321" i="1"/>
  <c r="AH1321" i="1"/>
  <c r="AI1321" i="1"/>
  <c r="X1322" i="1"/>
  <c r="Y1322" i="1"/>
  <c r="Z1322" i="1"/>
  <c r="AA1322" i="1"/>
  <c r="AB1322" i="1"/>
  <c r="AD1322" i="1" s="1"/>
  <c r="AC1322" i="1"/>
  <c r="AE1322" i="1"/>
  <c r="AG1322" i="1"/>
  <c r="AH1322" i="1"/>
  <c r="AI1322" i="1"/>
  <c r="X1323" i="1"/>
  <c r="Y1323" i="1"/>
  <c r="Z1323" i="1"/>
  <c r="AA1323" i="1"/>
  <c r="AB1323" i="1"/>
  <c r="AD1323" i="1" s="1"/>
  <c r="AC1323" i="1"/>
  <c r="AE1323" i="1"/>
  <c r="AG1323" i="1"/>
  <c r="AH1323" i="1"/>
  <c r="AI1323" i="1"/>
  <c r="X1324" i="1"/>
  <c r="Y1324" i="1"/>
  <c r="Z1324" i="1"/>
  <c r="AA1324" i="1"/>
  <c r="AB1324" i="1"/>
  <c r="AC1324" i="1"/>
  <c r="AE1324" i="1"/>
  <c r="AG1324" i="1"/>
  <c r="AH1324" i="1"/>
  <c r="AI1324" i="1"/>
  <c r="X1325" i="1"/>
  <c r="Y1325" i="1"/>
  <c r="Z1325" i="1"/>
  <c r="AA1325" i="1"/>
  <c r="AB1325" i="1"/>
  <c r="AD1325" i="1" s="1"/>
  <c r="AC1325" i="1"/>
  <c r="AE1325" i="1"/>
  <c r="AG1325" i="1"/>
  <c r="AH1325" i="1"/>
  <c r="AI1325" i="1"/>
  <c r="X1326" i="1"/>
  <c r="Y1326" i="1"/>
  <c r="Z1326" i="1"/>
  <c r="AA1326" i="1"/>
  <c r="AB1326" i="1"/>
  <c r="AD1326" i="1" s="1"/>
  <c r="AC1326" i="1"/>
  <c r="AE1326" i="1"/>
  <c r="AG1326" i="1"/>
  <c r="AH1326" i="1"/>
  <c r="AI1326" i="1"/>
  <c r="X1327" i="1"/>
  <c r="Y1327" i="1"/>
  <c r="Z1327" i="1"/>
  <c r="AA1327" i="1"/>
  <c r="AB1327" i="1"/>
  <c r="AC1327" i="1"/>
  <c r="AD1327" i="1" s="1"/>
  <c r="AE1327" i="1"/>
  <c r="AG1327" i="1"/>
  <c r="AH1327" i="1"/>
  <c r="AI1327" i="1"/>
  <c r="X1328" i="1"/>
  <c r="Y1328" i="1"/>
  <c r="Z1328" i="1"/>
  <c r="AA1328" i="1"/>
  <c r="AB1328" i="1"/>
  <c r="AC1328" i="1"/>
  <c r="AE1328" i="1"/>
  <c r="AG1328" i="1"/>
  <c r="AH1328" i="1"/>
  <c r="AI1328" i="1"/>
  <c r="X1329" i="1"/>
  <c r="Y1329" i="1"/>
  <c r="Z1329" i="1"/>
  <c r="AA1329" i="1"/>
  <c r="AB1329" i="1"/>
  <c r="AD1329" i="1" s="1"/>
  <c r="AC1329" i="1"/>
  <c r="AE1329" i="1"/>
  <c r="AG1329" i="1"/>
  <c r="AH1329" i="1"/>
  <c r="AI1329" i="1"/>
  <c r="X1330" i="1"/>
  <c r="Y1330" i="1"/>
  <c r="Z1330" i="1"/>
  <c r="AA1330" i="1"/>
  <c r="AB1330" i="1"/>
  <c r="AC1330" i="1"/>
  <c r="AE1330" i="1"/>
  <c r="AG1330" i="1"/>
  <c r="AH1330" i="1"/>
  <c r="AI1330" i="1"/>
  <c r="X1331" i="1"/>
  <c r="Y1331" i="1"/>
  <c r="Z1331" i="1"/>
  <c r="AA1331" i="1"/>
  <c r="AB1331" i="1"/>
  <c r="AC1331" i="1"/>
  <c r="AE1331" i="1"/>
  <c r="AG1331" i="1"/>
  <c r="AH1331" i="1"/>
  <c r="AI1331" i="1"/>
  <c r="X1332" i="1"/>
  <c r="Y1332" i="1"/>
  <c r="Z1332" i="1"/>
  <c r="AA1332" i="1"/>
  <c r="AB1332" i="1"/>
  <c r="AD1332" i="1" s="1"/>
  <c r="AC1332" i="1"/>
  <c r="AE1332" i="1"/>
  <c r="AG1332" i="1"/>
  <c r="AH1332" i="1"/>
  <c r="AI1332" i="1"/>
  <c r="X1333" i="1"/>
  <c r="Y1333" i="1"/>
  <c r="Z1333" i="1"/>
  <c r="AA1333" i="1"/>
  <c r="AB1333" i="1"/>
  <c r="AC1333" i="1"/>
  <c r="AD1333" i="1"/>
  <c r="AE1333" i="1"/>
  <c r="AG1333" i="1"/>
  <c r="AH1333" i="1"/>
  <c r="AI1333" i="1"/>
  <c r="X1334" i="1"/>
  <c r="Y1334" i="1"/>
  <c r="Z1334" i="1"/>
  <c r="AA1334" i="1"/>
  <c r="AB1334" i="1"/>
  <c r="AD1334" i="1" s="1"/>
  <c r="AC1334" i="1"/>
  <c r="AE1334" i="1"/>
  <c r="AG1334" i="1"/>
  <c r="AH1334" i="1"/>
  <c r="AI1334" i="1"/>
  <c r="X1335" i="1"/>
  <c r="Y1335" i="1"/>
  <c r="Z1335" i="1"/>
  <c r="AA1335" i="1"/>
  <c r="AB1335" i="1"/>
  <c r="AC1335" i="1"/>
  <c r="AD1335" i="1" s="1"/>
  <c r="AE1335" i="1"/>
  <c r="AG1335" i="1"/>
  <c r="AH1335" i="1"/>
  <c r="AI1335" i="1"/>
  <c r="X1336" i="1"/>
  <c r="Y1336" i="1"/>
  <c r="Z1336" i="1"/>
  <c r="AA1336" i="1"/>
  <c r="AB1336" i="1"/>
  <c r="AC1336" i="1"/>
  <c r="AE1336" i="1"/>
  <c r="AG1336" i="1"/>
  <c r="AH1336" i="1"/>
  <c r="AI1336" i="1"/>
  <c r="X1337" i="1"/>
  <c r="Y1337" i="1"/>
  <c r="Z1337" i="1"/>
  <c r="AA1337" i="1"/>
  <c r="AB1337" i="1"/>
  <c r="AC1337" i="1"/>
  <c r="AD1337" i="1"/>
  <c r="AE1337" i="1"/>
  <c r="AG1337" i="1"/>
  <c r="AH1337" i="1"/>
  <c r="AI1337" i="1"/>
  <c r="X1338" i="1"/>
  <c r="Y1338" i="1"/>
  <c r="Z1338" i="1"/>
  <c r="AA1338" i="1"/>
  <c r="AB1338" i="1"/>
  <c r="AD1338" i="1" s="1"/>
  <c r="AC1338" i="1"/>
  <c r="AE1338" i="1"/>
  <c r="AG1338" i="1"/>
  <c r="AH1338" i="1"/>
  <c r="AI1338" i="1"/>
  <c r="X1339" i="1"/>
  <c r="Y1339" i="1"/>
  <c r="Z1339" i="1"/>
  <c r="AA1339" i="1"/>
  <c r="AB1339" i="1"/>
  <c r="AD1339" i="1" s="1"/>
  <c r="AC1339" i="1"/>
  <c r="AE1339" i="1"/>
  <c r="AG1339" i="1"/>
  <c r="AH1339" i="1"/>
  <c r="AI1339" i="1"/>
  <c r="X1340" i="1"/>
  <c r="Y1340" i="1"/>
  <c r="Z1340" i="1"/>
  <c r="AA1340" i="1"/>
  <c r="AB1340" i="1"/>
  <c r="AD1340" i="1" s="1"/>
  <c r="AC1340" i="1"/>
  <c r="AE1340" i="1"/>
  <c r="AG1340" i="1"/>
  <c r="AH1340" i="1"/>
  <c r="AI1340" i="1"/>
  <c r="X1341" i="1"/>
  <c r="Y1341" i="1"/>
  <c r="Z1341" i="1"/>
  <c r="AA1341" i="1"/>
  <c r="AB1341" i="1"/>
  <c r="AD1341" i="1" s="1"/>
  <c r="AC1341" i="1"/>
  <c r="AE1341" i="1"/>
  <c r="AG1341" i="1"/>
  <c r="AH1341" i="1"/>
  <c r="AI1341" i="1"/>
  <c r="X1342" i="1"/>
  <c r="Y1342" i="1"/>
  <c r="Z1342" i="1"/>
  <c r="AA1342" i="1"/>
  <c r="AB1342" i="1"/>
  <c r="AD1342" i="1" s="1"/>
  <c r="AC1342" i="1"/>
  <c r="AE1342" i="1"/>
  <c r="AG1342" i="1"/>
  <c r="AH1342" i="1"/>
  <c r="AI1342" i="1"/>
  <c r="X1343" i="1"/>
  <c r="Y1343" i="1"/>
  <c r="Z1343" i="1"/>
  <c r="AA1343" i="1"/>
  <c r="AB1343" i="1"/>
  <c r="AC1343" i="1"/>
  <c r="AD1343" i="1" s="1"/>
  <c r="AE1343" i="1"/>
  <c r="AG1343" i="1"/>
  <c r="AH1343" i="1"/>
  <c r="AI1343" i="1"/>
  <c r="X1344" i="1"/>
  <c r="Y1344" i="1"/>
  <c r="Z1344" i="1"/>
  <c r="AA1344" i="1"/>
  <c r="AB1344" i="1"/>
  <c r="AC1344" i="1"/>
  <c r="AE1344" i="1"/>
  <c r="AG1344" i="1"/>
  <c r="AH1344" i="1"/>
  <c r="AI1344" i="1"/>
  <c r="X1345" i="1"/>
  <c r="Y1345" i="1"/>
  <c r="Z1345" i="1"/>
  <c r="AA1345" i="1"/>
  <c r="AB1345" i="1"/>
  <c r="AD1345" i="1" s="1"/>
  <c r="AC1345" i="1"/>
  <c r="AE1345" i="1"/>
  <c r="AG1345" i="1"/>
  <c r="AH1345" i="1"/>
  <c r="AI1345" i="1"/>
  <c r="X1346" i="1"/>
  <c r="Y1346" i="1"/>
  <c r="Z1346" i="1"/>
  <c r="AA1346" i="1"/>
  <c r="AB1346" i="1"/>
  <c r="AC1346" i="1"/>
  <c r="AE1346" i="1"/>
  <c r="AG1346" i="1"/>
  <c r="AH1346" i="1"/>
  <c r="AI1346" i="1"/>
  <c r="X1347" i="1"/>
  <c r="Y1347" i="1"/>
  <c r="Z1347" i="1"/>
  <c r="AA1347" i="1"/>
  <c r="AB1347" i="1"/>
  <c r="AC1347" i="1"/>
  <c r="AE1347" i="1"/>
  <c r="AG1347" i="1"/>
  <c r="AH1347" i="1"/>
  <c r="AI1347" i="1"/>
  <c r="X1348" i="1"/>
  <c r="Y1348" i="1"/>
  <c r="Z1348" i="1"/>
  <c r="AA1348" i="1"/>
  <c r="AB1348" i="1"/>
  <c r="AD1348" i="1" s="1"/>
  <c r="AC1348" i="1"/>
  <c r="AE1348" i="1"/>
  <c r="AG1348" i="1"/>
  <c r="AH1348" i="1"/>
  <c r="AI1348" i="1"/>
  <c r="X1349" i="1"/>
  <c r="Y1349" i="1"/>
  <c r="Z1349" i="1"/>
  <c r="AA1349" i="1"/>
  <c r="AB1349" i="1"/>
  <c r="AC1349" i="1"/>
  <c r="AD1349" i="1"/>
  <c r="AE1349" i="1"/>
  <c r="AG1349" i="1"/>
  <c r="AH1349" i="1"/>
  <c r="AI1349" i="1"/>
  <c r="X1350" i="1"/>
  <c r="Y1350" i="1"/>
  <c r="Z1350" i="1"/>
  <c r="AA1350" i="1"/>
  <c r="AB1350" i="1"/>
  <c r="AD1350" i="1" s="1"/>
  <c r="AC1350" i="1"/>
  <c r="AE1350" i="1"/>
  <c r="AG1350" i="1"/>
  <c r="AH1350" i="1"/>
  <c r="AI1350" i="1"/>
  <c r="X1351" i="1"/>
  <c r="Y1351" i="1"/>
  <c r="Z1351" i="1"/>
  <c r="AA1351" i="1"/>
  <c r="AB1351" i="1"/>
  <c r="AC1351" i="1"/>
  <c r="AD1351" i="1" s="1"/>
  <c r="AE1351" i="1"/>
  <c r="AG1351" i="1"/>
  <c r="AH1351" i="1"/>
  <c r="AI1351" i="1"/>
  <c r="X1352" i="1"/>
  <c r="Y1352" i="1"/>
  <c r="Z1352" i="1"/>
  <c r="AA1352" i="1"/>
  <c r="AB1352" i="1"/>
  <c r="AC1352" i="1"/>
  <c r="AE1352" i="1"/>
  <c r="AG1352" i="1"/>
  <c r="AH1352" i="1"/>
  <c r="AI1352" i="1"/>
  <c r="X1353" i="1"/>
  <c r="Y1353" i="1"/>
  <c r="Z1353" i="1"/>
  <c r="AA1353" i="1"/>
  <c r="AB1353" i="1"/>
  <c r="AC1353" i="1"/>
  <c r="AD1353" i="1"/>
  <c r="AE1353" i="1"/>
  <c r="AG1353" i="1"/>
  <c r="AH1353" i="1"/>
  <c r="AI1353" i="1"/>
  <c r="X1354" i="1"/>
  <c r="Y1354" i="1"/>
  <c r="Z1354" i="1"/>
  <c r="AA1354" i="1"/>
  <c r="AB1354" i="1"/>
  <c r="AD1354" i="1" s="1"/>
  <c r="AC1354" i="1"/>
  <c r="AE1354" i="1"/>
  <c r="AG1354" i="1"/>
  <c r="AH1354" i="1"/>
  <c r="AI1354" i="1"/>
  <c r="X1355" i="1"/>
  <c r="Y1355" i="1"/>
  <c r="Z1355" i="1"/>
  <c r="AA1355" i="1"/>
  <c r="AB1355" i="1"/>
  <c r="AD1355" i="1" s="1"/>
  <c r="AC1355" i="1"/>
  <c r="AE1355" i="1"/>
  <c r="AG1355" i="1"/>
  <c r="AH1355" i="1"/>
  <c r="AI1355" i="1"/>
  <c r="X1356" i="1"/>
  <c r="Y1356" i="1"/>
  <c r="Z1356" i="1"/>
  <c r="AA1356" i="1"/>
  <c r="AB1356" i="1"/>
  <c r="AD1356" i="1" s="1"/>
  <c r="AC1356" i="1"/>
  <c r="AE1356" i="1"/>
  <c r="AG1356" i="1"/>
  <c r="AH1356" i="1"/>
  <c r="AI1356" i="1"/>
  <c r="X1357" i="1"/>
  <c r="Y1357" i="1"/>
  <c r="Z1357" i="1"/>
  <c r="AA1357" i="1"/>
  <c r="AB1357" i="1"/>
  <c r="AD1357" i="1" s="1"/>
  <c r="AC1357" i="1"/>
  <c r="AE1357" i="1"/>
  <c r="AG1357" i="1"/>
  <c r="AH1357" i="1"/>
  <c r="AI1357" i="1"/>
  <c r="X1358" i="1"/>
  <c r="Y1358" i="1"/>
  <c r="Z1358" i="1"/>
  <c r="AA1358" i="1"/>
  <c r="AB1358" i="1"/>
  <c r="AD1358" i="1" s="1"/>
  <c r="AC1358" i="1"/>
  <c r="AE1358" i="1"/>
  <c r="AG1358" i="1"/>
  <c r="AH1358" i="1"/>
  <c r="AI1358" i="1"/>
  <c r="X1359" i="1"/>
  <c r="Y1359" i="1"/>
  <c r="Z1359" i="1"/>
  <c r="AA1359" i="1"/>
  <c r="AB1359" i="1"/>
  <c r="AC1359" i="1"/>
  <c r="AD1359" i="1"/>
  <c r="AE1359" i="1"/>
  <c r="AG1359" i="1"/>
  <c r="AH1359" i="1"/>
  <c r="AI1359" i="1"/>
  <c r="X1360" i="1"/>
  <c r="Y1360" i="1"/>
  <c r="Z1360" i="1"/>
  <c r="AA1360" i="1"/>
  <c r="AB1360" i="1"/>
  <c r="AC1360" i="1"/>
  <c r="AE1360" i="1"/>
  <c r="AG1360" i="1"/>
  <c r="AH1360" i="1"/>
  <c r="AI1360" i="1"/>
  <c r="X1361" i="1"/>
  <c r="Y1361" i="1"/>
  <c r="Z1361" i="1"/>
  <c r="AA1361" i="1"/>
  <c r="AB1361" i="1"/>
  <c r="AD1361" i="1" s="1"/>
  <c r="AC1361" i="1"/>
  <c r="AE1361" i="1"/>
  <c r="AG1361" i="1"/>
  <c r="AH1361" i="1"/>
  <c r="AI1361" i="1"/>
  <c r="X1362" i="1"/>
  <c r="Y1362" i="1"/>
  <c r="Z1362" i="1"/>
  <c r="AA1362" i="1"/>
  <c r="AB1362" i="1"/>
  <c r="AC1362" i="1"/>
  <c r="AE1362" i="1"/>
  <c r="AG1362" i="1"/>
  <c r="AH1362" i="1"/>
  <c r="AI1362" i="1"/>
  <c r="X1363" i="1"/>
  <c r="Y1363" i="1"/>
  <c r="Z1363" i="1"/>
  <c r="AA1363" i="1"/>
  <c r="AB1363" i="1"/>
  <c r="AD1363" i="1" s="1"/>
  <c r="AC1363" i="1"/>
  <c r="AE1363" i="1"/>
  <c r="AG1363" i="1"/>
  <c r="AH1363" i="1"/>
  <c r="AI1363" i="1"/>
  <c r="X1364" i="1"/>
  <c r="Y1364" i="1"/>
  <c r="Z1364" i="1"/>
  <c r="AA1364" i="1"/>
  <c r="AB1364" i="1"/>
  <c r="AD1364" i="1" s="1"/>
  <c r="AC1364" i="1"/>
  <c r="AE1364" i="1"/>
  <c r="AG1364" i="1"/>
  <c r="AH1364" i="1"/>
  <c r="AI1364" i="1"/>
  <c r="X1365" i="1"/>
  <c r="Y1365" i="1"/>
  <c r="Z1365" i="1"/>
  <c r="AA1365" i="1"/>
  <c r="AB1365" i="1"/>
  <c r="AD1365" i="1" s="1"/>
  <c r="AC1365" i="1"/>
  <c r="AE1365" i="1"/>
  <c r="AG1365" i="1"/>
  <c r="AH1365" i="1"/>
  <c r="AI1365" i="1"/>
  <c r="X1366" i="1"/>
  <c r="Y1366" i="1"/>
  <c r="Z1366" i="1"/>
  <c r="AA1366" i="1"/>
  <c r="AB1366" i="1"/>
  <c r="AD1366" i="1" s="1"/>
  <c r="AC1366" i="1"/>
  <c r="AE1366" i="1"/>
  <c r="AG1366" i="1"/>
  <c r="AH1366" i="1"/>
  <c r="AI1366" i="1"/>
  <c r="X1367" i="1"/>
  <c r="Y1367" i="1"/>
  <c r="Z1367" i="1"/>
  <c r="AA1367" i="1"/>
  <c r="AB1367" i="1"/>
  <c r="AC1367" i="1"/>
  <c r="AD1367" i="1"/>
  <c r="AE1367" i="1"/>
  <c r="AG1367" i="1"/>
  <c r="AH1367" i="1"/>
  <c r="AI1367" i="1"/>
  <c r="X1368" i="1"/>
  <c r="Y1368" i="1"/>
  <c r="Z1368" i="1"/>
  <c r="AA1368" i="1"/>
  <c r="AB1368" i="1"/>
  <c r="AC1368" i="1"/>
  <c r="AE1368" i="1"/>
  <c r="AG1368" i="1"/>
  <c r="AH1368" i="1"/>
  <c r="AI1368" i="1"/>
  <c r="X1369" i="1"/>
  <c r="Y1369" i="1"/>
  <c r="Z1369" i="1"/>
  <c r="AA1369" i="1"/>
  <c r="AB1369" i="1"/>
  <c r="AC1369" i="1"/>
  <c r="AD1369" i="1"/>
  <c r="AE1369" i="1"/>
  <c r="AG1369" i="1"/>
  <c r="AH1369" i="1"/>
  <c r="AI1369" i="1"/>
  <c r="X1370" i="1"/>
  <c r="Y1370" i="1"/>
  <c r="Z1370" i="1"/>
  <c r="AA1370" i="1"/>
  <c r="AB1370" i="1"/>
  <c r="AD1370" i="1" s="1"/>
  <c r="AC1370" i="1"/>
  <c r="AE1370" i="1"/>
  <c r="AG1370" i="1"/>
  <c r="AH1370" i="1"/>
  <c r="AI1370" i="1"/>
  <c r="X1371" i="1"/>
  <c r="Y1371" i="1"/>
  <c r="Z1371" i="1"/>
  <c r="AA1371" i="1"/>
  <c r="AB1371" i="1"/>
  <c r="AD1371" i="1" s="1"/>
  <c r="AC1371" i="1"/>
  <c r="AE1371" i="1"/>
  <c r="AG1371" i="1"/>
  <c r="AH1371" i="1"/>
  <c r="AI1371" i="1"/>
  <c r="X1372" i="1"/>
  <c r="Y1372" i="1"/>
  <c r="Z1372" i="1"/>
  <c r="AA1372" i="1"/>
  <c r="AB1372" i="1"/>
  <c r="AC1372" i="1"/>
  <c r="AE1372" i="1"/>
  <c r="AG1372" i="1"/>
  <c r="AH1372" i="1"/>
  <c r="AI1372" i="1"/>
  <c r="X1373" i="1"/>
  <c r="Y1373" i="1"/>
  <c r="Z1373" i="1"/>
  <c r="AA1373" i="1"/>
  <c r="AB1373" i="1"/>
  <c r="AD1373" i="1" s="1"/>
  <c r="AC1373" i="1"/>
  <c r="AE1373" i="1"/>
  <c r="AG1373" i="1"/>
  <c r="AH1373" i="1"/>
  <c r="AI1373" i="1"/>
  <c r="X1374" i="1"/>
  <c r="Y1374" i="1"/>
  <c r="Z1374" i="1"/>
  <c r="AA1374" i="1"/>
  <c r="AB1374" i="1"/>
  <c r="AC1374" i="1"/>
  <c r="AE1374" i="1"/>
  <c r="AG1374" i="1"/>
  <c r="AH1374" i="1"/>
  <c r="AI1374" i="1"/>
  <c r="X1375" i="1"/>
  <c r="Y1375" i="1"/>
  <c r="Z1375" i="1"/>
  <c r="AA1375" i="1"/>
  <c r="AB1375" i="1"/>
  <c r="AC1375" i="1"/>
  <c r="AD1375" i="1" s="1"/>
  <c r="AE1375" i="1"/>
  <c r="AG1375" i="1"/>
  <c r="AH1375" i="1"/>
  <c r="AI1375" i="1"/>
  <c r="X1376" i="1"/>
  <c r="Y1376" i="1"/>
  <c r="Z1376" i="1"/>
  <c r="AA1376" i="1"/>
  <c r="AB1376" i="1"/>
  <c r="AC1376" i="1"/>
  <c r="AE1376" i="1"/>
  <c r="AG1376" i="1"/>
  <c r="AH1376" i="1"/>
  <c r="AI1376" i="1"/>
  <c r="X1377" i="1"/>
  <c r="Y1377" i="1"/>
  <c r="Z1377" i="1"/>
  <c r="AA1377" i="1"/>
  <c r="AB1377" i="1"/>
  <c r="AC1377" i="1"/>
  <c r="AD1377" i="1"/>
  <c r="AE1377" i="1"/>
  <c r="AG1377" i="1"/>
  <c r="AH1377" i="1"/>
  <c r="AI1377" i="1"/>
  <c r="X1378" i="1"/>
  <c r="Y1378" i="1"/>
  <c r="Z1378" i="1"/>
  <c r="AA1378" i="1"/>
  <c r="AB1378" i="1"/>
  <c r="AC1378" i="1"/>
  <c r="AE1378" i="1"/>
  <c r="AG1378" i="1"/>
  <c r="AH1378" i="1"/>
  <c r="AI1378" i="1"/>
  <c r="X1379" i="1"/>
  <c r="Y1379" i="1"/>
  <c r="Z1379" i="1"/>
  <c r="AA1379" i="1"/>
  <c r="AB1379" i="1"/>
  <c r="AD1379" i="1" s="1"/>
  <c r="AC1379" i="1"/>
  <c r="AE1379" i="1"/>
  <c r="AG1379" i="1"/>
  <c r="AH1379" i="1"/>
  <c r="AI1379" i="1"/>
  <c r="X1380" i="1"/>
  <c r="Y1380" i="1"/>
  <c r="Z1380" i="1"/>
  <c r="AA1380" i="1"/>
  <c r="AB1380" i="1"/>
  <c r="AD1380" i="1" s="1"/>
  <c r="AC1380" i="1"/>
  <c r="AE1380" i="1"/>
  <c r="AG1380" i="1"/>
  <c r="AH1380" i="1"/>
  <c r="AI1380" i="1"/>
  <c r="X1381" i="1"/>
  <c r="Y1381" i="1"/>
  <c r="Z1381" i="1"/>
  <c r="AA1381" i="1"/>
  <c r="AB1381" i="1"/>
  <c r="AD1381" i="1" s="1"/>
  <c r="AC1381" i="1"/>
  <c r="AE1381" i="1"/>
  <c r="AG1381" i="1"/>
  <c r="AH1381" i="1"/>
  <c r="AI1381" i="1"/>
  <c r="X1382" i="1"/>
  <c r="Y1382" i="1"/>
  <c r="Z1382" i="1"/>
  <c r="AA1382" i="1"/>
  <c r="AB1382" i="1"/>
  <c r="AD1382" i="1" s="1"/>
  <c r="AC1382" i="1"/>
  <c r="AE1382" i="1"/>
  <c r="AG1382" i="1"/>
  <c r="AH1382" i="1"/>
  <c r="AI1382" i="1"/>
  <c r="X1383" i="1"/>
  <c r="Y1383" i="1"/>
  <c r="Z1383" i="1"/>
  <c r="AA1383" i="1"/>
  <c r="AB1383" i="1"/>
  <c r="AD1383" i="1" s="1"/>
  <c r="AC1383" i="1"/>
  <c r="AE1383" i="1"/>
  <c r="AG1383" i="1"/>
  <c r="AH1383" i="1"/>
  <c r="AI1383" i="1"/>
  <c r="X1384" i="1"/>
  <c r="Y1384" i="1"/>
  <c r="Z1384" i="1"/>
  <c r="AA1384" i="1"/>
  <c r="AB1384" i="1"/>
  <c r="AC1384" i="1"/>
  <c r="AE1384" i="1"/>
  <c r="AG1384" i="1"/>
  <c r="AH1384" i="1"/>
  <c r="AI1384" i="1"/>
  <c r="X1385" i="1"/>
  <c r="Y1385" i="1"/>
  <c r="Z1385" i="1"/>
  <c r="AA1385" i="1"/>
  <c r="AB1385" i="1"/>
  <c r="AC1385" i="1"/>
  <c r="AD1385" i="1" s="1"/>
  <c r="AE1385" i="1"/>
  <c r="AG1385" i="1"/>
  <c r="AH1385" i="1"/>
  <c r="AI1385" i="1"/>
  <c r="X1386" i="1"/>
  <c r="Y1386" i="1"/>
  <c r="Z1386" i="1"/>
  <c r="AA1386" i="1"/>
  <c r="AB1386" i="1"/>
  <c r="AD1386" i="1" s="1"/>
  <c r="AC1386" i="1"/>
  <c r="AE1386" i="1"/>
  <c r="AG1386" i="1"/>
  <c r="AH1386" i="1"/>
  <c r="AI1386" i="1"/>
  <c r="X1387" i="1"/>
  <c r="Y1387" i="1"/>
  <c r="Z1387" i="1"/>
  <c r="AA1387" i="1"/>
  <c r="AB1387" i="1"/>
  <c r="AD1387" i="1" s="1"/>
  <c r="AC1387" i="1"/>
  <c r="AE1387" i="1"/>
  <c r="AG1387" i="1"/>
  <c r="AH1387" i="1"/>
  <c r="AI1387" i="1"/>
  <c r="X1388" i="1"/>
  <c r="Y1388" i="1"/>
  <c r="Z1388" i="1"/>
  <c r="AA1388" i="1"/>
  <c r="AB1388" i="1"/>
  <c r="AD1388" i="1" s="1"/>
  <c r="AC1388" i="1"/>
  <c r="AE1388" i="1"/>
  <c r="AG1388" i="1"/>
  <c r="AH1388" i="1"/>
  <c r="AI1388" i="1"/>
  <c r="X1389" i="1"/>
  <c r="Y1389" i="1"/>
  <c r="Z1389" i="1"/>
  <c r="AA1389" i="1"/>
  <c r="AB1389" i="1"/>
  <c r="AC1389" i="1"/>
  <c r="AE1389" i="1"/>
  <c r="AG1389" i="1"/>
  <c r="AH1389" i="1"/>
  <c r="AI1389" i="1"/>
  <c r="X1390" i="1"/>
  <c r="Y1390" i="1"/>
  <c r="Z1390" i="1"/>
  <c r="AA1390" i="1"/>
  <c r="AB1390" i="1"/>
  <c r="AD1390" i="1" s="1"/>
  <c r="AC1390" i="1"/>
  <c r="AE1390" i="1"/>
  <c r="AG1390" i="1"/>
  <c r="AH1390" i="1"/>
  <c r="AI1390" i="1"/>
  <c r="X1391" i="1"/>
  <c r="Y1391" i="1"/>
  <c r="Z1391" i="1"/>
  <c r="AA1391" i="1"/>
  <c r="AB1391" i="1"/>
  <c r="AD1391" i="1" s="1"/>
  <c r="AC1391" i="1"/>
  <c r="AE1391" i="1"/>
  <c r="AG1391" i="1"/>
  <c r="AH1391" i="1"/>
  <c r="AI1391" i="1"/>
  <c r="X1392" i="1"/>
  <c r="Y1392" i="1"/>
  <c r="Z1392" i="1"/>
  <c r="AA1392" i="1"/>
  <c r="AB1392" i="1"/>
  <c r="AC1392" i="1"/>
  <c r="AE1392" i="1"/>
  <c r="AG1392" i="1"/>
  <c r="AH1392" i="1"/>
  <c r="AI1392" i="1"/>
  <c r="X1393" i="1"/>
  <c r="Y1393" i="1"/>
  <c r="Z1393" i="1"/>
  <c r="AA1393" i="1"/>
  <c r="AB1393" i="1"/>
  <c r="AD1393" i="1" s="1"/>
  <c r="AC1393" i="1"/>
  <c r="AE1393" i="1"/>
  <c r="AG1393" i="1"/>
  <c r="AH1393" i="1"/>
  <c r="AI1393" i="1"/>
  <c r="X1394" i="1"/>
  <c r="Y1394" i="1"/>
  <c r="Z1394" i="1"/>
  <c r="AA1394" i="1"/>
  <c r="AB1394" i="1"/>
  <c r="AC1394" i="1"/>
  <c r="AE1394" i="1"/>
  <c r="AG1394" i="1"/>
  <c r="AH1394" i="1"/>
  <c r="AI1394" i="1"/>
  <c r="X1395" i="1"/>
  <c r="Y1395" i="1"/>
  <c r="Z1395" i="1"/>
  <c r="AA1395" i="1"/>
  <c r="AB1395" i="1"/>
  <c r="AC1395" i="1"/>
  <c r="AD1395" i="1"/>
  <c r="AE1395" i="1"/>
  <c r="AG1395" i="1"/>
  <c r="AH1395" i="1"/>
  <c r="AI1395" i="1"/>
  <c r="X1396" i="1"/>
  <c r="Y1396" i="1"/>
  <c r="Z1396" i="1"/>
  <c r="AA1396" i="1"/>
  <c r="AB1396" i="1"/>
  <c r="AD1396" i="1" s="1"/>
  <c r="AC1396" i="1"/>
  <c r="AE1396" i="1"/>
  <c r="AG1396" i="1"/>
  <c r="AH1396" i="1"/>
  <c r="AI1396" i="1"/>
  <c r="X1397" i="1"/>
  <c r="Y1397" i="1"/>
  <c r="Z1397" i="1"/>
  <c r="AA1397" i="1"/>
  <c r="AB1397" i="1"/>
  <c r="AC1397" i="1"/>
  <c r="AD1397" i="1" s="1"/>
  <c r="AE1397" i="1"/>
  <c r="AG1397" i="1"/>
  <c r="AH1397" i="1"/>
  <c r="AI1397" i="1"/>
  <c r="X1398" i="1"/>
  <c r="Y1398" i="1"/>
  <c r="Z1398" i="1"/>
  <c r="AA1398" i="1"/>
  <c r="AB1398" i="1"/>
  <c r="AD1398" i="1" s="1"/>
  <c r="AC1398" i="1"/>
  <c r="AE1398" i="1"/>
  <c r="AG1398" i="1"/>
  <c r="AH1398" i="1"/>
  <c r="AI1398" i="1"/>
  <c r="X1399" i="1"/>
  <c r="Y1399" i="1"/>
  <c r="Z1399" i="1"/>
  <c r="AA1399" i="1"/>
  <c r="AB1399" i="1"/>
  <c r="AD1399" i="1" s="1"/>
  <c r="AC1399" i="1"/>
  <c r="AE1399" i="1"/>
  <c r="AG1399" i="1"/>
  <c r="AH1399" i="1"/>
  <c r="AI1399" i="1"/>
  <c r="X1400" i="1"/>
  <c r="Y1400" i="1"/>
  <c r="Z1400" i="1"/>
  <c r="AA1400" i="1"/>
  <c r="AB1400" i="1"/>
  <c r="AD1400" i="1" s="1"/>
  <c r="AC1400" i="1"/>
  <c r="AE1400" i="1"/>
  <c r="AG1400" i="1"/>
  <c r="AH1400" i="1"/>
  <c r="AI1400" i="1"/>
  <c r="X1401" i="1"/>
  <c r="Y1401" i="1"/>
  <c r="Z1401" i="1"/>
  <c r="AA1401" i="1"/>
  <c r="AB1401" i="1"/>
  <c r="AC1401" i="1"/>
  <c r="AD1401" i="1"/>
  <c r="AE1401" i="1"/>
  <c r="AG1401" i="1"/>
  <c r="AH1401" i="1"/>
  <c r="AI1401" i="1"/>
  <c r="X1402" i="1"/>
  <c r="Y1402" i="1"/>
  <c r="Z1402" i="1"/>
  <c r="AA1402" i="1"/>
  <c r="AB1402" i="1"/>
  <c r="AD1402" i="1" s="1"/>
  <c r="AC1402" i="1"/>
  <c r="AE1402" i="1"/>
  <c r="AG1402" i="1"/>
  <c r="AH1402" i="1"/>
  <c r="AI1402" i="1"/>
  <c r="X1403" i="1"/>
  <c r="Y1403" i="1"/>
  <c r="Z1403" i="1"/>
  <c r="AA1403" i="1"/>
  <c r="AB1403" i="1"/>
  <c r="AD1403" i="1" s="1"/>
  <c r="AC1403" i="1"/>
  <c r="AE1403" i="1"/>
  <c r="AG1403" i="1"/>
  <c r="AH1403" i="1"/>
  <c r="AI1403" i="1"/>
  <c r="X1404" i="1"/>
  <c r="Y1404" i="1"/>
  <c r="Z1404" i="1"/>
  <c r="AA1404" i="1"/>
  <c r="AB1404" i="1"/>
  <c r="AC1404" i="1"/>
  <c r="AE1404" i="1"/>
  <c r="AG1404" i="1"/>
  <c r="AH1404" i="1"/>
  <c r="AI1404" i="1"/>
  <c r="X1405" i="1"/>
  <c r="Y1405" i="1"/>
  <c r="Z1405" i="1"/>
  <c r="AA1405" i="1"/>
  <c r="AB1405" i="1"/>
  <c r="AD1405" i="1" s="1"/>
  <c r="AC1405" i="1"/>
  <c r="AE1405" i="1"/>
  <c r="AG1405" i="1"/>
  <c r="AH1405" i="1"/>
  <c r="AI1405" i="1"/>
  <c r="X1406" i="1"/>
  <c r="Y1406" i="1"/>
  <c r="Z1406" i="1"/>
  <c r="AA1406" i="1"/>
  <c r="AB1406" i="1"/>
  <c r="AC1406" i="1"/>
  <c r="AE1406" i="1"/>
  <c r="AG1406" i="1"/>
  <c r="AH1406" i="1"/>
  <c r="AI1406" i="1"/>
  <c r="X1407" i="1"/>
  <c r="Y1407" i="1"/>
  <c r="Z1407" i="1"/>
  <c r="AA1407" i="1"/>
  <c r="AB1407" i="1"/>
  <c r="AC1407" i="1"/>
  <c r="AD1407" i="1"/>
  <c r="AE1407" i="1"/>
  <c r="AG1407" i="1"/>
  <c r="AH1407" i="1"/>
  <c r="AI1407" i="1"/>
  <c r="X1408" i="1"/>
  <c r="Y1408" i="1"/>
  <c r="Z1408" i="1"/>
  <c r="AA1408" i="1"/>
  <c r="AB1408" i="1"/>
  <c r="AD1408" i="1" s="1"/>
  <c r="AC1408" i="1"/>
  <c r="AE1408" i="1"/>
  <c r="AG1408" i="1"/>
  <c r="AH1408" i="1"/>
  <c r="AI1408" i="1"/>
  <c r="X1409" i="1"/>
  <c r="Y1409" i="1"/>
  <c r="Z1409" i="1"/>
  <c r="AA1409" i="1"/>
  <c r="AB1409" i="1"/>
  <c r="AD1409" i="1" s="1"/>
  <c r="AC1409" i="1"/>
  <c r="AE1409" i="1"/>
  <c r="AG1409" i="1"/>
  <c r="AH1409" i="1"/>
  <c r="AI1409" i="1"/>
  <c r="X1410" i="1"/>
  <c r="Y1410" i="1"/>
  <c r="Z1410" i="1"/>
  <c r="AA1410" i="1"/>
  <c r="AB1410" i="1"/>
  <c r="AC1410" i="1"/>
  <c r="AE1410" i="1"/>
  <c r="AG1410" i="1"/>
  <c r="AH1410" i="1"/>
  <c r="AI1410" i="1"/>
  <c r="X1411" i="1"/>
  <c r="Y1411" i="1"/>
  <c r="Z1411" i="1"/>
  <c r="AA1411" i="1"/>
  <c r="AB1411" i="1"/>
  <c r="AC1411" i="1"/>
  <c r="AD1411" i="1" s="1"/>
  <c r="AE1411" i="1"/>
  <c r="AG1411" i="1"/>
  <c r="AH1411" i="1"/>
  <c r="AI1411" i="1"/>
  <c r="X1412" i="1"/>
  <c r="Y1412" i="1"/>
  <c r="Z1412" i="1"/>
  <c r="AA1412" i="1"/>
  <c r="AB1412" i="1"/>
  <c r="AD1412" i="1" s="1"/>
  <c r="AC1412" i="1"/>
  <c r="AE1412" i="1"/>
  <c r="AG1412" i="1"/>
  <c r="AH1412" i="1"/>
  <c r="AI1412" i="1"/>
  <c r="X1413" i="1"/>
  <c r="Y1413" i="1"/>
  <c r="Z1413" i="1"/>
  <c r="AA1413" i="1"/>
  <c r="AB1413" i="1"/>
  <c r="AC1413" i="1"/>
  <c r="AD1413" i="1"/>
  <c r="AE1413" i="1"/>
  <c r="AG1413" i="1"/>
  <c r="AH1413" i="1"/>
  <c r="AI1413" i="1"/>
  <c r="X1414" i="1"/>
  <c r="Y1414" i="1"/>
  <c r="Z1414" i="1"/>
  <c r="AA1414" i="1"/>
  <c r="AB1414" i="1"/>
  <c r="AD1414" i="1" s="1"/>
  <c r="AC1414" i="1"/>
  <c r="AE1414" i="1"/>
  <c r="AG1414" i="1"/>
  <c r="AH1414" i="1"/>
  <c r="AI1414" i="1"/>
  <c r="X1415" i="1"/>
  <c r="Y1415" i="1"/>
  <c r="Z1415" i="1"/>
  <c r="AA1415" i="1"/>
  <c r="AB1415" i="1"/>
  <c r="AD1415" i="1" s="1"/>
  <c r="AC1415" i="1"/>
  <c r="AE1415" i="1"/>
  <c r="AG1415" i="1"/>
  <c r="AH1415" i="1"/>
  <c r="AI1415" i="1"/>
  <c r="X1416" i="1"/>
  <c r="Y1416" i="1"/>
  <c r="Z1416" i="1"/>
  <c r="AA1416" i="1"/>
  <c r="AB1416" i="1"/>
  <c r="AC1416" i="1"/>
  <c r="AE1416" i="1"/>
  <c r="AG1416" i="1"/>
  <c r="AH1416" i="1"/>
  <c r="AI1416" i="1"/>
  <c r="X1417" i="1"/>
  <c r="Y1417" i="1"/>
  <c r="Z1417" i="1"/>
  <c r="AA1417" i="1"/>
  <c r="AB1417" i="1"/>
  <c r="AC1417" i="1"/>
  <c r="AD1417" i="1" s="1"/>
  <c r="AE1417" i="1"/>
  <c r="AG1417" i="1"/>
  <c r="AH1417" i="1"/>
  <c r="AI1417" i="1"/>
  <c r="X1418" i="1"/>
  <c r="Y1418" i="1"/>
  <c r="Z1418" i="1"/>
  <c r="AA1418" i="1"/>
  <c r="AB1418" i="1"/>
  <c r="AC1418" i="1"/>
  <c r="AE1418" i="1"/>
  <c r="AG1418" i="1"/>
  <c r="AH1418" i="1"/>
  <c r="AI1418" i="1"/>
  <c r="X1419" i="1"/>
  <c r="Y1419" i="1"/>
  <c r="Z1419" i="1"/>
  <c r="AA1419" i="1"/>
  <c r="AB1419" i="1"/>
  <c r="AD1419" i="1" s="1"/>
  <c r="AC1419" i="1"/>
  <c r="AE1419" i="1"/>
  <c r="AG1419" i="1"/>
  <c r="AH1419" i="1"/>
  <c r="AI1419" i="1"/>
  <c r="X1420" i="1"/>
  <c r="Y1420" i="1"/>
  <c r="Z1420" i="1"/>
  <c r="AA1420" i="1"/>
  <c r="AB1420" i="1"/>
  <c r="AD1420" i="1" s="1"/>
  <c r="AC1420" i="1"/>
  <c r="AE1420" i="1"/>
  <c r="AG1420" i="1"/>
  <c r="AH1420" i="1"/>
  <c r="AI1420" i="1"/>
  <c r="X1421" i="1"/>
  <c r="Y1421" i="1"/>
  <c r="Z1421" i="1"/>
  <c r="AA1421" i="1"/>
  <c r="AB1421" i="1"/>
  <c r="AC1421" i="1"/>
  <c r="AE1421" i="1"/>
  <c r="AG1421" i="1"/>
  <c r="AH1421" i="1"/>
  <c r="AI1421" i="1"/>
  <c r="X1422" i="1"/>
  <c r="Y1422" i="1"/>
  <c r="Z1422" i="1"/>
  <c r="AA1422" i="1"/>
  <c r="AB1422" i="1"/>
  <c r="AD1422" i="1" s="1"/>
  <c r="AC1422" i="1"/>
  <c r="AE1422" i="1"/>
  <c r="AG1422" i="1"/>
  <c r="AH1422" i="1"/>
  <c r="AI1422" i="1"/>
  <c r="X1423" i="1"/>
  <c r="Y1423" i="1"/>
  <c r="Z1423" i="1"/>
  <c r="AA1423" i="1"/>
  <c r="AB1423" i="1"/>
  <c r="AD1423" i="1" s="1"/>
  <c r="AC1423" i="1"/>
  <c r="AE1423" i="1"/>
  <c r="AG1423" i="1"/>
  <c r="AH1423" i="1"/>
  <c r="AI1423" i="1"/>
  <c r="X1424" i="1"/>
  <c r="Y1424" i="1"/>
  <c r="Z1424" i="1"/>
  <c r="AA1424" i="1"/>
  <c r="AB1424" i="1"/>
  <c r="AC1424" i="1"/>
  <c r="AE1424" i="1"/>
  <c r="AG1424" i="1"/>
  <c r="AH1424" i="1"/>
  <c r="AI1424" i="1"/>
  <c r="X1425" i="1"/>
  <c r="Y1425" i="1"/>
  <c r="Z1425" i="1"/>
  <c r="AA1425" i="1"/>
  <c r="AB1425" i="1"/>
  <c r="AC1425" i="1"/>
  <c r="AD1425" i="1"/>
  <c r="AE1425" i="1"/>
  <c r="AG1425" i="1"/>
  <c r="AH1425" i="1"/>
  <c r="AI1425" i="1"/>
  <c r="X1426" i="1"/>
  <c r="Y1426" i="1"/>
  <c r="Z1426" i="1"/>
  <c r="AA1426" i="1"/>
  <c r="AB1426" i="1"/>
  <c r="AC1426" i="1"/>
  <c r="AE1426" i="1"/>
  <c r="AG1426" i="1"/>
  <c r="AH1426" i="1"/>
  <c r="AI1426" i="1"/>
  <c r="X1427" i="1"/>
  <c r="Y1427" i="1"/>
  <c r="Z1427" i="1"/>
  <c r="AA1427" i="1"/>
  <c r="AB1427" i="1"/>
  <c r="AD1427" i="1" s="1"/>
  <c r="AC1427" i="1"/>
  <c r="AE1427" i="1"/>
  <c r="AG1427" i="1"/>
  <c r="AH1427" i="1"/>
  <c r="AI1427" i="1"/>
  <c r="X1428" i="1"/>
  <c r="Y1428" i="1"/>
  <c r="Z1428" i="1"/>
  <c r="AA1428" i="1"/>
  <c r="AB1428" i="1"/>
  <c r="AD1428" i="1" s="1"/>
  <c r="AC1428" i="1"/>
  <c r="AE1428" i="1"/>
  <c r="AG1428" i="1"/>
  <c r="AH1428" i="1"/>
  <c r="AI1428" i="1"/>
  <c r="X1429" i="1"/>
  <c r="Y1429" i="1"/>
  <c r="Z1429" i="1"/>
  <c r="AA1429" i="1"/>
  <c r="AB1429" i="1"/>
  <c r="AC1429" i="1"/>
  <c r="AD1429" i="1" s="1"/>
  <c r="AE1429" i="1"/>
  <c r="AG1429" i="1"/>
  <c r="AH1429" i="1"/>
  <c r="AI1429" i="1"/>
  <c r="X1430" i="1"/>
  <c r="Y1430" i="1"/>
  <c r="Z1430" i="1"/>
  <c r="AA1430" i="1"/>
  <c r="AB1430" i="1"/>
  <c r="AC1430" i="1"/>
  <c r="AE1430" i="1"/>
  <c r="AG1430" i="1"/>
  <c r="AH1430" i="1"/>
  <c r="AI1430" i="1"/>
  <c r="X1431" i="1"/>
  <c r="Y1431" i="1"/>
  <c r="Z1431" i="1"/>
  <c r="AA1431" i="1"/>
  <c r="AB1431" i="1"/>
  <c r="AD1431" i="1" s="1"/>
  <c r="AC1431" i="1"/>
  <c r="AE1431" i="1"/>
  <c r="AG1431" i="1"/>
  <c r="AH1431" i="1"/>
  <c r="AI1431" i="1"/>
  <c r="X1432" i="1"/>
  <c r="Y1432" i="1"/>
  <c r="Z1432" i="1"/>
  <c r="AA1432" i="1"/>
  <c r="AB1432" i="1"/>
  <c r="AD1432" i="1" s="1"/>
  <c r="AC1432" i="1"/>
  <c r="AE1432" i="1"/>
  <c r="AG1432" i="1"/>
  <c r="AH1432" i="1"/>
  <c r="AI1432" i="1"/>
  <c r="X1433" i="1"/>
  <c r="Y1433" i="1"/>
  <c r="Z1433" i="1"/>
  <c r="AA1433" i="1"/>
  <c r="AB1433" i="1"/>
  <c r="AC1433" i="1"/>
  <c r="AD1433" i="1"/>
  <c r="AE1433" i="1"/>
  <c r="AG1433" i="1"/>
  <c r="AH1433" i="1"/>
  <c r="AI1433" i="1"/>
  <c r="X1434" i="1"/>
  <c r="Y1434" i="1"/>
  <c r="Z1434" i="1"/>
  <c r="AA1434" i="1"/>
  <c r="AB1434" i="1"/>
  <c r="AD1434" i="1" s="1"/>
  <c r="AC1434" i="1"/>
  <c r="AE1434" i="1"/>
  <c r="AG1434" i="1"/>
  <c r="AH1434" i="1"/>
  <c r="AI1434" i="1"/>
  <c r="X1435" i="1"/>
  <c r="Y1435" i="1"/>
  <c r="Z1435" i="1"/>
  <c r="AA1435" i="1"/>
  <c r="AB1435" i="1"/>
  <c r="AD1435" i="1" s="1"/>
  <c r="AC1435" i="1"/>
  <c r="AE1435" i="1"/>
  <c r="AG1435" i="1"/>
  <c r="AH1435" i="1"/>
  <c r="AI1435" i="1"/>
  <c r="X1436" i="1"/>
  <c r="Y1436" i="1"/>
  <c r="Z1436" i="1"/>
  <c r="AA1436" i="1"/>
  <c r="AB1436" i="1"/>
  <c r="AC1436" i="1"/>
  <c r="AE1436" i="1"/>
  <c r="AG1436" i="1"/>
  <c r="AH1436" i="1"/>
  <c r="AI1436" i="1"/>
  <c r="X1437" i="1"/>
  <c r="Y1437" i="1"/>
  <c r="Z1437" i="1"/>
  <c r="AA1437" i="1"/>
  <c r="AB1437" i="1"/>
  <c r="AD1437" i="1" s="1"/>
  <c r="AC1437" i="1"/>
  <c r="AE1437" i="1"/>
  <c r="AG1437" i="1"/>
  <c r="AH1437" i="1"/>
  <c r="AI1437" i="1"/>
  <c r="X1438" i="1"/>
  <c r="Y1438" i="1"/>
  <c r="Z1438" i="1"/>
  <c r="AA1438" i="1"/>
  <c r="AB1438" i="1"/>
  <c r="AC1438" i="1"/>
  <c r="AE1438" i="1"/>
  <c r="AG1438" i="1"/>
  <c r="AH1438" i="1"/>
  <c r="AI1438" i="1"/>
  <c r="X1439" i="1"/>
  <c r="Y1439" i="1"/>
  <c r="Z1439" i="1"/>
  <c r="AA1439" i="1"/>
  <c r="AB1439" i="1"/>
  <c r="AD1439" i="1" s="1"/>
  <c r="AC1439" i="1"/>
  <c r="AE1439" i="1"/>
  <c r="AG1439" i="1"/>
  <c r="AH1439" i="1"/>
  <c r="AI1439" i="1"/>
  <c r="X1440" i="1"/>
  <c r="Y1440" i="1"/>
  <c r="Z1440" i="1"/>
  <c r="AA1440" i="1"/>
  <c r="AB1440" i="1"/>
  <c r="AD1440" i="1" s="1"/>
  <c r="AC1440" i="1"/>
  <c r="AE1440" i="1"/>
  <c r="AG1440" i="1"/>
  <c r="AH1440" i="1"/>
  <c r="AI1440" i="1"/>
  <c r="X1441" i="1"/>
  <c r="Y1441" i="1"/>
  <c r="Z1441" i="1"/>
  <c r="AA1441" i="1"/>
  <c r="AB1441" i="1"/>
  <c r="AD1441" i="1" s="1"/>
  <c r="AC1441" i="1"/>
  <c r="AE1441" i="1"/>
  <c r="AG1441" i="1"/>
  <c r="AH1441" i="1"/>
  <c r="AI1441" i="1"/>
  <c r="X1442" i="1"/>
  <c r="Y1442" i="1"/>
  <c r="Z1442" i="1"/>
  <c r="AA1442" i="1"/>
  <c r="AB1442" i="1"/>
  <c r="AD1442" i="1" s="1"/>
  <c r="AC1442" i="1"/>
  <c r="AE1442" i="1"/>
  <c r="AG1442" i="1"/>
  <c r="AH1442" i="1"/>
  <c r="AI1442" i="1"/>
  <c r="X1443" i="1"/>
  <c r="Y1443" i="1"/>
  <c r="Z1443" i="1"/>
  <c r="AA1443" i="1"/>
  <c r="AB1443" i="1"/>
  <c r="AC1443" i="1"/>
  <c r="AD1443" i="1" s="1"/>
  <c r="AE1443" i="1"/>
  <c r="AG1443" i="1"/>
  <c r="AH1443" i="1"/>
  <c r="AI1443" i="1"/>
  <c r="X1444" i="1"/>
  <c r="Y1444" i="1"/>
  <c r="Z1444" i="1"/>
  <c r="AA1444" i="1"/>
  <c r="AB1444" i="1"/>
  <c r="AC1444" i="1"/>
  <c r="AE1444" i="1"/>
  <c r="AG1444" i="1"/>
  <c r="AH1444" i="1"/>
  <c r="AI1444" i="1"/>
  <c r="X1445" i="1"/>
  <c r="Y1445" i="1"/>
  <c r="Z1445" i="1"/>
  <c r="AA1445" i="1"/>
  <c r="AB1445" i="1"/>
  <c r="AD1445" i="1" s="1"/>
  <c r="AC1445" i="1"/>
  <c r="AE1445" i="1"/>
  <c r="AG1445" i="1"/>
  <c r="AH1445" i="1"/>
  <c r="AI1445" i="1"/>
  <c r="X1446" i="1"/>
  <c r="Y1446" i="1"/>
  <c r="Z1446" i="1"/>
  <c r="AA1446" i="1"/>
  <c r="AB1446" i="1"/>
  <c r="AD1446" i="1" s="1"/>
  <c r="AC1446" i="1"/>
  <c r="AE1446" i="1"/>
  <c r="AG1446" i="1"/>
  <c r="AH1446" i="1"/>
  <c r="AI1446" i="1"/>
  <c r="X1447" i="1"/>
  <c r="Y1447" i="1"/>
  <c r="Z1447" i="1"/>
  <c r="AA1447" i="1"/>
  <c r="AB1447" i="1"/>
  <c r="AD1447" i="1" s="1"/>
  <c r="AC1447" i="1"/>
  <c r="AE1447" i="1"/>
  <c r="AG1447" i="1"/>
  <c r="AH1447" i="1"/>
  <c r="AI1447" i="1"/>
  <c r="X1448" i="1"/>
  <c r="Y1448" i="1"/>
  <c r="Z1448" i="1"/>
  <c r="AA1448" i="1"/>
  <c r="AB1448" i="1"/>
  <c r="AC1448" i="1"/>
  <c r="AE1448" i="1"/>
  <c r="AG1448" i="1"/>
  <c r="AH1448" i="1"/>
  <c r="AI1448" i="1"/>
  <c r="X1449" i="1"/>
  <c r="Y1449" i="1"/>
  <c r="Z1449" i="1"/>
  <c r="AA1449" i="1"/>
  <c r="AB1449" i="1"/>
  <c r="AC1449" i="1"/>
  <c r="AD1449" i="1"/>
  <c r="AE1449" i="1"/>
  <c r="AG1449" i="1"/>
  <c r="AH1449" i="1"/>
  <c r="AI1449" i="1"/>
  <c r="X1450" i="1"/>
  <c r="Y1450" i="1"/>
  <c r="Z1450" i="1"/>
  <c r="AA1450" i="1"/>
  <c r="AB1450" i="1"/>
  <c r="AD1450" i="1" s="1"/>
  <c r="AC1450" i="1"/>
  <c r="AE1450" i="1"/>
  <c r="AG1450" i="1"/>
  <c r="AH1450" i="1"/>
  <c r="AI1450" i="1"/>
  <c r="X1451" i="1"/>
  <c r="Y1451" i="1"/>
  <c r="Z1451" i="1"/>
  <c r="AA1451" i="1"/>
  <c r="AB1451" i="1"/>
  <c r="AD1451" i="1" s="1"/>
  <c r="AC1451" i="1"/>
  <c r="AE1451" i="1"/>
  <c r="AG1451" i="1"/>
  <c r="AH1451" i="1"/>
  <c r="AI1451" i="1"/>
  <c r="X1452" i="1"/>
  <c r="Y1452" i="1"/>
  <c r="Z1452" i="1"/>
  <c r="AA1452" i="1"/>
  <c r="AB1452" i="1"/>
  <c r="AC1452" i="1"/>
  <c r="AE1452" i="1"/>
  <c r="AG1452" i="1"/>
  <c r="AH1452" i="1"/>
  <c r="AI1452" i="1"/>
  <c r="X1453" i="1"/>
  <c r="Y1453" i="1"/>
  <c r="Z1453" i="1"/>
  <c r="AA1453" i="1"/>
  <c r="AB1453" i="1"/>
  <c r="AD1453" i="1" s="1"/>
  <c r="AC1453" i="1"/>
  <c r="AE1453" i="1"/>
  <c r="AG1453" i="1"/>
  <c r="AH1453" i="1"/>
  <c r="AI1453" i="1"/>
  <c r="X1454" i="1"/>
  <c r="Y1454" i="1"/>
  <c r="Z1454" i="1"/>
  <c r="AA1454" i="1"/>
  <c r="AB1454" i="1"/>
  <c r="AD1454" i="1" s="1"/>
  <c r="AC1454" i="1"/>
  <c r="AE1454" i="1"/>
  <c r="AG1454" i="1"/>
  <c r="AH1454" i="1"/>
  <c r="AI1454" i="1"/>
  <c r="X1455" i="1"/>
  <c r="Y1455" i="1"/>
  <c r="Z1455" i="1"/>
  <c r="AA1455" i="1"/>
  <c r="AB1455" i="1"/>
  <c r="AC1455" i="1"/>
  <c r="AD1455" i="1" s="1"/>
  <c r="AE1455" i="1"/>
  <c r="AG1455" i="1"/>
  <c r="AH1455" i="1"/>
  <c r="AI1455" i="1"/>
  <c r="X1456" i="1"/>
  <c r="Y1456" i="1"/>
  <c r="Z1456" i="1"/>
  <c r="AA1456" i="1"/>
  <c r="AB1456" i="1"/>
  <c r="AC1456" i="1"/>
  <c r="AE1456" i="1"/>
  <c r="AG1456" i="1"/>
  <c r="AH1456" i="1"/>
  <c r="AI1456" i="1"/>
  <c r="X1457" i="1"/>
  <c r="Y1457" i="1"/>
  <c r="Z1457" i="1"/>
  <c r="AA1457" i="1"/>
  <c r="AB1457" i="1"/>
  <c r="AC1457" i="1"/>
  <c r="AD1457" i="1"/>
  <c r="AE1457" i="1"/>
  <c r="AG1457" i="1"/>
  <c r="AH1457" i="1"/>
  <c r="AI1457" i="1"/>
  <c r="X1458" i="1"/>
  <c r="Y1458" i="1"/>
  <c r="Z1458" i="1"/>
  <c r="AA1458" i="1"/>
  <c r="AB1458" i="1"/>
  <c r="AD1458" i="1" s="1"/>
  <c r="AC1458" i="1"/>
  <c r="AE1458" i="1"/>
  <c r="AG1458" i="1"/>
  <c r="AH1458" i="1"/>
  <c r="AI1458" i="1"/>
  <c r="X1459" i="1"/>
  <c r="Y1459" i="1"/>
  <c r="Z1459" i="1"/>
  <c r="AA1459" i="1"/>
  <c r="AB1459" i="1"/>
  <c r="AC1459" i="1"/>
  <c r="AD1459" i="1" s="1"/>
  <c r="AE1459" i="1"/>
  <c r="AG1459" i="1"/>
  <c r="AH1459" i="1"/>
  <c r="AI1459" i="1"/>
  <c r="X1460" i="1"/>
  <c r="Y1460" i="1"/>
  <c r="Z1460" i="1"/>
  <c r="AA1460" i="1"/>
  <c r="AB1460" i="1"/>
  <c r="AC1460" i="1"/>
  <c r="AE1460" i="1"/>
  <c r="AG1460" i="1"/>
  <c r="AH1460" i="1"/>
  <c r="AI1460" i="1"/>
  <c r="X1461" i="1"/>
  <c r="Y1461" i="1"/>
  <c r="Z1461" i="1"/>
  <c r="AA1461" i="1"/>
  <c r="AB1461" i="1"/>
  <c r="AD1461" i="1" s="1"/>
  <c r="AC1461" i="1"/>
  <c r="AE1461" i="1"/>
  <c r="AG1461" i="1"/>
  <c r="AH1461" i="1"/>
  <c r="AI1461" i="1"/>
  <c r="X1462" i="1"/>
  <c r="Y1462" i="1"/>
  <c r="Z1462" i="1"/>
  <c r="AA1462" i="1"/>
  <c r="AB1462" i="1"/>
  <c r="AD1462" i="1" s="1"/>
  <c r="AC1462" i="1"/>
  <c r="AE1462" i="1"/>
  <c r="AG1462" i="1"/>
  <c r="AH1462" i="1"/>
  <c r="AI1462" i="1"/>
  <c r="X1463" i="1"/>
  <c r="Y1463" i="1"/>
  <c r="Z1463" i="1"/>
  <c r="AA1463" i="1"/>
  <c r="AB1463" i="1"/>
  <c r="AD1463" i="1" s="1"/>
  <c r="AC1463" i="1"/>
  <c r="AE1463" i="1"/>
  <c r="AG1463" i="1"/>
  <c r="AH1463" i="1"/>
  <c r="AI1463" i="1"/>
  <c r="X1464" i="1"/>
  <c r="Y1464" i="1"/>
  <c r="Z1464" i="1"/>
  <c r="AA1464" i="1"/>
  <c r="AB1464" i="1"/>
  <c r="AC1464" i="1"/>
  <c r="AE1464" i="1"/>
  <c r="AG1464" i="1"/>
  <c r="AH1464" i="1"/>
  <c r="AI1464" i="1"/>
  <c r="X1465" i="1"/>
  <c r="Y1465" i="1"/>
  <c r="Z1465" i="1"/>
  <c r="AA1465" i="1"/>
  <c r="AB1465" i="1"/>
  <c r="AC1465" i="1"/>
  <c r="AD1465" i="1"/>
  <c r="AE1465" i="1"/>
  <c r="AG1465" i="1"/>
  <c r="AH1465" i="1"/>
  <c r="AI1465" i="1"/>
  <c r="X1466" i="1"/>
  <c r="Y1466" i="1"/>
  <c r="Z1466" i="1"/>
  <c r="AA1466" i="1"/>
  <c r="AB1466" i="1"/>
  <c r="AD1466" i="1" s="1"/>
  <c r="AC1466" i="1"/>
  <c r="AE1466" i="1"/>
  <c r="AG1466" i="1"/>
  <c r="AH1466" i="1"/>
  <c r="AI1466" i="1"/>
  <c r="X1467" i="1"/>
  <c r="Y1467" i="1"/>
  <c r="Z1467" i="1"/>
  <c r="AA1467" i="1"/>
  <c r="AB1467" i="1"/>
  <c r="AD1467" i="1" s="1"/>
  <c r="AC1467" i="1"/>
  <c r="AE1467" i="1"/>
  <c r="AG1467" i="1"/>
  <c r="AH1467" i="1"/>
  <c r="AI1467" i="1"/>
  <c r="X1468" i="1"/>
  <c r="Y1468" i="1"/>
  <c r="Z1468" i="1"/>
  <c r="AA1468" i="1"/>
  <c r="AB1468" i="1"/>
  <c r="AC1468" i="1"/>
  <c r="AE1468" i="1"/>
  <c r="AG1468" i="1"/>
  <c r="AH1468" i="1"/>
  <c r="AI1468" i="1"/>
  <c r="X1469" i="1"/>
  <c r="Y1469" i="1"/>
  <c r="Z1469" i="1"/>
  <c r="AA1469" i="1"/>
  <c r="AB1469" i="1"/>
  <c r="AD1469" i="1" s="1"/>
  <c r="AC1469" i="1"/>
  <c r="AE1469" i="1"/>
  <c r="AG1469" i="1"/>
  <c r="AH1469" i="1"/>
  <c r="AI1469" i="1"/>
  <c r="X1470" i="1"/>
  <c r="Y1470" i="1"/>
  <c r="Z1470" i="1"/>
  <c r="AA1470" i="1"/>
  <c r="AB1470" i="1"/>
  <c r="AD1470" i="1" s="1"/>
  <c r="AC1470" i="1"/>
  <c r="AE1470" i="1"/>
  <c r="AG1470" i="1"/>
  <c r="AH1470" i="1"/>
  <c r="AI1470" i="1"/>
  <c r="X1471" i="1"/>
  <c r="Y1471" i="1"/>
  <c r="Z1471" i="1"/>
  <c r="AA1471" i="1"/>
  <c r="AB1471" i="1"/>
  <c r="AC1471" i="1"/>
  <c r="AD1471" i="1" s="1"/>
  <c r="AE1471" i="1"/>
  <c r="AG1471" i="1"/>
  <c r="AH1471" i="1"/>
  <c r="AI1471" i="1"/>
  <c r="X1472" i="1"/>
  <c r="Y1472" i="1"/>
  <c r="Z1472" i="1"/>
  <c r="AA1472" i="1"/>
  <c r="AB1472" i="1"/>
  <c r="AC1472" i="1"/>
  <c r="AE1472" i="1"/>
  <c r="AG1472" i="1"/>
  <c r="AH1472" i="1"/>
  <c r="AI1472" i="1"/>
  <c r="X1473" i="1"/>
  <c r="Y1473" i="1"/>
  <c r="Z1473" i="1"/>
  <c r="AA1473" i="1"/>
  <c r="AB1473" i="1"/>
  <c r="AC1473" i="1"/>
  <c r="AD1473" i="1"/>
  <c r="AE1473" i="1"/>
  <c r="AG1473" i="1"/>
  <c r="AH1473" i="1"/>
  <c r="AI1473" i="1"/>
  <c r="X1474" i="1"/>
  <c r="Y1474" i="1"/>
  <c r="Z1474" i="1"/>
  <c r="AA1474" i="1"/>
  <c r="AB1474" i="1"/>
  <c r="AD1474" i="1" s="1"/>
  <c r="AC1474" i="1"/>
  <c r="AE1474" i="1"/>
  <c r="AG1474" i="1"/>
  <c r="AH1474" i="1"/>
  <c r="AI1474" i="1"/>
  <c r="X1475" i="1"/>
  <c r="Y1475" i="1"/>
  <c r="Z1475" i="1"/>
  <c r="AA1475" i="1"/>
  <c r="AB1475" i="1"/>
  <c r="AC1475" i="1"/>
  <c r="AD1475" i="1" s="1"/>
  <c r="AE1475" i="1"/>
  <c r="AG1475" i="1"/>
  <c r="AH1475" i="1"/>
  <c r="AI1475" i="1"/>
  <c r="X1476" i="1"/>
  <c r="Y1476" i="1"/>
  <c r="Z1476" i="1"/>
  <c r="AA1476" i="1"/>
  <c r="AB1476" i="1"/>
  <c r="AC1476" i="1"/>
  <c r="AE1476" i="1"/>
  <c r="AG1476" i="1"/>
  <c r="AH1476" i="1"/>
  <c r="AI1476" i="1"/>
  <c r="X1477" i="1"/>
  <c r="Y1477" i="1"/>
  <c r="Z1477" i="1"/>
  <c r="AA1477" i="1"/>
  <c r="AB1477" i="1"/>
  <c r="AD1477" i="1" s="1"/>
  <c r="AC1477" i="1"/>
  <c r="AE1477" i="1"/>
  <c r="AG1477" i="1"/>
  <c r="AH1477" i="1"/>
  <c r="AI1477" i="1"/>
  <c r="X1478" i="1"/>
  <c r="Y1478" i="1"/>
  <c r="Z1478" i="1"/>
  <c r="AA1478" i="1"/>
  <c r="AB1478" i="1"/>
  <c r="AD1478" i="1" s="1"/>
  <c r="AC1478" i="1"/>
  <c r="AE1478" i="1"/>
  <c r="AG1478" i="1"/>
  <c r="AH1478" i="1"/>
  <c r="AI1478" i="1"/>
  <c r="X1479" i="1"/>
  <c r="Y1479" i="1"/>
  <c r="Z1479" i="1"/>
  <c r="AA1479" i="1"/>
  <c r="AB1479" i="1"/>
  <c r="AD1479" i="1" s="1"/>
  <c r="AC1479" i="1"/>
  <c r="AE1479" i="1"/>
  <c r="AG1479" i="1"/>
  <c r="AH1479" i="1"/>
  <c r="AI1479" i="1"/>
  <c r="X1480" i="1"/>
  <c r="Y1480" i="1"/>
  <c r="Z1480" i="1"/>
  <c r="AA1480" i="1"/>
  <c r="AB1480" i="1"/>
  <c r="AC1480" i="1"/>
  <c r="AE1480" i="1"/>
  <c r="AG1480" i="1"/>
  <c r="AH1480" i="1"/>
  <c r="AI1480" i="1"/>
  <c r="X1481" i="1"/>
  <c r="Y1481" i="1"/>
  <c r="Z1481" i="1"/>
  <c r="AA1481" i="1"/>
  <c r="AB1481" i="1"/>
  <c r="AC1481" i="1"/>
  <c r="AD1481" i="1"/>
  <c r="AE1481" i="1"/>
  <c r="AG1481" i="1"/>
  <c r="AH1481" i="1"/>
  <c r="AI1481" i="1"/>
  <c r="X1482" i="1"/>
  <c r="Y1482" i="1"/>
  <c r="Z1482" i="1"/>
  <c r="AA1482" i="1"/>
  <c r="AB1482" i="1"/>
  <c r="AD1482" i="1" s="1"/>
  <c r="AC1482" i="1"/>
  <c r="AE1482" i="1"/>
  <c r="AG1482" i="1"/>
  <c r="AH1482" i="1"/>
  <c r="AI1482" i="1"/>
  <c r="X1483" i="1"/>
  <c r="Y1483" i="1"/>
  <c r="Z1483" i="1"/>
  <c r="AA1483" i="1"/>
  <c r="AB1483" i="1"/>
  <c r="AD1483" i="1" s="1"/>
  <c r="AC1483" i="1"/>
  <c r="AE1483" i="1"/>
  <c r="AG1483" i="1"/>
  <c r="AH1483" i="1"/>
  <c r="AI1483" i="1"/>
  <c r="X1484" i="1"/>
  <c r="Y1484" i="1"/>
  <c r="Z1484" i="1"/>
  <c r="AA1484" i="1"/>
  <c r="AB1484" i="1"/>
  <c r="AC1484" i="1"/>
  <c r="AE1484" i="1"/>
  <c r="AG1484" i="1"/>
  <c r="AH1484" i="1"/>
  <c r="AI1484" i="1"/>
  <c r="X1485" i="1"/>
  <c r="Y1485" i="1"/>
  <c r="Z1485" i="1"/>
  <c r="AA1485" i="1"/>
  <c r="AB1485" i="1"/>
  <c r="AD1485" i="1" s="1"/>
  <c r="AC1485" i="1"/>
  <c r="AE1485" i="1"/>
  <c r="AG1485" i="1"/>
  <c r="AH1485" i="1"/>
  <c r="AI1485" i="1"/>
  <c r="X1486" i="1"/>
  <c r="Y1486" i="1"/>
  <c r="Z1486" i="1"/>
  <c r="AA1486" i="1"/>
  <c r="AB1486" i="1"/>
  <c r="AD1486" i="1" s="1"/>
  <c r="AC1486" i="1"/>
  <c r="AE1486" i="1"/>
  <c r="AG1486" i="1"/>
  <c r="AH1486" i="1"/>
  <c r="AI1486" i="1"/>
  <c r="X1487" i="1"/>
  <c r="Y1487" i="1"/>
  <c r="Z1487" i="1"/>
  <c r="AA1487" i="1"/>
  <c r="AB1487" i="1"/>
  <c r="AC1487" i="1"/>
  <c r="AD1487" i="1" s="1"/>
  <c r="AE1487" i="1"/>
  <c r="AG1487" i="1"/>
  <c r="AH1487" i="1"/>
  <c r="AI1487" i="1"/>
  <c r="X1488" i="1"/>
  <c r="Y1488" i="1"/>
  <c r="Z1488" i="1"/>
  <c r="AA1488" i="1"/>
  <c r="AB1488" i="1"/>
  <c r="AC1488" i="1"/>
  <c r="AE1488" i="1"/>
  <c r="AG1488" i="1"/>
  <c r="AH1488" i="1"/>
  <c r="AI1488" i="1"/>
  <c r="X1489" i="1"/>
  <c r="Y1489" i="1"/>
  <c r="Z1489" i="1"/>
  <c r="AA1489" i="1"/>
  <c r="AB1489" i="1"/>
  <c r="AC1489" i="1"/>
  <c r="AD1489" i="1"/>
  <c r="AE1489" i="1"/>
  <c r="AG1489" i="1"/>
  <c r="AH1489" i="1"/>
  <c r="AI1489" i="1"/>
  <c r="X1490" i="1"/>
  <c r="Y1490" i="1"/>
  <c r="Z1490" i="1"/>
  <c r="AA1490" i="1"/>
  <c r="AB1490" i="1"/>
  <c r="AD1490" i="1" s="1"/>
  <c r="AC1490" i="1"/>
  <c r="AE1490" i="1"/>
  <c r="AG1490" i="1"/>
  <c r="AH1490" i="1"/>
  <c r="AI1490" i="1"/>
  <c r="X1491" i="1"/>
  <c r="Y1491" i="1"/>
  <c r="Z1491" i="1"/>
  <c r="AA1491" i="1"/>
  <c r="AB1491" i="1"/>
  <c r="AC1491" i="1"/>
  <c r="AD1491" i="1" s="1"/>
  <c r="AE1491" i="1"/>
  <c r="AG1491" i="1"/>
  <c r="AH1491" i="1"/>
  <c r="AI1491" i="1"/>
  <c r="X1492" i="1"/>
  <c r="Y1492" i="1"/>
  <c r="Z1492" i="1"/>
  <c r="AA1492" i="1"/>
  <c r="AB1492" i="1"/>
  <c r="AC1492" i="1"/>
  <c r="AE1492" i="1"/>
  <c r="AG1492" i="1"/>
  <c r="AH1492" i="1"/>
  <c r="AI1492" i="1"/>
  <c r="X1493" i="1"/>
  <c r="Y1493" i="1"/>
  <c r="Z1493" i="1"/>
  <c r="AA1493" i="1"/>
  <c r="AB1493" i="1"/>
  <c r="AD1493" i="1" s="1"/>
  <c r="AC1493" i="1"/>
  <c r="AE1493" i="1"/>
  <c r="AG1493" i="1"/>
  <c r="AH1493" i="1"/>
  <c r="AI1493" i="1"/>
  <c r="X1494" i="1"/>
  <c r="Y1494" i="1"/>
  <c r="Z1494" i="1"/>
  <c r="AA1494" i="1"/>
  <c r="AB1494" i="1"/>
  <c r="AD1494" i="1" s="1"/>
  <c r="AC1494" i="1"/>
  <c r="AE1494" i="1"/>
  <c r="AG1494" i="1"/>
  <c r="AH1494" i="1"/>
  <c r="AI1494" i="1"/>
  <c r="X1495" i="1"/>
  <c r="Y1495" i="1"/>
  <c r="Z1495" i="1"/>
  <c r="AA1495" i="1"/>
  <c r="AB1495" i="1"/>
  <c r="AD1495" i="1" s="1"/>
  <c r="AC1495" i="1"/>
  <c r="AE1495" i="1"/>
  <c r="AG1495" i="1"/>
  <c r="AH1495" i="1"/>
  <c r="AI1495" i="1"/>
  <c r="X1496" i="1"/>
  <c r="Y1496" i="1"/>
  <c r="Z1496" i="1"/>
  <c r="AA1496" i="1"/>
  <c r="AB1496" i="1"/>
  <c r="AC1496" i="1"/>
  <c r="AE1496" i="1"/>
  <c r="AG1496" i="1"/>
  <c r="AH1496" i="1"/>
  <c r="AI1496" i="1"/>
  <c r="X1497" i="1"/>
  <c r="Y1497" i="1"/>
  <c r="Z1497" i="1"/>
  <c r="AA1497" i="1"/>
  <c r="AB1497" i="1"/>
  <c r="AC1497" i="1"/>
  <c r="AD1497" i="1"/>
  <c r="AE1497" i="1"/>
  <c r="AG1497" i="1"/>
  <c r="AH1497" i="1"/>
  <c r="AI1497" i="1"/>
  <c r="X1498" i="1"/>
  <c r="Y1498" i="1"/>
  <c r="Z1498" i="1"/>
  <c r="AA1498" i="1"/>
  <c r="AB1498" i="1"/>
  <c r="AD1498" i="1" s="1"/>
  <c r="AC1498" i="1"/>
  <c r="AE1498" i="1"/>
  <c r="AG1498" i="1"/>
  <c r="AH1498" i="1"/>
  <c r="AI1498" i="1"/>
  <c r="X1499" i="1"/>
  <c r="Y1499" i="1"/>
  <c r="Z1499" i="1"/>
  <c r="AA1499" i="1"/>
  <c r="AB1499" i="1"/>
  <c r="AD1499" i="1" s="1"/>
  <c r="AC1499" i="1"/>
  <c r="AE1499" i="1"/>
  <c r="AG1499" i="1"/>
  <c r="AH1499" i="1"/>
  <c r="AI1499" i="1"/>
  <c r="X1500" i="1"/>
  <c r="Y1500" i="1"/>
  <c r="Z1500" i="1"/>
  <c r="AA1500" i="1"/>
  <c r="AB1500" i="1"/>
  <c r="AC1500" i="1"/>
  <c r="AE1500" i="1"/>
  <c r="AG1500" i="1"/>
  <c r="AH1500" i="1"/>
  <c r="AI1500" i="1"/>
  <c r="X1501" i="1"/>
  <c r="Y1501" i="1"/>
  <c r="Z1501" i="1"/>
  <c r="AA1501" i="1"/>
  <c r="AB1501" i="1"/>
  <c r="AD1501" i="1" s="1"/>
  <c r="AC1501" i="1"/>
  <c r="AE1501" i="1"/>
  <c r="AG1501" i="1"/>
  <c r="AH1501" i="1"/>
  <c r="AI1501" i="1"/>
  <c r="X1502" i="1"/>
  <c r="Y1502" i="1"/>
  <c r="Z1502" i="1"/>
  <c r="AA1502" i="1"/>
  <c r="AB1502" i="1"/>
  <c r="AD1502" i="1" s="1"/>
  <c r="AC1502" i="1"/>
  <c r="AE1502" i="1"/>
  <c r="AG1502" i="1"/>
  <c r="AH1502" i="1"/>
  <c r="AI1502" i="1"/>
  <c r="X1503" i="1"/>
  <c r="Y1503" i="1"/>
  <c r="Z1503" i="1"/>
  <c r="AA1503" i="1"/>
  <c r="AB1503" i="1"/>
  <c r="AD1503" i="1" s="1"/>
  <c r="AC1503" i="1"/>
  <c r="AE1503" i="1"/>
  <c r="AG1503" i="1"/>
  <c r="AH1503" i="1"/>
  <c r="AI1503" i="1"/>
  <c r="X1504" i="1"/>
  <c r="Y1504" i="1"/>
  <c r="Z1504" i="1"/>
  <c r="AA1504" i="1"/>
  <c r="AB1504" i="1"/>
  <c r="AC1504" i="1"/>
  <c r="AE1504" i="1"/>
  <c r="AG1504" i="1"/>
  <c r="AH1504" i="1"/>
  <c r="AI1504" i="1"/>
  <c r="X1505" i="1"/>
  <c r="Y1505" i="1"/>
  <c r="Z1505" i="1"/>
  <c r="AA1505" i="1"/>
  <c r="AB1505" i="1"/>
  <c r="AC1505" i="1"/>
  <c r="AD1505" i="1"/>
  <c r="AE1505" i="1"/>
  <c r="AG1505" i="1"/>
  <c r="AH1505" i="1"/>
  <c r="AI1505" i="1"/>
  <c r="X1506" i="1"/>
  <c r="Y1506" i="1"/>
  <c r="Z1506" i="1"/>
  <c r="AA1506" i="1"/>
  <c r="AB1506" i="1"/>
  <c r="AD1506" i="1" s="1"/>
  <c r="AC1506" i="1"/>
  <c r="AE1506" i="1"/>
  <c r="AG1506" i="1"/>
  <c r="AH1506" i="1"/>
  <c r="AI1506" i="1"/>
  <c r="X1507" i="1"/>
  <c r="Y1507" i="1"/>
  <c r="Z1507" i="1"/>
  <c r="AA1507" i="1"/>
  <c r="AB1507" i="1"/>
  <c r="AC1507" i="1"/>
  <c r="AD1507" i="1" s="1"/>
  <c r="AE1507" i="1"/>
  <c r="AG1507" i="1"/>
  <c r="AH1507" i="1"/>
  <c r="AI1507" i="1"/>
  <c r="X1508" i="1"/>
  <c r="Y1508" i="1"/>
  <c r="Z1508" i="1"/>
  <c r="AA1508" i="1"/>
  <c r="AB1508" i="1"/>
  <c r="AC1508" i="1"/>
  <c r="AE1508" i="1"/>
  <c r="AG1508" i="1"/>
  <c r="AH1508" i="1"/>
  <c r="AI1508" i="1"/>
  <c r="X1509" i="1"/>
  <c r="Y1509" i="1"/>
  <c r="Z1509" i="1"/>
  <c r="AA1509" i="1"/>
  <c r="AB1509" i="1"/>
  <c r="AD1509" i="1" s="1"/>
  <c r="AC1509" i="1"/>
  <c r="AE1509" i="1"/>
  <c r="AG1509" i="1"/>
  <c r="AH1509" i="1"/>
  <c r="AI1509" i="1"/>
  <c r="X1510" i="1"/>
  <c r="Y1510" i="1"/>
  <c r="Z1510" i="1"/>
  <c r="AA1510" i="1"/>
  <c r="AB1510" i="1"/>
  <c r="AD1510" i="1" s="1"/>
  <c r="AC1510" i="1"/>
  <c r="AE1510" i="1"/>
  <c r="AG1510" i="1"/>
  <c r="AH1510" i="1"/>
  <c r="AI1510" i="1"/>
  <c r="X1511" i="1"/>
  <c r="Y1511" i="1"/>
  <c r="Z1511" i="1"/>
  <c r="AA1511" i="1"/>
  <c r="AB1511" i="1"/>
  <c r="AD1511" i="1" s="1"/>
  <c r="AC1511" i="1"/>
  <c r="AE1511" i="1"/>
  <c r="AG1511" i="1"/>
  <c r="AH1511" i="1"/>
  <c r="AI1511" i="1"/>
  <c r="X1512" i="1"/>
  <c r="Y1512" i="1"/>
  <c r="Z1512" i="1"/>
  <c r="AA1512" i="1"/>
  <c r="AB1512" i="1"/>
  <c r="AC1512" i="1"/>
  <c r="AE1512" i="1"/>
  <c r="AG1512" i="1"/>
  <c r="AH1512" i="1"/>
  <c r="AI1512" i="1"/>
  <c r="X1513" i="1"/>
  <c r="Y1513" i="1"/>
  <c r="Z1513" i="1"/>
  <c r="AA1513" i="1"/>
  <c r="AB1513" i="1"/>
  <c r="AC1513" i="1"/>
  <c r="AD1513" i="1"/>
  <c r="AE1513" i="1"/>
  <c r="AG1513" i="1"/>
  <c r="AH1513" i="1"/>
  <c r="AI1513" i="1"/>
  <c r="X1514" i="1"/>
  <c r="Y1514" i="1"/>
  <c r="Z1514" i="1"/>
  <c r="AA1514" i="1"/>
  <c r="AB1514" i="1"/>
  <c r="AD1514" i="1" s="1"/>
  <c r="AC1514" i="1"/>
  <c r="AE1514" i="1"/>
  <c r="AG1514" i="1"/>
  <c r="AH1514" i="1"/>
  <c r="AI1514" i="1"/>
  <c r="X1515" i="1"/>
  <c r="Y1515" i="1"/>
  <c r="Z1515" i="1"/>
  <c r="AA1515" i="1"/>
  <c r="AB1515" i="1"/>
  <c r="AD1515" i="1" s="1"/>
  <c r="AC1515" i="1"/>
  <c r="AE1515" i="1"/>
  <c r="AG1515" i="1"/>
  <c r="AH1515" i="1"/>
  <c r="AI1515" i="1"/>
  <c r="X1516" i="1"/>
  <c r="Y1516" i="1"/>
  <c r="Z1516" i="1"/>
  <c r="AA1516" i="1"/>
  <c r="AB1516" i="1"/>
  <c r="AC1516" i="1"/>
  <c r="AE1516" i="1"/>
  <c r="AG1516" i="1"/>
  <c r="AH1516" i="1"/>
  <c r="AI1516" i="1"/>
  <c r="X1517" i="1"/>
  <c r="Y1517" i="1"/>
  <c r="Z1517" i="1"/>
  <c r="AA1517" i="1"/>
  <c r="AB1517" i="1"/>
  <c r="AD1517" i="1" s="1"/>
  <c r="AC1517" i="1"/>
  <c r="AE1517" i="1"/>
  <c r="AG1517" i="1"/>
  <c r="AH1517" i="1"/>
  <c r="AI1517" i="1"/>
  <c r="X1518" i="1"/>
  <c r="Y1518" i="1"/>
  <c r="Z1518" i="1"/>
  <c r="AA1518" i="1"/>
  <c r="AB1518" i="1"/>
  <c r="AD1518" i="1" s="1"/>
  <c r="AC1518" i="1"/>
  <c r="AE1518" i="1"/>
  <c r="AG1518" i="1"/>
  <c r="AH1518" i="1"/>
  <c r="AI1518" i="1"/>
  <c r="X1519" i="1"/>
  <c r="Y1519" i="1"/>
  <c r="Z1519" i="1"/>
  <c r="AA1519" i="1"/>
  <c r="AB1519" i="1"/>
  <c r="AD1519" i="1" s="1"/>
  <c r="AC1519" i="1"/>
  <c r="AE1519" i="1"/>
  <c r="AG1519" i="1"/>
  <c r="AH1519" i="1"/>
  <c r="AI1519" i="1"/>
  <c r="X1520" i="1"/>
  <c r="Y1520" i="1"/>
  <c r="Z1520" i="1"/>
  <c r="AA1520" i="1"/>
  <c r="AB1520" i="1"/>
  <c r="AC1520" i="1"/>
  <c r="AE1520" i="1"/>
  <c r="AG1520" i="1"/>
  <c r="AH1520" i="1"/>
  <c r="AI1520" i="1"/>
  <c r="X1521" i="1"/>
  <c r="Y1521" i="1"/>
  <c r="Z1521" i="1"/>
  <c r="AA1521" i="1"/>
  <c r="AB1521" i="1"/>
  <c r="AC1521" i="1"/>
  <c r="AD1521" i="1"/>
  <c r="AE1521" i="1"/>
  <c r="AG1521" i="1"/>
  <c r="AH1521" i="1"/>
  <c r="AI1521" i="1"/>
  <c r="X1522" i="1"/>
  <c r="Y1522" i="1"/>
  <c r="Z1522" i="1"/>
  <c r="AA1522" i="1"/>
  <c r="AB1522" i="1"/>
  <c r="AD1522" i="1" s="1"/>
  <c r="AC1522" i="1"/>
  <c r="AE1522" i="1"/>
  <c r="AG1522" i="1"/>
  <c r="AH1522" i="1"/>
  <c r="AI1522" i="1"/>
  <c r="X1523" i="1"/>
  <c r="Y1523" i="1"/>
  <c r="Z1523" i="1"/>
  <c r="AA1523" i="1"/>
  <c r="AB1523" i="1"/>
  <c r="AC1523" i="1"/>
  <c r="AD1523" i="1" s="1"/>
  <c r="AE1523" i="1"/>
  <c r="AG1523" i="1"/>
  <c r="AH1523" i="1"/>
  <c r="AI1523" i="1"/>
  <c r="X1524" i="1"/>
  <c r="Y1524" i="1"/>
  <c r="Z1524" i="1"/>
  <c r="AA1524" i="1"/>
  <c r="AB1524" i="1"/>
  <c r="AC1524" i="1"/>
  <c r="AE1524" i="1"/>
  <c r="AG1524" i="1"/>
  <c r="AH1524" i="1"/>
  <c r="AI1524" i="1"/>
  <c r="X1525" i="1"/>
  <c r="Y1525" i="1"/>
  <c r="Z1525" i="1"/>
  <c r="AA1525" i="1"/>
  <c r="AB1525" i="1"/>
  <c r="AD1525" i="1" s="1"/>
  <c r="AC1525" i="1"/>
  <c r="AE1525" i="1"/>
  <c r="AG1525" i="1"/>
  <c r="AH1525" i="1"/>
  <c r="AI1525" i="1"/>
  <c r="X1526" i="1"/>
  <c r="Y1526" i="1"/>
  <c r="Z1526" i="1"/>
  <c r="AA1526" i="1"/>
  <c r="AB1526" i="1"/>
  <c r="AD1526" i="1" s="1"/>
  <c r="AC1526" i="1"/>
  <c r="AE1526" i="1"/>
  <c r="AG1526" i="1"/>
  <c r="AH1526" i="1"/>
  <c r="AI1526" i="1"/>
  <c r="X1527" i="1"/>
  <c r="Y1527" i="1"/>
  <c r="Z1527" i="1"/>
  <c r="AA1527" i="1"/>
  <c r="AB1527" i="1"/>
  <c r="AD1527" i="1" s="1"/>
  <c r="AC1527" i="1"/>
  <c r="AE1527" i="1"/>
  <c r="AG1527" i="1"/>
  <c r="AH1527" i="1"/>
  <c r="AI1527" i="1"/>
  <c r="X1528" i="1"/>
  <c r="Y1528" i="1"/>
  <c r="Z1528" i="1"/>
  <c r="AA1528" i="1"/>
  <c r="AB1528" i="1"/>
  <c r="AC1528" i="1"/>
  <c r="AE1528" i="1"/>
  <c r="AG1528" i="1"/>
  <c r="AH1528" i="1"/>
  <c r="AI1528" i="1"/>
  <c r="X1529" i="1"/>
  <c r="Y1529" i="1"/>
  <c r="Z1529" i="1"/>
  <c r="AA1529" i="1"/>
  <c r="AB1529" i="1"/>
  <c r="AC1529" i="1"/>
  <c r="AD1529" i="1"/>
  <c r="AE1529" i="1"/>
  <c r="AG1529" i="1"/>
  <c r="AH1529" i="1"/>
  <c r="AI1529" i="1"/>
  <c r="X1530" i="1"/>
  <c r="Y1530" i="1"/>
  <c r="Z1530" i="1"/>
  <c r="AA1530" i="1"/>
  <c r="AB1530" i="1"/>
  <c r="AD1530" i="1" s="1"/>
  <c r="AC1530" i="1"/>
  <c r="AE1530" i="1"/>
  <c r="AG1530" i="1"/>
  <c r="AH1530" i="1"/>
  <c r="AI1530" i="1"/>
  <c r="X1531" i="1"/>
  <c r="Y1531" i="1"/>
  <c r="Z1531" i="1"/>
  <c r="AA1531" i="1"/>
  <c r="AB1531" i="1"/>
  <c r="AC1531" i="1"/>
  <c r="AD1531" i="1"/>
  <c r="AE1531" i="1"/>
  <c r="AG1531" i="1"/>
  <c r="AH1531" i="1"/>
  <c r="AI1531" i="1"/>
  <c r="X1532" i="1"/>
  <c r="Y1532" i="1"/>
  <c r="Z1532" i="1"/>
  <c r="AA1532" i="1"/>
  <c r="AB1532" i="1"/>
  <c r="AC1532" i="1"/>
  <c r="AE1532" i="1"/>
  <c r="AG1532" i="1"/>
  <c r="AH1532" i="1"/>
  <c r="AI1532" i="1"/>
  <c r="X1533" i="1"/>
  <c r="Y1533" i="1"/>
  <c r="Z1533" i="1"/>
  <c r="AA1533" i="1"/>
  <c r="AB1533" i="1"/>
  <c r="AD1533" i="1" s="1"/>
  <c r="AC1533" i="1"/>
  <c r="AE1533" i="1"/>
  <c r="AG1533" i="1"/>
  <c r="AH1533" i="1"/>
  <c r="AI1533" i="1"/>
  <c r="X1534" i="1"/>
  <c r="Y1534" i="1"/>
  <c r="Z1534" i="1"/>
  <c r="AA1534" i="1"/>
  <c r="AB1534" i="1"/>
  <c r="AD1534" i="1" s="1"/>
  <c r="AC1534" i="1"/>
  <c r="AE1534" i="1"/>
  <c r="AG1534" i="1"/>
  <c r="AH1534" i="1"/>
  <c r="AI1534" i="1"/>
  <c r="X1535" i="1"/>
  <c r="Y1535" i="1"/>
  <c r="Z1535" i="1"/>
  <c r="AA1535" i="1"/>
  <c r="AB1535" i="1"/>
  <c r="AC1535" i="1"/>
  <c r="AD1535" i="1" s="1"/>
  <c r="AE1535" i="1"/>
  <c r="AG1535" i="1"/>
  <c r="AH1535" i="1"/>
  <c r="AI1535" i="1"/>
  <c r="X1536" i="1"/>
  <c r="Y1536" i="1"/>
  <c r="Z1536" i="1"/>
  <c r="AA1536" i="1"/>
  <c r="AB1536" i="1"/>
  <c r="AC1536" i="1"/>
  <c r="AE1536" i="1"/>
  <c r="AG1536" i="1"/>
  <c r="AH1536" i="1"/>
  <c r="AI1536" i="1"/>
  <c r="X1537" i="1"/>
  <c r="Y1537" i="1"/>
  <c r="Z1537" i="1"/>
  <c r="AA1537" i="1"/>
  <c r="AB1537" i="1"/>
  <c r="AC1537" i="1"/>
  <c r="AD1537" i="1"/>
  <c r="AE1537" i="1"/>
  <c r="AG1537" i="1"/>
  <c r="AH1537" i="1"/>
  <c r="AI1537" i="1"/>
  <c r="X1538" i="1"/>
  <c r="Y1538" i="1"/>
  <c r="Z1538" i="1"/>
  <c r="AA1538" i="1"/>
  <c r="AB1538" i="1"/>
  <c r="AC1538" i="1"/>
  <c r="AE1538" i="1"/>
  <c r="AG1538" i="1"/>
  <c r="AH1538" i="1"/>
  <c r="AI1538" i="1"/>
  <c r="X1539" i="1"/>
  <c r="Y1539" i="1"/>
  <c r="Z1539" i="1"/>
  <c r="AA1539" i="1"/>
  <c r="AB1539" i="1"/>
  <c r="AC1539" i="1"/>
  <c r="AD1539" i="1" s="1"/>
  <c r="AE1539" i="1"/>
  <c r="AG1539" i="1"/>
  <c r="AH1539" i="1"/>
  <c r="AI1539" i="1"/>
  <c r="X1540" i="1"/>
  <c r="Y1540" i="1"/>
  <c r="Z1540" i="1"/>
  <c r="AA1540" i="1"/>
  <c r="AB1540" i="1"/>
  <c r="AD1540" i="1" s="1"/>
  <c r="AC1540" i="1"/>
  <c r="AE1540" i="1"/>
  <c r="AG1540" i="1"/>
  <c r="AH1540" i="1"/>
  <c r="AI1540" i="1"/>
  <c r="X1541" i="1"/>
  <c r="Y1541" i="1"/>
  <c r="Z1541" i="1"/>
  <c r="AA1541" i="1"/>
  <c r="AB1541" i="1"/>
  <c r="AD1541" i="1" s="1"/>
  <c r="AC1541" i="1"/>
  <c r="AE1541" i="1"/>
  <c r="AG1541" i="1"/>
  <c r="AH1541" i="1"/>
  <c r="AI1541" i="1"/>
  <c r="X1542" i="1"/>
  <c r="Y1542" i="1"/>
  <c r="Z1542" i="1"/>
  <c r="AA1542" i="1"/>
  <c r="AB1542" i="1"/>
  <c r="AD1542" i="1" s="1"/>
  <c r="AC1542" i="1"/>
  <c r="AE1542" i="1"/>
  <c r="AG1542" i="1"/>
  <c r="AH1542" i="1"/>
  <c r="AI1542" i="1"/>
  <c r="X1543" i="1"/>
  <c r="Y1543" i="1"/>
  <c r="Z1543" i="1"/>
  <c r="AA1543" i="1"/>
  <c r="AB1543" i="1"/>
  <c r="AD1543" i="1" s="1"/>
  <c r="AC1543" i="1"/>
  <c r="AE1543" i="1"/>
  <c r="AG1543" i="1"/>
  <c r="AH1543" i="1"/>
  <c r="AI1543" i="1"/>
  <c r="X1544" i="1"/>
  <c r="Y1544" i="1"/>
  <c r="Z1544" i="1"/>
  <c r="AA1544" i="1"/>
  <c r="AB1544" i="1"/>
  <c r="AC1544" i="1"/>
  <c r="AE1544" i="1"/>
  <c r="AG1544" i="1"/>
  <c r="AH1544" i="1"/>
  <c r="AI1544" i="1"/>
  <c r="X1545" i="1"/>
  <c r="Y1545" i="1"/>
  <c r="Z1545" i="1"/>
  <c r="AA1545" i="1"/>
  <c r="AB1545" i="1"/>
  <c r="AC1545" i="1"/>
  <c r="AD1545" i="1"/>
  <c r="AE1545" i="1"/>
  <c r="AG1545" i="1"/>
  <c r="AH1545" i="1"/>
  <c r="AI1545" i="1"/>
  <c r="X1546" i="1"/>
  <c r="Y1546" i="1"/>
  <c r="Z1546" i="1"/>
  <c r="AA1546" i="1"/>
  <c r="AB1546" i="1"/>
  <c r="AD1546" i="1" s="1"/>
  <c r="AC1546" i="1"/>
  <c r="AE1546" i="1"/>
  <c r="AG1546" i="1"/>
  <c r="AH1546" i="1"/>
  <c r="AI1546" i="1"/>
  <c r="X1547" i="1"/>
  <c r="Y1547" i="1"/>
  <c r="Z1547" i="1"/>
  <c r="AA1547" i="1"/>
  <c r="AB1547" i="1"/>
  <c r="AC1547" i="1"/>
  <c r="AD1547" i="1"/>
  <c r="AE1547" i="1"/>
  <c r="AG1547" i="1"/>
  <c r="AH1547" i="1"/>
  <c r="AI1547" i="1"/>
  <c r="X1548" i="1"/>
  <c r="Y1548" i="1"/>
  <c r="Z1548" i="1"/>
  <c r="AA1548" i="1"/>
  <c r="AB1548" i="1"/>
  <c r="AC1548" i="1"/>
  <c r="AE1548" i="1"/>
  <c r="AG1548" i="1"/>
  <c r="AH1548" i="1"/>
  <c r="AI1548" i="1"/>
  <c r="X1549" i="1"/>
  <c r="Y1549" i="1"/>
  <c r="Z1549" i="1"/>
  <c r="AA1549" i="1"/>
  <c r="AB1549" i="1"/>
  <c r="AD1549" i="1" s="1"/>
  <c r="AC1549" i="1"/>
  <c r="AE1549" i="1"/>
  <c r="AG1549" i="1"/>
  <c r="AH1549" i="1"/>
  <c r="AI1549" i="1"/>
  <c r="X1550" i="1"/>
  <c r="Y1550" i="1"/>
  <c r="Z1550" i="1"/>
  <c r="AA1550" i="1"/>
  <c r="AB1550" i="1"/>
  <c r="AD1550" i="1" s="1"/>
  <c r="AC1550" i="1"/>
  <c r="AE1550" i="1"/>
  <c r="AG1550" i="1"/>
  <c r="AH1550" i="1"/>
  <c r="AI1550" i="1"/>
  <c r="X1551" i="1"/>
  <c r="Y1551" i="1"/>
  <c r="Z1551" i="1"/>
  <c r="AA1551" i="1"/>
  <c r="AB1551" i="1"/>
  <c r="AC1551" i="1"/>
  <c r="AD1551" i="1" s="1"/>
  <c r="AE1551" i="1"/>
  <c r="AG1551" i="1"/>
  <c r="AH1551" i="1"/>
  <c r="AI1551" i="1"/>
  <c r="X1552" i="1"/>
  <c r="Y1552" i="1"/>
  <c r="Z1552" i="1"/>
  <c r="AA1552" i="1"/>
  <c r="AB1552" i="1"/>
  <c r="AC1552" i="1"/>
  <c r="AE1552" i="1"/>
  <c r="AG1552" i="1"/>
  <c r="AH1552" i="1"/>
  <c r="AI1552" i="1"/>
  <c r="X1553" i="1"/>
  <c r="Y1553" i="1"/>
  <c r="Z1553" i="1"/>
  <c r="AA1553" i="1"/>
  <c r="AB1553" i="1"/>
  <c r="AC1553" i="1"/>
  <c r="AD1553" i="1"/>
  <c r="AE1553" i="1"/>
  <c r="AG1553" i="1"/>
  <c r="AH1553" i="1"/>
  <c r="AI1553" i="1"/>
  <c r="X1554" i="1"/>
  <c r="Y1554" i="1"/>
  <c r="Z1554" i="1"/>
  <c r="AA1554" i="1"/>
  <c r="AB1554" i="1"/>
  <c r="AC1554" i="1"/>
  <c r="AE1554" i="1"/>
  <c r="AG1554" i="1"/>
  <c r="AH1554" i="1"/>
  <c r="AI1554" i="1"/>
  <c r="X1555" i="1"/>
  <c r="Y1555" i="1"/>
  <c r="Z1555" i="1"/>
  <c r="AA1555" i="1"/>
  <c r="AB1555" i="1"/>
  <c r="AC1555" i="1"/>
  <c r="AD1555" i="1" s="1"/>
  <c r="AE1555" i="1"/>
  <c r="AG1555" i="1"/>
  <c r="AH1555" i="1"/>
  <c r="AI1555" i="1"/>
  <c r="X1556" i="1"/>
  <c r="Y1556" i="1"/>
  <c r="Z1556" i="1"/>
  <c r="AA1556" i="1"/>
  <c r="AB1556" i="1"/>
  <c r="AD1556" i="1" s="1"/>
  <c r="AC1556" i="1"/>
  <c r="AE1556" i="1"/>
  <c r="AG1556" i="1"/>
  <c r="AH1556" i="1"/>
  <c r="AI1556" i="1"/>
  <c r="X1557" i="1"/>
  <c r="Y1557" i="1"/>
  <c r="Z1557" i="1"/>
  <c r="AA1557" i="1"/>
  <c r="AB1557" i="1"/>
  <c r="AD1557" i="1" s="1"/>
  <c r="AC1557" i="1"/>
  <c r="AE1557" i="1"/>
  <c r="AG1557" i="1"/>
  <c r="AH1557" i="1"/>
  <c r="AI1557" i="1"/>
  <c r="X1558" i="1"/>
  <c r="Y1558" i="1"/>
  <c r="Z1558" i="1"/>
  <c r="AA1558" i="1"/>
  <c r="AB1558" i="1"/>
  <c r="AD1558" i="1" s="1"/>
  <c r="AC1558" i="1"/>
  <c r="AE1558" i="1"/>
  <c r="AG1558" i="1"/>
  <c r="AH1558" i="1"/>
  <c r="AI1558" i="1"/>
  <c r="X1559" i="1"/>
  <c r="Y1559" i="1"/>
  <c r="Z1559" i="1"/>
  <c r="AA1559" i="1"/>
  <c r="AB1559" i="1"/>
  <c r="AC1559" i="1"/>
  <c r="AE1559" i="1"/>
  <c r="AG1559" i="1"/>
  <c r="AH1559" i="1"/>
  <c r="AI1559" i="1"/>
  <c r="X1560" i="1"/>
  <c r="Y1560" i="1"/>
  <c r="Z1560" i="1"/>
  <c r="AA1560" i="1"/>
  <c r="AB1560" i="1"/>
  <c r="AC1560" i="1"/>
  <c r="AE1560" i="1"/>
  <c r="AG1560" i="1"/>
  <c r="AH1560" i="1"/>
  <c r="AI1560" i="1"/>
  <c r="X1561" i="1"/>
  <c r="Y1561" i="1"/>
  <c r="Z1561" i="1"/>
  <c r="AA1561" i="1"/>
  <c r="AB1561" i="1"/>
  <c r="AC1561" i="1"/>
  <c r="AD1561" i="1"/>
  <c r="AE1561" i="1"/>
  <c r="AG1561" i="1"/>
  <c r="AH1561" i="1"/>
  <c r="AI1561" i="1"/>
  <c r="X1562" i="1"/>
  <c r="Y1562" i="1"/>
  <c r="Z1562" i="1"/>
  <c r="AA1562" i="1"/>
  <c r="AB1562" i="1"/>
  <c r="AD1562" i="1" s="1"/>
  <c r="AC1562" i="1"/>
  <c r="AE1562" i="1"/>
  <c r="AG1562" i="1"/>
  <c r="AH1562" i="1"/>
  <c r="AI1562" i="1"/>
  <c r="X1563" i="1"/>
  <c r="Y1563" i="1"/>
  <c r="Z1563" i="1"/>
  <c r="AA1563" i="1"/>
  <c r="AB1563" i="1"/>
  <c r="AC1563" i="1"/>
  <c r="AD1563" i="1"/>
  <c r="AE1563" i="1"/>
  <c r="AG1563" i="1"/>
  <c r="AH1563" i="1"/>
  <c r="AI1563" i="1"/>
  <c r="X1564" i="1"/>
  <c r="Y1564" i="1"/>
  <c r="Z1564" i="1"/>
  <c r="AA1564" i="1"/>
  <c r="AB1564" i="1"/>
  <c r="AC1564" i="1"/>
  <c r="AE1564" i="1"/>
  <c r="AG1564" i="1"/>
  <c r="AH1564" i="1"/>
  <c r="AI1564" i="1"/>
  <c r="X1565" i="1"/>
  <c r="Y1565" i="1"/>
  <c r="Z1565" i="1"/>
  <c r="AA1565" i="1"/>
  <c r="AB1565" i="1"/>
  <c r="AD1565" i="1" s="1"/>
  <c r="AC1565" i="1"/>
  <c r="AE1565" i="1"/>
  <c r="AG1565" i="1"/>
  <c r="AH1565" i="1"/>
  <c r="AI1565" i="1"/>
  <c r="X1566" i="1"/>
  <c r="Y1566" i="1"/>
  <c r="Z1566" i="1"/>
  <c r="AA1566" i="1"/>
  <c r="AB1566" i="1"/>
  <c r="AD1566" i="1" s="1"/>
  <c r="AC1566" i="1"/>
  <c r="AE1566" i="1"/>
  <c r="AG1566" i="1"/>
  <c r="AH1566" i="1"/>
  <c r="AI1566" i="1"/>
  <c r="X1567" i="1"/>
  <c r="Y1567" i="1"/>
  <c r="Z1567" i="1"/>
  <c r="AA1567" i="1"/>
  <c r="AB1567" i="1"/>
  <c r="AC1567" i="1"/>
  <c r="AD1567" i="1" s="1"/>
  <c r="AE1567" i="1"/>
  <c r="AG1567" i="1"/>
  <c r="AH1567" i="1"/>
  <c r="AI1567" i="1"/>
  <c r="X1568" i="1"/>
  <c r="Y1568" i="1"/>
  <c r="Z1568" i="1"/>
  <c r="AA1568" i="1"/>
  <c r="AB1568" i="1"/>
  <c r="AC1568" i="1"/>
  <c r="AE1568" i="1"/>
  <c r="AG1568" i="1"/>
  <c r="AH1568" i="1"/>
  <c r="AI1568" i="1"/>
  <c r="X1569" i="1"/>
  <c r="Y1569" i="1"/>
  <c r="Z1569" i="1"/>
  <c r="AA1569" i="1"/>
  <c r="AB1569" i="1"/>
  <c r="AC1569" i="1"/>
  <c r="AD1569" i="1"/>
  <c r="AE1569" i="1"/>
  <c r="AG1569" i="1"/>
  <c r="AH1569" i="1"/>
  <c r="AI1569" i="1"/>
  <c r="X1570" i="1"/>
  <c r="Y1570" i="1"/>
  <c r="Z1570" i="1"/>
  <c r="AA1570" i="1"/>
  <c r="AB1570" i="1"/>
  <c r="AC1570" i="1"/>
  <c r="AE1570" i="1"/>
  <c r="AG1570" i="1"/>
  <c r="AH1570" i="1"/>
  <c r="AI1570" i="1"/>
  <c r="X1571" i="1"/>
  <c r="Y1571" i="1"/>
  <c r="Z1571" i="1"/>
  <c r="AA1571" i="1"/>
  <c r="AB1571" i="1"/>
  <c r="AC1571" i="1"/>
  <c r="AD1571" i="1" s="1"/>
  <c r="AE1571" i="1"/>
  <c r="AG1571" i="1"/>
  <c r="AH1571" i="1"/>
  <c r="AI1571" i="1"/>
  <c r="X1572" i="1"/>
  <c r="Y1572" i="1"/>
  <c r="Z1572" i="1"/>
  <c r="AA1572" i="1"/>
  <c r="AB1572" i="1"/>
  <c r="AD1572" i="1" s="1"/>
  <c r="AC1572" i="1"/>
  <c r="AE1572" i="1"/>
  <c r="AG1572" i="1"/>
  <c r="AH1572" i="1"/>
  <c r="AI1572" i="1"/>
  <c r="X1573" i="1"/>
  <c r="Y1573" i="1"/>
  <c r="Z1573" i="1"/>
  <c r="AA1573" i="1"/>
  <c r="AB1573" i="1"/>
  <c r="AD1573" i="1" s="1"/>
  <c r="AC1573" i="1"/>
  <c r="AE1573" i="1"/>
  <c r="AG1573" i="1"/>
  <c r="AH1573" i="1"/>
  <c r="AI1573" i="1"/>
  <c r="X1574" i="1"/>
  <c r="Y1574" i="1"/>
  <c r="Z1574" i="1"/>
  <c r="AA1574" i="1"/>
  <c r="AB1574" i="1"/>
  <c r="AD1574" i="1" s="1"/>
  <c r="AC1574" i="1"/>
  <c r="AE1574" i="1"/>
  <c r="AG1574" i="1"/>
  <c r="AH1574" i="1"/>
  <c r="AI1574" i="1"/>
  <c r="X1575" i="1"/>
  <c r="Y1575" i="1"/>
  <c r="Z1575" i="1"/>
  <c r="AA1575" i="1"/>
  <c r="AB1575" i="1"/>
  <c r="AC1575" i="1"/>
  <c r="AE1575" i="1"/>
  <c r="AG1575" i="1"/>
  <c r="AH1575" i="1"/>
  <c r="AI1575" i="1"/>
  <c r="X1576" i="1"/>
  <c r="Y1576" i="1"/>
  <c r="Z1576" i="1"/>
  <c r="AA1576" i="1"/>
  <c r="AB1576" i="1"/>
  <c r="AC1576" i="1"/>
  <c r="AE1576" i="1"/>
  <c r="AG1576" i="1"/>
  <c r="AH1576" i="1"/>
  <c r="AI1576" i="1"/>
  <c r="X1577" i="1"/>
  <c r="Y1577" i="1"/>
  <c r="Z1577" i="1"/>
  <c r="AA1577" i="1"/>
  <c r="AB1577" i="1"/>
  <c r="AC1577" i="1"/>
  <c r="AD1577" i="1"/>
  <c r="AE1577" i="1"/>
  <c r="AG1577" i="1"/>
  <c r="AH1577" i="1"/>
  <c r="AI1577" i="1"/>
  <c r="X1578" i="1"/>
  <c r="Y1578" i="1"/>
  <c r="Z1578" i="1"/>
  <c r="AA1578" i="1"/>
  <c r="AB1578" i="1"/>
  <c r="AC1578" i="1"/>
  <c r="AD1578" i="1"/>
  <c r="AE1578" i="1"/>
  <c r="AG1578" i="1"/>
  <c r="AH1578" i="1"/>
  <c r="AI1578" i="1"/>
  <c r="X1579" i="1"/>
  <c r="Y1579" i="1"/>
  <c r="Z1579" i="1"/>
  <c r="AA1579" i="1"/>
  <c r="AB1579" i="1"/>
  <c r="AC1579" i="1"/>
  <c r="AD1579" i="1"/>
  <c r="AE1579" i="1"/>
  <c r="AG1579" i="1"/>
  <c r="AH1579" i="1"/>
  <c r="AI1579" i="1"/>
  <c r="X1580" i="1"/>
  <c r="Y1580" i="1"/>
  <c r="Z1580" i="1"/>
  <c r="AA1580" i="1"/>
  <c r="AB1580" i="1"/>
  <c r="AC1580" i="1"/>
  <c r="AD1580" i="1"/>
  <c r="AE1580" i="1"/>
  <c r="AG1580" i="1"/>
  <c r="AH1580" i="1"/>
  <c r="AI1580" i="1"/>
  <c r="X1581" i="1"/>
  <c r="Y1581" i="1"/>
  <c r="Z1581" i="1"/>
  <c r="AA1581" i="1"/>
  <c r="AB1581" i="1"/>
  <c r="AC1581" i="1"/>
  <c r="AD1581" i="1"/>
  <c r="AE1581" i="1"/>
  <c r="AG1581" i="1"/>
  <c r="AH1581" i="1"/>
  <c r="AI1581" i="1"/>
  <c r="X1582" i="1"/>
  <c r="Y1582" i="1"/>
  <c r="Z1582" i="1"/>
  <c r="AA1582" i="1"/>
  <c r="AB1582" i="1"/>
  <c r="AC1582" i="1"/>
  <c r="AD1582" i="1"/>
  <c r="AE1582" i="1"/>
  <c r="AG1582" i="1"/>
  <c r="AH1582" i="1"/>
  <c r="AI1582" i="1"/>
  <c r="X1583" i="1"/>
  <c r="Y1583" i="1"/>
  <c r="Z1583" i="1"/>
  <c r="AA1583" i="1"/>
  <c r="AB1583" i="1"/>
  <c r="AC1583" i="1"/>
  <c r="AD1583" i="1"/>
  <c r="AE1583" i="1"/>
  <c r="AG1583" i="1"/>
  <c r="AH1583" i="1"/>
  <c r="AI1583" i="1"/>
  <c r="X1584" i="1"/>
  <c r="Y1584" i="1"/>
  <c r="Z1584" i="1"/>
  <c r="AA1584" i="1"/>
  <c r="AB1584" i="1"/>
  <c r="AC1584" i="1"/>
  <c r="AD1584" i="1"/>
  <c r="AE1584" i="1"/>
  <c r="AG1584" i="1"/>
  <c r="AH1584" i="1"/>
  <c r="AI1584" i="1"/>
  <c r="X1585" i="1"/>
  <c r="Y1585" i="1"/>
  <c r="Z1585" i="1"/>
  <c r="AA1585" i="1"/>
  <c r="AB1585" i="1"/>
  <c r="AC1585" i="1"/>
  <c r="AD1585" i="1"/>
  <c r="AE1585" i="1"/>
  <c r="AG1585" i="1"/>
  <c r="AH1585" i="1"/>
  <c r="AI1585" i="1"/>
  <c r="X1586" i="1"/>
  <c r="Y1586" i="1"/>
  <c r="Z1586" i="1"/>
  <c r="AA1586" i="1"/>
  <c r="AB1586" i="1"/>
  <c r="AD1586" i="1" s="1"/>
  <c r="AC1586" i="1"/>
  <c r="AE1586" i="1"/>
  <c r="AG1586" i="1"/>
  <c r="AH1586" i="1"/>
  <c r="AI1586" i="1"/>
  <c r="X1587" i="1"/>
  <c r="Y1587" i="1"/>
  <c r="Z1587" i="1"/>
  <c r="AA1587" i="1"/>
  <c r="AB1587" i="1"/>
  <c r="AC1587" i="1"/>
  <c r="AD1587" i="1"/>
  <c r="AE1587" i="1"/>
  <c r="AG1587" i="1"/>
  <c r="AH1587" i="1"/>
  <c r="AI1587" i="1"/>
  <c r="X1588" i="1"/>
  <c r="Y1588" i="1"/>
  <c r="Z1588" i="1"/>
  <c r="AA1588" i="1"/>
  <c r="AB1588" i="1"/>
  <c r="AD1588" i="1" s="1"/>
  <c r="AC1588" i="1"/>
  <c r="AE1588" i="1"/>
  <c r="AG1588" i="1"/>
  <c r="AH1588" i="1"/>
  <c r="AI1588" i="1"/>
  <c r="X1589" i="1"/>
  <c r="Y1589" i="1"/>
  <c r="Z1589" i="1"/>
  <c r="AA1589" i="1"/>
  <c r="AB1589" i="1"/>
  <c r="AC1589" i="1"/>
  <c r="AD1589" i="1"/>
  <c r="AE1589" i="1"/>
  <c r="AG1589" i="1"/>
  <c r="AH1589" i="1"/>
  <c r="AI1589" i="1"/>
  <c r="X1590" i="1"/>
  <c r="Y1590" i="1"/>
  <c r="Z1590" i="1"/>
  <c r="AA1590" i="1"/>
  <c r="AB1590" i="1"/>
  <c r="AD1590" i="1" s="1"/>
  <c r="AC1590" i="1"/>
  <c r="AE1590" i="1"/>
  <c r="AG1590" i="1"/>
  <c r="AH1590" i="1"/>
  <c r="AI1590" i="1"/>
  <c r="X1591" i="1"/>
  <c r="Y1591" i="1"/>
  <c r="Z1591" i="1"/>
  <c r="AA1591" i="1"/>
  <c r="AB1591" i="1"/>
  <c r="AC1591" i="1"/>
  <c r="AD1591" i="1"/>
  <c r="AE1591" i="1"/>
  <c r="AG1591" i="1"/>
  <c r="AH1591" i="1"/>
  <c r="AI1591" i="1"/>
  <c r="X1592" i="1"/>
  <c r="Y1592" i="1"/>
  <c r="Z1592" i="1"/>
  <c r="AA1592" i="1"/>
  <c r="AB1592" i="1"/>
  <c r="AD1592" i="1" s="1"/>
  <c r="AC1592" i="1"/>
  <c r="AE1592" i="1"/>
  <c r="AG1592" i="1"/>
  <c r="AH1592" i="1"/>
  <c r="AI1592" i="1"/>
  <c r="X1593" i="1"/>
  <c r="Y1593" i="1"/>
  <c r="Z1593" i="1"/>
  <c r="AA1593" i="1"/>
  <c r="AB1593" i="1"/>
  <c r="AD1593" i="1" s="1"/>
  <c r="AC1593" i="1"/>
  <c r="AE1593" i="1"/>
  <c r="AG1593" i="1"/>
  <c r="AH1593" i="1"/>
  <c r="AI1593" i="1"/>
  <c r="X1594" i="1"/>
  <c r="Y1594" i="1"/>
  <c r="Z1594" i="1"/>
  <c r="AA1594" i="1"/>
  <c r="AB1594" i="1"/>
  <c r="AD1594" i="1" s="1"/>
  <c r="AC1594" i="1"/>
  <c r="AE1594" i="1"/>
  <c r="AG1594" i="1"/>
  <c r="AH1594" i="1"/>
  <c r="AI1594" i="1"/>
  <c r="X1595" i="1"/>
  <c r="Y1595" i="1"/>
  <c r="Z1595" i="1"/>
  <c r="AA1595" i="1"/>
  <c r="AB1595" i="1"/>
  <c r="AC1595" i="1"/>
  <c r="AD1595" i="1"/>
  <c r="AE1595" i="1"/>
  <c r="AG1595" i="1"/>
  <c r="AH1595" i="1"/>
  <c r="AI1595" i="1"/>
  <c r="X1596" i="1"/>
  <c r="Y1596" i="1"/>
  <c r="Z1596" i="1"/>
  <c r="AA1596" i="1"/>
  <c r="AB1596" i="1"/>
  <c r="AD1596" i="1" s="1"/>
  <c r="AC1596" i="1"/>
  <c r="AE1596" i="1"/>
  <c r="AG1596" i="1"/>
  <c r="AH1596" i="1"/>
  <c r="AI1596" i="1"/>
  <c r="X1597" i="1"/>
  <c r="Y1597" i="1"/>
  <c r="Z1597" i="1"/>
  <c r="AA1597" i="1"/>
  <c r="AB1597" i="1"/>
  <c r="AD1597" i="1" s="1"/>
  <c r="AC1597" i="1"/>
  <c r="AE1597" i="1"/>
  <c r="AG1597" i="1"/>
  <c r="AH1597" i="1"/>
  <c r="AI1597" i="1"/>
  <c r="X1598" i="1"/>
  <c r="Y1598" i="1"/>
  <c r="Z1598" i="1"/>
  <c r="AA1598" i="1"/>
  <c r="AB1598" i="1"/>
  <c r="AD1598" i="1" s="1"/>
  <c r="AC1598" i="1"/>
  <c r="AE1598" i="1"/>
  <c r="AG1598" i="1"/>
  <c r="AH1598" i="1"/>
  <c r="AI1598" i="1"/>
  <c r="X1599" i="1"/>
  <c r="Y1599" i="1"/>
  <c r="Z1599" i="1"/>
  <c r="AA1599" i="1"/>
  <c r="AB1599" i="1"/>
  <c r="AD1599" i="1" s="1"/>
  <c r="AC1599" i="1"/>
  <c r="AE1599" i="1"/>
  <c r="AG1599" i="1"/>
  <c r="AH1599" i="1"/>
  <c r="AI1599" i="1"/>
  <c r="X1600" i="1"/>
  <c r="Y1600" i="1"/>
  <c r="Z1600" i="1"/>
  <c r="AA1600" i="1"/>
  <c r="AB1600" i="1"/>
  <c r="AD1600" i="1" s="1"/>
  <c r="AC1600" i="1"/>
  <c r="AE1600" i="1"/>
  <c r="AG1600" i="1"/>
  <c r="AH1600" i="1"/>
  <c r="AI1600" i="1"/>
  <c r="X1601" i="1"/>
  <c r="Y1601" i="1"/>
  <c r="Z1601" i="1"/>
  <c r="AA1601" i="1"/>
  <c r="AB1601" i="1"/>
  <c r="AD1601" i="1" s="1"/>
  <c r="AC1601" i="1"/>
  <c r="AE1601" i="1"/>
  <c r="AG1601" i="1"/>
  <c r="AH1601" i="1"/>
  <c r="AI1601" i="1"/>
  <c r="X1602" i="1"/>
  <c r="Y1602" i="1"/>
  <c r="Z1602" i="1"/>
  <c r="AA1602" i="1"/>
  <c r="AB1602" i="1"/>
  <c r="AD1602" i="1" s="1"/>
  <c r="AC1602" i="1"/>
  <c r="AE1602" i="1"/>
  <c r="AG1602" i="1"/>
  <c r="AH1602" i="1"/>
  <c r="AI1602" i="1"/>
  <c r="X1603" i="1"/>
  <c r="Y1603" i="1"/>
  <c r="Z1603" i="1"/>
  <c r="AA1603" i="1"/>
  <c r="AB1603" i="1"/>
  <c r="AC1603" i="1"/>
  <c r="AD1603" i="1"/>
  <c r="AE1603" i="1"/>
  <c r="AG1603" i="1"/>
  <c r="AH1603" i="1"/>
  <c r="AI1603" i="1"/>
  <c r="X1604" i="1"/>
  <c r="Y1604" i="1"/>
  <c r="Z1604" i="1"/>
  <c r="AA1604" i="1"/>
  <c r="AB1604" i="1"/>
  <c r="AD1604" i="1" s="1"/>
  <c r="AC1604" i="1"/>
  <c r="AE1604" i="1"/>
  <c r="AG1604" i="1"/>
  <c r="AH1604" i="1"/>
  <c r="AI1604" i="1"/>
  <c r="X1605" i="1"/>
  <c r="Y1605" i="1"/>
  <c r="Z1605" i="1"/>
  <c r="AA1605" i="1"/>
  <c r="AB1605" i="1"/>
  <c r="AC1605" i="1"/>
  <c r="AD1605" i="1"/>
  <c r="AE1605" i="1"/>
  <c r="AG1605" i="1"/>
  <c r="AH1605" i="1"/>
  <c r="AI1605" i="1"/>
  <c r="X1606" i="1"/>
  <c r="Y1606" i="1"/>
  <c r="Z1606" i="1"/>
  <c r="AA1606" i="1"/>
  <c r="AB1606" i="1"/>
  <c r="AD1606" i="1" s="1"/>
  <c r="AC1606" i="1"/>
  <c r="AE1606" i="1"/>
  <c r="AG1606" i="1"/>
  <c r="AH1606" i="1"/>
  <c r="AI1606" i="1"/>
  <c r="X1607" i="1"/>
  <c r="Y1607" i="1"/>
  <c r="Z1607" i="1"/>
  <c r="AA1607" i="1"/>
  <c r="AB1607" i="1"/>
  <c r="AD1607" i="1" s="1"/>
  <c r="AC1607" i="1"/>
  <c r="AE1607" i="1"/>
  <c r="AG1607" i="1"/>
  <c r="AH1607" i="1"/>
  <c r="AI1607" i="1"/>
  <c r="X1608" i="1"/>
  <c r="Y1608" i="1"/>
  <c r="Z1608" i="1"/>
  <c r="AA1608" i="1"/>
  <c r="AB1608" i="1"/>
  <c r="AD1608" i="1" s="1"/>
  <c r="AC1608" i="1"/>
  <c r="AE1608" i="1"/>
  <c r="AG1608" i="1"/>
  <c r="AH1608" i="1"/>
  <c r="AI1608" i="1"/>
  <c r="X1609" i="1"/>
  <c r="Y1609" i="1"/>
  <c r="Z1609" i="1"/>
  <c r="AA1609" i="1"/>
  <c r="AB1609" i="1"/>
  <c r="AC1609" i="1"/>
  <c r="AD1609" i="1"/>
  <c r="AE1609" i="1"/>
  <c r="AG1609" i="1"/>
  <c r="AH1609" i="1"/>
  <c r="AI1609" i="1"/>
  <c r="X1610" i="1"/>
  <c r="Y1610" i="1"/>
  <c r="Z1610" i="1"/>
  <c r="AA1610" i="1"/>
  <c r="AB1610" i="1"/>
  <c r="AD1610" i="1" s="1"/>
  <c r="AC1610" i="1"/>
  <c r="AE1610" i="1"/>
  <c r="AG1610" i="1"/>
  <c r="AH1610" i="1"/>
  <c r="AI1610" i="1"/>
  <c r="X1611" i="1"/>
  <c r="Y1611" i="1"/>
  <c r="Z1611" i="1"/>
  <c r="AA1611" i="1"/>
  <c r="AB1611" i="1"/>
  <c r="AC1611" i="1"/>
  <c r="AD1611" i="1"/>
  <c r="AE1611" i="1"/>
  <c r="AG1611" i="1"/>
  <c r="AH1611" i="1"/>
  <c r="AI1611" i="1"/>
  <c r="X1612" i="1"/>
  <c r="Y1612" i="1"/>
  <c r="Z1612" i="1"/>
  <c r="AA1612" i="1"/>
  <c r="AB1612" i="1"/>
  <c r="AD1612" i="1" s="1"/>
  <c r="AC1612" i="1"/>
  <c r="AE1612" i="1"/>
  <c r="AG1612" i="1"/>
  <c r="AH1612" i="1"/>
  <c r="AI1612" i="1"/>
  <c r="X1613" i="1"/>
  <c r="Y1613" i="1"/>
  <c r="Z1613" i="1"/>
  <c r="AA1613" i="1"/>
  <c r="AB1613" i="1"/>
  <c r="AD1613" i="1" s="1"/>
  <c r="AC1613" i="1"/>
  <c r="AE1613" i="1"/>
  <c r="AG1613" i="1"/>
  <c r="AH1613" i="1"/>
  <c r="AI1613" i="1"/>
  <c r="X1614" i="1"/>
  <c r="Y1614" i="1"/>
  <c r="Z1614" i="1"/>
  <c r="AA1614" i="1"/>
  <c r="AB1614" i="1"/>
  <c r="AD1614" i="1" s="1"/>
  <c r="AC1614" i="1"/>
  <c r="AE1614" i="1"/>
  <c r="AG1614" i="1"/>
  <c r="AH1614" i="1"/>
  <c r="AI1614" i="1"/>
  <c r="X1615" i="1"/>
  <c r="Y1615" i="1"/>
  <c r="Z1615" i="1"/>
  <c r="AA1615" i="1"/>
  <c r="AB1615" i="1"/>
  <c r="AD1615" i="1" s="1"/>
  <c r="AC1615" i="1"/>
  <c r="AE1615" i="1"/>
  <c r="AG1615" i="1"/>
  <c r="AH1615" i="1"/>
  <c r="AI1615" i="1"/>
  <c r="X1616" i="1"/>
  <c r="Y1616" i="1"/>
  <c r="Z1616" i="1"/>
  <c r="AA1616" i="1"/>
  <c r="AB1616" i="1"/>
  <c r="AD1616" i="1" s="1"/>
  <c r="AC1616" i="1"/>
  <c r="AE1616" i="1"/>
  <c r="AG1616" i="1"/>
  <c r="AH1616" i="1"/>
  <c r="AI1616" i="1"/>
  <c r="X1617" i="1"/>
  <c r="Y1617" i="1"/>
  <c r="Z1617" i="1"/>
  <c r="AA1617" i="1"/>
  <c r="AB1617" i="1"/>
  <c r="AD1617" i="1" s="1"/>
  <c r="AC1617" i="1"/>
  <c r="AE1617" i="1"/>
  <c r="AG1617" i="1"/>
  <c r="AH1617" i="1"/>
  <c r="AI1617" i="1"/>
  <c r="X1618" i="1"/>
  <c r="Y1618" i="1"/>
  <c r="Z1618" i="1"/>
  <c r="AA1618" i="1"/>
  <c r="AB1618" i="1"/>
  <c r="AD1618" i="1" s="1"/>
  <c r="AC1618" i="1"/>
  <c r="AE1618" i="1"/>
  <c r="AG1618" i="1"/>
  <c r="AH1618" i="1"/>
  <c r="AI1618" i="1"/>
  <c r="X1619" i="1"/>
  <c r="Y1619" i="1"/>
  <c r="Z1619" i="1"/>
  <c r="AA1619" i="1"/>
  <c r="AB1619" i="1"/>
  <c r="AC1619" i="1"/>
  <c r="AD1619" i="1"/>
  <c r="AE1619" i="1"/>
  <c r="AG1619" i="1"/>
  <c r="AH1619" i="1"/>
  <c r="AI1619" i="1"/>
  <c r="X1620" i="1"/>
  <c r="Y1620" i="1"/>
  <c r="Z1620" i="1"/>
  <c r="AA1620" i="1"/>
  <c r="AB1620" i="1"/>
  <c r="AD1620" i="1" s="1"/>
  <c r="AC1620" i="1"/>
  <c r="AE1620" i="1"/>
  <c r="AG1620" i="1"/>
  <c r="AH1620" i="1"/>
  <c r="AI1620" i="1"/>
  <c r="X1621" i="1"/>
  <c r="Y1621" i="1"/>
  <c r="Z1621" i="1"/>
  <c r="AA1621" i="1"/>
  <c r="AB1621" i="1"/>
  <c r="AC1621" i="1"/>
  <c r="AD1621" i="1"/>
  <c r="AE1621" i="1"/>
  <c r="AG1621" i="1"/>
  <c r="AH1621" i="1"/>
  <c r="AI1621" i="1"/>
  <c r="X1622" i="1"/>
  <c r="Y1622" i="1"/>
  <c r="Z1622" i="1"/>
  <c r="AA1622" i="1"/>
  <c r="AB1622" i="1"/>
  <c r="AD1622" i="1" s="1"/>
  <c r="AC1622" i="1"/>
  <c r="AE1622" i="1"/>
  <c r="AG1622" i="1"/>
  <c r="AH1622" i="1"/>
  <c r="AI1622" i="1"/>
  <c r="X1623" i="1"/>
  <c r="Y1623" i="1"/>
  <c r="Z1623" i="1"/>
  <c r="AA1623" i="1"/>
  <c r="AB1623" i="1"/>
  <c r="AD1623" i="1" s="1"/>
  <c r="AC1623" i="1"/>
  <c r="AE1623" i="1"/>
  <c r="AG1623" i="1"/>
  <c r="AH1623" i="1"/>
  <c r="AI1623" i="1"/>
  <c r="X1624" i="1"/>
  <c r="Y1624" i="1"/>
  <c r="Z1624" i="1"/>
  <c r="AA1624" i="1"/>
  <c r="AB1624" i="1"/>
  <c r="AD1624" i="1" s="1"/>
  <c r="AC1624" i="1"/>
  <c r="AE1624" i="1"/>
  <c r="AG1624" i="1"/>
  <c r="AH1624" i="1"/>
  <c r="AI1624" i="1"/>
  <c r="X1625" i="1"/>
  <c r="Y1625" i="1"/>
  <c r="Z1625" i="1"/>
  <c r="AA1625" i="1"/>
  <c r="AB1625" i="1"/>
  <c r="AC1625" i="1"/>
  <c r="AD1625" i="1"/>
  <c r="AE1625" i="1"/>
  <c r="AG1625" i="1"/>
  <c r="AH1625" i="1"/>
  <c r="AI1625" i="1"/>
  <c r="X1626" i="1"/>
  <c r="Y1626" i="1"/>
  <c r="Z1626" i="1"/>
  <c r="AA1626" i="1"/>
  <c r="AB1626" i="1"/>
  <c r="AD1626" i="1" s="1"/>
  <c r="AC1626" i="1"/>
  <c r="AE1626" i="1"/>
  <c r="AG1626" i="1"/>
  <c r="AH1626" i="1"/>
  <c r="AI1626" i="1"/>
  <c r="X1627" i="1"/>
  <c r="Y1627" i="1"/>
  <c r="Z1627" i="1"/>
  <c r="AA1627" i="1"/>
  <c r="AB1627" i="1"/>
  <c r="AC1627" i="1"/>
  <c r="AD1627" i="1"/>
  <c r="AE1627" i="1"/>
  <c r="AG1627" i="1"/>
  <c r="AH1627" i="1"/>
  <c r="AI1627" i="1"/>
  <c r="X1628" i="1"/>
  <c r="Y1628" i="1"/>
  <c r="Z1628" i="1"/>
  <c r="AA1628" i="1"/>
  <c r="AB1628" i="1"/>
  <c r="AD1628" i="1" s="1"/>
  <c r="AC1628" i="1"/>
  <c r="AE1628" i="1"/>
  <c r="AG1628" i="1"/>
  <c r="AH1628" i="1"/>
  <c r="AI1628" i="1"/>
  <c r="X1629" i="1"/>
  <c r="Y1629" i="1"/>
  <c r="Z1629" i="1"/>
  <c r="AA1629" i="1"/>
  <c r="AB1629" i="1"/>
  <c r="AD1629" i="1" s="1"/>
  <c r="AC1629" i="1"/>
  <c r="AE1629" i="1"/>
  <c r="AG1629" i="1"/>
  <c r="AH1629" i="1"/>
  <c r="AI1629" i="1"/>
  <c r="X1630" i="1"/>
  <c r="Y1630" i="1"/>
  <c r="Z1630" i="1"/>
  <c r="AA1630" i="1"/>
  <c r="AB1630" i="1"/>
  <c r="AD1630" i="1" s="1"/>
  <c r="AC1630" i="1"/>
  <c r="AE1630" i="1"/>
  <c r="AG1630" i="1"/>
  <c r="AH1630" i="1"/>
  <c r="AI1630" i="1"/>
  <c r="X1631" i="1"/>
  <c r="Y1631" i="1"/>
  <c r="Z1631" i="1"/>
  <c r="AA1631" i="1"/>
  <c r="AB1631" i="1"/>
  <c r="AD1631" i="1" s="1"/>
  <c r="AC1631" i="1"/>
  <c r="AE1631" i="1"/>
  <c r="AG1631" i="1"/>
  <c r="AH1631" i="1"/>
  <c r="AI1631" i="1"/>
  <c r="X1632" i="1"/>
  <c r="Y1632" i="1"/>
  <c r="Z1632" i="1"/>
  <c r="AA1632" i="1"/>
  <c r="AB1632" i="1"/>
  <c r="AD1632" i="1" s="1"/>
  <c r="AC1632" i="1"/>
  <c r="AE1632" i="1"/>
  <c r="AG1632" i="1"/>
  <c r="AH1632" i="1"/>
  <c r="AI1632" i="1"/>
  <c r="X1633" i="1"/>
  <c r="Y1633" i="1"/>
  <c r="Z1633" i="1"/>
  <c r="AA1633" i="1"/>
  <c r="AB1633" i="1"/>
  <c r="AD1633" i="1" s="1"/>
  <c r="AC1633" i="1"/>
  <c r="AE1633" i="1"/>
  <c r="AG1633" i="1"/>
  <c r="AH1633" i="1"/>
  <c r="AI1633" i="1"/>
  <c r="X1634" i="1"/>
  <c r="Y1634" i="1"/>
  <c r="Z1634" i="1"/>
  <c r="AA1634" i="1"/>
  <c r="AB1634" i="1"/>
  <c r="AD1634" i="1" s="1"/>
  <c r="AC1634" i="1"/>
  <c r="AE1634" i="1"/>
  <c r="AG1634" i="1"/>
  <c r="AH1634" i="1"/>
  <c r="AI1634" i="1"/>
  <c r="X1635" i="1"/>
  <c r="Y1635" i="1"/>
  <c r="Z1635" i="1"/>
  <c r="AA1635" i="1"/>
  <c r="AB1635" i="1"/>
  <c r="AC1635" i="1"/>
  <c r="AD1635" i="1"/>
  <c r="AE1635" i="1"/>
  <c r="AG1635" i="1"/>
  <c r="AH1635" i="1"/>
  <c r="AI1635" i="1"/>
  <c r="X1636" i="1"/>
  <c r="Y1636" i="1"/>
  <c r="Z1636" i="1"/>
  <c r="AA1636" i="1"/>
  <c r="AB1636" i="1"/>
  <c r="AD1636" i="1" s="1"/>
  <c r="AC1636" i="1"/>
  <c r="AE1636" i="1"/>
  <c r="AG1636" i="1"/>
  <c r="AH1636" i="1"/>
  <c r="AI1636" i="1"/>
  <c r="X1637" i="1"/>
  <c r="Y1637" i="1"/>
  <c r="Z1637" i="1"/>
  <c r="AA1637" i="1"/>
  <c r="AB1637" i="1"/>
  <c r="AC1637" i="1"/>
  <c r="AD1637" i="1"/>
  <c r="AE1637" i="1"/>
  <c r="AG1637" i="1"/>
  <c r="AH1637" i="1"/>
  <c r="AI1637" i="1"/>
  <c r="X1638" i="1"/>
  <c r="Y1638" i="1"/>
  <c r="Z1638" i="1"/>
  <c r="AA1638" i="1"/>
  <c r="AB1638" i="1"/>
  <c r="AD1638" i="1" s="1"/>
  <c r="AC1638" i="1"/>
  <c r="AE1638" i="1"/>
  <c r="AG1638" i="1"/>
  <c r="AH1638" i="1"/>
  <c r="AI1638" i="1"/>
  <c r="X1639" i="1"/>
  <c r="Y1639" i="1"/>
  <c r="Z1639" i="1"/>
  <c r="AA1639" i="1"/>
  <c r="AB1639" i="1"/>
  <c r="AD1639" i="1" s="1"/>
  <c r="AC1639" i="1"/>
  <c r="AE1639" i="1"/>
  <c r="AG1639" i="1"/>
  <c r="AH1639" i="1"/>
  <c r="AI1639" i="1"/>
  <c r="X1640" i="1"/>
  <c r="Y1640" i="1"/>
  <c r="Z1640" i="1"/>
  <c r="AA1640" i="1"/>
  <c r="AB1640" i="1"/>
  <c r="AD1640" i="1" s="1"/>
  <c r="AC1640" i="1"/>
  <c r="AE1640" i="1"/>
  <c r="AG1640" i="1"/>
  <c r="AH1640" i="1"/>
  <c r="AI1640" i="1"/>
  <c r="X1641" i="1"/>
  <c r="Y1641" i="1"/>
  <c r="Z1641" i="1"/>
  <c r="AA1641" i="1"/>
  <c r="AB1641" i="1"/>
  <c r="AC1641" i="1"/>
  <c r="AD1641" i="1"/>
  <c r="AE1641" i="1"/>
  <c r="AG1641" i="1"/>
  <c r="AH1641" i="1"/>
  <c r="AI1641" i="1"/>
  <c r="X1642" i="1"/>
  <c r="Y1642" i="1"/>
  <c r="Z1642" i="1"/>
  <c r="AA1642" i="1"/>
  <c r="AB1642" i="1"/>
  <c r="AD1642" i="1" s="1"/>
  <c r="AC1642" i="1"/>
  <c r="AE1642" i="1"/>
  <c r="AG1642" i="1"/>
  <c r="AH1642" i="1"/>
  <c r="AI1642" i="1"/>
  <c r="X1643" i="1"/>
  <c r="Y1643" i="1"/>
  <c r="Z1643" i="1"/>
  <c r="AA1643" i="1"/>
  <c r="AB1643" i="1"/>
  <c r="AC1643" i="1"/>
  <c r="AD1643" i="1"/>
  <c r="AE1643" i="1"/>
  <c r="AG1643" i="1"/>
  <c r="AH1643" i="1"/>
  <c r="AI1643" i="1"/>
  <c r="X1644" i="1"/>
  <c r="Y1644" i="1"/>
  <c r="Z1644" i="1"/>
  <c r="AA1644" i="1"/>
  <c r="AB1644" i="1"/>
  <c r="AD1644" i="1" s="1"/>
  <c r="AC1644" i="1"/>
  <c r="AE1644" i="1"/>
  <c r="AG1644" i="1"/>
  <c r="AH1644" i="1"/>
  <c r="AI1644" i="1"/>
  <c r="X1645" i="1"/>
  <c r="Y1645" i="1"/>
  <c r="Z1645" i="1"/>
  <c r="AA1645" i="1"/>
  <c r="AB1645" i="1"/>
  <c r="AD1645" i="1" s="1"/>
  <c r="AC1645" i="1"/>
  <c r="AE1645" i="1"/>
  <c r="AG1645" i="1"/>
  <c r="AH1645" i="1"/>
  <c r="AI1645" i="1"/>
  <c r="X1646" i="1"/>
  <c r="Y1646" i="1"/>
  <c r="Z1646" i="1"/>
  <c r="AA1646" i="1"/>
  <c r="AB1646" i="1"/>
  <c r="AD1646" i="1" s="1"/>
  <c r="AC1646" i="1"/>
  <c r="AE1646" i="1"/>
  <c r="AG1646" i="1"/>
  <c r="AH1646" i="1"/>
  <c r="AI1646" i="1"/>
  <c r="X1647" i="1"/>
  <c r="Y1647" i="1"/>
  <c r="Z1647" i="1"/>
  <c r="AA1647" i="1"/>
  <c r="AB1647" i="1"/>
  <c r="AD1647" i="1" s="1"/>
  <c r="AC1647" i="1"/>
  <c r="AE1647" i="1"/>
  <c r="AG1647" i="1"/>
  <c r="AH1647" i="1"/>
  <c r="AI1647" i="1"/>
  <c r="X1648" i="1"/>
  <c r="Y1648" i="1"/>
  <c r="Z1648" i="1"/>
  <c r="AA1648" i="1"/>
  <c r="AB1648" i="1"/>
  <c r="AD1648" i="1" s="1"/>
  <c r="AC1648" i="1"/>
  <c r="AE1648" i="1"/>
  <c r="AG1648" i="1"/>
  <c r="AH1648" i="1"/>
  <c r="AI1648" i="1"/>
  <c r="X1649" i="1"/>
  <c r="Y1649" i="1"/>
  <c r="Z1649" i="1"/>
  <c r="AA1649" i="1"/>
  <c r="AB1649" i="1"/>
  <c r="AD1649" i="1" s="1"/>
  <c r="AC1649" i="1"/>
  <c r="AE1649" i="1"/>
  <c r="AG1649" i="1"/>
  <c r="AH1649" i="1"/>
  <c r="AI1649" i="1"/>
  <c r="X1650" i="1"/>
  <c r="Y1650" i="1"/>
  <c r="Z1650" i="1"/>
  <c r="AA1650" i="1"/>
  <c r="AB1650" i="1"/>
  <c r="AD1650" i="1" s="1"/>
  <c r="AC1650" i="1"/>
  <c r="AE1650" i="1"/>
  <c r="AG1650" i="1"/>
  <c r="AH1650" i="1"/>
  <c r="AI1650" i="1"/>
  <c r="X1651" i="1"/>
  <c r="Y1651" i="1"/>
  <c r="Z1651" i="1"/>
  <c r="AA1651" i="1"/>
  <c r="AB1651" i="1"/>
  <c r="AC1651" i="1"/>
  <c r="AD1651" i="1"/>
  <c r="AE1651" i="1"/>
  <c r="AG1651" i="1"/>
  <c r="AH1651" i="1"/>
  <c r="AI1651" i="1"/>
  <c r="X1652" i="1"/>
  <c r="Y1652" i="1"/>
  <c r="Z1652" i="1"/>
  <c r="AA1652" i="1"/>
  <c r="AB1652" i="1"/>
  <c r="AD1652" i="1" s="1"/>
  <c r="AC1652" i="1"/>
  <c r="AE1652" i="1"/>
  <c r="AG1652" i="1"/>
  <c r="AH1652" i="1"/>
  <c r="AI1652" i="1"/>
  <c r="X1653" i="1"/>
  <c r="Y1653" i="1"/>
  <c r="Z1653" i="1"/>
  <c r="AA1653" i="1"/>
  <c r="AB1653" i="1"/>
  <c r="AC1653" i="1"/>
  <c r="AD1653" i="1"/>
  <c r="AE1653" i="1"/>
  <c r="AG1653" i="1"/>
  <c r="AH1653" i="1"/>
  <c r="AI1653" i="1"/>
  <c r="X1654" i="1"/>
  <c r="Y1654" i="1"/>
  <c r="Z1654" i="1"/>
  <c r="AA1654" i="1"/>
  <c r="AB1654" i="1"/>
  <c r="AD1654" i="1" s="1"/>
  <c r="AC1654" i="1"/>
  <c r="AE1654" i="1"/>
  <c r="AG1654" i="1"/>
  <c r="AH1654" i="1"/>
  <c r="AI1654" i="1"/>
  <c r="X1655" i="1"/>
  <c r="Y1655" i="1"/>
  <c r="Z1655" i="1"/>
  <c r="AA1655" i="1"/>
  <c r="AB1655" i="1"/>
  <c r="AD1655" i="1" s="1"/>
  <c r="AC1655" i="1"/>
  <c r="AE1655" i="1"/>
  <c r="AG1655" i="1"/>
  <c r="AH1655" i="1"/>
  <c r="AI1655" i="1"/>
  <c r="X1656" i="1"/>
  <c r="Y1656" i="1"/>
  <c r="Z1656" i="1"/>
  <c r="AA1656" i="1"/>
  <c r="AB1656" i="1"/>
  <c r="AD1656" i="1" s="1"/>
  <c r="AC1656" i="1"/>
  <c r="AE1656" i="1"/>
  <c r="AG1656" i="1"/>
  <c r="AH1656" i="1"/>
  <c r="AI1656" i="1"/>
  <c r="X1657" i="1"/>
  <c r="Y1657" i="1"/>
  <c r="Z1657" i="1"/>
  <c r="AA1657" i="1"/>
  <c r="AB1657" i="1"/>
  <c r="AC1657" i="1"/>
  <c r="AD1657" i="1"/>
  <c r="AE1657" i="1"/>
  <c r="AG1657" i="1"/>
  <c r="AH1657" i="1"/>
  <c r="AI1657" i="1"/>
  <c r="X1658" i="1"/>
  <c r="Y1658" i="1"/>
  <c r="Z1658" i="1"/>
  <c r="AA1658" i="1"/>
  <c r="AB1658" i="1"/>
  <c r="AD1658" i="1" s="1"/>
  <c r="AC1658" i="1"/>
  <c r="AE1658" i="1"/>
  <c r="AG1658" i="1"/>
  <c r="AH1658" i="1"/>
  <c r="AI1658" i="1"/>
  <c r="X1659" i="1"/>
  <c r="Y1659" i="1"/>
  <c r="Z1659" i="1"/>
  <c r="AA1659" i="1"/>
  <c r="AB1659" i="1"/>
  <c r="AC1659" i="1"/>
  <c r="AD1659" i="1"/>
  <c r="AE1659" i="1"/>
  <c r="AG1659" i="1"/>
  <c r="AH1659" i="1"/>
  <c r="AI1659" i="1"/>
  <c r="X1660" i="1"/>
  <c r="Y1660" i="1"/>
  <c r="Z1660" i="1"/>
  <c r="AA1660" i="1"/>
  <c r="AB1660" i="1"/>
  <c r="AD1660" i="1" s="1"/>
  <c r="AC1660" i="1"/>
  <c r="AE1660" i="1"/>
  <c r="AG1660" i="1"/>
  <c r="AH1660" i="1"/>
  <c r="AI1660" i="1"/>
  <c r="X1661" i="1"/>
  <c r="Y1661" i="1"/>
  <c r="Z1661" i="1"/>
  <c r="AA1661" i="1"/>
  <c r="AB1661" i="1"/>
  <c r="AD1661" i="1" s="1"/>
  <c r="AC1661" i="1"/>
  <c r="AE1661" i="1"/>
  <c r="AG1661" i="1"/>
  <c r="AH1661" i="1"/>
  <c r="AI1661" i="1"/>
  <c r="X1662" i="1"/>
  <c r="Y1662" i="1"/>
  <c r="Z1662" i="1"/>
  <c r="AA1662" i="1"/>
  <c r="AB1662" i="1"/>
  <c r="AD1662" i="1" s="1"/>
  <c r="AC1662" i="1"/>
  <c r="AE1662" i="1"/>
  <c r="AG1662" i="1"/>
  <c r="AH1662" i="1"/>
  <c r="AI1662" i="1"/>
  <c r="X1663" i="1"/>
  <c r="Y1663" i="1"/>
  <c r="Z1663" i="1"/>
  <c r="AA1663" i="1"/>
  <c r="AB1663" i="1"/>
  <c r="AD1663" i="1" s="1"/>
  <c r="AC1663" i="1"/>
  <c r="AE1663" i="1"/>
  <c r="AG1663" i="1"/>
  <c r="AH1663" i="1"/>
  <c r="AI1663" i="1"/>
  <c r="X1664" i="1"/>
  <c r="Y1664" i="1"/>
  <c r="Z1664" i="1"/>
  <c r="AA1664" i="1"/>
  <c r="AB1664" i="1"/>
  <c r="AD1664" i="1" s="1"/>
  <c r="AC1664" i="1"/>
  <c r="AE1664" i="1"/>
  <c r="AG1664" i="1"/>
  <c r="AH1664" i="1"/>
  <c r="AI1664" i="1"/>
  <c r="X1665" i="1"/>
  <c r="Y1665" i="1"/>
  <c r="Z1665" i="1"/>
  <c r="AA1665" i="1"/>
  <c r="AB1665" i="1"/>
  <c r="AD1665" i="1" s="1"/>
  <c r="AC1665" i="1"/>
  <c r="AE1665" i="1"/>
  <c r="AG1665" i="1"/>
  <c r="AH1665" i="1"/>
  <c r="AI1665" i="1"/>
  <c r="X1666" i="1"/>
  <c r="Y1666" i="1"/>
  <c r="Z1666" i="1"/>
  <c r="AA1666" i="1"/>
  <c r="AB1666" i="1"/>
  <c r="AD1666" i="1" s="1"/>
  <c r="AC1666" i="1"/>
  <c r="AE1666" i="1"/>
  <c r="AG1666" i="1"/>
  <c r="AH1666" i="1"/>
  <c r="AI1666" i="1"/>
  <c r="X1667" i="1"/>
  <c r="Y1667" i="1"/>
  <c r="Z1667" i="1"/>
  <c r="AA1667" i="1"/>
  <c r="AB1667" i="1"/>
  <c r="AC1667" i="1"/>
  <c r="AD1667" i="1"/>
  <c r="AE1667" i="1"/>
  <c r="AG1667" i="1"/>
  <c r="AH1667" i="1"/>
  <c r="AI1667" i="1"/>
  <c r="X1668" i="1"/>
  <c r="Y1668" i="1"/>
  <c r="Z1668" i="1"/>
  <c r="AA1668" i="1"/>
  <c r="AB1668" i="1"/>
  <c r="AD1668" i="1" s="1"/>
  <c r="AC1668" i="1"/>
  <c r="AE1668" i="1"/>
  <c r="AG1668" i="1"/>
  <c r="AH1668" i="1"/>
  <c r="AI1668" i="1"/>
  <c r="X1669" i="1"/>
  <c r="Y1669" i="1"/>
  <c r="Z1669" i="1"/>
  <c r="AA1669" i="1"/>
  <c r="AB1669" i="1"/>
  <c r="AC1669" i="1"/>
  <c r="AD1669" i="1"/>
  <c r="AE1669" i="1"/>
  <c r="AG1669" i="1"/>
  <c r="AH1669" i="1"/>
  <c r="AI1669" i="1"/>
  <c r="X1670" i="1"/>
  <c r="Y1670" i="1"/>
  <c r="Z1670" i="1"/>
  <c r="AA1670" i="1"/>
  <c r="AB1670" i="1"/>
  <c r="AD1670" i="1" s="1"/>
  <c r="AC1670" i="1"/>
  <c r="AE1670" i="1"/>
  <c r="AG1670" i="1"/>
  <c r="AH1670" i="1"/>
  <c r="AI1670" i="1"/>
  <c r="X1671" i="1"/>
  <c r="Y1671" i="1"/>
  <c r="Z1671" i="1"/>
  <c r="AA1671" i="1"/>
  <c r="AB1671" i="1"/>
  <c r="AD1671" i="1" s="1"/>
  <c r="AC1671" i="1"/>
  <c r="AE1671" i="1"/>
  <c r="AG1671" i="1"/>
  <c r="AH1671" i="1"/>
  <c r="AI1671" i="1"/>
  <c r="X1672" i="1"/>
  <c r="Y1672" i="1"/>
  <c r="Z1672" i="1"/>
  <c r="AA1672" i="1"/>
  <c r="AB1672" i="1"/>
  <c r="AD1672" i="1" s="1"/>
  <c r="AC1672" i="1"/>
  <c r="AE1672" i="1"/>
  <c r="AG1672" i="1"/>
  <c r="AH1672" i="1"/>
  <c r="AI1672" i="1"/>
  <c r="X1673" i="1"/>
  <c r="Y1673" i="1"/>
  <c r="Z1673" i="1"/>
  <c r="AA1673" i="1"/>
  <c r="AB1673" i="1"/>
  <c r="AC1673" i="1"/>
  <c r="AD1673" i="1"/>
  <c r="AE1673" i="1"/>
  <c r="AG1673" i="1"/>
  <c r="AH1673" i="1"/>
  <c r="AI1673" i="1"/>
  <c r="X1674" i="1"/>
  <c r="Y1674" i="1"/>
  <c r="Z1674" i="1"/>
  <c r="AA1674" i="1"/>
  <c r="AB1674" i="1"/>
  <c r="AD1674" i="1" s="1"/>
  <c r="AC1674" i="1"/>
  <c r="AE1674" i="1"/>
  <c r="AG1674" i="1"/>
  <c r="AH1674" i="1"/>
  <c r="AI1674" i="1"/>
  <c r="X1675" i="1"/>
  <c r="Y1675" i="1"/>
  <c r="Z1675" i="1"/>
  <c r="AA1675" i="1"/>
  <c r="AB1675" i="1"/>
  <c r="AC1675" i="1"/>
  <c r="AD1675" i="1"/>
  <c r="AE1675" i="1"/>
  <c r="AG1675" i="1"/>
  <c r="AH1675" i="1"/>
  <c r="AI1675" i="1"/>
  <c r="X1676" i="1"/>
  <c r="Y1676" i="1"/>
  <c r="Z1676" i="1"/>
  <c r="AA1676" i="1"/>
  <c r="AB1676" i="1"/>
  <c r="AD1676" i="1" s="1"/>
  <c r="AC1676" i="1"/>
  <c r="AE1676" i="1"/>
  <c r="AG1676" i="1"/>
  <c r="AH1676" i="1"/>
  <c r="AI1676" i="1"/>
  <c r="X1677" i="1"/>
  <c r="Y1677" i="1"/>
  <c r="Z1677" i="1"/>
  <c r="AA1677" i="1"/>
  <c r="AB1677" i="1"/>
  <c r="AD1677" i="1" s="1"/>
  <c r="AC1677" i="1"/>
  <c r="AE1677" i="1"/>
  <c r="AG1677" i="1"/>
  <c r="AH1677" i="1"/>
  <c r="AI1677" i="1"/>
  <c r="X1678" i="1"/>
  <c r="Y1678" i="1"/>
  <c r="Z1678" i="1"/>
  <c r="AA1678" i="1"/>
  <c r="AB1678" i="1"/>
  <c r="AD1678" i="1" s="1"/>
  <c r="AC1678" i="1"/>
  <c r="AE1678" i="1"/>
  <c r="AG1678" i="1"/>
  <c r="AH1678" i="1"/>
  <c r="AI1678" i="1"/>
  <c r="X1679" i="1"/>
  <c r="Y1679" i="1"/>
  <c r="Z1679" i="1"/>
  <c r="AA1679" i="1"/>
  <c r="AB1679" i="1"/>
  <c r="AD1679" i="1" s="1"/>
  <c r="AC1679" i="1"/>
  <c r="AE1679" i="1"/>
  <c r="AG1679" i="1"/>
  <c r="AH1679" i="1"/>
  <c r="AI1679" i="1"/>
  <c r="X1680" i="1"/>
  <c r="Y1680" i="1"/>
  <c r="Z1680" i="1"/>
  <c r="AA1680" i="1"/>
  <c r="AB1680" i="1"/>
  <c r="AD1680" i="1" s="1"/>
  <c r="AC1680" i="1"/>
  <c r="AE1680" i="1"/>
  <c r="AG1680" i="1"/>
  <c r="AH1680" i="1"/>
  <c r="AI1680" i="1"/>
  <c r="X1681" i="1"/>
  <c r="Y1681" i="1"/>
  <c r="Z1681" i="1"/>
  <c r="AA1681" i="1"/>
  <c r="AB1681" i="1"/>
  <c r="AD1681" i="1" s="1"/>
  <c r="AC1681" i="1"/>
  <c r="AE1681" i="1"/>
  <c r="AG1681" i="1"/>
  <c r="AH1681" i="1"/>
  <c r="AI1681" i="1"/>
  <c r="X1682" i="1"/>
  <c r="Y1682" i="1"/>
  <c r="Z1682" i="1"/>
  <c r="AA1682" i="1"/>
  <c r="AB1682" i="1"/>
  <c r="AD1682" i="1" s="1"/>
  <c r="AC1682" i="1"/>
  <c r="AE1682" i="1"/>
  <c r="AG1682" i="1"/>
  <c r="AH1682" i="1"/>
  <c r="AI1682" i="1"/>
  <c r="X1683" i="1"/>
  <c r="Y1683" i="1"/>
  <c r="Z1683" i="1"/>
  <c r="AA1683" i="1"/>
  <c r="AB1683" i="1"/>
  <c r="AC1683" i="1"/>
  <c r="AD1683" i="1"/>
  <c r="AE1683" i="1"/>
  <c r="AG1683" i="1"/>
  <c r="AH1683" i="1"/>
  <c r="AI1683" i="1"/>
  <c r="X1684" i="1"/>
  <c r="Y1684" i="1"/>
  <c r="Z1684" i="1"/>
  <c r="AA1684" i="1"/>
  <c r="AB1684" i="1"/>
  <c r="AD1684" i="1" s="1"/>
  <c r="AC1684" i="1"/>
  <c r="AE1684" i="1"/>
  <c r="AG1684" i="1"/>
  <c r="AH1684" i="1"/>
  <c r="AI1684" i="1"/>
  <c r="X1685" i="1"/>
  <c r="Y1685" i="1"/>
  <c r="Z1685" i="1"/>
  <c r="AA1685" i="1"/>
  <c r="AB1685" i="1"/>
  <c r="AC1685" i="1"/>
  <c r="AD1685" i="1"/>
  <c r="AE1685" i="1"/>
  <c r="AG1685" i="1"/>
  <c r="AH1685" i="1"/>
  <c r="AI1685" i="1"/>
  <c r="X1686" i="1"/>
  <c r="Y1686" i="1"/>
  <c r="Z1686" i="1"/>
  <c r="AA1686" i="1"/>
  <c r="AB1686" i="1"/>
  <c r="AD1686" i="1" s="1"/>
  <c r="AC1686" i="1"/>
  <c r="AE1686" i="1"/>
  <c r="AG1686" i="1"/>
  <c r="AH1686" i="1"/>
  <c r="AI1686" i="1"/>
  <c r="X1687" i="1"/>
  <c r="Y1687" i="1"/>
  <c r="Z1687" i="1"/>
  <c r="AA1687" i="1"/>
  <c r="AB1687" i="1"/>
  <c r="AD1687" i="1" s="1"/>
  <c r="AC1687" i="1"/>
  <c r="AE1687" i="1"/>
  <c r="AG1687" i="1"/>
  <c r="AH1687" i="1"/>
  <c r="AI1687" i="1"/>
  <c r="X1688" i="1"/>
  <c r="Y1688" i="1"/>
  <c r="Z1688" i="1"/>
  <c r="AA1688" i="1"/>
  <c r="AB1688" i="1"/>
  <c r="AD1688" i="1" s="1"/>
  <c r="AC1688" i="1"/>
  <c r="AE1688" i="1"/>
  <c r="AG1688" i="1"/>
  <c r="AH1688" i="1"/>
  <c r="AI1688" i="1"/>
  <c r="X1689" i="1"/>
  <c r="Y1689" i="1"/>
  <c r="Z1689" i="1"/>
  <c r="AA1689" i="1"/>
  <c r="AB1689" i="1"/>
  <c r="AC1689" i="1"/>
  <c r="AD1689" i="1"/>
  <c r="AE1689" i="1"/>
  <c r="AG1689" i="1"/>
  <c r="AH1689" i="1"/>
  <c r="AI1689" i="1"/>
  <c r="X1690" i="1"/>
  <c r="Y1690" i="1"/>
  <c r="Z1690" i="1"/>
  <c r="AA1690" i="1"/>
  <c r="AB1690" i="1"/>
  <c r="AD1690" i="1" s="1"/>
  <c r="AC1690" i="1"/>
  <c r="AE1690" i="1"/>
  <c r="AG1690" i="1"/>
  <c r="AH1690" i="1"/>
  <c r="AI1690" i="1"/>
  <c r="X1691" i="1"/>
  <c r="Y1691" i="1"/>
  <c r="Z1691" i="1"/>
  <c r="AA1691" i="1"/>
  <c r="AB1691" i="1"/>
  <c r="AC1691" i="1"/>
  <c r="AD1691" i="1"/>
  <c r="AE1691" i="1"/>
  <c r="AG1691" i="1"/>
  <c r="AH1691" i="1"/>
  <c r="AI1691" i="1"/>
  <c r="X1692" i="1"/>
  <c r="Y1692" i="1"/>
  <c r="Z1692" i="1"/>
  <c r="AA1692" i="1"/>
  <c r="AB1692" i="1"/>
  <c r="AD1692" i="1" s="1"/>
  <c r="AC1692" i="1"/>
  <c r="AE1692" i="1"/>
  <c r="AG1692" i="1"/>
  <c r="AH1692" i="1"/>
  <c r="AI1692" i="1"/>
  <c r="X1693" i="1"/>
  <c r="Y1693" i="1"/>
  <c r="Z1693" i="1"/>
  <c r="AA1693" i="1"/>
  <c r="AB1693" i="1"/>
  <c r="AD1693" i="1" s="1"/>
  <c r="AC1693" i="1"/>
  <c r="AE1693" i="1"/>
  <c r="AG1693" i="1"/>
  <c r="AH1693" i="1"/>
  <c r="AI1693" i="1"/>
  <c r="X1694" i="1"/>
  <c r="Y1694" i="1"/>
  <c r="Z1694" i="1"/>
  <c r="AA1694" i="1"/>
  <c r="AB1694" i="1"/>
  <c r="AD1694" i="1" s="1"/>
  <c r="AC1694" i="1"/>
  <c r="AE1694" i="1"/>
  <c r="AG1694" i="1"/>
  <c r="AH1694" i="1"/>
  <c r="AI1694" i="1"/>
  <c r="X1695" i="1"/>
  <c r="Y1695" i="1"/>
  <c r="Z1695" i="1"/>
  <c r="AA1695" i="1"/>
  <c r="AB1695" i="1"/>
  <c r="AD1695" i="1" s="1"/>
  <c r="AC1695" i="1"/>
  <c r="AE1695" i="1"/>
  <c r="AG1695" i="1"/>
  <c r="AH1695" i="1"/>
  <c r="AI1695" i="1"/>
  <c r="X1696" i="1"/>
  <c r="Y1696" i="1"/>
  <c r="Z1696" i="1"/>
  <c r="AA1696" i="1"/>
  <c r="AB1696" i="1"/>
  <c r="AD1696" i="1" s="1"/>
  <c r="AC1696" i="1"/>
  <c r="AE1696" i="1"/>
  <c r="AG1696" i="1"/>
  <c r="AH1696" i="1"/>
  <c r="AI1696" i="1"/>
  <c r="X1697" i="1"/>
  <c r="Y1697" i="1"/>
  <c r="Z1697" i="1"/>
  <c r="AA1697" i="1"/>
  <c r="AB1697" i="1"/>
  <c r="AD1697" i="1" s="1"/>
  <c r="AC1697" i="1"/>
  <c r="AE1697" i="1"/>
  <c r="AG1697" i="1"/>
  <c r="AH1697" i="1"/>
  <c r="AI1697" i="1"/>
  <c r="X1698" i="1"/>
  <c r="Y1698" i="1"/>
  <c r="Z1698" i="1"/>
  <c r="AA1698" i="1"/>
  <c r="AB1698" i="1"/>
  <c r="AD1698" i="1" s="1"/>
  <c r="AC1698" i="1"/>
  <c r="AE1698" i="1"/>
  <c r="AG1698" i="1"/>
  <c r="AH1698" i="1"/>
  <c r="AI1698" i="1"/>
  <c r="X1699" i="1"/>
  <c r="Y1699" i="1"/>
  <c r="Z1699" i="1"/>
  <c r="AA1699" i="1"/>
  <c r="AB1699" i="1"/>
  <c r="AC1699" i="1"/>
  <c r="AD1699" i="1" s="1"/>
  <c r="AE1699" i="1"/>
  <c r="AG1699" i="1"/>
  <c r="AH1699" i="1"/>
  <c r="AI1699" i="1"/>
  <c r="X1700" i="1"/>
  <c r="Y1700" i="1"/>
  <c r="Z1700" i="1"/>
  <c r="AA1700" i="1"/>
  <c r="AB1700" i="1"/>
  <c r="AD1700" i="1" s="1"/>
  <c r="AC1700" i="1"/>
  <c r="AE1700" i="1"/>
  <c r="AG1700" i="1"/>
  <c r="AH1700" i="1"/>
  <c r="AI1700" i="1"/>
  <c r="X1701" i="1"/>
  <c r="Y1701" i="1"/>
  <c r="Z1701" i="1"/>
  <c r="AA1701" i="1"/>
  <c r="AB1701" i="1"/>
  <c r="AC1701" i="1"/>
  <c r="AD1701" i="1"/>
  <c r="AE1701" i="1"/>
  <c r="AG1701" i="1"/>
  <c r="AH1701" i="1"/>
  <c r="AI1701" i="1"/>
  <c r="X1702" i="1"/>
  <c r="Y1702" i="1"/>
  <c r="Z1702" i="1"/>
  <c r="AA1702" i="1"/>
  <c r="AB1702" i="1"/>
  <c r="AD1702" i="1" s="1"/>
  <c r="AC1702" i="1"/>
  <c r="AE1702" i="1"/>
  <c r="AG1702" i="1"/>
  <c r="AH1702" i="1"/>
  <c r="AI1702" i="1"/>
  <c r="X1703" i="1"/>
  <c r="Y1703" i="1"/>
  <c r="Z1703" i="1"/>
  <c r="AA1703" i="1"/>
  <c r="AB1703" i="1"/>
  <c r="AD1703" i="1" s="1"/>
  <c r="AC1703" i="1"/>
  <c r="AE1703" i="1"/>
  <c r="AG1703" i="1"/>
  <c r="AH1703" i="1"/>
  <c r="AI1703" i="1"/>
  <c r="X1704" i="1"/>
  <c r="Y1704" i="1"/>
  <c r="Z1704" i="1"/>
  <c r="AA1704" i="1"/>
  <c r="AB1704" i="1"/>
  <c r="AD1704" i="1" s="1"/>
  <c r="AC1704" i="1"/>
  <c r="AE1704" i="1"/>
  <c r="AG1704" i="1"/>
  <c r="AH1704" i="1"/>
  <c r="AI1704" i="1"/>
  <c r="X1705" i="1"/>
  <c r="Y1705" i="1"/>
  <c r="Z1705" i="1"/>
  <c r="AA1705" i="1"/>
  <c r="AB1705" i="1"/>
  <c r="AC1705" i="1"/>
  <c r="AD1705" i="1" s="1"/>
  <c r="AE1705" i="1"/>
  <c r="AG1705" i="1"/>
  <c r="AH1705" i="1"/>
  <c r="AI1705" i="1"/>
  <c r="X1706" i="1"/>
  <c r="Y1706" i="1"/>
  <c r="Z1706" i="1"/>
  <c r="AA1706" i="1"/>
  <c r="AB1706" i="1"/>
  <c r="AD1706" i="1" s="1"/>
  <c r="AC1706" i="1"/>
  <c r="AE1706" i="1"/>
  <c r="AG1706" i="1"/>
  <c r="AH1706" i="1"/>
  <c r="AI1706" i="1"/>
  <c r="X1707" i="1"/>
  <c r="Y1707" i="1"/>
  <c r="Z1707" i="1"/>
  <c r="AA1707" i="1"/>
  <c r="AB1707" i="1"/>
  <c r="AC1707" i="1"/>
  <c r="AD1707" i="1"/>
  <c r="AE1707" i="1"/>
  <c r="AG1707" i="1"/>
  <c r="AH1707" i="1"/>
  <c r="AI1707" i="1"/>
  <c r="X1708" i="1"/>
  <c r="Y1708" i="1"/>
  <c r="Z1708" i="1"/>
  <c r="AA1708" i="1"/>
  <c r="AB1708" i="1"/>
  <c r="AD1708" i="1" s="1"/>
  <c r="AC1708" i="1"/>
  <c r="AE1708" i="1"/>
  <c r="AG1708" i="1"/>
  <c r="AH1708" i="1"/>
  <c r="AI1708" i="1"/>
  <c r="X1709" i="1"/>
  <c r="Y1709" i="1"/>
  <c r="Z1709" i="1"/>
  <c r="AA1709" i="1"/>
  <c r="AB1709" i="1"/>
  <c r="AD1709" i="1" s="1"/>
  <c r="AC1709" i="1"/>
  <c r="AE1709" i="1"/>
  <c r="AG1709" i="1"/>
  <c r="AH1709" i="1"/>
  <c r="AI1709" i="1"/>
  <c r="X1710" i="1"/>
  <c r="Y1710" i="1"/>
  <c r="Z1710" i="1"/>
  <c r="AA1710" i="1"/>
  <c r="AB1710" i="1"/>
  <c r="AD1710" i="1" s="1"/>
  <c r="AC1710" i="1"/>
  <c r="AE1710" i="1"/>
  <c r="AG1710" i="1"/>
  <c r="AH1710" i="1"/>
  <c r="AI1710" i="1"/>
  <c r="X1711" i="1"/>
  <c r="Y1711" i="1"/>
  <c r="Z1711" i="1"/>
  <c r="AA1711" i="1"/>
  <c r="AB1711" i="1"/>
  <c r="AD1711" i="1" s="1"/>
  <c r="AC1711" i="1"/>
  <c r="AE1711" i="1"/>
  <c r="AG1711" i="1"/>
  <c r="AH1711" i="1"/>
  <c r="AI1711" i="1"/>
  <c r="X1712" i="1"/>
  <c r="Y1712" i="1"/>
  <c r="Z1712" i="1"/>
  <c r="AA1712" i="1"/>
  <c r="AB1712" i="1"/>
  <c r="AD1712" i="1" s="1"/>
  <c r="AC1712" i="1"/>
  <c r="AE1712" i="1"/>
  <c r="AG1712" i="1"/>
  <c r="AH1712" i="1"/>
  <c r="AI1712" i="1"/>
  <c r="X1713" i="1"/>
  <c r="Y1713" i="1"/>
  <c r="Z1713" i="1"/>
  <c r="AA1713" i="1"/>
  <c r="AB1713" i="1"/>
  <c r="AD1713" i="1" s="1"/>
  <c r="AC1713" i="1"/>
  <c r="AE1713" i="1"/>
  <c r="AG1713" i="1"/>
  <c r="AH1713" i="1"/>
  <c r="AI1713" i="1"/>
  <c r="X1714" i="1"/>
  <c r="Y1714" i="1"/>
  <c r="Z1714" i="1"/>
  <c r="AA1714" i="1"/>
  <c r="AB1714" i="1"/>
  <c r="AD1714" i="1" s="1"/>
  <c r="AC1714" i="1"/>
  <c r="AE1714" i="1"/>
  <c r="AG1714" i="1"/>
  <c r="AH1714" i="1"/>
  <c r="AI1714" i="1"/>
  <c r="X1715" i="1"/>
  <c r="Y1715" i="1"/>
  <c r="Z1715" i="1"/>
  <c r="AA1715" i="1"/>
  <c r="AB1715" i="1"/>
  <c r="AC1715" i="1"/>
  <c r="AD1715" i="1" s="1"/>
  <c r="AE1715" i="1"/>
  <c r="AG1715" i="1"/>
  <c r="AH1715" i="1"/>
  <c r="AI1715" i="1"/>
  <c r="X1716" i="1"/>
  <c r="Y1716" i="1"/>
  <c r="Z1716" i="1"/>
  <c r="AA1716" i="1"/>
  <c r="AB1716" i="1"/>
  <c r="AD1716" i="1" s="1"/>
  <c r="AC1716" i="1"/>
  <c r="AE1716" i="1"/>
  <c r="AG1716" i="1"/>
  <c r="AH1716" i="1"/>
  <c r="AI1716" i="1"/>
  <c r="X1717" i="1"/>
  <c r="Y1717" i="1"/>
  <c r="Z1717" i="1"/>
  <c r="AA1717" i="1"/>
  <c r="AB1717" i="1"/>
  <c r="AC1717" i="1"/>
  <c r="AD1717" i="1"/>
  <c r="AE1717" i="1"/>
  <c r="AG1717" i="1"/>
  <c r="AH1717" i="1"/>
  <c r="AI1717" i="1"/>
  <c r="X1718" i="1"/>
  <c r="Y1718" i="1"/>
  <c r="Z1718" i="1"/>
  <c r="AA1718" i="1"/>
  <c r="AB1718" i="1"/>
  <c r="AD1718" i="1" s="1"/>
  <c r="AC1718" i="1"/>
  <c r="AE1718" i="1"/>
  <c r="AG1718" i="1"/>
  <c r="AH1718" i="1"/>
  <c r="AI1718" i="1"/>
  <c r="X1719" i="1"/>
  <c r="Y1719" i="1"/>
  <c r="Z1719" i="1"/>
  <c r="AA1719" i="1"/>
  <c r="AB1719" i="1"/>
  <c r="AD1719" i="1" s="1"/>
  <c r="AC1719" i="1"/>
  <c r="AE1719" i="1"/>
  <c r="AG1719" i="1"/>
  <c r="AH1719" i="1"/>
  <c r="AI1719" i="1"/>
  <c r="X1720" i="1"/>
  <c r="Y1720" i="1"/>
  <c r="Z1720" i="1"/>
  <c r="AA1720" i="1"/>
  <c r="AB1720" i="1"/>
  <c r="AD1720" i="1" s="1"/>
  <c r="AC1720" i="1"/>
  <c r="AE1720" i="1"/>
  <c r="AG1720" i="1"/>
  <c r="AH1720" i="1"/>
  <c r="AI1720" i="1"/>
  <c r="X1721" i="1"/>
  <c r="Y1721" i="1"/>
  <c r="Z1721" i="1"/>
  <c r="AA1721" i="1"/>
  <c r="AB1721" i="1"/>
  <c r="AC1721" i="1"/>
  <c r="AD1721" i="1" s="1"/>
  <c r="AE1721" i="1"/>
  <c r="AG1721" i="1"/>
  <c r="AH1721" i="1"/>
  <c r="AI1721" i="1"/>
  <c r="X1722" i="1"/>
  <c r="Y1722" i="1"/>
  <c r="Z1722" i="1"/>
  <c r="AA1722" i="1"/>
  <c r="AB1722" i="1"/>
  <c r="AD1722" i="1" s="1"/>
  <c r="AC1722" i="1"/>
  <c r="AE1722" i="1"/>
  <c r="AG1722" i="1"/>
  <c r="AH1722" i="1"/>
  <c r="AI1722" i="1"/>
  <c r="X1723" i="1"/>
  <c r="Y1723" i="1"/>
  <c r="Z1723" i="1"/>
  <c r="AA1723" i="1"/>
  <c r="AB1723" i="1"/>
  <c r="AC1723" i="1"/>
  <c r="AD1723" i="1"/>
  <c r="AE1723" i="1"/>
  <c r="AG1723" i="1"/>
  <c r="AH1723" i="1"/>
  <c r="AI1723" i="1"/>
  <c r="X1724" i="1"/>
  <c r="Y1724" i="1"/>
  <c r="Z1724" i="1"/>
  <c r="AA1724" i="1"/>
  <c r="AB1724" i="1"/>
  <c r="AD1724" i="1" s="1"/>
  <c r="AC1724" i="1"/>
  <c r="AE1724" i="1"/>
  <c r="AG1724" i="1"/>
  <c r="AH1724" i="1"/>
  <c r="AI1724" i="1"/>
  <c r="X1725" i="1"/>
  <c r="Y1725" i="1"/>
  <c r="Z1725" i="1"/>
  <c r="AA1725" i="1"/>
  <c r="AB1725" i="1"/>
  <c r="AD1725" i="1" s="1"/>
  <c r="AC1725" i="1"/>
  <c r="AE1725" i="1"/>
  <c r="AG1725" i="1"/>
  <c r="AH1725" i="1"/>
  <c r="AI1725" i="1"/>
  <c r="X1726" i="1"/>
  <c r="Y1726" i="1"/>
  <c r="Z1726" i="1"/>
  <c r="AA1726" i="1"/>
  <c r="AB1726" i="1"/>
  <c r="AD1726" i="1" s="1"/>
  <c r="AC1726" i="1"/>
  <c r="AE1726" i="1"/>
  <c r="AG1726" i="1"/>
  <c r="AH1726" i="1"/>
  <c r="AI1726" i="1"/>
  <c r="X1727" i="1"/>
  <c r="Y1727" i="1"/>
  <c r="Z1727" i="1"/>
  <c r="AA1727" i="1"/>
  <c r="AB1727" i="1"/>
  <c r="AD1727" i="1" s="1"/>
  <c r="AC1727" i="1"/>
  <c r="AE1727" i="1"/>
  <c r="AG1727" i="1"/>
  <c r="AH1727" i="1"/>
  <c r="AI1727" i="1"/>
  <c r="X1728" i="1"/>
  <c r="Y1728" i="1"/>
  <c r="Z1728" i="1"/>
  <c r="AA1728" i="1"/>
  <c r="AB1728" i="1"/>
  <c r="AD1728" i="1" s="1"/>
  <c r="AC1728" i="1"/>
  <c r="AE1728" i="1"/>
  <c r="AG1728" i="1"/>
  <c r="AH1728" i="1"/>
  <c r="AI1728" i="1"/>
  <c r="X1729" i="1"/>
  <c r="Y1729" i="1"/>
  <c r="Z1729" i="1"/>
  <c r="AA1729" i="1"/>
  <c r="AB1729" i="1"/>
  <c r="AD1729" i="1" s="1"/>
  <c r="AC1729" i="1"/>
  <c r="AE1729" i="1"/>
  <c r="AG1729" i="1"/>
  <c r="AH1729" i="1"/>
  <c r="AI1729" i="1"/>
  <c r="X1730" i="1"/>
  <c r="Y1730" i="1"/>
  <c r="Z1730" i="1"/>
  <c r="AA1730" i="1"/>
  <c r="AB1730" i="1"/>
  <c r="AD1730" i="1" s="1"/>
  <c r="AC1730" i="1"/>
  <c r="AE1730" i="1"/>
  <c r="AG1730" i="1"/>
  <c r="AH1730" i="1"/>
  <c r="AI1730" i="1"/>
  <c r="X1731" i="1"/>
  <c r="Y1731" i="1"/>
  <c r="Z1731" i="1"/>
  <c r="AA1731" i="1"/>
  <c r="AB1731" i="1"/>
  <c r="AC1731" i="1"/>
  <c r="AD1731" i="1" s="1"/>
  <c r="AE1731" i="1"/>
  <c r="AG1731" i="1"/>
  <c r="AH1731" i="1"/>
  <c r="AI1731" i="1"/>
  <c r="X1732" i="1"/>
  <c r="Y1732" i="1"/>
  <c r="Z1732" i="1"/>
  <c r="AA1732" i="1"/>
  <c r="AB1732" i="1"/>
  <c r="AD1732" i="1" s="1"/>
  <c r="AC1732" i="1"/>
  <c r="AE1732" i="1"/>
  <c r="AG1732" i="1"/>
  <c r="AH1732" i="1"/>
  <c r="AI1732" i="1"/>
  <c r="X1733" i="1"/>
  <c r="Y1733" i="1"/>
  <c r="Z1733" i="1"/>
  <c r="AA1733" i="1"/>
  <c r="AB1733" i="1"/>
  <c r="AC1733" i="1"/>
  <c r="AD1733" i="1"/>
  <c r="AE1733" i="1"/>
  <c r="AG1733" i="1"/>
  <c r="AH1733" i="1"/>
  <c r="AI1733" i="1"/>
  <c r="X1734" i="1"/>
  <c r="Y1734" i="1"/>
  <c r="Z1734" i="1"/>
  <c r="AA1734" i="1"/>
  <c r="AB1734" i="1"/>
  <c r="AD1734" i="1" s="1"/>
  <c r="AC1734" i="1"/>
  <c r="AE1734" i="1"/>
  <c r="AG1734" i="1"/>
  <c r="AH1734" i="1"/>
  <c r="AI1734" i="1"/>
  <c r="X1735" i="1"/>
  <c r="Y1735" i="1"/>
  <c r="Z1735" i="1"/>
  <c r="AA1735" i="1"/>
  <c r="AB1735" i="1"/>
  <c r="AD1735" i="1" s="1"/>
  <c r="AC1735" i="1"/>
  <c r="AE1735" i="1"/>
  <c r="AG1735" i="1"/>
  <c r="AH1735" i="1"/>
  <c r="AI1735" i="1"/>
  <c r="X1736" i="1"/>
  <c r="Y1736" i="1"/>
  <c r="Z1736" i="1"/>
  <c r="AA1736" i="1"/>
  <c r="AB1736" i="1"/>
  <c r="AD1736" i="1" s="1"/>
  <c r="AC1736" i="1"/>
  <c r="AE1736" i="1"/>
  <c r="AG1736" i="1"/>
  <c r="AH1736" i="1"/>
  <c r="AI1736" i="1"/>
  <c r="X1737" i="1"/>
  <c r="Y1737" i="1"/>
  <c r="Z1737" i="1"/>
  <c r="AA1737" i="1"/>
  <c r="AB1737" i="1"/>
  <c r="AD1737" i="1" s="1"/>
  <c r="AC1737" i="1"/>
  <c r="AE1737" i="1"/>
  <c r="AG1737" i="1"/>
  <c r="AH1737" i="1"/>
  <c r="AI1737" i="1"/>
  <c r="X1738" i="1"/>
  <c r="Y1738" i="1"/>
  <c r="Z1738" i="1"/>
  <c r="AA1738" i="1"/>
  <c r="AB1738" i="1"/>
  <c r="AD1738" i="1" s="1"/>
  <c r="AC1738" i="1"/>
  <c r="AE1738" i="1"/>
  <c r="AG1738" i="1"/>
  <c r="AH1738" i="1"/>
  <c r="AI1738" i="1"/>
  <c r="X1739" i="1"/>
  <c r="Y1739" i="1"/>
  <c r="Z1739" i="1"/>
  <c r="AA1739" i="1"/>
  <c r="AB1739" i="1"/>
  <c r="AC1739" i="1"/>
  <c r="AD1739" i="1"/>
  <c r="AE1739" i="1"/>
  <c r="AG1739" i="1"/>
  <c r="AH1739" i="1"/>
  <c r="AI1739" i="1"/>
  <c r="X1740" i="1"/>
  <c r="Y1740" i="1"/>
  <c r="Z1740" i="1"/>
  <c r="AA1740" i="1"/>
  <c r="AB1740" i="1"/>
  <c r="AD1740" i="1" s="1"/>
  <c r="AC1740" i="1"/>
  <c r="AE1740" i="1"/>
  <c r="AG1740" i="1"/>
  <c r="AH1740" i="1"/>
  <c r="AI1740" i="1"/>
  <c r="X1741" i="1"/>
  <c r="Y1741" i="1"/>
  <c r="Z1741" i="1"/>
  <c r="AA1741" i="1"/>
  <c r="AB1741" i="1"/>
  <c r="AC1741" i="1"/>
  <c r="AD1741" i="1"/>
  <c r="AE1741" i="1"/>
  <c r="AG1741" i="1"/>
  <c r="AH1741" i="1"/>
  <c r="AI1741" i="1"/>
  <c r="X1742" i="1"/>
  <c r="Y1742" i="1"/>
  <c r="Z1742" i="1"/>
  <c r="AA1742" i="1"/>
  <c r="AB1742" i="1"/>
  <c r="AD1742" i="1" s="1"/>
  <c r="AC1742" i="1"/>
  <c r="AE1742" i="1"/>
  <c r="AG1742" i="1"/>
  <c r="AH1742" i="1"/>
  <c r="AI1742" i="1"/>
  <c r="X1743" i="1"/>
  <c r="Y1743" i="1"/>
  <c r="Z1743" i="1"/>
  <c r="AA1743" i="1"/>
  <c r="AB1743" i="1"/>
  <c r="AC1743" i="1"/>
  <c r="AD1743" i="1"/>
  <c r="AE1743" i="1"/>
  <c r="AG1743" i="1"/>
  <c r="AH1743" i="1"/>
  <c r="AI1743" i="1"/>
  <c r="X1744" i="1"/>
  <c r="Y1744" i="1"/>
  <c r="Z1744" i="1"/>
  <c r="AA1744" i="1"/>
  <c r="AB1744" i="1"/>
  <c r="AD1744" i="1" s="1"/>
  <c r="AC1744" i="1"/>
  <c r="AE1744" i="1"/>
  <c r="AG1744" i="1"/>
  <c r="AH1744" i="1"/>
  <c r="AI1744" i="1"/>
  <c r="X1745" i="1"/>
  <c r="Y1745" i="1"/>
  <c r="Z1745" i="1"/>
  <c r="AA1745" i="1"/>
  <c r="AB1745" i="1"/>
  <c r="AD1745" i="1" s="1"/>
  <c r="AC1745" i="1"/>
  <c r="AE1745" i="1"/>
  <c r="AG1745" i="1"/>
  <c r="AH1745" i="1"/>
  <c r="AI1745" i="1"/>
  <c r="X1746" i="1"/>
  <c r="Y1746" i="1"/>
  <c r="Z1746" i="1"/>
  <c r="AA1746" i="1"/>
  <c r="AB1746" i="1"/>
  <c r="AD1746" i="1" s="1"/>
  <c r="AC1746" i="1"/>
  <c r="AE1746" i="1"/>
  <c r="AG1746" i="1"/>
  <c r="AH1746" i="1"/>
  <c r="AI1746" i="1"/>
  <c r="X1747" i="1"/>
  <c r="Y1747" i="1"/>
  <c r="Z1747" i="1"/>
  <c r="AA1747" i="1"/>
  <c r="AB1747" i="1"/>
  <c r="AD1747" i="1" s="1"/>
  <c r="AC1747" i="1"/>
  <c r="AE1747" i="1"/>
  <c r="AG1747" i="1"/>
  <c r="AH1747" i="1"/>
  <c r="AI1747" i="1"/>
  <c r="X1748" i="1"/>
  <c r="Y1748" i="1"/>
  <c r="Z1748" i="1"/>
  <c r="AA1748" i="1"/>
  <c r="AB1748" i="1"/>
  <c r="AD1748" i="1" s="1"/>
  <c r="AC1748" i="1"/>
  <c r="AE1748" i="1"/>
  <c r="AG1748" i="1"/>
  <c r="AH1748" i="1"/>
  <c r="AI1748" i="1"/>
  <c r="X1749" i="1"/>
  <c r="Y1749" i="1"/>
  <c r="Z1749" i="1"/>
  <c r="AA1749" i="1"/>
  <c r="AB1749" i="1"/>
  <c r="AC1749" i="1"/>
  <c r="AD1749" i="1"/>
  <c r="AE1749" i="1"/>
  <c r="AG1749" i="1"/>
  <c r="AH1749" i="1"/>
  <c r="AI1749" i="1"/>
  <c r="X1750" i="1"/>
  <c r="Y1750" i="1"/>
  <c r="Z1750" i="1"/>
  <c r="AA1750" i="1"/>
  <c r="AB1750" i="1"/>
  <c r="AD1750" i="1" s="1"/>
  <c r="AC1750" i="1"/>
  <c r="AE1750" i="1"/>
  <c r="AG1750" i="1"/>
  <c r="AH1750" i="1"/>
  <c r="AI1750" i="1"/>
  <c r="X1751" i="1"/>
  <c r="Y1751" i="1"/>
  <c r="Z1751" i="1"/>
  <c r="AA1751" i="1"/>
  <c r="AB1751" i="1"/>
  <c r="AD1751" i="1" s="1"/>
  <c r="AC1751" i="1"/>
  <c r="AE1751" i="1"/>
  <c r="AG1751" i="1"/>
  <c r="AH1751" i="1"/>
  <c r="AI1751" i="1"/>
  <c r="X1752" i="1"/>
  <c r="Y1752" i="1"/>
  <c r="Z1752" i="1"/>
  <c r="AA1752" i="1"/>
  <c r="AB1752" i="1"/>
  <c r="AD1752" i="1" s="1"/>
  <c r="AC1752" i="1"/>
  <c r="AE1752" i="1"/>
  <c r="AG1752" i="1"/>
  <c r="AH1752" i="1"/>
  <c r="AI1752" i="1"/>
  <c r="X1753" i="1"/>
  <c r="Y1753" i="1"/>
  <c r="Z1753" i="1"/>
  <c r="AA1753" i="1"/>
  <c r="AB1753" i="1"/>
  <c r="AD1753" i="1" s="1"/>
  <c r="AC1753" i="1"/>
  <c r="AE1753" i="1"/>
  <c r="AG1753" i="1"/>
  <c r="AH1753" i="1"/>
  <c r="AI1753" i="1"/>
  <c r="X1754" i="1"/>
  <c r="Y1754" i="1"/>
  <c r="Z1754" i="1"/>
  <c r="AA1754" i="1"/>
  <c r="AB1754" i="1"/>
  <c r="AD1754" i="1" s="1"/>
  <c r="AC1754" i="1"/>
  <c r="AE1754" i="1"/>
  <c r="AG1754" i="1"/>
  <c r="AH1754" i="1"/>
  <c r="AI1754" i="1"/>
  <c r="X1755" i="1"/>
  <c r="Y1755" i="1"/>
  <c r="Z1755" i="1"/>
  <c r="AA1755" i="1"/>
  <c r="AB1755" i="1"/>
  <c r="AC1755" i="1"/>
  <c r="AD1755" i="1"/>
  <c r="AE1755" i="1"/>
  <c r="AG1755" i="1"/>
  <c r="AH1755" i="1"/>
  <c r="AI1755" i="1"/>
  <c r="X1756" i="1"/>
  <c r="Y1756" i="1"/>
  <c r="Z1756" i="1"/>
  <c r="AA1756" i="1"/>
  <c r="AB1756" i="1"/>
  <c r="AD1756" i="1" s="1"/>
  <c r="AC1756" i="1"/>
  <c r="AE1756" i="1"/>
  <c r="AG1756" i="1"/>
  <c r="AH1756" i="1"/>
  <c r="AI1756" i="1"/>
  <c r="X1757" i="1"/>
  <c r="Y1757" i="1"/>
  <c r="Z1757" i="1"/>
  <c r="AA1757" i="1"/>
  <c r="AB1757" i="1"/>
  <c r="AC1757" i="1"/>
  <c r="AD1757" i="1"/>
  <c r="AE1757" i="1"/>
  <c r="AG1757" i="1"/>
  <c r="AH1757" i="1"/>
  <c r="AI1757" i="1"/>
  <c r="X1758" i="1"/>
  <c r="Y1758" i="1"/>
  <c r="Z1758" i="1"/>
  <c r="AA1758" i="1"/>
  <c r="AB1758" i="1"/>
  <c r="AD1758" i="1" s="1"/>
  <c r="AC1758" i="1"/>
  <c r="AE1758" i="1"/>
  <c r="AG1758" i="1"/>
  <c r="AH1758" i="1"/>
  <c r="AI1758" i="1"/>
  <c r="X1759" i="1"/>
  <c r="Y1759" i="1"/>
  <c r="Z1759" i="1"/>
  <c r="AA1759" i="1"/>
  <c r="AB1759" i="1"/>
  <c r="AC1759" i="1"/>
  <c r="AD1759" i="1"/>
  <c r="AE1759" i="1"/>
  <c r="AG1759" i="1"/>
  <c r="AH1759" i="1"/>
  <c r="AI1759" i="1"/>
  <c r="X1760" i="1"/>
  <c r="Y1760" i="1"/>
  <c r="Z1760" i="1"/>
  <c r="AA1760" i="1"/>
  <c r="AB1760" i="1"/>
  <c r="AD1760" i="1" s="1"/>
  <c r="AC1760" i="1"/>
  <c r="AE1760" i="1"/>
  <c r="AG1760" i="1"/>
  <c r="AH1760" i="1"/>
  <c r="AI1760" i="1"/>
  <c r="X1761" i="1"/>
  <c r="Y1761" i="1"/>
  <c r="Z1761" i="1"/>
  <c r="AA1761" i="1"/>
  <c r="AB1761" i="1"/>
  <c r="AD1761" i="1" s="1"/>
  <c r="AC1761" i="1"/>
  <c r="AE1761" i="1"/>
  <c r="AG1761" i="1"/>
  <c r="AH1761" i="1"/>
  <c r="AI1761" i="1"/>
  <c r="X1762" i="1"/>
  <c r="Y1762" i="1"/>
  <c r="Z1762" i="1"/>
  <c r="AA1762" i="1"/>
  <c r="AB1762" i="1"/>
  <c r="AD1762" i="1" s="1"/>
  <c r="AC1762" i="1"/>
  <c r="AE1762" i="1"/>
  <c r="AG1762" i="1"/>
  <c r="AH1762" i="1"/>
  <c r="AI1762" i="1"/>
  <c r="X1763" i="1"/>
  <c r="Y1763" i="1"/>
  <c r="Z1763" i="1"/>
  <c r="AA1763" i="1"/>
  <c r="AB1763" i="1"/>
  <c r="AD1763" i="1" s="1"/>
  <c r="AC1763" i="1"/>
  <c r="AE1763" i="1"/>
  <c r="AG1763" i="1"/>
  <c r="AH1763" i="1"/>
  <c r="AI1763" i="1"/>
  <c r="X1764" i="1"/>
  <c r="Y1764" i="1"/>
  <c r="Z1764" i="1"/>
  <c r="AA1764" i="1"/>
  <c r="AB1764" i="1"/>
  <c r="AD1764" i="1" s="1"/>
  <c r="AC1764" i="1"/>
  <c r="AE1764" i="1"/>
  <c r="AG1764" i="1"/>
  <c r="AH1764" i="1"/>
  <c r="AI1764" i="1"/>
  <c r="X1765" i="1"/>
  <c r="Y1765" i="1"/>
  <c r="Z1765" i="1"/>
  <c r="AA1765" i="1"/>
  <c r="AB1765" i="1"/>
  <c r="AC1765" i="1"/>
  <c r="AD1765" i="1"/>
  <c r="AE1765" i="1"/>
  <c r="AG1765" i="1"/>
  <c r="AH1765" i="1"/>
  <c r="AI1765" i="1"/>
  <c r="X1766" i="1"/>
  <c r="Y1766" i="1"/>
  <c r="Z1766" i="1"/>
  <c r="AA1766" i="1"/>
  <c r="AB1766" i="1"/>
  <c r="AD1766" i="1" s="1"/>
  <c r="AC1766" i="1"/>
  <c r="AE1766" i="1"/>
  <c r="AG1766" i="1"/>
  <c r="AH1766" i="1"/>
  <c r="AI1766" i="1"/>
  <c r="X1767" i="1"/>
  <c r="Y1767" i="1"/>
  <c r="Z1767" i="1"/>
  <c r="AA1767" i="1"/>
  <c r="AB1767" i="1"/>
  <c r="AD1767" i="1" s="1"/>
  <c r="AC1767" i="1"/>
  <c r="AE1767" i="1"/>
  <c r="AG1767" i="1"/>
  <c r="AH1767" i="1"/>
  <c r="AI1767" i="1"/>
  <c r="X1768" i="1"/>
  <c r="Y1768" i="1"/>
  <c r="Z1768" i="1"/>
  <c r="AA1768" i="1"/>
  <c r="AB1768" i="1"/>
  <c r="AC1768" i="1"/>
  <c r="AE1768" i="1"/>
  <c r="AG1768" i="1"/>
  <c r="AH1768" i="1"/>
  <c r="AI1768" i="1"/>
  <c r="X1769" i="1"/>
  <c r="Y1769" i="1"/>
  <c r="Z1769" i="1"/>
  <c r="AA1769" i="1"/>
  <c r="AB1769" i="1"/>
  <c r="AD1769" i="1" s="1"/>
  <c r="AC1769" i="1"/>
  <c r="AE1769" i="1"/>
  <c r="AG1769" i="1"/>
  <c r="AH1769" i="1"/>
  <c r="AI1769" i="1"/>
  <c r="X1770" i="1"/>
  <c r="Y1770" i="1"/>
  <c r="Z1770" i="1"/>
  <c r="AA1770" i="1"/>
  <c r="AB1770" i="1"/>
  <c r="AD1770" i="1" s="1"/>
  <c r="AC1770" i="1"/>
  <c r="AE1770" i="1"/>
  <c r="AG1770" i="1"/>
  <c r="AH1770" i="1"/>
  <c r="AI1770" i="1"/>
  <c r="X1771" i="1"/>
  <c r="Y1771" i="1"/>
  <c r="Z1771" i="1"/>
  <c r="AA1771" i="1"/>
  <c r="AB1771" i="1"/>
  <c r="AC1771" i="1"/>
  <c r="AD1771" i="1"/>
  <c r="AE1771" i="1"/>
  <c r="AG1771" i="1"/>
  <c r="AH1771" i="1"/>
  <c r="AI1771" i="1"/>
  <c r="X1772" i="1"/>
  <c r="Y1772" i="1"/>
  <c r="Z1772" i="1"/>
  <c r="AA1772" i="1"/>
  <c r="AB1772" i="1"/>
  <c r="AC1772" i="1"/>
  <c r="AE1772" i="1"/>
  <c r="AG1772" i="1"/>
  <c r="AH1772" i="1"/>
  <c r="AI1772" i="1"/>
  <c r="X1773" i="1"/>
  <c r="Y1773" i="1"/>
  <c r="Z1773" i="1"/>
  <c r="AA1773" i="1"/>
  <c r="AB1773" i="1"/>
  <c r="AC1773" i="1"/>
  <c r="AD1773" i="1"/>
  <c r="AE1773" i="1"/>
  <c r="AG1773" i="1"/>
  <c r="AH1773" i="1"/>
  <c r="AI1773" i="1"/>
  <c r="X1774" i="1"/>
  <c r="Y1774" i="1"/>
  <c r="Z1774" i="1"/>
  <c r="AA1774" i="1"/>
  <c r="AB1774" i="1"/>
  <c r="AD1774" i="1" s="1"/>
  <c r="AC1774" i="1"/>
  <c r="AE1774" i="1"/>
  <c r="AG1774" i="1"/>
  <c r="AH1774" i="1"/>
  <c r="AI1774" i="1"/>
  <c r="X1775" i="1"/>
  <c r="Y1775" i="1"/>
  <c r="Z1775" i="1"/>
  <c r="AA1775" i="1"/>
  <c r="AB1775" i="1"/>
  <c r="AC1775" i="1"/>
  <c r="AD1775" i="1"/>
  <c r="AE1775" i="1"/>
  <c r="AG1775" i="1"/>
  <c r="AH1775" i="1"/>
  <c r="AI1775" i="1"/>
  <c r="X1776" i="1"/>
  <c r="Y1776" i="1"/>
  <c r="Z1776" i="1"/>
  <c r="AA1776" i="1"/>
  <c r="AB1776" i="1"/>
  <c r="AD1776" i="1" s="1"/>
  <c r="AC1776" i="1"/>
  <c r="AE1776" i="1"/>
  <c r="AG1776" i="1"/>
  <c r="AH1776" i="1"/>
  <c r="AI1776" i="1"/>
  <c r="X1777" i="1"/>
  <c r="Y1777" i="1"/>
  <c r="Z1777" i="1"/>
  <c r="AA1777" i="1"/>
  <c r="AB1777" i="1"/>
  <c r="AD1777" i="1" s="1"/>
  <c r="AC1777" i="1"/>
  <c r="AE1777" i="1"/>
  <c r="AG1777" i="1"/>
  <c r="AH1777" i="1"/>
  <c r="AI1777" i="1"/>
  <c r="X1778" i="1"/>
  <c r="Y1778" i="1"/>
  <c r="Z1778" i="1"/>
  <c r="AA1778" i="1"/>
  <c r="AB1778" i="1"/>
  <c r="AC1778" i="1"/>
  <c r="AE1778" i="1"/>
  <c r="AG1778" i="1"/>
  <c r="AH1778" i="1"/>
  <c r="AI1778" i="1"/>
  <c r="X1779" i="1"/>
  <c r="Y1779" i="1"/>
  <c r="Z1779" i="1"/>
  <c r="AA1779" i="1"/>
  <c r="AB1779" i="1"/>
  <c r="AD1779" i="1" s="1"/>
  <c r="AC1779" i="1"/>
  <c r="AE1779" i="1"/>
  <c r="AG1779" i="1"/>
  <c r="AH1779" i="1"/>
  <c r="AI1779" i="1"/>
  <c r="X1780" i="1"/>
  <c r="Y1780" i="1"/>
  <c r="Z1780" i="1"/>
  <c r="AA1780" i="1"/>
  <c r="AB1780" i="1"/>
  <c r="AC1780" i="1"/>
  <c r="AE1780" i="1"/>
  <c r="AG1780" i="1"/>
  <c r="AH1780" i="1"/>
  <c r="AI1780" i="1"/>
  <c r="X1781" i="1"/>
  <c r="Y1781" i="1"/>
  <c r="Z1781" i="1"/>
  <c r="AA1781" i="1"/>
  <c r="AB1781" i="1"/>
  <c r="AC1781" i="1"/>
  <c r="AD1781" i="1"/>
  <c r="AE1781" i="1"/>
  <c r="AG1781" i="1"/>
  <c r="AH1781" i="1"/>
  <c r="AI1781" i="1"/>
  <c r="X1782" i="1"/>
  <c r="Y1782" i="1"/>
  <c r="Z1782" i="1"/>
  <c r="AA1782" i="1"/>
  <c r="AB1782" i="1"/>
  <c r="AC1782" i="1"/>
  <c r="AE1782" i="1"/>
  <c r="AG1782" i="1"/>
  <c r="AH1782" i="1"/>
  <c r="AI1782" i="1"/>
  <c r="X1783" i="1"/>
  <c r="Y1783" i="1"/>
  <c r="Z1783" i="1"/>
  <c r="AA1783" i="1"/>
  <c r="AB1783" i="1"/>
  <c r="AD1783" i="1" s="1"/>
  <c r="AC1783" i="1"/>
  <c r="AE1783" i="1"/>
  <c r="AG1783" i="1"/>
  <c r="AH1783" i="1"/>
  <c r="AI1783" i="1"/>
  <c r="X1784" i="1"/>
  <c r="Y1784" i="1"/>
  <c r="Z1784" i="1"/>
  <c r="AA1784" i="1"/>
  <c r="AB1784" i="1"/>
  <c r="AC1784" i="1"/>
  <c r="AE1784" i="1"/>
  <c r="AG1784" i="1"/>
  <c r="AH1784" i="1"/>
  <c r="AI1784" i="1"/>
  <c r="X1785" i="1"/>
  <c r="Y1785" i="1"/>
  <c r="Z1785" i="1"/>
  <c r="AA1785" i="1"/>
  <c r="AB1785" i="1"/>
  <c r="AC1785" i="1"/>
  <c r="AE1785" i="1"/>
  <c r="AG1785" i="1"/>
  <c r="AH1785" i="1"/>
  <c r="AI1785" i="1"/>
  <c r="X1786" i="1"/>
  <c r="Y1786" i="1"/>
  <c r="Z1786" i="1"/>
  <c r="AA1786" i="1"/>
  <c r="AB1786" i="1"/>
  <c r="AD1786" i="1" s="1"/>
  <c r="AC1786" i="1"/>
  <c r="AE1786" i="1"/>
  <c r="AG1786" i="1"/>
  <c r="AH1786" i="1"/>
  <c r="AI1786" i="1"/>
  <c r="X1787" i="1"/>
  <c r="Y1787" i="1"/>
  <c r="Z1787" i="1"/>
  <c r="AA1787" i="1"/>
  <c r="AB1787" i="1"/>
  <c r="AC1787" i="1"/>
  <c r="AD1787" i="1"/>
  <c r="AE1787" i="1"/>
  <c r="AG1787" i="1"/>
  <c r="AH1787" i="1"/>
  <c r="AI1787" i="1"/>
  <c r="X1788" i="1"/>
  <c r="Y1788" i="1"/>
  <c r="Z1788" i="1"/>
  <c r="AA1788" i="1"/>
  <c r="AB1788" i="1"/>
  <c r="AC1788" i="1"/>
  <c r="AE1788" i="1"/>
  <c r="AG1788" i="1"/>
  <c r="AH1788" i="1"/>
  <c r="AI1788" i="1"/>
  <c r="X1789" i="1"/>
  <c r="Y1789" i="1"/>
  <c r="Z1789" i="1"/>
  <c r="AA1789" i="1"/>
  <c r="AB1789" i="1"/>
  <c r="AC1789" i="1"/>
  <c r="AD1789" i="1"/>
  <c r="AE1789" i="1"/>
  <c r="AG1789" i="1"/>
  <c r="AH1789" i="1"/>
  <c r="AI1789" i="1"/>
  <c r="X1790" i="1"/>
  <c r="Y1790" i="1"/>
  <c r="Z1790" i="1"/>
  <c r="AA1790" i="1"/>
  <c r="AB1790" i="1"/>
  <c r="AD1790" i="1" s="1"/>
  <c r="AC1790" i="1"/>
  <c r="AE1790" i="1"/>
  <c r="AG1790" i="1"/>
  <c r="AH1790" i="1"/>
  <c r="AI1790" i="1"/>
  <c r="X1791" i="1"/>
  <c r="Y1791" i="1"/>
  <c r="Z1791" i="1"/>
  <c r="AA1791" i="1"/>
  <c r="AB1791" i="1"/>
  <c r="AC1791" i="1"/>
  <c r="AD1791" i="1"/>
  <c r="AE1791" i="1"/>
  <c r="AG1791" i="1"/>
  <c r="AH1791" i="1"/>
  <c r="AI1791" i="1"/>
  <c r="X1792" i="1"/>
  <c r="Y1792" i="1"/>
  <c r="Z1792" i="1"/>
  <c r="AA1792" i="1"/>
  <c r="AB1792" i="1"/>
  <c r="AD1792" i="1" s="1"/>
  <c r="AC1792" i="1"/>
  <c r="AE1792" i="1"/>
  <c r="AG1792" i="1"/>
  <c r="AH1792" i="1"/>
  <c r="AI1792" i="1"/>
  <c r="X1793" i="1"/>
  <c r="Y1793" i="1"/>
  <c r="Z1793" i="1"/>
  <c r="AA1793" i="1"/>
  <c r="AB1793" i="1"/>
  <c r="AD1793" i="1" s="1"/>
  <c r="AC1793" i="1"/>
  <c r="AE1793" i="1"/>
  <c r="AG1793" i="1"/>
  <c r="AH1793" i="1"/>
  <c r="AI1793" i="1"/>
  <c r="X1794" i="1"/>
  <c r="Y1794" i="1"/>
  <c r="Z1794" i="1"/>
  <c r="AA1794" i="1"/>
  <c r="AB1794" i="1"/>
  <c r="AC1794" i="1"/>
  <c r="AE1794" i="1"/>
  <c r="AG1794" i="1"/>
  <c r="AH1794" i="1"/>
  <c r="AI1794" i="1"/>
  <c r="X1795" i="1"/>
  <c r="Y1795" i="1"/>
  <c r="Z1795" i="1"/>
  <c r="AA1795" i="1"/>
  <c r="AB1795" i="1"/>
  <c r="AC1795" i="1"/>
  <c r="AE1795" i="1"/>
  <c r="AG1795" i="1"/>
  <c r="AH1795" i="1"/>
  <c r="AI1795" i="1"/>
  <c r="X1796" i="1"/>
  <c r="Y1796" i="1"/>
  <c r="Z1796" i="1"/>
  <c r="AA1796" i="1"/>
  <c r="AB1796" i="1"/>
  <c r="AC1796" i="1"/>
  <c r="AE1796" i="1"/>
  <c r="AG1796" i="1"/>
  <c r="AH1796" i="1"/>
  <c r="AI1796" i="1"/>
  <c r="X1797" i="1"/>
  <c r="Y1797" i="1"/>
  <c r="Z1797" i="1"/>
  <c r="AA1797" i="1"/>
  <c r="AB1797" i="1"/>
  <c r="AC1797" i="1"/>
  <c r="AD1797" i="1"/>
  <c r="AE1797" i="1"/>
  <c r="AG1797" i="1"/>
  <c r="AH1797" i="1"/>
  <c r="AI1797" i="1"/>
  <c r="X1798" i="1"/>
  <c r="Y1798" i="1"/>
  <c r="Z1798" i="1"/>
  <c r="AA1798" i="1"/>
  <c r="AB1798" i="1"/>
  <c r="AC1798" i="1"/>
  <c r="AE1798" i="1"/>
  <c r="AG1798" i="1"/>
  <c r="AH1798" i="1"/>
  <c r="AI1798" i="1"/>
  <c r="X1799" i="1"/>
  <c r="Y1799" i="1"/>
  <c r="Z1799" i="1"/>
  <c r="AA1799" i="1"/>
  <c r="AB1799" i="1"/>
  <c r="AD1799" i="1" s="1"/>
  <c r="AC1799" i="1"/>
  <c r="AE1799" i="1"/>
  <c r="AG1799" i="1"/>
  <c r="AH1799" i="1"/>
  <c r="AI1799" i="1"/>
  <c r="X1800" i="1"/>
  <c r="Y1800" i="1"/>
  <c r="Z1800" i="1"/>
  <c r="AA1800" i="1"/>
  <c r="AB1800" i="1"/>
  <c r="AC1800" i="1"/>
  <c r="AE1800" i="1"/>
  <c r="AG1800" i="1"/>
  <c r="AH1800" i="1"/>
  <c r="AI1800" i="1"/>
  <c r="X1801" i="1"/>
  <c r="Y1801" i="1"/>
  <c r="Z1801" i="1"/>
  <c r="AA1801" i="1"/>
  <c r="AB1801" i="1"/>
  <c r="AC1801" i="1"/>
  <c r="AE1801" i="1"/>
  <c r="AG1801" i="1"/>
  <c r="AH1801" i="1"/>
  <c r="AI1801" i="1"/>
  <c r="X1802" i="1"/>
  <c r="Y1802" i="1"/>
  <c r="Z1802" i="1"/>
  <c r="AA1802" i="1"/>
  <c r="AB1802" i="1"/>
  <c r="AD1802" i="1" s="1"/>
  <c r="AC1802" i="1"/>
  <c r="AE1802" i="1"/>
  <c r="AG1802" i="1"/>
  <c r="AH1802" i="1"/>
  <c r="AI1802" i="1"/>
  <c r="X1803" i="1"/>
  <c r="Y1803" i="1"/>
  <c r="Z1803" i="1"/>
  <c r="AA1803" i="1"/>
  <c r="AB1803" i="1"/>
  <c r="AC1803" i="1"/>
  <c r="AD1803" i="1"/>
  <c r="AE1803" i="1"/>
  <c r="AG1803" i="1"/>
  <c r="AH1803" i="1"/>
  <c r="AI1803" i="1"/>
  <c r="X1804" i="1"/>
  <c r="Y1804" i="1"/>
  <c r="Z1804" i="1"/>
  <c r="AA1804" i="1"/>
  <c r="AB1804" i="1"/>
  <c r="AC1804" i="1"/>
  <c r="AE1804" i="1"/>
  <c r="AG1804" i="1"/>
  <c r="AH1804" i="1"/>
  <c r="AI1804" i="1"/>
  <c r="X1805" i="1"/>
  <c r="Y1805" i="1"/>
  <c r="Z1805" i="1"/>
  <c r="AA1805" i="1"/>
  <c r="AB1805" i="1"/>
  <c r="AC1805" i="1"/>
  <c r="AD1805" i="1"/>
  <c r="AE1805" i="1"/>
  <c r="AG1805" i="1"/>
  <c r="AH1805" i="1"/>
  <c r="AI1805" i="1"/>
  <c r="X1806" i="1"/>
  <c r="Y1806" i="1"/>
  <c r="Z1806" i="1"/>
  <c r="AA1806" i="1"/>
  <c r="AB1806" i="1"/>
  <c r="AD1806" i="1" s="1"/>
  <c r="AC1806" i="1"/>
  <c r="AE1806" i="1"/>
  <c r="AG1806" i="1"/>
  <c r="AH1806" i="1"/>
  <c r="AI1806" i="1"/>
  <c r="X1807" i="1"/>
  <c r="Y1807" i="1"/>
  <c r="Z1807" i="1"/>
  <c r="AA1807" i="1"/>
  <c r="AB1807" i="1"/>
  <c r="AC1807" i="1"/>
  <c r="AD1807" i="1"/>
  <c r="AE1807" i="1"/>
  <c r="AG1807" i="1"/>
  <c r="AH1807" i="1"/>
  <c r="AI1807" i="1"/>
  <c r="X1808" i="1"/>
  <c r="Y1808" i="1"/>
  <c r="Z1808" i="1"/>
  <c r="AA1808" i="1"/>
  <c r="AB1808" i="1"/>
  <c r="AD1808" i="1" s="1"/>
  <c r="AC1808" i="1"/>
  <c r="AE1808" i="1"/>
  <c r="AG1808" i="1"/>
  <c r="AH1808" i="1"/>
  <c r="AI1808" i="1"/>
  <c r="X1809" i="1"/>
  <c r="Y1809" i="1"/>
  <c r="Z1809" i="1"/>
  <c r="AA1809" i="1"/>
  <c r="AB1809" i="1"/>
  <c r="AD1809" i="1" s="1"/>
  <c r="AC1809" i="1"/>
  <c r="AE1809" i="1"/>
  <c r="AG1809" i="1"/>
  <c r="AH1809" i="1"/>
  <c r="AI1809" i="1"/>
  <c r="X1810" i="1"/>
  <c r="Y1810" i="1"/>
  <c r="Z1810" i="1"/>
  <c r="AA1810" i="1"/>
  <c r="AB1810" i="1"/>
  <c r="AC1810" i="1"/>
  <c r="AE1810" i="1"/>
  <c r="AG1810" i="1"/>
  <c r="AH1810" i="1"/>
  <c r="AI1810" i="1"/>
  <c r="X1811" i="1"/>
  <c r="Y1811" i="1"/>
  <c r="Z1811" i="1"/>
  <c r="AA1811" i="1"/>
  <c r="AB1811" i="1"/>
  <c r="AC1811" i="1"/>
  <c r="AE1811" i="1"/>
  <c r="AG1811" i="1"/>
  <c r="AH1811" i="1"/>
  <c r="AI1811" i="1"/>
  <c r="X1812" i="1"/>
  <c r="Y1812" i="1"/>
  <c r="Z1812" i="1"/>
  <c r="AA1812" i="1"/>
  <c r="AB1812" i="1"/>
  <c r="AC1812" i="1"/>
  <c r="AE1812" i="1"/>
  <c r="AG1812" i="1"/>
  <c r="AH1812" i="1"/>
  <c r="AI1812" i="1"/>
  <c r="X1813" i="1"/>
  <c r="Y1813" i="1"/>
  <c r="Z1813" i="1"/>
  <c r="AA1813" i="1"/>
  <c r="AB1813" i="1"/>
  <c r="AC1813" i="1"/>
  <c r="AD1813" i="1"/>
  <c r="AE1813" i="1"/>
  <c r="AG1813" i="1"/>
  <c r="AH1813" i="1"/>
  <c r="AI1813" i="1"/>
  <c r="X1814" i="1"/>
  <c r="Y1814" i="1"/>
  <c r="Z1814" i="1"/>
  <c r="AA1814" i="1"/>
  <c r="AB1814" i="1"/>
  <c r="AC1814" i="1"/>
  <c r="AE1814" i="1"/>
  <c r="AG1814" i="1"/>
  <c r="AH1814" i="1"/>
  <c r="AI1814" i="1"/>
  <c r="X1815" i="1"/>
  <c r="Y1815" i="1"/>
  <c r="Z1815" i="1"/>
  <c r="AA1815" i="1"/>
  <c r="AB1815" i="1"/>
  <c r="AD1815" i="1" s="1"/>
  <c r="AC1815" i="1"/>
  <c r="AE1815" i="1"/>
  <c r="AG1815" i="1"/>
  <c r="AH1815" i="1"/>
  <c r="AI1815" i="1"/>
  <c r="X1816" i="1"/>
  <c r="Y1816" i="1"/>
  <c r="Z1816" i="1"/>
  <c r="AA1816" i="1"/>
  <c r="AB1816" i="1"/>
  <c r="AC1816" i="1"/>
  <c r="AE1816" i="1"/>
  <c r="AG1816" i="1"/>
  <c r="AH1816" i="1"/>
  <c r="AI1816" i="1"/>
  <c r="X1817" i="1"/>
  <c r="Y1817" i="1"/>
  <c r="Z1817" i="1"/>
  <c r="AA1817" i="1"/>
  <c r="AB1817" i="1"/>
  <c r="AD1817" i="1" s="1"/>
  <c r="AC1817" i="1"/>
  <c r="AE1817" i="1"/>
  <c r="AG1817" i="1"/>
  <c r="AH1817" i="1"/>
  <c r="AI1817" i="1"/>
  <c r="X1818" i="1"/>
  <c r="Y1818" i="1"/>
  <c r="Z1818" i="1"/>
  <c r="AA1818" i="1"/>
  <c r="AB1818" i="1"/>
  <c r="AD1818" i="1" s="1"/>
  <c r="AC1818" i="1"/>
  <c r="AE1818" i="1"/>
  <c r="AG1818" i="1"/>
  <c r="AH1818" i="1"/>
  <c r="AI1818" i="1"/>
  <c r="X1819" i="1"/>
  <c r="Y1819" i="1"/>
  <c r="Z1819" i="1"/>
  <c r="AA1819" i="1"/>
  <c r="AB1819" i="1"/>
  <c r="AD1819" i="1" s="1"/>
  <c r="AC1819" i="1"/>
  <c r="AE1819" i="1"/>
  <c r="AG1819" i="1"/>
  <c r="AH1819" i="1"/>
  <c r="AI1819" i="1"/>
  <c r="X1820" i="1"/>
  <c r="AF1941" i="1" s="1"/>
  <c r="Y1820" i="1"/>
  <c r="Z1820" i="1"/>
  <c r="AA1820" i="1"/>
  <c r="AB1820" i="1"/>
  <c r="AC1820" i="1"/>
  <c r="AE1820" i="1"/>
  <c r="AG1820" i="1"/>
  <c r="AH1820" i="1"/>
  <c r="AI1820" i="1"/>
  <c r="X1821" i="1"/>
  <c r="Y1821" i="1"/>
  <c r="Z1821" i="1"/>
  <c r="AA1821" i="1"/>
  <c r="AB1821" i="1"/>
  <c r="AC1821" i="1"/>
  <c r="AD1821" i="1"/>
  <c r="AE1821" i="1"/>
  <c r="AG1821" i="1"/>
  <c r="AH1821" i="1"/>
  <c r="AI1821" i="1"/>
  <c r="X1822" i="1"/>
  <c r="Y1822" i="1"/>
  <c r="Z1822" i="1"/>
  <c r="AA1822" i="1"/>
  <c r="AB1822" i="1"/>
  <c r="AD1822" i="1" s="1"/>
  <c r="AC1822" i="1"/>
  <c r="AE1822" i="1"/>
  <c r="AG1822" i="1"/>
  <c r="AH1822" i="1"/>
  <c r="AI1822" i="1"/>
  <c r="X1823" i="1"/>
  <c r="Y1823" i="1"/>
  <c r="Z1823" i="1"/>
  <c r="AA1823" i="1"/>
  <c r="AB1823" i="1"/>
  <c r="AC1823" i="1"/>
  <c r="AD1823" i="1"/>
  <c r="AE1823" i="1"/>
  <c r="AG1823" i="1"/>
  <c r="AH1823" i="1"/>
  <c r="AI1823" i="1"/>
  <c r="X1824" i="1"/>
  <c r="Y1824" i="1"/>
  <c r="Z1824" i="1"/>
  <c r="AA1824" i="1"/>
  <c r="AB1824" i="1"/>
  <c r="AC1824" i="1"/>
  <c r="AE1824" i="1"/>
  <c r="AG1824" i="1"/>
  <c r="AH1824" i="1"/>
  <c r="AI1824" i="1"/>
  <c r="X1825" i="1"/>
  <c r="Y1825" i="1"/>
  <c r="Z1825" i="1"/>
  <c r="AA1825" i="1"/>
  <c r="AB1825" i="1"/>
  <c r="AD1825" i="1" s="1"/>
  <c r="AC1825" i="1"/>
  <c r="AE1825" i="1"/>
  <c r="AG1825" i="1"/>
  <c r="AH1825" i="1"/>
  <c r="AI1825" i="1"/>
  <c r="X1826" i="1"/>
  <c r="Y1826" i="1"/>
  <c r="Z1826" i="1"/>
  <c r="AA1826" i="1"/>
  <c r="AB1826" i="1"/>
  <c r="AC1826" i="1"/>
  <c r="AE1826" i="1"/>
  <c r="AG1826" i="1"/>
  <c r="AH1826" i="1"/>
  <c r="AI1826" i="1"/>
  <c r="X1827" i="1"/>
  <c r="Y1827" i="1"/>
  <c r="Z1827" i="1"/>
  <c r="AA1827" i="1"/>
  <c r="AB1827" i="1"/>
  <c r="AC1827" i="1"/>
  <c r="AE1827" i="1"/>
  <c r="AG1827" i="1"/>
  <c r="AH1827" i="1"/>
  <c r="AI1827" i="1"/>
  <c r="X1828" i="1"/>
  <c r="Y1828" i="1"/>
  <c r="Z1828" i="1"/>
  <c r="AA1828" i="1"/>
  <c r="AB1828" i="1"/>
  <c r="AD1828" i="1" s="1"/>
  <c r="AC1828" i="1"/>
  <c r="AE1828" i="1"/>
  <c r="AG1828" i="1"/>
  <c r="AH1828" i="1"/>
  <c r="AI1828" i="1"/>
  <c r="X1829" i="1"/>
  <c r="Y1829" i="1"/>
  <c r="Z1829" i="1"/>
  <c r="AA1829" i="1"/>
  <c r="AB1829" i="1"/>
  <c r="AC1829" i="1"/>
  <c r="AD1829" i="1" s="1"/>
  <c r="AE1829" i="1"/>
  <c r="AG1829" i="1"/>
  <c r="AH1829" i="1"/>
  <c r="AI1829" i="1"/>
  <c r="X1830" i="1"/>
  <c r="Y1830" i="1"/>
  <c r="Z1830" i="1"/>
  <c r="AA1830" i="1"/>
  <c r="AB1830" i="1"/>
  <c r="AD1830" i="1" s="1"/>
  <c r="AC1830" i="1"/>
  <c r="AE1830" i="1"/>
  <c r="AG1830" i="1"/>
  <c r="AH1830" i="1"/>
  <c r="AI1830" i="1"/>
  <c r="X1831" i="1"/>
  <c r="Y1831" i="1"/>
  <c r="Z1831" i="1"/>
  <c r="AA1831" i="1"/>
  <c r="AB1831" i="1"/>
  <c r="AC1831" i="1"/>
  <c r="AD1831" i="1" s="1"/>
  <c r="AE1831" i="1"/>
  <c r="AG1831" i="1"/>
  <c r="AH1831" i="1"/>
  <c r="AI1831" i="1"/>
  <c r="X1832" i="1"/>
  <c r="Y1832" i="1"/>
  <c r="Z1832" i="1"/>
  <c r="AA1832" i="1"/>
  <c r="AB1832" i="1"/>
  <c r="AC1832" i="1"/>
  <c r="AE1832" i="1"/>
  <c r="AG1832" i="1"/>
  <c r="AH1832" i="1"/>
  <c r="AI1832" i="1"/>
  <c r="X1833" i="1"/>
  <c r="Y1833" i="1"/>
  <c r="Z1833" i="1"/>
  <c r="AA1833" i="1"/>
  <c r="AB1833" i="1"/>
  <c r="AD1833" i="1" s="1"/>
  <c r="AC1833" i="1"/>
  <c r="AE1833" i="1"/>
  <c r="AG1833" i="1"/>
  <c r="AH1833" i="1"/>
  <c r="AI1833" i="1"/>
  <c r="X1834" i="1"/>
  <c r="Y1834" i="1"/>
  <c r="Z1834" i="1"/>
  <c r="AA1834" i="1"/>
  <c r="AB1834" i="1"/>
  <c r="AD1834" i="1" s="1"/>
  <c r="AC1834" i="1"/>
  <c r="AE1834" i="1"/>
  <c r="AG1834" i="1"/>
  <c r="AH1834" i="1"/>
  <c r="AI1834" i="1"/>
  <c r="X1835" i="1"/>
  <c r="Y1835" i="1"/>
  <c r="Z1835" i="1"/>
  <c r="AA1835" i="1"/>
  <c r="AB1835" i="1"/>
  <c r="AD1835" i="1" s="1"/>
  <c r="AC1835" i="1"/>
  <c r="AE1835" i="1"/>
  <c r="AG1835" i="1"/>
  <c r="AH1835" i="1"/>
  <c r="AI1835" i="1"/>
  <c r="X1836" i="1"/>
  <c r="Y1836" i="1"/>
  <c r="Z1836" i="1"/>
  <c r="AA1836" i="1"/>
  <c r="AB1836" i="1"/>
  <c r="AD1836" i="1" s="1"/>
  <c r="AC1836" i="1"/>
  <c r="AE1836" i="1"/>
  <c r="AG1836" i="1"/>
  <c r="AH1836" i="1"/>
  <c r="AI1836" i="1"/>
  <c r="X1837" i="1"/>
  <c r="Y1837" i="1"/>
  <c r="Z1837" i="1"/>
  <c r="AA1837" i="1"/>
  <c r="AB1837" i="1"/>
  <c r="AC1837" i="1"/>
  <c r="AE1837" i="1"/>
  <c r="AG1837" i="1"/>
  <c r="AH1837" i="1"/>
  <c r="AI1837" i="1"/>
  <c r="X1838" i="1"/>
  <c r="Y1838" i="1"/>
  <c r="Z1838" i="1"/>
  <c r="AA1838" i="1"/>
  <c r="AB1838" i="1"/>
  <c r="AC1838" i="1"/>
  <c r="AE1838" i="1"/>
  <c r="AG1838" i="1"/>
  <c r="AH1838" i="1"/>
  <c r="AI1838" i="1"/>
  <c r="X1839" i="1"/>
  <c r="Y1839" i="1"/>
  <c r="Z1839" i="1"/>
  <c r="AA1839" i="1"/>
  <c r="AB1839" i="1"/>
  <c r="AC1839" i="1"/>
  <c r="AD1839" i="1" s="1"/>
  <c r="AE1839" i="1"/>
  <c r="AG1839" i="1"/>
  <c r="AH1839" i="1"/>
  <c r="AI1839" i="1"/>
  <c r="X1840" i="1"/>
  <c r="Y1840" i="1"/>
  <c r="Z1840" i="1"/>
  <c r="AA1840" i="1"/>
  <c r="AB1840" i="1"/>
  <c r="AC1840" i="1"/>
  <c r="AE1840" i="1"/>
  <c r="AG1840" i="1"/>
  <c r="AH1840" i="1"/>
  <c r="AI1840" i="1"/>
  <c r="X1841" i="1"/>
  <c r="AF1950" i="1" s="1"/>
  <c r="Y1841" i="1"/>
  <c r="Z1841" i="1"/>
  <c r="AA1841" i="1"/>
  <c r="AB1841" i="1"/>
  <c r="AC1841" i="1"/>
  <c r="AD1841" i="1"/>
  <c r="AE1841" i="1"/>
  <c r="AG1841" i="1"/>
  <c r="AH1841" i="1"/>
  <c r="AI1841" i="1"/>
  <c r="X1842" i="1"/>
  <c r="Y1842" i="1"/>
  <c r="Z1842" i="1"/>
  <c r="AA1842" i="1"/>
  <c r="AB1842" i="1"/>
  <c r="AD1842" i="1" s="1"/>
  <c r="AC1842" i="1"/>
  <c r="AE1842" i="1"/>
  <c r="AG1842" i="1"/>
  <c r="AH1842" i="1"/>
  <c r="AI1842" i="1"/>
  <c r="X1843" i="1"/>
  <c r="Y1843" i="1"/>
  <c r="Z1843" i="1"/>
  <c r="AA1843" i="1"/>
  <c r="AB1843" i="1"/>
  <c r="AC1843" i="1"/>
  <c r="AE1843" i="1"/>
  <c r="AG1843" i="1"/>
  <c r="AH1843" i="1"/>
  <c r="AI1843" i="1"/>
  <c r="X1844" i="1"/>
  <c r="Y1844" i="1"/>
  <c r="Z1844" i="1"/>
  <c r="AA1844" i="1"/>
  <c r="AB1844" i="1"/>
  <c r="AD1844" i="1" s="1"/>
  <c r="AC1844" i="1"/>
  <c r="AE1844" i="1"/>
  <c r="AG1844" i="1"/>
  <c r="AH1844" i="1"/>
  <c r="AI1844" i="1"/>
  <c r="X1845" i="1"/>
  <c r="Y1845" i="1"/>
  <c r="Z1845" i="1"/>
  <c r="AA1845" i="1"/>
  <c r="AB1845" i="1"/>
  <c r="AD1845" i="1" s="1"/>
  <c r="AC1845" i="1"/>
  <c r="AE1845" i="1"/>
  <c r="AG1845" i="1"/>
  <c r="AH1845" i="1"/>
  <c r="AI1845" i="1"/>
  <c r="X1846" i="1"/>
  <c r="Y1846" i="1"/>
  <c r="Z1846" i="1"/>
  <c r="AA1846" i="1"/>
  <c r="AB1846" i="1"/>
  <c r="AC1846" i="1"/>
  <c r="AE1846" i="1"/>
  <c r="AG1846" i="1"/>
  <c r="AH1846" i="1"/>
  <c r="AI1846" i="1"/>
  <c r="X1847" i="1"/>
  <c r="Y1847" i="1"/>
  <c r="Z1847" i="1"/>
  <c r="AA1847" i="1"/>
  <c r="AB1847" i="1"/>
  <c r="AD1847" i="1" s="1"/>
  <c r="AC1847" i="1"/>
  <c r="AE1847" i="1"/>
  <c r="AG1847" i="1"/>
  <c r="AH1847" i="1"/>
  <c r="AI1847" i="1"/>
  <c r="X1848" i="1"/>
  <c r="Y1848" i="1"/>
  <c r="Z1848" i="1"/>
  <c r="AA1848" i="1"/>
  <c r="AB1848" i="1"/>
  <c r="AC1848" i="1"/>
  <c r="AE1848" i="1"/>
  <c r="AG1848" i="1"/>
  <c r="AH1848" i="1"/>
  <c r="AI1848" i="1"/>
  <c r="X1849" i="1"/>
  <c r="Y1849" i="1"/>
  <c r="Z1849" i="1"/>
  <c r="AA1849" i="1"/>
  <c r="AB1849" i="1"/>
  <c r="AC1849" i="1"/>
  <c r="AD1849" i="1"/>
  <c r="AE1849" i="1"/>
  <c r="AG1849" i="1"/>
  <c r="AH1849" i="1"/>
  <c r="AI1849" i="1"/>
  <c r="X1850" i="1"/>
  <c r="Y1850" i="1"/>
  <c r="Z1850" i="1"/>
  <c r="AA1850" i="1"/>
  <c r="AB1850" i="1"/>
  <c r="AD1850" i="1" s="1"/>
  <c r="AC1850" i="1"/>
  <c r="AE1850" i="1"/>
  <c r="AG1850" i="1"/>
  <c r="AH1850" i="1"/>
  <c r="AI1850" i="1"/>
  <c r="X1851" i="1"/>
  <c r="Y1851" i="1"/>
  <c r="Z1851" i="1"/>
  <c r="AA1851" i="1"/>
  <c r="AB1851" i="1"/>
  <c r="AC1851" i="1"/>
  <c r="AD1851" i="1" s="1"/>
  <c r="AE1851" i="1"/>
  <c r="AG1851" i="1"/>
  <c r="AH1851" i="1"/>
  <c r="AI1851" i="1"/>
  <c r="X1852" i="1"/>
  <c r="Y1852" i="1"/>
  <c r="Z1852" i="1"/>
  <c r="AA1852" i="1"/>
  <c r="AB1852" i="1"/>
  <c r="AC1852" i="1"/>
  <c r="AE1852" i="1"/>
  <c r="AG1852" i="1"/>
  <c r="AH1852" i="1"/>
  <c r="AI1852" i="1"/>
  <c r="X1853" i="1"/>
  <c r="Y1853" i="1"/>
  <c r="Z1853" i="1"/>
  <c r="AA1853" i="1"/>
  <c r="AB1853" i="1"/>
  <c r="AC1853" i="1"/>
  <c r="AD1853" i="1"/>
  <c r="AE1853" i="1"/>
  <c r="AG1853" i="1"/>
  <c r="AH1853" i="1"/>
  <c r="AI1853" i="1"/>
  <c r="X1854" i="1"/>
  <c r="Y1854" i="1"/>
  <c r="Z1854" i="1"/>
  <c r="AA1854" i="1"/>
  <c r="AB1854" i="1"/>
  <c r="AD1854" i="1" s="1"/>
  <c r="AC1854" i="1"/>
  <c r="AE1854" i="1"/>
  <c r="AG1854" i="1"/>
  <c r="AH1854" i="1"/>
  <c r="AI1854" i="1"/>
  <c r="X1855" i="1"/>
  <c r="Y1855" i="1"/>
  <c r="Z1855" i="1"/>
  <c r="AA1855" i="1"/>
  <c r="AB1855" i="1"/>
  <c r="AC1855" i="1"/>
  <c r="AD1855" i="1" s="1"/>
  <c r="AE1855" i="1"/>
  <c r="AG1855" i="1"/>
  <c r="AH1855" i="1"/>
  <c r="AI1855" i="1"/>
  <c r="X1856" i="1"/>
  <c r="Y1856" i="1"/>
  <c r="Z1856" i="1"/>
  <c r="AA1856" i="1"/>
  <c r="AB1856" i="1"/>
  <c r="AC1856" i="1"/>
  <c r="AE1856" i="1"/>
  <c r="AG1856" i="1"/>
  <c r="AH1856" i="1"/>
  <c r="AI1856" i="1"/>
  <c r="X1857" i="1"/>
  <c r="Y1857" i="1"/>
  <c r="Z1857" i="1"/>
  <c r="AA1857" i="1"/>
  <c r="AB1857" i="1"/>
  <c r="AD1857" i="1" s="1"/>
  <c r="AC1857" i="1"/>
  <c r="AE1857" i="1"/>
  <c r="AG1857" i="1"/>
  <c r="AH1857" i="1"/>
  <c r="AI1857" i="1"/>
  <c r="X1858" i="1"/>
  <c r="Y1858" i="1"/>
  <c r="Z1858" i="1"/>
  <c r="AA1858" i="1"/>
  <c r="AB1858" i="1"/>
  <c r="AD1858" i="1" s="1"/>
  <c r="AC1858" i="1"/>
  <c r="AE1858" i="1"/>
  <c r="AG1858" i="1"/>
  <c r="AH1858" i="1"/>
  <c r="AI1858" i="1"/>
  <c r="X1859" i="1"/>
  <c r="Y1859" i="1"/>
  <c r="Z1859" i="1"/>
  <c r="AA1859" i="1"/>
  <c r="AB1859" i="1"/>
  <c r="AD1859" i="1" s="1"/>
  <c r="AC1859" i="1"/>
  <c r="AE1859" i="1"/>
  <c r="AG1859" i="1"/>
  <c r="AH1859" i="1"/>
  <c r="AI1859" i="1"/>
  <c r="X1860" i="1"/>
  <c r="Y1860" i="1"/>
  <c r="Z1860" i="1"/>
  <c r="AA1860" i="1"/>
  <c r="AB1860" i="1"/>
  <c r="AC1860" i="1"/>
  <c r="AE1860" i="1"/>
  <c r="AG1860" i="1"/>
  <c r="AH1860" i="1"/>
  <c r="AI1860" i="1"/>
  <c r="X1861" i="1"/>
  <c r="Y1861" i="1"/>
  <c r="Z1861" i="1"/>
  <c r="AA1861" i="1"/>
  <c r="AB1861" i="1"/>
  <c r="AD1861" i="1" s="1"/>
  <c r="AC1861" i="1"/>
  <c r="AE1861" i="1"/>
  <c r="AG1861" i="1"/>
  <c r="AH1861" i="1"/>
  <c r="AI1861" i="1"/>
  <c r="X1862" i="1"/>
  <c r="Y1862" i="1"/>
  <c r="Z1862" i="1"/>
  <c r="AA1862" i="1"/>
  <c r="AB1862" i="1"/>
  <c r="AD1862" i="1" s="1"/>
  <c r="AC1862" i="1"/>
  <c r="AE1862" i="1"/>
  <c r="AG1862" i="1"/>
  <c r="AH1862" i="1"/>
  <c r="AI1862" i="1"/>
  <c r="X1863" i="1"/>
  <c r="Y1863" i="1"/>
  <c r="Z1863" i="1"/>
  <c r="AA1863" i="1"/>
  <c r="AB1863" i="1"/>
  <c r="AC1863" i="1"/>
  <c r="AE1863" i="1"/>
  <c r="AG1863" i="1"/>
  <c r="AH1863" i="1"/>
  <c r="AI1863" i="1"/>
  <c r="X1864" i="1"/>
  <c r="Y1864" i="1"/>
  <c r="Z1864" i="1"/>
  <c r="AA1864" i="1"/>
  <c r="AB1864" i="1"/>
  <c r="AC1864" i="1"/>
  <c r="AE1864" i="1"/>
  <c r="AG1864" i="1"/>
  <c r="AH1864" i="1"/>
  <c r="AI1864" i="1"/>
  <c r="X1865" i="1"/>
  <c r="Y1865" i="1"/>
  <c r="Z1865" i="1"/>
  <c r="AA1865" i="1"/>
  <c r="AB1865" i="1"/>
  <c r="AC1865" i="1"/>
  <c r="AD1865" i="1"/>
  <c r="AE1865" i="1"/>
  <c r="AG1865" i="1"/>
  <c r="AH1865" i="1"/>
  <c r="AI1865" i="1"/>
  <c r="X1866" i="1"/>
  <c r="Y1866" i="1"/>
  <c r="Z1866" i="1"/>
  <c r="AA1866" i="1"/>
  <c r="AB1866" i="1"/>
  <c r="AD1866" i="1" s="1"/>
  <c r="AC1866" i="1"/>
  <c r="AE1866" i="1"/>
  <c r="AG1866" i="1"/>
  <c r="AH1866" i="1"/>
  <c r="AI1866" i="1"/>
  <c r="X1867" i="1"/>
  <c r="Y1867" i="1"/>
  <c r="Z1867" i="1"/>
  <c r="AA1867" i="1"/>
  <c r="AB1867" i="1"/>
  <c r="AC1867" i="1"/>
  <c r="AD1867" i="1" s="1"/>
  <c r="AE1867" i="1"/>
  <c r="AG1867" i="1"/>
  <c r="AH1867" i="1"/>
  <c r="AI1867" i="1"/>
  <c r="X1868" i="1"/>
  <c r="Y1868" i="1"/>
  <c r="Z1868" i="1"/>
  <c r="AA1868" i="1"/>
  <c r="AB1868" i="1"/>
  <c r="AC1868" i="1"/>
  <c r="AE1868" i="1"/>
  <c r="AG1868" i="1"/>
  <c r="AH1868" i="1"/>
  <c r="AI1868" i="1"/>
  <c r="X1869" i="1"/>
  <c r="AF1989" i="1" s="1"/>
  <c r="Y1869" i="1"/>
  <c r="Z1869" i="1"/>
  <c r="AA1869" i="1"/>
  <c r="AB1869" i="1"/>
  <c r="AC1869" i="1"/>
  <c r="AD1869" i="1"/>
  <c r="AE1869" i="1"/>
  <c r="AG1869" i="1"/>
  <c r="AH1869" i="1"/>
  <c r="AI1869" i="1"/>
  <c r="X1870" i="1"/>
  <c r="Y1870" i="1"/>
  <c r="Z1870" i="1"/>
  <c r="AA1870" i="1"/>
  <c r="AB1870" i="1"/>
  <c r="AD1870" i="1" s="1"/>
  <c r="AC1870" i="1"/>
  <c r="AE1870" i="1"/>
  <c r="AG1870" i="1"/>
  <c r="AH1870" i="1"/>
  <c r="AI1870" i="1"/>
  <c r="X1871" i="1"/>
  <c r="Y1871" i="1"/>
  <c r="Z1871" i="1"/>
  <c r="AA1871" i="1"/>
  <c r="AB1871" i="1"/>
  <c r="AC1871" i="1"/>
  <c r="AD1871" i="1" s="1"/>
  <c r="AE1871" i="1"/>
  <c r="AG1871" i="1"/>
  <c r="AH1871" i="1"/>
  <c r="AI1871" i="1"/>
  <c r="X1872" i="1"/>
  <c r="Y1872" i="1"/>
  <c r="Z1872" i="1"/>
  <c r="AA1872" i="1"/>
  <c r="AB1872" i="1"/>
  <c r="AC1872" i="1"/>
  <c r="AE1872" i="1"/>
  <c r="AG1872" i="1"/>
  <c r="AH1872" i="1"/>
  <c r="AI1872" i="1"/>
  <c r="X1873" i="1"/>
  <c r="Y1873" i="1"/>
  <c r="Z1873" i="1"/>
  <c r="AA1873" i="1"/>
  <c r="AB1873" i="1"/>
  <c r="AD1873" i="1" s="1"/>
  <c r="AC1873" i="1"/>
  <c r="AE1873" i="1"/>
  <c r="AG1873" i="1"/>
  <c r="AH1873" i="1"/>
  <c r="AI1873" i="1"/>
  <c r="X1874" i="1"/>
  <c r="Y1874" i="1"/>
  <c r="Z1874" i="1"/>
  <c r="AA1874" i="1"/>
  <c r="AB1874" i="1"/>
  <c r="AD1874" i="1" s="1"/>
  <c r="AC1874" i="1"/>
  <c r="AE1874" i="1"/>
  <c r="AG1874" i="1"/>
  <c r="AH1874" i="1"/>
  <c r="AI1874" i="1"/>
  <c r="X1875" i="1"/>
  <c r="Y1875" i="1"/>
  <c r="Z1875" i="1"/>
  <c r="AA1875" i="1"/>
  <c r="AB1875" i="1"/>
  <c r="AD1875" i="1" s="1"/>
  <c r="AC1875" i="1"/>
  <c r="AE1875" i="1"/>
  <c r="AG1875" i="1"/>
  <c r="AH1875" i="1"/>
  <c r="AI1875" i="1"/>
  <c r="X1876" i="1"/>
  <c r="Y1876" i="1"/>
  <c r="Z1876" i="1"/>
  <c r="AA1876" i="1"/>
  <c r="AB1876" i="1"/>
  <c r="AC1876" i="1"/>
  <c r="AE1876" i="1"/>
  <c r="AG1876" i="1"/>
  <c r="AH1876" i="1"/>
  <c r="AI1876" i="1"/>
  <c r="X1877" i="1"/>
  <c r="Y1877" i="1"/>
  <c r="Z1877" i="1"/>
  <c r="AA1877" i="1"/>
  <c r="AB1877" i="1"/>
  <c r="AD1877" i="1" s="1"/>
  <c r="AC1877" i="1"/>
  <c r="AE1877" i="1"/>
  <c r="AG1877" i="1"/>
  <c r="AH1877" i="1"/>
  <c r="AI1877" i="1"/>
  <c r="X1878" i="1"/>
  <c r="Y1878" i="1"/>
  <c r="Z1878" i="1"/>
  <c r="AA1878" i="1"/>
  <c r="AB1878" i="1"/>
  <c r="AD1878" i="1" s="1"/>
  <c r="AC1878" i="1"/>
  <c r="AE1878" i="1"/>
  <c r="AG1878" i="1"/>
  <c r="AH1878" i="1"/>
  <c r="AI1878" i="1"/>
  <c r="X1879" i="1"/>
  <c r="Y1879" i="1"/>
  <c r="Z1879" i="1"/>
  <c r="AA1879" i="1"/>
  <c r="AB1879" i="1"/>
  <c r="AD1879" i="1" s="1"/>
  <c r="AC1879" i="1"/>
  <c r="AE1879" i="1"/>
  <c r="AG1879" i="1"/>
  <c r="AH1879" i="1"/>
  <c r="AI1879" i="1"/>
  <c r="X1880" i="1"/>
  <c r="Y1880" i="1"/>
  <c r="Z1880" i="1"/>
  <c r="AA1880" i="1"/>
  <c r="AB1880" i="1"/>
  <c r="AC1880" i="1"/>
  <c r="AE1880" i="1"/>
  <c r="AG1880" i="1"/>
  <c r="AH1880" i="1"/>
  <c r="AI1880" i="1"/>
  <c r="X1881" i="1"/>
  <c r="Y1881" i="1"/>
  <c r="Z1881" i="1"/>
  <c r="AA1881" i="1"/>
  <c r="AB1881" i="1"/>
  <c r="AC1881" i="1"/>
  <c r="AD1881" i="1"/>
  <c r="AE1881" i="1"/>
  <c r="AG1881" i="1"/>
  <c r="AH1881" i="1"/>
  <c r="AI1881" i="1"/>
  <c r="X1882" i="1"/>
  <c r="Y1882" i="1"/>
  <c r="Z1882" i="1"/>
  <c r="AA1882" i="1"/>
  <c r="AB1882" i="1"/>
  <c r="AD1882" i="1" s="1"/>
  <c r="AC1882" i="1"/>
  <c r="AE1882" i="1"/>
  <c r="AG1882" i="1"/>
  <c r="AH1882" i="1"/>
  <c r="AI1882" i="1"/>
  <c r="X1883" i="1"/>
  <c r="Y1883" i="1"/>
  <c r="Z1883" i="1"/>
  <c r="AA1883" i="1"/>
  <c r="AB1883" i="1"/>
  <c r="AC1883" i="1"/>
  <c r="AD1883" i="1" s="1"/>
  <c r="AE1883" i="1"/>
  <c r="AG1883" i="1"/>
  <c r="AH1883" i="1"/>
  <c r="AI1883" i="1"/>
  <c r="X1884" i="1"/>
  <c r="Y1884" i="1"/>
  <c r="Z1884" i="1"/>
  <c r="AA1884" i="1"/>
  <c r="AB1884" i="1"/>
  <c r="AC1884" i="1"/>
  <c r="AE1884" i="1"/>
  <c r="AG1884" i="1"/>
  <c r="AH1884" i="1"/>
  <c r="AI1884" i="1"/>
  <c r="X1885" i="1"/>
  <c r="Y1885" i="1"/>
  <c r="Z1885" i="1"/>
  <c r="AA1885" i="1"/>
  <c r="AB1885" i="1"/>
  <c r="AC1885" i="1"/>
  <c r="AD1885" i="1"/>
  <c r="AE1885" i="1"/>
  <c r="AG1885" i="1"/>
  <c r="AH1885" i="1"/>
  <c r="AI1885" i="1"/>
  <c r="X1886" i="1"/>
  <c r="Y1886" i="1"/>
  <c r="Z1886" i="1"/>
  <c r="AA1886" i="1"/>
  <c r="AB1886" i="1"/>
  <c r="AD1886" i="1" s="1"/>
  <c r="AC1886" i="1"/>
  <c r="AE1886" i="1"/>
  <c r="AG1886" i="1"/>
  <c r="AH1886" i="1"/>
  <c r="AI1886" i="1"/>
  <c r="X1887" i="1"/>
  <c r="Y1887" i="1"/>
  <c r="Z1887" i="1"/>
  <c r="AA1887" i="1"/>
  <c r="AB1887" i="1"/>
  <c r="AC1887" i="1"/>
  <c r="AD1887" i="1" s="1"/>
  <c r="AE1887" i="1"/>
  <c r="AG1887" i="1"/>
  <c r="AH1887" i="1"/>
  <c r="AI1887" i="1"/>
  <c r="X1888" i="1"/>
  <c r="Y1888" i="1"/>
  <c r="Z1888" i="1"/>
  <c r="AA1888" i="1"/>
  <c r="AB1888" i="1"/>
  <c r="AC1888" i="1"/>
  <c r="AE1888" i="1"/>
  <c r="AG1888" i="1"/>
  <c r="AH1888" i="1"/>
  <c r="AI1888" i="1"/>
  <c r="X1889" i="1"/>
  <c r="Y1889" i="1"/>
  <c r="Z1889" i="1"/>
  <c r="AA1889" i="1"/>
  <c r="AB1889" i="1"/>
  <c r="AD1889" i="1" s="1"/>
  <c r="AC1889" i="1"/>
  <c r="AE1889" i="1"/>
  <c r="AG1889" i="1"/>
  <c r="AH1889" i="1"/>
  <c r="AI1889" i="1"/>
  <c r="X1890" i="1"/>
  <c r="Y1890" i="1"/>
  <c r="Z1890" i="1"/>
  <c r="AA1890" i="1"/>
  <c r="AB1890" i="1"/>
  <c r="AD1890" i="1" s="1"/>
  <c r="AC1890" i="1"/>
  <c r="AE1890" i="1"/>
  <c r="AG1890" i="1"/>
  <c r="AH1890" i="1"/>
  <c r="AI1890" i="1"/>
  <c r="X1891" i="1"/>
  <c r="Y1891" i="1"/>
  <c r="Z1891" i="1"/>
  <c r="AA1891" i="1"/>
  <c r="AB1891" i="1"/>
  <c r="AD1891" i="1" s="1"/>
  <c r="AC1891" i="1"/>
  <c r="AE1891" i="1"/>
  <c r="AG1891" i="1"/>
  <c r="AH1891" i="1"/>
  <c r="AI1891" i="1"/>
  <c r="X1892" i="1"/>
  <c r="Y1892" i="1"/>
  <c r="Z1892" i="1"/>
  <c r="AA1892" i="1"/>
  <c r="AB1892" i="1"/>
  <c r="AC1892" i="1"/>
  <c r="AE1892" i="1"/>
  <c r="AG1892" i="1"/>
  <c r="AH1892" i="1"/>
  <c r="AI1892" i="1"/>
  <c r="X1893" i="1"/>
  <c r="Y1893" i="1"/>
  <c r="Z1893" i="1"/>
  <c r="AA1893" i="1"/>
  <c r="AB1893" i="1"/>
  <c r="AD1893" i="1" s="1"/>
  <c r="AC1893" i="1"/>
  <c r="AE1893" i="1"/>
  <c r="AG1893" i="1"/>
  <c r="AH1893" i="1"/>
  <c r="AI1893" i="1"/>
  <c r="X1894" i="1"/>
  <c r="Y1894" i="1"/>
  <c r="Z1894" i="1"/>
  <c r="AA1894" i="1"/>
  <c r="AB1894" i="1"/>
  <c r="AD1894" i="1" s="1"/>
  <c r="AC1894" i="1"/>
  <c r="AE1894" i="1"/>
  <c r="AG1894" i="1"/>
  <c r="AH1894" i="1"/>
  <c r="AI1894" i="1"/>
  <c r="X1895" i="1"/>
  <c r="Y1895" i="1"/>
  <c r="Z1895" i="1"/>
  <c r="AA1895" i="1"/>
  <c r="AB1895" i="1"/>
  <c r="AC1895" i="1"/>
  <c r="AE1895" i="1"/>
  <c r="AG1895" i="1"/>
  <c r="AH1895" i="1"/>
  <c r="AI1895" i="1"/>
  <c r="X1896" i="1"/>
  <c r="Y1896" i="1"/>
  <c r="Z1896" i="1"/>
  <c r="AA1896" i="1"/>
  <c r="AB1896" i="1"/>
  <c r="AC1896" i="1"/>
  <c r="AE1896" i="1"/>
  <c r="AG1896" i="1"/>
  <c r="AH1896" i="1"/>
  <c r="AI1896" i="1"/>
  <c r="X1897" i="1"/>
  <c r="Y1897" i="1"/>
  <c r="Z1897" i="1"/>
  <c r="AA1897" i="1"/>
  <c r="AB1897" i="1"/>
  <c r="AC1897" i="1"/>
  <c r="AD1897" i="1"/>
  <c r="AE1897" i="1"/>
  <c r="AG1897" i="1"/>
  <c r="AH1897" i="1"/>
  <c r="AI1897" i="1"/>
  <c r="X1898" i="1"/>
  <c r="Y1898" i="1"/>
  <c r="Z1898" i="1"/>
  <c r="AA1898" i="1"/>
  <c r="AB1898" i="1"/>
  <c r="AD1898" i="1" s="1"/>
  <c r="AC1898" i="1"/>
  <c r="AE1898" i="1"/>
  <c r="AG1898" i="1"/>
  <c r="AH1898" i="1"/>
  <c r="AI1898" i="1"/>
  <c r="X1899" i="1"/>
  <c r="Y1899" i="1"/>
  <c r="Z1899" i="1"/>
  <c r="AA1899" i="1"/>
  <c r="AB1899" i="1"/>
  <c r="AC1899" i="1"/>
  <c r="AD1899" i="1" s="1"/>
  <c r="AE1899" i="1"/>
  <c r="AG1899" i="1"/>
  <c r="AH1899" i="1"/>
  <c r="AI1899" i="1"/>
  <c r="X1900" i="1"/>
  <c r="Y1900" i="1"/>
  <c r="Z1900" i="1"/>
  <c r="AA1900" i="1"/>
  <c r="AB1900" i="1"/>
  <c r="AC1900" i="1"/>
  <c r="AE1900" i="1"/>
  <c r="AG1900" i="1"/>
  <c r="AH1900" i="1"/>
  <c r="AI1900" i="1"/>
  <c r="X1901" i="1"/>
  <c r="AF2005" i="1" s="1"/>
  <c r="Y1901" i="1"/>
  <c r="Z1901" i="1"/>
  <c r="AA1901" i="1"/>
  <c r="AB1901" i="1"/>
  <c r="AD1901" i="1" s="1"/>
  <c r="AC1901" i="1"/>
  <c r="AE1901" i="1"/>
  <c r="AG1901" i="1"/>
  <c r="AH1901" i="1"/>
  <c r="AI1901" i="1"/>
  <c r="X1902" i="1"/>
  <c r="Y1902" i="1"/>
  <c r="Z1902" i="1"/>
  <c r="AA1902" i="1"/>
  <c r="AB1902" i="1"/>
  <c r="AD1902" i="1" s="1"/>
  <c r="AC1902" i="1"/>
  <c r="AE1902" i="1"/>
  <c r="AG1902" i="1"/>
  <c r="AH1902" i="1"/>
  <c r="AI1902" i="1"/>
  <c r="X1903" i="1"/>
  <c r="Y1903" i="1"/>
  <c r="Z1903" i="1"/>
  <c r="AA1903" i="1"/>
  <c r="AB1903" i="1"/>
  <c r="AC1903" i="1"/>
  <c r="AD1903" i="1" s="1"/>
  <c r="AE1903" i="1"/>
  <c r="AG1903" i="1"/>
  <c r="AH1903" i="1"/>
  <c r="AI1903" i="1"/>
  <c r="X1904" i="1"/>
  <c r="Y1904" i="1"/>
  <c r="Z1904" i="1"/>
  <c r="AA1904" i="1"/>
  <c r="AB1904" i="1"/>
  <c r="AC1904" i="1"/>
  <c r="AE1904" i="1"/>
  <c r="AG1904" i="1"/>
  <c r="AH1904" i="1"/>
  <c r="AI1904" i="1"/>
  <c r="X1905" i="1"/>
  <c r="Y1905" i="1"/>
  <c r="Z1905" i="1"/>
  <c r="AA1905" i="1"/>
  <c r="AB1905" i="1"/>
  <c r="AD1905" i="1" s="1"/>
  <c r="AC1905" i="1"/>
  <c r="AE1905" i="1"/>
  <c r="AG1905" i="1"/>
  <c r="AH1905" i="1"/>
  <c r="AI1905" i="1"/>
  <c r="X1906" i="1"/>
  <c r="Y1906" i="1"/>
  <c r="Z1906" i="1"/>
  <c r="AA1906" i="1"/>
  <c r="AB1906" i="1"/>
  <c r="AC1906" i="1"/>
  <c r="AD1906" i="1"/>
  <c r="AE1906" i="1"/>
  <c r="AG1906" i="1"/>
  <c r="AH1906" i="1"/>
  <c r="AI1906" i="1"/>
  <c r="X1907" i="1"/>
  <c r="Y1907" i="1"/>
  <c r="Z1907" i="1"/>
  <c r="AA1907" i="1"/>
  <c r="AB1907" i="1"/>
  <c r="AD1907" i="1" s="1"/>
  <c r="AC1907" i="1"/>
  <c r="AE1907" i="1"/>
  <c r="AG1907" i="1"/>
  <c r="AH1907" i="1"/>
  <c r="AI1907" i="1"/>
  <c r="X1908" i="1"/>
  <c r="Y1908" i="1"/>
  <c r="Z1908" i="1"/>
  <c r="AA1908" i="1"/>
  <c r="AB1908" i="1"/>
  <c r="AC1908" i="1"/>
  <c r="AD1908" i="1"/>
  <c r="AE1908" i="1"/>
  <c r="AG1908" i="1"/>
  <c r="AH1908" i="1"/>
  <c r="AI1908" i="1"/>
  <c r="X1909" i="1"/>
  <c r="Y1909" i="1"/>
  <c r="Z1909" i="1"/>
  <c r="AA1909" i="1"/>
  <c r="AB1909" i="1"/>
  <c r="AD1909" i="1" s="1"/>
  <c r="AC1909" i="1"/>
  <c r="AE1909" i="1"/>
  <c r="AG1909" i="1"/>
  <c r="AH1909" i="1"/>
  <c r="AI1909" i="1"/>
  <c r="X1910" i="1"/>
  <c r="Y1910" i="1"/>
  <c r="Z1910" i="1"/>
  <c r="AA1910" i="1"/>
  <c r="AB1910" i="1"/>
  <c r="AC1910" i="1"/>
  <c r="AD1910" i="1"/>
  <c r="AE1910" i="1"/>
  <c r="AG1910" i="1"/>
  <c r="AH1910" i="1"/>
  <c r="AI1910" i="1"/>
  <c r="X1911" i="1"/>
  <c r="Y1911" i="1"/>
  <c r="Z1911" i="1"/>
  <c r="AA1911" i="1"/>
  <c r="AB1911" i="1"/>
  <c r="AD1911" i="1" s="1"/>
  <c r="AC1911" i="1"/>
  <c r="AE1911" i="1"/>
  <c r="AG1911" i="1"/>
  <c r="AH1911" i="1"/>
  <c r="AI1911" i="1"/>
  <c r="X1912" i="1"/>
  <c r="Y1912" i="1"/>
  <c r="Z1912" i="1"/>
  <c r="AA1912" i="1"/>
  <c r="AB1912" i="1"/>
  <c r="AC1912" i="1"/>
  <c r="AD1912" i="1"/>
  <c r="AE1912" i="1"/>
  <c r="AG1912" i="1"/>
  <c r="AH1912" i="1"/>
  <c r="AI1912" i="1"/>
  <c r="X1913" i="1"/>
  <c r="Y1913" i="1"/>
  <c r="Z1913" i="1"/>
  <c r="AA1913" i="1"/>
  <c r="AB1913" i="1"/>
  <c r="AD1913" i="1" s="1"/>
  <c r="AC1913" i="1"/>
  <c r="AE1913" i="1"/>
  <c r="AG1913" i="1"/>
  <c r="AH1913" i="1"/>
  <c r="AI1913" i="1"/>
  <c r="X1914" i="1"/>
  <c r="Y1914" i="1"/>
  <c r="Z1914" i="1"/>
  <c r="AA1914" i="1"/>
  <c r="AB1914" i="1"/>
  <c r="AC1914" i="1"/>
  <c r="AD1914" i="1"/>
  <c r="AE1914" i="1"/>
  <c r="AG1914" i="1"/>
  <c r="AH1914" i="1"/>
  <c r="AI1914" i="1"/>
  <c r="X1915" i="1"/>
  <c r="Y1915" i="1"/>
  <c r="Z1915" i="1"/>
  <c r="AA1915" i="1"/>
  <c r="AB1915" i="1"/>
  <c r="AD1915" i="1" s="1"/>
  <c r="AC1915" i="1"/>
  <c r="AE1915" i="1"/>
  <c r="AG1915" i="1"/>
  <c r="AH1915" i="1"/>
  <c r="AI1915" i="1"/>
  <c r="X1916" i="1"/>
  <c r="Y1916" i="1"/>
  <c r="Z1916" i="1"/>
  <c r="AA1916" i="1"/>
  <c r="AB1916" i="1"/>
  <c r="AC1916" i="1"/>
  <c r="AD1916" i="1"/>
  <c r="AE1916" i="1"/>
  <c r="AG1916" i="1"/>
  <c r="AH1916" i="1"/>
  <c r="AI1916" i="1"/>
  <c r="X1917" i="1"/>
  <c r="Y1917" i="1"/>
  <c r="Z1917" i="1"/>
  <c r="AA1917" i="1"/>
  <c r="AB1917" i="1"/>
  <c r="AD1917" i="1" s="1"/>
  <c r="AC1917" i="1"/>
  <c r="AE1917" i="1"/>
  <c r="AG1917" i="1"/>
  <c r="AH1917" i="1"/>
  <c r="AI1917" i="1"/>
  <c r="X1918" i="1"/>
  <c r="Y1918" i="1"/>
  <c r="Z1918" i="1"/>
  <c r="AA1918" i="1"/>
  <c r="AB1918" i="1"/>
  <c r="AC1918" i="1"/>
  <c r="AD1918" i="1"/>
  <c r="AE1918" i="1"/>
  <c r="AG1918" i="1"/>
  <c r="AH1918" i="1"/>
  <c r="AI1918" i="1"/>
  <c r="X1919" i="1"/>
  <c r="Y1919" i="1"/>
  <c r="Z1919" i="1"/>
  <c r="AA1919" i="1"/>
  <c r="AB1919" i="1"/>
  <c r="AD1919" i="1" s="1"/>
  <c r="AC1919" i="1"/>
  <c r="AE1919" i="1"/>
  <c r="AG1919" i="1"/>
  <c r="AH1919" i="1"/>
  <c r="AI1919" i="1"/>
  <c r="X1920" i="1"/>
  <c r="Y1920" i="1"/>
  <c r="Z1920" i="1"/>
  <c r="AA1920" i="1"/>
  <c r="AB1920" i="1"/>
  <c r="AC1920" i="1"/>
  <c r="AD1920" i="1"/>
  <c r="AE1920" i="1"/>
  <c r="AG1920" i="1"/>
  <c r="AH1920" i="1"/>
  <c r="AI1920" i="1"/>
  <c r="X1921" i="1"/>
  <c r="Y1921" i="1"/>
  <c r="Z1921" i="1"/>
  <c r="AA1921" i="1"/>
  <c r="AB1921" i="1"/>
  <c r="AD1921" i="1" s="1"/>
  <c r="AC1921" i="1"/>
  <c r="AE1921" i="1"/>
  <c r="AG1921" i="1"/>
  <c r="AH1921" i="1"/>
  <c r="AI1921" i="1"/>
  <c r="X1922" i="1"/>
  <c r="Y1922" i="1"/>
  <c r="Z1922" i="1"/>
  <c r="AA1922" i="1"/>
  <c r="AB1922" i="1"/>
  <c r="AC1922" i="1"/>
  <c r="AD1922" i="1"/>
  <c r="AE1922" i="1"/>
  <c r="AG1922" i="1"/>
  <c r="AH1922" i="1"/>
  <c r="AI1922" i="1"/>
  <c r="X1923" i="1"/>
  <c r="Y1923" i="1"/>
  <c r="Z1923" i="1"/>
  <c r="AA1923" i="1"/>
  <c r="AB1923" i="1"/>
  <c r="AD1923" i="1" s="1"/>
  <c r="AC1923" i="1"/>
  <c r="AE1923" i="1"/>
  <c r="AG1923" i="1"/>
  <c r="AH1923" i="1"/>
  <c r="AI1923" i="1"/>
  <c r="X1924" i="1"/>
  <c r="Y1924" i="1"/>
  <c r="Z1924" i="1"/>
  <c r="AA1924" i="1"/>
  <c r="AB1924" i="1"/>
  <c r="AC1924" i="1"/>
  <c r="AD1924" i="1"/>
  <c r="AE1924" i="1"/>
  <c r="AG1924" i="1"/>
  <c r="AH1924" i="1"/>
  <c r="AI1924" i="1"/>
  <c r="X1925" i="1"/>
  <c r="Y1925" i="1"/>
  <c r="Z1925" i="1"/>
  <c r="AA1925" i="1"/>
  <c r="AB1925" i="1"/>
  <c r="AD1925" i="1" s="1"/>
  <c r="AC1925" i="1"/>
  <c r="AE1925" i="1"/>
  <c r="AG1925" i="1"/>
  <c r="AH1925" i="1"/>
  <c r="AI1925" i="1"/>
  <c r="X1926" i="1"/>
  <c r="Y1926" i="1"/>
  <c r="Z1926" i="1"/>
  <c r="AA1926" i="1"/>
  <c r="AB1926" i="1"/>
  <c r="AC1926" i="1"/>
  <c r="AD1926" i="1"/>
  <c r="AE1926" i="1"/>
  <c r="AG1926" i="1"/>
  <c r="AH1926" i="1"/>
  <c r="AI1926" i="1"/>
  <c r="X1927" i="1"/>
  <c r="Y1927" i="1"/>
  <c r="Z1927" i="1"/>
  <c r="AA1927" i="1"/>
  <c r="AB1927" i="1"/>
  <c r="AD1927" i="1" s="1"/>
  <c r="AC1927" i="1"/>
  <c r="AE1927" i="1"/>
  <c r="AG1927" i="1"/>
  <c r="AH1927" i="1"/>
  <c r="AI1927" i="1"/>
  <c r="X1928" i="1"/>
  <c r="Y1928" i="1"/>
  <c r="Z1928" i="1"/>
  <c r="AA1928" i="1"/>
  <c r="AB1928" i="1"/>
  <c r="AC1928" i="1"/>
  <c r="AD1928" i="1"/>
  <c r="AE1928" i="1"/>
  <c r="AG1928" i="1"/>
  <c r="AH1928" i="1"/>
  <c r="AI1928" i="1"/>
  <c r="X1929" i="1"/>
  <c r="Y1929" i="1"/>
  <c r="Z1929" i="1"/>
  <c r="AA1929" i="1"/>
  <c r="AB1929" i="1"/>
  <c r="AD1929" i="1" s="1"/>
  <c r="AC1929" i="1"/>
  <c r="AE1929" i="1"/>
  <c r="AG1929" i="1"/>
  <c r="AH1929" i="1"/>
  <c r="AI1929" i="1"/>
  <c r="X1930" i="1"/>
  <c r="Y1930" i="1"/>
  <c r="Z1930" i="1"/>
  <c r="AA1930" i="1"/>
  <c r="AB1930" i="1"/>
  <c r="AC1930" i="1"/>
  <c r="AD1930" i="1"/>
  <c r="AE1930" i="1"/>
  <c r="AG1930" i="1"/>
  <c r="AH1930" i="1"/>
  <c r="AI1930" i="1"/>
  <c r="X1931" i="1"/>
  <c r="Y1931" i="1"/>
  <c r="Z1931" i="1"/>
  <c r="AA1931" i="1"/>
  <c r="AB1931" i="1"/>
  <c r="AD1931" i="1" s="1"/>
  <c r="AC1931" i="1"/>
  <c r="AE1931" i="1"/>
  <c r="AG1931" i="1"/>
  <c r="AH1931" i="1"/>
  <c r="AI1931" i="1"/>
  <c r="X1932" i="1"/>
  <c r="AF2014" i="1" s="1"/>
  <c r="Y1932" i="1"/>
  <c r="Z1932" i="1"/>
  <c r="AA1932" i="1"/>
  <c r="AB1932" i="1"/>
  <c r="AC1932" i="1"/>
  <c r="AD1932" i="1"/>
  <c r="AE1932" i="1"/>
  <c r="AG1932" i="1"/>
  <c r="AH1932" i="1"/>
  <c r="AI1932" i="1"/>
  <c r="X1933" i="1"/>
  <c r="Y1933" i="1"/>
  <c r="Z1933" i="1"/>
  <c r="AA1933" i="1"/>
  <c r="AB1933" i="1"/>
  <c r="AD1933" i="1" s="1"/>
  <c r="AC1933" i="1"/>
  <c r="AE1933" i="1"/>
  <c r="AG1933" i="1"/>
  <c r="AH1933" i="1"/>
  <c r="AI1933" i="1"/>
  <c r="X1934" i="1"/>
  <c r="Y1934" i="1"/>
  <c r="Z1934" i="1"/>
  <c r="AA1934" i="1"/>
  <c r="AB1934" i="1"/>
  <c r="AC1934" i="1"/>
  <c r="AD1934" i="1"/>
  <c r="AE1934" i="1"/>
  <c r="AG1934" i="1"/>
  <c r="AH1934" i="1"/>
  <c r="AI1934" i="1"/>
  <c r="X1935" i="1"/>
  <c r="Y1935" i="1"/>
  <c r="Z1935" i="1"/>
  <c r="AA1935" i="1"/>
  <c r="AB1935" i="1"/>
  <c r="AD1935" i="1" s="1"/>
  <c r="AC1935" i="1"/>
  <c r="AE1935" i="1"/>
  <c r="AG1935" i="1"/>
  <c r="AH1935" i="1"/>
  <c r="AI1935" i="1"/>
  <c r="X1936" i="1"/>
  <c r="Y1936" i="1"/>
  <c r="Z1936" i="1"/>
  <c r="AA1936" i="1"/>
  <c r="AB1936" i="1"/>
  <c r="AD1936" i="1" s="1"/>
  <c r="AC1936" i="1"/>
  <c r="AE1936" i="1"/>
  <c r="AG1936" i="1"/>
  <c r="AH1936" i="1"/>
  <c r="AI1936" i="1"/>
  <c r="X1937" i="1"/>
  <c r="AF2044" i="1" s="1"/>
  <c r="Y1937" i="1"/>
  <c r="Z1937" i="1"/>
  <c r="AA1937" i="1"/>
  <c r="AB1937" i="1"/>
  <c r="AD1937" i="1" s="1"/>
  <c r="AC1937" i="1"/>
  <c r="AE1937" i="1"/>
  <c r="AG1937" i="1"/>
  <c r="AH1937" i="1"/>
  <c r="AI1937" i="1"/>
  <c r="X1938" i="1"/>
  <c r="Y1938" i="1"/>
  <c r="Z1938" i="1"/>
  <c r="AA1938" i="1"/>
  <c r="AB1938" i="1"/>
  <c r="AD1938" i="1" s="1"/>
  <c r="AC1938" i="1"/>
  <c r="AE1938" i="1"/>
  <c r="AG1938" i="1"/>
  <c r="AH1938" i="1"/>
  <c r="AI1938" i="1"/>
  <c r="X1939" i="1"/>
  <c r="Y1939" i="1"/>
  <c r="Z1939" i="1"/>
  <c r="AA1939" i="1"/>
  <c r="AB1939" i="1"/>
  <c r="AD1939" i="1" s="1"/>
  <c r="AC1939" i="1"/>
  <c r="AE1939" i="1"/>
  <c r="AG1939" i="1"/>
  <c r="AH1939" i="1"/>
  <c r="AI1939" i="1"/>
  <c r="X1940" i="1"/>
  <c r="Y1940" i="1"/>
  <c r="Z1940" i="1"/>
  <c r="AA1940" i="1"/>
  <c r="AB1940" i="1"/>
  <c r="AC1940" i="1"/>
  <c r="AD1940" i="1"/>
  <c r="AE1940" i="1"/>
  <c r="AG1940" i="1"/>
  <c r="AH1940" i="1"/>
  <c r="AI1940" i="1"/>
  <c r="X1941" i="1"/>
  <c r="Y1941" i="1"/>
  <c r="Z1941" i="1"/>
  <c r="AA1941" i="1"/>
  <c r="AB1941" i="1"/>
  <c r="AD1941" i="1" s="1"/>
  <c r="AC1941" i="1"/>
  <c r="AE1941" i="1"/>
  <c r="AG1941" i="1"/>
  <c r="AH1941" i="1"/>
  <c r="AI1941" i="1"/>
  <c r="X1942" i="1"/>
  <c r="Y1942" i="1"/>
  <c r="Z1942" i="1"/>
  <c r="AA1942" i="1"/>
  <c r="AB1942" i="1"/>
  <c r="AC1942" i="1"/>
  <c r="AD1942" i="1"/>
  <c r="AE1942" i="1"/>
  <c r="AG1942" i="1"/>
  <c r="AH1942" i="1"/>
  <c r="AI1942" i="1"/>
  <c r="X1943" i="1"/>
  <c r="Y1943" i="1"/>
  <c r="Z1943" i="1"/>
  <c r="AA1943" i="1"/>
  <c r="AB1943" i="1"/>
  <c r="AD1943" i="1" s="1"/>
  <c r="AC1943" i="1"/>
  <c r="AE1943" i="1"/>
  <c r="AG1943" i="1"/>
  <c r="AH1943" i="1"/>
  <c r="AI1943" i="1"/>
  <c r="X1944" i="1"/>
  <c r="Y1944" i="1"/>
  <c r="Z1944" i="1"/>
  <c r="AA1944" i="1"/>
  <c r="AB1944" i="1"/>
  <c r="AD1944" i="1" s="1"/>
  <c r="AC1944" i="1"/>
  <c r="AE1944" i="1"/>
  <c r="AG1944" i="1"/>
  <c r="AH1944" i="1"/>
  <c r="AI1944" i="1"/>
  <c r="X1945" i="1"/>
  <c r="Y1945" i="1"/>
  <c r="Z1945" i="1"/>
  <c r="AA1945" i="1"/>
  <c r="AB1945" i="1"/>
  <c r="AD1945" i="1" s="1"/>
  <c r="AC1945" i="1"/>
  <c r="AE1945" i="1"/>
  <c r="AG1945" i="1"/>
  <c r="AH1945" i="1"/>
  <c r="AI1945" i="1"/>
  <c r="X1946" i="1"/>
  <c r="Y1946" i="1"/>
  <c r="Z1946" i="1"/>
  <c r="AA1946" i="1"/>
  <c r="AB1946" i="1"/>
  <c r="AD1946" i="1" s="1"/>
  <c r="AC1946" i="1"/>
  <c r="AE1946" i="1"/>
  <c r="AG1946" i="1"/>
  <c r="AH1946" i="1"/>
  <c r="AI1946" i="1"/>
  <c r="X1947" i="1"/>
  <c r="Y1947" i="1"/>
  <c r="Z1947" i="1"/>
  <c r="AA1947" i="1"/>
  <c r="AB1947" i="1"/>
  <c r="AD1947" i="1" s="1"/>
  <c r="AC1947" i="1"/>
  <c r="AE1947" i="1"/>
  <c r="AG1947" i="1"/>
  <c r="AH1947" i="1"/>
  <c r="AI1947" i="1"/>
  <c r="X1948" i="1"/>
  <c r="Y1948" i="1"/>
  <c r="Z1948" i="1"/>
  <c r="AA1948" i="1"/>
  <c r="AB1948" i="1"/>
  <c r="AC1948" i="1"/>
  <c r="AD1948" i="1"/>
  <c r="AE1948" i="1"/>
  <c r="AG1948" i="1"/>
  <c r="AH1948" i="1"/>
  <c r="AI1948" i="1"/>
  <c r="X1949" i="1"/>
  <c r="Y1949" i="1"/>
  <c r="Z1949" i="1"/>
  <c r="AA1949" i="1"/>
  <c r="AB1949" i="1"/>
  <c r="AD1949" i="1" s="1"/>
  <c r="AC1949" i="1"/>
  <c r="AE1949" i="1"/>
  <c r="AG1949" i="1"/>
  <c r="AH1949" i="1"/>
  <c r="AI1949" i="1"/>
  <c r="X1950" i="1"/>
  <c r="Y1950" i="1"/>
  <c r="Z1950" i="1"/>
  <c r="AA1950" i="1"/>
  <c r="AB1950" i="1"/>
  <c r="AC1950" i="1"/>
  <c r="AD1950" i="1"/>
  <c r="AE1950" i="1"/>
  <c r="AG1950" i="1"/>
  <c r="AH1950" i="1"/>
  <c r="AI1950" i="1"/>
  <c r="X1951" i="1"/>
  <c r="Y1951" i="1"/>
  <c r="Z1951" i="1"/>
  <c r="AA1951" i="1"/>
  <c r="AB1951" i="1"/>
  <c r="AD1951" i="1" s="1"/>
  <c r="AC1951" i="1"/>
  <c r="AE1951" i="1"/>
  <c r="AG1951" i="1"/>
  <c r="AH1951" i="1"/>
  <c r="AI1951" i="1"/>
  <c r="X1952" i="1"/>
  <c r="Y1952" i="1"/>
  <c r="Z1952" i="1"/>
  <c r="AA1952" i="1"/>
  <c r="AB1952" i="1"/>
  <c r="AD1952" i="1" s="1"/>
  <c r="AC1952" i="1"/>
  <c r="AE1952" i="1"/>
  <c r="AG1952" i="1"/>
  <c r="AH1952" i="1"/>
  <c r="AI1952" i="1"/>
  <c r="X1953" i="1"/>
  <c r="AF2051" i="1" s="1"/>
  <c r="Y1953" i="1"/>
  <c r="Z1953" i="1"/>
  <c r="AA1953" i="1"/>
  <c r="AB1953" i="1"/>
  <c r="AD1953" i="1" s="1"/>
  <c r="AC1953" i="1"/>
  <c r="AE1953" i="1"/>
  <c r="AG1953" i="1"/>
  <c r="AH1953" i="1"/>
  <c r="AI1953" i="1"/>
  <c r="X1954" i="1"/>
  <c r="Y1954" i="1"/>
  <c r="Z1954" i="1"/>
  <c r="AA1954" i="1"/>
  <c r="AB1954" i="1"/>
  <c r="AD1954" i="1" s="1"/>
  <c r="AC1954" i="1"/>
  <c r="AE1954" i="1"/>
  <c r="AG1954" i="1"/>
  <c r="AH1954" i="1"/>
  <c r="AI1954" i="1"/>
  <c r="X1955" i="1"/>
  <c r="Y1955" i="1"/>
  <c r="Z1955" i="1"/>
  <c r="AA1955" i="1"/>
  <c r="AB1955" i="1"/>
  <c r="AD1955" i="1" s="1"/>
  <c r="AC1955" i="1"/>
  <c r="AE1955" i="1"/>
  <c r="AG1955" i="1"/>
  <c r="AH1955" i="1"/>
  <c r="AI1955" i="1"/>
  <c r="X1956" i="1"/>
  <c r="Y1956" i="1"/>
  <c r="Z1956" i="1"/>
  <c r="AA1956" i="1"/>
  <c r="AB1956" i="1"/>
  <c r="AC1956" i="1"/>
  <c r="AD1956" i="1"/>
  <c r="AE1956" i="1"/>
  <c r="AG1956" i="1"/>
  <c r="AH1956" i="1"/>
  <c r="AI1956" i="1"/>
  <c r="X1957" i="1"/>
  <c r="Y1957" i="1"/>
  <c r="Z1957" i="1"/>
  <c r="AA1957" i="1"/>
  <c r="AB1957" i="1"/>
  <c r="AD1957" i="1" s="1"/>
  <c r="AC1957" i="1"/>
  <c r="AE1957" i="1"/>
  <c r="AG1957" i="1"/>
  <c r="AH1957" i="1"/>
  <c r="AI1957" i="1"/>
  <c r="X1958" i="1"/>
  <c r="Y1958" i="1"/>
  <c r="Z1958" i="1"/>
  <c r="AA1958" i="1"/>
  <c r="AB1958" i="1"/>
  <c r="AC1958" i="1"/>
  <c r="AD1958" i="1"/>
  <c r="AE1958" i="1"/>
  <c r="AG1958" i="1"/>
  <c r="AH1958" i="1"/>
  <c r="AI1958" i="1"/>
  <c r="X1959" i="1"/>
  <c r="Y1959" i="1"/>
  <c r="Z1959" i="1"/>
  <c r="AA1959" i="1"/>
  <c r="AB1959" i="1"/>
  <c r="AD1959" i="1" s="1"/>
  <c r="AC1959" i="1"/>
  <c r="AE1959" i="1"/>
  <c r="AG1959" i="1"/>
  <c r="AH1959" i="1"/>
  <c r="AI1959" i="1"/>
  <c r="X1960" i="1"/>
  <c r="Y1960" i="1"/>
  <c r="Z1960" i="1"/>
  <c r="AA1960" i="1"/>
  <c r="AB1960" i="1"/>
  <c r="AD1960" i="1" s="1"/>
  <c r="AC1960" i="1"/>
  <c r="AE1960" i="1"/>
  <c r="AG1960" i="1"/>
  <c r="AH1960" i="1"/>
  <c r="AI1960" i="1"/>
  <c r="X1961" i="1"/>
  <c r="Y1961" i="1"/>
  <c r="Z1961" i="1"/>
  <c r="AA1961" i="1"/>
  <c r="AB1961" i="1"/>
  <c r="AD1961" i="1" s="1"/>
  <c r="AC1961" i="1"/>
  <c r="AE1961" i="1"/>
  <c r="AG1961" i="1"/>
  <c r="AH1961" i="1"/>
  <c r="AI1961" i="1"/>
  <c r="X1962" i="1"/>
  <c r="Y1962" i="1"/>
  <c r="Z1962" i="1"/>
  <c r="AA1962" i="1"/>
  <c r="AB1962" i="1"/>
  <c r="AD1962" i="1" s="1"/>
  <c r="AC1962" i="1"/>
  <c r="AE1962" i="1"/>
  <c r="AG1962" i="1"/>
  <c r="AH1962" i="1"/>
  <c r="AI1962" i="1"/>
  <c r="X1963" i="1"/>
  <c r="Y1963" i="1"/>
  <c r="Z1963" i="1"/>
  <c r="AA1963" i="1"/>
  <c r="AB1963" i="1"/>
  <c r="AD1963" i="1" s="1"/>
  <c r="AC1963" i="1"/>
  <c r="AE1963" i="1"/>
  <c r="AG1963" i="1"/>
  <c r="AH1963" i="1"/>
  <c r="AI1963" i="1"/>
  <c r="X1964" i="1"/>
  <c r="Y1964" i="1"/>
  <c r="Z1964" i="1"/>
  <c r="AA1964" i="1"/>
  <c r="AB1964" i="1"/>
  <c r="AC1964" i="1"/>
  <c r="AD1964" i="1"/>
  <c r="AE1964" i="1"/>
  <c r="AG1964" i="1"/>
  <c r="AH1964" i="1"/>
  <c r="AI1964" i="1"/>
  <c r="X1965" i="1"/>
  <c r="Y1965" i="1"/>
  <c r="Z1965" i="1"/>
  <c r="AA1965" i="1"/>
  <c r="AB1965" i="1"/>
  <c r="AD1965" i="1" s="1"/>
  <c r="AC1965" i="1"/>
  <c r="AE1965" i="1"/>
  <c r="AG1965" i="1"/>
  <c r="AH1965" i="1"/>
  <c r="AI1965" i="1"/>
  <c r="X1966" i="1"/>
  <c r="Y1966" i="1"/>
  <c r="Z1966" i="1"/>
  <c r="AA1966" i="1"/>
  <c r="AB1966" i="1"/>
  <c r="AC1966" i="1"/>
  <c r="AD1966" i="1"/>
  <c r="AE1966" i="1"/>
  <c r="AG1966" i="1"/>
  <c r="AH1966" i="1"/>
  <c r="AI1966" i="1"/>
  <c r="X1967" i="1"/>
  <c r="Y1967" i="1"/>
  <c r="Z1967" i="1"/>
  <c r="AA1967" i="1"/>
  <c r="AB1967" i="1"/>
  <c r="AD1967" i="1" s="1"/>
  <c r="AC1967" i="1"/>
  <c r="AE1967" i="1"/>
  <c r="AG1967" i="1"/>
  <c r="AH1967" i="1"/>
  <c r="AI1967" i="1"/>
  <c r="X1968" i="1"/>
  <c r="Y1968" i="1"/>
  <c r="Z1968" i="1"/>
  <c r="AA1968" i="1"/>
  <c r="AB1968" i="1"/>
  <c r="AD1968" i="1" s="1"/>
  <c r="AC1968" i="1"/>
  <c r="AE1968" i="1"/>
  <c r="AG1968" i="1"/>
  <c r="AH1968" i="1"/>
  <c r="AI1968" i="1"/>
  <c r="X1969" i="1"/>
  <c r="AF2067" i="1" s="1"/>
  <c r="Y1969" i="1"/>
  <c r="Z1969" i="1"/>
  <c r="AA1969" i="1"/>
  <c r="AB1969" i="1"/>
  <c r="AD1969" i="1" s="1"/>
  <c r="AC1969" i="1"/>
  <c r="AE1969" i="1"/>
  <c r="AG1969" i="1"/>
  <c r="AH1969" i="1"/>
  <c r="AI1969" i="1"/>
  <c r="X1970" i="1"/>
  <c r="Y1970" i="1"/>
  <c r="Z1970" i="1"/>
  <c r="AA1970" i="1"/>
  <c r="AB1970" i="1"/>
  <c r="AD1970" i="1" s="1"/>
  <c r="AC1970" i="1"/>
  <c r="AE1970" i="1"/>
  <c r="AG1970" i="1"/>
  <c r="AH1970" i="1"/>
  <c r="AI1970" i="1"/>
  <c r="X1971" i="1"/>
  <c r="Y1971" i="1"/>
  <c r="Z1971" i="1"/>
  <c r="AA1971" i="1"/>
  <c r="AB1971" i="1"/>
  <c r="AD1971" i="1" s="1"/>
  <c r="AC1971" i="1"/>
  <c r="AE1971" i="1"/>
  <c r="AG1971" i="1"/>
  <c r="AH1971" i="1"/>
  <c r="AI1971" i="1"/>
  <c r="X1972" i="1"/>
  <c r="Y1972" i="1"/>
  <c r="Z1972" i="1"/>
  <c r="AA1972" i="1"/>
  <c r="AB1972" i="1"/>
  <c r="AC1972" i="1"/>
  <c r="AD1972" i="1"/>
  <c r="AE1972" i="1"/>
  <c r="AG1972" i="1"/>
  <c r="AH1972" i="1"/>
  <c r="AI1972" i="1"/>
  <c r="X1973" i="1"/>
  <c r="Y1973" i="1"/>
  <c r="Z1973" i="1"/>
  <c r="AA1973" i="1"/>
  <c r="AB1973" i="1"/>
  <c r="AD1973" i="1" s="1"/>
  <c r="AC1973" i="1"/>
  <c r="AE1973" i="1"/>
  <c r="AG1973" i="1"/>
  <c r="AH1973" i="1"/>
  <c r="AI1973" i="1"/>
  <c r="X1974" i="1"/>
  <c r="Y1974" i="1"/>
  <c r="Z1974" i="1"/>
  <c r="AA1974" i="1"/>
  <c r="AB1974" i="1"/>
  <c r="AC1974" i="1"/>
  <c r="AD1974" i="1"/>
  <c r="AE1974" i="1"/>
  <c r="AG1974" i="1"/>
  <c r="AH1974" i="1"/>
  <c r="AI1974" i="1"/>
  <c r="X1975" i="1"/>
  <c r="Y1975" i="1"/>
  <c r="Z1975" i="1"/>
  <c r="AA1975" i="1"/>
  <c r="AB1975" i="1"/>
  <c r="AD1975" i="1" s="1"/>
  <c r="AC1975" i="1"/>
  <c r="AE1975" i="1"/>
  <c r="AG1975" i="1"/>
  <c r="AH1975" i="1"/>
  <c r="AI1975" i="1"/>
  <c r="X1976" i="1"/>
  <c r="Y1976" i="1"/>
  <c r="Z1976" i="1"/>
  <c r="AA1976" i="1"/>
  <c r="AB1976" i="1"/>
  <c r="AD1976" i="1" s="1"/>
  <c r="AC1976" i="1"/>
  <c r="AE1976" i="1"/>
  <c r="AG1976" i="1"/>
  <c r="AH1976" i="1"/>
  <c r="AI1976" i="1"/>
  <c r="X1977" i="1"/>
  <c r="Y1977" i="1"/>
  <c r="Z1977" i="1"/>
  <c r="AA1977" i="1"/>
  <c r="AB1977" i="1"/>
  <c r="AD1977" i="1" s="1"/>
  <c r="AC1977" i="1"/>
  <c r="AE1977" i="1"/>
  <c r="AG1977" i="1"/>
  <c r="AH1977" i="1"/>
  <c r="AI1977" i="1"/>
  <c r="X1978" i="1"/>
  <c r="Y1978" i="1"/>
  <c r="Z1978" i="1"/>
  <c r="AA1978" i="1"/>
  <c r="AB1978" i="1"/>
  <c r="AD1978" i="1" s="1"/>
  <c r="AC1978" i="1"/>
  <c r="AE1978" i="1"/>
  <c r="AG1978" i="1"/>
  <c r="AH1978" i="1"/>
  <c r="AI1978" i="1"/>
  <c r="X1979" i="1"/>
  <c r="Y1979" i="1"/>
  <c r="Z1979" i="1"/>
  <c r="AA1979" i="1"/>
  <c r="AB1979" i="1"/>
  <c r="AD1979" i="1" s="1"/>
  <c r="AC1979" i="1"/>
  <c r="AE1979" i="1"/>
  <c r="AG1979" i="1"/>
  <c r="AH1979" i="1"/>
  <c r="AI1979" i="1"/>
  <c r="X1980" i="1"/>
  <c r="Y1980" i="1"/>
  <c r="Z1980" i="1"/>
  <c r="AA1980" i="1"/>
  <c r="AB1980" i="1"/>
  <c r="AC1980" i="1"/>
  <c r="AD1980" i="1"/>
  <c r="AE1980" i="1"/>
  <c r="AG1980" i="1"/>
  <c r="AH1980" i="1"/>
  <c r="AI1980" i="1"/>
  <c r="X1981" i="1"/>
  <c r="Y1981" i="1"/>
  <c r="Z1981" i="1"/>
  <c r="AA1981" i="1"/>
  <c r="AB1981" i="1"/>
  <c r="AD1981" i="1" s="1"/>
  <c r="AC1981" i="1"/>
  <c r="AE1981" i="1"/>
  <c r="AG1981" i="1"/>
  <c r="AH1981" i="1"/>
  <c r="AI1981" i="1"/>
  <c r="X1982" i="1"/>
  <c r="Y1982" i="1"/>
  <c r="Z1982" i="1"/>
  <c r="AA1982" i="1"/>
  <c r="AB1982" i="1"/>
  <c r="AC1982" i="1"/>
  <c r="AD1982" i="1"/>
  <c r="AE1982" i="1"/>
  <c r="AG1982" i="1"/>
  <c r="AH1982" i="1"/>
  <c r="AI1982" i="1"/>
  <c r="X1983" i="1"/>
  <c r="Y1983" i="1"/>
  <c r="Z1983" i="1"/>
  <c r="AA1983" i="1"/>
  <c r="AB1983" i="1"/>
  <c r="AD1983" i="1" s="1"/>
  <c r="AC1983" i="1"/>
  <c r="AE1983" i="1"/>
  <c r="AG1983" i="1"/>
  <c r="AH1983" i="1"/>
  <c r="AI1983" i="1"/>
  <c r="X1984" i="1"/>
  <c r="Y1984" i="1"/>
  <c r="Z1984" i="1"/>
  <c r="AA1984" i="1"/>
  <c r="AB1984" i="1"/>
  <c r="AD1984" i="1" s="1"/>
  <c r="AC1984" i="1"/>
  <c r="AE1984" i="1"/>
  <c r="AG1984" i="1"/>
  <c r="AH1984" i="1"/>
  <c r="AI1984" i="1"/>
  <c r="X1985" i="1"/>
  <c r="AF2083" i="1" s="1"/>
  <c r="Y1985" i="1"/>
  <c r="Z1985" i="1"/>
  <c r="AA1985" i="1"/>
  <c r="AB1985" i="1"/>
  <c r="AD1985" i="1" s="1"/>
  <c r="AC1985" i="1"/>
  <c r="AE1985" i="1"/>
  <c r="AG1985" i="1"/>
  <c r="AH1985" i="1"/>
  <c r="AI1985" i="1"/>
  <c r="X1986" i="1"/>
  <c r="Y1986" i="1"/>
  <c r="Z1986" i="1"/>
  <c r="AA1986" i="1"/>
  <c r="AB1986" i="1"/>
  <c r="AD1986" i="1" s="1"/>
  <c r="AC1986" i="1"/>
  <c r="AE1986" i="1"/>
  <c r="AG1986" i="1"/>
  <c r="AH1986" i="1"/>
  <c r="AI1986" i="1"/>
  <c r="X1987" i="1"/>
  <c r="Y1987" i="1"/>
  <c r="Z1987" i="1"/>
  <c r="AA1987" i="1"/>
  <c r="AB1987" i="1"/>
  <c r="AD1987" i="1" s="1"/>
  <c r="AC1987" i="1"/>
  <c r="AE1987" i="1"/>
  <c r="AG1987" i="1"/>
  <c r="AH1987" i="1"/>
  <c r="AI1987" i="1"/>
  <c r="X1988" i="1"/>
  <c r="Y1988" i="1"/>
  <c r="Z1988" i="1"/>
  <c r="AA1988" i="1"/>
  <c r="AB1988" i="1"/>
  <c r="AC1988" i="1"/>
  <c r="AD1988" i="1"/>
  <c r="AE1988" i="1"/>
  <c r="AG1988" i="1"/>
  <c r="AH1988" i="1"/>
  <c r="AI1988" i="1"/>
  <c r="X1989" i="1"/>
  <c r="Y1989" i="1"/>
  <c r="Z1989" i="1"/>
  <c r="AA1989" i="1"/>
  <c r="AB1989" i="1"/>
  <c r="AD1989" i="1" s="1"/>
  <c r="AC1989" i="1"/>
  <c r="AE1989" i="1"/>
  <c r="AG1989" i="1"/>
  <c r="AH1989" i="1"/>
  <c r="AI1989" i="1"/>
  <c r="X1990" i="1"/>
  <c r="Y1990" i="1"/>
  <c r="Z1990" i="1"/>
  <c r="AA1990" i="1"/>
  <c r="AB1990" i="1"/>
  <c r="AC1990" i="1"/>
  <c r="AD1990" i="1"/>
  <c r="AE1990" i="1"/>
  <c r="AG1990" i="1"/>
  <c r="AH1990" i="1"/>
  <c r="AI1990" i="1"/>
  <c r="X1991" i="1"/>
  <c r="Y1991" i="1"/>
  <c r="Z1991" i="1"/>
  <c r="AA1991" i="1"/>
  <c r="AB1991" i="1"/>
  <c r="AD1991" i="1" s="1"/>
  <c r="AC1991" i="1"/>
  <c r="AE1991" i="1"/>
  <c r="AG1991" i="1"/>
  <c r="AH1991" i="1"/>
  <c r="AI1991" i="1"/>
  <c r="X1992" i="1"/>
  <c r="AF2065" i="1" s="1"/>
  <c r="Y1992" i="1"/>
  <c r="Z1992" i="1"/>
  <c r="AA1992" i="1"/>
  <c r="AB1992" i="1"/>
  <c r="AD1992" i="1" s="1"/>
  <c r="AC1992" i="1"/>
  <c r="AE1992" i="1"/>
  <c r="AG1992" i="1"/>
  <c r="AH1992" i="1"/>
  <c r="AI1992" i="1"/>
  <c r="X1993" i="1"/>
  <c r="Y1993" i="1"/>
  <c r="Z1993" i="1"/>
  <c r="AA1993" i="1"/>
  <c r="AB1993" i="1"/>
  <c r="AD1993" i="1" s="1"/>
  <c r="AC1993" i="1"/>
  <c r="AE1993" i="1"/>
  <c r="AG1993" i="1"/>
  <c r="AH1993" i="1"/>
  <c r="AI1993" i="1"/>
  <c r="X1994" i="1"/>
  <c r="Y1994" i="1"/>
  <c r="Z1994" i="1"/>
  <c r="AA1994" i="1"/>
  <c r="AB1994" i="1"/>
  <c r="AD1994" i="1" s="1"/>
  <c r="AC1994" i="1"/>
  <c r="AE1994" i="1"/>
  <c r="AG1994" i="1"/>
  <c r="AH1994" i="1"/>
  <c r="AI1994" i="1"/>
  <c r="X1995" i="1"/>
  <c r="Y1995" i="1"/>
  <c r="Z1995" i="1"/>
  <c r="AA1995" i="1"/>
  <c r="AB1995" i="1"/>
  <c r="AD1995" i="1" s="1"/>
  <c r="AC1995" i="1"/>
  <c r="AE1995" i="1"/>
  <c r="AG1995" i="1"/>
  <c r="AH1995" i="1"/>
  <c r="AI1995" i="1"/>
  <c r="X1996" i="1"/>
  <c r="Y1996" i="1"/>
  <c r="Z1996" i="1"/>
  <c r="AA1996" i="1"/>
  <c r="AB1996" i="1"/>
  <c r="AC1996" i="1"/>
  <c r="AD1996" i="1"/>
  <c r="AE1996" i="1"/>
  <c r="AG1996" i="1"/>
  <c r="AH1996" i="1"/>
  <c r="AI1996" i="1"/>
  <c r="X1997" i="1"/>
  <c r="Y1997" i="1"/>
  <c r="Z1997" i="1"/>
  <c r="AA1997" i="1"/>
  <c r="AB1997" i="1"/>
  <c r="AD1997" i="1" s="1"/>
  <c r="AC1997" i="1"/>
  <c r="AE1997" i="1"/>
  <c r="AG1997" i="1"/>
  <c r="AH1997" i="1"/>
  <c r="AI1997" i="1"/>
  <c r="X1998" i="1"/>
  <c r="Y1998" i="1"/>
  <c r="Z1998" i="1"/>
  <c r="AA1998" i="1"/>
  <c r="AB1998" i="1"/>
  <c r="AC1998" i="1"/>
  <c r="AD1998" i="1"/>
  <c r="AE1998" i="1"/>
  <c r="AG1998" i="1"/>
  <c r="AH1998" i="1"/>
  <c r="AI1998" i="1"/>
  <c r="X1999" i="1"/>
  <c r="Y1999" i="1"/>
  <c r="Z1999" i="1"/>
  <c r="AA1999" i="1"/>
  <c r="AB1999" i="1"/>
  <c r="AD1999" i="1" s="1"/>
  <c r="AC1999" i="1"/>
  <c r="AE1999" i="1"/>
  <c r="AG1999" i="1"/>
  <c r="AH1999" i="1"/>
  <c r="AI1999" i="1"/>
  <c r="X2000" i="1"/>
  <c r="Y2000" i="1"/>
  <c r="Z2000" i="1"/>
  <c r="AA2000" i="1"/>
  <c r="AB2000" i="1"/>
  <c r="AD2000" i="1" s="1"/>
  <c r="AC2000" i="1"/>
  <c r="AE2000" i="1"/>
  <c r="AG2000" i="1"/>
  <c r="AH2000" i="1"/>
  <c r="AI2000" i="1"/>
  <c r="X2001" i="1"/>
  <c r="AF2092" i="1" s="1"/>
  <c r="Y2001" i="1"/>
  <c r="Z2001" i="1"/>
  <c r="AA2001" i="1"/>
  <c r="AB2001" i="1"/>
  <c r="AD2001" i="1" s="1"/>
  <c r="AC2001" i="1"/>
  <c r="AE2001" i="1"/>
  <c r="AG2001" i="1"/>
  <c r="AH2001" i="1"/>
  <c r="AI2001" i="1"/>
  <c r="X2002" i="1"/>
  <c r="Y2002" i="1"/>
  <c r="Z2002" i="1"/>
  <c r="AA2002" i="1"/>
  <c r="AB2002" i="1"/>
  <c r="AD2002" i="1" s="1"/>
  <c r="AC2002" i="1"/>
  <c r="AE2002" i="1"/>
  <c r="AG2002" i="1"/>
  <c r="AH2002" i="1"/>
  <c r="AI2002" i="1"/>
  <c r="X2003" i="1"/>
  <c r="Y2003" i="1"/>
  <c r="Z2003" i="1"/>
  <c r="AA2003" i="1"/>
  <c r="AB2003" i="1"/>
  <c r="AD2003" i="1" s="1"/>
  <c r="AC2003" i="1"/>
  <c r="AE2003" i="1"/>
  <c r="AG2003" i="1"/>
  <c r="AH2003" i="1"/>
  <c r="AI2003" i="1"/>
  <c r="X2004" i="1"/>
  <c r="Y2004" i="1"/>
  <c r="Z2004" i="1"/>
  <c r="AA2004" i="1"/>
  <c r="AB2004" i="1"/>
  <c r="AC2004" i="1"/>
  <c r="AD2004" i="1"/>
  <c r="AE2004" i="1"/>
  <c r="AG2004" i="1"/>
  <c r="AH2004" i="1"/>
  <c r="AI2004" i="1"/>
  <c r="X2005" i="1"/>
  <c r="Y2005" i="1"/>
  <c r="Z2005" i="1"/>
  <c r="AA2005" i="1"/>
  <c r="AB2005" i="1"/>
  <c r="AD2005" i="1" s="1"/>
  <c r="AC2005" i="1"/>
  <c r="AE2005" i="1"/>
  <c r="AG2005" i="1"/>
  <c r="AH2005" i="1"/>
  <c r="AI2005" i="1"/>
  <c r="X2006" i="1"/>
  <c r="Y2006" i="1"/>
  <c r="Z2006" i="1"/>
  <c r="AA2006" i="1"/>
  <c r="AB2006" i="1"/>
  <c r="AC2006" i="1"/>
  <c r="AD2006" i="1"/>
  <c r="AE2006" i="1"/>
  <c r="AG2006" i="1"/>
  <c r="AH2006" i="1"/>
  <c r="AI2006" i="1"/>
  <c r="X2007" i="1"/>
  <c r="Y2007" i="1"/>
  <c r="Z2007" i="1"/>
  <c r="AA2007" i="1"/>
  <c r="AB2007" i="1"/>
  <c r="AD2007" i="1" s="1"/>
  <c r="AC2007" i="1"/>
  <c r="AE2007" i="1"/>
  <c r="AG2007" i="1"/>
  <c r="AH2007" i="1"/>
  <c r="AI2007" i="1"/>
  <c r="X2008" i="1"/>
  <c r="Y2008" i="1"/>
  <c r="Z2008" i="1"/>
  <c r="AA2008" i="1"/>
  <c r="AB2008" i="1"/>
  <c r="AD2008" i="1" s="1"/>
  <c r="AC2008" i="1"/>
  <c r="AE2008" i="1"/>
  <c r="AG2008" i="1"/>
  <c r="AH2008" i="1"/>
  <c r="AI2008" i="1"/>
  <c r="X2009" i="1"/>
  <c r="Y2009" i="1"/>
  <c r="Z2009" i="1"/>
  <c r="AA2009" i="1"/>
  <c r="AB2009" i="1"/>
  <c r="AD2009" i="1" s="1"/>
  <c r="AC2009" i="1"/>
  <c r="AE2009" i="1"/>
  <c r="AG2009" i="1"/>
  <c r="AH2009" i="1"/>
  <c r="AI2009" i="1"/>
  <c r="X2010" i="1"/>
  <c r="Y2010" i="1"/>
  <c r="Z2010" i="1"/>
  <c r="AA2010" i="1"/>
  <c r="AB2010" i="1"/>
  <c r="AD2010" i="1" s="1"/>
  <c r="AC2010" i="1"/>
  <c r="AE2010" i="1"/>
  <c r="AG2010" i="1"/>
  <c r="AH2010" i="1"/>
  <c r="AI2010" i="1"/>
  <c r="X2011" i="1"/>
  <c r="Y2011" i="1"/>
  <c r="Z2011" i="1"/>
  <c r="AA2011" i="1"/>
  <c r="AB2011" i="1"/>
  <c r="AD2011" i="1" s="1"/>
  <c r="AC2011" i="1"/>
  <c r="AE2011" i="1"/>
  <c r="AG2011" i="1"/>
  <c r="AH2011" i="1"/>
  <c r="AI2011" i="1"/>
  <c r="X2012" i="1"/>
  <c r="Y2012" i="1"/>
  <c r="Z2012" i="1"/>
  <c r="AA2012" i="1"/>
  <c r="AB2012" i="1"/>
  <c r="AC2012" i="1"/>
  <c r="AD2012" i="1"/>
  <c r="AE2012" i="1"/>
  <c r="AG2012" i="1"/>
  <c r="AH2012" i="1"/>
  <c r="AI2012" i="1"/>
  <c r="X2013" i="1"/>
  <c r="Y2013" i="1"/>
  <c r="Z2013" i="1"/>
  <c r="AA2013" i="1"/>
  <c r="AB2013" i="1"/>
  <c r="AD2013" i="1" s="1"/>
  <c r="AC2013" i="1"/>
  <c r="AE2013" i="1"/>
  <c r="AG2013" i="1"/>
  <c r="AH2013" i="1"/>
  <c r="AI2013" i="1"/>
  <c r="X2014" i="1"/>
  <c r="Y2014" i="1"/>
  <c r="Z2014" i="1"/>
  <c r="AA2014" i="1"/>
  <c r="AB2014" i="1"/>
  <c r="AC2014" i="1"/>
  <c r="AD2014" i="1"/>
  <c r="AE2014" i="1"/>
  <c r="AG2014" i="1"/>
  <c r="AH2014" i="1"/>
  <c r="AI2014" i="1"/>
  <c r="X2015" i="1"/>
  <c r="Y2015" i="1"/>
  <c r="Z2015" i="1"/>
  <c r="AA2015" i="1"/>
  <c r="AB2015" i="1"/>
  <c r="AD2015" i="1" s="1"/>
  <c r="AC2015" i="1"/>
  <c r="AE2015" i="1"/>
  <c r="AG2015" i="1"/>
  <c r="AH2015" i="1"/>
  <c r="AI2015" i="1"/>
  <c r="X2016" i="1"/>
  <c r="Y2016" i="1"/>
  <c r="Z2016" i="1"/>
  <c r="AA2016" i="1"/>
  <c r="AB2016" i="1"/>
  <c r="AD2016" i="1" s="1"/>
  <c r="AC2016" i="1"/>
  <c r="AE2016" i="1"/>
  <c r="AG2016" i="1"/>
  <c r="AH2016" i="1"/>
  <c r="AI2016" i="1"/>
  <c r="X2017" i="1"/>
  <c r="AF2094" i="1" s="1"/>
  <c r="Y2017" i="1"/>
  <c r="Z2017" i="1"/>
  <c r="AA2017" i="1"/>
  <c r="AB2017" i="1"/>
  <c r="AD2017" i="1" s="1"/>
  <c r="AC2017" i="1"/>
  <c r="AE2017" i="1"/>
  <c r="AG2017" i="1"/>
  <c r="AH2017" i="1"/>
  <c r="AI2017" i="1"/>
  <c r="X2018" i="1"/>
  <c r="Y2018" i="1"/>
  <c r="Z2018" i="1"/>
  <c r="AA2018" i="1"/>
  <c r="AB2018" i="1"/>
  <c r="AD2018" i="1" s="1"/>
  <c r="AC2018" i="1"/>
  <c r="AE2018" i="1"/>
  <c r="AG2018" i="1"/>
  <c r="AH2018" i="1"/>
  <c r="AI2018" i="1"/>
  <c r="X2019" i="1"/>
  <c r="Y2019" i="1"/>
  <c r="Z2019" i="1"/>
  <c r="AA2019" i="1"/>
  <c r="AB2019" i="1"/>
  <c r="AD2019" i="1" s="1"/>
  <c r="AC2019" i="1"/>
  <c r="AE2019" i="1"/>
  <c r="AG2019" i="1"/>
  <c r="AH2019" i="1"/>
  <c r="AI2019" i="1"/>
  <c r="X2020" i="1"/>
  <c r="Y2020" i="1"/>
  <c r="Z2020" i="1"/>
  <c r="AA2020" i="1"/>
  <c r="AB2020" i="1"/>
  <c r="AC2020" i="1"/>
  <c r="AD2020" i="1"/>
  <c r="AE2020" i="1"/>
  <c r="AG2020" i="1"/>
  <c r="AH2020" i="1"/>
  <c r="AI2020" i="1"/>
  <c r="X2021" i="1"/>
  <c r="Y2021" i="1"/>
  <c r="Z2021" i="1"/>
  <c r="AA2021" i="1"/>
  <c r="AB2021" i="1"/>
  <c r="AD2021" i="1" s="1"/>
  <c r="AC2021" i="1"/>
  <c r="AE2021" i="1"/>
  <c r="AG2021" i="1"/>
  <c r="AH2021" i="1"/>
  <c r="AI2021" i="1"/>
  <c r="X2022" i="1"/>
  <c r="Y2022" i="1"/>
  <c r="Z2022" i="1"/>
  <c r="AA2022" i="1"/>
  <c r="AB2022" i="1"/>
  <c r="AC2022" i="1"/>
  <c r="AD2022" i="1"/>
  <c r="AE2022" i="1"/>
  <c r="AG2022" i="1"/>
  <c r="AH2022" i="1"/>
  <c r="AI2022" i="1"/>
  <c r="X2023" i="1"/>
  <c r="Y2023" i="1"/>
  <c r="Z2023" i="1"/>
  <c r="AA2023" i="1"/>
  <c r="AB2023" i="1"/>
  <c r="AD2023" i="1" s="1"/>
  <c r="AC2023" i="1"/>
  <c r="AE2023" i="1"/>
  <c r="AG2023" i="1"/>
  <c r="AH2023" i="1"/>
  <c r="AI2023" i="1"/>
  <c r="X2024" i="1"/>
  <c r="Y2024" i="1"/>
  <c r="Z2024" i="1"/>
  <c r="AA2024" i="1"/>
  <c r="AB2024" i="1"/>
  <c r="AD2024" i="1" s="1"/>
  <c r="AC2024" i="1"/>
  <c r="AE2024" i="1"/>
  <c r="AG2024" i="1"/>
  <c r="AH2024" i="1"/>
  <c r="AI2024" i="1"/>
  <c r="X2025" i="1"/>
  <c r="Y2025" i="1"/>
  <c r="Z2025" i="1"/>
  <c r="AA2025" i="1"/>
  <c r="AB2025" i="1"/>
  <c r="AD2025" i="1" s="1"/>
  <c r="AC2025" i="1"/>
  <c r="AE2025" i="1"/>
  <c r="AG2025" i="1"/>
  <c r="AH2025" i="1"/>
  <c r="AI2025" i="1"/>
  <c r="X2026" i="1"/>
  <c r="Y2026" i="1"/>
  <c r="Z2026" i="1"/>
  <c r="AA2026" i="1"/>
  <c r="AB2026" i="1"/>
  <c r="AD2026" i="1" s="1"/>
  <c r="AC2026" i="1"/>
  <c r="AE2026" i="1"/>
  <c r="AG2026" i="1"/>
  <c r="AH2026" i="1"/>
  <c r="AI2026" i="1"/>
  <c r="X2027" i="1"/>
  <c r="Y2027" i="1"/>
  <c r="Z2027" i="1"/>
  <c r="AA2027" i="1"/>
  <c r="AB2027" i="1"/>
  <c r="AD2027" i="1" s="1"/>
  <c r="AC2027" i="1"/>
  <c r="AE2027" i="1"/>
  <c r="AG2027" i="1"/>
  <c r="AH2027" i="1"/>
  <c r="AI2027" i="1"/>
  <c r="X2028" i="1"/>
  <c r="Y2028" i="1"/>
  <c r="Z2028" i="1"/>
  <c r="AA2028" i="1"/>
  <c r="AB2028" i="1"/>
  <c r="AC2028" i="1"/>
  <c r="AD2028" i="1"/>
  <c r="AE2028" i="1"/>
  <c r="AG2028" i="1"/>
  <c r="AH2028" i="1"/>
  <c r="AI2028" i="1"/>
  <c r="X2029" i="1"/>
  <c r="Y2029" i="1"/>
  <c r="Z2029" i="1"/>
  <c r="AA2029" i="1"/>
  <c r="AB2029" i="1"/>
  <c r="AD2029" i="1" s="1"/>
  <c r="AC2029" i="1"/>
  <c r="AE2029" i="1"/>
  <c r="AG2029" i="1"/>
  <c r="AH2029" i="1"/>
  <c r="AI2029" i="1"/>
  <c r="X2030" i="1"/>
  <c r="Y2030" i="1"/>
  <c r="Z2030" i="1"/>
  <c r="AA2030" i="1"/>
  <c r="AB2030" i="1"/>
  <c r="AC2030" i="1"/>
  <c r="AD2030" i="1"/>
  <c r="AE2030" i="1"/>
  <c r="AG2030" i="1"/>
  <c r="AH2030" i="1"/>
  <c r="AI2030" i="1"/>
  <c r="X2031" i="1"/>
  <c r="Y2031" i="1"/>
  <c r="Z2031" i="1"/>
  <c r="AA2031" i="1"/>
  <c r="AB2031" i="1"/>
  <c r="AD2031" i="1" s="1"/>
  <c r="AC2031" i="1"/>
  <c r="AE2031" i="1"/>
  <c r="AG2031" i="1"/>
  <c r="AH2031" i="1"/>
  <c r="AI2031" i="1"/>
  <c r="X2032" i="1"/>
  <c r="Y2032" i="1"/>
  <c r="Z2032" i="1"/>
  <c r="AA2032" i="1"/>
  <c r="AB2032" i="1"/>
  <c r="AD2032" i="1" s="1"/>
  <c r="AC2032" i="1"/>
  <c r="AE2032" i="1"/>
  <c r="AG2032" i="1"/>
  <c r="AH2032" i="1"/>
  <c r="AI2032" i="1"/>
  <c r="X2033" i="1"/>
  <c r="AF2101" i="1" s="1"/>
  <c r="Y2033" i="1"/>
  <c r="Z2033" i="1"/>
  <c r="AA2033" i="1"/>
  <c r="AB2033" i="1"/>
  <c r="AD2033" i="1" s="1"/>
  <c r="AC2033" i="1"/>
  <c r="AE2033" i="1"/>
  <c r="AG2033" i="1"/>
  <c r="AH2033" i="1"/>
  <c r="AI2033" i="1"/>
  <c r="X2034" i="1"/>
  <c r="Y2034" i="1"/>
  <c r="Z2034" i="1"/>
  <c r="AA2034" i="1"/>
  <c r="AB2034" i="1"/>
  <c r="AD2034" i="1" s="1"/>
  <c r="AC2034" i="1"/>
  <c r="AE2034" i="1"/>
  <c r="AG2034" i="1"/>
  <c r="AH2034" i="1"/>
  <c r="AI2034" i="1"/>
  <c r="X2035" i="1"/>
  <c r="Y2035" i="1"/>
  <c r="Z2035" i="1"/>
  <c r="AA2035" i="1"/>
  <c r="AB2035" i="1"/>
  <c r="AD2035" i="1" s="1"/>
  <c r="AC2035" i="1"/>
  <c r="AE2035" i="1"/>
  <c r="AG2035" i="1"/>
  <c r="AH2035" i="1"/>
  <c r="AI2035" i="1"/>
  <c r="X2036" i="1"/>
  <c r="Y2036" i="1"/>
  <c r="Z2036" i="1"/>
  <c r="AA2036" i="1"/>
  <c r="AB2036" i="1"/>
  <c r="AC2036" i="1"/>
  <c r="AD2036" i="1"/>
  <c r="AE2036" i="1"/>
  <c r="AG2036" i="1"/>
  <c r="AH2036" i="1"/>
  <c r="AI2036" i="1"/>
  <c r="X2037" i="1"/>
  <c r="Y2037" i="1"/>
  <c r="Z2037" i="1"/>
  <c r="AA2037" i="1"/>
  <c r="AB2037" i="1"/>
  <c r="AD2037" i="1" s="1"/>
  <c r="AC2037" i="1"/>
  <c r="AE2037" i="1"/>
  <c r="AG2037" i="1"/>
  <c r="AH2037" i="1"/>
  <c r="AI2037" i="1"/>
  <c r="X2038" i="1"/>
  <c r="Y2038" i="1"/>
  <c r="Z2038" i="1"/>
  <c r="AA2038" i="1"/>
  <c r="AB2038" i="1"/>
  <c r="AC2038" i="1"/>
  <c r="AD2038" i="1"/>
  <c r="AE2038" i="1"/>
  <c r="AG2038" i="1"/>
  <c r="AH2038" i="1"/>
  <c r="AI2038" i="1"/>
  <c r="X2039" i="1"/>
  <c r="Y2039" i="1"/>
  <c r="Z2039" i="1"/>
  <c r="AA2039" i="1"/>
  <c r="AB2039" i="1"/>
  <c r="AD2039" i="1" s="1"/>
  <c r="AC2039" i="1"/>
  <c r="AE2039" i="1"/>
  <c r="AG2039" i="1"/>
  <c r="AH2039" i="1"/>
  <c r="AI2039" i="1"/>
  <c r="X2040" i="1"/>
  <c r="Y2040" i="1"/>
  <c r="Z2040" i="1"/>
  <c r="AA2040" i="1"/>
  <c r="AB2040" i="1"/>
  <c r="AD2040" i="1" s="1"/>
  <c r="AC2040" i="1"/>
  <c r="AE2040" i="1"/>
  <c r="AG2040" i="1"/>
  <c r="AH2040" i="1"/>
  <c r="AI2040" i="1"/>
  <c r="X2041" i="1"/>
  <c r="Y2041" i="1"/>
  <c r="Z2041" i="1"/>
  <c r="AA2041" i="1"/>
  <c r="AB2041" i="1"/>
  <c r="AD2041" i="1" s="1"/>
  <c r="AC2041" i="1"/>
  <c r="AE2041" i="1"/>
  <c r="AG2041" i="1"/>
  <c r="AH2041" i="1"/>
  <c r="AI2041" i="1"/>
  <c r="X2042" i="1"/>
  <c r="Y2042" i="1"/>
  <c r="Z2042" i="1"/>
  <c r="AA2042" i="1"/>
  <c r="AB2042" i="1"/>
  <c r="AD2042" i="1" s="1"/>
  <c r="AC2042" i="1"/>
  <c r="AE2042" i="1"/>
  <c r="AG2042" i="1"/>
  <c r="AH2042" i="1"/>
  <c r="AI2042" i="1"/>
  <c r="X2043" i="1"/>
  <c r="Y2043" i="1"/>
  <c r="Z2043" i="1"/>
  <c r="AA2043" i="1"/>
  <c r="AB2043" i="1"/>
  <c r="AD2043" i="1" s="1"/>
  <c r="AC2043" i="1"/>
  <c r="AE2043" i="1"/>
  <c r="AG2043" i="1"/>
  <c r="AH2043" i="1"/>
  <c r="AI2043" i="1"/>
  <c r="X2044" i="1"/>
  <c r="Y2044" i="1"/>
  <c r="Z2044" i="1"/>
  <c r="AA2044" i="1"/>
  <c r="AB2044" i="1"/>
  <c r="AC2044" i="1"/>
  <c r="AD2044" i="1"/>
  <c r="AE2044" i="1"/>
  <c r="AG2044" i="1"/>
  <c r="AH2044" i="1"/>
  <c r="AI2044" i="1"/>
  <c r="X2045" i="1"/>
  <c r="Y2045" i="1"/>
  <c r="Z2045" i="1"/>
  <c r="AA2045" i="1"/>
  <c r="AB2045" i="1"/>
  <c r="AD2045" i="1" s="1"/>
  <c r="AC2045" i="1"/>
  <c r="AE2045" i="1"/>
  <c r="AG2045" i="1"/>
  <c r="AH2045" i="1"/>
  <c r="AI2045" i="1"/>
  <c r="X2046" i="1"/>
  <c r="Y2046" i="1"/>
  <c r="Z2046" i="1"/>
  <c r="AA2046" i="1"/>
  <c r="AB2046" i="1"/>
  <c r="AC2046" i="1"/>
  <c r="AD2046" i="1"/>
  <c r="AE2046" i="1"/>
  <c r="AG2046" i="1"/>
  <c r="AH2046" i="1"/>
  <c r="AI2046" i="1"/>
  <c r="X2047" i="1"/>
  <c r="Y2047" i="1"/>
  <c r="Z2047" i="1"/>
  <c r="AA2047" i="1"/>
  <c r="AB2047" i="1"/>
  <c r="AD2047" i="1" s="1"/>
  <c r="AC2047" i="1"/>
  <c r="AE2047" i="1"/>
  <c r="AG2047" i="1"/>
  <c r="AH2047" i="1"/>
  <c r="AI2047" i="1"/>
  <c r="X2048" i="1"/>
  <c r="Y2048" i="1"/>
  <c r="Z2048" i="1"/>
  <c r="AA2048" i="1"/>
  <c r="AB2048" i="1"/>
  <c r="AD2048" i="1" s="1"/>
  <c r="AC2048" i="1"/>
  <c r="AE2048" i="1"/>
  <c r="AG2048" i="1"/>
  <c r="AH2048" i="1"/>
  <c r="AI2048" i="1"/>
  <c r="X2049" i="1"/>
  <c r="AF2110" i="1" s="1"/>
  <c r="Y2049" i="1"/>
  <c r="Z2049" i="1"/>
  <c r="AA2049" i="1"/>
  <c r="AB2049" i="1"/>
  <c r="AD2049" i="1" s="1"/>
  <c r="AC2049" i="1"/>
  <c r="AE2049" i="1"/>
  <c r="AG2049" i="1"/>
  <c r="AH2049" i="1"/>
  <c r="AI2049" i="1"/>
  <c r="X2050" i="1"/>
  <c r="Y2050" i="1"/>
  <c r="Z2050" i="1"/>
  <c r="AA2050" i="1"/>
  <c r="AB2050" i="1"/>
  <c r="AD2050" i="1" s="1"/>
  <c r="AC2050" i="1"/>
  <c r="AE2050" i="1"/>
  <c r="AG2050" i="1"/>
  <c r="AH2050" i="1"/>
  <c r="AI2050" i="1"/>
  <c r="X2051" i="1"/>
  <c r="Y2051" i="1"/>
  <c r="Z2051" i="1"/>
  <c r="AA2051" i="1"/>
  <c r="AB2051" i="1"/>
  <c r="AD2051" i="1" s="1"/>
  <c r="AC2051" i="1"/>
  <c r="AE2051" i="1"/>
  <c r="AG2051" i="1"/>
  <c r="AH2051" i="1"/>
  <c r="AI2051" i="1"/>
  <c r="X2052" i="1"/>
  <c r="Y2052" i="1"/>
  <c r="Z2052" i="1"/>
  <c r="AA2052" i="1"/>
  <c r="AB2052" i="1"/>
  <c r="AC2052" i="1"/>
  <c r="AD2052" i="1"/>
  <c r="AE2052" i="1"/>
  <c r="AG2052" i="1"/>
  <c r="AH2052" i="1"/>
  <c r="AI2052" i="1"/>
  <c r="X2053" i="1"/>
  <c r="Y2053" i="1"/>
  <c r="Z2053" i="1"/>
  <c r="AA2053" i="1"/>
  <c r="AB2053" i="1"/>
  <c r="AD2053" i="1" s="1"/>
  <c r="AC2053" i="1"/>
  <c r="AE2053" i="1"/>
  <c r="AG2053" i="1"/>
  <c r="AH2053" i="1"/>
  <c r="AI2053" i="1"/>
  <c r="X2054" i="1"/>
  <c r="Y2054" i="1"/>
  <c r="Z2054" i="1"/>
  <c r="AA2054" i="1"/>
  <c r="AB2054" i="1"/>
  <c r="AC2054" i="1"/>
  <c r="AD2054" i="1"/>
  <c r="AE2054" i="1"/>
  <c r="AG2054" i="1"/>
  <c r="AH2054" i="1"/>
  <c r="AI2054" i="1"/>
  <c r="X2055" i="1"/>
  <c r="Y2055" i="1"/>
  <c r="Z2055" i="1"/>
  <c r="AA2055" i="1"/>
  <c r="AB2055" i="1"/>
  <c r="AD2055" i="1" s="1"/>
  <c r="AC2055" i="1"/>
  <c r="AE2055" i="1"/>
  <c r="AG2055" i="1"/>
  <c r="AH2055" i="1"/>
  <c r="AI2055" i="1"/>
  <c r="X2056" i="1"/>
  <c r="Y2056" i="1"/>
  <c r="Z2056" i="1"/>
  <c r="AA2056" i="1"/>
  <c r="AB2056" i="1"/>
  <c r="AD2056" i="1" s="1"/>
  <c r="AC2056" i="1"/>
  <c r="AE2056" i="1"/>
  <c r="AG2056" i="1"/>
  <c r="AH2056" i="1"/>
  <c r="AI2056" i="1"/>
  <c r="X2057" i="1"/>
  <c r="Y2057" i="1"/>
  <c r="Z2057" i="1"/>
  <c r="AA2057" i="1"/>
  <c r="AB2057" i="1"/>
  <c r="AD2057" i="1" s="1"/>
  <c r="AC2057" i="1"/>
  <c r="AE2057" i="1"/>
  <c r="AG2057" i="1"/>
  <c r="AH2057" i="1"/>
  <c r="AI2057" i="1"/>
  <c r="X2058" i="1"/>
  <c r="Y2058" i="1"/>
  <c r="Z2058" i="1"/>
  <c r="AA2058" i="1"/>
  <c r="AB2058" i="1"/>
  <c r="AD2058" i="1" s="1"/>
  <c r="AC2058" i="1"/>
  <c r="AE2058" i="1"/>
  <c r="AG2058" i="1"/>
  <c r="AH2058" i="1"/>
  <c r="AI2058" i="1"/>
  <c r="X2059" i="1"/>
  <c r="Y2059" i="1"/>
  <c r="Z2059" i="1"/>
  <c r="AA2059" i="1"/>
  <c r="AB2059" i="1"/>
  <c r="AD2059" i="1" s="1"/>
  <c r="AC2059" i="1"/>
  <c r="AE2059" i="1"/>
  <c r="AG2059" i="1"/>
  <c r="AH2059" i="1"/>
  <c r="AI2059" i="1"/>
  <c r="X2060" i="1"/>
  <c r="Y2060" i="1"/>
  <c r="Z2060" i="1"/>
  <c r="AA2060" i="1"/>
  <c r="AB2060" i="1"/>
  <c r="AC2060" i="1"/>
  <c r="AD2060" i="1"/>
  <c r="AE2060" i="1"/>
  <c r="AG2060" i="1"/>
  <c r="AH2060" i="1"/>
  <c r="AI2060" i="1"/>
  <c r="X2061" i="1"/>
  <c r="Y2061" i="1"/>
  <c r="Z2061" i="1"/>
  <c r="AA2061" i="1"/>
  <c r="AB2061" i="1"/>
  <c r="AD2061" i="1" s="1"/>
  <c r="AC2061" i="1"/>
  <c r="AE2061" i="1"/>
  <c r="AG2061" i="1"/>
  <c r="AH2061" i="1"/>
  <c r="AI2061" i="1"/>
  <c r="X2062" i="1"/>
  <c r="Y2062" i="1"/>
  <c r="Z2062" i="1"/>
  <c r="AA2062" i="1"/>
  <c r="AB2062" i="1"/>
  <c r="AC2062" i="1"/>
  <c r="AD2062" i="1"/>
  <c r="AE2062" i="1"/>
  <c r="AG2062" i="1"/>
  <c r="AH2062" i="1"/>
  <c r="AI2062" i="1"/>
  <c r="X2063" i="1"/>
  <c r="Y2063" i="1"/>
  <c r="Z2063" i="1"/>
  <c r="AA2063" i="1"/>
  <c r="AB2063" i="1"/>
  <c r="AD2063" i="1" s="1"/>
  <c r="AC2063" i="1"/>
  <c r="AE2063" i="1"/>
  <c r="AG2063" i="1"/>
  <c r="AH2063" i="1"/>
  <c r="AI2063" i="1"/>
  <c r="X2064" i="1"/>
  <c r="Y2064" i="1"/>
  <c r="Z2064" i="1"/>
  <c r="AA2064" i="1"/>
  <c r="AB2064" i="1"/>
  <c r="AD2064" i="1" s="1"/>
  <c r="AC2064" i="1"/>
  <c r="AE2064" i="1"/>
  <c r="AG2064" i="1"/>
  <c r="AH2064" i="1"/>
  <c r="AI2064" i="1"/>
  <c r="X2065" i="1"/>
  <c r="AF2126" i="1" s="1"/>
  <c r="Y2065" i="1"/>
  <c r="Z2065" i="1"/>
  <c r="AA2065" i="1"/>
  <c r="AB2065" i="1"/>
  <c r="AD2065" i="1" s="1"/>
  <c r="AC2065" i="1"/>
  <c r="AE2065" i="1"/>
  <c r="AG2065" i="1"/>
  <c r="AH2065" i="1"/>
  <c r="AI2065" i="1"/>
  <c r="X2066" i="1"/>
  <c r="Y2066" i="1"/>
  <c r="Z2066" i="1"/>
  <c r="AA2066" i="1"/>
  <c r="AB2066" i="1"/>
  <c r="AD2066" i="1" s="1"/>
  <c r="AC2066" i="1"/>
  <c r="AE2066" i="1"/>
  <c r="AG2066" i="1"/>
  <c r="AH2066" i="1"/>
  <c r="AI2066" i="1"/>
  <c r="X2067" i="1"/>
  <c r="Y2067" i="1"/>
  <c r="Z2067" i="1"/>
  <c r="AA2067" i="1"/>
  <c r="AB2067" i="1"/>
  <c r="AD2067" i="1" s="1"/>
  <c r="AC2067" i="1"/>
  <c r="AE2067" i="1"/>
  <c r="AG2067" i="1"/>
  <c r="AH2067" i="1"/>
  <c r="AI2067" i="1"/>
  <c r="X2068" i="1"/>
  <c r="Y2068" i="1"/>
  <c r="Z2068" i="1"/>
  <c r="AA2068" i="1"/>
  <c r="AB2068" i="1"/>
  <c r="AC2068" i="1"/>
  <c r="AD2068" i="1"/>
  <c r="AE2068" i="1"/>
  <c r="AG2068" i="1"/>
  <c r="AH2068" i="1"/>
  <c r="AI2068" i="1"/>
  <c r="X2069" i="1"/>
  <c r="Y2069" i="1"/>
  <c r="Z2069" i="1"/>
  <c r="AA2069" i="1"/>
  <c r="AB2069" i="1"/>
  <c r="AD2069" i="1" s="1"/>
  <c r="AC2069" i="1"/>
  <c r="AE2069" i="1"/>
  <c r="AG2069" i="1"/>
  <c r="AH2069" i="1"/>
  <c r="AI2069" i="1"/>
  <c r="X2070" i="1"/>
  <c r="Y2070" i="1"/>
  <c r="Z2070" i="1"/>
  <c r="AA2070" i="1"/>
  <c r="AB2070" i="1"/>
  <c r="AC2070" i="1"/>
  <c r="AD2070" i="1"/>
  <c r="AE2070" i="1"/>
  <c r="AG2070" i="1"/>
  <c r="AH2070" i="1"/>
  <c r="AI2070" i="1"/>
  <c r="X2071" i="1"/>
  <c r="Y2071" i="1"/>
  <c r="Z2071" i="1"/>
  <c r="AA2071" i="1"/>
  <c r="AB2071" i="1"/>
  <c r="AD2071" i="1" s="1"/>
  <c r="AC2071" i="1"/>
  <c r="AE2071" i="1"/>
  <c r="AG2071" i="1"/>
  <c r="AH2071" i="1"/>
  <c r="AI2071" i="1"/>
  <c r="X2072" i="1"/>
  <c r="Y2072" i="1"/>
  <c r="Z2072" i="1"/>
  <c r="AA2072" i="1"/>
  <c r="AB2072" i="1"/>
  <c r="AD2072" i="1" s="1"/>
  <c r="AC2072" i="1"/>
  <c r="AE2072" i="1"/>
  <c r="AG2072" i="1"/>
  <c r="AH2072" i="1"/>
  <c r="AI2072" i="1"/>
  <c r="X2073" i="1"/>
  <c r="Y2073" i="1"/>
  <c r="Z2073" i="1"/>
  <c r="AA2073" i="1"/>
  <c r="AB2073" i="1"/>
  <c r="AD2073" i="1" s="1"/>
  <c r="AC2073" i="1"/>
  <c r="AE2073" i="1"/>
  <c r="AG2073" i="1"/>
  <c r="AH2073" i="1"/>
  <c r="AI2073" i="1"/>
  <c r="X2074" i="1"/>
  <c r="Y2074" i="1"/>
  <c r="Z2074" i="1"/>
  <c r="AA2074" i="1"/>
  <c r="AB2074" i="1"/>
  <c r="AD2074" i="1" s="1"/>
  <c r="AC2074" i="1"/>
  <c r="AE2074" i="1"/>
  <c r="AG2074" i="1"/>
  <c r="AH2074" i="1"/>
  <c r="AI2074" i="1"/>
  <c r="X2075" i="1"/>
  <c r="Y2075" i="1"/>
  <c r="Z2075" i="1"/>
  <c r="AA2075" i="1"/>
  <c r="AB2075" i="1"/>
  <c r="AD2075" i="1" s="1"/>
  <c r="AC2075" i="1"/>
  <c r="AE2075" i="1"/>
  <c r="AG2075" i="1"/>
  <c r="AH2075" i="1"/>
  <c r="AI2075" i="1"/>
  <c r="X2076" i="1"/>
  <c r="Y2076" i="1"/>
  <c r="Z2076" i="1"/>
  <c r="AA2076" i="1"/>
  <c r="AB2076" i="1"/>
  <c r="AC2076" i="1"/>
  <c r="AD2076" i="1"/>
  <c r="AE2076" i="1"/>
  <c r="AG2076" i="1"/>
  <c r="AH2076" i="1"/>
  <c r="AI2076" i="1"/>
  <c r="X2077" i="1"/>
  <c r="Y2077" i="1"/>
  <c r="Z2077" i="1"/>
  <c r="AA2077" i="1"/>
  <c r="AB2077" i="1"/>
  <c r="AD2077" i="1" s="1"/>
  <c r="AC2077" i="1"/>
  <c r="AE2077" i="1"/>
  <c r="AG2077" i="1"/>
  <c r="AH2077" i="1"/>
  <c r="AI2077" i="1"/>
  <c r="X2078" i="1"/>
  <c r="Y2078" i="1"/>
  <c r="Z2078" i="1"/>
  <c r="AA2078" i="1"/>
  <c r="AB2078" i="1"/>
  <c r="AC2078" i="1"/>
  <c r="AD2078" i="1"/>
  <c r="AE2078" i="1"/>
  <c r="AG2078" i="1"/>
  <c r="AH2078" i="1"/>
  <c r="AI2078" i="1"/>
  <c r="X2079" i="1"/>
  <c r="Y2079" i="1"/>
  <c r="Z2079" i="1"/>
  <c r="AA2079" i="1"/>
  <c r="AB2079" i="1"/>
  <c r="AD2079" i="1" s="1"/>
  <c r="AC2079" i="1"/>
  <c r="AE2079" i="1"/>
  <c r="AG2079" i="1"/>
  <c r="AH2079" i="1"/>
  <c r="AI2079" i="1"/>
  <c r="X2080" i="1"/>
  <c r="Y2080" i="1"/>
  <c r="Z2080" i="1"/>
  <c r="AA2080" i="1"/>
  <c r="AB2080" i="1"/>
  <c r="AD2080" i="1" s="1"/>
  <c r="AC2080" i="1"/>
  <c r="AE2080" i="1"/>
  <c r="AG2080" i="1"/>
  <c r="AH2080" i="1"/>
  <c r="AI2080" i="1"/>
  <c r="X2081" i="1"/>
  <c r="AF2133" i="1" s="1"/>
  <c r="Y2081" i="1"/>
  <c r="Z2081" i="1"/>
  <c r="AA2081" i="1"/>
  <c r="AB2081" i="1"/>
  <c r="AD2081" i="1" s="1"/>
  <c r="AC2081" i="1"/>
  <c r="AE2081" i="1"/>
  <c r="AG2081" i="1"/>
  <c r="AH2081" i="1"/>
  <c r="AI2081" i="1"/>
  <c r="X2082" i="1"/>
  <c r="Y2082" i="1"/>
  <c r="Z2082" i="1"/>
  <c r="AA2082" i="1"/>
  <c r="AB2082" i="1"/>
  <c r="AD2082" i="1" s="1"/>
  <c r="AC2082" i="1"/>
  <c r="AE2082" i="1"/>
  <c r="AG2082" i="1"/>
  <c r="AH2082" i="1"/>
  <c r="AI2082" i="1"/>
  <c r="X2083" i="1"/>
  <c r="Y2083" i="1"/>
  <c r="Z2083" i="1"/>
  <c r="AA2083" i="1"/>
  <c r="AB2083" i="1"/>
  <c r="AD2083" i="1" s="1"/>
  <c r="AC2083" i="1"/>
  <c r="AE2083" i="1"/>
  <c r="AG2083" i="1"/>
  <c r="AH2083" i="1"/>
  <c r="AI2083" i="1"/>
  <c r="X2084" i="1"/>
  <c r="Y2084" i="1"/>
  <c r="Z2084" i="1"/>
  <c r="AA2084" i="1"/>
  <c r="AB2084" i="1"/>
  <c r="AC2084" i="1"/>
  <c r="AD2084" i="1"/>
  <c r="AE2084" i="1"/>
  <c r="AG2084" i="1"/>
  <c r="AH2084" i="1"/>
  <c r="AI2084" i="1"/>
  <c r="X2085" i="1"/>
  <c r="Y2085" i="1"/>
  <c r="Z2085" i="1"/>
  <c r="AA2085" i="1"/>
  <c r="AB2085" i="1"/>
  <c r="AD2085" i="1" s="1"/>
  <c r="AC2085" i="1"/>
  <c r="AE2085" i="1"/>
  <c r="AG2085" i="1"/>
  <c r="AH2085" i="1"/>
  <c r="AI2085" i="1"/>
  <c r="X2086" i="1"/>
  <c r="Y2086" i="1"/>
  <c r="Z2086" i="1"/>
  <c r="AA2086" i="1"/>
  <c r="AB2086" i="1"/>
  <c r="AC2086" i="1"/>
  <c r="AD2086" i="1"/>
  <c r="AE2086" i="1"/>
  <c r="AG2086" i="1"/>
  <c r="AH2086" i="1"/>
  <c r="AI2086" i="1"/>
  <c r="X2087" i="1"/>
  <c r="Y2087" i="1"/>
  <c r="Z2087" i="1"/>
  <c r="AA2087" i="1"/>
  <c r="AB2087" i="1"/>
  <c r="AD2087" i="1" s="1"/>
  <c r="AC2087" i="1"/>
  <c r="AE2087" i="1"/>
  <c r="AG2087" i="1"/>
  <c r="AH2087" i="1"/>
  <c r="AI2087" i="1"/>
  <c r="X2088" i="1"/>
  <c r="Y2088" i="1"/>
  <c r="Z2088" i="1"/>
  <c r="AA2088" i="1"/>
  <c r="AB2088" i="1"/>
  <c r="AD2088" i="1" s="1"/>
  <c r="AC2088" i="1"/>
  <c r="AE2088" i="1"/>
  <c r="AG2088" i="1"/>
  <c r="AH2088" i="1"/>
  <c r="AI2088" i="1"/>
  <c r="X2089" i="1"/>
  <c r="Y2089" i="1"/>
  <c r="Z2089" i="1"/>
  <c r="AA2089" i="1"/>
  <c r="AB2089" i="1"/>
  <c r="AD2089" i="1" s="1"/>
  <c r="AC2089" i="1"/>
  <c r="AE2089" i="1"/>
  <c r="AG2089" i="1"/>
  <c r="AH2089" i="1"/>
  <c r="AI2089" i="1"/>
  <c r="X2090" i="1"/>
  <c r="Y2090" i="1"/>
  <c r="Z2090" i="1"/>
  <c r="AA2090" i="1"/>
  <c r="AB2090" i="1"/>
  <c r="AD2090" i="1" s="1"/>
  <c r="AC2090" i="1"/>
  <c r="AE2090" i="1"/>
  <c r="AG2090" i="1"/>
  <c r="AH2090" i="1"/>
  <c r="AI2090" i="1"/>
  <c r="X2091" i="1"/>
  <c r="Y2091" i="1"/>
  <c r="Z2091" i="1"/>
  <c r="AA2091" i="1"/>
  <c r="AB2091" i="1"/>
  <c r="AD2091" i="1" s="1"/>
  <c r="AC2091" i="1"/>
  <c r="AE2091" i="1"/>
  <c r="AG2091" i="1"/>
  <c r="AH2091" i="1"/>
  <c r="AI2091" i="1"/>
  <c r="X2092" i="1"/>
  <c r="Y2092" i="1"/>
  <c r="Z2092" i="1"/>
  <c r="AA2092" i="1"/>
  <c r="AB2092" i="1"/>
  <c r="AC2092" i="1"/>
  <c r="AD2092" i="1"/>
  <c r="AE2092" i="1"/>
  <c r="AG2092" i="1"/>
  <c r="AH2092" i="1"/>
  <c r="AI2092" i="1"/>
  <c r="X2093" i="1"/>
  <c r="Y2093" i="1"/>
  <c r="Z2093" i="1"/>
  <c r="AA2093" i="1"/>
  <c r="AB2093" i="1"/>
  <c r="AD2093" i="1" s="1"/>
  <c r="AC2093" i="1"/>
  <c r="AE2093" i="1"/>
  <c r="AG2093" i="1"/>
  <c r="AH2093" i="1"/>
  <c r="AI2093" i="1"/>
  <c r="X2094" i="1"/>
  <c r="Y2094" i="1"/>
  <c r="Z2094" i="1"/>
  <c r="AA2094" i="1"/>
  <c r="AB2094" i="1"/>
  <c r="AC2094" i="1"/>
  <c r="AD2094" i="1"/>
  <c r="AE2094" i="1"/>
  <c r="AG2094" i="1"/>
  <c r="AH2094" i="1"/>
  <c r="AI2094" i="1"/>
  <c r="X2095" i="1"/>
  <c r="Y2095" i="1"/>
  <c r="Z2095" i="1"/>
  <c r="AA2095" i="1"/>
  <c r="AB2095" i="1"/>
  <c r="AD2095" i="1" s="1"/>
  <c r="AC2095" i="1"/>
  <c r="AE2095" i="1"/>
  <c r="AG2095" i="1"/>
  <c r="AH2095" i="1"/>
  <c r="AI2095" i="1"/>
  <c r="X2096" i="1"/>
  <c r="Y2096" i="1"/>
  <c r="Z2096" i="1"/>
  <c r="AA2096" i="1"/>
  <c r="AB2096" i="1"/>
  <c r="AD2096" i="1" s="1"/>
  <c r="AC2096" i="1"/>
  <c r="AE2096" i="1"/>
  <c r="AG2096" i="1"/>
  <c r="AH2096" i="1"/>
  <c r="AI2096" i="1"/>
  <c r="X2097" i="1"/>
  <c r="AF2149" i="1" s="1"/>
  <c r="Y2097" i="1"/>
  <c r="Z2097" i="1"/>
  <c r="AA2097" i="1"/>
  <c r="AB2097" i="1"/>
  <c r="AD2097" i="1" s="1"/>
  <c r="AC2097" i="1"/>
  <c r="AE2097" i="1"/>
  <c r="AG2097" i="1"/>
  <c r="AH2097" i="1"/>
  <c r="AI2097" i="1"/>
  <c r="X2098" i="1"/>
  <c r="Y2098" i="1"/>
  <c r="Z2098" i="1"/>
  <c r="AA2098" i="1"/>
  <c r="AB2098" i="1"/>
  <c r="AD2098" i="1" s="1"/>
  <c r="AC2098" i="1"/>
  <c r="AE2098" i="1"/>
  <c r="AG2098" i="1"/>
  <c r="AH2098" i="1"/>
  <c r="AI2098" i="1"/>
  <c r="X2099" i="1"/>
  <c r="Y2099" i="1"/>
  <c r="Z2099" i="1"/>
  <c r="AA2099" i="1"/>
  <c r="AB2099" i="1"/>
  <c r="AD2099" i="1" s="1"/>
  <c r="AC2099" i="1"/>
  <c r="AE2099" i="1"/>
  <c r="AG2099" i="1"/>
  <c r="AH2099" i="1"/>
  <c r="AI2099" i="1"/>
  <c r="X2100" i="1"/>
  <c r="Y2100" i="1"/>
  <c r="Z2100" i="1"/>
  <c r="AA2100" i="1"/>
  <c r="AB2100" i="1"/>
  <c r="AC2100" i="1"/>
  <c r="AD2100" i="1"/>
  <c r="AE2100" i="1"/>
  <c r="AG2100" i="1"/>
  <c r="AH2100" i="1"/>
  <c r="AI2100" i="1"/>
  <c r="X2101" i="1"/>
  <c r="Y2101" i="1"/>
  <c r="Z2101" i="1"/>
  <c r="AA2101" i="1"/>
  <c r="AB2101" i="1"/>
  <c r="AD2101" i="1" s="1"/>
  <c r="AC2101" i="1"/>
  <c r="AE2101" i="1"/>
  <c r="AG2101" i="1"/>
  <c r="AH2101" i="1"/>
  <c r="AI2101" i="1"/>
  <c r="X2102" i="1"/>
  <c r="Y2102" i="1"/>
  <c r="Z2102" i="1"/>
  <c r="AA2102" i="1"/>
  <c r="AB2102" i="1"/>
  <c r="AC2102" i="1"/>
  <c r="AD2102" i="1"/>
  <c r="AE2102" i="1"/>
  <c r="AG2102" i="1"/>
  <c r="AH2102" i="1"/>
  <c r="AI2102" i="1"/>
  <c r="X2103" i="1"/>
  <c r="Y2103" i="1"/>
  <c r="Z2103" i="1"/>
  <c r="AA2103" i="1"/>
  <c r="AB2103" i="1"/>
  <c r="AD2103" i="1" s="1"/>
  <c r="AC2103" i="1"/>
  <c r="AE2103" i="1"/>
  <c r="AG2103" i="1"/>
  <c r="AH2103" i="1"/>
  <c r="AI2103" i="1"/>
  <c r="X2104" i="1"/>
  <c r="Y2104" i="1"/>
  <c r="Z2104" i="1"/>
  <c r="AA2104" i="1"/>
  <c r="AB2104" i="1"/>
  <c r="AD2104" i="1" s="1"/>
  <c r="AC2104" i="1"/>
  <c r="AE2104" i="1"/>
  <c r="AG2104" i="1"/>
  <c r="AH2104" i="1"/>
  <c r="AI2104" i="1"/>
  <c r="X2105" i="1"/>
  <c r="Y2105" i="1"/>
  <c r="Z2105" i="1"/>
  <c r="AA2105" i="1"/>
  <c r="AB2105" i="1"/>
  <c r="AD2105" i="1" s="1"/>
  <c r="AC2105" i="1"/>
  <c r="AE2105" i="1"/>
  <c r="AG2105" i="1"/>
  <c r="AH2105" i="1"/>
  <c r="AI2105" i="1"/>
  <c r="X2106" i="1"/>
  <c r="Y2106" i="1"/>
  <c r="Z2106" i="1"/>
  <c r="AA2106" i="1"/>
  <c r="AB2106" i="1"/>
  <c r="AD2106" i="1" s="1"/>
  <c r="AC2106" i="1"/>
  <c r="AE2106" i="1"/>
  <c r="AG2106" i="1"/>
  <c r="AH2106" i="1"/>
  <c r="AI2106" i="1"/>
  <c r="X2107" i="1"/>
  <c r="Y2107" i="1"/>
  <c r="Z2107" i="1"/>
  <c r="AA2107" i="1"/>
  <c r="AB2107" i="1"/>
  <c r="AD2107" i="1" s="1"/>
  <c r="AC2107" i="1"/>
  <c r="AE2107" i="1"/>
  <c r="AG2107" i="1"/>
  <c r="AH2107" i="1"/>
  <c r="AI2107" i="1"/>
  <c r="X2108" i="1"/>
  <c r="Y2108" i="1"/>
  <c r="Z2108" i="1"/>
  <c r="AA2108" i="1"/>
  <c r="AB2108" i="1"/>
  <c r="AC2108" i="1"/>
  <c r="AD2108" i="1"/>
  <c r="AE2108" i="1"/>
  <c r="AG2108" i="1"/>
  <c r="AH2108" i="1"/>
  <c r="AI2108" i="1"/>
  <c r="X2109" i="1"/>
  <c r="Y2109" i="1"/>
  <c r="Z2109" i="1"/>
  <c r="AA2109" i="1"/>
  <c r="AB2109" i="1"/>
  <c r="AD2109" i="1" s="1"/>
  <c r="AC2109" i="1"/>
  <c r="AE2109" i="1"/>
  <c r="AG2109" i="1"/>
  <c r="AH2109" i="1"/>
  <c r="AI2109" i="1"/>
  <c r="X2110" i="1"/>
  <c r="Y2110" i="1"/>
  <c r="Z2110" i="1"/>
  <c r="AA2110" i="1"/>
  <c r="AB2110" i="1"/>
  <c r="AC2110" i="1"/>
  <c r="AD2110" i="1"/>
  <c r="AE2110" i="1"/>
  <c r="AG2110" i="1"/>
  <c r="AH2110" i="1"/>
  <c r="AI2110" i="1"/>
  <c r="X2111" i="1"/>
  <c r="Y2111" i="1"/>
  <c r="Z2111" i="1"/>
  <c r="AA2111" i="1"/>
  <c r="AB2111" i="1"/>
  <c r="AD2111" i="1" s="1"/>
  <c r="AC2111" i="1"/>
  <c r="AE2111" i="1"/>
  <c r="AG2111" i="1"/>
  <c r="AH2111" i="1"/>
  <c r="AI2111" i="1"/>
  <c r="X2112" i="1"/>
  <c r="Y2112" i="1"/>
  <c r="Z2112" i="1"/>
  <c r="AA2112" i="1"/>
  <c r="AB2112" i="1"/>
  <c r="AD2112" i="1" s="1"/>
  <c r="AC2112" i="1"/>
  <c r="AE2112" i="1"/>
  <c r="AG2112" i="1"/>
  <c r="AH2112" i="1"/>
  <c r="AI2112" i="1"/>
  <c r="X2113" i="1"/>
  <c r="AF2165" i="1" s="1"/>
  <c r="Y2113" i="1"/>
  <c r="Z2113" i="1"/>
  <c r="AA2113" i="1"/>
  <c r="AB2113" i="1"/>
  <c r="AD2113" i="1" s="1"/>
  <c r="AC2113" i="1"/>
  <c r="AE2113" i="1"/>
  <c r="AG2113" i="1"/>
  <c r="AH2113" i="1"/>
  <c r="AI2113" i="1"/>
  <c r="X2114" i="1"/>
  <c r="Y2114" i="1"/>
  <c r="Z2114" i="1"/>
  <c r="AA2114" i="1"/>
  <c r="AB2114" i="1"/>
  <c r="AD2114" i="1" s="1"/>
  <c r="AC2114" i="1"/>
  <c r="AE2114" i="1"/>
  <c r="AG2114" i="1"/>
  <c r="AH2114" i="1"/>
  <c r="AI2114" i="1"/>
  <c r="X2115" i="1"/>
  <c r="Y2115" i="1"/>
  <c r="Z2115" i="1"/>
  <c r="AA2115" i="1"/>
  <c r="AB2115" i="1"/>
  <c r="AD2115" i="1" s="1"/>
  <c r="AC2115" i="1"/>
  <c r="AE2115" i="1"/>
  <c r="AG2115" i="1"/>
  <c r="AH2115" i="1"/>
  <c r="AI2115" i="1"/>
  <c r="X2116" i="1"/>
  <c r="Y2116" i="1"/>
  <c r="Z2116" i="1"/>
  <c r="AA2116" i="1"/>
  <c r="AB2116" i="1"/>
  <c r="AC2116" i="1"/>
  <c r="AD2116" i="1"/>
  <c r="AE2116" i="1"/>
  <c r="AG2116" i="1"/>
  <c r="AH2116" i="1"/>
  <c r="AI2116" i="1"/>
  <c r="X2117" i="1"/>
  <c r="Y2117" i="1"/>
  <c r="Z2117" i="1"/>
  <c r="AA2117" i="1"/>
  <c r="AB2117" i="1"/>
  <c r="AD2117" i="1" s="1"/>
  <c r="AC2117" i="1"/>
  <c r="AE2117" i="1"/>
  <c r="AG2117" i="1"/>
  <c r="AH2117" i="1"/>
  <c r="AI2117" i="1"/>
  <c r="X2118" i="1"/>
  <c r="Y2118" i="1"/>
  <c r="Z2118" i="1"/>
  <c r="AA2118" i="1"/>
  <c r="AB2118" i="1"/>
  <c r="AC2118" i="1"/>
  <c r="AD2118" i="1"/>
  <c r="AE2118" i="1"/>
  <c r="AG2118" i="1"/>
  <c r="AH2118" i="1"/>
  <c r="AI2118" i="1"/>
  <c r="X2119" i="1"/>
  <c r="Y2119" i="1"/>
  <c r="Z2119" i="1"/>
  <c r="AA2119" i="1"/>
  <c r="AB2119" i="1"/>
  <c r="AD2119" i="1" s="1"/>
  <c r="AC2119" i="1"/>
  <c r="AE2119" i="1"/>
  <c r="AG2119" i="1"/>
  <c r="AH2119" i="1"/>
  <c r="AI2119" i="1"/>
  <c r="X2120" i="1"/>
  <c r="Y2120" i="1"/>
  <c r="Z2120" i="1"/>
  <c r="AA2120" i="1"/>
  <c r="AB2120" i="1"/>
  <c r="AD2120" i="1" s="1"/>
  <c r="AC2120" i="1"/>
  <c r="AE2120" i="1"/>
  <c r="AG2120" i="1"/>
  <c r="AH2120" i="1"/>
  <c r="AI2120" i="1"/>
  <c r="X2121" i="1"/>
  <c r="Y2121" i="1"/>
  <c r="Z2121" i="1"/>
  <c r="AA2121" i="1"/>
  <c r="AB2121" i="1"/>
  <c r="AD2121" i="1" s="1"/>
  <c r="AC2121" i="1"/>
  <c r="AE2121" i="1"/>
  <c r="AG2121" i="1"/>
  <c r="AH2121" i="1"/>
  <c r="AI2121" i="1"/>
  <c r="X2122" i="1"/>
  <c r="Y2122" i="1"/>
  <c r="Z2122" i="1"/>
  <c r="AA2122" i="1"/>
  <c r="AB2122" i="1"/>
  <c r="AD2122" i="1" s="1"/>
  <c r="AC2122" i="1"/>
  <c r="AE2122" i="1"/>
  <c r="AG2122" i="1"/>
  <c r="AH2122" i="1"/>
  <c r="AI2122" i="1"/>
  <c r="X2123" i="1"/>
  <c r="Y2123" i="1"/>
  <c r="Z2123" i="1"/>
  <c r="AA2123" i="1"/>
  <c r="AB2123" i="1"/>
  <c r="AD2123" i="1" s="1"/>
  <c r="AC2123" i="1"/>
  <c r="AE2123" i="1"/>
  <c r="AG2123" i="1"/>
  <c r="AH2123" i="1"/>
  <c r="AI2123" i="1"/>
  <c r="X2124" i="1"/>
  <c r="Y2124" i="1"/>
  <c r="Z2124" i="1"/>
  <c r="AA2124" i="1"/>
  <c r="AB2124" i="1"/>
  <c r="AC2124" i="1"/>
  <c r="AD2124" i="1"/>
  <c r="AE2124" i="1"/>
  <c r="AG2124" i="1"/>
  <c r="AH2124" i="1"/>
  <c r="AI2124" i="1"/>
  <c r="X2125" i="1"/>
  <c r="Y2125" i="1"/>
  <c r="Z2125" i="1"/>
  <c r="AA2125" i="1"/>
  <c r="AB2125" i="1"/>
  <c r="AD2125" i="1" s="1"/>
  <c r="AC2125" i="1"/>
  <c r="AE2125" i="1"/>
  <c r="AG2125" i="1"/>
  <c r="AH2125" i="1"/>
  <c r="AI2125" i="1"/>
  <c r="X2126" i="1"/>
  <c r="Y2126" i="1"/>
  <c r="Z2126" i="1"/>
  <c r="AA2126" i="1"/>
  <c r="AB2126" i="1"/>
  <c r="AD2126" i="1" s="1"/>
  <c r="AC2126" i="1"/>
  <c r="AE2126" i="1"/>
  <c r="AG2126" i="1"/>
  <c r="AH2126" i="1"/>
  <c r="AI2126" i="1"/>
  <c r="X2127" i="1"/>
  <c r="Y2127" i="1"/>
  <c r="Z2127" i="1"/>
  <c r="AA2127" i="1"/>
  <c r="AB2127" i="1"/>
  <c r="AD2127" i="1" s="1"/>
  <c r="AC2127" i="1"/>
  <c r="AE2127" i="1"/>
  <c r="AG2127" i="1"/>
  <c r="AH2127" i="1"/>
  <c r="AI2127" i="1"/>
  <c r="X2128" i="1"/>
  <c r="Y2128" i="1"/>
  <c r="Z2128" i="1"/>
  <c r="AA2128" i="1"/>
  <c r="AB2128" i="1"/>
  <c r="AD2128" i="1" s="1"/>
  <c r="AC2128" i="1"/>
  <c r="AE2128" i="1"/>
  <c r="AG2128" i="1"/>
  <c r="AH2128" i="1"/>
  <c r="AI2128" i="1"/>
  <c r="X2129" i="1"/>
  <c r="AF2181" i="1" s="1"/>
  <c r="Y2129" i="1"/>
  <c r="Z2129" i="1"/>
  <c r="AA2129" i="1"/>
  <c r="AB2129" i="1"/>
  <c r="AD2129" i="1" s="1"/>
  <c r="AC2129" i="1"/>
  <c r="AE2129" i="1"/>
  <c r="AG2129" i="1"/>
  <c r="AH2129" i="1"/>
  <c r="AI2129" i="1"/>
  <c r="X2130" i="1"/>
  <c r="Y2130" i="1"/>
  <c r="Z2130" i="1"/>
  <c r="AA2130" i="1"/>
  <c r="AB2130" i="1"/>
  <c r="AC2130" i="1"/>
  <c r="AD2130" i="1"/>
  <c r="AE2130" i="1"/>
  <c r="AG2130" i="1"/>
  <c r="AH2130" i="1"/>
  <c r="AI2130" i="1"/>
  <c r="X2131" i="1"/>
  <c r="Y2131" i="1"/>
  <c r="Z2131" i="1"/>
  <c r="AA2131" i="1"/>
  <c r="AB2131" i="1"/>
  <c r="AD2131" i="1" s="1"/>
  <c r="AC2131" i="1"/>
  <c r="AE2131" i="1"/>
  <c r="AG2131" i="1"/>
  <c r="AH2131" i="1"/>
  <c r="AI2131" i="1"/>
  <c r="X2132" i="1"/>
  <c r="Y2132" i="1"/>
  <c r="Z2132" i="1"/>
  <c r="AA2132" i="1"/>
  <c r="AB2132" i="1"/>
  <c r="AC2132" i="1"/>
  <c r="AD2132" i="1"/>
  <c r="AE2132" i="1"/>
  <c r="AG2132" i="1"/>
  <c r="AH2132" i="1"/>
  <c r="AI2132" i="1"/>
  <c r="X2133" i="1"/>
  <c r="Y2133" i="1"/>
  <c r="Z2133" i="1"/>
  <c r="AA2133" i="1"/>
  <c r="AB2133" i="1"/>
  <c r="AD2133" i="1" s="1"/>
  <c r="AC2133" i="1"/>
  <c r="AE2133" i="1"/>
  <c r="AG2133" i="1"/>
  <c r="AH2133" i="1"/>
  <c r="AI2133" i="1"/>
  <c r="X2134" i="1"/>
  <c r="Y2134" i="1"/>
  <c r="Z2134" i="1"/>
  <c r="AA2134" i="1"/>
  <c r="AB2134" i="1"/>
  <c r="AC2134" i="1"/>
  <c r="AD2134" i="1"/>
  <c r="AE2134" i="1"/>
  <c r="AG2134" i="1"/>
  <c r="AH2134" i="1"/>
  <c r="AI2134" i="1"/>
  <c r="X2135" i="1"/>
  <c r="Y2135" i="1"/>
  <c r="Z2135" i="1"/>
  <c r="AA2135" i="1"/>
  <c r="AB2135" i="1"/>
  <c r="AD2135" i="1" s="1"/>
  <c r="AC2135" i="1"/>
  <c r="AE2135" i="1"/>
  <c r="AG2135" i="1"/>
  <c r="AH2135" i="1"/>
  <c r="AI2135" i="1"/>
  <c r="X2136" i="1"/>
  <c r="Y2136" i="1"/>
  <c r="Z2136" i="1"/>
  <c r="AA2136" i="1"/>
  <c r="AB2136" i="1"/>
  <c r="AD2136" i="1" s="1"/>
  <c r="AC2136" i="1"/>
  <c r="AE2136" i="1"/>
  <c r="AG2136" i="1"/>
  <c r="AH2136" i="1"/>
  <c r="AI2136" i="1"/>
  <c r="X2137" i="1"/>
  <c r="Y2137" i="1"/>
  <c r="Z2137" i="1"/>
  <c r="AA2137" i="1"/>
  <c r="AB2137" i="1"/>
  <c r="AD2137" i="1" s="1"/>
  <c r="AC2137" i="1"/>
  <c r="AE2137" i="1"/>
  <c r="AG2137" i="1"/>
  <c r="AH2137" i="1"/>
  <c r="AI2137" i="1"/>
  <c r="X2138" i="1"/>
  <c r="Y2138" i="1"/>
  <c r="Z2138" i="1"/>
  <c r="AA2138" i="1"/>
  <c r="AB2138" i="1"/>
  <c r="AD2138" i="1" s="1"/>
  <c r="AC2138" i="1"/>
  <c r="AE2138" i="1"/>
  <c r="AG2138" i="1"/>
  <c r="AH2138" i="1"/>
  <c r="AI2138" i="1"/>
  <c r="X2139" i="1"/>
  <c r="Y2139" i="1"/>
  <c r="Z2139" i="1"/>
  <c r="AA2139" i="1"/>
  <c r="AB2139" i="1"/>
  <c r="AD2139" i="1" s="1"/>
  <c r="AC2139" i="1"/>
  <c r="AE2139" i="1"/>
  <c r="AG2139" i="1"/>
  <c r="AH2139" i="1"/>
  <c r="AI2139" i="1"/>
  <c r="X2140" i="1"/>
  <c r="Y2140" i="1"/>
  <c r="Z2140" i="1"/>
  <c r="AA2140" i="1"/>
  <c r="AB2140" i="1"/>
  <c r="AC2140" i="1"/>
  <c r="AD2140" i="1"/>
  <c r="AE2140" i="1"/>
  <c r="AG2140" i="1"/>
  <c r="AH2140" i="1"/>
  <c r="AI2140" i="1"/>
  <c r="X2141" i="1"/>
  <c r="Y2141" i="1"/>
  <c r="Z2141" i="1"/>
  <c r="AA2141" i="1"/>
  <c r="AB2141" i="1"/>
  <c r="AD2141" i="1" s="1"/>
  <c r="AC2141" i="1"/>
  <c r="AE2141" i="1"/>
  <c r="AG2141" i="1"/>
  <c r="AH2141" i="1"/>
  <c r="AI2141" i="1"/>
  <c r="X2142" i="1"/>
  <c r="Y2142" i="1"/>
  <c r="Z2142" i="1"/>
  <c r="AA2142" i="1"/>
  <c r="AB2142" i="1"/>
  <c r="AD2142" i="1" s="1"/>
  <c r="AC2142" i="1"/>
  <c r="AE2142" i="1"/>
  <c r="AG2142" i="1"/>
  <c r="AH2142" i="1"/>
  <c r="AI2142" i="1"/>
  <c r="X2143" i="1"/>
  <c r="Y2143" i="1"/>
  <c r="Z2143" i="1"/>
  <c r="AA2143" i="1"/>
  <c r="AB2143" i="1"/>
  <c r="AD2143" i="1" s="1"/>
  <c r="AC2143" i="1"/>
  <c r="AE2143" i="1"/>
  <c r="AG2143" i="1"/>
  <c r="AH2143" i="1"/>
  <c r="AI2143" i="1"/>
  <c r="X2144" i="1"/>
  <c r="Y2144" i="1"/>
  <c r="Z2144" i="1"/>
  <c r="AA2144" i="1"/>
  <c r="AB2144" i="1"/>
  <c r="AD2144" i="1" s="1"/>
  <c r="AC2144" i="1"/>
  <c r="AE2144" i="1"/>
  <c r="AG2144" i="1"/>
  <c r="AH2144" i="1"/>
  <c r="AI2144" i="1"/>
  <c r="X2145" i="1"/>
  <c r="AF2197" i="1" s="1"/>
  <c r="Y2145" i="1"/>
  <c r="Z2145" i="1"/>
  <c r="AA2145" i="1"/>
  <c r="AB2145" i="1"/>
  <c r="AD2145" i="1" s="1"/>
  <c r="AC2145" i="1"/>
  <c r="AE2145" i="1"/>
  <c r="AG2145" i="1"/>
  <c r="AH2145" i="1"/>
  <c r="AI2145" i="1"/>
  <c r="X2146" i="1"/>
  <c r="Y2146" i="1"/>
  <c r="Z2146" i="1"/>
  <c r="AA2146" i="1"/>
  <c r="AB2146" i="1"/>
  <c r="AC2146" i="1"/>
  <c r="AD2146" i="1" s="1"/>
  <c r="AE2146" i="1"/>
  <c r="AG2146" i="1"/>
  <c r="AH2146" i="1"/>
  <c r="AI2146" i="1"/>
  <c r="X2147" i="1"/>
  <c r="Y2147" i="1"/>
  <c r="Z2147" i="1"/>
  <c r="AA2147" i="1"/>
  <c r="AB2147" i="1"/>
  <c r="AD2147" i="1" s="1"/>
  <c r="AC2147" i="1"/>
  <c r="AE2147" i="1"/>
  <c r="AG2147" i="1"/>
  <c r="AH2147" i="1"/>
  <c r="AI2147" i="1"/>
  <c r="X2148" i="1"/>
  <c r="Y2148" i="1"/>
  <c r="Z2148" i="1"/>
  <c r="AA2148" i="1"/>
  <c r="AB2148" i="1"/>
  <c r="AC2148" i="1"/>
  <c r="AD2148" i="1"/>
  <c r="AE2148" i="1"/>
  <c r="AG2148" i="1"/>
  <c r="AH2148" i="1"/>
  <c r="AI2148" i="1"/>
  <c r="X2149" i="1"/>
  <c r="Y2149" i="1"/>
  <c r="Z2149" i="1"/>
  <c r="AA2149" i="1"/>
  <c r="AB2149" i="1"/>
  <c r="AD2149" i="1" s="1"/>
  <c r="AC2149" i="1"/>
  <c r="AE2149" i="1"/>
  <c r="AG2149" i="1"/>
  <c r="AH2149" i="1"/>
  <c r="AI2149" i="1"/>
  <c r="X2150" i="1"/>
  <c r="Y2150" i="1"/>
  <c r="Z2150" i="1"/>
  <c r="AA2150" i="1"/>
  <c r="AB2150" i="1"/>
  <c r="AC2150" i="1"/>
  <c r="AD2150" i="1"/>
  <c r="AE2150" i="1"/>
  <c r="AG2150" i="1"/>
  <c r="AH2150" i="1"/>
  <c r="AI2150" i="1"/>
  <c r="X2151" i="1"/>
  <c r="Y2151" i="1"/>
  <c r="Z2151" i="1"/>
  <c r="AA2151" i="1"/>
  <c r="AB2151" i="1"/>
  <c r="AD2151" i="1" s="1"/>
  <c r="AC2151" i="1"/>
  <c r="AE2151" i="1"/>
  <c r="AG2151" i="1"/>
  <c r="AH2151" i="1"/>
  <c r="AI2151" i="1"/>
  <c r="X2152" i="1"/>
  <c r="Y2152" i="1"/>
  <c r="Z2152" i="1"/>
  <c r="AA2152" i="1"/>
  <c r="AB2152" i="1"/>
  <c r="AD2152" i="1" s="1"/>
  <c r="AC2152" i="1"/>
  <c r="AE2152" i="1"/>
  <c r="AG2152" i="1"/>
  <c r="AH2152" i="1"/>
  <c r="AI2152" i="1"/>
  <c r="X2153" i="1"/>
  <c r="Y2153" i="1"/>
  <c r="Z2153" i="1"/>
  <c r="AA2153" i="1"/>
  <c r="AB2153" i="1"/>
  <c r="AD2153" i="1" s="1"/>
  <c r="AC2153" i="1"/>
  <c r="AE2153" i="1"/>
  <c r="AG2153" i="1"/>
  <c r="AH2153" i="1"/>
  <c r="AI2153" i="1"/>
  <c r="X2154" i="1"/>
  <c r="Y2154" i="1"/>
  <c r="Z2154" i="1"/>
  <c r="AA2154" i="1"/>
  <c r="AB2154" i="1"/>
  <c r="AD2154" i="1" s="1"/>
  <c r="AC2154" i="1"/>
  <c r="AE2154" i="1"/>
  <c r="AG2154" i="1"/>
  <c r="AH2154" i="1"/>
  <c r="AI2154" i="1"/>
  <c r="X2155" i="1"/>
  <c r="Y2155" i="1"/>
  <c r="Z2155" i="1"/>
  <c r="AA2155" i="1"/>
  <c r="AB2155" i="1"/>
  <c r="AD2155" i="1" s="1"/>
  <c r="AC2155" i="1"/>
  <c r="AE2155" i="1"/>
  <c r="AG2155" i="1"/>
  <c r="AH2155" i="1"/>
  <c r="AI2155" i="1"/>
  <c r="X2156" i="1"/>
  <c r="Y2156" i="1"/>
  <c r="Z2156" i="1"/>
  <c r="AA2156" i="1"/>
  <c r="AB2156" i="1"/>
  <c r="AC2156" i="1"/>
  <c r="AD2156" i="1"/>
  <c r="AE2156" i="1"/>
  <c r="AG2156" i="1"/>
  <c r="AH2156" i="1"/>
  <c r="AI2156" i="1"/>
  <c r="X2157" i="1"/>
  <c r="Y2157" i="1"/>
  <c r="Z2157" i="1"/>
  <c r="AA2157" i="1"/>
  <c r="AB2157" i="1"/>
  <c r="AD2157" i="1" s="1"/>
  <c r="AC2157" i="1"/>
  <c r="AE2157" i="1"/>
  <c r="AG2157" i="1"/>
  <c r="AH2157" i="1"/>
  <c r="AI2157" i="1"/>
  <c r="X2158" i="1"/>
  <c r="Y2158" i="1"/>
  <c r="Z2158" i="1"/>
  <c r="AA2158" i="1"/>
  <c r="AB2158" i="1"/>
  <c r="AD2158" i="1" s="1"/>
  <c r="AC2158" i="1"/>
  <c r="AE2158" i="1"/>
  <c r="AG2158" i="1"/>
  <c r="AH2158" i="1"/>
  <c r="AI2158" i="1"/>
  <c r="X2159" i="1"/>
  <c r="Y2159" i="1"/>
  <c r="Z2159" i="1"/>
  <c r="AA2159" i="1"/>
  <c r="AB2159" i="1"/>
  <c r="AD2159" i="1" s="1"/>
  <c r="AC2159" i="1"/>
  <c r="AE2159" i="1"/>
  <c r="AG2159" i="1"/>
  <c r="AH2159" i="1"/>
  <c r="AI2159" i="1"/>
  <c r="X2160" i="1"/>
  <c r="Y2160" i="1"/>
  <c r="Z2160" i="1"/>
  <c r="AA2160" i="1"/>
  <c r="AB2160" i="1"/>
  <c r="AD2160" i="1" s="1"/>
  <c r="AC2160" i="1"/>
  <c r="AE2160" i="1"/>
  <c r="AG2160" i="1"/>
  <c r="AH2160" i="1"/>
  <c r="AI2160" i="1"/>
  <c r="X2161" i="1"/>
  <c r="AF2199" i="1" s="1"/>
  <c r="Y2161" i="1"/>
  <c r="Z2161" i="1"/>
  <c r="AA2161" i="1"/>
  <c r="AB2161" i="1"/>
  <c r="AD2161" i="1" s="1"/>
  <c r="AC2161" i="1"/>
  <c r="AE2161" i="1"/>
  <c r="AG2161" i="1"/>
  <c r="AH2161" i="1"/>
  <c r="AI2161" i="1"/>
  <c r="X2162" i="1"/>
  <c r="Y2162" i="1"/>
  <c r="Z2162" i="1"/>
  <c r="AA2162" i="1"/>
  <c r="AB2162" i="1"/>
  <c r="AC2162" i="1"/>
  <c r="AD2162" i="1" s="1"/>
  <c r="AE2162" i="1"/>
  <c r="AG2162" i="1"/>
  <c r="AH2162" i="1"/>
  <c r="AI2162" i="1"/>
  <c r="X2163" i="1"/>
  <c r="Y2163" i="1"/>
  <c r="Z2163" i="1"/>
  <c r="AA2163" i="1"/>
  <c r="AB2163" i="1"/>
  <c r="AD2163" i="1" s="1"/>
  <c r="AC2163" i="1"/>
  <c r="AE2163" i="1"/>
  <c r="AG2163" i="1"/>
  <c r="AH2163" i="1"/>
  <c r="AI2163" i="1"/>
  <c r="X2164" i="1"/>
  <c r="Y2164" i="1"/>
  <c r="Z2164" i="1"/>
  <c r="AA2164" i="1"/>
  <c r="AB2164" i="1"/>
  <c r="AC2164" i="1"/>
  <c r="AD2164" i="1"/>
  <c r="AE2164" i="1"/>
  <c r="AG2164" i="1"/>
  <c r="AH2164" i="1"/>
  <c r="AI2164" i="1"/>
  <c r="X2165" i="1"/>
  <c r="Y2165" i="1"/>
  <c r="Z2165" i="1"/>
  <c r="AA2165" i="1"/>
  <c r="AB2165" i="1"/>
  <c r="AD2165" i="1" s="1"/>
  <c r="AC2165" i="1"/>
  <c r="AE2165" i="1"/>
  <c r="AG2165" i="1"/>
  <c r="AH2165" i="1"/>
  <c r="AI2165" i="1"/>
  <c r="X2166" i="1"/>
  <c r="Y2166" i="1"/>
  <c r="Z2166" i="1"/>
  <c r="AA2166" i="1"/>
  <c r="AB2166" i="1"/>
  <c r="AC2166" i="1"/>
  <c r="AD2166" i="1"/>
  <c r="AE2166" i="1"/>
  <c r="AG2166" i="1"/>
  <c r="AH2166" i="1"/>
  <c r="AI2166" i="1"/>
  <c r="X2167" i="1"/>
  <c r="Y2167" i="1"/>
  <c r="Z2167" i="1"/>
  <c r="AA2167" i="1"/>
  <c r="AB2167" i="1"/>
  <c r="AD2167" i="1" s="1"/>
  <c r="AC2167" i="1"/>
  <c r="AE2167" i="1"/>
  <c r="AG2167" i="1"/>
  <c r="AH2167" i="1"/>
  <c r="AI2167" i="1"/>
  <c r="X2168" i="1"/>
  <c r="Y2168" i="1"/>
  <c r="Z2168" i="1"/>
  <c r="AA2168" i="1"/>
  <c r="AB2168" i="1"/>
  <c r="AD2168" i="1" s="1"/>
  <c r="AC2168" i="1"/>
  <c r="AE2168" i="1"/>
  <c r="AG2168" i="1"/>
  <c r="AH2168" i="1"/>
  <c r="AI2168" i="1"/>
  <c r="X2169" i="1"/>
  <c r="Y2169" i="1"/>
  <c r="Z2169" i="1"/>
  <c r="AA2169" i="1"/>
  <c r="AB2169" i="1"/>
  <c r="AD2169" i="1" s="1"/>
  <c r="AC2169" i="1"/>
  <c r="AE2169" i="1"/>
  <c r="AG2169" i="1"/>
  <c r="AH2169" i="1"/>
  <c r="AI2169" i="1"/>
  <c r="X2170" i="1"/>
  <c r="Y2170" i="1"/>
  <c r="Z2170" i="1"/>
  <c r="AA2170" i="1"/>
  <c r="AB2170" i="1"/>
  <c r="AD2170" i="1" s="1"/>
  <c r="AC2170" i="1"/>
  <c r="AE2170" i="1"/>
  <c r="AG2170" i="1"/>
  <c r="AH2170" i="1"/>
  <c r="AI2170" i="1"/>
  <c r="X2171" i="1"/>
  <c r="Y2171" i="1"/>
  <c r="Z2171" i="1"/>
  <c r="AA2171" i="1"/>
  <c r="AB2171" i="1"/>
  <c r="AD2171" i="1" s="1"/>
  <c r="AC2171" i="1"/>
  <c r="AE2171" i="1"/>
  <c r="AG2171" i="1"/>
  <c r="AH2171" i="1"/>
  <c r="AI2171" i="1"/>
  <c r="X2172" i="1"/>
  <c r="Y2172" i="1"/>
  <c r="Z2172" i="1"/>
  <c r="AA2172" i="1"/>
  <c r="AB2172" i="1"/>
  <c r="AC2172" i="1"/>
  <c r="AD2172" i="1"/>
  <c r="AE2172" i="1"/>
  <c r="AG2172" i="1"/>
  <c r="AH2172" i="1"/>
  <c r="AI2172" i="1"/>
  <c r="X2173" i="1"/>
  <c r="Y2173" i="1"/>
  <c r="Z2173" i="1"/>
  <c r="AA2173" i="1"/>
  <c r="AB2173" i="1"/>
  <c r="AD2173" i="1" s="1"/>
  <c r="AC2173" i="1"/>
  <c r="AE2173" i="1"/>
  <c r="AG2173" i="1"/>
  <c r="AH2173" i="1"/>
  <c r="AI2173" i="1"/>
  <c r="X2174" i="1"/>
  <c r="Y2174" i="1"/>
  <c r="Z2174" i="1"/>
  <c r="AA2174" i="1"/>
  <c r="AB2174" i="1"/>
  <c r="AD2174" i="1" s="1"/>
  <c r="AC2174" i="1"/>
  <c r="AE2174" i="1"/>
  <c r="AG2174" i="1"/>
  <c r="AH2174" i="1"/>
  <c r="AI2174" i="1"/>
  <c r="X2175" i="1"/>
  <c r="Y2175" i="1"/>
  <c r="Z2175" i="1"/>
  <c r="AA2175" i="1"/>
  <c r="AB2175" i="1"/>
  <c r="AD2175" i="1" s="1"/>
  <c r="AC2175" i="1"/>
  <c r="AE2175" i="1"/>
  <c r="AG2175" i="1"/>
  <c r="AH2175" i="1"/>
  <c r="AI2175" i="1"/>
  <c r="X2176" i="1"/>
  <c r="Y2176" i="1"/>
  <c r="Z2176" i="1"/>
  <c r="AA2176" i="1"/>
  <c r="AB2176" i="1"/>
  <c r="AD2176" i="1" s="1"/>
  <c r="AC2176" i="1"/>
  <c r="AE2176" i="1"/>
  <c r="AG2176" i="1"/>
  <c r="AH2176" i="1"/>
  <c r="AI2176" i="1"/>
  <c r="X2177" i="1"/>
  <c r="AF2159" i="1" s="1"/>
  <c r="Y2177" i="1"/>
  <c r="Z2177" i="1"/>
  <c r="AA2177" i="1"/>
  <c r="AB2177" i="1"/>
  <c r="AD2177" i="1" s="1"/>
  <c r="AC2177" i="1"/>
  <c r="AE2177" i="1"/>
  <c r="AG2177" i="1"/>
  <c r="AH2177" i="1"/>
  <c r="AI2177" i="1"/>
  <c r="X2178" i="1"/>
  <c r="Y2178" i="1"/>
  <c r="Z2178" i="1"/>
  <c r="AA2178" i="1"/>
  <c r="AB2178" i="1"/>
  <c r="AC2178" i="1"/>
  <c r="AD2178" i="1" s="1"/>
  <c r="AE2178" i="1"/>
  <c r="AG2178" i="1"/>
  <c r="AH2178" i="1"/>
  <c r="AI2178" i="1"/>
  <c r="X2179" i="1"/>
  <c r="Y2179" i="1"/>
  <c r="Z2179" i="1"/>
  <c r="AA2179" i="1"/>
  <c r="AB2179" i="1"/>
  <c r="AD2179" i="1" s="1"/>
  <c r="AC2179" i="1"/>
  <c r="AE2179" i="1"/>
  <c r="AG2179" i="1"/>
  <c r="AH2179" i="1"/>
  <c r="AI2179" i="1"/>
  <c r="X2180" i="1"/>
  <c r="Y2180" i="1"/>
  <c r="Z2180" i="1"/>
  <c r="AA2180" i="1"/>
  <c r="AB2180" i="1"/>
  <c r="AC2180" i="1"/>
  <c r="AD2180" i="1"/>
  <c r="AE2180" i="1"/>
  <c r="AG2180" i="1"/>
  <c r="AH2180" i="1"/>
  <c r="AI2180" i="1"/>
  <c r="X2181" i="1"/>
  <c r="Y2181" i="1"/>
  <c r="Z2181" i="1"/>
  <c r="AA2181" i="1"/>
  <c r="AB2181" i="1"/>
  <c r="AD2181" i="1" s="1"/>
  <c r="AC2181" i="1"/>
  <c r="AE2181" i="1"/>
  <c r="AG2181" i="1"/>
  <c r="AH2181" i="1"/>
  <c r="AI2181" i="1"/>
  <c r="X2182" i="1"/>
  <c r="Y2182" i="1"/>
  <c r="Z2182" i="1"/>
  <c r="AA2182" i="1"/>
  <c r="AB2182" i="1"/>
  <c r="AC2182" i="1"/>
  <c r="AD2182" i="1"/>
  <c r="AE2182" i="1"/>
  <c r="AG2182" i="1"/>
  <c r="AH2182" i="1"/>
  <c r="AI2182" i="1"/>
  <c r="X2183" i="1"/>
  <c r="Y2183" i="1"/>
  <c r="Z2183" i="1"/>
  <c r="AA2183" i="1"/>
  <c r="AB2183" i="1"/>
  <c r="AD2183" i="1" s="1"/>
  <c r="AC2183" i="1"/>
  <c r="AE2183" i="1"/>
  <c r="AG2183" i="1"/>
  <c r="AH2183" i="1"/>
  <c r="AI2183" i="1"/>
  <c r="X2184" i="1"/>
  <c r="Y2184" i="1"/>
  <c r="Z2184" i="1"/>
  <c r="AA2184" i="1"/>
  <c r="AB2184" i="1"/>
  <c r="AD2184" i="1" s="1"/>
  <c r="AC2184" i="1"/>
  <c r="AE2184" i="1"/>
  <c r="AG2184" i="1"/>
  <c r="AH2184" i="1"/>
  <c r="AI2184" i="1"/>
  <c r="X2185" i="1"/>
  <c r="Y2185" i="1"/>
  <c r="Z2185" i="1"/>
  <c r="AA2185" i="1"/>
  <c r="AB2185" i="1"/>
  <c r="AD2185" i="1" s="1"/>
  <c r="AC2185" i="1"/>
  <c r="AE2185" i="1"/>
  <c r="AG2185" i="1"/>
  <c r="AH2185" i="1"/>
  <c r="AI2185" i="1"/>
  <c r="X2186" i="1"/>
  <c r="Y2186" i="1"/>
  <c r="Z2186" i="1"/>
  <c r="AA2186" i="1"/>
  <c r="AB2186" i="1"/>
  <c r="AD2186" i="1" s="1"/>
  <c r="AC2186" i="1"/>
  <c r="AE2186" i="1"/>
  <c r="AG2186" i="1"/>
  <c r="AH2186" i="1"/>
  <c r="AI2186" i="1"/>
  <c r="X2187" i="1"/>
  <c r="Y2187" i="1"/>
  <c r="Z2187" i="1"/>
  <c r="AA2187" i="1"/>
  <c r="AB2187" i="1"/>
  <c r="AD2187" i="1" s="1"/>
  <c r="AC2187" i="1"/>
  <c r="AE2187" i="1"/>
  <c r="AG2187" i="1"/>
  <c r="AH2187" i="1"/>
  <c r="AI2187" i="1"/>
  <c r="X2188" i="1"/>
  <c r="Y2188" i="1"/>
  <c r="Z2188" i="1"/>
  <c r="AA2188" i="1"/>
  <c r="AB2188" i="1"/>
  <c r="AC2188" i="1"/>
  <c r="AD2188" i="1"/>
  <c r="AE2188" i="1"/>
  <c r="AG2188" i="1"/>
  <c r="AH2188" i="1"/>
  <c r="AI2188" i="1"/>
  <c r="X2189" i="1"/>
  <c r="Y2189" i="1"/>
  <c r="Z2189" i="1"/>
  <c r="AA2189" i="1"/>
  <c r="AB2189" i="1"/>
  <c r="AD2189" i="1" s="1"/>
  <c r="AC2189" i="1"/>
  <c r="AE2189" i="1"/>
  <c r="AG2189" i="1"/>
  <c r="AH2189" i="1"/>
  <c r="AI2189" i="1"/>
  <c r="X2190" i="1"/>
  <c r="Y2190" i="1"/>
  <c r="Z2190" i="1"/>
  <c r="AA2190" i="1"/>
  <c r="AB2190" i="1"/>
  <c r="AD2190" i="1" s="1"/>
  <c r="AC2190" i="1"/>
  <c r="AE2190" i="1"/>
  <c r="AG2190" i="1"/>
  <c r="AH2190" i="1"/>
  <c r="AI2190" i="1"/>
  <c r="X2191" i="1"/>
  <c r="AF2207" i="1" s="1"/>
  <c r="Y2191" i="1"/>
  <c r="Z2191" i="1"/>
  <c r="AA2191" i="1"/>
  <c r="AB2191" i="1"/>
  <c r="AD2191" i="1" s="1"/>
  <c r="AC2191" i="1"/>
  <c r="AE2191" i="1"/>
  <c r="AG2191" i="1"/>
  <c r="AH2191" i="1"/>
  <c r="AI2191" i="1"/>
  <c r="X2192" i="1"/>
  <c r="Y2192" i="1"/>
  <c r="Z2192" i="1"/>
  <c r="AA2192" i="1"/>
  <c r="AB2192" i="1"/>
  <c r="AD2192" i="1" s="1"/>
  <c r="AC2192" i="1"/>
  <c r="AE2192" i="1"/>
  <c r="AG2192" i="1"/>
  <c r="AH2192" i="1"/>
  <c r="AI2192" i="1"/>
  <c r="X2193" i="1"/>
  <c r="AF2175" i="1" s="1"/>
  <c r="Y2193" i="1"/>
  <c r="Z2193" i="1"/>
  <c r="AA2193" i="1"/>
  <c r="AB2193" i="1"/>
  <c r="AD2193" i="1" s="1"/>
  <c r="AC2193" i="1"/>
  <c r="AE2193" i="1"/>
  <c r="AG2193" i="1"/>
  <c r="AH2193" i="1"/>
  <c r="AI2193" i="1"/>
  <c r="X2194" i="1"/>
  <c r="Y2194" i="1"/>
  <c r="Z2194" i="1"/>
  <c r="AA2194" i="1"/>
  <c r="AB2194" i="1"/>
  <c r="AC2194" i="1"/>
  <c r="AD2194" i="1" s="1"/>
  <c r="AE2194" i="1"/>
  <c r="AG2194" i="1"/>
  <c r="AH2194" i="1"/>
  <c r="AI2194" i="1"/>
  <c r="X2195" i="1"/>
  <c r="Y2195" i="1"/>
  <c r="Z2195" i="1"/>
  <c r="AA2195" i="1"/>
  <c r="AB2195" i="1"/>
  <c r="AD2195" i="1" s="1"/>
  <c r="AC2195" i="1"/>
  <c r="AE2195" i="1"/>
  <c r="AG2195" i="1"/>
  <c r="AH2195" i="1"/>
  <c r="AI2195" i="1"/>
  <c r="X2196" i="1"/>
  <c r="Y2196" i="1"/>
  <c r="Z2196" i="1"/>
  <c r="AA2196" i="1"/>
  <c r="AB2196" i="1"/>
  <c r="AC2196" i="1"/>
  <c r="AD2196" i="1"/>
  <c r="AE2196" i="1"/>
  <c r="AG2196" i="1"/>
  <c r="AH2196" i="1"/>
  <c r="AI2196" i="1"/>
  <c r="X2197" i="1"/>
  <c r="Y2197" i="1"/>
  <c r="Z2197" i="1"/>
  <c r="AA2197" i="1"/>
  <c r="AB2197" i="1"/>
  <c r="AD2197" i="1" s="1"/>
  <c r="AC2197" i="1"/>
  <c r="AE2197" i="1"/>
  <c r="AG2197" i="1"/>
  <c r="AH2197" i="1"/>
  <c r="AI2197" i="1"/>
  <c r="X2198" i="1"/>
  <c r="Y2198" i="1"/>
  <c r="Z2198" i="1"/>
  <c r="AA2198" i="1"/>
  <c r="AB2198" i="1"/>
  <c r="AC2198" i="1"/>
  <c r="AD2198" i="1"/>
  <c r="AE2198" i="1"/>
  <c r="AG2198" i="1"/>
  <c r="AH2198" i="1"/>
  <c r="AI2198" i="1"/>
  <c r="X2199" i="1"/>
  <c r="Y2199" i="1"/>
  <c r="Z2199" i="1"/>
  <c r="AA2199" i="1"/>
  <c r="AB2199" i="1"/>
  <c r="AD2199" i="1" s="1"/>
  <c r="AC2199" i="1"/>
  <c r="AE2199" i="1"/>
  <c r="AG2199" i="1"/>
  <c r="AH2199" i="1"/>
  <c r="AI2199" i="1"/>
  <c r="X2200" i="1"/>
  <c r="AF2213" i="1" s="1"/>
  <c r="Y2200" i="1"/>
  <c r="Z2200" i="1"/>
  <c r="AA2200" i="1"/>
  <c r="AB2200" i="1"/>
  <c r="AD2200" i="1" s="1"/>
  <c r="AC2200" i="1"/>
  <c r="AE2200" i="1"/>
  <c r="AG2200" i="1"/>
  <c r="AH2200" i="1"/>
  <c r="AI2200" i="1"/>
  <c r="X2201" i="1"/>
  <c r="Y2201" i="1"/>
  <c r="Z2201" i="1"/>
  <c r="AA2201" i="1"/>
  <c r="AB2201" i="1"/>
  <c r="AD2201" i="1" s="1"/>
  <c r="AC2201" i="1"/>
  <c r="AE2201" i="1"/>
  <c r="AG2201" i="1"/>
  <c r="AH2201" i="1"/>
  <c r="AI2201" i="1"/>
  <c r="X2202" i="1"/>
  <c r="Y2202" i="1"/>
  <c r="Z2202" i="1"/>
  <c r="AA2202" i="1"/>
  <c r="AB2202" i="1"/>
  <c r="AD2202" i="1" s="1"/>
  <c r="AC2202" i="1"/>
  <c r="AE2202" i="1"/>
  <c r="AG2202" i="1"/>
  <c r="AH2202" i="1"/>
  <c r="AI2202" i="1"/>
  <c r="X2203" i="1"/>
  <c r="Y2203" i="1"/>
  <c r="Z2203" i="1"/>
  <c r="AA2203" i="1"/>
  <c r="AB2203" i="1"/>
  <c r="AD2203" i="1" s="1"/>
  <c r="AC2203" i="1"/>
  <c r="AE2203" i="1"/>
  <c r="AG2203" i="1"/>
  <c r="AH2203" i="1"/>
  <c r="AI2203" i="1"/>
  <c r="X2204" i="1"/>
  <c r="AF2191" i="1" s="1"/>
  <c r="Y2204" i="1"/>
  <c r="Z2204" i="1"/>
  <c r="AA2204" i="1"/>
  <c r="AB2204" i="1"/>
  <c r="AD2204" i="1" s="1"/>
  <c r="AC2204" i="1"/>
  <c r="AE2204" i="1"/>
  <c r="AG2204" i="1"/>
  <c r="AH2204" i="1"/>
  <c r="AI2204" i="1"/>
  <c r="X2205" i="1"/>
  <c r="Y2205" i="1"/>
  <c r="Z2205" i="1"/>
  <c r="AA2205" i="1"/>
  <c r="AB2205" i="1"/>
  <c r="AD2205" i="1" s="1"/>
  <c r="AC2205" i="1"/>
  <c r="AE2205" i="1"/>
  <c r="AG2205" i="1"/>
  <c r="AH2205" i="1"/>
  <c r="AI2205" i="1"/>
  <c r="X2206" i="1"/>
  <c r="Y2206" i="1"/>
  <c r="Z2206" i="1"/>
  <c r="AA2206" i="1"/>
  <c r="AB2206" i="1"/>
  <c r="AD2206" i="1" s="1"/>
  <c r="AC2206" i="1"/>
  <c r="AE2206" i="1"/>
  <c r="AG2206" i="1"/>
  <c r="AH2206" i="1"/>
  <c r="AI2206" i="1"/>
  <c r="X2207" i="1"/>
  <c r="Y2207" i="1"/>
  <c r="Z2207" i="1"/>
  <c r="AA2207" i="1"/>
  <c r="AB2207" i="1"/>
  <c r="AD2207" i="1" s="1"/>
  <c r="AC2207" i="1"/>
  <c r="AE2207" i="1"/>
  <c r="AG2207" i="1"/>
  <c r="AH2207" i="1"/>
  <c r="AI2207" i="1"/>
  <c r="X2208" i="1"/>
  <c r="AF2223" i="1" s="1"/>
  <c r="Y2208" i="1"/>
  <c r="Z2208" i="1"/>
  <c r="AA2208" i="1"/>
  <c r="AB2208" i="1"/>
  <c r="AD2208" i="1" s="1"/>
  <c r="AC2208" i="1"/>
  <c r="AE2208" i="1"/>
  <c r="AG2208" i="1"/>
  <c r="AH2208" i="1"/>
  <c r="AI2208" i="1"/>
  <c r="X2209" i="1"/>
  <c r="Y2209" i="1"/>
  <c r="Z2209" i="1"/>
  <c r="AA2209" i="1"/>
  <c r="AB2209" i="1"/>
  <c r="AD2209" i="1" s="1"/>
  <c r="AC2209" i="1"/>
  <c r="AE2209" i="1"/>
  <c r="AG2209" i="1"/>
  <c r="AH2209" i="1"/>
  <c r="AI2209" i="1"/>
  <c r="X2210" i="1"/>
  <c r="AF2202" i="1" s="1"/>
  <c r="Y2210" i="1"/>
  <c r="Z2210" i="1"/>
  <c r="AA2210" i="1"/>
  <c r="AB2210" i="1"/>
  <c r="AD2210" i="1" s="1"/>
  <c r="AC2210" i="1"/>
  <c r="AE2210" i="1"/>
  <c r="AG2210" i="1"/>
  <c r="AH2210" i="1"/>
  <c r="AI2210" i="1"/>
  <c r="X2211" i="1"/>
  <c r="Y2211" i="1"/>
  <c r="Z2211" i="1"/>
  <c r="AA2211" i="1"/>
  <c r="AB2211" i="1"/>
  <c r="AD2211" i="1" s="1"/>
  <c r="AC2211" i="1"/>
  <c r="AE2211" i="1"/>
  <c r="AG2211" i="1"/>
  <c r="AH2211" i="1"/>
  <c r="AI2211" i="1"/>
  <c r="X2212" i="1"/>
  <c r="AF2204" i="1" s="1"/>
  <c r="Y2212" i="1"/>
  <c r="Z2212" i="1"/>
  <c r="AA2212" i="1"/>
  <c r="AB2212" i="1"/>
  <c r="AD2212" i="1" s="1"/>
  <c r="AC2212" i="1"/>
  <c r="AE2212" i="1"/>
  <c r="AG2212" i="1"/>
  <c r="AH2212" i="1"/>
  <c r="AI2212" i="1"/>
  <c r="X2213" i="1"/>
  <c r="Y2213" i="1"/>
  <c r="Z2213" i="1"/>
  <c r="AA2213" i="1"/>
  <c r="AB2213" i="1"/>
  <c r="AD2213" i="1" s="1"/>
  <c r="AC2213" i="1"/>
  <c r="AE2213" i="1"/>
  <c r="AG2213" i="1"/>
  <c r="AH2213" i="1"/>
  <c r="AI2213" i="1"/>
  <c r="X2214" i="1"/>
  <c r="AF2225" i="1" s="1"/>
  <c r="Y2214" i="1"/>
  <c r="Z2214" i="1"/>
  <c r="AA2214" i="1"/>
  <c r="AB2214" i="1"/>
  <c r="AD2214" i="1" s="1"/>
  <c r="AC2214" i="1"/>
  <c r="AE2214" i="1"/>
  <c r="AG2214" i="1"/>
  <c r="AH2214" i="1"/>
  <c r="AI2214" i="1"/>
  <c r="X2215" i="1"/>
  <c r="Y2215" i="1"/>
  <c r="Z2215" i="1"/>
  <c r="AA2215" i="1"/>
  <c r="AB2215" i="1"/>
  <c r="AD2215" i="1" s="1"/>
  <c r="AC2215" i="1"/>
  <c r="AE2215" i="1"/>
  <c r="AG2215" i="1"/>
  <c r="AH2215" i="1"/>
  <c r="AI2215" i="1"/>
  <c r="X2216" i="1"/>
  <c r="AF2208" i="1" s="1"/>
  <c r="Y2216" i="1"/>
  <c r="Z2216" i="1"/>
  <c r="AA2216" i="1"/>
  <c r="AB2216" i="1"/>
  <c r="AD2216" i="1" s="1"/>
  <c r="AC2216" i="1"/>
  <c r="AE2216" i="1"/>
  <c r="AG2216" i="1"/>
  <c r="AH2216" i="1"/>
  <c r="AI2216" i="1"/>
  <c r="X2217" i="1"/>
  <c r="Y2217" i="1"/>
  <c r="Z2217" i="1"/>
  <c r="AA2217" i="1"/>
  <c r="AB2217" i="1"/>
  <c r="AD2217" i="1" s="1"/>
  <c r="AC2217" i="1"/>
  <c r="AE2217" i="1"/>
  <c r="AG2217" i="1"/>
  <c r="AH2217" i="1"/>
  <c r="AI2217" i="1"/>
  <c r="X2218" i="1"/>
  <c r="AF2231" i="1" s="1"/>
  <c r="Y2218" i="1"/>
  <c r="Z2218" i="1"/>
  <c r="AA2218" i="1"/>
  <c r="AB2218" i="1"/>
  <c r="AD2218" i="1" s="1"/>
  <c r="AC2218" i="1"/>
  <c r="AE2218" i="1"/>
  <c r="AG2218" i="1"/>
  <c r="AH2218" i="1"/>
  <c r="AI2218" i="1"/>
  <c r="X2219" i="1"/>
  <c r="Y2219" i="1"/>
  <c r="Z2219" i="1"/>
  <c r="AA2219" i="1"/>
  <c r="AB2219" i="1"/>
  <c r="AD2219" i="1" s="1"/>
  <c r="AC2219" i="1"/>
  <c r="AE2219" i="1"/>
  <c r="AG2219" i="1"/>
  <c r="AH2219" i="1"/>
  <c r="AI2219" i="1"/>
  <c r="X2220" i="1"/>
  <c r="AF2214" i="1" s="1"/>
  <c r="Y2220" i="1"/>
  <c r="Z2220" i="1"/>
  <c r="AA2220" i="1"/>
  <c r="AB2220" i="1"/>
  <c r="AD2220" i="1" s="1"/>
  <c r="AC2220" i="1"/>
  <c r="AE2220" i="1"/>
  <c r="AG2220" i="1"/>
  <c r="AH2220" i="1"/>
  <c r="AI2220" i="1"/>
  <c r="X2221" i="1"/>
  <c r="Y2221" i="1"/>
  <c r="Z2221" i="1"/>
  <c r="AA2221" i="1"/>
  <c r="AB2221" i="1"/>
  <c r="AD2221" i="1" s="1"/>
  <c r="AC2221" i="1"/>
  <c r="AE2221" i="1"/>
  <c r="AG2221" i="1"/>
  <c r="AH2221" i="1"/>
  <c r="AI2221" i="1"/>
  <c r="X2222" i="1"/>
  <c r="AF2233" i="1" s="1"/>
  <c r="Y2222" i="1"/>
  <c r="Z2222" i="1"/>
  <c r="AA2222" i="1"/>
  <c r="AB2222" i="1"/>
  <c r="AD2222" i="1" s="1"/>
  <c r="AC2222" i="1"/>
  <c r="AE2222" i="1"/>
  <c r="AG2222" i="1"/>
  <c r="AH2222" i="1"/>
  <c r="AI2222" i="1"/>
  <c r="X2223" i="1"/>
  <c r="Y2223" i="1"/>
  <c r="Z2223" i="1"/>
  <c r="AA2223" i="1"/>
  <c r="AB2223" i="1"/>
  <c r="AD2223" i="1" s="1"/>
  <c r="AC2223" i="1"/>
  <c r="AE2223" i="1"/>
  <c r="AG2223" i="1"/>
  <c r="AH2223" i="1"/>
  <c r="AI2223" i="1"/>
  <c r="X2224" i="1"/>
  <c r="AF2216" i="1" s="1"/>
  <c r="Y2224" i="1"/>
  <c r="Z2224" i="1"/>
  <c r="AA2224" i="1"/>
  <c r="AB2224" i="1"/>
  <c r="AD2224" i="1" s="1"/>
  <c r="AC2224" i="1"/>
  <c r="AE2224" i="1"/>
  <c r="AG2224" i="1"/>
  <c r="AH2224" i="1"/>
  <c r="AI2224" i="1"/>
  <c r="X2225" i="1"/>
  <c r="Y2225" i="1"/>
  <c r="Z2225" i="1"/>
  <c r="AA2225" i="1"/>
  <c r="AB2225" i="1"/>
  <c r="AD2225" i="1" s="1"/>
  <c r="AC2225" i="1"/>
  <c r="AE2225" i="1"/>
  <c r="AG2225" i="1"/>
  <c r="AH2225" i="1"/>
  <c r="AI2225" i="1"/>
  <c r="X2226" i="1"/>
  <c r="AF2239" i="1" s="1"/>
  <c r="Y2226" i="1"/>
  <c r="Z2226" i="1"/>
  <c r="AA2226" i="1"/>
  <c r="AB2226" i="1"/>
  <c r="AD2226" i="1" s="1"/>
  <c r="AC2226" i="1"/>
  <c r="AE2226" i="1"/>
  <c r="AG2226" i="1"/>
  <c r="AH2226" i="1"/>
  <c r="AI2226" i="1"/>
  <c r="X2227" i="1"/>
  <c r="Y2227" i="1"/>
  <c r="Z2227" i="1"/>
  <c r="AA2227" i="1"/>
  <c r="AB2227" i="1"/>
  <c r="AD2227" i="1" s="1"/>
  <c r="AC2227" i="1"/>
  <c r="AE2227" i="1"/>
  <c r="AG2227" i="1"/>
  <c r="AH2227" i="1"/>
  <c r="AI2227" i="1"/>
  <c r="X2228" i="1"/>
  <c r="AF2220" i="1" s="1"/>
  <c r="Y2228" i="1"/>
  <c r="Z2228" i="1"/>
  <c r="AA2228" i="1"/>
  <c r="AB2228" i="1"/>
  <c r="AD2228" i="1" s="1"/>
  <c r="AC2228" i="1"/>
  <c r="AE2228" i="1"/>
  <c r="AG2228" i="1"/>
  <c r="AH2228" i="1"/>
  <c r="AI2228" i="1"/>
  <c r="X2229" i="1"/>
  <c r="Y2229" i="1"/>
  <c r="Z2229" i="1"/>
  <c r="AA2229" i="1"/>
  <c r="AB2229" i="1"/>
  <c r="AD2229" i="1" s="1"/>
  <c r="AC2229" i="1"/>
  <c r="AE2229" i="1"/>
  <c r="AG2229" i="1"/>
  <c r="AH2229" i="1"/>
  <c r="AI2229" i="1"/>
  <c r="X2230" i="1"/>
  <c r="Y2230" i="1"/>
  <c r="Z2230" i="1"/>
  <c r="AA2230" i="1"/>
  <c r="AB2230" i="1"/>
  <c r="AD2230" i="1" s="1"/>
  <c r="AC2230" i="1"/>
  <c r="AE2230" i="1"/>
  <c r="AG2230" i="1"/>
  <c r="AH2230" i="1"/>
  <c r="AI2230" i="1"/>
  <c r="X2231" i="1"/>
  <c r="Y2231" i="1"/>
  <c r="Z2231" i="1"/>
  <c r="AA2231" i="1"/>
  <c r="AB2231" i="1"/>
  <c r="AD2231" i="1" s="1"/>
  <c r="AC2231" i="1"/>
  <c r="AE2231" i="1"/>
  <c r="AG2231" i="1"/>
  <c r="AH2231" i="1"/>
  <c r="AI2231" i="1"/>
  <c r="X2232" i="1"/>
  <c r="AF2224" i="1" s="1"/>
  <c r="Y2232" i="1"/>
  <c r="Z2232" i="1"/>
  <c r="AA2232" i="1"/>
  <c r="AB2232" i="1"/>
  <c r="AD2232" i="1" s="1"/>
  <c r="AC2232" i="1"/>
  <c r="AE2232" i="1"/>
  <c r="AG2232" i="1"/>
  <c r="AH2232" i="1"/>
  <c r="AI2232" i="1"/>
  <c r="X2233" i="1"/>
  <c r="Y2233" i="1"/>
  <c r="Z2233" i="1"/>
  <c r="AA2233" i="1"/>
  <c r="AB2233" i="1"/>
  <c r="AD2233" i="1" s="1"/>
  <c r="AC2233" i="1"/>
  <c r="AE2233" i="1"/>
  <c r="AG2233" i="1"/>
  <c r="AH2233" i="1"/>
  <c r="AI2233" i="1"/>
  <c r="X2234" i="1"/>
  <c r="AF2247" i="1" s="1"/>
  <c r="Y2234" i="1"/>
  <c r="Z2234" i="1"/>
  <c r="AA2234" i="1"/>
  <c r="AB2234" i="1"/>
  <c r="AD2234" i="1" s="1"/>
  <c r="AC2234" i="1"/>
  <c r="AE2234" i="1"/>
  <c r="AG2234" i="1"/>
  <c r="AH2234" i="1"/>
  <c r="AI2234" i="1"/>
  <c r="X2235" i="1"/>
  <c r="Y2235" i="1"/>
  <c r="Z2235" i="1"/>
  <c r="AA2235" i="1"/>
  <c r="AB2235" i="1"/>
  <c r="AD2235" i="1" s="1"/>
  <c r="AC2235" i="1"/>
  <c r="AE2235" i="1"/>
  <c r="AG2235" i="1"/>
  <c r="AH2235" i="1"/>
  <c r="AI2235" i="1"/>
  <c r="X2236" i="1"/>
  <c r="AF2230" i="1" s="1"/>
  <c r="Y2236" i="1"/>
  <c r="Z2236" i="1"/>
  <c r="AA2236" i="1"/>
  <c r="AB2236" i="1"/>
  <c r="AD2236" i="1" s="1"/>
  <c r="AC2236" i="1"/>
  <c r="AE2236" i="1"/>
  <c r="AG2236" i="1"/>
  <c r="AH2236" i="1"/>
  <c r="AI2236" i="1"/>
  <c r="X2237" i="1"/>
  <c r="Y2237" i="1"/>
  <c r="Z2237" i="1"/>
  <c r="AA2237" i="1"/>
  <c r="AB2237" i="1"/>
  <c r="AD2237" i="1" s="1"/>
  <c r="AC2237" i="1"/>
  <c r="AE2237" i="1"/>
  <c r="AG2237" i="1"/>
  <c r="AH2237" i="1"/>
  <c r="AI2237" i="1"/>
  <c r="X2238" i="1"/>
  <c r="Y2238" i="1"/>
  <c r="Z2238" i="1"/>
  <c r="AA2238" i="1"/>
  <c r="AB2238" i="1"/>
  <c r="AD2238" i="1" s="1"/>
  <c r="AC2238" i="1"/>
  <c r="AE2238" i="1"/>
  <c r="AG2238" i="1"/>
  <c r="AH2238" i="1"/>
  <c r="AI2238" i="1"/>
  <c r="X2239" i="1"/>
  <c r="Y2239" i="1"/>
  <c r="Z2239" i="1"/>
  <c r="AA2239" i="1"/>
  <c r="AB2239" i="1"/>
  <c r="AD2239" i="1" s="1"/>
  <c r="AC2239" i="1"/>
  <c r="AE2239" i="1"/>
  <c r="AG2239" i="1"/>
  <c r="AH2239" i="1"/>
  <c r="AI2239" i="1"/>
  <c r="X2240" i="1"/>
  <c r="AF2232" i="1" s="1"/>
  <c r="Y2240" i="1"/>
  <c r="Z2240" i="1"/>
  <c r="AA2240" i="1"/>
  <c r="AB2240" i="1"/>
  <c r="AD2240" i="1" s="1"/>
  <c r="AC2240" i="1"/>
  <c r="AE2240" i="1"/>
  <c r="AG2240" i="1"/>
  <c r="AH2240" i="1"/>
  <c r="AI2240" i="1"/>
  <c r="X2241" i="1"/>
  <c r="Y2241" i="1"/>
  <c r="Z2241" i="1"/>
  <c r="AA2241" i="1"/>
  <c r="AB2241" i="1"/>
  <c r="AD2241" i="1" s="1"/>
  <c r="AC2241" i="1"/>
  <c r="AE2241" i="1"/>
  <c r="AG2241" i="1"/>
  <c r="AH2241" i="1"/>
  <c r="AI2241" i="1"/>
  <c r="X2242" i="1"/>
  <c r="AF2255" i="1" s="1"/>
  <c r="Y2242" i="1"/>
  <c r="Z2242" i="1"/>
  <c r="AA2242" i="1"/>
  <c r="AB2242" i="1"/>
  <c r="AD2242" i="1" s="1"/>
  <c r="AC2242" i="1"/>
  <c r="AE2242" i="1"/>
  <c r="AG2242" i="1"/>
  <c r="AH2242" i="1"/>
  <c r="AI2242" i="1"/>
  <c r="X2243" i="1"/>
  <c r="Y2243" i="1"/>
  <c r="Z2243" i="1"/>
  <c r="AA2243" i="1"/>
  <c r="AB2243" i="1"/>
  <c r="AD2243" i="1" s="1"/>
  <c r="AC2243" i="1"/>
  <c r="AE2243" i="1"/>
  <c r="AG2243" i="1"/>
  <c r="AH2243" i="1"/>
  <c r="AI2243" i="1"/>
  <c r="X2244" i="1"/>
  <c r="Y2244" i="1"/>
  <c r="Z2244" i="1"/>
  <c r="AA2244" i="1"/>
  <c r="AB2244" i="1"/>
  <c r="AD2244" i="1" s="1"/>
  <c r="AC2244" i="1"/>
  <c r="AE2244" i="1"/>
  <c r="AG2244" i="1"/>
  <c r="AH2244" i="1"/>
  <c r="AI2244" i="1"/>
  <c r="X2245" i="1"/>
  <c r="Y2245" i="1"/>
  <c r="Z2245" i="1"/>
  <c r="AA2245" i="1"/>
  <c r="AB2245" i="1"/>
  <c r="AD2245" i="1" s="1"/>
  <c r="AC2245" i="1"/>
  <c r="AE2245" i="1"/>
  <c r="AG2245" i="1"/>
  <c r="AH2245" i="1"/>
  <c r="AI2245" i="1"/>
  <c r="X2246" i="1"/>
  <c r="AF2240" i="1" s="1"/>
  <c r="Y2246" i="1"/>
  <c r="Z2246" i="1"/>
  <c r="AA2246" i="1"/>
  <c r="AB2246" i="1"/>
  <c r="AD2246" i="1" s="1"/>
  <c r="AC2246" i="1"/>
  <c r="AE2246" i="1"/>
  <c r="AG2246" i="1"/>
  <c r="AH2246" i="1"/>
  <c r="AI2246" i="1"/>
  <c r="X2247" i="1"/>
  <c r="Y2247" i="1"/>
  <c r="Z2247" i="1"/>
  <c r="AA2247" i="1"/>
  <c r="AB2247" i="1"/>
  <c r="AD2247" i="1" s="1"/>
  <c r="AC2247" i="1"/>
  <c r="AE2247" i="1"/>
  <c r="AG2247" i="1"/>
  <c r="AH2247" i="1"/>
  <c r="AI2247" i="1"/>
  <c r="X2248" i="1"/>
  <c r="AF2261" i="1" s="1"/>
  <c r="Y2248" i="1"/>
  <c r="Z2248" i="1"/>
  <c r="AA2248" i="1"/>
  <c r="AB2248" i="1"/>
  <c r="AD2248" i="1" s="1"/>
  <c r="AC2248" i="1"/>
  <c r="AE2248" i="1"/>
  <c r="AG2248" i="1"/>
  <c r="AH2248" i="1"/>
  <c r="AI2248" i="1"/>
  <c r="X2249" i="1"/>
  <c r="Y2249" i="1"/>
  <c r="Z2249" i="1"/>
  <c r="AA2249" i="1"/>
  <c r="AB2249" i="1"/>
  <c r="AD2249" i="1" s="1"/>
  <c r="AC2249" i="1"/>
  <c r="AE2249" i="1"/>
  <c r="AG2249" i="1"/>
  <c r="AH2249" i="1"/>
  <c r="AI2249" i="1"/>
  <c r="X2250" i="1"/>
  <c r="Y2250" i="1"/>
  <c r="Z2250" i="1"/>
  <c r="AA2250" i="1"/>
  <c r="AB2250" i="1"/>
  <c r="AD2250" i="1" s="1"/>
  <c r="AC2250" i="1"/>
  <c r="AE2250" i="1"/>
  <c r="AG2250" i="1"/>
  <c r="AH2250" i="1"/>
  <c r="AI2250" i="1"/>
  <c r="X2251" i="1"/>
  <c r="Y2251" i="1"/>
  <c r="Z2251" i="1"/>
  <c r="AA2251" i="1"/>
  <c r="AB2251" i="1"/>
  <c r="AD2251" i="1" s="1"/>
  <c r="AC2251" i="1"/>
  <c r="AE2251" i="1"/>
  <c r="AG2251" i="1"/>
  <c r="AH2251" i="1"/>
  <c r="AI2251" i="1"/>
  <c r="X2252" i="1"/>
  <c r="AF2234" i="1" s="1"/>
  <c r="Y2252" i="1"/>
  <c r="Z2252" i="1"/>
  <c r="AA2252" i="1"/>
  <c r="AB2252" i="1"/>
  <c r="AD2252" i="1" s="1"/>
  <c r="AC2252" i="1"/>
  <c r="AE2252" i="1"/>
  <c r="AG2252" i="1"/>
  <c r="AH2252" i="1"/>
  <c r="AI2252" i="1"/>
  <c r="X2253" i="1"/>
  <c r="Y2253" i="1"/>
  <c r="Z2253" i="1"/>
  <c r="AA2253" i="1"/>
  <c r="AB2253" i="1"/>
  <c r="AD2253" i="1" s="1"/>
  <c r="AC2253" i="1"/>
  <c r="AE2253" i="1"/>
  <c r="AG2253" i="1"/>
  <c r="AH2253" i="1"/>
  <c r="AI2253" i="1"/>
  <c r="X2254" i="1"/>
  <c r="Y2254" i="1"/>
  <c r="Z2254" i="1"/>
  <c r="AA2254" i="1"/>
  <c r="AB2254" i="1"/>
  <c r="AD2254" i="1" s="1"/>
  <c r="AC2254" i="1"/>
  <c r="AE2254" i="1"/>
  <c r="AG2254" i="1"/>
  <c r="AH2254" i="1"/>
  <c r="AI2254" i="1"/>
  <c r="X2255" i="1"/>
  <c r="Y2255" i="1"/>
  <c r="Z2255" i="1"/>
  <c r="AA2255" i="1"/>
  <c r="AB2255" i="1"/>
  <c r="AD2255" i="1" s="1"/>
  <c r="AC2255" i="1"/>
  <c r="AE2255" i="1"/>
  <c r="AG2255" i="1"/>
  <c r="AH2255" i="1"/>
  <c r="AI2255" i="1"/>
  <c r="X2256" i="1"/>
  <c r="AF2267" i="1" s="1"/>
  <c r="Y2256" i="1"/>
  <c r="Z2256" i="1"/>
  <c r="AA2256" i="1"/>
  <c r="AB2256" i="1"/>
  <c r="AD2256" i="1" s="1"/>
  <c r="AC2256" i="1"/>
  <c r="AE2256" i="1"/>
  <c r="AG2256" i="1"/>
  <c r="AH2256" i="1"/>
  <c r="AI2256" i="1"/>
  <c r="X2257" i="1"/>
  <c r="Y2257" i="1"/>
  <c r="Z2257" i="1"/>
  <c r="AA2257" i="1"/>
  <c r="AB2257" i="1"/>
  <c r="AD2257" i="1" s="1"/>
  <c r="AC2257" i="1"/>
  <c r="AE2257" i="1"/>
  <c r="AG2257" i="1"/>
  <c r="AH2257" i="1"/>
  <c r="AI2257" i="1"/>
  <c r="X2258" i="1"/>
  <c r="Y2258" i="1"/>
  <c r="Z2258" i="1"/>
  <c r="AA2258" i="1"/>
  <c r="AB2258" i="1"/>
  <c r="AD2258" i="1" s="1"/>
  <c r="AC2258" i="1"/>
  <c r="AE2258" i="1"/>
  <c r="AG2258" i="1"/>
  <c r="AH2258" i="1"/>
  <c r="AI2258" i="1"/>
  <c r="X2259" i="1"/>
  <c r="Y2259" i="1"/>
  <c r="Z2259" i="1"/>
  <c r="AA2259" i="1"/>
  <c r="AB2259" i="1"/>
  <c r="AD2259" i="1" s="1"/>
  <c r="AC2259" i="1"/>
  <c r="AE2259" i="1"/>
  <c r="AG2259" i="1"/>
  <c r="AH2259" i="1"/>
  <c r="AI2259" i="1"/>
  <c r="X2260" i="1"/>
  <c r="AF2252" i="1" s="1"/>
  <c r="Y2260" i="1"/>
  <c r="Z2260" i="1"/>
  <c r="AA2260" i="1"/>
  <c r="AB2260" i="1"/>
  <c r="AD2260" i="1" s="1"/>
  <c r="AC2260" i="1"/>
  <c r="AE2260" i="1"/>
  <c r="AG2260" i="1"/>
  <c r="AH2260" i="1"/>
  <c r="AI2260" i="1"/>
  <c r="X2261" i="1"/>
  <c r="Y2261" i="1"/>
  <c r="Z2261" i="1"/>
  <c r="AA2261" i="1"/>
  <c r="AB2261" i="1"/>
  <c r="AD2261" i="1" s="1"/>
  <c r="AC2261" i="1"/>
  <c r="AE2261" i="1"/>
  <c r="AG2261" i="1"/>
  <c r="AH2261" i="1"/>
  <c r="AI2261" i="1"/>
  <c r="X2262" i="1"/>
  <c r="AF2277" i="1" s="1"/>
  <c r="Y2262" i="1"/>
  <c r="Z2262" i="1"/>
  <c r="AA2262" i="1"/>
  <c r="AB2262" i="1"/>
  <c r="AD2262" i="1" s="1"/>
  <c r="AC2262" i="1"/>
  <c r="AE2262" i="1"/>
  <c r="AG2262" i="1"/>
  <c r="AH2262" i="1"/>
  <c r="AI2262" i="1"/>
  <c r="X2263" i="1"/>
  <c r="Y2263" i="1"/>
  <c r="Z2263" i="1"/>
  <c r="AA2263" i="1"/>
  <c r="AB2263" i="1"/>
  <c r="AD2263" i="1" s="1"/>
  <c r="AC2263" i="1"/>
  <c r="AE2263" i="1"/>
  <c r="AG2263" i="1"/>
  <c r="AH2263" i="1"/>
  <c r="AI2263" i="1"/>
  <c r="X2264" i="1"/>
  <c r="AF2256" i="1" s="1"/>
  <c r="Y2264" i="1"/>
  <c r="Z2264" i="1"/>
  <c r="AA2264" i="1"/>
  <c r="AB2264" i="1"/>
  <c r="AD2264" i="1" s="1"/>
  <c r="AC2264" i="1"/>
  <c r="AE2264" i="1"/>
  <c r="AG2264" i="1"/>
  <c r="AH2264" i="1"/>
  <c r="AI2264" i="1"/>
  <c r="X2265" i="1"/>
  <c r="Y2265" i="1"/>
  <c r="Z2265" i="1"/>
  <c r="AA2265" i="1"/>
  <c r="AB2265" i="1"/>
  <c r="AD2265" i="1" s="1"/>
  <c r="AC2265" i="1"/>
  <c r="AE2265" i="1"/>
  <c r="AG2265" i="1"/>
  <c r="AH2265" i="1"/>
  <c r="AI2265" i="1"/>
  <c r="X2266" i="1"/>
  <c r="Y2266" i="1"/>
  <c r="Z2266" i="1"/>
  <c r="AA2266" i="1"/>
  <c r="AB2266" i="1"/>
  <c r="AD2266" i="1" s="1"/>
  <c r="AC2266" i="1"/>
  <c r="AE2266" i="1"/>
  <c r="AG2266" i="1"/>
  <c r="AH2266" i="1"/>
  <c r="AI2266" i="1"/>
  <c r="X2267" i="1"/>
  <c r="Y2267" i="1"/>
  <c r="Z2267" i="1"/>
  <c r="AA2267" i="1"/>
  <c r="AB2267" i="1"/>
  <c r="AD2267" i="1" s="1"/>
  <c r="AC2267" i="1"/>
  <c r="AE2267" i="1"/>
  <c r="AG2267" i="1"/>
  <c r="AH2267" i="1"/>
  <c r="AI2267" i="1"/>
  <c r="X2268" i="1"/>
  <c r="AF2260" i="1" s="1"/>
  <c r="Y2268" i="1"/>
  <c r="Z2268" i="1"/>
  <c r="AA2268" i="1"/>
  <c r="AB2268" i="1"/>
  <c r="AD2268" i="1" s="1"/>
  <c r="AC2268" i="1"/>
  <c r="AE2268" i="1"/>
  <c r="AG2268" i="1"/>
  <c r="AH2268" i="1"/>
  <c r="AI2268" i="1"/>
  <c r="X2269" i="1"/>
  <c r="Y2269" i="1"/>
  <c r="Z2269" i="1"/>
  <c r="AA2269" i="1"/>
  <c r="AB2269" i="1"/>
  <c r="AD2269" i="1" s="1"/>
  <c r="AC2269" i="1"/>
  <c r="AE2269" i="1"/>
  <c r="AG2269" i="1"/>
  <c r="AH2269" i="1"/>
  <c r="AI2269" i="1"/>
  <c r="X2270" i="1"/>
  <c r="AF2283" i="1" s="1"/>
  <c r="Y2270" i="1"/>
  <c r="Z2270" i="1"/>
  <c r="AA2270" i="1"/>
  <c r="AB2270" i="1"/>
  <c r="AD2270" i="1" s="1"/>
  <c r="AC2270" i="1"/>
  <c r="AE2270" i="1"/>
  <c r="AG2270" i="1"/>
  <c r="AH2270" i="1"/>
  <c r="AI2270" i="1"/>
  <c r="X2271" i="1"/>
  <c r="Y2271" i="1"/>
  <c r="Z2271" i="1"/>
  <c r="AA2271" i="1"/>
  <c r="AB2271" i="1"/>
  <c r="AD2271" i="1" s="1"/>
  <c r="AC2271" i="1"/>
  <c r="AE2271" i="1"/>
  <c r="AG2271" i="1"/>
  <c r="AH2271" i="1"/>
  <c r="AI2271" i="1"/>
  <c r="X2272" i="1"/>
  <c r="Y2272" i="1"/>
  <c r="Z2272" i="1"/>
  <c r="AA2272" i="1"/>
  <c r="AB2272" i="1"/>
  <c r="AD2272" i="1" s="1"/>
  <c r="AC2272" i="1"/>
  <c r="AE2272" i="1"/>
  <c r="AG2272" i="1"/>
  <c r="AH2272" i="1"/>
  <c r="AI2272" i="1"/>
  <c r="X2273" i="1"/>
  <c r="Y2273" i="1"/>
  <c r="Z2273" i="1"/>
  <c r="AA2273" i="1"/>
  <c r="AB2273" i="1"/>
  <c r="AD2273" i="1" s="1"/>
  <c r="AC2273" i="1"/>
  <c r="AE2273" i="1"/>
  <c r="AG2273" i="1"/>
  <c r="AH2273" i="1"/>
  <c r="AI2273" i="1"/>
  <c r="X2274" i="1"/>
  <c r="AF2266" i="1" s="1"/>
  <c r="Y2274" i="1"/>
  <c r="Z2274" i="1"/>
  <c r="AA2274" i="1"/>
  <c r="AB2274" i="1"/>
  <c r="AD2274" i="1" s="1"/>
  <c r="AC2274" i="1"/>
  <c r="AE2274" i="1"/>
  <c r="AG2274" i="1"/>
  <c r="AH2274" i="1"/>
  <c r="AI2274" i="1"/>
  <c r="X2275" i="1"/>
  <c r="Y2275" i="1"/>
  <c r="Z2275" i="1"/>
  <c r="AA2275" i="1"/>
  <c r="AB2275" i="1"/>
  <c r="AD2275" i="1" s="1"/>
  <c r="AC2275" i="1"/>
  <c r="AE2275" i="1"/>
  <c r="AG2275" i="1"/>
  <c r="AH2275" i="1"/>
  <c r="AI2275" i="1"/>
  <c r="X2276" i="1"/>
  <c r="AF2293" i="1" s="1"/>
  <c r="Y2276" i="1"/>
  <c r="Z2276" i="1"/>
  <c r="AA2276" i="1"/>
  <c r="AB2276" i="1"/>
  <c r="AD2276" i="1" s="1"/>
  <c r="AC2276" i="1"/>
  <c r="AE2276" i="1"/>
  <c r="AG2276" i="1"/>
  <c r="AH2276" i="1"/>
  <c r="AI2276" i="1"/>
  <c r="X2277" i="1"/>
  <c r="Y2277" i="1"/>
  <c r="Z2277" i="1"/>
  <c r="AA2277" i="1"/>
  <c r="AB2277" i="1"/>
  <c r="AD2277" i="1" s="1"/>
  <c r="AC2277" i="1"/>
  <c r="AE2277" i="1"/>
  <c r="AG2277" i="1"/>
  <c r="AH2277" i="1"/>
  <c r="AI2277" i="1"/>
  <c r="X2278" i="1"/>
  <c r="AF2270" i="1" s="1"/>
  <c r="Y2278" i="1"/>
  <c r="Z2278" i="1"/>
  <c r="AA2278" i="1"/>
  <c r="AB2278" i="1"/>
  <c r="AD2278" i="1" s="1"/>
  <c r="AC2278" i="1"/>
  <c r="AE2278" i="1"/>
  <c r="AG2278" i="1"/>
  <c r="AH2278" i="1"/>
  <c r="AI2278" i="1"/>
  <c r="X2279" i="1"/>
  <c r="Y2279" i="1"/>
  <c r="Z2279" i="1"/>
  <c r="AA2279" i="1"/>
  <c r="AB2279" i="1"/>
  <c r="AD2279" i="1" s="1"/>
  <c r="AC2279" i="1"/>
  <c r="AE2279" i="1"/>
  <c r="AG2279" i="1"/>
  <c r="AH2279" i="1"/>
  <c r="AI2279" i="1"/>
  <c r="X2280" i="1"/>
  <c r="Y2280" i="1"/>
  <c r="Z2280" i="1"/>
  <c r="AA2280" i="1"/>
  <c r="AB2280" i="1"/>
  <c r="AD2280" i="1" s="1"/>
  <c r="AC2280" i="1"/>
  <c r="AE2280" i="1"/>
  <c r="AG2280" i="1"/>
  <c r="AH2280" i="1"/>
  <c r="AI2280" i="1"/>
  <c r="X2281" i="1"/>
  <c r="Y2281" i="1"/>
  <c r="Z2281" i="1"/>
  <c r="AA2281" i="1"/>
  <c r="AB2281" i="1"/>
  <c r="AD2281" i="1" s="1"/>
  <c r="AC2281" i="1"/>
  <c r="AE2281" i="1"/>
  <c r="AG2281" i="1"/>
  <c r="AH2281" i="1"/>
  <c r="AI2281" i="1"/>
  <c r="X2282" i="1"/>
  <c r="AF2274" i="1" s="1"/>
  <c r="Y2282" i="1"/>
  <c r="Z2282" i="1"/>
  <c r="AA2282" i="1"/>
  <c r="AB2282" i="1"/>
  <c r="AD2282" i="1" s="1"/>
  <c r="AC2282" i="1"/>
  <c r="AE2282" i="1"/>
  <c r="AG2282" i="1"/>
  <c r="AH2282" i="1"/>
  <c r="AI2282" i="1"/>
  <c r="X2283" i="1"/>
  <c r="Y2283" i="1"/>
  <c r="Z2283" i="1"/>
  <c r="AA2283" i="1"/>
  <c r="AB2283" i="1"/>
  <c r="AD2283" i="1" s="1"/>
  <c r="AC2283" i="1"/>
  <c r="AE2283" i="1"/>
  <c r="AG2283" i="1"/>
  <c r="AH2283" i="1"/>
  <c r="AI2283" i="1"/>
  <c r="X2284" i="1"/>
  <c r="Y2284" i="1"/>
  <c r="Z2284" i="1"/>
  <c r="AA2284" i="1"/>
  <c r="AB2284" i="1"/>
  <c r="AD2284" i="1" s="1"/>
  <c r="AC2284" i="1"/>
  <c r="AE2284" i="1"/>
  <c r="AG2284" i="1"/>
  <c r="AH2284" i="1"/>
  <c r="AI2284" i="1"/>
  <c r="X2285" i="1"/>
  <c r="Y2285" i="1"/>
  <c r="Z2285" i="1"/>
  <c r="AA2285" i="1"/>
  <c r="AB2285" i="1"/>
  <c r="AD2285" i="1" s="1"/>
  <c r="AC2285" i="1"/>
  <c r="AE2285" i="1"/>
  <c r="AG2285" i="1"/>
  <c r="AH2285" i="1"/>
  <c r="AI2285" i="1"/>
  <c r="X2286" i="1"/>
  <c r="Y2286" i="1"/>
  <c r="Z2286" i="1"/>
  <c r="AA2286" i="1"/>
  <c r="AB2286" i="1"/>
  <c r="AD2286" i="1" s="1"/>
  <c r="AC2286" i="1"/>
  <c r="AE2286" i="1"/>
  <c r="AF2286" i="1"/>
  <c r="AG2286" i="1"/>
  <c r="AH2286" i="1"/>
  <c r="AI2286" i="1"/>
  <c r="X2287" i="1"/>
  <c r="Y2287" i="1"/>
  <c r="Z2287" i="1"/>
  <c r="AA2287" i="1"/>
  <c r="AB2287" i="1"/>
  <c r="AD2287" i="1" s="1"/>
  <c r="AC2287" i="1"/>
  <c r="AE2287" i="1"/>
  <c r="AG2287" i="1"/>
  <c r="AH2287" i="1"/>
  <c r="AI2287" i="1"/>
  <c r="X2288" i="1"/>
  <c r="Y2288" i="1"/>
  <c r="Z2288" i="1"/>
  <c r="AA2288" i="1"/>
  <c r="AB2288" i="1"/>
  <c r="AD2288" i="1" s="1"/>
  <c r="AC2288" i="1"/>
  <c r="AE2288" i="1"/>
  <c r="AF2288" i="1"/>
  <c r="AG2288" i="1"/>
  <c r="AH2288" i="1"/>
  <c r="AI2288" i="1"/>
  <c r="X2289" i="1"/>
  <c r="Y2289" i="1"/>
  <c r="Z2289" i="1"/>
  <c r="AA2289" i="1"/>
  <c r="AB2289" i="1"/>
  <c r="AD2289" i="1" s="1"/>
  <c r="AC2289" i="1"/>
  <c r="AE2289" i="1"/>
  <c r="AG2289" i="1"/>
  <c r="AH2289" i="1"/>
  <c r="AI2289" i="1"/>
  <c r="X2290" i="1"/>
  <c r="AF2278" i="1" s="1"/>
  <c r="Y2290" i="1"/>
  <c r="Z2290" i="1"/>
  <c r="AA2290" i="1"/>
  <c r="AB2290" i="1"/>
  <c r="AD2290" i="1" s="1"/>
  <c r="AC2290" i="1"/>
  <c r="AE2290" i="1"/>
  <c r="AF2290" i="1"/>
  <c r="AG2290" i="1"/>
  <c r="AH2290" i="1"/>
  <c r="AI2290" i="1"/>
  <c r="X2291" i="1"/>
  <c r="Y2291" i="1"/>
  <c r="Z2291" i="1"/>
  <c r="AA2291" i="1"/>
  <c r="AB2291" i="1"/>
  <c r="AD2291" i="1" s="1"/>
  <c r="AC2291" i="1"/>
  <c r="AE2291" i="1"/>
  <c r="AG2291" i="1"/>
  <c r="AH2291" i="1"/>
  <c r="AI2291" i="1"/>
  <c r="X2292" i="1"/>
  <c r="Y2292" i="1"/>
  <c r="Z2292" i="1"/>
  <c r="AA2292" i="1"/>
  <c r="AB2292" i="1"/>
  <c r="AD2292" i="1" s="1"/>
  <c r="AC2292" i="1"/>
  <c r="AE2292" i="1"/>
  <c r="AF2292" i="1"/>
  <c r="AG2292" i="1"/>
  <c r="AH2292" i="1"/>
  <c r="AI2292" i="1"/>
  <c r="X2293" i="1"/>
  <c r="Y2293" i="1"/>
  <c r="Z2293" i="1"/>
  <c r="AA2293" i="1"/>
  <c r="AB2293" i="1"/>
  <c r="AD2293" i="1" s="1"/>
  <c r="AC2293" i="1"/>
  <c r="AE2293" i="1"/>
  <c r="AG2293" i="1"/>
  <c r="AH2293" i="1"/>
  <c r="AI2293" i="1"/>
  <c r="X2294" i="1"/>
  <c r="Y2294" i="1"/>
  <c r="Z2294" i="1"/>
  <c r="AA2294" i="1"/>
  <c r="AB2294" i="1"/>
  <c r="AD2294" i="1" s="1"/>
  <c r="AC2294" i="1"/>
  <c r="AE2294" i="1"/>
  <c r="AF2294" i="1"/>
  <c r="AG2294" i="1"/>
  <c r="AH2294" i="1"/>
  <c r="AI2294" i="1"/>
  <c r="X2295" i="1"/>
  <c r="Y2295" i="1"/>
  <c r="Z2295" i="1"/>
  <c r="AA2295" i="1"/>
  <c r="AB2295" i="1"/>
  <c r="AD2295" i="1" s="1"/>
  <c r="AC2295" i="1"/>
  <c r="AE2295" i="1"/>
  <c r="AG2295" i="1"/>
  <c r="AH2295" i="1"/>
  <c r="AI2295" i="1"/>
  <c r="X2296" i="1"/>
  <c r="AF2282" i="1" s="1"/>
  <c r="Y2296" i="1"/>
  <c r="Z2296" i="1"/>
  <c r="AA2296" i="1"/>
  <c r="AB2296" i="1"/>
  <c r="AD2296" i="1" s="1"/>
  <c r="AC2296" i="1"/>
  <c r="AE2296" i="1"/>
  <c r="AF2296" i="1"/>
  <c r="AG2296" i="1"/>
  <c r="AH2296" i="1"/>
  <c r="AI2296" i="1"/>
  <c r="X2297" i="1"/>
  <c r="Y2297" i="1"/>
  <c r="Z2297" i="1"/>
  <c r="AA2297" i="1"/>
  <c r="AB2297" i="1"/>
  <c r="AD2297" i="1" s="1"/>
  <c r="AC2297" i="1"/>
  <c r="AE2297" i="1"/>
  <c r="AG2297" i="1"/>
  <c r="AH2297" i="1"/>
  <c r="AI2297" i="1"/>
  <c r="K2" i="11" a="1"/>
  <c r="K2" i="11" s="1"/>
  <c r="Z467" i="4" l="1"/>
  <c r="Z403" i="4"/>
  <c r="Z347" i="4"/>
  <c r="Z315" i="4"/>
  <c r="Z283" i="4"/>
  <c r="Z251" i="4"/>
  <c r="Z219" i="4"/>
  <c r="Z187" i="4"/>
  <c r="Z427" i="4"/>
  <c r="Z443" i="4"/>
  <c r="Z379" i="4"/>
  <c r="Z451" i="4"/>
  <c r="Z387" i="4"/>
  <c r="Z339" i="4"/>
  <c r="Z307" i="4"/>
  <c r="Z275" i="4"/>
  <c r="Z243" i="4"/>
  <c r="Z211" i="4"/>
  <c r="Z179" i="4"/>
  <c r="AF2297" i="1"/>
  <c r="AF2291" i="1"/>
  <c r="AF2285" i="1"/>
  <c r="AF2279" i="1"/>
  <c r="AF2271" i="1"/>
  <c r="AF2263" i="1"/>
  <c r="AF2253" i="1"/>
  <c r="AF2241" i="1"/>
  <c r="AF2227" i="1"/>
  <c r="AF2221" i="1"/>
  <c r="AF2215" i="1"/>
  <c r="AF2205" i="1"/>
  <c r="AF2192" i="1"/>
  <c r="AF2167" i="1"/>
  <c r="AF2160" i="1"/>
  <c r="AF2151" i="1"/>
  <c r="AF2144" i="1"/>
  <c r="AF2135" i="1"/>
  <c r="AF2128" i="1"/>
  <c r="AF2119" i="1"/>
  <c r="AF2112" i="1"/>
  <c r="AF2103" i="1"/>
  <c r="AF2096" i="1"/>
  <c r="AF2087" i="1"/>
  <c r="AF2080" i="1"/>
  <c r="AF2071" i="1"/>
  <c r="AF2064" i="1"/>
  <c r="AF2055" i="1"/>
  <c r="AF2048" i="1"/>
  <c r="AF2039" i="1"/>
  <c r="AF2032" i="1"/>
  <c r="AF2023" i="1"/>
  <c r="AF2016" i="1"/>
  <c r="AF2007" i="1"/>
  <c r="AF2000" i="1"/>
  <c r="AF1991" i="1"/>
  <c r="AF1984" i="1"/>
  <c r="AF1975" i="1"/>
  <c r="AF1968" i="1"/>
  <c r="AF1959" i="1"/>
  <c r="AF1952" i="1"/>
  <c r="AF1943" i="1"/>
  <c r="AF1936" i="1"/>
  <c r="AF1869" i="1"/>
  <c r="AF1841" i="1"/>
  <c r="AF1834" i="1"/>
  <c r="AF1881" i="1"/>
  <c r="AF1673" i="1"/>
  <c r="AF2280" i="1"/>
  <c r="AF2289" i="1"/>
  <c r="AF2281" i="1"/>
  <c r="AF2273" i="1"/>
  <c r="AF2265" i="1"/>
  <c r="AF2259" i="1"/>
  <c r="AF2251" i="1"/>
  <c r="AF2245" i="1"/>
  <c r="AF2237" i="1"/>
  <c r="AF2229" i="1"/>
  <c r="AF2219" i="1"/>
  <c r="AF2209" i="1"/>
  <c r="AF2201" i="1"/>
  <c r="AF2176" i="1"/>
  <c r="AF2185" i="1"/>
  <c r="AF2178" i="1"/>
  <c r="AF2169" i="1"/>
  <c r="AF2162" i="1"/>
  <c r="AF2153" i="1"/>
  <c r="AF2146" i="1"/>
  <c r="AF2137" i="1"/>
  <c r="AF2130" i="1"/>
  <c r="AF2121" i="1"/>
  <c r="AF2114" i="1"/>
  <c r="AF2105" i="1"/>
  <c r="AF2098" i="1"/>
  <c r="AF2089" i="1"/>
  <c r="AF2082" i="1"/>
  <c r="AF2073" i="1"/>
  <c r="AF2066" i="1"/>
  <c r="AF2057" i="1"/>
  <c r="AF2050" i="1"/>
  <c r="AF2041" i="1"/>
  <c r="AF2034" i="1"/>
  <c r="AF2025" i="1"/>
  <c r="AF2018" i="1"/>
  <c r="AF2009" i="1"/>
  <c r="AF2002" i="1"/>
  <c r="AF1993" i="1"/>
  <c r="AF1986" i="1"/>
  <c r="AF1977" i="1"/>
  <c r="AF1970" i="1"/>
  <c r="AF1961" i="1"/>
  <c r="AF1954" i="1"/>
  <c r="AF1945" i="1"/>
  <c r="AF1938" i="1"/>
  <c r="AF1901" i="1"/>
  <c r="AD1895" i="1"/>
  <c r="AF1876" i="1"/>
  <c r="AD1863" i="1"/>
  <c r="AF1769" i="1"/>
  <c r="AF2295" i="1"/>
  <c r="AF2287" i="1"/>
  <c r="AF2275" i="1"/>
  <c r="AF2269" i="1"/>
  <c r="AF2257" i="1"/>
  <c r="AF2249" i="1"/>
  <c r="AF2243" i="1"/>
  <c r="AF2235" i="1"/>
  <c r="AF2217" i="1"/>
  <c r="AF2211" i="1"/>
  <c r="AF2203" i="1"/>
  <c r="AF2183" i="1"/>
  <c r="AF2194" i="1"/>
  <c r="AF2196" i="1"/>
  <c r="AF2187" i="1"/>
  <c r="AF2180" i="1"/>
  <c r="AF2171" i="1"/>
  <c r="AF2164" i="1"/>
  <c r="AF2155" i="1"/>
  <c r="AF2148" i="1"/>
  <c r="AF2139" i="1"/>
  <c r="AF2132" i="1"/>
  <c r="AF2123" i="1"/>
  <c r="AF2116" i="1"/>
  <c r="AF2107" i="1"/>
  <c r="AF2100" i="1"/>
  <c r="AF2091" i="1"/>
  <c r="AF2084" i="1"/>
  <c r="AF2075" i="1"/>
  <c r="AF2068" i="1"/>
  <c r="AF2059" i="1"/>
  <c r="AF2052" i="1"/>
  <c r="AF2043" i="1"/>
  <c r="AF2036" i="1"/>
  <c r="AF2027" i="1"/>
  <c r="AF2020" i="1"/>
  <c r="AF2011" i="1"/>
  <c r="AF2004" i="1"/>
  <c r="AF1995" i="1"/>
  <c r="AF1988" i="1"/>
  <c r="AF1979" i="1"/>
  <c r="AF1972" i="1"/>
  <c r="AF1963" i="1"/>
  <c r="AF1956" i="1"/>
  <c r="AF1947" i="1"/>
  <c r="AF1940" i="1"/>
  <c r="AF1908" i="1"/>
  <c r="AF1912" i="1"/>
  <c r="AF1916" i="1"/>
  <c r="AF1922" i="1"/>
  <c r="AF1926" i="1"/>
  <c r="AF6" i="1"/>
  <c r="AF1915" i="1"/>
  <c r="AF1919" i="1"/>
  <c r="AF1921" i="1"/>
  <c r="AF1927" i="1"/>
  <c r="AF1929" i="1"/>
  <c r="AF1935" i="1"/>
  <c r="AF1913" i="1"/>
  <c r="AF1917" i="1"/>
  <c r="AF1923" i="1"/>
  <c r="AF1925" i="1"/>
  <c r="AF1931" i="1"/>
  <c r="AF1933" i="1"/>
  <c r="AF1689" i="1"/>
  <c r="AF1696" i="1"/>
  <c r="AF1721" i="1"/>
  <c r="AF1906" i="1"/>
  <c r="AF1910" i="1"/>
  <c r="AF1914" i="1"/>
  <c r="AF1918" i="1"/>
  <c r="AF1920" i="1"/>
  <c r="AF1924" i="1"/>
  <c r="AF1928" i="1"/>
  <c r="AF1930" i="1"/>
  <c r="AF2284" i="1"/>
  <c r="AF2272" i="1"/>
  <c r="AF2264" i="1"/>
  <c r="AF2258" i="1"/>
  <c r="AF2250" i="1"/>
  <c r="AF2242" i="1"/>
  <c r="AF2238" i="1"/>
  <c r="AF2228" i="1"/>
  <c r="AF2222" i="1"/>
  <c r="AF2212" i="1"/>
  <c r="AF2206" i="1"/>
  <c r="AF2198" i="1"/>
  <c r="AF2189" i="1"/>
  <c r="AF2182" i="1"/>
  <c r="AF2173" i="1"/>
  <c r="AF2166" i="1"/>
  <c r="AF2157" i="1"/>
  <c r="AF2150" i="1"/>
  <c r="AF2141" i="1"/>
  <c r="AF2134" i="1"/>
  <c r="AF2125" i="1"/>
  <c r="AF2118" i="1"/>
  <c r="AF2109" i="1"/>
  <c r="AF2102" i="1"/>
  <c r="AF2093" i="1"/>
  <c r="AF2086" i="1"/>
  <c r="AF2077" i="1"/>
  <c r="AF2070" i="1"/>
  <c r="AF2061" i="1"/>
  <c r="AF2054" i="1"/>
  <c r="AF2045" i="1"/>
  <c r="AF2038" i="1"/>
  <c r="AF2029" i="1"/>
  <c r="AF2022" i="1"/>
  <c r="AF2013" i="1"/>
  <c r="AF2006" i="1"/>
  <c r="AF1997" i="1"/>
  <c r="AF1990" i="1"/>
  <c r="AF1981" i="1"/>
  <c r="AF1974" i="1"/>
  <c r="AF1965" i="1"/>
  <c r="AF1958" i="1"/>
  <c r="AF1949" i="1"/>
  <c r="AF1942" i="1"/>
  <c r="AF2248" i="1"/>
  <c r="AF2244" i="1"/>
  <c r="AF2236" i="1"/>
  <c r="AF2168" i="1"/>
  <c r="AF2143" i="1"/>
  <c r="AF2136" i="1"/>
  <c r="AF2127" i="1"/>
  <c r="AF2120" i="1"/>
  <c r="AF2111" i="1"/>
  <c r="AF2104" i="1"/>
  <c r="AF2095" i="1"/>
  <c r="AF2088" i="1"/>
  <c r="AF2079" i="1"/>
  <c r="AF2072" i="1"/>
  <c r="AF2063" i="1"/>
  <c r="AF2056" i="1"/>
  <c r="AF2047" i="1"/>
  <c r="AF2040" i="1"/>
  <c r="AF2031" i="1"/>
  <c r="AF2024" i="1"/>
  <c r="AF2015" i="1"/>
  <c r="AF2008" i="1"/>
  <c r="AF1999" i="1"/>
  <c r="AF1992" i="1"/>
  <c r="AF1983" i="1"/>
  <c r="AF1976" i="1"/>
  <c r="AF1967" i="1"/>
  <c r="AF1960" i="1"/>
  <c r="AF1951" i="1"/>
  <c r="AF1944" i="1"/>
  <c r="AF1932" i="1"/>
  <c r="AF1885" i="1"/>
  <c r="AF1853" i="1"/>
  <c r="AD1837" i="1"/>
  <c r="AF2276" i="1"/>
  <c r="AF2268" i="1"/>
  <c r="AF2254" i="1"/>
  <c r="AF2246" i="1"/>
  <c r="AF2200" i="1"/>
  <c r="AF2184" i="1"/>
  <c r="AF2152" i="1"/>
  <c r="AF2193" i="1"/>
  <c r="AF2186" i="1"/>
  <c r="AF2177" i="1"/>
  <c r="AF2170" i="1"/>
  <c r="AF2161" i="1"/>
  <c r="AF2154" i="1"/>
  <c r="AF2145" i="1"/>
  <c r="AF2138" i="1"/>
  <c r="AF2129" i="1"/>
  <c r="AF2122" i="1"/>
  <c r="AF2113" i="1"/>
  <c r="AF2106" i="1"/>
  <c r="AF2097" i="1"/>
  <c r="AF2090" i="1"/>
  <c r="AF2081" i="1"/>
  <c r="AF2074" i="1"/>
  <c r="AF2058" i="1"/>
  <c r="AF2049" i="1"/>
  <c r="AF2042" i="1"/>
  <c r="AF2033" i="1"/>
  <c r="AF2026" i="1"/>
  <c r="AF2017" i="1"/>
  <c r="AF2010" i="1"/>
  <c r="AF2001" i="1"/>
  <c r="AF1994" i="1"/>
  <c r="AF1985" i="1"/>
  <c r="AF1978" i="1"/>
  <c r="AF1969" i="1"/>
  <c r="AF1962" i="1"/>
  <c r="AF1953" i="1"/>
  <c r="AF1946" i="1"/>
  <c r="AF1937" i="1"/>
  <c r="AF1892" i="1"/>
  <c r="AF1860" i="1"/>
  <c r="AF1846" i="1"/>
  <c r="AF1728" i="1"/>
  <c r="AF2262" i="1"/>
  <c r="AF2226" i="1"/>
  <c r="AF2218" i="1"/>
  <c r="AF2210" i="1"/>
  <c r="AF2195" i="1"/>
  <c r="AF2188" i="1"/>
  <c r="AF2179" i="1"/>
  <c r="AF2172" i="1"/>
  <c r="AF2163" i="1"/>
  <c r="AF2156" i="1"/>
  <c r="AF2147" i="1"/>
  <c r="AF2140" i="1"/>
  <c r="AF2131" i="1"/>
  <c r="AF2124" i="1"/>
  <c r="AF2115" i="1"/>
  <c r="AF2108" i="1"/>
  <c r="AF2099" i="1"/>
  <c r="AF2076" i="1"/>
  <c r="AF2060" i="1"/>
  <c r="AF2035" i="1"/>
  <c r="AF2028" i="1"/>
  <c r="AF2019" i="1"/>
  <c r="AF2012" i="1"/>
  <c r="AF2003" i="1"/>
  <c r="AF1996" i="1"/>
  <c r="AF1987" i="1"/>
  <c r="AF1980" i="1"/>
  <c r="AF1971" i="1"/>
  <c r="AF1964" i="1"/>
  <c r="AF1955" i="1"/>
  <c r="AF1948" i="1"/>
  <c r="AF1939" i="1"/>
  <c r="AF1934" i="1"/>
  <c r="AF1616" i="1"/>
  <c r="AF2190" i="1"/>
  <c r="AF2174" i="1"/>
  <c r="AF2158" i="1"/>
  <c r="AF2142" i="1"/>
  <c r="AF2117" i="1"/>
  <c r="AF2085" i="1"/>
  <c r="AF2078" i="1"/>
  <c r="AF2069" i="1"/>
  <c r="AF2062" i="1"/>
  <c r="AF2053" i="1"/>
  <c r="AF2046" i="1"/>
  <c r="AF2037" i="1"/>
  <c r="AF2030" i="1"/>
  <c r="AF2021" i="1"/>
  <c r="AF1998" i="1"/>
  <c r="AF1982" i="1"/>
  <c r="AF1973" i="1"/>
  <c r="AF1966" i="1"/>
  <c r="AF1957" i="1"/>
  <c r="AF1897" i="1"/>
  <c r="AF1888" i="1"/>
  <c r="AF1872" i="1"/>
  <c r="AF1856" i="1"/>
  <c r="AD1900" i="1"/>
  <c r="AF1899" i="1"/>
  <c r="AF1890" i="1"/>
  <c r="AD1884" i="1"/>
  <c r="AF1883" i="1"/>
  <c r="AF1874" i="1"/>
  <c r="AD1868" i="1"/>
  <c r="AF1867" i="1"/>
  <c r="AF1858" i="1"/>
  <c r="AD1852" i="1"/>
  <c r="AF1851" i="1"/>
  <c r="AF1844" i="1"/>
  <c r="AD1840" i="1"/>
  <c r="AF1839" i="1"/>
  <c r="AF1832" i="1"/>
  <c r="AF1808" i="1"/>
  <c r="AF1792" i="1"/>
  <c r="AF1596" i="1"/>
  <c r="AF1605" i="1"/>
  <c r="AF1612" i="1"/>
  <c r="AF1621" i="1"/>
  <c r="AF1628" i="1"/>
  <c r="AF1637" i="1"/>
  <c r="AF1644" i="1"/>
  <c r="AF1653" i="1"/>
  <c r="AF1660" i="1"/>
  <c r="AF1669" i="1"/>
  <c r="AF1676" i="1"/>
  <c r="AF1685" i="1"/>
  <c r="AF1692" i="1"/>
  <c r="AF1701" i="1"/>
  <c r="AF1708" i="1"/>
  <c r="AF1717" i="1"/>
  <c r="AF1724" i="1"/>
  <c r="AF1733" i="1"/>
  <c r="AF1740" i="1"/>
  <c r="AF1749" i="1"/>
  <c r="AF1756" i="1"/>
  <c r="AF1765" i="1"/>
  <c r="AF1772" i="1"/>
  <c r="AF1781" i="1"/>
  <c r="AF1788" i="1"/>
  <c r="AF1797" i="1"/>
  <c r="AF1804" i="1"/>
  <c r="AF1813" i="1"/>
  <c r="AF1820" i="1"/>
  <c r="AF1829" i="1"/>
  <c r="AF1549" i="1"/>
  <c r="AF1556" i="1"/>
  <c r="AF1594" i="1"/>
  <c r="AF1603" i="1"/>
  <c r="AF1610" i="1"/>
  <c r="AF1619" i="1"/>
  <c r="AF1626" i="1"/>
  <c r="AF1635" i="1"/>
  <c r="AF1642" i="1"/>
  <c r="AF1651" i="1"/>
  <c r="AF1658" i="1"/>
  <c r="AF1667" i="1"/>
  <c r="AF1674" i="1"/>
  <c r="AF1683" i="1"/>
  <c r="AF1690" i="1"/>
  <c r="AF1699" i="1"/>
  <c r="AF1706" i="1"/>
  <c r="AF1715" i="1"/>
  <c r="AF1722" i="1"/>
  <c r="AF1731" i="1"/>
  <c r="AF1738" i="1"/>
  <c r="AF1747" i="1"/>
  <c r="AF1754" i="1"/>
  <c r="AF1763" i="1"/>
  <c r="AF1770" i="1"/>
  <c r="AF1779" i="1"/>
  <c r="AF1786" i="1"/>
  <c r="AF1795" i="1"/>
  <c r="AF1802" i="1"/>
  <c r="AF1811" i="1"/>
  <c r="AF1818" i="1"/>
  <c r="AF1381" i="1"/>
  <c r="AF1601" i="1"/>
  <c r="AF1608" i="1"/>
  <c r="AF1617" i="1"/>
  <c r="AF1624" i="1"/>
  <c r="AF1633" i="1"/>
  <c r="AF1640" i="1"/>
  <c r="AF1649" i="1"/>
  <c r="AF1656" i="1"/>
  <c r="AF1665" i="1"/>
  <c r="AF1672" i="1"/>
  <c r="AF1681" i="1"/>
  <c r="AF1688" i="1"/>
  <c r="AF1697" i="1"/>
  <c r="AF1704" i="1"/>
  <c r="AF1713" i="1"/>
  <c r="AF1720" i="1"/>
  <c r="AF1729" i="1"/>
  <c r="AF1736" i="1"/>
  <c r="AF1745" i="1"/>
  <c r="AF1752" i="1"/>
  <c r="AF1761" i="1"/>
  <c r="AF1768" i="1"/>
  <c r="AF1777" i="1"/>
  <c r="AF1784" i="1"/>
  <c r="AF1793" i="1"/>
  <c r="AF1800" i="1"/>
  <c r="AF1809" i="1"/>
  <c r="AF1444" i="1"/>
  <c r="AF1469" i="1"/>
  <c r="AF1476" i="1"/>
  <c r="AF1501" i="1"/>
  <c r="AF1508" i="1"/>
  <c r="AF1592" i="1"/>
  <c r="AF1599" i="1"/>
  <c r="AF1606" i="1"/>
  <c r="AF1615" i="1"/>
  <c r="AF1622" i="1"/>
  <c r="AF1631" i="1"/>
  <c r="AF1638" i="1"/>
  <c r="AF1647" i="1"/>
  <c r="AF1654" i="1"/>
  <c r="AF1663" i="1"/>
  <c r="AF1670" i="1"/>
  <c r="AF1679" i="1"/>
  <c r="AF1686" i="1"/>
  <c r="AF1695" i="1"/>
  <c r="AF1702" i="1"/>
  <c r="AF1711" i="1"/>
  <c r="AF1718" i="1"/>
  <c r="AF1727" i="1"/>
  <c r="AF1734" i="1"/>
  <c r="AF1743" i="1"/>
  <c r="AF1750" i="1"/>
  <c r="AF1759" i="1"/>
  <c r="AF1766" i="1"/>
  <c r="AF1775" i="1"/>
  <c r="AF1782" i="1"/>
  <c r="AF1533" i="1"/>
  <c r="AF1540" i="1"/>
  <c r="AF1597" i="1"/>
  <c r="AF1604" i="1"/>
  <c r="AF1613" i="1"/>
  <c r="AF1620" i="1"/>
  <c r="AF1629" i="1"/>
  <c r="AF1636" i="1"/>
  <c r="AF1645" i="1"/>
  <c r="AF1652" i="1"/>
  <c r="AF1661" i="1"/>
  <c r="AF1668" i="1"/>
  <c r="AF1677" i="1"/>
  <c r="AF1684" i="1"/>
  <c r="AF1693" i="1"/>
  <c r="AF1700" i="1"/>
  <c r="AF1709" i="1"/>
  <c r="AF1716" i="1"/>
  <c r="AF1725" i="1"/>
  <c r="AF1732" i="1"/>
  <c r="AF1741" i="1"/>
  <c r="AF1748" i="1"/>
  <c r="AF1757" i="1"/>
  <c r="AF1764" i="1"/>
  <c r="AF1773" i="1"/>
  <c r="AF1780" i="1"/>
  <c r="AF1789" i="1"/>
  <c r="AF1796" i="1"/>
  <c r="AF1805" i="1"/>
  <c r="AF1812" i="1"/>
  <c r="AF1821" i="1"/>
  <c r="AF1595" i="1"/>
  <c r="AF1602" i="1"/>
  <c r="AF1611" i="1"/>
  <c r="AF1618" i="1"/>
  <c r="AF1627" i="1"/>
  <c r="AF1634" i="1"/>
  <c r="AF1643" i="1"/>
  <c r="AF1650" i="1"/>
  <c r="AF1659" i="1"/>
  <c r="AF1666" i="1"/>
  <c r="AF1675" i="1"/>
  <c r="AF1682" i="1"/>
  <c r="AF1691" i="1"/>
  <c r="AF1698" i="1"/>
  <c r="AF1707" i="1"/>
  <c r="AF1714" i="1"/>
  <c r="AF1723" i="1"/>
  <c r="AF1730" i="1"/>
  <c r="AF1739" i="1"/>
  <c r="AF1746" i="1"/>
  <c r="AF1755" i="1"/>
  <c r="AF1762" i="1"/>
  <c r="AF1771" i="1"/>
  <c r="AF1778" i="1"/>
  <c r="AF1787" i="1"/>
  <c r="AF1794" i="1"/>
  <c r="AF1803" i="1"/>
  <c r="AF1810" i="1"/>
  <c r="AF1819" i="1"/>
  <c r="AF1826" i="1"/>
  <c r="AF1398" i="1"/>
  <c r="AF1453" i="1"/>
  <c r="AF1460" i="1"/>
  <c r="AF1485" i="1"/>
  <c r="AF1492" i="1"/>
  <c r="AF1517" i="1"/>
  <c r="AF1524" i="1"/>
  <c r="AF1598" i="1"/>
  <c r="AF1607" i="1"/>
  <c r="AF1614" i="1"/>
  <c r="AF1623" i="1"/>
  <c r="AF1630" i="1"/>
  <c r="AF1639" i="1"/>
  <c r="AF1646" i="1"/>
  <c r="AF1655" i="1"/>
  <c r="AF1662" i="1"/>
  <c r="AF1671" i="1"/>
  <c r="AF1678" i="1"/>
  <c r="AF1687" i="1"/>
  <c r="AF1694" i="1"/>
  <c r="AF1703" i="1"/>
  <c r="AF1710" i="1"/>
  <c r="AF1719" i="1"/>
  <c r="AF1726" i="1"/>
  <c r="AF1735" i="1"/>
  <c r="AF1742" i="1"/>
  <c r="AF1751" i="1"/>
  <c r="AF1758" i="1"/>
  <c r="AF1767" i="1"/>
  <c r="AF1774" i="1"/>
  <c r="AF1783" i="1"/>
  <c r="AF1790" i="1"/>
  <c r="AF1799" i="1"/>
  <c r="AF1806" i="1"/>
  <c r="AF1815" i="1"/>
  <c r="AF1822" i="1"/>
  <c r="AF1831" i="1"/>
  <c r="AF1838" i="1"/>
  <c r="AF1847" i="1"/>
  <c r="AF1365" i="1"/>
  <c r="AF1632" i="1"/>
  <c r="AF1625" i="1"/>
  <c r="AF640" i="1"/>
  <c r="AD1904" i="1"/>
  <c r="AF1903" i="1"/>
  <c r="AF1894" i="1"/>
  <c r="AD1888" i="1"/>
  <c r="AF1887" i="1"/>
  <c r="AF1878" i="1"/>
  <c r="AD1872" i="1"/>
  <c r="AF1871" i="1"/>
  <c r="AF1862" i="1"/>
  <c r="AD1856" i="1"/>
  <c r="AF1855" i="1"/>
  <c r="AF1836" i="1"/>
  <c r="AD1827" i="1"/>
  <c r="AD1824" i="1"/>
  <c r="AF1823" i="1"/>
  <c r="AF1817" i="1"/>
  <c r="AF1814" i="1"/>
  <c r="AF1798" i="1"/>
  <c r="AF1357" i="1"/>
  <c r="AF1911" i="1"/>
  <c r="AF1905" i="1"/>
  <c r="AF1896" i="1"/>
  <c r="AF1880" i="1"/>
  <c r="AF1864" i="1"/>
  <c r="AF1857" i="1"/>
  <c r="AF1848" i="1"/>
  <c r="AF1843" i="1"/>
  <c r="AF1807" i="1"/>
  <c r="AF1801" i="1"/>
  <c r="AF1791" i="1"/>
  <c r="AF1785" i="1"/>
  <c r="AF1744" i="1"/>
  <c r="AF1648" i="1"/>
  <c r="AF1641" i="1"/>
  <c r="AF1572" i="1"/>
  <c r="AF1565" i="1"/>
  <c r="AF1427" i="1"/>
  <c r="AF1909" i="1"/>
  <c r="AF1907" i="1"/>
  <c r="AF1889" i="1"/>
  <c r="AF1873" i="1"/>
  <c r="AF1898" i="1"/>
  <c r="AD1892" i="1"/>
  <c r="AF1891" i="1"/>
  <c r="AF1882" i="1"/>
  <c r="AD1876" i="1"/>
  <c r="AF1875" i="1"/>
  <c r="AF1866" i="1"/>
  <c r="AD1860" i="1"/>
  <c r="AF1859" i="1"/>
  <c r="AF1850" i="1"/>
  <c r="AD1846" i="1"/>
  <c r="AF1845" i="1"/>
  <c r="AF1833" i="1"/>
  <c r="AF1828" i="1"/>
  <c r="AD1826" i="1"/>
  <c r="AF1825" i="1"/>
  <c r="AD1811" i="1"/>
  <c r="AD1795" i="1"/>
  <c r="AF1439" i="1"/>
  <c r="AF1900" i="1"/>
  <c r="AF1893" i="1"/>
  <c r="AF1884" i="1"/>
  <c r="AF1877" i="1"/>
  <c r="AF1868" i="1"/>
  <c r="AF1861" i="1"/>
  <c r="AF1852" i="1"/>
  <c r="AF1840" i="1"/>
  <c r="AF1835" i="1"/>
  <c r="AF1816" i="1"/>
  <c r="AF1760" i="1"/>
  <c r="AF1737" i="1"/>
  <c r="AF1712" i="1"/>
  <c r="AF1705" i="1"/>
  <c r="AF1664" i="1"/>
  <c r="AF1657" i="1"/>
  <c r="AF1600" i="1"/>
  <c r="AF1902" i="1"/>
  <c r="AD1896" i="1"/>
  <c r="AF1895" i="1"/>
  <c r="AF1886" i="1"/>
  <c r="AD1880" i="1"/>
  <c r="AF1879" i="1"/>
  <c r="AF1870" i="1"/>
  <c r="AD1864" i="1"/>
  <c r="AF1863" i="1"/>
  <c r="AF1854" i="1"/>
  <c r="AD1843" i="1"/>
  <c r="AF1842" i="1"/>
  <c r="AD1838" i="1"/>
  <c r="AF1837" i="1"/>
  <c r="AF1830" i="1"/>
  <c r="AD1810" i="1"/>
  <c r="AD1801" i="1"/>
  <c r="AD1785" i="1"/>
  <c r="AF1904" i="1"/>
  <c r="AF1865" i="1"/>
  <c r="AF1849" i="1"/>
  <c r="AF1827" i="1"/>
  <c r="AF1824" i="1"/>
  <c r="AF1776" i="1"/>
  <c r="AF1753" i="1"/>
  <c r="AF1680" i="1"/>
  <c r="AF1609" i="1"/>
  <c r="AD1848" i="1"/>
  <c r="AD1832" i="1"/>
  <c r="AD1816" i="1"/>
  <c r="AD1800" i="1"/>
  <c r="AD1784" i="1"/>
  <c r="AD1768" i="1"/>
  <c r="AF1245" i="1"/>
  <c r="AF1049" i="1"/>
  <c r="AF637" i="1"/>
  <c r="AD1820" i="1"/>
  <c r="AD1804" i="1"/>
  <c r="AD1788" i="1"/>
  <c r="AD1772" i="1"/>
  <c r="AD1559" i="1"/>
  <c r="AF1386" i="1"/>
  <c r="AF1346" i="1"/>
  <c r="AF1363" i="1"/>
  <c r="AF1371" i="1"/>
  <c r="AF1379" i="1"/>
  <c r="AF1391" i="1"/>
  <c r="AF1396" i="1"/>
  <c r="AF1403" i="1"/>
  <c r="AF1408" i="1"/>
  <c r="AF1415" i="1"/>
  <c r="AF1420" i="1"/>
  <c r="AF1437" i="1"/>
  <c r="AF1442" i="1"/>
  <c r="AF1451" i="1"/>
  <c r="AF1458" i="1"/>
  <c r="AF1467" i="1"/>
  <c r="AF1474" i="1"/>
  <c r="AF1483" i="1"/>
  <c r="AF1490" i="1"/>
  <c r="AF1499" i="1"/>
  <c r="AF1506" i="1"/>
  <c r="AF1515" i="1"/>
  <c r="AF1522" i="1"/>
  <c r="AF1531" i="1"/>
  <c r="AF1538" i="1"/>
  <c r="AF1547" i="1"/>
  <c r="AF1554" i="1"/>
  <c r="AF1563" i="1"/>
  <c r="AF1570" i="1"/>
  <c r="AF1581" i="1"/>
  <c r="AF1585" i="1"/>
  <c r="AF1589" i="1"/>
  <c r="AF1591" i="1"/>
  <c r="AF1188" i="1"/>
  <c r="AF1213" i="1"/>
  <c r="AF1268" i="1"/>
  <c r="AF1349" i="1"/>
  <c r="AF1355" i="1"/>
  <c r="AF1389" i="1"/>
  <c r="AF1394" i="1"/>
  <c r="AF1401" i="1"/>
  <c r="AF1406" i="1"/>
  <c r="AF1413" i="1"/>
  <c r="AF1418" i="1"/>
  <c r="AF1430" i="1"/>
  <c r="AF1449" i="1"/>
  <c r="AF1456" i="1"/>
  <c r="AF1465" i="1"/>
  <c r="AF1472" i="1"/>
  <c r="AF1481" i="1"/>
  <c r="AF1488" i="1"/>
  <c r="AF1497" i="1"/>
  <c r="AF1504" i="1"/>
  <c r="AF1513" i="1"/>
  <c r="AF1520" i="1"/>
  <c r="AF1529" i="1"/>
  <c r="AF1536" i="1"/>
  <c r="AF1545" i="1"/>
  <c r="AF1552" i="1"/>
  <c r="AF1561" i="1"/>
  <c r="AF1568" i="1"/>
  <c r="AF1577" i="1"/>
  <c r="AF1579" i="1"/>
  <c r="AF1583" i="1"/>
  <c r="AF1587" i="1"/>
  <c r="AF1593" i="1"/>
  <c r="AF1261" i="1"/>
  <c r="AF1316" i="1"/>
  <c r="AF1337" i="1"/>
  <c r="AF1369" i="1"/>
  <c r="AF1382" i="1"/>
  <c r="AF1411" i="1"/>
  <c r="AF1423" i="1"/>
  <c r="AF1428" i="1"/>
  <c r="AF1435" i="1"/>
  <c r="AF1440" i="1"/>
  <c r="AF1447" i="1"/>
  <c r="AF1454" i="1"/>
  <c r="AF1463" i="1"/>
  <c r="AF1470" i="1"/>
  <c r="AF1479" i="1"/>
  <c r="AF1486" i="1"/>
  <c r="AF1495" i="1"/>
  <c r="AF1502" i="1"/>
  <c r="AF1511" i="1"/>
  <c r="AF1518" i="1"/>
  <c r="AF1527" i="1"/>
  <c r="AF1534" i="1"/>
  <c r="AF1543" i="1"/>
  <c r="AF1550" i="1"/>
  <c r="AF1559" i="1"/>
  <c r="AF1566" i="1"/>
  <c r="AF1575" i="1"/>
  <c r="AF1236" i="1"/>
  <c r="AF1309" i="1"/>
  <c r="AF1344" i="1"/>
  <c r="AF1364" i="1"/>
  <c r="AF1372" i="1"/>
  <c r="AF1380" i="1"/>
  <c r="AF1387" i="1"/>
  <c r="AF1392" i="1"/>
  <c r="AF1399" i="1"/>
  <c r="AF1404" i="1"/>
  <c r="AF1421" i="1"/>
  <c r="AF1426" i="1"/>
  <c r="AF1433" i="1"/>
  <c r="AF1438" i="1"/>
  <c r="AF1445" i="1"/>
  <c r="AF1452" i="1"/>
  <c r="AF1461" i="1"/>
  <c r="AF1468" i="1"/>
  <c r="AF1477" i="1"/>
  <c r="AF1484" i="1"/>
  <c r="AF1493" i="1"/>
  <c r="AF1500" i="1"/>
  <c r="AF1509" i="1"/>
  <c r="AF1516" i="1"/>
  <c r="AF1525" i="1"/>
  <c r="AF1532" i="1"/>
  <c r="AF1541" i="1"/>
  <c r="AF1548" i="1"/>
  <c r="AF1557" i="1"/>
  <c r="AF1564" i="1"/>
  <c r="AF1573" i="1"/>
  <c r="AF1341" i="1"/>
  <c r="AF1353" i="1"/>
  <c r="AF1356" i="1"/>
  <c r="AF1378" i="1"/>
  <c r="AF1385" i="1"/>
  <c r="AF1390" i="1"/>
  <c r="AF1397" i="1"/>
  <c r="AF1402" i="1"/>
  <c r="AF1414" i="1"/>
  <c r="AF1443" i="1"/>
  <c r="AF1450" i="1"/>
  <c r="AF1459" i="1"/>
  <c r="AF1466" i="1"/>
  <c r="AF1475" i="1"/>
  <c r="AF1482" i="1"/>
  <c r="AF1491" i="1"/>
  <c r="AF1498" i="1"/>
  <c r="AF1507" i="1"/>
  <c r="AF1514" i="1"/>
  <c r="AF1523" i="1"/>
  <c r="AF1530" i="1"/>
  <c r="AF1539" i="1"/>
  <c r="AF1546" i="1"/>
  <c r="AF1555" i="1"/>
  <c r="AF1562" i="1"/>
  <c r="AF1571" i="1"/>
  <c r="AF1348" i="1"/>
  <c r="AF1362" i="1"/>
  <c r="AF1370" i="1"/>
  <c r="AF1395" i="1"/>
  <c r="AF1407" i="1"/>
  <c r="AF1412" i="1"/>
  <c r="AF1419" i="1"/>
  <c r="AF1424" i="1"/>
  <c r="AF1431" i="1"/>
  <c r="AF1436" i="1"/>
  <c r="AF1448" i="1"/>
  <c r="AF1457" i="1"/>
  <c r="AF1464" i="1"/>
  <c r="AF1473" i="1"/>
  <c r="AF1480" i="1"/>
  <c r="AF1489" i="1"/>
  <c r="AF1496" i="1"/>
  <c r="AF1505" i="1"/>
  <c r="AF1512" i="1"/>
  <c r="AF1521" i="1"/>
  <c r="AF1528" i="1"/>
  <c r="AF1537" i="1"/>
  <c r="AF1544" i="1"/>
  <c r="AF1553" i="1"/>
  <c r="AF1560" i="1"/>
  <c r="AF1569" i="1"/>
  <c r="AF1576" i="1"/>
  <c r="AF1578" i="1"/>
  <c r="AF1580" i="1"/>
  <c r="AF1582" i="1"/>
  <c r="AF1584" i="1"/>
  <c r="AF1586" i="1"/>
  <c r="AF1588" i="1"/>
  <c r="AF1590" i="1"/>
  <c r="AF1373" i="1"/>
  <c r="AF1376" i="1"/>
  <c r="AF1383" i="1"/>
  <c r="AF1388" i="1"/>
  <c r="AF1405" i="1"/>
  <c r="AF1410" i="1"/>
  <c r="AF1417" i="1"/>
  <c r="AF1422" i="1"/>
  <c r="AF1429" i="1"/>
  <c r="AF1434" i="1"/>
  <c r="AF1446" i="1"/>
  <c r="AF1455" i="1"/>
  <c r="AF1462" i="1"/>
  <c r="AF1471" i="1"/>
  <c r="AF1478" i="1"/>
  <c r="AF1487" i="1"/>
  <c r="AF1494" i="1"/>
  <c r="AF1503" i="1"/>
  <c r="AF1510" i="1"/>
  <c r="AF1519" i="1"/>
  <c r="AF1526" i="1"/>
  <c r="AF1535" i="1"/>
  <c r="AF1542" i="1"/>
  <c r="AF1551" i="1"/>
  <c r="AF1558" i="1"/>
  <c r="AF1567" i="1"/>
  <c r="AF1574" i="1"/>
  <c r="AF679" i="1"/>
  <c r="AF1339" i="1"/>
  <c r="AF1360" i="1"/>
  <c r="AD1794" i="1"/>
  <c r="AD1778" i="1"/>
  <c r="AD1575" i="1"/>
  <c r="AF1220" i="1"/>
  <c r="AF807" i="1"/>
  <c r="AD1812" i="1"/>
  <c r="AD1796" i="1"/>
  <c r="AD1780" i="1"/>
  <c r="AF1300" i="1"/>
  <c r="AD1814" i="1"/>
  <c r="AD1798" i="1"/>
  <c r="AD1782" i="1"/>
  <c r="AF1293" i="1"/>
  <c r="AD1568" i="1"/>
  <c r="AD1552" i="1"/>
  <c r="AD1536" i="1"/>
  <c r="AD1520" i="1"/>
  <c r="AD1504" i="1"/>
  <c r="AD1488" i="1"/>
  <c r="AD1472" i="1"/>
  <c r="AD1456" i="1"/>
  <c r="AD1430" i="1"/>
  <c r="AD1418" i="1"/>
  <c r="AD1406" i="1"/>
  <c r="AD1389" i="1"/>
  <c r="AD1384" i="1"/>
  <c r="AD1374" i="1"/>
  <c r="AF1325" i="1"/>
  <c r="AF1252" i="1"/>
  <c r="AF1156" i="1"/>
  <c r="AF621" i="1"/>
  <c r="AF624" i="1"/>
  <c r="AF797" i="1"/>
  <c r="AF932" i="1"/>
  <c r="AF962" i="1"/>
  <c r="AF1023" i="1"/>
  <c r="AF1033" i="1"/>
  <c r="AF1087" i="1"/>
  <c r="AF1097" i="1"/>
  <c r="AF1133" i="1"/>
  <c r="AF1141" i="1"/>
  <c r="AF1149" i="1"/>
  <c r="AF1161" i="1"/>
  <c r="AF1168" i="1"/>
  <c r="AF1177" i="1"/>
  <c r="AF1184" i="1"/>
  <c r="AF1193" i="1"/>
  <c r="AF1200" i="1"/>
  <c r="AF1209" i="1"/>
  <c r="AF1216" i="1"/>
  <c r="AF1225" i="1"/>
  <c r="AF1232" i="1"/>
  <c r="AF1241" i="1"/>
  <c r="AF1248" i="1"/>
  <c r="AF1257" i="1"/>
  <c r="AF1264" i="1"/>
  <c r="AF1273" i="1"/>
  <c r="AF1280" i="1"/>
  <c r="AF1289" i="1"/>
  <c r="AF1296" i="1"/>
  <c r="AF1305" i="1"/>
  <c r="AF1312" i="1"/>
  <c r="AF1321" i="1"/>
  <c r="AF1328" i="1"/>
  <c r="AF768" i="1"/>
  <c r="AF946" i="1"/>
  <c r="AF979" i="1"/>
  <c r="AF1000" i="1"/>
  <c r="AF1010" i="1"/>
  <c r="AF1064" i="1"/>
  <c r="AF1074" i="1"/>
  <c r="AF1136" i="1"/>
  <c r="AF1144" i="1"/>
  <c r="AF1152" i="1"/>
  <c r="AF1159" i="1"/>
  <c r="AF1166" i="1"/>
  <c r="AF1175" i="1"/>
  <c r="AF1182" i="1"/>
  <c r="AF1191" i="1"/>
  <c r="AF1198" i="1"/>
  <c r="AF1207" i="1"/>
  <c r="AF1214" i="1"/>
  <c r="AF1223" i="1"/>
  <c r="AF1230" i="1"/>
  <c r="AF1239" i="1"/>
  <c r="AF1246" i="1"/>
  <c r="AF1255" i="1"/>
  <c r="AF1262" i="1"/>
  <c r="AF1271" i="1"/>
  <c r="AF1278" i="1"/>
  <c r="AF1287" i="1"/>
  <c r="AF1294" i="1"/>
  <c r="AF1303" i="1"/>
  <c r="AF1310" i="1"/>
  <c r="AF1319" i="1"/>
  <c r="AF1326" i="1"/>
  <c r="AF1335" i="1"/>
  <c r="AF1342" i="1"/>
  <c r="AF1351" i="1"/>
  <c r="AF1358" i="1"/>
  <c r="AF1367" i="1"/>
  <c r="AF1374" i="1"/>
  <c r="AF605" i="1"/>
  <c r="AF608" i="1"/>
  <c r="AF743" i="1"/>
  <c r="AF871" i="1"/>
  <c r="AF889" i="1"/>
  <c r="AF940" i="1"/>
  <c r="AF1007" i="1"/>
  <c r="AF1017" i="1"/>
  <c r="AF1071" i="1"/>
  <c r="AF1081" i="1"/>
  <c r="AF1128" i="1"/>
  <c r="AF1131" i="1"/>
  <c r="AF1139" i="1"/>
  <c r="AF1147" i="1"/>
  <c r="AF1157" i="1"/>
  <c r="AF1164" i="1"/>
  <c r="AF1173" i="1"/>
  <c r="AF1180" i="1"/>
  <c r="AF1189" i="1"/>
  <c r="AF1196" i="1"/>
  <c r="AF1205" i="1"/>
  <c r="AF1212" i="1"/>
  <c r="AF1221" i="1"/>
  <c r="AF1228" i="1"/>
  <c r="AF1237" i="1"/>
  <c r="AF1244" i="1"/>
  <c r="AF1253" i="1"/>
  <c r="AF1260" i="1"/>
  <c r="AF1269" i="1"/>
  <c r="AF1276" i="1"/>
  <c r="AF1285" i="1"/>
  <c r="AF1292" i="1"/>
  <c r="AF1301" i="1"/>
  <c r="AF1308" i="1"/>
  <c r="AF1317" i="1"/>
  <c r="AF1324" i="1"/>
  <c r="AF1333" i="1"/>
  <c r="AF1340" i="1"/>
  <c r="AF758" i="1"/>
  <c r="AF886" i="1"/>
  <c r="AF950" i="1"/>
  <c r="AF963" i="1"/>
  <c r="AF994" i="1"/>
  <c r="AF1048" i="1"/>
  <c r="AF1058" i="1"/>
  <c r="AF1112" i="1"/>
  <c r="AF1122" i="1"/>
  <c r="AF1134" i="1"/>
  <c r="AF1142" i="1"/>
  <c r="AF1150" i="1"/>
  <c r="AF1155" i="1"/>
  <c r="AF1162" i="1"/>
  <c r="AF1171" i="1"/>
  <c r="AF1178" i="1"/>
  <c r="AF1187" i="1"/>
  <c r="AF1194" i="1"/>
  <c r="AF1203" i="1"/>
  <c r="AF1210" i="1"/>
  <c r="AF1219" i="1"/>
  <c r="AF1226" i="1"/>
  <c r="AF1235" i="1"/>
  <c r="AF1242" i="1"/>
  <c r="AF1251" i="1"/>
  <c r="AF1258" i="1"/>
  <c r="AF1267" i="1"/>
  <c r="AF1274" i="1"/>
  <c r="AF1283" i="1"/>
  <c r="AF1290" i="1"/>
  <c r="AF1299" i="1"/>
  <c r="AF1306" i="1"/>
  <c r="AF1315" i="1"/>
  <c r="AF1322" i="1"/>
  <c r="AF1331" i="1"/>
  <c r="AF1338" i="1"/>
  <c r="AF1347" i="1"/>
  <c r="AF1354" i="1"/>
  <c r="AF589" i="1"/>
  <c r="AF592" i="1"/>
  <c r="AF653" i="1"/>
  <c r="AF733" i="1"/>
  <c r="AF861" i="1"/>
  <c r="AF967" i="1"/>
  <c r="AF974" i="1"/>
  <c r="AF991" i="1"/>
  <c r="AF1001" i="1"/>
  <c r="AF1055" i="1"/>
  <c r="AF1065" i="1"/>
  <c r="AF1119" i="1"/>
  <c r="AF1137" i="1"/>
  <c r="AF1145" i="1"/>
  <c r="AF1153" i="1"/>
  <c r="AF1160" i="1"/>
  <c r="AF1169" i="1"/>
  <c r="AF1176" i="1"/>
  <c r="AF1185" i="1"/>
  <c r="AF1192" i="1"/>
  <c r="AF1201" i="1"/>
  <c r="AF1208" i="1"/>
  <c r="AF1217" i="1"/>
  <c r="AF1224" i="1"/>
  <c r="AF1233" i="1"/>
  <c r="AF1240" i="1"/>
  <c r="AF1249" i="1"/>
  <c r="AF1256" i="1"/>
  <c r="AF1265" i="1"/>
  <c r="AF1272" i="1"/>
  <c r="AF1281" i="1"/>
  <c r="AF1288" i="1"/>
  <c r="AF1297" i="1"/>
  <c r="AF1304" i="1"/>
  <c r="AF1313" i="1"/>
  <c r="AF1320" i="1"/>
  <c r="AF1329" i="1"/>
  <c r="AF1336" i="1"/>
  <c r="AF1345" i="1"/>
  <c r="AF1352" i="1"/>
  <c r="AF1361" i="1"/>
  <c r="AF1368" i="1"/>
  <c r="AF1377" i="1"/>
  <c r="AF1384" i="1"/>
  <c r="AF1393" i="1"/>
  <c r="AF1400" i="1"/>
  <c r="AF1409" i="1"/>
  <c r="AF1416" i="1"/>
  <c r="AF1425" i="1"/>
  <c r="AF1432" i="1"/>
  <c r="AF1441" i="1"/>
  <c r="AF704" i="1"/>
  <c r="AF832" i="1"/>
  <c r="AF941" i="1"/>
  <c r="AF1032" i="1"/>
  <c r="AF1042" i="1"/>
  <c r="AF1096" i="1"/>
  <c r="AF1106" i="1"/>
  <c r="AF1132" i="1"/>
  <c r="AF1140" i="1"/>
  <c r="AF1148" i="1"/>
  <c r="AF1158" i="1"/>
  <c r="AF1167" i="1"/>
  <c r="AF1174" i="1"/>
  <c r="AF1183" i="1"/>
  <c r="AF1190" i="1"/>
  <c r="AF1199" i="1"/>
  <c r="AF1206" i="1"/>
  <c r="AF1215" i="1"/>
  <c r="AF1222" i="1"/>
  <c r="AF1231" i="1"/>
  <c r="AF1238" i="1"/>
  <c r="AF1247" i="1"/>
  <c r="AF1254" i="1"/>
  <c r="AF1263" i="1"/>
  <c r="AF1270" i="1"/>
  <c r="AF1279" i="1"/>
  <c r="AF1286" i="1"/>
  <c r="AF1295" i="1"/>
  <c r="AF1302" i="1"/>
  <c r="AF1311" i="1"/>
  <c r="AF1318" i="1"/>
  <c r="AF1327" i="1"/>
  <c r="AF1334" i="1"/>
  <c r="AF1343" i="1"/>
  <c r="AF1350" i="1"/>
  <c r="AF1359" i="1"/>
  <c r="AF1366" i="1"/>
  <c r="AF1375" i="1"/>
  <c r="AF694" i="1"/>
  <c r="AF822" i="1"/>
  <c r="AF935" i="1"/>
  <c r="AF955" i="1"/>
  <c r="AF975" i="1"/>
  <c r="AF1016" i="1"/>
  <c r="AF1026" i="1"/>
  <c r="AF1080" i="1"/>
  <c r="AF1090" i="1"/>
  <c r="AF1130" i="1"/>
  <c r="AF1138" i="1"/>
  <c r="AF1146" i="1"/>
  <c r="AF1154" i="1"/>
  <c r="AF1163" i="1"/>
  <c r="AF1170" i="1"/>
  <c r="AF1179" i="1"/>
  <c r="AF1186" i="1"/>
  <c r="AF1195" i="1"/>
  <c r="AF1202" i="1"/>
  <c r="AF1211" i="1"/>
  <c r="AF1218" i="1"/>
  <c r="AF1227" i="1"/>
  <c r="AF1234" i="1"/>
  <c r="AF1243" i="1"/>
  <c r="AF1250" i="1"/>
  <c r="AF1259" i="1"/>
  <c r="AF1266" i="1"/>
  <c r="AF1275" i="1"/>
  <c r="AF1282" i="1"/>
  <c r="AF1291" i="1"/>
  <c r="AF1298" i="1"/>
  <c r="AF1307" i="1"/>
  <c r="AF1314" i="1"/>
  <c r="AF1323" i="1"/>
  <c r="AF1330" i="1"/>
  <c r="AD1570" i="1"/>
  <c r="AD1554" i="1"/>
  <c r="AD1538" i="1"/>
  <c r="AF1332" i="1"/>
  <c r="AF1277" i="1"/>
  <c r="AF1204" i="1"/>
  <c r="AF1197" i="1"/>
  <c r="AD1524" i="1"/>
  <c r="AD1508" i="1"/>
  <c r="AD1492" i="1"/>
  <c r="AD1476" i="1"/>
  <c r="AD1460" i="1"/>
  <c r="AD1444" i="1"/>
  <c r="AF1284" i="1"/>
  <c r="AF1229" i="1"/>
  <c r="AF1172" i="1"/>
  <c r="AF951" i="1"/>
  <c r="AF1165" i="1"/>
  <c r="AF1151" i="1"/>
  <c r="AF1103" i="1"/>
  <c r="AF958" i="1"/>
  <c r="AD1576" i="1"/>
  <c r="AD1560" i="1"/>
  <c r="AD1544" i="1"/>
  <c r="AD1528" i="1"/>
  <c r="AD1512" i="1"/>
  <c r="AD1496" i="1"/>
  <c r="AD1480" i="1"/>
  <c r="AD1464" i="1"/>
  <c r="AD1448" i="1"/>
  <c r="AD1436" i="1"/>
  <c r="AD1424" i="1"/>
  <c r="AF1143" i="1"/>
  <c r="AF928" i="1"/>
  <c r="AF898" i="1"/>
  <c r="AF1181" i="1"/>
  <c r="AF1135" i="1"/>
  <c r="AF1113" i="1"/>
  <c r="AF1039" i="1"/>
  <c r="AD1564" i="1"/>
  <c r="AD1548" i="1"/>
  <c r="AD1532" i="1"/>
  <c r="AD1516" i="1"/>
  <c r="AD1500" i="1"/>
  <c r="AD1484" i="1"/>
  <c r="AD1468" i="1"/>
  <c r="AD1452" i="1"/>
  <c r="AD1438" i="1"/>
  <c r="AD1421" i="1"/>
  <c r="AD1416" i="1"/>
  <c r="AD1404" i="1"/>
  <c r="AD1392" i="1"/>
  <c r="AD1372" i="1"/>
  <c r="AD1347" i="1"/>
  <c r="AD1331" i="1"/>
  <c r="AD1324" i="1"/>
  <c r="AD1308" i="1"/>
  <c r="AD1292" i="1"/>
  <c r="AD1276" i="1"/>
  <c r="AD1260" i="1"/>
  <c r="AD1244" i="1"/>
  <c r="AD1228" i="1"/>
  <c r="AD1212" i="1"/>
  <c r="AF328" i="1"/>
  <c r="AF115" i="1"/>
  <c r="AF106" i="1"/>
  <c r="AF174" i="1"/>
  <c r="AF124" i="1"/>
  <c r="AD1376" i="1"/>
  <c r="AD1360" i="1"/>
  <c r="AD1344" i="1"/>
  <c r="AD1328" i="1"/>
  <c r="AD1312" i="1"/>
  <c r="AD1296" i="1"/>
  <c r="AD1280" i="1"/>
  <c r="AD1264" i="1"/>
  <c r="AD1248" i="1"/>
  <c r="AD1232" i="1"/>
  <c r="AD1216" i="1"/>
  <c r="AD1200" i="1"/>
  <c r="AD1184" i="1"/>
  <c r="AD1168" i="1"/>
  <c r="AD1426" i="1"/>
  <c r="AD1410" i="1"/>
  <c r="AD1394" i="1"/>
  <c r="AD1378" i="1"/>
  <c r="AD1362" i="1"/>
  <c r="AD1346" i="1"/>
  <c r="AD1330" i="1"/>
  <c r="AD1314" i="1"/>
  <c r="AD1298" i="1"/>
  <c r="AD1282" i="1"/>
  <c r="AD1266" i="1"/>
  <c r="AD1250" i="1"/>
  <c r="AD1234" i="1"/>
  <c r="AD1218" i="1"/>
  <c r="AD1202" i="1"/>
  <c r="AF353" i="1"/>
  <c r="AD958" i="1"/>
  <c r="AD928" i="1"/>
  <c r="AF554" i="1"/>
  <c r="AF701" i="1"/>
  <c r="AF711" i="1"/>
  <c r="AF765" i="1"/>
  <c r="AF775" i="1"/>
  <c r="AF829" i="1"/>
  <c r="AF839" i="1"/>
  <c r="AF902" i="1"/>
  <c r="AF905" i="1"/>
  <c r="AF923" i="1"/>
  <c r="AF931" i="1"/>
  <c r="AF936" i="1"/>
  <c r="AF939" i="1"/>
  <c r="AF956" i="1"/>
  <c r="AF968" i="1"/>
  <c r="AF973" i="1"/>
  <c r="AF980" i="1"/>
  <c r="AF985" i="1"/>
  <c r="AF992" i="1"/>
  <c r="AF999" i="1"/>
  <c r="AF1008" i="1"/>
  <c r="AF1015" i="1"/>
  <c r="AF1024" i="1"/>
  <c r="AF1031" i="1"/>
  <c r="AF1040" i="1"/>
  <c r="AF1047" i="1"/>
  <c r="AF1056" i="1"/>
  <c r="AF1063" i="1"/>
  <c r="AF1072" i="1"/>
  <c r="AF1079" i="1"/>
  <c r="AF1088" i="1"/>
  <c r="AF1095" i="1"/>
  <c r="AF1104" i="1"/>
  <c r="AF1111" i="1"/>
  <c r="AF1120" i="1"/>
  <c r="AF1127" i="1"/>
  <c r="AF1129" i="1"/>
  <c r="AF678" i="1"/>
  <c r="AF688" i="1"/>
  <c r="AF742" i="1"/>
  <c r="AF752" i="1"/>
  <c r="AF806" i="1"/>
  <c r="AF816" i="1"/>
  <c r="AF870" i="1"/>
  <c r="AF880" i="1"/>
  <c r="AF893" i="1"/>
  <c r="AF896" i="1"/>
  <c r="AF914" i="1"/>
  <c r="AF934" i="1"/>
  <c r="AF944" i="1"/>
  <c r="AF949" i="1"/>
  <c r="AF966" i="1"/>
  <c r="AF971" i="1"/>
  <c r="AF978" i="1"/>
  <c r="AF983" i="1"/>
  <c r="AF990" i="1"/>
  <c r="AF997" i="1"/>
  <c r="AF1006" i="1"/>
  <c r="AF1013" i="1"/>
  <c r="AF1022" i="1"/>
  <c r="AF1029" i="1"/>
  <c r="AF1038" i="1"/>
  <c r="AF1045" i="1"/>
  <c r="AF1054" i="1"/>
  <c r="AF1061" i="1"/>
  <c r="AF1070" i="1"/>
  <c r="AF1077" i="1"/>
  <c r="AF1086" i="1"/>
  <c r="AF1093" i="1"/>
  <c r="AF1102" i="1"/>
  <c r="AF1109" i="1"/>
  <c r="AF1118" i="1"/>
  <c r="AF1125" i="1"/>
  <c r="AF662" i="1"/>
  <c r="AF672" i="1"/>
  <c r="AF685" i="1"/>
  <c r="AF695" i="1"/>
  <c r="AF749" i="1"/>
  <c r="AF759" i="1"/>
  <c r="AF813" i="1"/>
  <c r="AF823" i="1"/>
  <c r="AF877" i="1"/>
  <c r="AF887" i="1"/>
  <c r="AF909" i="1"/>
  <c r="AF947" i="1"/>
  <c r="AF959" i="1"/>
  <c r="AF988" i="1"/>
  <c r="AF995" i="1"/>
  <c r="AF1004" i="1"/>
  <c r="AF1011" i="1"/>
  <c r="AF1020" i="1"/>
  <c r="AF1027" i="1"/>
  <c r="AF1036" i="1"/>
  <c r="AF1043" i="1"/>
  <c r="AF1052" i="1"/>
  <c r="AF1059" i="1"/>
  <c r="AF1068" i="1"/>
  <c r="AF1075" i="1"/>
  <c r="AF1084" i="1"/>
  <c r="AF1091" i="1"/>
  <c r="AF1100" i="1"/>
  <c r="AF1107" i="1"/>
  <c r="AF1116" i="1"/>
  <c r="AF1123" i="1"/>
  <c r="AF582" i="1"/>
  <c r="AF598" i="1"/>
  <c r="AF614" i="1"/>
  <c r="AF630" i="1"/>
  <c r="AF646" i="1"/>
  <c r="AF656" i="1"/>
  <c r="AF669" i="1"/>
  <c r="AF726" i="1"/>
  <c r="AF736" i="1"/>
  <c r="AF790" i="1"/>
  <c r="AF800" i="1"/>
  <c r="AF854" i="1"/>
  <c r="AF864" i="1"/>
  <c r="AF903" i="1"/>
  <c r="AF912" i="1"/>
  <c r="AF918" i="1"/>
  <c r="AF921" i="1"/>
  <c r="AF937" i="1"/>
  <c r="AF952" i="1"/>
  <c r="AF957" i="1"/>
  <c r="AF964" i="1"/>
  <c r="AF969" i="1"/>
  <c r="AF976" i="1"/>
  <c r="AF981" i="1"/>
  <c r="AF993" i="1"/>
  <c r="AF1002" i="1"/>
  <c r="AF1009" i="1"/>
  <c r="AF1018" i="1"/>
  <c r="AF1025" i="1"/>
  <c r="AF1034" i="1"/>
  <c r="AF1041" i="1"/>
  <c r="AF1050" i="1"/>
  <c r="AF1057" i="1"/>
  <c r="AF1066" i="1"/>
  <c r="AF1073" i="1"/>
  <c r="AF1082" i="1"/>
  <c r="AF1089" i="1"/>
  <c r="AF1098" i="1"/>
  <c r="AF1105" i="1"/>
  <c r="AF1114" i="1"/>
  <c r="AF1121" i="1"/>
  <c r="AF506" i="1"/>
  <c r="AF663" i="1"/>
  <c r="AF710" i="1"/>
  <c r="AF720" i="1"/>
  <c r="AF774" i="1"/>
  <c r="AF784" i="1"/>
  <c r="AF838" i="1"/>
  <c r="AF848" i="1"/>
  <c r="AF930" i="1"/>
  <c r="AF943" i="1"/>
  <c r="AF972" i="1"/>
  <c r="AF984" i="1"/>
  <c r="AF989" i="1"/>
  <c r="AF998" i="1"/>
  <c r="AF1005" i="1"/>
  <c r="AF1014" i="1"/>
  <c r="AF1021" i="1"/>
  <c r="AF1030" i="1"/>
  <c r="AF1037" i="1"/>
  <c r="AF1046" i="1"/>
  <c r="AF1053" i="1"/>
  <c r="AF1062" i="1"/>
  <c r="AF1069" i="1"/>
  <c r="AF1078" i="1"/>
  <c r="AF1085" i="1"/>
  <c r="AF1094" i="1"/>
  <c r="AF1101" i="1"/>
  <c r="AF1110" i="1"/>
  <c r="AF1117" i="1"/>
  <c r="AF1126" i="1"/>
  <c r="AF499" i="1"/>
  <c r="AF583" i="1"/>
  <c r="AF599" i="1"/>
  <c r="AF615" i="1"/>
  <c r="AF631" i="1"/>
  <c r="AF647" i="1"/>
  <c r="AF717" i="1"/>
  <c r="AF727" i="1"/>
  <c r="AF781" i="1"/>
  <c r="AF791" i="1"/>
  <c r="AF845" i="1"/>
  <c r="AF855" i="1"/>
  <c r="AF916" i="1"/>
  <c r="AF919" i="1"/>
  <c r="AF925" i="1"/>
  <c r="AF948" i="1"/>
  <c r="AF953" i="1"/>
  <c r="AF960" i="1"/>
  <c r="AF965" i="1"/>
  <c r="AF982" i="1"/>
  <c r="AF987" i="1"/>
  <c r="AF996" i="1"/>
  <c r="AF1003" i="1"/>
  <c r="AF1012" i="1"/>
  <c r="AF1019" i="1"/>
  <c r="AF1028" i="1"/>
  <c r="AF1035" i="1"/>
  <c r="AF1044" i="1"/>
  <c r="AF1051" i="1"/>
  <c r="AF1060" i="1"/>
  <c r="AF1067" i="1"/>
  <c r="AF1076" i="1"/>
  <c r="AF1083" i="1"/>
  <c r="AF1092" i="1"/>
  <c r="AF1099" i="1"/>
  <c r="AF1108" i="1"/>
  <c r="AF1115" i="1"/>
  <c r="AF1124" i="1"/>
  <c r="AF547" i="1"/>
  <c r="AD1368" i="1"/>
  <c r="AD1352" i="1"/>
  <c r="AD1336" i="1"/>
  <c r="AD1320" i="1"/>
  <c r="AD1304" i="1"/>
  <c r="AD1288" i="1"/>
  <c r="AD1272" i="1"/>
  <c r="AD1256" i="1"/>
  <c r="AD1240" i="1"/>
  <c r="AD1224" i="1"/>
  <c r="AD1208" i="1"/>
  <c r="AD1192" i="1"/>
  <c r="AD1176" i="1"/>
  <c r="AD1160" i="1"/>
  <c r="AF529" i="1"/>
  <c r="AD1125" i="1"/>
  <c r="AD1109" i="1"/>
  <c r="AD1093" i="1"/>
  <c r="AD1077" i="1"/>
  <c r="AD1061" i="1"/>
  <c r="AD1045" i="1"/>
  <c r="AD1029" i="1"/>
  <c r="AD1013" i="1"/>
  <c r="AD997" i="1"/>
  <c r="AD983" i="1"/>
  <c r="AD966" i="1"/>
  <c r="AD961" i="1"/>
  <c r="AD949" i="1"/>
  <c r="AD934" i="1"/>
  <c r="AD917" i="1"/>
  <c r="AD826" i="1"/>
  <c r="AD762" i="1"/>
  <c r="AD698" i="1"/>
  <c r="AF344" i="1"/>
  <c r="AF337" i="1"/>
  <c r="AD1127" i="1"/>
  <c r="AD1111" i="1"/>
  <c r="AD1095" i="1"/>
  <c r="AD1079" i="1"/>
  <c r="AD1063" i="1"/>
  <c r="AD1047" i="1"/>
  <c r="AD1031" i="1"/>
  <c r="AD1015" i="1"/>
  <c r="AD999" i="1"/>
  <c r="AD985" i="1"/>
  <c r="AD931" i="1"/>
  <c r="AF456" i="1"/>
  <c r="AF449" i="1"/>
  <c r="AF401" i="1"/>
  <c r="AF408" i="1"/>
  <c r="AF483" i="1"/>
  <c r="AF490" i="1"/>
  <c r="AF513" i="1"/>
  <c r="AF536" i="1"/>
  <c r="AF581" i="1"/>
  <c r="AF590" i="1"/>
  <c r="AF597" i="1"/>
  <c r="AF606" i="1"/>
  <c r="AF613" i="1"/>
  <c r="AF622" i="1"/>
  <c r="AF629" i="1"/>
  <c r="AF638" i="1"/>
  <c r="AF645" i="1"/>
  <c r="AF654" i="1"/>
  <c r="AF661" i="1"/>
  <c r="AF670" i="1"/>
  <c r="AF677" i="1"/>
  <c r="AF686" i="1"/>
  <c r="AF693" i="1"/>
  <c r="AF702" i="1"/>
  <c r="AF709" i="1"/>
  <c r="AF718" i="1"/>
  <c r="AF725" i="1"/>
  <c r="AF734" i="1"/>
  <c r="AF741" i="1"/>
  <c r="AF750" i="1"/>
  <c r="AF757" i="1"/>
  <c r="AF766" i="1"/>
  <c r="AF773" i="1"/>
  <c r="AF782" i="1"/>
  <c r="AF789" i="1"/>
  <c r="AF798" i="1"/>
  <c r="AF805" i="1"/>
  <c r="AF814" i="1"/>
  <c r="AF821" i="1"/>
  <c r="AF830" i="1"/>
  <c r="AF837" i="1"/>
  <c r="AF846" i="1"/>
  <c r="AF853" i="1"/>
  <c r="AF862" i="1"/>
  <c r="AF869" i="1"/>
  <c r="AF878" i="1"/>
  <c r="AF885" i="1"/>
  <c r="AF894" i="1"/>
  <c r="AF901" i="1"/>
  <c r="AF910" i="1"/>
  <c r="AF917" i="1"/>
  <c r="AF926" i="1"/>
  <c r="AF933" i="1"/>
  <c r="AF942" i="1"/>
  <c r="AF360" i="1"/>
  <c r="AF474" i="1"/>
  <c r="AF497" i="1"/>
  <c r="AF520" i="1"/>
  <c r="AF588" i="1"/>
  <c r="AF595" i="1"/>
  <c r="AF604" i="1"/>
  <c r="AF611" i="1"/>
  <c r="AF620" i="1"/>
  <c r="AF627" i="1"/>
  <c r="AF636" i="1"/>
  <c r="AF643" i="1"/>
  <c r="AF652" i="1"/>
  <c r="AF659" i="1"/>
  <c r="AF668" i="1"/>
  <c r="AF675" i="1"/>
  <c r="AF684" i="1"/>
  <c r="AF691" i="1"/>
  <c r="AF700" i="1"/>
  <c r="AF707" i="1"/>
  <c r="AF716" i="1"/>
  <c r="AF723" i="1"/>
  <c r="AF732" i="1"/>
  <c r="AF739" i="1"/>
  <c r="AF748" i="1"/>
  <c r="AF755" i="1"/>
  <c r="AF764" i="1"/>
  <c r="AF771" i="1"/>
  <c r="AF780" i="1"/>
  <c r="AF787" i="1"/>
  <c r="AF796" i="1"/>
  <c r="AF803" i="1"/>
  <c r="AF812" i="1"/>
  <c r="AF819" i="1"/>
  <c r="AF828" i="1"/>
  <c r="AF835" i="1"/>
  <c r="AF844" i="1"/>
  <c r="AF851" i="1"/>
  <c r="AF860" i="1"/>
  <c r="AF867" i="1"/>
  <c r="AF876" i="1"/>
  <c r="AF883" i="1"/>
  <c r="AF892" i="1"/>
  <c r="AF899" i="1"/>
  <c r="AF908" i="1"/>
  <c r="AF915" i="1"/>
  <c r="AF924" i="1"/>
  <c r="AF312" i="1"/>
  <c r="AF433" i="1"/>
  <c r="AF440" i="1"/>
  <c r="AF481" i="1"/>
  <c r="AF504" i="1"/>
  <c r="AF579" i="1"/>
  <c r="AF586" i="1"/>
  <c r="AF593" i="1"/>
  <c r="AF602" i="1"/>
  <c r="AF609" i="1"/>
  <c r="AF618" i="1"/>
  <c r="AF625" i="1"/>
  <c r="AF634" i="1"/>
  <c r="AF641" i="1"/>
  <c r="AF650" i="1"/>
  <c r="AF657" i="1"/>
  <c r="AF666" i="1"/>
  <c r="AF673" i="1"/>
  <c r="AF682" i="1"/>
  <c r="AF689" i="1"/>
  <c r="AF698" i="1"/>
  <c r="AF705" i="1"/>
  <c r="AF714" i="1"/>
  <c r="AF721" i="1"/>
  <c r="AF730" i="1"/>
  <c r="AF737" i="1"/>
  <c r="AF746" i="1"/>
  <c r="AF753" i="1"/>
  <c r="AF762" i="1"/>
  <c r="AF769" i="1"/>
  <c r="AF778" i="1"/>
  <c r="AF785" i="1"/>
  <c r="AF794" i="1"/>
  <c r="AF801" i="1"/>
  <c r="AF810" i="1"/>
  <c r="AF817" i="1"/>
  <c r="AF826" i="1"/>
  <c r="AF833" i="1"/>
  <c r="AF842" i="1"/>
  <c r="AF849" i="1"/>
  <c r="AF858" i="1"/>
  <c r="AF865" i="1"/>
  <c r="AF874" i="1"/>
  <c r="AF881" i="1"/>
  <c r="AF890" i="1"/>
  <c r="AF897" i="1"/>
  <c r="AF906" i="1"/>
  <c r="AF913" i="1"/>
  <c r="AF922" i="1"/>
  <c r="AF929" i="1"/>
  <c r="AF938" i="1"/>
  <c r="AF945" i="1"/>
  <c r="AF954" i="1"/>
  <c r="AF961" i="1"/>
  <c r="AF970" i="1"/>
  <c r="AF977" i="1"/>
  <c r="AF986" i="1"/>
  <c r="AF385" i="1"/>
  <c r="AF392" i="1"/>
  <c r="AF488" i="1"/>
  <c r="AF563" i="1"/>
  <c r="AF584" i="1"/>
  <c r="AF591" i="1"/>
  <c r="AF600" i="1"/>
  <c r="AF607" i="1"/>
  <c r="AF616" i="1"/>
  <c r="AF623" i="1"/>
  <c r="AF632" i="1"/>
  <c r="AF639" i="1"/>
  <c r="AF648" i="1"/>
  <c r="AF655" i="1"/>
  <c r="AF664" i="1"/>
  <c r="AF671" i="1"/>
  <c r="AF680" i="1"/>
  <c r="AF687" i="1"/>
  <c r="AF696" i="1"/>
  <c r="AF703" i="1"/>
  <c r="AF712" i="1"/>
  <c r="AF719" i="1"/>
  <c r="AF728" i="1"/>
  <c r="AF735" i="1"/>
  <c r="AF744" i="1"/>
  <c r="AF751" i="1"/>
  <c r="AF760" i="1"/>
  <c r="AF767" i="1"/>
  <c r="AF776" i="1"/>
  <c r="AF783" i="1"/>
  <c r="AF792" i="1"/>
  <c r="AF799" i="1"/>
  <c r="AF808" i="1"/>
  <c r="AF815" i="1"/>
  <c r="AF824" i="1"/>
  <c r="AF831" i="1"/>
  <c r="AF840" i="1"/>
  <c r="AF847" i="1"/>
  <c r="AF856" i="1"/>
  <c r="AF863" i="1"/>
  <c r="AF872" i="1"/>
  <c r="AF879" i="1"/>
  <c r="AF888" i="1"/>
  <c r="AF895" i="1"/>
  <c r="AF904" i="1"/>
  <c r="AF911" i="1"/>
  <c r="AF920" i="1"/>
  <c r="AF927" i="1"/>
  <c r="AF296" i="1"/>
  <c r="AF417" i="1"/>
  <c r="AF424" i="1"/>
  <c r="AF531" i="1"/>
  <c r="AF538" i="1"/>
  <c r="AF561" i="1"/>
  <c r="AF587" i="1"/>
  <c r="AF596" i="1"/>
  <c r="AF603" i="1"/>
  <c r="AF612" i="1"/>
  <c r="AF619" i="1"/>
  <c r="AF628" i="1"/>
  <c r="AF635" i="1"/>
  <c r="AF644" i="1"/>
  <c r="AF651" i="1"/>
  <c r="AF660" i="1"/>
  <c r="AF667" i="1"/>
  <c r="AF676" i="1"/>
  <c r="AF683" i="1"/>
  <c r="AF692" i="1"/>
  <c r="AF699" i="1"/>
  <c r="AF708" i="1"/>
  <c r="AF715" i="1"/>
  <c r="AF724" i="1"/>
  <c r="AF731" i="1"/>
  <c r="AF740" i="1"/>
  <c r="AF747" i="1"/>
  <c r="AF756" i="1"/>
  <c r="AF763" i="1"/>
  <c r="AF772" i="1"/>
  <c r="AF779" i="1"/>
  <c r="AF788" i="1"/>
  <c r="AF795" i="1"/>
  <c r="AF804" i="1"/>
  <c r="AF811" i="1"/>
  <c r="AF820" i="1"/>
  <c r="AF827" i="1"/>
  <c r="AF836" i="1"/>
  <c r="AF843" i="1"/>
  <c r="AF852" i="1"/>
  <c r="AF859" i="1"/>
  <c r="AF868" i="1"/>
  <c r="AF875" i="1"/>
  <c r="AF884" i="1"/>
  <c r="AF891" i="1"/>
  <c r="AF900" i="1"/>
  <c r="AF907" i="1"/>
  <c r="AF369" i="1"/>
  <c r="AF376" i="1"/>
  <c r="AF515" i="1"/>
  <c r="AF522" i="1"/>
  <c r="AF545" i="1"/>
  <c r="AF585" i="1"/>
  <c r="AF594" i="1"/>
  <c r="AF601" i="1"/>
  <c r="AF610" i="1"/>
  <c r="AF617" i="1"/>
  <c r="AF626" i="1"/>
  <c r="AF633" i="1"/>
  <c r="AF642" i="1"/>
  <c r="AF649" i="1"/>
  <c r="AF658" i="1"/>
  <c r="AF665" i="1"/>
  <c r="AF674" i="1"/>
  <c r="AF681" i="1"/>
  <c r="AF690" i="1"/>
  <c r="AF697" i="1"/>
  <c r="AF706" i="1"/>
  <c r="AF713" i="1"/>
  <c r="AF722" i="1"/>
  <c r="AF729" i="1"/>
  <c r="AF738" i="1"/>
  <c r="AF745" i="1"/>
  <c r="AF754" i="1"/>
  <c r="AF761" i="1"/>
  <c r="AF770" i="1"/>
  <c r="AF777" i="1"/>
  <c r="AF786" i="1"/>
  <c r="AF793" i="1"/>
  <c r="AF802" i="1"/>
  <c r="AF809" i="1"/>
  <c r="AF818" i="1"/>
  <c r="AF825" i="1"/>
  <c r="AF834" i="1"/>
  <c r="AF841" i="1"/>
  <c r="AF850" i="1"/>
  <c r="AF857" i="1"/>
  <c r="AF866" i="1"/>
  <c r="AF873" i="1"/>
  <c r="AF882" i="1"/>
  <c r="AD1115" i="1"/>
  <c r="AD1099" i="1"/>
  <c r="AD1083" i="1"/>
  <c r="AD1067" i="1"/>
  <c r="AD1051" i="1"/>
  <c r="AD1035" i="1"/>
  <c r="AD1019" i="1"/>
  <c r="AD1003" i="1"/>
  <c r="AD987" i="1"/>
  <c r="AD982" i="1"/>
  <c r="AD977" i="1"/>
  <c r="AD965" i="1"/>
  <c r="AD953" i="1"/>
  <c r="AD938" i="1"/>
  <c r="AD922" i="1"/>
  <c r="AD919" i="1"/>
  <c r="AF552" i="1"/>
  <c r="AF266" i="1"/>
  <c r="AD1117" i="1"/>
  <c r="AD1101" i="1"/>
  <c r="AD1085" i="1"/>
  <c r="AD1069" i="1"/>
  <c r="AD1053" i="1"/>
  <c r="AD1037" i="1"/>
  <c r="AD1021" i="1"/>
  <c r="AD1005" i="1"/>
  <c r="AD989" i="1"/>
  <c r="AD943" i="1"/>
  <c r="AD858" i="1"/>
  <c r="AD794" i="1"/>
  <c r="AD730" i="1"/>
  <c r="AD650" i="1"/>
  <c r="AF472" i="1"/>
  <c r="AF465" i="1"/>
  <c r="AF178" i="1"/>
  <c r="AD666" i="1"/>
  <c r="AF321" i="1"/>
  <c r="AF289" i="1"/>
  <c r="AD1121" i="1"/>
  <c r="AD1105" i="1"/>
  <c r="AD1089" i="1"/>
  <c r="AD1073" i="1"/>
  <c r="AD1057" i="1"/>
  <c r="AD1041" i="1"/>
  <c r="AD1025" i="1"/>
  <c r="AD1009" i="1"/>
  <c r="AD993" i="1"/>
  <c r="AD981" i="1"/>
  <c r="AD969" i="1"/>
  <c r="AD937" i="1"/>
  <c r="AD906" i="1"/>
  <c r="AD874" i="1"/>
  <c r="AD810" i="1"/>
  <c r="AD883" i="1"/>
  <c r="AD867" i="1"/>
  <c r="AD851" i="1"/>
  <c r="AD835" i="1"/>
  <c r="AD819" i="1"/>
  <c r="AD803" i="1"/>
  <c r="AD787" i="1"/>
  <c r="AD771" i="1"/>
  <c r="AD755" i="1"/>
  <c r="AD739" i="1"/>
  <c r="AD723" i="1"/>
  <c r="AD707" i="1"/>
  <c r="AD691" i="1"/>
  <c r="AD675" i="1"/>
  <c r="AD523" i="1"/>
  <c r="AD516" i="1"/>
  <c r="AD443" i="1"/>
  <c r="AD315" i="1"/>
  <c r="AD901" i="1"/>
  <c r="AD885" i="1"/>
  <c r="AD869" i="1"/>
  <c r="AD853" i="1"/>
  <c r="AD837" i="1"/>
  <c r="AD821" i="1"/>
  <c r="AD805" i="1"/>
  <c r="AD789" i="1"/>
  <c r="AD773" i="1"/>
  <c r="AD757" i="1"/>
  <c r="AD741" i="1"/>
  <c r="AD725" i="1"/>
  <c r="AD709" i="1"/>
  <c r="AD693" i="1"/>
  <c r="AD677" i="1"/>
  <c r="AD539" i="1"/>
  <c r="AD532" i="1"/>
  <c r="AD921" i="1"/>
  <c r="AD905" i="1"/>
  <c r="AD889" i="1"/>
  <c r="AD873" i="1"/>
  <c r="AD857" i="1"/>
  <c r="AD841" i="1"/>
  <c r="AD825" i="1"/>
  <c r="AD809" i="1"/>
  <c r="AD793" i="1"/>
  <c r="AD777" i="1"/>
  <c r="AD761" i="1"/>
  <c r="AD745" i="1"/>
  <c r="AD729" i="1"/>
  <c r="AD713" i="1"/>
  <c r="AD697" i="1"/>
  <c r="AD681" i="1"/>
  <c r="AD564" i="1"/>
  <c r="AD459" i="1"/>
  <c r="AD331" i="1"/>
  <c r="AF242" i="1"/>
  <c r="AF351" i="1"/>
  <c r="AF358" i="1"/>
  <c r="AF367" i="1"/>
  <c r="AF374" i="1"/>
  <c r="AF383" i="1"/>
  <c r="AF390" i="1"/>
  <c r="AF399" i="1"/>
  <c r="AF406" i="1"/>
  <c r="AF415" i="1"/>
  <c r="AF422" i="1"/>
  <c r="AF431" i="1"/>
  <c r="AF438" i="1"/>
  <c r="AF447" i="1"/>
  <c r="AF454" i="1"/>
  <c r="AF463" i="1"/>
  <c r="AF470" i="1"/>
  <c r="AF479" i="1"/>
  <c r="AF486" i="1"/>
  <c r="AF495" i="1"/>
  <c r="AF502" i="1"/>
  <c r="AF511" i="1"/>
  <c r="AF518" i="1"/>
  <c r="AF527" i="1"/>
  <c r="AF534" i="1"/>
  <c r="AF543" i="1"/>
  <c r="AF550" i="1"/>
  <c r="AF559" i="1"/>
  <c r="AF566" i="1"/>
  <c r="AF568" i="1"/>
  <c r="AF570" i="1"/>
  <c r="AF572" i="1"/>
  <c r="AF574" i="1"/>
  <c r="AF576" i="1"/>
  <c r="AF578" i="1"/>
  <c r="AF580" i="1"/>
  <c r="AF365" i="1"/>
  <c r="AF372" i="1"/>
  <c r="AF381" i="1"/>
  <c r="AF388" i="1"/>
  <c r="AF397" i="1"/>
  <c r="AF404" i="1"/>
  <c r="AF413" i="1"/>
  <c r="AF420" i="1"/>
  <c r="AF429" i="1"/>
  <c r="AF436" i="1"/>
  <c r="AF445" i="1"/>
  <c r="AF452" i="1"/>
  <c r="AF461" i="1"/>
  <c r="AF468" i="1"/>
  <c r="AF477" i="1"/>
  <c r="AF484" i="1"/>
  <c r="AF493" i="1"/>
  <c r="AF500" i="1"/>
  <c r="AF509" i="1"/>
  <c r="AF516" i="1"/>
  <c r="AF525" i="1"/>
  <c r="AF532" i="1"/>
  <c r="AF541" i="1"/>
  <c r="AF548" i="1"/>
  <c r="AF557" i="1"/>
  <c r="AF564" i="1"/>
  <c r="AF370" i="1"/>
  <c r="AF379" i="1"/>
  <c r="AF386" i="1"/>
  <c r="AF395" i="1"/>
  <c r="AF402" i="1"/>
  <c r="AF411" i="1"/>
  <c r="AF418" i="1"/>
  <c r="AF427" i="1"/>
  <c r="AF434" i="1"/>
  <c r="AF443" i="1"/>
  <c r="AF450" i="1"/>
  <c r="AF459" i="1"/>
  <c r="AF466" i="1"/>
  <c r="AF475" i="1"/>
  <c r="AF482" i="1"/>
  <c r="AF491" i="1"/>
  <c r="AF498" i="1"/>
  <c r="AF507" i="1"/>
  <c r="AF514" i="1"/>
  <c r="AF523" i="1"/>
  <c r="AF530" i="1"/>
  <c r="AF539" i="1"/>
  <c r="AF546" i="1"/>
  <c r="AF555" i="1"/>
  <c r="AF562" i="1"/>
  <c r="AF393" i="1"/>
  <c r="AF400" i="1"/>
  <c r="AF409" i="1"/>
  <c r="AF416" i="1"/>
  <c r="AF425" i="1"/>
  <c r="AF432" i="1"/>
  <c r="AF441" i="1"/>
  <c r="AF448" i="1"/>
  <c r="AF457" i="1"/>
  <c r="AF464" i="1"/>
  <c r="AF473" i="1"/>
  <c r="AF480" i="1"/>
  <c r="AF489" i="1"/>
  <c r="AF496" i="1"/>
  <c r="AF505" i="1"/>
  <c r="AF512" i="1"/>
  <c r="AF521" i="1"/>
  <c r="AF528" i="1"/>
  <c r="AF537" i="1"/>
  <c r="AF544" i="1"/>
  <c r="AF553" i="1"/>
  <c r="AF560" i="1"/>
  <c r="AF343" i="1"/>
  <c r="AF350" i="1"/>
  <c r="AF359" i="1"/>
  <c r="AF366" i="1"/>
  <c r="AF375" i="1"/>
  <c r="AF382" i="1"/>
  <c r="AF391" i="1"/>
  <c r="AF398" i="1"/>
  <c r="AF407" i="1"/>
  <c r="AF414" i="1"/>
  <c r="AF423" i="1"/>
  <c r="AF430" i="1"/>
  <c r="AF439" i="1"/>
  <c r="AF446" i="1"/>
  <c r="AF455" i="1"/>
  <c r="AF462" i="1"/>
  <c r="AF471" i="1"/>
  <c r="AF478" i="1"/>
  <c r="AF487" i="1"/>
  <c r="AF494" i="1"/>
  <c r="AF503" i="1"/>
  <c r="AF510" i="1"/>
  <c r="AF519" i="1"/>
  <c r="AF526" i="1"/>
  <c r="AF535" i="1"/>
  <c r="AF542" i="1"/>
  <c r="AF551" i="1"/>
  <c r="AF558" i="1"/>
  <c r="AF567" i="1"/>
  <c r="AF569" i="1"/>
  <c r="AF571" i="1"/>
  <c r="AF573" i="1"/>
  <c r="AF575" i="1"/>
  <c r="AF577" i="1"/>
  <c r="AF364" i="1"/>
  <c r="AF373" i="1"/>
  <c r="AF380" i="1"/>
  <c r="AF389" i="1"/>
  <c r="AF396" i="1"/>
  <c r="AF405" i="1"/>
  <c r="AF412" i="1"/>
  <c r="AF421" i="1"/>
  <c r="AF428" i="1"/>
  <c r="AF437" i="1"/>
  <c r="AF444" i="1"/>
  <c r="AF453" i="1"/>
  <c r="AF460" i="1"/>
  <c r="AF469" i="1"/>
  <c r="AF476" i="1"/>
  <c r="AF485" i="1"/>
  <c r="AF492" i="1"/>
  <c r="AF501" i="1"/>
  <c r="AF508" i="1"/>
  <c r="AF517" i="1"/>
  <c r="AF524" i="1"/>
  <c r="AF533" i="1"/>
  <c r="AF540" i="1"/>
  <c r="AF549" i="1"/>
  <c r="AF556" i="1"/>
  <c r="AF565" i="1"/>
  <c r="AF268" i="1"/>
  <c r="AF276" i="1"/>
  <c r="AF284" i="1"/>
  <c r="AF291" i="1"/>
  <c r="AF298" i="1"/>
  <c r="AF307" i="1"/>
  <c r="AF314" i="1"/>
  <c r="AF323" i="1"/>
  <c r="AF330" i="1"/>
  <c r="AF339" i="1"/>
  <c r="AF346" i="1"/>
  <c r="AF355" i="1"/>
  <c r="AF362" i="1"/>
  <c r="AF371" i="1"/>
  <c r="AF378" i="1"/>
  <c r="AF387" i="1"/>
  <c r="AF394" i="1"/>
  <c r="AF403" i="1"/>
  <c r="AF410" i="1"/>
  <c r="AF419" i="1"/>
  <c r="AF426" i="1"/>
  <c r="AF435" i="1"/>
  <c r="AF442" i="1"/>
  <c r="AF451" i="1"/>
  <c r="AF458" i="1"/>
  <c r="AF467" i="1"/>
  <c r="AF260" i="1"/>
  <c r="AD971" i="1"/>
  <c r="AD955" i="1"/>
  <c r="AD939" i="1"/>
  <c r="AD923" i="1"/>
  <c r="AD907" i="1"/>
  <c r="AD891" i="1"/>
  <c r="AD875" i="1"/>
  <c r="AD859" i="1"/>
  <c r="AD843" i="1"/>
  <c r="AD827" i="1"/>
  <c r="AD811" i="1"/>
  <c r="AD795" i="1"/>
  <c r="AD779" i="1"/>
  <c r="AD763" i="1"/>
  <c r="AD747" i="1"/>
  <c r="AD731" i="1"/>
  <c r="AD715" i="1"/>
  <c r="AD699" i="1"/>
  <c r="AD683" i="1"/>
  <c r="AF305" i="1"/>
  <c r="AD475" i="1"/>
  <c r="AD468" i="1"/>
  <c r="AD427" i="1"/>
  <c r="AD299" i="1"/>
  <c r="AD927" i="1"/>
  <c r="AD911" i="1"/>
  <c r="AD895" i="1"/>
  <c r="AD879" i="1"/>
  <c r="AD863" i="1"/>
  <c r="AD847" i="1"/>
  <c r="AD831" i="1"/>
  <c r="AD815" i="1"/>
  <c r="AD799" i="1"/>
  <c r="AD783" i="1"/>
  <c r="AD767" i="1"/>
  <c r="AD751" i="1"/>
  <c r="AD735" i="1"/>
  <c r="AD719" i="1"/>
  <c r="AD703" i="1"/>
  <c r="AD687" i="1"/>
  <c r="AD452" i="1"/>
  <c r="AD436" i="1"/>
  <c r="AD420" i="1"/>
  <c r="AD404" i="1"/>
  <c r="AD388" i="1"/>
  <c r="AD372" i="1"/>
  <c r="AD356" i="1"/>
  <c r="AD340" i="1"/>
  <c r="AD324" i="1"/>
  <c r="AD308" i="1"/>
  <c r="AD197" i="1"/>
  <c r="AD566" i="1"/>
  <c r="AD550" i="1"/>
  <c r="AD534" i="1"/>
  <c r="AD518" i="1"/>
  <c r="AD502" i="1"/>
  <c r="AD486" i="1"/>
  <c r="AD470" i="1"/>
  <c r="AD454" i="1"/>
  <c r="AD438" i="1"/>
  <c r="AD422" i="1"/>
  <c r="AD406" i="1"/>
  <c r="AD390" i="1"/>
  <c r="AD374" i="1"/>
  <c r="AD358" i="1"/>
  <c r="AF357" i="1"/>
  <c r="AF348" i="1"/>
  <c r="AD342" i="1"/>
  <c r="AF341" i="1"/>
  <c r="AF332" i="1"/>
  <c r="AD326" i="1"/>
  <c r="AF325" i="1"/>
  <c r="AF316" i="1"/>
  <c r="AD310" i="1"/>
  <c r="AF309" i="1"/>
  <c r="AF300" i="1"/>
  <c r="AF293" i="1"/>
  <c r="AD245" i="1"/>
  <c r="AF244" i="1"/>
  <c r="AF226" i="1"/>
  <c r="AF176" i="1"/>
  <c r="AF334" i="1"/>
  <c r="AF327" i="1"/>
  <c r="AF318" i="1"/>
  <c r="AF311" i="1"/>
  <c r="AF302" i="1"/>
  <c r="AF295" i="1"/>
  <c r="AF286" i="1"/>
  <c r="AF278" i="1"/>
  <c r="AF270" i="1"/>
  <c r="AF173" i="1"/>
  <c r="AF208" i="1"/>
  <c r="AF224" i="1"/>
  <c r="AF240" i="1"/>
  <c r="AF256" i="1"/>
  <c r="AF265" i="1"/>
  <c r="AF267" i="1"/>
  <c r="AF269" i="1"/>
  <c r="AF271" i="1"/>
  <c r="AF273" i="1"/>
  <c r="AF275" i="1"/>
  <c r="AF277" i="1"/>
  <c r="AF279" i="1"/>
  <c r="AF281" i="1"/>
  <c r="AF283" i="1"/>
  <c r="AF285" i="1"/>
  <c r="AF190" i="1"/>
  <c r="AF206" i="1"/>
  <c r="AF222" i="1"/>
  <c r="AF238" i="1"/>
  <c r="AF254" i="1"/>
  <c r="AF204" i="1"/>
  <c r="AF220" i="1"/>
  <c r="AF236" i="1"/>
  <c r="AF252" i="1"/>
  <c r="AF186" i="1"/>
  <c r="AF202" i="1"/>
  <c r="AF218" i="1"/>
  <c r="AF234" i="1"/>
  <c r="AF250" i="1"/>
  <c r="AF184" i="1"/>
  <c r="AF200" i="1"/>
  <c r="AF216" i="1"/>
  <c r="AF232" i="1"/>
  <c r="AF248" i="1"/>
  <c r="AF264" i="1"/>
  <c r="AF175" i="1"/>
  <c r="AF182" i="1"/>
  <c r="AF198" i="1"/>
  <c r="AF214" i="1"/>
  <c r="AF230" i="1"/>
  <c r="AF246" i="1"/>
  <c r="AF262" i="1"/>
  <c r="AF180" i="1"/>
  <c r="AF196" i="1"/>
  <c r="AF212" i="1"/>
  <c r="AF228" i="1"/>
  <c r="AD554" i="1"/>
  <c r="AD538" i="1"/>
  <c r="AD522" i="1"/>
  <c r="AD506" i="1"/>
  <c r="AD490" i="1"/>
  <c r="AD474" i="1"/>
  <c r="AD458" i="1"/>
  <c r="AD442" i="1"/>
  <c r="AD426" i="1"/>
  <c r="AD410" i="1"/>
  <c r="AD394" i="1"/>
  <c r="AF384" i="1"/>
  <c r="AD378" i="1"/>
  <c r="AF377" i="1"/>
  <c r="AF368" i="1"/>
  <c r="AD362" i="1"/>
  <c r="AF361" i="1"/>
  <c r="AF352" i="1"/>
  <c r="AD346" i="1"/>
  <c r="AF345" i="1"/>
  <c r="AF336" i="1"/>
  <c r="AD330" i="1"/>
  <c r="AF329" i="1"/>
  <c r="AF320" i="1"/>
  <c r="AD314" i="1"/>
  <c r="AF313" i="1"/>
  <c r="AF304" i="1"/>
  <c r="AF297" i="1"/>
  <c r="AF288" i="1"/>
  <c r="AF210" i="1"/>
  <c r="AF192" i="1"/>
  <c r="AF363" i="1"/>
  <c r="AF354" i="1"/>
  <c r="AF347" i="1"/>
  <c r="AF338" i="1"/>
  <c r="AF331" i="1"/>
  <c r="AF322" i="1"/>
  <c r="AF315" i="1"/>
  <c r="AF306" i="1"/>
  <c r="AF299" i="1"/>
  <c r="AF290" i="1"/>
  <c r="AF280" i="1"/>
  <c r="AF272" i="1"/>
  <c r="AF258" i="1"/>
  <c r="AD229" i="1"/>
  <c r="AF171" i="1"/>
  <c r="AD558" i="1"/>
  <c r="AD542" i="1"/>
  <c r="AD526" i="1"/>
  <c r="AD510" i="1"/>
  <c r="AD494" i="1"/>
  <c r="AD478" i="1"/>
  <c r="AD462" i="1"/>
  <c r="AD446" i="1"/>
  <c r="AD430" i="1"/>
  <c r="AD414" i="1"/>
  <c r="AD398" i="1"/>
  <c r="AD366" i="1"/>
  <c r="AF356" i="1"/>
  <c r="AD350" i="1"/>
  <c r="AF349" i="1"/>
  <c r="AF340" i="1"/>
  <c r="AD334" i="1"/>
  <c r="AF333" i="1"/>
  <c r="AF324" i="1"/>
  <c r="AD318" i="1"/>
  <c r="AF317" i="1"/>
  <c r="AF308" i="1"/>
  <c r="AF301" i="1"/>
  <c r="AF292" i="1"/>
  <c r="AF194" i="1"/>
  <c r="AF342" i="1"/>
  <c r="AF335" i="1"/>
  <c r="AF326" i="1"/>
  <c r="AF319" i="1"/>
  <c r="AF310" i="1"/>
  <c r="AF303" i="1"/>
  <c r="AF294" i="1"/>
  <c r="AF287" i="1"/>
  <c r="AF282" i="1"/>
  <c r="AF274" i="1"/>
  <c r="AD261" i="1"/>
  <c r="AD213" i="1"/>
  <c r="AD176" i="1"/>
  <c r="AF170" i="1"/>
  <c r="AF154" i="1"/>
  <c r="AF165" i="1"/>
  <c r="AF156" i="1"/>
  <c r="AF167" i="1"/>
  <c r="AF135" i="1"/>
  <c r="AF97" i="1"/>
  <c r="AF172" i="1"/>
  <c r="AF131" i="1"/>
  <c r="AF122" i="1"/>
  <c r="AF10" i="1"/>
  <c r="AF188" i="1"/>
  <c r="AF177" i="1"/>
  <c r="AF179" i="1"/>
  <c r="AF181" i="1"/>
  <c r="AF183" i="1"/>
  <c r="AF185" i="1"/>
  <c r="AF187" i="1"/>
  <c r="AF189" i="1"/>
  <c r="AF191" i="1"/>
  <c r="AF193" i="1"/>
  <c r="AF195" i="1"/>
  <c r="AF197" i="1"/>
  <c r="AF199" i="1"/>
  <c r="AF201" i="1"/>
  <c r="AF203" i="1"/>
  <c r="AF205" i="1"/>
  <c r="AF207" i="1"/>
  <c r="AF209" i="1"/>
  <c r="AF211" i="1"/>
  <c r="AF213" i="1"/>
  <c r="AF215" i="1"/>
  <c r="AF217" i="1"/>
  <c r="AF219" i="1"/>
  <c r="AF221" i="1"/>
  <c r="AF223" i="1"/>
  <c r="AF225" i="1"/>
  <c r="AF227" i="1"/>
  <c r="AF229" i="1"/>
  <c r="AF231" i="1"/>
  <c r="AF233" i="1"/>
  <c r="AF235" i="1"/>
  <c r="AF237" i="1"/>
  <c r="AF239" i="1"/>
  <c r="AF241" i="1"/>
  <c r="AF243" i="1"/>
  <c r="AF245" i="1"/>
  <c r="AF247" i="1"/>
  <c r="AF249" i="1"/>
  <c r="AF251" i="1"/>
  <c r="AF253" i="1"/>
  <c r="AF255" i="1"/>
  <c r="AF257" i="1"/>
  <c r="AF259" i="1"/>
  <c r="AF261" i="1"/>
  <c r="AF263" i="1"/>
  <c r="AF163" i="1"/>
  <c r="AF99" i="1"/>
  <c r="AF90" i="1"/>
  <c r="AF138" i="1"/>
  <c r="AF140" i="1"/>
  <c r="AF151" i="1"/>
  <c r="AF126" i="1"/>
  <c r="AF147" i="1"/>
  <c r="AF83" i="1"/>
  <c r="AF74" i="1"/>
  <c r="AF67" i="1"/>
  <c r="AF58" i="1"/>
  <c r="AF51" i="1"/>
  <c r="AF42" i="1"/>
  <c r="AF35" i="1"/>
  <c r="AF26" i="1"/>
  <c r="AF19" i="1"/>
  <c r="AD166" i="1"/>
  <c r="AD150" i="1"/>
  <c r="AF149" i="1"/>
  <c r="AD134" i="1"/>
  <c r="AF133" i="1"/>
  <c r="AD118" i="1"/>
  <c r="AF117" i="1"/>
  <c r="AF108" i="1"/>
  <c r="AD102" i="1"/>
  <c r="AF101" i="1"/>
  <c r="AF92" i="1"/>
  <c r="AD86" i="1"/>
  <c r="AF85" i="1"/>
  <c r="AF76" i="1"/>
  <c r="AD70" i="1"/>
  <c r="AF69" i="1"/>
  <c r="AF60" i="1"/>
  <c r="AD54" i="1"/>
  <c r="AF53" i="1"/>
  <c r="AF44" i="1"/>
  <c r="AD38" i="1"/>
  <c r="AF37" i="1"/>
  <c r="AF28" i="1"/>
  <c r="AF21" i="1"/>
  <c r="AF12" i="1"/>
  <c r="AD168" i="1"/>
  <c r="AF158" i="1"/>
  <c r="AD152" i="1"/>
  <c r="AF142" i="1"/>
  <c r="AD136" i="1"/>
  <c r="AD120" i="1"/>
  <c r="AF119" i="1"/>
  <c r="AF110" i="1"/>
  <c r="AD104" i="1"/>
  <c r="AF103" i="1"/>
  <c r="AF94" i="1"/>
  <c r="AD88" i="1"/>
  <c r="AF87" i="1"/>
  <c r="AF78" i="1"/>
  <c r="AD72" i="1"/>
  <c r="AF71" i="1"/>
  <c r="AF62" i="1"/>
  <c r="AD56" i="1"/>
  <c r="AF55" i="1"/>
  <c r="AF46" i="1"/>
  <c r="AD40" i="1"/>
  <c r="AF39" i="1"/>
  <c r="AF30" i="1"/>
  <c r="AF23" i="1"/>
  <c r="AF14" i="1"/>
  <c r="AD170" i="1"/>
  <c r="AF169" i="1"/>
  <c r="AF160" i="1"/>
  <c r="AD154" i="1"/>
  <c r="AF153" i="1"/>
  <c r="AF144" i="1"/>
  <c r="AD138" i="1"/>
  <c r="AF137" i="1"/>
  <c r="AF128" i="1"/>
  <c r="AD122" i="1"/>
  <c r="AF121" i="1"/>
  <c r="AF112" i="1"/>
  <c r="AD106" i="1"/>
  <c r="AF105" i="1"/>
  <c r="AF96" i="1"/>
  <c r="AD90" i="1"/>
  <c r="AF89" i="1"/>
  <c r="AF80" i="1"/>
  <c r="AD74" i="1"/>
  <c r="AF73" i="1"/>
  <c r="AF64" i="1"/>
  <c r="AD58" i="1"/>
  <c r="AF57" i="1"/>
  <c r="AF48" i="1"/>
  <c r="AD42" i="1"/>
  <c r="AF41" i="1"/>
  <c r="AF32" i="1"/>
  <c r="AF25" i="1"/>
  <c r="AF16" i="1"/>
  <c r="AF162" i="1"/>
  <c r="AF155" i="1"/>
  <c r="AF146" i="1"/>
  <c r="AF139" i="1"/>
  <c r="AF130" i="1"/>
  <c r="AF123" i="1"/>
  <c r="AF114" i="1"/>
  <c r="AF107" i="1"/>
  <c r="AF98" i="1"/>
  <c r="AF91" i="1"/>
  <c r="AF82" i="1"/>
  <c r="AF75" i="1"/>
  <c r="AF66" i="1"/>
  <c r="AF59" i="1"/>
  <c r="AF50" i="1"/>
  <c r="AD44" i="1"/>
  <c r="AF43" i="1"/>
  <c r="AF34" i="1"/>
  <c r="AF27" i="1"/>
  <c r="AF18" i="1"/>
  <c r="AF7" i="1"/>
  <c r="AF9" i="1"/>
  <c r="AF11" i="1"/>
  <c r="AF164" i="1"/>
  <c r="AD158" i="1"/>
  <c r="AF157" i="1"/>
  <c r="AF148" i="1"/>
  <c r="AD142" i="1"/>
  <c r="AF141" i="1"/>
  <c r="AF132" i="1"/>
  <c r="AD126" i="1"/>
  <c r="AF125" i="1"/>
  <c r="AF116" i="1"/>
  <c r="AD110" i="1"/>
  <c r="AF109" i="1"/>
  <c r="AF100" i="1"/>
  <c r="AD94" i="1"/>
  <c r="AF93" i="1"/>
  <c r="AF84" i="1"/>
  <c r="AD78" i="1"/>
  <c r="AF77" i="1"/>
  <c r="AF68" i="1"/>
  <c r="AF61" i="1"/>
  <c r="AF52" i="1"/>
  <c r="AF45" i="1"/>
  <c r="AF36" i="1"/>
  <c r="AF29" i="1"/>
  <c r="AF20" i="1"/>
  <c r="AF13" i="1"/>
  <c r="AF8" i="1"/>
  <c r="AF166" i="1"/>
  <c r="AD160" i="1"/>
  <c r="AF159" i="1"/>
  <c r="AF150" i="1"/>
  <c r="AD144" i="1"/>
  <c r="AF143" i="1"/>
  <c r="AF134" i="1"/>
  <c r="AD128" i="1"/>
  <c r="AF127" i="1"/>
  <c r="AF118" i="1"/>
  <c r="AD112" i="1"/>
  <c r="AF111" i="1"/>
  <c r="AF102" i="1"/>
  <c r="AD96" i="1"/>
  <c r="AF95" i="1"/>
  <c r="AF86" i="1"/>
  <c r="AD80" i="1"/>
  <c r="AF79" i="1"/>
  <c r="AF70" i="1"/>
  <c r="AD64" i="1"/>
  <c r="AF63" i="1"/>
  <c r="AF54" i="1"/>
  <c r="AD48" i="1"/>
  <c r="AF47" i="1"/>
  <c r="AF38" i="1"/>
  <c r="AD32" i="1"/>
  <c r="AF31" i="1"/>
  <c r="AF22" i="1"/>
  <c r="AF15" i="1"/>
  <c r="AF168" i="1"/>
  <c r="AD162" i="1"/>
  <c r="AF161" i="1"/>
  <c r="AF152" i="1"/>
  <c r="AD146" i="1"/>
  <c r="AF145" i="1"/>
  <c r="AF136" i="1"/>
  <c r="AD130" i="1"/>
  <c r="AF129" i="1"/>
  <c r="AF120" i="1"/>
  <c r="AD114" i="1"/>
  <c r="AF113" i="1"/>
  <c r="AF104" i="1"/>
  <c r="AD98" i="1"/>
  <c r="AF88" i="1"/>
  <c r="AD82" i="1"/>
  <c r="AF81" i="1"/>
  <c r="AF72" i="1"/>
  <c r="AD66" i="1"/>
  <c r="AF65" i="1"/>
  <c r="AF56" i="1"/>
  <c r="AD50" i="1"/>
  <c r="AF49" i="1"/>
  <c r="AF40" i="1"/>
  <c r="AD34" i="1"/>
  <c r="AF33" i="1"/>
  <c r="AF24" i="1"/>
  <c r="AF17" i="1"/>
  <c r="E205" i="11"/>
  <c r="F205" i="11"/>
  <c r="X6" i="1" l="1"/>
  <c r="E260" i="11" l="1"/>
  <c r="E261" i="11"/>
  <c r="F260" i="11"/>
  <c r="F261" i="11"/>
  <c r="E255" i="11"/>
  <c r="F255" i="11"/>
  <c r="E256" i="11"/>
  <c r="F256" i="11"/>
  <c r="E257" i="11"/>
  <c r="F257" i="11"/>
  <c r="E258" i="11"/>
  <c r="F258" i="11"/>
  <c r="E259" i="11"/>
  <c r="F259" i="11"/>
  <c r="E4" i="11" l="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F245" i="11"/>
  <c r="F246" i="11"/>
  <c r="F247" i="11"/>
  <c r="F248" i="11"/>
  <c r="F249" i="11"/>
  <c r="F250" i="11"/>
  <c r="F251" i="11"/>
  <c r="F252" i="11"/>
  <c r="F253" i="11"/>
  <c r="F254" i="11"/>
  <c r="J2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M2" i="11" l="1"/>
  <c r="T5" i="4"/>
  <c r="U5" i="4"/>
  <c r="V5" i="4"/>
  <c r="Y6" i="1" l="1"/>
  <c r="Z6" i="1"/>
  <c r="AA6" i="1"/>
  <c r="AB6" i="1"/>
  <c r="AC6" i="1"/>
  <c r="AE6" i="1"/>
  <c r="AG6" i="1"/>
  <c r="AH6" i="1"/>
  <c r="AI6" i="1"/>
  <c r="AD6" i="1" l="1"/>
  <c r="F183" i="11"/>
  <c r="F185" i="11"/>
  <c r="C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38" i="2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4" i="11"/>
  <c r="F186" i="11"/>
  <c r="E3" i="11"/>
  <c r="C48" i="2"/>
  <c r="C67" i="2"/>
  <c r="C73" i="2"/>
  <c r="C68" i="2"/>
  <c r="C40" i="2"/>
  <c r="C72" i="2"/>
  <c r="C39" i="2"/>
  <c r="C41" i="2"/>
  <c r="C42" i="2"/>
  <c r="C43" i="2"/>
  <c r="C44" i="2"/>
  <c r="C45" i="2"/>
  <c r="C46" i="2"/>
  <c r="C47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70" i="2"/>
  <c r="C69" i="2"/>
  <c r="C71" i="2"/>
  <c r="AA5" i="4"/>
  <c r="AB5" i="4"/>
  <c r="AC5" i="4"/>
  <c r="AD5" i="4"/>
  <c r="Y5" i="4"/>
  <c r="X5" i="4"/>
  <c r="W5" i="4"/>
  <c r="D71" i="2" l="1"/>
  <c r="D70" i="2"/>
  <c r="D46" i="2"/>
  <c r="D62" i="2"/>
  <c r="D54" i="2"/>
  <c r="D47" i="2"/>
  <c r="D55" i="2"/>
  <c r="D59" i="2"/>
  <c r="D51" i="2"/>
  <c r="D67" i="2"/>
  <c r="D68" i="2"/>
  <c r="D72" i="2"/>
  <c r="D40" i="2"/>
  <c r="D61" i="2"/>
  <c r="D53" i="2"/>
  <c r="D44" i="2"/>
  <c r="D60" i="2"/>
  <c r="D52" i="2"/>
  <c r="D43" i="2"/>
  <c r="B75" i="2"/>
  <c r="D63" i="2"/>
  <c r="D69" i="2"/>
  <c r="D73" i="2"/>
  <c r="D65" i="2"/>
  <c r="D57" i="2"/>
  <c r="D49" i="2"/>
  <c r="D41" i="2"/>
  <c r="D45" i="2"/>
  <c r="D48" i="2"/>
  <c r="D64" i="2"/>
  <c r="D56" i="2"/>
  <c r="D66" i="2"/>
  <c r="D58" i="2"/>
  <c r="D50" i="2"/>
  <c r="D42" i="2"/>
  <c r="C75" i="2"/>
  <c r="D38" i="2"/>
  <c r="D39" i="2"/>
  <c r="Z5" i="4"/>
  <c r="A75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<sst xmlns="http://schemas.openxmlformats.org/spreadsheetml/2006/main" count="41067" uniqueCount="4212">
  <si>
    <t>DATE</t>
  </si>
  <si>
    <t>TIME</t>
  </si>
  <si>
    <t>LAST DATA DUMP</t>
  </si>
  <si>
    <t xml:space="preserve"> =IFERROR(VLOOKUP($D6,PM!$A:$H,2,FALSE),"")</t>
  </si>
  <si>
    <t xml:space="preserve"> =TEXT(K6,"dddd")</t>
  </si>
  <si>
    <t xml:space="preserve"> =TEXT(DATE(MID(P6,7,4), LEFT(P6,2), MID(P6,4,2)) + TIME(LEFT(MID(P6,13,5),2), RIGHT(MID(P6,13,5),2), 0), "MM/DD/YYYY h:mm AM/PM")</t>
  </si>
  <si>
    <t xml:space="preserve"> =IFERROR(DATE(LEFT(T6,4), MID(T6,6,2), MID(T6,9,2)) + TIME(MID(T6,12,2), MID(T6,15,2), MID(T6,18,2)),"")</t>
  </si>
  <si>
    <t xml:space="preserve"> =IF(OR($AA6="1/1/01 12:00 AM", $AA6=""), "Not Approved", IF(VALUE($AA6) &lt;= (VALUE($AB6) + 1 + TIME(9, 0, 0)), "Approved On Time", "Not Approved On Time"))</t>
  </si>
  <si>
    <t xml:space="preserve"> =$I6</t>
  </si>
  <si>
    <t xml:space="preserve"> =$B6&amp;" - "&amp;$C6</t>
  </si>
  <si>
    <t xml:space="preserve"> =IF($M6="","",$M6)</t>
  </si>
  <si>
    <t>Id</t>
  </si>
  <si>
    <t>EmployeeNo</t>
  </si>
  <si>
    <t>Employee</t>
  </si>
  <si>
    <t>ProjectNo</t>
  </si>
  <si>
    <t>ProjectDescription</t>
  </si>
  <si>
    <t>CostCode</t>
  </si>
  <si>
    <t>CostCodeDescription</t>
  </si>
  <si>
    <t>PhaseNo</t>
  </si>
  <si>
    <t>Hours</t>
  </si>
  <si>
    <t>Date</t>
  </si>
  <si>
    <t>Status</t>
  </si>
  <si>
    <t>Notes</t>
  </si>
  <si>
    <t>Crew</t>
  </si>
  <si>
    <t>CrewType</t>
  </si>
  <si>
    <t>CreatedBy</t>
  </si>
  <si>
    <t>CreatedOn</t>
  </si>
  <si>
    <t>ReviewedBy</t>
  </si>
  <si>
    <t>ReviewedOn</t>
  </si>
  <si>
    <t>ApprovedBy</t>
  </si>
  <si>
    <t>ApprovedOn</t>
  </si>
  <si>
    <t>ExportedBy</t>
  </si>
  <si>
    <t>ExportedOn</t>
  </si>
  <si>
    <t>EXCLUDE</t>
  </si>
  <si>
    <t>Project</t>
  </si>
  <si>
    <t>SR PM</t>
  </si>
  <si>
    <t>Date2</t>
  </si>
  <si>
    <t>Day</t>
  </si>
  <si>
    <t>Created On (D/T)</t>
  </si>
  <si>
    <t>Approved On (D/T)</t>
  </si>
  <si>
    <t>On Time Status</t>
  </si>
  <si>
    <t>Hours3</t>
  </si>
  <si>
    <t>TBD</t>
  </si>
  <si>
    <t>Cost Code &amp; Class</t>
  </si>
  <si>
    <t>Employee4</t>
  </si>
  <si>
    <t>Crew5</t>
  </si>
  <si>
    <t>2022-040</t>
  </si>
  <si>
    <t>Hardin Bridge Overlay/Repair</t>
  </si>
  <si>
    <t>Submitted</t>
  </si>
  <si>
    <t>Bridge</t>
  </si>
  <si>
    <t>0001-01-01T00:00:00Z</t>
  </si>
  <si>
    <t>2022-008</t>
  </si>
  <si>
    <t>Gregg CS Bridge Replacement</t>
  </si>
  <si>
    <t>9000 100A</t>
  </si>
  <si>
    <t>PROJECT MANAGER ENGINEER</t>
  </si>
  <si>
    <t>2023-014</t>
  </si>
  <si>
    <t>Tarrant IH 20 US 81 Bridge Dec</t>
  </si>
  <si>
    <t>502 6001B</t>
  </si>
  <si>
    <t>2023-027</t>
  </si>
  <si>
    <t>NTTA SRT Rail &amp; Shoulder Rehab</t>
  </si>
  <si>
    <t>2024-025</t>
  </si>
  <si>
    <t>Liberty FM 787 EMC Bridge</t>
  </si>
  <si>
    <t>2023-035</t>
  </si>
  <si>
    <t>Harris VA Bridge Rehabs</t>
  </si>
  <si>
    <t>Traffic</t>
  </si>
  <si>
    <t>TEXDIST</t>
  </si>
  <si>
    <t>Texas District Office</t>
  </si>
  <si>
    <t>BUSADMIN</t>
  </si>
  <si>
    <t>Business Administrator</t>
  </si>
  <si>
    <t>Juan M. Lopez-Vazquez</t>
  </si>
  <si>
    <t>2023-026</t>
  </si>
  <si>
    <t>Matagorda FM 521 Bridge Replac</t>
  </si>
  <si>
    <t>Concrete</t>
  </si>
  <si>
    <t>2023-032</t>
  </si>
  <si>
    <t>Dallas SH 345 Bridge Rehabilit</t>
  </si>
  <si>
    <t>9000 100S</t>
  </si>
  <si>
    <t>EQUIP DFW</t>
  </si>
  <si>
    <t>2023-004</t>
  </si>
  <si>
    <t>Mark E. Garcia</t>
  </si>
  <si>
    <t>DALOH-HH</t>
  </si>
  <si>
    <t>Dallas OH Heavy Highway</t>
  </si>
  <si>
    <t>Luis A. Morales</t>
  </si>
  <si>
    <t>James P. Gabe</t>
  </si>
  <si>
    <t>Andrew D. Luna Carreno</t>
  </si>
  <si>
    <t>WTOH-HH</t>
  </si>
  <si>
    <t>HOUOH-HH</t>
  </si>
  <si>
    <t>Gerald A. Ehimhen</t>
  </si>
  <si>
    <t>2023-028</t>
  </si>
  <si>
    <t>Tarrant FM 157 Intersection Im</t>
  </si>
  <si>
    <t>2021-017</t>
  </si>
  <si>
    <t>Plano Collin Creek Culvert Imp</t>
  </si>
  <si>
    <t>Approved</t>
  </si>
  <si>
    <t>Juan C. Berjes Ruiz</t>
  </si>
  <si>
    <t>Adam H. Goode</t>
  </si>
  <si>
    <t>Caleb L. Padgett</t>
  </si>
  <si>
    <t>2024-004</t>
  </si>
  <si>
    <t>City of Dallas Sidewalk 2024</t>
  </si>
  <si>
    <t>PAXTON C. HAYS</t>
  </si>
  <si>
    <t>Saul Martinez Alvarez</t>
  </si>
  <si>
    <t>2019-044</t>
  </si>
  <si>
    <t>E. Long Avenue</t>
  </si>
  <si>
    <t>MICHAEL A. RIEDER</t>
  </si>
  <si>
    <t>2023-006</t>
  </si>
  <si>
    <t>Tarrant SH 183 Bridge Replacem</t>
  </si>
  <si>
    <t>Jorge L. Martinez</t>
  </si>
  <si>
    <t>Alejandro J. Rodriguez-Ayala</t>
  </si>
  <si>
    <t>Clint Mize</t>
  </si>
  <si>
    <t>Osama M. Abunemeh</t>
  </si>
  <si>
    <t>Aaron Austin</t>
  </si>
  <si>
    <t>Jared K. Ruhrup</t>
  </si>
  <si>
    <t>2024-019</t>
  </si>
  <si>
    <t>Tarrant VA Bridge Rehab</t>
  </si>
  <si>
    <t>2023-007</t>
  </si>
  <si>
    <t>Ector BI 20E Rehab Roadway</t>
  </si>
  <si>
    <t>Jose A. Bautista</t>
  </si>
  <si>
    <t>2023-019</t>
  </si>
  <si>
    <t>Martin SH 176 Roadway Improvem</t>
  </si>
  <si>
    <t>2020-037</t>
  </si>
  <si>
    <t>Jorge Flores's Crew</t>
  </si>
  <si>
    <t>2023-029</t>
  </si>
  <si>
    <t>SM-Tarrant IH 20 Rehad Road</t>
  </si>
  <si>
    <t>Roberto Guerrero Jr</t>
  </si>
  <si>
    <t>2024-023</t>
  </si>
  <si>
    <t>Tarrant Riverside Bridge Rehab</t>
  </si>
  <si>
    <t>2024-024</t>
  </si>
  <si>
    <t>Tarrant CS Intersection Improv</t>
  </si>
  <si>
    <t>2022-003</t>
  </si>
  <si>
    <t>Rehab Runway 17L/35R Storm Dra</t>
  </si>
  <si>
    <t>Roberto Lumbreras's Crew</t>
  </si>
  <si>
    <t>Roberto Lumbreras</t>
  </si>
  <si>
    <t>Ramesh Bobba</t>
  </si>
  <si>
    <t>2021-072</t>
  </si>
  <si>
    <t>DFW Soil Slope Remediation</t>
  </si>
  <si>
    <t>Martin Escobedo Jr</t>
  </si>
  <si>
    <t>2022-023</t>
  </si>
  <si>
    <t>Dallas Riverfront &amp; Cadiz Brid</t>
  </si>
  <si>
    <t>Deziree L. Thomas</t>
  </si>
  <si>
    <t>Alberto Zuniga</t>
  </si>
  <si>
    <t>2023-034</t>
  </si>
  <si>
    <t>Dallas IH 45 Bridge Maintenanc</t>
  </si>
  <si>
    <t>Eric Giebelhaus</t>
  </si>
  <si>
    <t>Luis F. Ramirez</t>
  </si>
  <si>
    <t>2024-012</t>
  </si>
  <si>
    <t>Dallas IH 635 U-Turn Bridge</t>
  </si>
  <si>
    <t>Jose R. Terrazas Melendez</t>
  </si>
  <si>
    <t>2024-003</t>
  </si>
  <si>
    <t>Dallas 635 Slope Stabilization</t>
  </si>
  <si>
    <t>Jose M. Rangel</t>
  </si>
  <si>
    <t>Jose Rangel's Crew</t>
  </si>
  <si>
    <t>2024-016</t>
  </si>
  <si>
    <t>Rockwall SH 66 Column Repair</t>
  </si>
  <si>
    <t>Patrichia N. Hanna</t>
  </si>
  <si>
    <t>SEL-2024</t>
  </si>
  <si>
    <t>Daily Timecard Review - Submittals (Unapproved Hours)</t>
  </si>
  <si>
    <t>Daily Timecard Review - Approved (Approved Hours)</t>
  </si>
  <si>
    <t>Sum of Hours</t>
  </si>
  <si>
    <t>Monday</t>
  </si>
  <si>
    <t>Tuesday</t>
  </si>
  <si>
    <t>Wednesday</t>
  </si>
  <si>
    <t>Thursday</t>
  </si>
  <si>
    <t>Friday</t>
  </si>
  <si>
    <t>Grand Total</t>
  </si>
  <si>
    <t>Bikhyat Adhikari</t>
  </si>
  <si>
    <t>Cooper Link</t>
  </si>
  <si>
    <t>William Rather</t>
  </si>
  <si>
    <t>WE 09.14.2024</t>
  </si>
  <si>
    <t>Total Unapproved Hours</t>
  </si>
  <si>
    <t>Total Approved Hours</t>
  </si>
  <si>
    <t>% Unapproved to Approved</t>
  </si>
  <si>
    <t>2019-043</t>
  </si>
  <si>
    <t>2022-033</t>
  </si>
  <si>
    <t>TOTAL TIME</t>
  </si>
  <si>
    <t>SUBMITTED - UNAPPROVED TIME</t>
  </si>
  <si>
    <t>APPROVED - APPROVED TIME</t>
  </si>
  <si>
    <t>RAGLE - DAILY PENDING QUANTITIES REVIEW</t>
  </si>
  <si>
    <t>Count of Amount</t>
  </si>
  <si>
    <t>Column Labels</t>
  </si>
  <si>
    <t>Row Labels</t>
  </si>
  <si>
    <t>Approved On Time</t>
  </si>
  <si>
    <t>Not Approved On Time</t>
  </si>
  <si>
    <t>2024-004: City of Dallas Sidewalk 2024</t>
  </si>
  <si>
    <t>2023-007: Ector BI 20E Rehab Roadway</t>
  </si>
  <si>
    <t>Sum of Hours3</t>
  </si>
  <si>
    <t>Monday Total</t>
  </si>
  <si>
    <t>Tuesday Total</t>
  </si>
  <si>
    <t>Wednesday Total</t>
  </si>
  <si>
    <t>Thursday Total</t>
  </si>
  <si>
    <t>Friday Total</t>
  </si>
  <si>
    <t>2024-004 - City of Dallas Sidewalk 2024</t>
  </si>
  <si>
    <t>2024-019 - Tarrant VA Bridge Rehab</t>
  </si>
  <si>
    <t>2023-007 - Ector BI 20E Rehab Roadway</t>
  </si>
  <si>
    <t>2023-014 - Tarrant IH 20 US 81 Bridge Dec</t>
  </si>
  <si>
    <t>DALOH-HH - Dallas OH Heavy Highway</t>
  </si>
  <si>
    <t>TEXDIST - Texas District Office</t>
  </si>
  <si>
    <t>COUNT OF WE 9/7 EMPLOYEES</t>
  </si>
  <si>
    <t>COUNT OF WE 9/14 EMPLOYEES</t>
  </si>
  <si>
    <t>EMPLOYEES W/O TIME</t>
  </si>
  <si>
    <t>Employee #</t>
  </si>
  <si>
    <t>Employee Name</t>
  </si>
  <si>
    <t>M.I.</t>
  </si>
  <si>
    <t>Last Name</t>
  </si>
  <si>
    <t>Note</t>
  </si>
  <si>
    <t>Note #2</t>
  </si>
  <si>
    <t>Nagesh Kumar</t>
  </si>
  <si>
    <t>Pachipulusu Sreedhar</t>
  </si>
  <si>
    <t>Matthew</t>
  </si>
  <si>
    <t>C</t>
  </si>
  <si>
    <t>Shaylor</t>
  </si>
  <si>
    <t>Alberto</t>
  </si>
  <si>
    <t>Zuniga</t>
  </si>
  <si>
    <t>Jose</t>
  </si>
  <si>
    <t>Ramirez</t>
  </si>
  <si>
    <t>R</t>
  </si>
  <si>
    <t>L</t>
  </si>
  <si>
    <t>Thomas</t>
  </si>
  <si>
    <t>Juan</t>
  </si>
  <si>
    <t>Berjes Ruiz</t>
  </si>
  <si>
    <t>Mark</t>
  </si>
  <si>
    <t>E</t>
  </si>
  <si>
    <t>Garcia</t>
  </si>
  <si>
    <t>Martin</t>
  </si>
  <si>
    <t>Escobedo Jr</t>
  </si>
  <si>
    <t>Jared</t>
  </si>
  <si>
    <t>K</t>
  </si>
  <si>
    <t>Ruhrup</t>
  </si>
  <si>
    <t>Adam</t>
  </si>
  <si>
    <t>H</t>
  </si>
  <si>
    <t>Goode</t>
  </si>
  <si>
    <t>Alejandro</t>
  </si>
  <si>
    <t>J</t>
  </si>
  <si>
    <t>Rodriguez-Ayala</t>
  </si>
  <si>
    <t>Jorge</t>
  </si>
  <si>
    <t>Martinez</t>
  </si>
  <si>
    <t>Terrazas Melendez</t>
  </si>
  <si>
    <t>Gerald</t>
  </si>
  <si>
    <t>A</t>
  </si>
  <si>
    <t>Ehimhen</t>
  </si>
  <si>
    <t>Bikhyat</t>
  </si>
  <si>
    <t>Adhikari</t>
  </si>
  <si>
    <t>Saul</t>
  </si>
  <si>
    <t>Martinez Alvarez</t>
  </si>
  <si>
    <t>Caleb</t>
  </si>
  <si>
    <t>S</t>
  </si>
  <si>
    <t>Kocmick</t>
  </si>
  <si>
    <t>MICHAEL</t>
  </si>
  <si>
    <t>RIEDER</t>
  </si>
  <si>
    <t>Padgett</t>
  </si>
  <si>
    <t>Luis</t>
  </si>
  <si>
    <t>F</t>
  </si>
  <si>
    <t>Aaron</t>
  </si>
  <si>
    <t>Eric</t>
  </si>
  <si>
    <t>Giebelhaus</t>
  </si>
  <si>
    <t>Roberto</t>
  </si>
  <si>
    <t>Guerrero Jr</t>
  </si>
  <si>
    <t>PAXTON</t>
  </si>
  <si>
    <t>HAYS</t>
  </si>
  <si>
    <t>ANTHONY</t>
  </si>
  <si>
    <t>HARDIMON</t>
  </si>
  <si>
    <t>Clint</t>
  </si>
  <si>
    <t>Mize</t>
  </si>
  <si>
    <t>Ivan</t>
  </si>
  <si>
    <t>Torres</t>
  </si>
  <si>
    <t>Lorenzo</t>
  </si>
  <si>
    <t>Aparicio</t>
  </si>
  <si>
    <t>Michael</t>
  </si>
  <si>
    <t>Hammons</t>
  </si>
  <si>
    <t>Korbin</t>
  </si>
  <si>
    <t>Gee</t>
  </si>
  <si>
    <t>Concha</t>
  </si>
  <si>
    <t>M</t>
  </si>
  <si>
    <t>Eliam</t>
  </si>
  <si>
    <t>Hernandez</t>
  </si>
  <si>
    <t>Hector</t>
  </si>
  <si>
    <t>O</t>
  </si>
  <si>
    <t>Rodriguez</t>
  </si>
  <si>
    <t>Mauro</t>
  </si>
  <si>
    <t>Salinas</t>
  </si>
  <si>
    <t>Librado</t>
  </si>
  <si>
    <t>Aguillon</t>
  </si>
  <si>
    <t>Salvador</t>
  </si>
  <si>
    <t>Cardoso</t>
  </si>
  <si>
    <t>Claudio</t>
  </si>
  <si>
    <t>Ramon</t>
  </si>
  <si>
    <t>Deanda</t>
  </si>
  <si>
    <t>Catalino</t>
  </si>
  <si>
    <t>Flores Jr</t>
  </si>
  <si>
    <t>Flores Sr</t>
  </si>
  <si>
    <t>Artemio</t>
  </si>
  <si>
    <t>Floriberto</t>
  </si>
  <si>
    <t>Govea</t>
  </si>
  <si>
    <t>P</t>
  </si>
  <si>
    <t>Lopez Lira</t>
  </si>
  <si>
    <t>Jesus</t>
  </si>
  <si>
    <t>Lopez Soto</t>
  </si>
  <si>
    <t>Daniel</t>
  </si>
  <si>
    <t>Lopez</t>
  </si>
  <si>
    <t>Valentin</t>
  </si>
  <si>
    <t>Leonel</t>
  </si>
  <si>
    <t>Munoz</t>
  </si>
  <si>
    <t>Gaudencio</t>
  </si>
  <si>
    <t>Ortiz</t>
  </si>
  <si>
    <t>Osorio-Ortiz</t>
  </si>
  <si>
    <t>Perez</t>
  </si>
  <si>
    <t>I</t>
  </si>
  <si>
    <t>Rangel</t>
  </si>
  <si>
    <t>Reyes Diaz</t>
  </si>
  <si>
    <t>Reyes</t>
  </si>
  <si>
    <t>Rivera</t>
  </si>
  <si>
    <t>Miguel</t>
  </si>
  <si>
    <t>Rodriguez Flores</t>
  </si>
  <si>
    <t>Fernando</t>
  </si>
  <si>
    <t>Romo-Mendez</t>
  </si>
  <si>
    <t>Romo</t>
  </si>
  <si>
    <t>Ruiz</t>
  </si>
  <si>
    <t>Sanchez</t>
  </si>
  <si>
    <t>Sotelo</t>
  </si>
  <si>
    <t>Gabriel</t>
  </si>
  <si>
    <t>Sigala</t>
  </si>
  <si>
    <t>Bautista</t>
  </si>
  <si>
    <t>Aguilar Rico</t>
  </si>
  <si>
    <t>Reynaldo</t>
  </si>
  <si>
    <t>Smith Jr</t>
  </si>
  <si>
    <t>Lumbreras</t>
  </si>
  <si>
    <t>Murcia Orellana</t>
  </si>
  <si>
    <t>J Trinidad</t>
  </si>
  <si>
    <t>Peres-Rangel</t>
  </si>
  <si>
    <t>Herrera-Rosas</t>
  </si>
  <si>
    <t>Rodriguez Jr</t>
  </si>
  <si>
    <t>Luevano</t>
  </si>
  <si>
    <t>Omar</t>
  </si>
  <si>
    <t>Ernest</t>
  </si>
  <si>
    <t>Lemon Jr</t>
  </si>
  <si>
    <t>George</t>
  </si>
  <si>
    <t>Oliva</t>
  </si>
  <si>
    <t>Isaac</t>
  </si>
  <si>
    <t>Caamal</t>
  </si>
  <si>
    <t>Oscar</t>
  </si>
  <si>
    <t>Pintor-Guzman</t>
  </si>
  <si>
    <t>David</t>
  </si>
  <si>
    <t>Chavez</t>
  </si>
  <si>
    <t>Victor</t>
  </si>
  <si>
    <t>Cardoso-Cardoso</t>
  </si>
  <si>
    <t>Manuel</t>
  </si>
  <si>
    <t>Bueno-Ibarra</t>
  </si>
  <si>
    <t>Sabino</t>
  </si>
  <si>
    <t>Ibarra</t>
  </si>
  <si>
    <t>Timoteo</t>
  </si>
  <si>
    <t>Negrete-Herrera</t>
  </si>
  <si>
    <t>Zamora-Espinoza</t>
  </si>
  <si>
    <t>Angel</t>
  </si>
  <si>
    <t>Flores</t>
  </si>
  <si>
    <t>Antonio</t>
  </si>
  <si>
    <t>Calcanas Cisneros</t>
  </si>
  <si>
    <t>G</t>
  </si>
  <si>
    <t>D</t>
  </si>
  <si>
    <t>Workman</t>
  </si>
  <si>
    <t>Acel</t>
  </si>
  <si>
    <t>Mendoza</t>
  </si>
  <si>
    <t>Miramontes Jr</t>
  </si>
  <si>
    <t>Alonso</t>
  </si>
  <si>
    <t>Miramontes</t>
  </si>
  <si>
    <t>Miramontes Marquez</t>
  </si>
  <si>
    <t>Josue</t>
  </si>
  <si>
    <t>Martinez Salazar</t>
  </si>
  <si>
    <t>Rodarte Serrano</t>
  </si>
  <si>
    <t>Frayre</t>
  </si>
  <si>
    <t>Alvarez</t>
  </si>
  <si>
    <t>Quincy</t>
  </si>
  <si>
    <t>Haynes</t>
  </si>
  <si>
    <t>B</t>
  </si>
  <si>
    <t>Ruben</t>
  </si>
  <si>
    <t>Cesar</t>
  </si>
  <si>
    <t>Valenzuela Martinez</t>
  </si>
  <si>
    <t>Diego</t>
  </si>
  <si>
    <t>Rivera Munoz</t>
  </si>
  <si>
    <t>Silvano</t>
  </si>
  <si>
    <t>Diaz Ontiveros</t>
  </si>
  <si>
    <t>Gonzalez Pedroza</t>
  </si>
  <si>
    <t>Johny</t>
  </si>
  <si>
    <t>Martinez Diaz</t>
  </si>
  <si>
    <t>Francisco</t>
  </si>
  <si>
    <t>Diaz Serna</t>
  </si>
  <si>
    <t>Pina</t>
  </si>
  <si>
    <t>Raul</t>
  </si>
  <si>
    <t>Morales</t>
  </si>
  <si>
    <t>Rivera Jr</t>
  </si>
  <si>
    <t>Lucero</t>
  </si>
  <si>
    <t>Ernesto</t>
  </si>
  <si>
    <t>Orrostieta Hernandez</t>
  </si>
  <si>
    <t>Anthony</t>
  </si>
  <si>
    <t>Ibe</t>
  </si>
  <si>
    <t>Leon</t>
  </si>
  <si>
    <t>Garcia Jr</t>
  </si>
  <si>
    <t>Arreola</t>
  </si>
  <si>
    <t>Stonie</t>
  </si>
  <si>
    <t>Brown</t>
  </si>
  <si>
    <t>Sanchez Jr</t>
  </si>
  <si>
    <t>Ramiro</t>
  </si>
  <si>
    <t>Vazquez De La Cruz</t>
  </si>
  <si>
    <t>Marco</t>
  </si>
  <si>
    <t>Rivas</t>
  </si>
  <si>
    <t>Johnny</t>
  </si>
  <si>
    <t>Carmona</t>
  </si>
  <si>
    <t>Ricardo</t>
  </si>
  <si>
    <t>Palmerin</t>
  </si>
  <si>
    <t>Izaiah</t>
  </si>
  <si>
    <t>Casas</t>
  </si>
  <si>
    <t>Eduardo</t>
  </si>
  <si>
    <t>Alvarado</t>
  </si>
  <si>
    <t>Cordova</t>
  </si>
  <si>
    <t>Hodges</t>
  </si>
  <si>
    <t>Eliseo</t>
  </si>
  <si>
    <t>Becerra-Mosqueida</t>
  </si>
  <si>
    <t>Becerra Balderas</t>
  </si>
  <si>
    <t>Quiroga</t>
  </si>
  <si>
    <t>Troy</t>
  </si>
  <si>
    <t>Malette</t>
  </si>
  <si>
    <t>Roldan</t>
  </si>
  <si>
    <t>Salazar Moreno</t>
  </si>
  <si>
    <t>Heriberto</t>
  </si>
  <si>
    <t>Agustin</t>
  </si>
  <si>
    <t>Ruiz Ledesma</t>
  </si>
  <si>
    <t>Ybarra</t>
  </si>
  <si>
    <t>Juarez Torres</t>
  </si>
  <si>
    <t>Montalvo</t>
  </si>
  <si>
    <t>Olivorio</t>
  </si>
  <si>
    <t>Loredo Jr</t>
  </si>
  <si>
    <t>Granados Cerritos</t>
  </si>
  <si>
    <t>Abraham</t>
  </si>
  <si>
    <t>Casarez</t>
  </si>
  <si>
    <t>ADRIAN</t>
  </si>
  <si>
    <t>FUENTES</t>
  </si>
  <si>
    <t>Andres</t>
  </si>
  <si>
    <t>Salas</t>
  </si>
  <si>
    <t>Edgar</t>
  </si>
  <si>
    <t>Felipe</t>
  </si>
  <si>
    <t>Mendoza Rincon</t>
  </si>
  <si>
    <t>Santiago</t>
  </si>
  <si>
    <t>Arreola Murillo</t>
  </si>
  <si>
    <t>Santana Solis</t>
  </si>
  <si>
    <t>Lara Carreno</t>
  </si>
  <si>
    <t>Vasquez</t>
  </si>
  <si>
    <t>Soriano Chacon</t>
  </si>
  <si>
    <t>Jeremy</t>
  </si>
  <si>
    <t>T</t>
  </si>
  <si>
    <t>Collins</t>
  </si>
  <si>
    <t>Vasquez Jr</t>
  </si>
  <si>
    <t>Hernan</t>
  </si>
  <si>
    <t>Soto Aguilar</t>
  </si>
  <si>
    <t>Gilberto</t>
  </si>
  <si>
    <t>Rodriguez Quilo</t>
  </si>
  <si>
    <t>Armando</t>
  </si>
  <si>
    <t>Jason</t>
  </si>
  <si>
    <t>FABIAN</t>
  </si>
  <si>
    <t>SERRANO URIBE</t>
  </si>
  <si>
    <t>Brian</t>
  </si>
  <si>
    <t>Garza</t>
  </si>
  <si>
    <t>Lisandro</t>
  </si>
  <si>
    <t>Alvarado Alvarado</t>
  </si>
  <si>
    <t>Gutierrez Alejandre</t>
  </si>
  <si>
    <t>Faustino</t>
  </si>
  <si>
    <t>HUGO</t>
  </si>
  <si>
    <t>SALINAS GONZALEZ</t>
  </si>
  <si>
    <t>Esteban</t>
  </si>
  <si>
    <t>Rodriguez Perez</t>
  </si>
  <si>
    <t>Irael</t>
  </si>
  <si>
    <t>Perez Leyva</t>
  </si>
  <si>
    <t>ABRAHAM</t>
  </si>
  <si>
    <t>VILLA</t>
  </si>
  <si>
    <t>Castillo Andrade</t>
  </si>
  <si>
    <t>Ruiz Avila</t>
  </si>
  <si>
    <t>Aranda</t>
  </si>
  <si>
    <t>Osama</t>
  </si>
  <si>
    <t>Abunemeh</t>
  </si>
  <si>
    <t>Albert</t>
  </si>
  <si>
    <t>Perry</t>
  </si>
  <si>
    <t>Uriel</t>
  </si>
  <si>
    <t>Garcia-Andrade</t>
  </si>
  <si>
    <t>Alonzo</t>
  </si>
  <si>
    <t>Gonzalez</t>
  </si>
  <si>
    <t>Blanco</t>
  </si>
  <si>
    <t>Reyneri</t>
  </si>
  <si>
    <t>Caballero</t>
  </si>
  <si>
    <t>Y</t>
  </si>
  <si>
    <t>Rivera-Beltran</t>
  </si>
  <si>
    <t>Fonseca-Resto</t>
  </si>
  <si>
    <t>Baena</t>
  </si>
  <si>
    <t>Bonifacio</t>
  </si>
  <si>
    <t>Vazquez-Rodriguez</t>
  </si>
  <si>
    <t>Rivera-Moreno</t>
  </si>
  <si>
    <t>Rolando</t>
  </si>
  <si>
    <t>Colmenero-Garcia</t>
  </si>
  <si>
    <t>Aureliano</t>
  </si>
  <si>
    <t>Turrubiartes Jr</t>
  </si>
  <si>
    <t>Alfredo</t>
  </si>
  <si>
    <t>Enriquez Ramirez</t>
  </si>
  <si>
    <t>Ruiz Almanza</t>
  </si>
  <si>
    <t>Gerardo</t>
  </si>
  <si>
    <t xml:space="preserve">            </t>
  </si>
  <si>
    <t>Garcia Arreguin</t>
  </si>
  <si>
    <t>Gonzalez Rios</t>
  </si>
  <si>
    <t>Kate</t>
  </si>
  <si>
    <t>White</t>
  </si>
  <si>
    <t>Christopher</t>
  </si>
  <si>
    <t>W</t>
  </si>
  <si>
    <t>Sebastian</t>
  </si>
  <si>
    <t>De Salas</t>
  </si>
  <si>
    <t>Amount</t>
  </si>
  <si>
    <t>Unit</t>
  </si>
  <si>
    <t>Job &amp; Desc</t>
  </si>
  <si>
    <t>Cost Code</t>
  </si>
  <si>
    <t>Qty</t>
  </si>
  <si>
    <t>UoM</t>
  </si>
  <si>
    <t>Crew2</t>
  </si>
  <si>
    <t>Draft</t>
  </si>
  <si>
    <t>CY</t>
  </si>
  <si>
    <t>WK</t>
  </si>
  <si>
    <t>LF</t>
  </si>
  <si>
    <t>Senior PM</t>
  </si>
  <si>
    <t>PM</t>
  </si>
  <si>
    <t>Job</t>
  </si>
  <si>
    <t>Vick Adhikari</t>
  </si>
  <si>
    <t>Jose Bautista</t>
  </si>
  <si>
    <t> </t>
  </si>
  <si>
    <t>Adam Goode</t>
  </si>
  <si>
    <t>Alejandro Rodriguez-Ayala</t>
  </si>
  <si>
    <t>Caleb Padgett</t>
  </si>
  <si>
    <t>Deziree Thomas</t>
  </si>
  <si>
    <t>EQUIP WT</t>
  </si>
  <si>
    <t>Juan Berjes Ruiz</t>
  </si>
  <si>
    <t>Tynor Larson</t>
  </si>
  <si>
    <t>Luis Morales</t>
  </si>
  <si>
    <t>Juan Lopez-Vazquez</t>
  </si>
  <si>
    <t>2023-030</t>
  </si>
  <si>
    <t>James Gabe</t>
  </si>
  <si>
    <t>2024-014</t>
  </si>
  <si>
    <t>2024-017</t>
  </si>
  <si>
    <t>2024-026</t>
  </si>
  <si>
    <t>2024-028</t>
  </si>
  <si>
    <t>EQUIP HOU</t>
  </si>
  <si>
    <t>Sam Piland</t>
  </si>
  <si>
    <t>Mark Garcia</t>
  </si>
  <si>
    <t>Mike Rieder</t>
  </si>
  <si>
    <t>2024-027</t>
  </si>
  <si>
    <t>2020-027</t>
  </si>
  <si>
    <t>JOSE R. TERRAZAS MELENDEZ</t>
  </si>
  <si>
    <t>MARTIN ESCOBEDO</t>
  </si>
  <si>
    <t>Sam Bach</t>
  </si>
  <si>
    <t>Jared Ruhrup</t>
  </si>
  <si>
    <t>Sam Abunemeh</t>
  </si>
  <si>
    <t>2022-042</t>
  </si>
  <si>
    <t>JOB DESC</t>
  </si>
  <si>
    <t>Collin Mckinney Parkway Constr</t>
  </si>
  <si>
    <t>JOB #</t>
  </si>
  <si>
    <t>PM / PE</t>
  </si>
  <si>
    <t>Tynor J. Larson</t>
  </si>
  <si>
    <t>Michael A. Rieder</t>
  </si>
  <si>
    <t>PROJECT</t>
  </si>
  <si>
    <t>1</t>
  </si>
  <si>
    <t>210077</t>
  </si>
  <si>
    <t>240164</t>
  </si>
  <si>
    <t>240067</t>
  </si>
  <si>
    <t>Rehab Lanside Storm Phase 2</t>
  </si>
  <si>
    <t>Eric Giebelhaus2</t>
  </si>
  <si>
    <t>SL 12 Overlay &amp; Concrete Repair</t>
  </si>
  <si>
    <t>Jefferson SH 73 Safety Improvement</t>
  </si>
  <si>
    <t>Sub Gulf Coast Hardin US 96</t>
  </si>
  <si>
    <t>NTTA Fracture Critical Bridge</t>
  </si>
  <si>
    <t>Harris VA Bearing Pad Replacement</t>
  </si>
  <si>
    <t>Matagorda SH 35 Bridge Replacement</t>
  </si>
  <si>
    <t>2024-030</t>
  </si>
  <si>
    <t>2023-036</t>
  </si>
  <si>
    <t>\</t>
  </si>
  <si>
    <t>DAY</t>
  </si>
  <si>
    <t>Jesus Lopez's Crew</t>
  </si>
  <si>
    <t>Jesus Lopez Soto</t>
  </si>
  <si>
    <t>240050</t>
  </si>
  <si>
    <t>2022-023 - Dallas Riverfront &amp; Cadiz Brid</t>
  </si>
  <si>
    <t>WKS</t>
  </si>
  <si>
    <t>TRAFF Ragle Main</t>
  </si>
  <si>
    <t>West Texas OH Heavy Highway</t>
  </si>
  <si>
    <t>Houston OH - Heavy Highway</t>
  </si>
  <si>
    <t>WTOH-HH - West Texas OH Heavy Highway</t>
  </si>
  <si>
    <t>HOUOH-HH - Houston OH - Heavy Highway</t>
  </si>
  <si>
    <t>9000 100B</t>
  </si>
  <si>
    <t>SUPERINTENDENT</t>
  </si>
  <si>
    <t>EA</t>
  </si>
  <si>
    <t>SY</t>
  </si>
  <si>
    <t>Jorge L. Flores</t>
  </si>
  <si>
    <t>SF</t>
  </si>
  <si>
    <t>240607</t>
  </si>
  <si>
    <t>240042</t>
  </si>
  <si>
    <t>Artemio Garcia</t>
  </si>
  <si>
    <t>240601</t>
  </si>
  <si>
    <t>Ernesto Orrostieta Hernandez</t>
  </si>
  <si>
    <t>240077</t>
  </si>
  <si>
    <t>Fernando Romo-Mendez</t>
  </si>
  <si>
    <t>240089</t>
  </si>
  <si>
    <t>Miguel A. Sotelo</t>
  </si>
  <si>
    <t>2024-023 - Tarrant Riverside Bridge Rehab</t>
  </si>
  <si>
    <t>Sunday</t>
  </si>
  <si>
    <t>240334</t>
  </si>
  <si>
    <t>Victor Cardoso-Cardoso</t>
  </si>
  <si>
    <t>240712</t>
  </si>
  <si>
    <t>Martin A. Montalvo</t>
  </si>
  <si>
    <t>240557</t>
  </si>
  <si>
    <t>Raul R. Morales</t>
  </si>
  <si>
    <t>240499</t>
  </si>
  <si>
    <t>Cesar E. Valenzuela Martinez</t>
  </si>
  <si>
    <t>Sunday Total</t>
  </si>
  <si>
    <t>Equipment DFW Division</t>
  </si>
  <si>
    <t>580 4000A</t>
  </si>
  <si>
    <t>1601A TRAFFIC CONTROL</t>
  </si>
  <si>
    <t>2024-019: Tarrant VA Bridge Rehab</t>
  </si>
  <si>
    <t>SAFETY SCHED</t>
  </si>
  <si>
    <t>240617</t>
  </si>
  <si>
    <t>Stonie B. Brown</t>
  </si>
  <si>
    <t>EQUIP DFW - Equipment DFW Division</t>
  </si>
  <si>
    <t>240682</t>
  </si>
  <si>
    <t>Eligio Hernandez</t>
  </si>
  <si>
    <t>2024-036</t>
  </si>
  <si>
    <t>Terminal F Civil Utility</t>
  </si>
  <si>
    <t>240688</t>
  </si>
  <si>
    <t>Eliseo Becerra-Mosqueida</t>
  </si>
  <si>
    <t>9000 100C</t>
  </si>
  <si>
    <t>LD INOUT SHOW UP REPAIR LABOR</t>
  </si>
  <si>
    <t>Juan C. Vasquez's Crew</t>
  </si>
  <si>
    <t>Ramiro Vazquez's Crew</t>
  </si>
  <si>
    <t>Tarrant SH183 Bridge</t>
  </si>
  <si>
    <t>2023-006 - Tarrant SH183 Bridge</t>
  </si>
  <si>
    <t>240128</t>
  </si>
  <si>
    <t>Gabriel Sigala</t>
  </si>
  <si>
    <t>PRECONST</t>
  </si>
  <si>
    <t>Preconstruction</t>
  </si>
  <si>
    <t>PROJCONT</t>
  </si>
  <si>
    <t>Project Controls</t>
  </si>
  <si>
    <t>2024-012 - Dallas IH 635 U-Turn Bridge</t>
  </si>
  <si>
    <t>LS</t>
  </si>
  <si>
    <t>130 4000A</t>
  </si>
  <si>
    <t>201 REM CONC DRIVE PVMT APRON</t>
  </si>
  <si>
    <t>2024-012: Dallas IH 635 U-Turn Bridge</t>
  </si>
  <si>
    <t>2023-034 - Dallas IH 45 Bridge Maintenanc</t>
  </si>
  <si>
    <t>Ammar</t>
  </si>
  <si>
    <t>Elhamad</t>
  </si>
  <si>
    <t>Ramesh</t>
  </si>
  <si>
    <t>Bobba</t>
  </si>
  <si>
    <t>Kody</t>
  </si>
  <si>
    <t>Hurley</t>
  </si>
  <si>
    <t>Carlos</t>
  </si>
  <si>
    <t>Eclavea</t>
  </si>
  <si>
    <t>SALVADOR</t>
  </si>
  <si>
    <t>MONCADA PUGA</t>
  </si>
  <si>
    <t>Juvenal</t>
  </si>
  <si>
    <t>Carbajal</t>
  </si>
  <si>
    <t>Becerra</t>
  </si>
  <si>
    <t>Rodriguez Avelar</t>
  </si>
  <si>
    <t>Joel</t>
  </si>
  <si>
    <t>Barrientos</t>
  </si>
  <si>
    <t>Eligio</t>
  </si>
  <si>
    <t>Marcos</t>
  </si>
  <si>
    <t>De La Paz</t>
  </si>
  <si>
    <t>Enrique</t>
  </si>
  <si>
    <t>Cortez</t>
  </si>
  <si>
    <t>William</t>
  </si>
  <si>
    <t>Lemus Perez</t>
  </si>
  <si>
    <t>Ponce</t>
  </si>
  <si>
    <t>Bismarck</t>
  </si>
  <si>
    <t>Arauz Barrera</t>
  </si>
  <si>
    <t>Fernando Reyes</t>
  </si>
  <si>
    <t>Mercado Rapalo</t>
  </si>
  <si>
    <t>JUSTIN</t>
  </si>
  <si>
    <t>OWENS</t>
  </si>
  <si>
    <t>Rigoberto</t>
  </si>
  <si>
    <t>Justin</t>
  </si>
  <si>
    <t>Hampton</t>
  </si>
  <si>
    <t>Tovar</t>
  </si>
  <si>
    <t>Edwin</t>
  </si>
  <si>
    <t>WILLIAM</t>
  </si>
  <si>
    <t>PERSINGER</t>
  </si>
  <si>
    <t>U</t>
  </si>
  <si>
    <t>Bonilla</t>
  </si>
  <si>
    <t>Andrade</t>
  </si>
  <si>
    <t>Medina-Rodriguez</t>
  </si>
  <si>
    <t>Jessica</t>
  </si>
  <si>
    <t>Cuitlahuac</t>
  </si>
  <si>
    <t>Alonso-Flores</t>
  </si>
  <si>
    <t>Badillo</t>
  </si>
  <si>
    <t>Agapito</t>
  </si>
  <si>
    <t>Castaneda Alonso</t>
  </si>
  <si>
    <t>Gustavo</t>
  </si>
  <si>
    <t>Hurtado Guillen</t>
  </si>
  <si>
    <t>Delasbour</t>
  </si>
  <si>
    <t>Saldierna Jr</t>
  </si>
  <si>
    <t>Navarro</t>
  </si>
  <si>
    <t>Ulises</t>
  </si>
  <si>
    <t>N</t>
  </si>
  <si>
    <t>Edina</t>
  </si>
  <si>
    <t>Haracic</t>
  </si>
  <si>
    <t>Brett</t>
  </si>
  <si>
    <t>Watson</t>
  </si>
  <si>
    <t>Britney</t>
  </si>
  <si>
    <t>Pan</t>
  </si>
  <si>
    <t>Ameneiro Camalleris</t>
  </si>
  <si>
    <t>Robertson</t>
  </si>
  <si>
    <t>Diana</t>
  </si>
  <si>
    <t>Maria</t>
  </si>
  <si>
    <t>Sifuentes</t>
  </si>
  <si>
    <t>Jesse</t>
  </si>
  <si>
    <t>Moore</t>
  </si>
  <si>
    <t>Luke</t>
  </si>
  <si>
    <t>Shanna</t>
  </si>
  <si>
    <t>Ellis</t>
  </si>
  <si>
    <t>Lozano Welsh</t>
  </si>
  <si>
    <t>Leticia</t>
  </si>
  <si>
    <t>Alaniz</t>
  </si>
  <si>
    <t>Rachel</t>
  </si>
  <si>
    <t>Welch</t>
  </si>
  <si>
    <t>Said</t>
  </si>
  <si>
    <t>Castro</t>
  </si>
  <si>
    <t>Hallman</t>
  </si>
  <si>
    <t>Cooper</t>
  </si>
  <si>
    <t>Link</t>
  </si>
  <si>
    <t>Grading</t>
  </si>
  <si>
    <t>Matagorda SH 35 Bridge Replace</t>
  </si>
  <si>
    <t>2024-030 - Matagorda SH 35 Bridge Replace</t>
  </si>
  <si>
    <t>Uriel Garcia's Crew</t>
  </si>
  <si>
    <t>Uriel Garcia-Andrade</t>
  </si>
  <si>
    <t>200 4000B</t>
  </si>
  <si>
    <t>355 FG SDW 4</t>
  </si>
  <si>
    <t>200 4000C</t>
  </si>
  <si>
    <t>355 F P S SDW 4</t>
  </si>
  <si>
    <t>DISPATCH</t>
  </si>
  <si>
    <t>EQUIP TRUCK DISPATCHING</t>
  </si>
  <si>
    <t>Kody Hurley</t>
  </si>
  <si>
    <t>230021</t>
  </si>
  <si>
    <t>Carlos H. Eclavea</t>
  </si>
  <si>
    <t>DAYS</t>
  </si>
  <si>
    <t>Omar Ramirez Traffic Crew</t>
  </si>
  <si>
    <t>Omar Ramirez</t>
  </si>
  <si>
    <t>200 4000A</t>
  </si>
  <si>
    <t>355 REM SDW 4</t>
  </si>
  <si>
    <t>440061</t>
  </si>
  <si>
    <t>440442</t>
  </si>
  <si>
    <t>Andres Garcia Arreguin</t>
  </si>
  <si>
    <t>440257</t>
  </si>
  <si>
    <t>Luis A. Rivera-Moreno</t>
  </si>
  <si>
    <t>440462</t>
  </si>
  <si>
    <t>Reynaldo A. Garcia Arreguin</t>
  </si>
  <si>
    <t>440128</t>
  </si>
  <si>
    <t>Juan F. Baena</t>
  </si>
  <si>
    <t>240808</t>
  </si>
  <si>
    <t>Jesus A. Saa Aleman</t>
  </si>
  <si>
    <t>240254</t>
  </si>
  <si>
    <t>Salvador Rodriguez Jr</t>
  </si>
  <si>
    <t>240675</t>
  </si>
  <si>
    <t>Cordova A. Hodges</t>
  </si>
  <si>
    <t>440122</t>
  </si>
  <si>
    <t>Miguel A. Fonseca-Resto</t>
  </si>
  <si>
    <t>Grecia</t>
  </si>
  <si>
    <t>Mancha Camacho</t>
  </si>
  <si>
    <t>Alex</t>
  </si>
  <si>
    <t>Robert</t>
  </si>
  <si>
    <t>Neff</t>
  </si>
  <si>
    <t>Saa Aleman</t>
  </si>
  <si>
    <t>Ponciano Lara</t>
  </si>
  <si>
    <t>Garces</t>
  </si>
  <si>
    <t>Kevin</t>
  </si>
  <si>
    <t>Quinones</t>
  </si>
  <si>
    <t>Romero</t>
  </si>
  <si>
    <t>Rodriguez Saldierna</t>
  </si>
  <si>
    <t>Nancy</t>
  </si>
  <si>
    <t>Vargas</t>
  </si>
  <si>
    <t>Winterrowd</t>
  </si>
  <si>
    <t>240031</t>
  </si>
  <si>
    <t>Francisco J. Paulin Cruz</t>
  </si>
  <si>
    <t/>
  </si>
  <si>
    <t>2022-023: Dallas Riverfront &amp; Cadiz Brid</t>
  </si>
  <si>
    <t>2024-023: Tarrant Riverside Bridge Rehab</t>
  </si>
  <si>
    <t>240755</t>
  </si>
  <si>
    <t>Armando D. Reyes</t>
  </si>
  <si>
    <t>240769</t>
  </si>
  <si>
    <t>Reynaldo Gutierrez Alejandre</t>
  </si>
  <si>
    <t>phaseNo</t>
  </si>
  <si>
    <t>800041</t>
  </si>
  <si>
    <t>Jose M. Ameneiro Camalleris</t>
  </si>
  <si>
    <t>2025-005</t>
  </si>
  <si>
    <t>140 4000A</t>
  </si>
  <si>
    <t>202 REM SEPARATE CURB</t>
  </si>
  <si>
    <t>240219</t>
  </si>
  <si>
    <t>J Trinidad Peres-Rangel</t>
  </si>
  <si>
    <t>240711</t>
  </si>
  <si>
    <t>Marcos A. Juarez Torres</t>
  </si>
  <si>
    <t>240400</t>
  </si>
  <si>
    <t>Thomas G. Workman</t>
  </si>
  <si>
    <t>240333</t>
  </si>
  <si>
    <t>David A. Chavez</t>
  </si>
  <si>
    <t>Hector Sanchez's Crew</t>
  </si>
  <si>
    <t>Hector Sanchez</t>
  </si>
  <si>
    <t>240478</t>
  </si>
  <si>
    <t>Quincy L. Haynes</t>
  </si>
  <si>
    <t>240018</t>
  </si>
  <si>
    <t>Librado Aguillon</t>
  </si>
  <si>
    <t>240619</t>
  </si>
  <si>
    <t>Hector Sanchez Jr</t>
  </si>
  <si>
    <t>240083</t>
  </si>
  <si>
    <t>130 4000B</t>
  </si>
  <si>
    <t>201 HAUL CONC DRIVE PVMT APRON</t>
  </si>
  <si>
    <t>240693</t>
  </si>
  <si>
    <t>Omar E. Becerra Balderas</t>
  </si>
  <si>
    <t>240078</t>
  </si>
  <si>
    <t>Jose A. Romo</t>
  </si>
  <si>
    <t>2023-006: Tarrant SH183 Bridge</t>
  </si>
  <si>
    <t>240612</t>
  </si>
  <si>
    <t>Anthony I. Ibe</t>
  </si>
  <si>
    <t>Candelaria</t>
  </si>
  <si>
    <t>Paulin Cruz</t>
  </si>
  <si>
    <t>Osiel</t>
  </si>
  <si>
    <t>Salaices</t>
  </si>
  <si>
    <t>Bryan</t>
  </si>
  <si>
    <t>Mario</t>
  </si>
  <si>
    <t>Moya</t>
  </si>
  <si>
    <t>Howard IH 20 Bridge Replacement</t>
  </si>
  <si>
    <t>Ammar Elhamad</t>
  </si>
  <si>
    <t>Valentin Lopez</t>
  </si>
  <si>
    <t>Valentin Lopez's Crew</t>
  </si>
  <si>
    <t>240025</t>
  </si>
  <si>
    <t>Juan C. Candelaria</t>
  </si>
  <si>
    <t>Safety/Survey/Scheduling</t>
  </si>
  <si>
    <t>800072</t>
  </si>
  <si>
    <t>Mario Moya</t>
  </si>
  <si>
    <t>240743</t>
  </si>
  <si>
    <t>Juan C. Vasquez</t>
  </si>
  <si>
    <t>240747</t>
  </si>
  <si>
    <t>Hernan Soto Aguilar</t>
  </si>
  <si>
    <t>240742</t>
  </si>
  <si>
    <t>Felipe Lara Carreno</t>
  </si>
  <si>
    <t>Ramiro Vazquez De La Cruz</t>
  </si>
  <si>
    <t>240624</t>
  </si>
  <si>
    <t>210010</t>
  </si>
  <si>
    <t>240740</t>
  </si>
  <si>
    <t>Juan C. Santana Solis</t>
  </si>
  <si>
    <t>Alonso Miramontes's Crew</t>
  </si>
  <si>
    <t>Alonso Miramontes</t>
  </si>
  <si>
    <t>240044</t>
  </si>
  <si>
    <t>Floriberto Govea</t>
  </si>
  <si>
    <t>240662</t>
  </si>
  <si>
    <t>Izaiah C. Casas</t>
  </si>
  <si>
    <t>240753</t>
  </si>
  <si>
    <t>Agustin Rodriguez Quilo</t>
  </si>
  <si>
    <t>240442</t>
  </si>
  <si>
    <t>240443</t>
  </si>
  <si>
    <t>Juan C. Miramontes Marquez</t>
  </si>
  <si>
    <t>240721</t>
  </si>
  <si>
    <t>ADRIAN B. FUENTES</t>
  </si>
  <si>
    <t>240014</t>
  </si>
  <si>
    <t>Hector O. Rodriguez</t>
  </si>
  <si>
    <t>240718</t>
  </si>
  <si>
    <t>Abraham A. Casarez</t>
  </si>
  <si>
    <t>Harris VA Bearing Pad Replacem</t>
  </si>
  <si>
    <t>2024-028 - Harris VA Bearing Pad Replacem</t>
  </si>
  <si>
    <t>440461</t>
  </si>
  <si>
    <t>Juan Garcia Arreguin</t>
  </si>
  <si>
    <t>440449</t>
  </si>
  <si>
    <t>Jose M. Gonzalez Rios</t>
  </si>
  <si>
    <t>PTO</t>
  </si>
  <si>
    <t>Alonzo Gonzalez's Crew</t>
  </si>
  <si>
    <t>Alonzo Gonzalez</t>
  </si>
  <si>
    <t>440072</t>
  </si>
  <si>
    <t>440458</t>
  </si>
  <si>
    <t>Ricardo L. Navarro</t>
  </si>
  <si>
    <t>440411</t>
  </si>
  <si>
    <t>Alfredo Enriquez Ramirez</t>
  </si>
  <si>
    <t>240531</t>
  </si>
  <si>
    <t>Johny D. Martinez Diaz</t>
  </si>
  <si>
    <t>Josue Martinez</t>
  </si>
  <si>
    <t>240520</t>
  </si>
  <si>
    <t>Silvano Diaz Ontiveros</t>
  </si>
  <si>
    <t>240800</t>
  </si>
  <si>
    <t>Rigoberto Chavez</t>
  </si>
  <si>
    <t>240444</t>
  </si>
  <si>
    <t>Josue Martinez Salazar</t>
  </si>
  <si>
    <t>240713</t>
  </si>
  <si>
    <t>Olivorio Loredo Jr</t>
  </si>
  <si>
    <t>240402</t>
  </si>
  <si>
    <t>Acel Mendoza</t>
  </si>
  <si>
    <t>240818</t>
  </si>
  <si>
    <t>Xavier Martinez</t>
  </si>
  <si>
    <t>ANTHONY J. HARDIMON</t>
  </si>
  <si>
    <t>210091</t>
  </si>
  <si>
    <t>240080</t>
  </si>
  <si>
    <t>Juan L. Ruiz</t>
  </si>
  <si>
    <t>Juan Ruiz's Crew</t>
  </si>
  <si>
    <t>240710</t>
  </si>
  <si>
    <t>Juan C. Ybarra</t>
  </si>
  <si>
    <t>240736</t>
  </si>
  <si>
    <t>Felipe J. Mendoza Rincon</t>
  </si>
  <si>
    <t>240793</t>
  </si>
  <si>
    <t>Jose O. Mercado Rapalo</t>
  </si>
  <si>
    <t>SEL-2025</t>
  </si>
  <si>
    <t>Select Maintenance 2025</t>
  </si>
  <si>
    <t>0024 0006</t>
  </si>
  <si>
    <t>NTTA DNT Seg 3 Joint Seal</t>
  </si>
  <si>
    <t>SEL-2025 - Select Maintenance 2025</t>
  </si>
  <si>
    <t>(blank)</t>
  </si>
  <si>
    <t>SEL-2025: Select Maintenance 2025</t>
  </si>
  <si>
    <t>240233</t>
  </si>
  <si>
    <t>Jesus Herrera-Rosas</t>
  </si>
  <si>
    <t>440336</t>
  </si>
  <si>
    <t>Gustavo Hurtado Guillen</t>
  </si>
  <si>
    <t>ROLANDO COLMENERO-GARCIA CREW</t>
  </si>
  <si>
    <t>Rolando Colmenero-Garcia</t>
  </si>
  <si>
    <t>440259</t>
  </si>
  <si>
    <t>440121</t>
  </si>
  <si>
    <t>Jose Y. Rivera-Beltran</t>
  </si>
  <si>
    <t>440459</t>
  </si>
  <si>
    <t>Ulises N. Mendoza</t>
  </si>
  <si>
    <t>440136</t>
  </si>
  <si>
    <t>Cuitlahuac Alonso-Flores</t>
  </si>
  <si>
    <t>240820</t>
  </si>
  <si>
    <t>Garrett Briscoe</t>
  </si>
  <si>
    <t>9000 100H</t>
  </si>
  <si>
    <t>PUNCH LIST</t>
  </si>
  <si>
    <t>240613</t>
  </si>
  <si>
    <t>Leon Garcia Jr</t>
  </si>
  <si>
    <t>Aaron Concha's Crew</t>
  </si>
  <si>
    <t>Aaron Concha</t>
  </si>
  <si>
    <t>240026</t>
  </si>
  <si>
    <t>Jose M. Cardoso</t>
  </si>
  <si>
    <t>Aureliano Reyes Crew</t>
  </si>
  <si>
    <t>Aureliano Reyes</t>
  </si>
  <si>
    <t>440273</t>
  </si>
  <si>
    <t>240494</t>
  </si>
  <si>
    <t>Juan B. Hernandez</t>
  </si>
  <si>
    <t>210048</t>
  </si>
  <si>
    <t>PROJECT MANAGER   ENGINEER</t>
  </si>
  <si>
    <t>240498</t>
  </si>
  <si>
    <t>Ruben Perez</t>
  </si>
  <si>
    <t>Concrete Batch Plant</t>
  </si>
  <si>
    <t>240566</t>
  </si>
  <si>
    <t>Juan R. Rivera Jr</t>
  </si>
  <si>
    <t>240074</t>
  </si>
  <si>
    <t>Daniel Rodriguez Flores</t>
  </si>
  <si>
    <t>2021-017 - Plano Collin Creek Culvert Imp</t>
  </si>
  <si>
    <t>2023-035 - Harris VA Bridge Rehabs</t>
  </si>
  <si>
    <t>2021-017: Plano Collin Creek Culvert Imp</t>
  </si>
  <si>
    <t>2023-014: Tarrant IH 20 US 81 Bridge Dec</t>
  </si>
  <si>
    <t>2023-035: Harris VA Bridge Rehabs</t>
  </si>
  <si>
    <t>2024-030: Matagorda SH 35 Bridge Replace</t>
  </si>
  <si>
    <t>2025-007</t>
  </si>
  <si>
    <t>SM-Dallas SH 310 Intersection</t>
  </si>
  <si>
    <t>240008</t>
  </si>
  <si>
    <t>Eliam Hernandez</t>
  </si>
  <si>
    <t>240005</t>
  </si>
  <si>
    <t>240819</t>
  </si>
  <si>
    <t>Nathan T. Jackson</t>
  </si>
  <si>
    <t>240122</t>
  </si>
  <si>
    <t>Juan Lopez</t>
  </si>
  <si>
    <t>Juan Lopez's Crew</t>
  </si>
  <si>
    <t>240763</t>
  </si>
  <si>
    <t>Brian M. Garza</t>
  </si>
  <si>
    <t>240129</t>
  </si>
  <si>
    <t>Miguel A. Carbajal</t>
  </si>
  <si>
    <t>2025-007 - SM-Dallas SH 310 Intersection</t>
  </si>
  <si>
    <t>104 6001A</t>
  </si>
  <si>
    <t>Break Rem Conc Pav 9</t>
  </si>
  <si>
    <t>2025-007: SM-Dallas SH 310 Intersection</t>
  </si>
  <si>
    <t>Hector Claudio's Crew</t>
  </si>
  <si>
    <t>Hector J. Claudio</t>
  </si>
  <si>
    <t>240028</t>
  </si>
  <si>
    <t>800029</t>
  </si>
  <si>
    <t>Britney M. Pan</t>
  </si>
  <si>
    <t>240822</t>
  </si>
  <si>
    <t>Gibran L. Lopez</t>
  </si>
  <si>
    <t>250 4000A</t>
  </si>
  <si>
    <t>455 FG CURB 18</t>
  </si>
  <si>
    <t>250 4000B</t>
  </si>
  <si>
    <t>455 F P S CURB 18</t>
  </si>
  <si>
    <t>240821</t>
  </si>
  <si>
    <t>Jose R. Jaquez Rodriguez</t>
  </si>
  <si>
    <t>240738</t>
  </si>
  <si>
    <t>Santiago Arreola Murillo</t>
  </si>
  <si>
    <t>210068</t>
  </si>
  <si>
    <t>240182</t>
  </si>
  <si>
    <t>Alfredo Becerra</t>
  </si>
  <si>
    <t>340057</t>
  </si>
  <si>
    <t>ABRAHAM G. VILLA</t>
  </si>
  <si>
    <t>Equipment Houston Division</t>
  </si>
  <si>
    <t>800048</t>
  </si>
  <si>
    <t>Diana Torres</t>
  </si>
  <si>
    <t>240015</t>
  </si>
  <si>
    <t>Mauro Salinas</t>
  </si>
  <si>
    <t>340055</t>
  </si>
  <si>
    <t>Irael Perez Leyva</t>
  </si>
  <si>
    <t>340058</t>
  </si>
  <si>
    <t>Edgar P. Castillo Andrade</t>
  </si>
  <si>
    <t>240749</t>
  </si>
  <si>
    <t>Gilberto Ortiz</t>
  </si>
  <si>
    <t>440451</t>
  </si>
  <si>
    <t>Ramon A. Garcia</t>
  </si>
  <si>
    <t>410033</t>
  </si>
  <si>
    <t>Jesus A. Medina-Rodriguez</t>
  </si>
  <si>
    <t>EQUIP HOU - Equipment Houston Division</t>
  </si>
  <si>
    <t>250 4000M</t>
  </si>
  <si>
    <t>455 Concrete CURB 18</t>
  </si>
  <si>
    <t>240051</t>
  </si>
  <si>
    <t>Daniel Lopez</t>
  </si>
  <si>
    <t>Daniel Lopez's Crew</t>
  </si>
  <si>
    <t>ESTIMATING</t>
  </si>
  <si>
    <t>Estimating</t>
  </si>
  <si>
    <t>IH-345 BRIDGE REHABILITATION</t>
  </si>
  <si>
    <t>2023-032 - IH-345 BRIDGE REHABILITATION</t>
  </si>
  <si>
    <t>2023-032: IH-345 BRIDGE REHABILITATION</t>
  </si>
  <si>
    <t>496 6012G</t>
  </si>
  <si>
    <t>REM STR Break Columns and Caps</t>
  </si>
  <si>
    <t>800047</t>
  </si>
  <si>
    <t>Christopher D. Robertson</t>
  </si>
  <si>
    <t>210003</t>
  </si>
  <si>
    <t>Ammar I. Elhamad</t>
  </si>
  <si>
    <t>710 4000A</t>
  </si>
  <si>
    <t>20300 ADJ WTR METER BOX</t>
  </si>
  <si>
    <t>750 4000A</t>
  </si>
  <si>
    <t>20340 ADJ WASTEWTR LATER CLEAN</t>
  </si>
  <si>
    <t>240776</t>
  </si>
  <si>
    <t>Oscar De La Paz</t>
  </si>
  <si>
    <t>240807</t>
  </si>
  <si>
    <t>Robert S. Neff</t>
  </si>
  <si>
    <t>240813</t>
  </si>
  <si>
    <t>Adam Arreola</t>
  </si>
  <si>
    <t>240549</t>
  </si>
  <si>
    <t>Michael A. Pina</t>
  </si>
  <si>
    <t>210013</t>
  </si>
  <si>
    <t>Matthew C. Shaylor</t>
  </si>
  <si>
    <t>240781</t>
  </si>
  <si>
    <t>Enrique Cortez</t>
  </si>
  <si>
    <t>Leonel Munoz</t>
  </si>
  <si>
    <t>240057</t>
  </si>
  <si>
    <t>240161</t>
  </si>
  <si>
    <t>Reynaldo M. Smith Jr</t>
  </si>
  <si>
    <t>240160</t>
  </si>
  <si>
    <t>Miguel Aguilar Rico</t>
  </si>
  <si>
    <t>240538</t>
  </si>
  <si>
    <t>Francisco Diaz Serna</t>
  </si>
  <si>
    <t>240514</t>
  </si>
  <si>
    <t>Joel M. Garcia</t>
  </si>
  <si>
    <t>240794</t>
  </si>
  <si>
    <t>JUSTIN W. OWENS</t>
  </si>
  <si>
    <t>210089</t>
  </si>
  <si>
    <t>240455</t>
  </si>
  <si>
    <t>Jesus O. Rodarte Serrano</t>
  </si>
  <si>
    <t>446 6002B</t>
  </si>
  <si>
    <t>CLEAN PAINT SUPPORT</t>
  </si>
  <si>
    <t>Utility</t>
  </si>
  <si>
    <t>240728</t>
  </si>
  <si>
    <t>Andres Salas</t>
  </si>
  <si>
    <t>240563</t>
  </si>
  <si>
    <t>Abraham S. Barrientos</t>
  </si>
  <si>
    <t>DOL</t>
  </si>
  <si>
    <t>240805</t>
  </si>
  <si>
    <t>Alex Torres</t>
  </si>
  <si>
    <t>440207</t>
  </si>
  <si>
    <t>Bonifacio Vazquez-Rodriguez</t>
  </si>
  <si>
    <t>TRAFF Daily Ops</t>
  </si>
  <si>
    <t>240696</t>
  </si>
  <si>
    <t>Troy S. Malette</t>
  </si>
  <si>
    <t>TRAFFIC C  Daily Closures</t>
  </si>
  <si>
    <t>Reyneri M. Caballero</t>
  </si>
  <si>
    <t>Ragle Traffic Control</t>
  </si>
  <si>
    <t>Reyneri Caballero's Crew</t>
  </si>
  <si>
    <t>440312</t>
  </si>
  <si>
    <t>Agapito Castaneda Alonso</t>
  </si>
  <si>
    <t>2024-028: Harris VA Bearing Pad Replacem</t>
  </si>
  <si>
    <t>210064</t>
  </si>
  <si>
    <t>240785</t>
  </si>
  <si>
    <t>William A. Lemus Perez</t>
  </si>
  <si>
    <t>Justin - Grading Crew</t>
  </si>
  <si>
    <t>240812</t>
  </si>
  <si>
    <t>Edwin Romero</t>
  </si>
  <si>
    <t>240770</t>
  </si>
  <si>
    <t>Faustino J. Mendoza</t>
  </si>
  <si>
    <t>2024-025 - Liberty FM 787 EMC Bridge</t>
  </si>
  <si>
    <t>Jesus Rodarte's Crew</t>
  </si>
  <si>
    <t>8999 6001P</t>
  </si>
  <si>
    <t>Fabricate Trestle Bridge</t>
  </si>
  <si>
    <t>240826</t>
  </si>
  <si>
    <t>Rodolfo R. Diaz Caballero</t>
  </si>
  <si>
    <t>290 4000A</t>
  </si>
  <si>
    <t>455 FG PVMT 10</t>
  </si>
  <si>
    <t>290 4000B</t>
  </si>
  <si>
    <t>455 F P S PVMT 10</t>
  </si>
  <si>
    <t>Troy Malette - Superintendent</t>
  </si>
  <si>
    <t>240468</t>
  </si>
  <si>
    <t>Leonel Frayre</t>
  </si>
  <si>
    <t>496 6012L</t>
  </si>
  <si>
    <t>REM STR Process Load out Conc</t>
  </si>
  <si>
    <t>240072</t>
  </si>
  <si>
    <t>Jose J. Rivera</t>
  </si>
  <si>
    <t>Jose Rivera's Crew</t>
  </si>
  <si>
    <t>240772</t>
  </si>
  <si>
    <t>HUGO A. SALINAS GONZALEZ</t>
  </si>
  <si>
    <t>240827</t>
  </si>
  <si>
    <t>Jorge Mercado</t>
  </si>
  <si>
    <t>240664</t>
  </si>
  <si>
    <t>Eduardo D. Alvarado</t>
  </si>
  <si>
    <t>800069</t>
  </si>
  <si>
    <t>Said A. Garcia</t>
  </si>
  <si>
    <t>240694</t>
  </si>
  <si>
    <t>Jesus A. Quiroga</t>
  </si>
  <si>
    <t>240625</t>
  </si>
  <si>
    <t>Marco Rivas</t>
  </si>
  <si>
    <t>240068</t>
  </si>
  <si>
    <t>Juan C. Reyes Diaz</t>
  </si>
  <si>
    <t>Juan Reyes's Crew</t>
  </si>
  <si>
    <t>240790</t>
  </si>
  <si>
    <t>Bismarck A. Arauz Barrera</t>
  </si>
  <si>
    <t>240616</t>
  </si>
  <si>
    <t>Victor M. Arreola</t>
  </si>
  <si>
    <t>240070</t>
  </si>
  <si>
    <t>Ramon Reyes</t>
  </si>
  <si>
    <t>240084</t>
  </si>
  <si>
    <t>Juvenal Sanchez</t>
  </si>
  <si>
    <t>240825</t>
  </si>
  <si>
    <t>Jilber Estrada Lopez</t>
  </si>
  <si>
    <t>210036</t>
  </si>
  <si>
    <t>Jose C. Ramirez</t>
  </si>
  <si>
    <t>240817</t>
  </si>
  <si>
    <t>Bryan A. Hernandez</t>
  </si>
  <si>
    <t>230015</t>
  </si>
  <si>
    <t>Ivan Torres</t>
  </si>
  <si>
    <t>ESEXC</t>
  </si>
  <si>
    <t>Excavator Repair</t>
  </si>
  <si>
    <t>240828</t>
  </si>
  <si>
    <t>Mario De La Torre</t>
  </si>
  <si>
    <t>240811</t>
  </si>
  <si>
    <t>Kevin Quinones</t>
  </si>
  <si>
    <t>210055</t>
  </si>
  <si>
    <t>2024-024 - Tarrant CS Intersection Improv</t>
  </si>
  <si>
    <t>EACH</t>
  </si>
  <si>
    <t>240049</t>
  </si>
  <si>
    <t>Jose P. Lopez Lira</t>
  </si>
  <si>
    <t>440 4000B</t>
  </si>
  <si>
    <t>618 FG BFR 6</t>
  </si>
  <si>
    <t>440 4000C</t>
  </si>
  <si>
    <t>618 F P S BFR 6</t>
  </si>
  <si>
    <t>180 4000A</t>
  </si>
  <si>
    <t>227 REM RESET SPRINKLER</t>
  </si>
  <si>
    <t>680 4000A</t>
  </si>
  <si>
    <t>1224 INS INLET PROT</t>
  </si>
  <si>
    <t>280 4000B</t>
  </si>
  <si>
    <t>432 F P S DRIVE 8</t>
  </si>
  <si>
    <t>260 6006A</t>
  </si>
  <si>
    <t>Rough G for Lime 6 EXST MATL</t>
  </si>
  <si>
    <t>422 6002R</t>
  </si>
  <si>
    <t>DECK Cure</t>
  </si>
  <si>
    <t>TRAFF Traffic Main</t>
  </si>
  <si>
    <t>240759</t>
  </si>
  <si>
    <t>Jason Hernandez</t>
  </si>
  <si>
    <t>2024-024: Tarrant CS Intersection Improv</t>
  </si>
  <si>
    <t>2023-034: Dallas IH 45 Bridge Maintenanc</t>
  </si>
  <si>
    <t>440390</t>
  </si>
  <si>
    <t>Antonio D. Delasbour</t>
  </si>
  <si>
    <t>542 6001A</t>
  </si>
  <si>
    <t>REMOVE METAL BEAM GUARD FENCE</t>
  </si>
  <si>
    <t>100 6002B</t>
  </si>
  <si>
    <t>Survey and Layout</t>
  </si>
  <si>
    <t>240255</t>
  </si>
  <si>
    <t>Juan M. Luevano</t>
  </si>
  <si>
    <t>280 4000A</t>
  </si>
  <si>
    <t>432 FG DRIVE 8</t>
  </si>
  <si>
    <t>439 6017G</t>
  </si>
  <si>
    <t>CO Pour</t>
  </si>
  <si>
    <t>439 6017C</t>
  </si>
  <si>
    <t>CO Setup Machine</t>
  </si>
  <si>
    <t>240056</t>
  </si>
  <si>
    <t>SALVADOR MONCADA PUGA</t>
  </si>
  <si>
    <t>280 4000M</t>
  </si>
  <si>
    <t>432 Concrete DRIVE 8</t>
  </si>
  <si>
    <t>420 6013E</t>
  </si>
  <si>
    <t>ABUT F S Backwall Wing</t>
  </si>
  <si>
    <t>416 6004E</t>
  </si>
  <si>
    <t>Install 1 4 x 4 Steel Plate</t>
  </si>
  <si>
    <t>05/12/2025, 07:04</t>
  </si>
  <si>
    <t>190 4000B</t>
  </si>
  <si>
    <t>355 F P S SDW CURB</t>
  </si>
  <si>
    <t>05/11/2025, 18:58</t>
  </si>
  <si>
    <t>110 6001B</t>
  </si>
  <si>
    <t>FG Subgrade Mainline</t>
  </si>
  <si>
    <t>4106 6001D</t>
  </si>
  <si>
    <t>4106 6001G</t>
  </si>
  <si>
    <t>PPC Pour</t>
  </si>
  <si>
    <t>05/12/2025, 06:59</t>
  </si>
  <si>
    <t>422 6048B</t>
  </si>
  <si>
    <t>BR SDWK F P S</t>
  </si>
  <si>
    <t>05/12/2025, 07:00</t>
  </si>
  <si>
    <t>PPO Conc Overlay Prep for Over</t>
  </si>
  <si>
    <t>439 6017B</t>
  </si>
  <si>
    <t>CO Inst Rem Machine Railing</t>
  </si>
  <si>
    <t>ESMGMT</t>
  </si>
  <si>
    <t>Equipment/Service Manager</t>
  </si>
  <si>
    <t>9000 5550B</t>
  </si>
  <si>
    <t>60 WW FM  SOIL REMOVAL/REPLACE</t>
  </si>
  <si>
    <t>Drill Shaft Support-ALL</t>
  </si>
  <si>
    <t>500 6001C</t>
  </si>
  <si>
    <t>502 6001C</t>
  </si>
  <si>
    <t>TRAFF Weekend Op</t>
  </si>
  <si>
    <t>210051</t>
  </si>
  <si>
    <t>05/12/2025, 06:55</t>
  </si>
  <si>
    <t>05/11/2025, 19:59</t>
  </si>
  <si>
    <t>05/12/2025, 07:08</t>
  </si>
  <si>
    <t>800021</t>
  </si>
  <si>
    <t>Brett Watson</t>
  </si>
  <si>
    <t>HRADMIN</t>
  </si>
  <si>
    <t>HR Administrator</t>
  </si>
  <si>
    <t>05/12/2025, 08:21</t>
  </si>
  <si>
    <t>800065</t>
  </si>
  <si>
    <t>Leticia Alaniz</t>
  </si>
  <si>
    <t>05/12/2025, 08:36</t>
  </si>
  <si>
    <t>ESOTHER</t>
  </si>
  <si>
    <t>Equipment Other Repair</t>
  </si>
  <si>
    <t>05/12/2025, 08:12</t>
  </si>
  <si>
    <t>05/12/2025, 07:13</t>
  </si>
  <si>
    <t>05/12/2025, 08:40</t>
  </si>
  <si>
    <t>05/12/2025, 07:43</t>
  </si>
  <si>
    <t>05/12/2025, 20:55</t>
  </si>
  <si>
    <t>05/12/2025, 20:56</t>
  </si>
  <si>
    <t>05/12/2025, 20:58</t>
  </si>
  <si>
    <t>05/12/2025, 21:01</t>
  </si>
  <si>
    <t>05/12/2025, 21:03</t>
  </si>
  <si>
    <t>05/12/2025, 21:05</t>
  </si>
  <si>
    <t>05/12/2025, 21:13</t>
  </si>
  <si>
    <t>05/12/2025, 21:00</t>
  </si>
  <si>
    <t>05/12/2025, 21:10</t>
  </si>
  <si>
    <t>05/12/2025, 21:06</t>
  </si>
  <si>
    <t>680 4000B</t>
  </si>
  <si>
    <t>1224 REM INLET PROT</t>
  </si>
  <si>
    <t>05/12/2025, 20:57</t>
  </si>
  <si>
    <t>05/12/2025, 20:59</t>
  </si>
  <si>
    <t>05/12/2025, 21:02</t>
  </si>
  <si>
    <t>05/12/2025, 21:08</t>
  </si>
  <si>
    <t>05/12/2025, 17:24</t>
  </si>
  <si>
    <t>05/13/2025, 04:02</t>
  </si>
  <si>
    <t>05/13/2025, 04:03</t>
  </si>
  <si>
    <t>05/12/2025, 07:01</t>
  </si>
  <si>
    <t>05/12/2025, 19:11</t>
  </si>
  <si>
    <t>05/12/2025, 19:12</t>
  </si>
  <si>
    <t>05/12/2025, 19:13</t>
  </si>
  <si>
    <t>05/12/2025, 20:16</t>
  </si>
  <si>
    <t>05/12/2025, 20:15</t>
  </si>
  <si>
    <t>496 6012D</t>
  </si>
  <si>
    <t>REM STR Break Deck Land</t>
  </si>
  <si>
    <t>05/12/2025, 20:17</t>
  </si>
  <si>
    <t>05/12/2025, 19:01</t>
  </si>
  <si>
    <t>0024 0004</t>
  </si>
  <si>
    <t>DALLAS SH 310</t>
  </si>
  <si>
    <t>05/12/2025, 19:02</t>
  </si>
  <si>
    <t>05/13/2025, 06:28</t>
  </si>
  <si>
    <t>05/13/2025, 06:26</t>
  </si>
  <si>
    <t>05/13/2025, 06:21</t>
  </si>
  <si>
    <t>BARRICADES Traffic Maintenance</t>
  </si>
  <si>
    <t>05/13/2025, 06:22</t>
  </si>
  <si>
    <t>05/13/2025, 06:20</t>
  </si>
  <si>
    <t>05/13/2025, 06:19</t>
  </si>
  <si>
    <t>05/13/2025, 06:17</t>
  </si>
  <si>
    <t>05/13/2025, 06:18</t>
  </si>
  <si>
    <t>05/13/2025, 06:29</t>
  </si>
  <si>
    <t>05/12/2025, 16:06</t>
  </si>
  <si>
    <t>05/12/2025, 19:19</t>
  </si>
  <si>
    <t>05/12/2025, 19:18</t>
  </si>
  <si>
    <t>05/12/2025, 19:17</t>
  </si>
  <si>
    <t>05/12/2025, 15:35</t>
  </si>
  <si>
    <t>05/12/2025, 08:48</t>
  </si>
  <si>
    <t>05/12/2025, 08:49</t>
  </si>
  <si>
    <t>05/12/2025, 11:32</t>
  </si>
  <si>
    <t>05/12/2025, 17:14</t>
  </si>
  <si>
    <t>05/12/2025, 17:15</t>
  </si>
  <si>
    <t>05/12/2025, 18:02</t>
  </si>
  <si>
    <t>05/12/2025, 13:07</t>
  </si>
  <si>
    <t>05/12/2025, 08:28</t>
  </si>
  <si>
    <t>05/12/2025, 17:04</t>
  </si>
  <si>
    <t>05/12/2025, 07:38</t>
  </si>
  <si>
    <t>05/12/2025, 17:09</t>
  </si>
  <si>
    <t>05/12/2025, 17:10</t>
  </si>
  <si>
    <t>05/12/2025, 17:11</t>
  </si>
  <si>
    <t>451 6032D</t>
  </si>
  <si>
    <t>RET C221 Dowel</t>
  </si>
  <si>
    <t>05/13/2025, 06:49</t>
  </si>
  <si>
    <t>05/13/2025, 07:00</t>
  </si>
  <si>
    <t>MOB Erosion</t>
  </si>
  <si>
    <t>05/13/2025, 06:48</t>
  </si>
  <si>
    <t>05/12/2025, 17:23</t>
  </si>
  <si>
    <t>05/12/2025, 18:55</t>
  </si>
  <si>
    <t>403 6008G</t>
  </si>
  <si>
    <t>Exc and Install W Beam Lagging</t>
  </si>
  <si>
    <t>05/13/2025, 06:41</t>
  </si>
  <si>
    <t>05/13/2025, 06:40</t>
  </si>
  <si>
    <t>104 6022A</t>
  </si>
  <si>
    <t>Rem Haul off Curb and Gutter</t>
  </si>
  <si>
    <t>05/12/2025, 13:52</t>
  </si>
  <si>
    <t>05/12/2025, 13:53</t>
  </si>
  <si>
    <t>05/12/2025, 22:29</t>
  </si>
  <si>
    <t>05/12/2025, 20:04</t>
  </si>
  <si>
    <t>05/12/2025, 08:35</t>
  </si>
  <si>
    <t>05/12/2025, 19:32</t>
  </si>
  <si>
    <t>05/12/2025, 19:14</t>
  </si>
  <si>
    <t>05/12/2025, 19:10</t>
  </si>
  <si>
    <t>240761</t>
  </si>
  <si>
    <t>FABIAN SERRANO URIBE</t>
  </si>
  <si>
    <t>05/12/2025, 16:28</t>
  </si>
  <si>
    <t>05/12/2025, 16:27</t>
  </si>
  <si>
    <t>05/12/2025, 20:00</t>
  </si>
  <si>
    <t>05/12/2025, 14:26</t>
  </si>
  <si>
    <t>4106 6001A</t>
  </si>
  <si>
    <t>PPO Perform Shotblasting 8 Loc</t>
  </si>
  <si>
    <t>05/13/2025, 06:37</t>
  </si>
  <si>
    <t>05/13/2025, 06:36</t>
  </si>
  <si>
    <t>2025-05-12T12:44:09.1899483Z</t>
  </si>
  <si>
    <t>2025-05-12T12:44:09.1987545Z</t>
  </si>
  <si>
    <t>2025-05-12T12:44:09.2077063Z</t>
  </si>
  <si>
    <t>2025-05-12T12:44:09.2163268Z</t>
  </si>
  <si>
    <t>2025-05-12T12:44:09.2244415Z</t>
  </si>
  <si>
    <t>755 7002RB</t>
  </si>
  <si>
    <t>PLANT OPERATOR AND DRIVERS</t>
  </si>
  <si>
    <t>2025-05-12T12:44:12.0800063Z</t>
  </si>
  <si>
    <t>05/12/2025, 08:05</t>
  </si>
  <si>
    <t>2025-05-12T13:05:44.8304695Z</t>
  </si>
  <si>
    <t>2025-05-12T13:05:44.840722Z</t>
  </si>
  <si>
    <t>2025-05-12T13:05:44.8500589Z</t>
  </si>
  <si>
    <t>2025-05-12T13:05:44.8589757Z</t>
  </si>
  <si>
    <t>2025-05-12T13:05:44.8691435Z</t>
  </si>
  <si>
    <t>05/12/2025, 08:10</t>
  </si>
  <si>
    <t>2025-05-12T13:17:58.5043249Z</t>
  </si>
  <si>
    <t>2025-05-12T13:17:58.5141241Z</t>
  </si>
  <si>
    <t>2025-05-12T13:17:58.525322Z</t>
  </si>
  <si>
    <t>2025-05-12T13:17:58.5351711Z</t>
  </si>
  <si>
    <t>2025-05-12T13:17:58.5443411Z</t>
  </si>
  <si>
    <t>05/12/2025, 11:14</t>
  </si>
  <si>
    <t>2025-05-12T16:23:05.9869312Z</t>
  </si>
  <si>
    <t>2025-05-12T16:23:05.995998Z</t>
  </si>
  <si>
    <t>2025-05-12T16:23:06.0044729Z</t>
  </si>
  <si>
    <t>2025-05-12T16:23:06.0135565Z</t>
  </si>
  <si>
    <t>2025-05-12T16:23:06.0221464Z</t>
  </si>
  <si>
    <t>05/12/2025, 07:15</t>
  </si>
  <si>
    <t>2025-05-12T12:15:51.9554737Z</t>
  </si>
  <si>
    <t>05/12/2025, 15:13</t>
  </si>
  <si>
    <t>2025-05-13T11:33:11.3531114Z</t>
  </si>
  <si>
    <t>439 6017H</t>
  </si>
  <si>
    <t>CO Clean After Pour</t>
  </si>
  <si>
    <t>05/11/2025, 23:44</t>
  </si>
  <si>
    <t>2025-05-12T14:27:35.0780423Z</t>
  </si>
  <si>
    <t>483 6021C</t>
  </si>
  <si>
    <t>HYRDO Clean Tanks</t>
  </si>
  <si>
    <t>2025-05-12T14:27:35.0780424Z</t>
  </si>
  <si>
    <t>439 6017I</t>
  </si>
  <si>
    <t>CO Rem Cure Blankets</t>
  </si>
  <si>
    <t>05/11/2025, 23:43</t>
  </si>
  <si>
    <t>2025-05-12T14:27:35.0780407Z</t>
  </si>
  <si>
    <t>2025-05-12T14:27:35.0780421Z</t>
  </si>
  <si>
    <t>2025-05-12T14:27:35.0780425Z</t>
  </si>
  <si>
    <t>2025-05-12T14:27:35.0780426Z</t>
  </si>
  <si>
    <t>2025-05-12T14:27:35.0780427Z</t>
  </si>
  <si>
    <t>2025-05-12T14:27:35.0780429Z</t>
  </si>
  <si>
    <t>05/11/2025, 23:45</t>
  </si>
  <si>
    <t>2025-05-12T14:27:35.0780431Z</t>
  </si>
  <si>
    <t>2025-05-12T14:27:35.0780432Z</t>
  </si>
  <si>
    <t>2025-05-12T14:27:35.0780433Z</t>
  </si>
  <si>
    <t>05/11/2025, 23:46</t>
  </si>
  <si>
    <t>2025-05-12T14:27:35.0780434Z</t>
  </si>
  <si>
    <t>2025-05-12T14:27:35.0780436Z</t>
  </si>
  <si>
    <t>05/12/2025, 11:23</t>
  </si>
  <si>
    <t>2025-05-12T16:26:15.9796108Z</t>
  </si>
  <si>
    <t>05/12/2025, 09:20</t>
  </si>
  <si>
    <t>2025-05-12T14:23:15.2646213Z</t>
  </si>
  <si>
    <t>2025-05-12T14:23:15.2646214Z</t>
  </si>
  <si>
    <t>2025-05-12T14:23:15.2646215Z</t>
  </si>
  <si>
    <t>05/12/2025, 09:21</t>
  </si>
  <si>
    <t>2025-05-12T14:23:15.2646226Z</t>
  </si>
  <si>
    <t>2025-05-12T14:23:15.2646228Z</t>
  </si>
  <si>
    <t>2025-05-12T14:23:15.2646229Z</t>
  </si>
  <si>
    <t>2025-05-12T14:23:15.2646223Z</t>
  </si>
  <si>
    <t>2025-05-12T14:23:15.2646224Z</t>
  </si>
  <si>
    <t>2025-05-12T14:23:15.2646225Z</t>
  </si>
  <si>
    <t>2025-05-12T16:26:15.9796109Z</t>
  </si>
  <si>
    <t>2025-05-12T14:23:15.264622Z</t>
  </si>
  <si>
    <t>2025-05-12T14:23:15.2646221Z</t>
  </si>
  <si>
    <t>2025-05-12T14:23:15.2646222Z</t>
  </si>
  <si>
    <t>240519</t>
  </si>
  <si>
    <t>Juan Rivera Munoz</t>
  </si>
  <si>
    <t>2025-05-12T14:23:15.2646216Z</t>
  </si>
  <si>
    <t>2025-05-12T14:23:15.2646217Z</t>
  </si>
  <si>
    <t>2025-05-12T14:23:15.2646219Z</t>
  </si>
  <si>
    <t>2025-05-12T16:26:15.9796106Z</t>
  </si>
  <si>
    <t>2025-05-12T16:26:15.9796105Z</t>
  </si>
  <si>
    <t>2025-05-12T14:23:15.264621Z</t>
  </si>
  <si>
    <t>2025-05-12T14:23:15.2646212Z</t>
  </si>
  <si>
    <t>05/12/2025, 11:22</t>
  </si>
  <si>
    <t>2025-05-12T16:26:15.979609Z</t>
  </si>
  <si>
    <t>2025-05-12T14:23:15.2646193Z</t>
  </si>
  <si>
    <t>2025-05-12T14:23:15.2646207Z</t>
  </si>
  <si>
    <t>2025-05-12T14:23:15.2646208Z</t>
  </si>
  <si>
    <t>500 6001H</t>
  </si>
  <si>
    <t>2025-05-13T11:33:06.6162422Z</t>
  </si>
  <si>
    <t>512 6095A</t>
  </si>
  <si>
    <t>PTB STL MO Load Barrier</t>
  </si>
  <si>
    <t>05/11/2025, 23:31</t>
  </si>
  <si>
    <t>2025-05-12T12:22:23.9728338Z</t>
  </si>
  <si>
    <t>05/11/2025, 23:32</t>
  </si>
  <si>
    <t>2025-05-12T12:22:23.9728342Z</t>
  </si>
  <si>
    <t>2025-05-12T12:22:23.9728319Z</t>
  </si>
  <si>
    <t>2025-05-12T12:22:23.9728337Z</t>
  </si>
  <si>
    <t>2025-05-12T12:22:23.972834Z</t>
  </si>
  <si>
    <t>2025-05-12T12:22:23.9728341Z</t>
  </si>
  <si>
    <t>2025-05-12T12:22:23.9728339Z</t>
  </si>
  <si>
    <t>05/11/2025, 18:59</t>
  </si>
  <si>
    <t>2025-05-12T13:54:07.8876364Z</t>
  </si>
  <si>
    <t>2025-05-12T13:54:07.8876363Z</t>
  </si>
  <si>
    <t>05/11/2025, 20:00</t>
  </si>
  <si>
    <t>2025-05-12T13:54:07.887637Z</t>
  </si>
  <si>
    <t>2025-05-12T13:54:07.8876368Z</t>
  </si>
  <si>
    <t>2025-05-12T13:54:07.8876362Z</t>
  </si>
  <si>
    <t>2025-05-12T13:54:07.8876365Z</t>
  </si>
  <si>
    <t>2025-05-12T13:54:07.8876367Z</t>
  </si>
  <si>
    <t>545 6005A</t>
  </si>
  <si>
    <t>CRASH CUSH ATTEN (REMOVE)</t>
  </si>
  <si>
    <t>2025-05-12T13:47:25.6645284Z</t>
  </si>
  <si>
    <t>05/12/2025, 07:20</t>
  </si>
  <si>
    <t>2025-05-12T13:47:25.6645291Z</t>
  </si>
  <si>
    <t>05/11/2025, 08:43</t>
  </si>
  <si>
    <t>2025-05-12T13:47:25.6645277Z</t>
  </si>
  <si>
    <t>05/12/2025, 07:07</t>
  </si>
  <si>
    <t>2025-05-12T13:47:25.6645282Z</t>
  </si>
  <si>
    <t>2025-05-12T13:47:25.6645289Z</t>
  </si>
  <si>
    <t>2025-05-12T13:47:25.6645255Z</t>
  </si>
  <si>
    <t>05/12/2025, 07:11</t>
  </si>
  <si>
    <t>2025-05-12T13:47:25.6645285Z</t>
  </si>
  <si>
    <t>2025-05-12T13:47:25.6645286Z</t>
  </si>
  <si>
    <t>2025-05-12T13:47:25.664528Z</t>
  </si>
  <si>
    <t>2025-05-12T13:47:25.6645279Z</t>
  </si>
  <si>
    <t>2025-05-12T13:47:25.6645287Z</t>
  </si>
  <si>
    <t>2025-05-12T13:54:07.8876348Z</t>
  </si>
  <si>
    <t>2025-05-12T13:54:07.8876369Z</t>
  </si>
  <si>
    <t>05/12/2025, 16:25</t>
  </si>
  <si>
    <t>2025-05-12T21:26:00.0691836Z</t>
  </si>
  <si>
    <t>05/13/2025, 06:30</t>
  </si>
  <si>
    <t>2025-05-13T11:31:04.9206409Z</t>
  </si>
  <si>
    <t>2025-05-13T11:31:04.9589537Z</t>
  </si>
  <si>
    <t>2025-05-13T11:31:04.9790487Z</t>
  </si>
  <si>
    <t>2025-05-13T11:31:04.9977134Z</t>
  </si>
  <si>
    <t>2025-05-13T11:31:05.0169888Z</t>
  </si>
  <si>
    <t>05/12/2025</t>
  </si>
  <si>
    <t>05/13/2025, 03:59</t>
  </si>
  <si>
    <t>05/12/2025, 20:11</t>
  </si>
  <si>
    <t>05/12/2025, 20:13</t>
  </si>
  <si>
    <t>05/12/2025, 20:14</t>
  </si>
  <si>
    <t>05/11/2025</t>
  </si>
  <si>
    <t>05/12/2025, 16:03</t>
  </si>
  <si>
    <t>05/12/2025, 19:03</t>
  </si>
  <si>
    <t>05/11/2025, 23:34</t>
  </si>
  <si>
    <t>05/11/2025, 23:38</t>
  </si>
  <si>
    <t>05/11/2025, 23:41</t>
  </si>
  <si>
    <t>05/13/2025, 06:54</t>
  </si>
  <si>
    <t>05/13/2025, 06:58</t>
  </si>
  <si>
    <t>05/12/2025, 17:13</t>
  </si>
  <si>
    <t>05/11/2025, 08:42</t>
  </si>
  <si>
    <t>05/12/2025, 19:05</t>
  </si>
  <si>
    <t>420 6066A</t>
  </si>
  <si>
    <t>CLC CONC (RAIL FOUNDATION)</t>
  </si>
  <si>
    <t>05/13/2025, 06:35</t>
  </si>
  <si>
    <t>05/12/2025, 16:55</t>
  </si>
  <si>
    <t>05/12/2025, 16:48</t>
  </si>
  <si>
    <t>05/12/2025, 16:52</t>
  </si>
  <si>
    <t>05/12/2025, 16:53</t>
  </si>
  <si>
    <t>05/12/2025, 16:54</t>
  </si>
  <si>
    <t>05/12/2025, 16:51</t>
  </si>
  <si>
    <t>05/12/2025, 16:47</t>
  </si>
  <si>
    <t>100 6152B</t>
  </si>
  <si>
    <t>36in DS-Steel</t>
  </si>
  <si>
    <t>05/12/2025, 09:54</t>
  </si>
  <si>
    <t>05/13/2025, 06:38</t>
  </si>
  <si>
    <t>2025-05-12T12:44:19.6937464Z</t>
  </si>
  <si>
    <t>2025-05-12T13:53:47.3528425Z</t>
  </si>
  <si>
    <t>05/11/2025, 18:57</t>
  </si>
  <si>
    <t>2025-05-12T13:57:31.6582653Z</t>
  </si>
  <si>
    <t>2025-05-12T13:57:31.658266Z</t>
  </si>
  <si>
    <t>2025-05-12T16:26:19.6465509Z</t>
  </si>
  <si>
    <t>05/12/2025, 09:18</t>
  </si>
  <si>
    <t>2025-05-12T14:23:26.2106738Z</t>
  </si>
  <si>
    <t>2025-05-12T14:23:26.2106747Z</t>
  </si>
  <si>
    <t>05/12/2025, 09:19</t>
  </si>
  <si>
    <t>2025-05-12T14:23:26.2106748Z</t>
  </si>
  <si>
    <t>05/13/2025, 07:25</t>
  </si>
  <si>
    <t>240708</t>
  </si>
  <si>
    <t>Heriberto Garcia Jr</t>
  </si>
  <si>
    <t>240815</t>
  </si>
  <si>
    <t>Osiel Salaices</t>
  </si>
  <si>
    <t>05/13/2025, 09:03</t>
  </si>
  <si>
    <t>100 6002A</t>
  </si>
  <si>
    <t>05/13/2025, 09:02</t>
  </si>
  <si>
    <t>240745</t>
  </si>
  <si>
    <t>Jeremy T. Collins</t>
  </si>
  <si>
    <t>05/13/2025, 07:03</t>
  </si>
  <si>
    <t>800057</t>
  </si>
  <si>
    <t>Jesse A. Moore</t>
  </si>
  <si>
    <t>05/13/2025, 07:02</t>
  </si>
  <si>
    <t>05/13/2025, 07:48</t>
  </si>
  <si>
    <t>230017</t>
  </si>
  <si>
    <t>Lorenzo Aparicio</t>
  </si>
  <si>
    <t>210071</t>
  </si>
  <si>
    <t>05/13/2025, 07:51</t>
  </si>
  <si>
    <t>05/13/2025, 07:35</t>
  </si>
  <si>
    <t>2025-05-13T12:35:41.218995Z</t>
  </si>
  <si>
    <t>240441</t>
  </si>
  <si>
    <t>Juan C. Miramontes Jr</t>
  </si>
  <si>
    <t>05/13/2025, 07:22</t>
  </si>
  <si>
    <t>2025-05-13T12:33:39.3920914Z</t>
  </si>
  <si>
    <t>410012</t>
  </si>
  <si>
    <t>05/13/2025, 08:51</t>
  </si>
  <si>
    <t>2025-05-13T13:51:40.8456935Z</t>
  </si>
  <si>
    <t>05/13/2025, 08:50</t>
  </si>
  <si>
    <t>2025-05-13T13:51:25.6091986Z</t>
  </si>
  <si>
    <t>2025-05-13T13:51:25.6196248Z</t>
  </si>
  <si>
    <t>2025-05-13T12:29:06.6959771Z</t>
  </si>
  <si>
    <t>2025-05-13T12:29:09.3761865Z</t>
  </si>
  <si>
    <t>2025-05-13T12:29:16.0449086Z</t>
  </si>
  <si>
    <t>2025-05-13T12:29:16.0554355Z</t>
  </si>
  <si>
    <t>2025-05-13T12:30:23.6800519Z</t>
  </si>
  <si>
    <t>05/13/2025, 07:26</t>
  </si>
  <si>
    <t>2025-05-13T12:30:20.2819089Z</t>
  </si>
  <si>
    <t>2025-05-13T12:29:12.0490176Z</t>
  </si>
  <si>
    <t>440040</t>
  </si>
  <si>
    <t>Albert D. Perry</t>
  </si>
  <si>
    <t>05/13/2025, 07:05</t>
  </si>
  <si>
    <t>2025-05-13T14:00:32.4001095Z</t>
  </si>
  <si>
    <t>340063</t>
  </si>
  <si>
    <t>Jose O. Pomales-Rosado</t>
  </si>
  <si>
    <t>9606 6056I</t>
  </si>
  <si>
    <t>BARRICADES SIGNS AND TRAFFIC H</t>
  </si>
  <si>
    <t>WILLIAM PERSINGER WTX TC</t>
  </si>
  <si>
    <t>05/13/2025, 07:16</t>
  </si>
  <si>
    <t>2025-05-13T12:23:36.4238135Z</t>
  </si>
  <si>
    <t>340064</t>
  </si>
  <si>
    <t>Felix G. Ortiz Rosado</t>
  </si>
  <si>
    <t>2025-05-13T12:23:36.423812Z</t>
  </si>
  <si>
    <t>2025-05-13T12:31:42.0523197Z</t>
  </si>
  <si>
    <t>2025-05-13T12:31:42.0523198Z</t>
  </si>
  <si>
    <t>2025-05-13T12:31:42.0523199Z</t>
  </si>
  <si>
    <t>2025-05-13T12:31:42.0523196Z</t>
  </si>
  <si>
    <t>2025-05-13T12:31:42.052318Z</t>
  </si>
  <si>
    <t>240522</t>
  </si>
  <si>
    <t>Jose M. Gonzalez Pedroza</t>
  </si>
  <si>
    <t>466 6179E</t>
  </si>
  <si>
    <t>F P S Wingwalls</t>
  </si>
  <si>
    <t>Sabino Ibarra's Crew</t>
  </si>
  <si>
    <t>Esteban Rodriguez Perez</t>
  </si>
  <si>
    <t>05/13/2025, 07:07</t>
  </si>
  <si>
    <t>2025-05-13T12:32:18.0091753Z</t>
  </si>
  <si>
    <t>240706</t>
  </si>
  <si>
    <t>Jose M. Salazar Moreno</t>
  </si>
  <si>
    <t>467 6168C</t>
  </si>
  <si>
    <t>Provide and Tie Steel</t>
  </si>
  <si>
    <t>05/13/2025, 07:13</t>
  </si>
  <si>
    <t>2025-05-13T12:32:18.0091755Z</t>
  </si>
  <si>
    <t>240378</t>
  </si>
  <si>
    <t>Hector G. Ibarra</t>
  </si>
  <si>
    <t>467 6168D</t>
  </si>
  <si>
    <t>F P S Bottom</t>
  </si>
  <si>
    <t>05/13/2025, 07:10</t>
  </si>
  <si>
    <t>240347</t>
  </si>
  <si>
    <t>Manuel Bueno-Ibarra</t>
  </si>
  <si>
    <t>2025-05-13T12:32:18.0091752Z</t>
  </si>
  <si>
    <t>240599</t>
  </si>
  <si>
    <t>Isaac Lucero</t>
  </si>
  <si>
    <t>2025-05-13T12:32:18.0091751Z</t>
  </si>
  <si>
    <t>240714</t>
  </si>
  <si>
    <t>Juan P. Granados Cerritos</t>
  </si>
  <si>
    <t>2025-05-13T12:32:18.0091757Z</t>
  </si>
  <si>
    <t>240351</t>
  </si>
  <si>
    <t>Timoteo Negrete-Herrera</t>
  </si>
  <si>
    <t>05/13/2025, 07:23</t>
  </si>
  <si>
    <t>2025-05-13T12:32:18.0091758Z</t>
  </si>
  <si>
    <t>2025-05-13T12:32:18.009175Z</t>
  </si>
  <si>
    <t>240348</t>
  </si>
  <si>
    <t>Sabino Ibarra</t>
  </si>
  <si>
    <t>2025-05-13T12:32:18.0091735Z</t>
  </si>
  <si>
    <t>2025-05-13T12:25:39.0398879Z</t>
  </si>
  <si>
    <t>2025-05-13T12:25:39.0536419Z</t>
  </si>
  <si>
    <t>2025-05-13T12:25:36.5855763Z</t>
  </si>
  <si>
    <t>2025-05-13T12:25:36.5943891Z</t>
  </si>
  <si>
    <t>2025-05-13T12:25:44.2557994Z</t>
  </si>
  <si>
    <t>2025-05-13T12:25:44.2646318Z</t>
  </si>
  <si>
    <t>2025-05-13T12:25:41.624667Z</t>
  </si>
  <si>
    <t>2025-05-13T12:25:41.6334528Z</t>
  </si>
  <si>
    <t>2025-05-13T12:25:34.4511791Z</t>
  </si>
  <si>
    <t>2025-05-13T12:25:34.4633992Z</t>
  </si>
  <si>
    <t>2025-05-13T12:26:04.0031181Z</t>
  </si>
  <si>
    <t>2025-05-13T12:26:13.8330336Z</t>
  </si>
  <si>
    <t>2025-05-13T12:45:43.0243019Z</t>
  </si>
  <si>
    <t>2025-05-13T12:46:12.1321463Z</t>
  </si>
  <si>
    <t>2025-05-13T12:44:50.3914616Z</t>
  </si>
  <si>
    <t>2025-05-13T12:44:57.2702522Z</t>
  </si>
  <si>
    <t>2025-05-13T12:44:52.9218088Z</t>
  </si>
  <si>
    <t>2025-05-13T12:45:24.6831638Z</t>
  </si>
  <si>
    <t>2025-05-13T12:45:24.6716339Z</t>
  </si>
  <si>
    <t>2025-05-13T12:44:44.8898768Z</t>
  </si>
  <si>
    <t>2025-05-13T12:44:47.7948418Z</t>
  </si>
  <si>
    <t>2025-05-13T12:45:22.3795991Z</t>
  </si>
  <si>
    <t>2025-05-13T12:45:22.3693659Z</t>
  </si>
  <si>
    <t>2025-05-13T12:46:14.6818436Z</t>
  </si>
  <si>
    <t>2025-05-13T12:46:14.6903627Z</t>
  </si>
  <si>
    <t>2025-05-13T12:46:14.6994466Z</t>
  </si>
  <si>
    <t>2025-05-13T12:46:14.7084258Z</t>
  </si>
  <si>
    <t>2025-05-13T12:46:14.718668Z</t>
  </si>
  <si>
    <t>210069</t>
  </si>
  <si>
    <t>05/13/2025, 07:33</t>
  </si>
  <si>
    <t>2025-05-13T12:46:02.7280755Z</t>
  </si>
  <si>
    <t>2025-05-13T12:46:02.7374609Z</t>
  </si>
  <si>
    <t>2025-05-13T12:46:02.7469974Z</t>
  </si>
  <si>
    <t>2025-05-13T12:46:02.7607295Z</t>
  </si>
  <si>
    <t>2025-05-13T12:46:02.7701461Z</t>
  </si>
  <si>
    <t>05/13/2025, 07:39</t>
  </si>
  <si>
    <t>2025-05-13T12:45:06.2984694Z</t>
  </si>
  <si>
    <t>2025-05-13T12:45:14.4910261Z</t>
  </si>
  <si>
    <t>2025-05-13T12:45:09.0651693Z</t>
  </si>
  <si>
    <t>2025-05-13T12:45:11.8673701Z</t>
  </si>
  <si>
    <t>2025-05-13T12:46:08.8995367Z</t>
  </si>
  <si>
    <t>2025-05-13T12:46:05.8394377Z</t>
  </si>
  <si>
    <t>2025-05-13T12:45:34.0081383Z</t>
  </si>
  <si>
    <t>2025-05-13T12:45:14.4811477Z</t>
  </si>
  <si>
    <t>2025-05-13T12:45:09.0557586Z</t>
  </si>
  <si>
    <t>2025-05-13T12:45:06.2894382Z</t>
  </si>
  <si>
    <t>2025-05-13T12:45:11.8583678Z</t>
  </si>
  <si>
    <t>240075</t>
  </si>
  <si>
    <t>Juan P. Rodriguez</t>
  </si>
  <si>
    <t>PPO Conc Overlay Pour</t>
  </si>
  <si>
    <t>Juan Rodriguez's Crew</t>
  </si>
  <si>
    <t>05/13/2025, 07:40</t>
  </si>
  <si>
    <t>2025-05-13T13:16:23.4917714Z</t>
  </si>
  <si>
    <t>4106 6001H</t>
  </si>
  <si>
    <t>PPO Conc Overlay Clean After P</t>
  </si>
  <si>
    <t>2025-05-13T13:16:23.4917712Z</t>
  </si>
  <si>
    <t>240064</t>
  </si>
  <si>
    <t>Jose M. Perez</t>
  </si>
  <si>
    <t>2025-05-13T13:16:23.491771Z</t>
  </si>
  <si>
    <t>05/13/2025, 07:42</t>
  </si>
  <si>
    <t>2025-05-13T13:16:23.4917715Z</t>
  </si>
  <si>
    <t>2025-05-13T13:16:23.4917709Z</t>
  </si>
  <si>
    <t>2025-05-13T13:16:23.4917716Z</t>
  </si>
  <si>
    <t>240504</t>
  </si>
  <si>
    <t>Carlos A. Rodriguez Avelar</t>
  </si>
  <si>
    <t>05/13/2025, 07:41</t>
  </si>
  <si>
    <t>240076</t>
  </si>
  <si>
    <t>Miguel Rodriguez</t>
  </si>
  <si>
    <t>2025-05-13T13:16:23.4917708Z</t>
  </si>
  <si>
    <t>2025-05-13T13:16:23.4917718Z</t>
  </si>
  <si>
    <t>240374</t>
  </si>
  <si>
    <t>Angel J. Flores</t>
  </si>
  <si>
    <t>2025-05-13T13:16:23.4917707Z</t>
  </si>
  <si>
    <t>2025-05-13T13:16:23.4917719Z</t>
  </si>
  <si>
    <t>240033</t>
  </si>
  <si>
    <t>Ramon Deanda</t>
  </si>
  <si>
    <t>2025-05-13T13:16:23.491772Z</t>
  </si>
  <si>
    <t>2025-05-13T13:16:23.4917706Z</t>
  </si>
  <si>
    <t>240774</t>
  </si>
  <si>
    <t>Jesus H. Bravo Martinez</t>
  </si>
  <si>
    <t>2025-05-13T13:16:23.4917687Z</t>
  </si>
  <si>
    <t>2025-05-13T13:16:23.4917721Z</t>
  </si>
  <si>
    <t>210085</t>
  </si>
  <si>
    <t>05/13/2025, 07:30</t>
  </si>
  <si>
    <t>2025-05-13T13:16:50.1431939Z</t>
  </si>
  <si>
    <t>05/13/2025, 07:31</t>
  </si>
  <si>
    <t>2025-05-13T13:16:50.1536601Z</t>
  </si>
  <si>
    <t>2025-05-13T13:16:50.1610993Z</t>
  </si>
  <si>
    <t>2025-05-13T13:17:30.1848081Z</t>
  </si>
  <si>
    <t>2025-05-13T13:17:30.1948168Z</t>
  </si>
  <si>
    <t>2025-05-13T13:17:17.2617992Z</t>
  </si>
  <si>
    <t>2025-05-13T13:17:17.2726753Z</t>
  </si>
  <si>
    <t>240259</t>
  </si>
  <si>
    <t>2025-05-13T13:17:43.1792888Z</t>
  </si>
  <si>
    <t>TRAFF Full Single Lanes Closur</t>
  </si>
  <si>
    <t>2025-05-13T13:12:12.1187319Z</t>
  </si>
  <si>
    <t>2025-05-13T13:12:12.1187332Z</t>
  </si>
  <si>
    <t>240701</t>
  </si>
  <si>
    <t>Diogo P. Favela</t>
  </si>
  <si>
    <t>2025-05-13T13:12:12.1187333Z</t>
  </si>
  <si>
    <t>2025-05-13T13:12:55.7421877Z</t>
  </si>
  <si>
    <t>2025-05-13T13:12:55.7421878Z</t>
  </si>
  <si>
    <t>2025-05-13T13:12:55.7421883Z</t>
  </si>
  <si>
    <t>2025-05-13T13:12:55.7421884Z</t>
  </si>
  <si>
    <t>2025-05-13T13:12:55.7421881Z</t>
  </si>
  <si>
    <t>2025-05-13T13:12:55.7421882Z</t>
  </si>
  <si>
    <t>2025-05-13T13:12:55.7421879Z</t>
  </si>
  <si>
    <t>2025-05-13T13:12:55.742188Z</t>
  </si>
  <si>
    <t>2025-05-13T13:12:55.742186Z</t>
  </si>
  <si>
    <t>2025-05-13T13:12:55.7421874Z</t>
  </si>
  <si>
    <t>2025-05-13T13:12:55.7421875Z</t>
  </si>
  <si>
    <t>2025-05-13T13:12:55.7421876Z</t>
  </si>
  <si>
    <t>2025-05-13T13:10:47.3281016Z</t>
  </si>
  <si>
    <t>2025-05-13T13:10:47.3379141Z</t>
  </si>
  <si>
    <t>2025-05-13T13:10:47.3486439Z</t>
  </si>
  <si>
    <t>2025-05-13T13:10:47.3567324Z</t>
  </si>
  <si>
    <t>2025-05-13T13:10:47.3685814Z</t>
  </si>
  <si>
    <t>100 6154C</t>
  </si>
  <si>
    <t>05/13/2025, 08:12</t>
  </si>
  <si>
    <t>2025-05-13T13:13:33.7247651Z</t>
  </si>
  <si>
    <t>210092</t>
  </si>
  <si>
    <t>05/13/2025, 08:09</t>
  </si>
  <si>
    <t>2025-05-13T13:10:43.7491113Z</t>
  </si>
  <si>
    <t>2025-05-13T13:10:43.7585528Z</t>
  </si>
  <si>
    <t>2025-05-13T13:10:43.7701474Z</t>
  </si>
  <si>
    <t>2025-05-13T13:10:43.7795869Z</t>
  </si>
  <si>
    <t>2025-05-13T13:10:43.7914739Z</t>
  </si>
  <si>
    <t>2025-05-13T13:12:56.1237226Z</t>
  </si>
  <si>
    <t>2025-05-13T13:13:19.7393201Z</t>
  </si>
  <si>
    <t>2025-05-13T13:10:52.7192629Z</t>
  </si>
  <si>
    <t>2025-05-13T13:13:33.7094284Z</t>
  </si>
  <si>
    <t>2025-05-13T13:13:19.7298294Z</t>
  </si>
  <si>
    <t>2025-05-13T13:12:56.1140242Z</t>
  </si>
  <si>
    <t>2025-05-13T13:13:05.2534466Z</t>
  </si>
  <si>
    <t>2025-05-13T13:11:03.5804125Z</t>
  </si>
  <si>
    <t>Hector U. Bonilla</t>
  </si>
  <si>
    <t>2025-05-13T13:56:02.4586765Z</t>
  </si>
  <si>
    <t>2025-05-13T13:56:02.4728218Z</t>
  </si>
  <si>
    <t>2025-05-13T13:56:02.4496196Z</t>
  </si>
  <si>
    <t>2025-05-13T13:55:48.1150771Z</t>
  </si>
  <si>
    <t>2025-05-13T13:55:48.1318265Z</t>
  </si>
  <si>
    <t>2025-05-13T13:55:48.1234927Z</t>
  </si>
  <si>
    <t>2025-05-13T13:53:57.2732678Z</t>
  </si>
  <si>
    <t>2025-05-13T13:53:57.2847221Z</t>
  </si>
  <si>
    <t>2025-05-13T13:53:57.2645442Z</t>
  </si>
  <si>
    <t>2025-05-13T13:55:13.6902174Z</t>
  </si>
  <si>
    <t>2025-05-13T13:55:13.7168434Z</t>
  </si>
  <si>
    <t>2025-05-13T13:55:13.6999827Z</t>
  </si>
  <si>
    <t>2025-05-13T13:56:07.0978819Z</t>
  </si>
  <si>
    <t>2025-05-13T13:56:07.1078699Z</t>
  </si>
  <si>
    <t>2025-05-13T13:56:07.1197791Z</t>
  </si>
  <si>
    <t>2025-05-13T13:53:54.0161012Z</t>
  </si>
  <si>
    <t>2025-05-13T13:53:54.0410439Z</t>
  </si>
  <si>
    <t>2025-05-13T13:53:54.0270731Z</t>
  </si>
  <si>
    <t>2025-05-13T13:54:05.3112271Z</t>
  </si>
  <si>
    <t>2025-05-13T13:54:05.3221039Z</t>
  </si>
  <si>
    <t>2025-05-13T13:54:05.3317908Z</t>
  </si>
  <si>
    <t>2025-05-13T13:54:05.3411248Z</t>
  </si>
  <si>
    <t>2025-05-13T13:54:05.3532281Z</t>
  </si>
  <si>
    <t>2025-05-13T13:53:50.6861232Z</t>
  </si>
  <si>
    <t>2025-05-13T13:56:14.5666502Z</t>
  </si>
  <si>
    <t>2025-05-13T13:56:14.5761047Z</t>
  </si>
  <si>
    <t>2025-05-13T13:55:29.3225822Z</t>
  </si>
  <si>
    <t>2025-05-13T13:55:43.292281Z</t>
  </si>
  <si>
    <t>2025-05-13T13:55:53.936704Z</t>
  </si>
  <si>
    <t>2025-05-13T13:55:21.0074385Z</t>
  </si>
  <si>
    <t>2025-05-13T13:55:21.0174116Z</t>
  </si>
  <si>
    <t>2025-05-13T13:55:37.1156494Z</t>
  </si>
  <si>
    <t>2025-05-13T13:54:01.5433702Z</t>
  </si>
  <si>
    <t>2025-05-13T13:53:47.3889692Z</t>
  </si>
  <si>
    <t>410009</t>
  </si>
  <si>
    <t>05/13/2025, 08:54</t>
  </si>
  <si>
    <t>2025-05-13T13:55:07.7833507Z</t>
  </si>
  <si>
    <t>2025-05-13T13:55:07.7955471Z</t>
  </si>
  <si>
    <t>2025-05-13T13:55:07.8061406Z</t>
  </si>
  <si>
    <t>2025-05-13T13:55:07.8160765Z</t>
  </si>
  <si>
    <t>2025-05-13T13:55:07.8259413Z</t>
  </si>
  <si>
    <t>MOB Eros 3.5% DL</t>
  </si>
  <si>
    <t>Caleb S. Kocmick</t>
  </si>
  <si>
    <t>05/13/2025, 08:58</t>
  </si>
  <si>
    <t>2025-05-13T13:58:56.1794803Z</t>
  </si>
  <si>
    <t>2025-05-13T13:59:15.2344223Z</t>
  </si>
  <si>
    <t>529 6036B</t>
  </si>
  <si>
    <t>CONC CURB TY II F P S</t>
  </si>
  <si>
    <t>2025-05-13T13:59:05.1189092Z</t>
  </si>
  <si>
    <t>2025-05-13T13:59:05.1286974Z</t>
  </si>
  <si>
    <t>2025-05-13T13:58:56.1691934Z</t>
  </si>
  <si>
    <t>2025-05-13T13:58:54.0117494Z</t>
  </si>
  <si>
    <t>2025-05-13T13:58:54.0026934Z</t>
  </si>
  <si>
    <t>110 6003J</t>
  </si>
  <si>
    <t>EXC Cut Waste Dirt</t>
  </si>
  <si>
    <t>2025-05-13T13:58:59.0768368Z</t>
  </si>
  <si>
    <t>2025-05-13T13:58:59.0879923Z</t>
  </si>
  <si>
    <t>2025-05-13T13:59:15.225853Z</t>
  </si>
  <si>
    <t>2025-05-13T13:59:12.1240311Z</t>
  </si>
  <si>
    <t>2025-05-13T13:59:12.1366512Z</t>
  </si>
  <si>
    <t>2025-05-13T13:59:01.9877638Z</t>
  </si>
  <si>
    <t>2025-05-13T13:59:09.6426882Z</t>
  </si>
  <si>
    <t>2025-05-13T13:59:22.9559132Z</t>
  </si>
  <si>
    <t>210074</t>
  </si>
  <si>
    <t>05/13/2025, 07:14</t>
  </si>
  <si>
    <t>2025-05-13T12:15:05.5359223Z</t>
  </si>
  <si>
    <t>2025-05-13T12:15:05.5524061Z</t>
  </si>
  <si>
    <t>2025-05-13T12:15:05.5635037Z</t>
  </si>
  <si>
    <t>2025-05-13T12:15:05.5759548Z</t>
  </si>
  <si>
    <t>2025-05-13T12:15:05.5859825Z</t>
  </si>
  <si>
    <t>05/13/2025, 07:53</t>
  </si>
  <si>
    <t>2025-05-13T12:54:17.825819Z</t>
  </si>
  <si>
    <t>240054</t>
  </si>
  <si>
    <t>05/13/2025, 07:57</t>
  </si>
  <si>
    <t>2025-05-13T12:59:38.7989098Z</t>
  </si>
  <si>
    <t>2025-05-13T12:59:38.8076148Z</t>
  </si>
  <si>
    <t>2025-05-13T12:59:38.817635Z</t>
  </si>
  <si>
    <t>2025-05-13T12:59:38.8256747Z</t>
  </si>
  <si>
    <t>2025-05-13T12:59:38.834509Z</t>
  </si>
  <si>
    <t>2025-05-13T12:59:38.8421266Z</t>
  </si>
  <si>
    <t>2025-05-13T12:59:38.8506867Z</t>
  </si>
  <si>
    <t>2025-05-13T12:59:38.8594354Z</t>
  </si>
  <si>
    <t>2025-05-13T13:16:16.4860743Z</t>
  </si>
  <si>
    <t>2025-05-13T13:16:08.3022317Z</t>
  </si>
  <si>
    <t>2025-05-13T13:16:14.3102429Z</t>
  </si>
  <si>
    <t>2025-05-13T13:16:11.104127Z</t>
  </si>
  <si>
    <t>2025-05-13T13:16:24.0590331Z</t>
  </si>
  <si>
    <t>2025-05-13T13:17:22.7239659Z</t>
  </si>
  <si>
    <t>2025-05-13T13:17:34.4296182Z</t>
  </si>
  <si>
    <t>2025-05-13T13:17:31.8203229Z</t>
  </si>
  <si>
    <t>2025-05-13T12:54:10.5932968Z</t>
  </si>
  <si>
    <t>2025-05-13T12:54:21.1195447Z</t>
  </si>
  <si>
    <t>2025-05-13T12:54:21.1290493Z</t>
  </si>
  <si>
    <t>2025-05-13T12:54:17.7985214Z</t>
  </si>
  <si>
    <t>2025-05-13T12:54:17.8138974Z</t>
  </si>
  <si>
    <t>2025-05-13T12:54:23.4530592Z</t>
  </si>
  <si>
    <t>2025-05-13T12:54:23.4644911Z</t>
  </si>
  <si>
    <t>2025-05-13T12:54:23.4733427Z</t>
  </si>
  <si>
    <t>2025-05-13T12:54:25.7286153Z</t>
  </si>
  <si>
    <t>2025-05-13T12:54:25.740925Z</t>
  </si>
  <si>
    <t>2025-05-13T12:54:15.4367772Z</t>
  </si>
  <si>
    <t>2025-05-13T12:54:15.4468759Z</t>
  </si>
  <si>
    <t>2025-05-13T12:54:15.4556221Z</t>
  </si>
  <si>
    <t>2025-05-13T12:54:15.464495Z</t>
  </si>
  <si>
    <t>2025-05-13T12:54:12.9535927Z</t>
  </si>
  <si>
    <t>2025-05-13T12:54:12.9644254Z</t>
  </si>
  <si>
    <t>2025-05-13T12:59:50.2150367Z</t>
  </si>
  <si>
    <t>2025-05-13T12:59:50.2518295Z</t>
  </si>
  <si>
    <t>2025-05-13T12:59:33.7601331Z</t>
  </si>
  <si>
    <t>2025-05-13T12:59:33.7966224Z</t>
  </si>
  <si>
    <t>2025-05-13T12:59:33.7690837Z</t>
  </si>
  <si>
    <t>2025-05-13T12:59:33.7774464Z</t>
  </si>
  <si>
    <t>2025-05-13T12:59:33.7859385Z</t>
  </si>
  <si>
    <t>2025-05-13T12:59:26.5713587Z</t>
  </si>
  <si>
    <t>2025-05-13T12:59:26.5803893Z</t>
  </si>
  <si>
    <t>2025-05-13T12:59:26.5622924Z</t>
  </si>
  <si>
    <t>2025-05-13T12:59:45.4775385Z</t>
  </si>
  <si>
    <t>2025-05-13T12:59:45.4855193Z</t>
  </si>
  <si>
    <t>2025-05-13T12:59:45.4683911Z</t>
  </si>
  <si>
    <t>2025-05-13T12:59:45.4305571Z</t>
  </si>
  <si>
    <t>2025-05-13T12:59:45.439143Z</t>
  </si>
  <si>
    <t>2025-05-13T12:59:35.9653881Z</t>
  </si>
  <si>
    <t>2025-05-13T12:59:35.9743059Z</t>
  </si>
  <si>
    <t>2025-05-13T12:59:35.9836229Z</t>
  </si>
  <si>
    <t>2025-05-13T12:59:35.9540428Z</t>
  </si>
  <si>
    <t>2025-05-13T12:59:23.8408082Z</t>
  </si>
  <si>
    <t>2025-05-13T12:59:23.8148103Z</t>
  </si>
  <si>
    <t>2025-05-13T12:59:23.8298302Z</t>
  </si>
  <si>
    <t>2025-05-13T12:59:23.8024238Z</t>
  </si>
  <si>
    <t>2025-05-13T12:59:23.8512353Z</t>
  </si>
  <si>
    <t>2025-05-13T12:59:42.5171556Z</t>
  </si>
  <si>
    <t>2025-05-13T12:59:42.5029331Z</t>
  </si>
  <si>
    <t>2025-05-13T12:59:42.5363485Z</t>
  </si>
  <si>
    <t>2025-05-13T12:59:42.5460405Z</t>
  </si>
  <si>
    <t>2025-05-13T12:59:42.5260967Z</t>
  </si>
  <si>
    <t>2025-05-13T13:17:16.1733099Z</t>
  </si>
  <si>
    <t>2025-05-13T12:56:13.5420138Z</t>
  </si>
  <si>
    <t>2025-05-13T12:56:13.5517853Z</t>
  </si>
  <si>
    <t>2025-05-13T12:56:13.5612214Z</t>
  </si>
  <si>
    <t>2025-05-13T12:56:13.5694205Z</t>
  </si>
  <si>
    <t>2025-05-13T12:56:13.577459Z</t>
  </si>
  <si>
    <t>2025-05-13T12:56:13.5861187Z</t>
  </si>
  <si>
    <t>2025-05-13T12:56:20.8605022Z</t>
  </si>
  <si>
    <t>2025-05-13T12:56:20.8691649Z</t>
  </si>
  <si>
    <t>2025-05-13T12:56:20.8797981Z</t>
  </si>
  <si>
    <t>2025-05-13T12:56:20.8873337Z</t>
  </si>
  <si>
    <t>2025-05-13T12:56:20.895053Z</t>
  </si>
  <si>
    <t>2025-05-13T12:56:20.9037072Z</t>
  </si>
  <si>
    <t>2025-05-13T12:56:10.4473101Z</t>
  </si>
  <si>
    <t>2025-05-13T12:56:10.4563724Z</t>
  </si>
  <si>
    <t>2025-05-13T12:56:10.4645295Z</t>
  </si>
  <si>
    <t>2025-05-13T12:56:10.4745314Z</t>
  </si>
  <si>
    <t>2025-05-13T12:56:18.0244451Z</t>
  </si>
  <si>
    <t>2025-05-13T12:56:18.0330026Z</t>
  </si>
  <si>
    <t>2025-05-13T12:56:18.0406096Z</t>
  </si>
  <si>
    <t>2025-05-13T12:56:18.0507562Z</t>
  </si>
  <si>
    <t>2025-05-13T12:56:18.0649312Z</t>
  </si>
  <si>
    <t>2025-05-13T12:56:18.0733317Z</t>
  </si>
  <si>
    <t>2025-05-13T12:56:05.6371748Z</t>
  </si>
  <si>
    <t>2025-05-13T12:56:05.6476231Z</t>
  </si>
  <si>
    <t>2025-05-13T12:56:05.655999Z</t>
  </si>
  <si>
    <t>2025-05-13T12:56:05.6713609Z</t>
  </si>
  <si>
    <t>2025-05-13T12:56:05.6797101Z</t>
  </si>
  <si>
    <t>2025-05-13T12:56:05.6928487Z</t>
  </si>
  <si>
    <t>2025-05-13T12:56:08.0698584Z</t>
  </si>
  <si>
    <t>2025-05-13T12:56:08.0796135Z</t>
  </si>
  <si>
    <t>2025-05-13T12:56:08.0889587Z</t>
  </si>
  <si>
    <t>2025-05-13T12:56:08.0971611Z</t>
  </si>
  <si>
    <t>2025-05-13T12:56:26.0826687Z</t>
  </si>
  <si>
    <t>2025-05-13T12:56:26.0920183Z</t>
  </si>
  <si>
    <t>2025-05-13T12:56:26.100002Z</t>
  </si>
  <si>
    <t>2024-027 - NTTA Fracture Critical Bridge</t>
  </si>
  <si>
    <t>05/13/2025</t>
  </si>
  <si>
    <t>05/13/2025, 07:29</t>
  </si>
  <si>
    <t>LCY</t>
  </si>
  <si>
    <t>2025-05-13T12:35:50.9194935Z</t>
  </si>
  <si>
    <t>05/13/2025, 07:08</t>
  </si>
  <si>
    <t>LBS</t>
  </si>
  <si>
    <t>05/13/2025, 07:38</t>
  </si>
  <si>
    <t>2025-05-13T12:46:55.7794202Z</t>
  </si>
  <si>
    <t>2025-05-13T12:46:55.7794211Z</t>
  </si>
  <si>
    <t>2025-05-13T13:16:29.3083673Z</t>
  </si>
  <si>
    <t>2025-05-13T13:16:29.3083682Z</t>
  </si>
  <si>
    <t>370 4000A</t>
  </si>
  <si>
    <t>463 FG PVMT 8</t>
  </si>
  <si>
    <t>05/13/2025, 21:58</t>
  </si>
  <si>
    <t>05/13/2025, 21:59</t>
  </si>
  <si>
    <t>370 4000B</t>
  </si>
  <si>
    <t>463 F P S PVMT 8</t>
  </si>
  <si>
    <t>05/13/2025, 21:24</t>
  </si>
  <si>
    <t>05/13/2025, 21:43</t>
  </si>
  <si>
    <t>05/13/2025, 21:44</t>
  </si>
  <si>
    <t>05/13/2025, 21:50</t>
  </si>
  <si>
    <t>05/13/2025, 21:51</t>
  </si>
  <si>
    <t>05/13/2025, 22:02</t>
  </si>
  <si>
    <t>05/13/2025, 22:03</t>
  </si>
  <si>
    <t>05/13/2025, 21:54</t>
  </si>
  <si>
    <t>05/13/2025, 22:00</t>
  </si>
  <si>
    <t>05/13/2025, 22:01</t>
  </si>
  <si>
    <t>05/13/2025, 21:45</t>
  </si>
  <si>
    <t>05/13/2025, 21:49</t>
  </si>
  <si>
    <t>05/13/2025, 21:56</t>
  </si>
  <si>
    <t>05/13/2025, 21:57</t>
  </si>
  <si>
    <t>05/13/2025, 21:48</t>
  </si>
  <si>
    <t>05/13/2025, 21:52</t>
  </si>
  <si>
    <t>05/13/2025, 21:25</t>
  </si>
  <si>
    <t>05/14/2025, 07:03</t>
  </si>
  <si>
    <t>05/13/2025, 20:09</t>
  </si>
  <si>
    <t>05/13/2025, 20:11</t>
  </si>
  <si>
    <t>05/13/2025, 20:10</t>
  </si>
  <si>
    <t>05/14/2025, 06:27</t>
  </si>
  <si>
    <t>05/13/2025, 12:03</t>
  </si>
  <si>
    <t>05/13/2025, 19:24</t>
  </si>
  <si>
    <t>05/13/2025, 19:25</t>
  </si>
  <si>
    <t>05/13/2025, 20:06</t>
  </si>
  <si>
    <t>05/13/2025, 20:07</t>
  </si>
  <si>
    <t>05/13/2025, 12:04</t>
  </si>
  <si>
    <t>05/13/2025, 12:05</t>
  </si>
  <si>
    <t>310008</t>
  </si>
  <si>
    <t>05/14/2025, 07:06</t>
  </si>
  <si>
    <t>467 6168F</t>
  </si>
  <si>
    <t>F P S Toe</t>
  </si>
  <si>
    <t>05/14/2025, 07:04</t>
  </si>
  <si>
    <t>05/14/2025, 07:05</t>
  </si>
  <si>
    <t>05/13/2025, 10:36</t>
  </si>
  <si>
    <t>05/13/2025, 10:37</t>
  </si>
  <si>
    <t>240791</t>
  </si>
  <si>
    <t>Angel Fernando Reyes</t>
  </si>
  <si>
    <t>6185 6005A</t>
  </si>
  <si>
    <t>Install Maintain Remove Attenu</t>
  </si>
  <si>
    <t>05/14/2025, 07:02</t>
  </si>
  <si>
    <t>05/14/2025, 06:23</t>
  </si>
  <si>
    <t>05/14/2025, 06:25</t>
  </si>
  <si>
    <t>05/14/2025, 06:24</t>
  </si>
  <si>
    <t>240263</t>
  </si>
  <si>
    <t>Ernest S. Lemon Jr</t>
  </si>
  <si>
    <t>05/14/2025, 06:33</t>
  </si>
  <si>
    <t>05/14/2025, 06:32</t>
  </si>
  <si>
    <t>05/14/2025, 06:31</t>
  </si>
  <si>
    <t>05/14/2025, 06:28</t>
  </si>
  <si>
    <t>800070</t>
  </si>
  <si>
    <t>Juan J. Castro</t>
  </si>
  <si>
    <t>SAFETY SCH</t>
  </si>
  <si>
    <t>05/13/2025, 19:01</t>
  </si>
  <si>
    <t>05/13/2025, 19:02</t>
  </si>
  <si>
    <t>05/13/2025, 17:02</t>
  </si>
  <si>
    <t>110 4000A</t>
  </si>
  <si>
    <t>100 SDW EXCAVATION</t>
  </si>
  <si>
    <t>700 4000A</t>
  </si>
  <si>
    <t>1505 REM EXIST INLET</t>
  </si>
  <si>
    <t>05/13/2025, 16:59</t>
  </si>
  <si>
    <t>05/13/2025, 17:00</t>
  </si>
  <si>
    <t>05/13/2025, 16:14</t>
  </si>
  <si>
    <t>785 6011C</t>
  </si>
  <si>
    <t>BJR SEJ Break Conc</t>
  </si>
  <si>
    <t>240744</t>
  </si>
  <si>
    <t>Juan G. Soriano Chacon</t>
  </si>
  <si>
    <t>05/13/2025, 16:13</t>
  </si>
  <si>
    <t>240746</t>
  </si>
  <si>
    <t>Juan Vasquez Jr</t>
  </si>
  <si>
    <t>05/13/2025, 16:15</t>
  </si>
  <si>
    <t>05/13/2025, 16:12</t>
  </si>
  <si>
    <t>05/13/2025, 20:30</t>
  </si>
  <si>
    <t>05/13/2025, 20:32</t>
  </si>
  <si>
    <t>460 4000A</t>
  </si>
  <si>
    <t>623 INS DOWEL SDW LUG</t>
  </si>
  <si>
    <t>05/13/2025, 20:31</t>
  </si>
  <si>
    <t>05/13/2025, 20:29</t>
  </si>
  <si>
    <t>410032</t>
  </si>
  <si>
    <t>Manuel Andrade</t>
  </si>
  <si>
    <t>PROJECT MANAGER  ENGINEER</t>
  </si>
  <si>
    <t>05/13/2025, 09:39</t>
  </si>
  <si>
    <t>05/13/2025, 09:40</t>
  </si>
  <si>
    <t>240036</t>
  </si>
  <si>
    <t>Catalino Flores Jr</t>
  </si>
  <si>
    <t>05/13/2025, 13:12</t>
  </si>
  <si>
    <t>05/13/2025, 19:11</t>
  </si>
  <si>
    <t>05/13/2025, 19:48</t>
  </si>
  <si>
    <t>05/13/2025, 19:50</t>
  </si>
  <si>
    <t>05/13/2025, 19:00</t>
  </si>
  <si>
    <t>05/13/2025, 20:23</t>
  </si>
  <si>
    <t>05/13/2025, 20:24</t>
  </si>
  <si>
    <t>05/13/2025, 17:04</t>
  </si>
  <si>
    <t>230019</t>
  </si>
  <si>
    <t>Korbin E. Gee</t>
  </si>
  <si>
    <t>05/14/2025, 03:32</t>
  </si>
  <si>
    <t>05/13/2025, 17:22</t>
  </si>
  <si>
    <t>240766</t>
  </si>
  <si>
    <t>Lisandro R. Alvarado Alvarado</t>
  </si>
  <si>
    <t>05/13/2025, 20:22</t>
  </si>
  <si>
    <t>440463</t>
  </si>
  <si>
    <t>Daniel Rodriguez Saldierna</t>
  </si>
  <si>
    <t>05/13/2025, 17:08</t>
  </si>
  <si>
    <t>440455</t>
  </si>
  <si>
    <t>Armando Saldierna Jr</t>
  </si>
  <si>
    <t>440086</t>
  </si>
  <si>
    <t>Jefferson SH 73 Safety Improve</t>
  </si>
  <si>
    <t>05/13/2025, 17:10</t>
  </si>
  <si>
    <t>168 6001A</t>
  </si>
  <si>
    <t>VEGETATIVE WATERING</t>
  </si>
  <si>
    <t>05/14/2025, 06:54</t>
  </si>
  <si>
    <t>210050</t>
  </si>
  <si>
    <t>05/13/2025, 09:17</t>
  </si>
  <si>
    <t>05/13/2025, 09:18</t>
  </si>
  <si>
    <t>423 6007J</t>
  </si>
  <si>
    <t>Install Drainage Mat and Geote</t>
  </si>
  <si>
    <t>05/14/2025, 06:51</t>
  </si>
  <si>
    <t>423 6007O</t>
  </si>
  <si>
    <t>Install Shotcrete</t>
  </si>
  <si>
    <t>05/14/2025, 06:52</t>
  </si>
  <si>
    <t>05/13/2025, 17:56</t>
  </si>
  <si>
    <t>05/13/2025, 17:57</t>
  </si>
  <si>
    <t>451 6012L</t>
  </si>
  <si>
    <t>RET T402 Rail Mesh Install</t>
  </si>
  <si>
    <t>05/14/2025, 05:16</t>
  </si>
  <si>
    <t>240019</t>
  </si>
  <si>
    <t>Salvador Aguillon</t>
  </si>
  <si>
    <t>4106 6001C</t>
  </si>
  <si>
    <t>PPO Conc Overlay Setup Machine</t>
  </si>
  <si>
    <t>Salvador Aguillon Crew</t>
  </si>
  <si>
    <t>05/13/2025, 14:13</t>
  </si>
  <si>
    <t>05/13/2025, 14:14</t>
  </si>
  <si>
    <t>240802</t>
  </si>
  <si>
    <t>Miguel T. Tovar</t>
  </si>
  <si>
    <t>05/13/2025, 14:12</t>
  </si>
  <si>
    <t>240646</t>
  </si>
  <si>
    <t>Johnny Carmona</t>
  </si>
  <si>
    <t>240653</t>
  </si>
  <si>
    <t>Ricardo Palmerin</t>
  </si>
  <si>
    <t>240709</t>
  </si>
  <si>
    <t>Agustin Ruiz Ledesma</t>
  </si>
  <si>
    <t>240297</t>
  </si>
  <si>
    <t>Isaac Caamal</t>
  </si>
  <si>
    <t>05/13/2025, 14:11</t>
  </si>
  <si>
    <t>05/14/2025, 05:56</t>
  </si>
  <si>
    <t>340059</t>
  </si>
  <si>
    <t>Edgar A. Ruiz Avila</t>
  </si>
  <si>
    <t>240801</t>
  </si>
  <si>
    <t>Justin D. Hampton</t>
  </si>
  <si>
    <t>05/14/2025, 06:18</t>
  </si>
  <si>
    <t>2025-008</t>
  </si>
  <si>
    <t>NTTA CTP Southbound Mainlanes</t>
  </si>
  <si>
    <t>YARDMAIN</t>
  </si>
  <si>
    <t>Yard Maintenance</t>
  </si>
  <si>
    <t>05/14/2025, 06:37</t>
  </si>
  <si>
    <t>05/14/2025, 06:57</t>
  </si>
  <si>
    <t>05/14/2025, 06:59</t>
  </si>
  <si>
    <t>05/14/2025, 06:48</t>
  </si>
  <si>
    <t>05/14/2025, 06:38</t>
  </si>
  <si>
    <t>05/14/2025, 06:36</t>
  </si>
  <si>
    <t>4106 6001M</t>
  </si>
  <si>
    <t>PPC DRIVER</t>
  </si>
  <si>
    <t>05/14/2025, 06:05</t>
  </si>
  <si>
    <t>ESDIRT</t>
  </si>
  <si>
    <t>Dozer, Scraper, Grader Repair</t>
  </si>
  <si>
    <t>05/13/2025, 20:15</t>
  </si>
  <si>
    <t>ESCONC</t>
  </si>
  <si>
    <t>Concrete Equipment Repair</t>
  </si>
  <si>
    <t>05/13/2025, 20:19</t>
  </si>
  <si>
    <t>05/13/2025, 16:43</t>
  </si>
  <si>
    <t>2025-05-13T14:16:55.661971Z</t>
  </si>
  <si>
    <t>05/13/2025, 09:23</t>
  </si>
  <si>
    <t>2025-05-13T14:24:01.8045624Z</t>
  </si>
  <si>
    <t>2025-05-13T14:24:11.3805707Z</t>
  </si>
  <si>
    <t>2025-05-13T14:24:07.5971015Z</t>
  </si>
  <si>
    <t>2025-05-13T14:42:47.5099436Z</t>
  </si>
  <si>
    <t>2025-05-13T14:42:44.1134733Z</t>
  </si>
  <si>
    <t>2025-05-13T14:42:32.5622015Z</t>
  </si>
  <si>
    <t>2025-05-13T14:42:29.7110283Z</t>
  </si>
  <si>
    <t>2025-05-13T14:42:39.2881411Z</t>
  </si>
  <si>
    <t>2025-05-13T14:42:50.3346853Z</t>
  </si>
  <si>
    <t>2025-05-13T14:42:27.3183795Z</t>
  </si>
  <si>
    <t>2025-05-13T14:42:36.3853091Z</t>
  </si>
  <si>
    <t>210088</t>
  </si>
  <si>
    <t>05/13/2025, 13:35</t>
  </si>
  <si>
    <t>2025-05-13T18:35:51.1004464Z</t>
  </si>
  <si>
    <t>2025-05-13T18:36:15.3386205Z</t>
  </si>
  <si>
    <t>2025-05-13T18:36:15.3506784Z</t>
  </si>
  <si>
    <t>2025-05-13T18:36:15.359357Z</t>
  </si>
  <si>
    <t>2025-05-13T18:36:15.3747305Z</t>
  </si>
  <si>
    <t>05/13/2025, 09:12</t>
  </si>
  <si>
    <t>2025-05-13T18:36:31.0464996Z</t>
  </si>
  <si>
    <t>05/13/2025, 09:11</t>
  </si>
  <si>
    <t>2025-05-13T18:36:36.2496149Z</t>
  </si>
  <si>
    <t>2025-05-13T18:36:36.2594813Z</t>
  </si>
  <si>
    <t>2025-05-13T18:36:26.8445617Z</t>
  </si>
  <si>
    <t>05/13/2025, 10:21</t>
  </si>
  <si>
    <t>2025-05-13T15:22:18.6736224Z</t>
  </si>
  <si>
    <t>2025-05-13T15:22:13.8404941Z</t>
  </si>
  <si>
    <t>2025-05-13T15:22:11.9188702Z</t>
  </si>
  <si>
    <t>2025-05-13T15:22:16.453552Z</t>
  </si>
  <si>
    <t>2025-05-13T15:22:07.3584432Z</t>
  </si>
  <si>
    <t>2025-05-13T15:22:09.7344151Z</t>
  </si>
  <si>
    <t>2024-017 - Jefferson SH 73 Safety Improve</t>
  </si>
  <si>
    <t>2025-008 - NTTA CTP Southbound Mainlanes</t>
  </si>
  <si>
    <t>05/13/2025, 20:03</t>
  </si>
  <si>
    <t>05/13/2025, 20:05</t>
  </si>
  <si>
    <t>05/13/2025, 12:58</t>
  </si>
  <si>
    <t>05/13/2025, 12:59</t>
  </si>
  <si>
    <t>05/14/2025, 06:26</t>
  </si>
  <si>
    <t>05/13/2025, 16:56</t>
  </si>
  <si>
    <t>05/13/2025, 16:57</t>
  </si>
  <si>
    <t>05/13/2025, 16:58</t>
  </si>
  <si>
    <t>CF</t>
  </si>
  <si>
    <t>05/13/2025, 16:11</t>
  </si>
  <si>
    <t>05/13/2025, 20:20</t>
  </si>
  <si>
    <t>05/13/2025, 20:21</t>
  </si>
  <si>
    <t>05/14/2025, 07:10</t>
  </si>
  <si>
    <t>GAL</t>
  </si>
  <si>
    <t>05/13/2025, 17:55</t>
  </si>
  <si>
    <t>SYS</t>
  </si>
  <si>
    <t>05/14/2025, 05:55</t>
  </si>
  <si>
    <t>05/13/2025, 17:25</t>
  </si>
  <si>
    <t>05/13/2025, 15:51</t>
  </si>
  <si>
    <t>200 4000M</t>
  </si>
  <si>
    <t>355 Concrete SDW 4</t>
  </si>
  <si>
    <t>05/13/2025, 16:54</t>
  </si>
  <si>
    <t>05/13/2025, 16:55</t>
  </si>
  <si>
    <t>370 4000M</t>
  </si>
  <si>
    <t>463 Concrete PVMT 8</t>
  </si>
  <si>
    <t>05/13/2025, 15:53</t>
  </si>
  <si>
    <t>05/13/2025, 15:54</t>
  </si>
  <si>
    <t>05/13/2025, 16:10</t>
  </si>
  <si>
    <t>05/13/2025, 15:52</t>
  </si>
  <si>
    <t>05/14/2025, 06:58</t>
  </si>
  <si>
    <t>05/14/2025, 06:35</t>
  </si>
  <si>
    <t>05/14/2025, 06:50</t>
  </si>
  <si>
    <t>05/14/2025, 05:14</t>
  </si>
  <si>
    <t>05/14/2025, 07:12</t>
  </si>
  <si>
    <t>05/13/2025, 09:22</t>
  </si>
  <si>
    <t>2025-05-13T14:43:03.265904Z</t>
  </si>
  <si>
    <t>2025-05-13T15:22:51.6012772Z</t>
  </si>
  <si>
    <t>2024-027: NTTA Fracture Critical Bridge</t>
  </si>
  <si>
    <t>2024-017: Jefferson SH 73 Safety Improve</t>
  </si>
  <si>
    <t>EQUIP HOU: Equipment Houston Division</t>
  </si>
  <si>
    <t>05/14/2025, 07:19</t>
  </si>
  <si>
    <t>05/14/2025, 09:29</t>
  </si>
  <si>
    <t>05/14/2025, 09:28</t>
  </si>
  <si>
    <t>800073</t>
  </si>
  <si>
    <t>Anthony McCann</t>
  </si>
  <si>
    <t>INFTECHL</t>
  </si>
  <si>
    <t>Information Technology Labor</t>
  </si>
  <si>
    <t>05/14/2025, 07:31</t>
  </si>
  <si>
    <t>05/14/2025, 07:48</t>
  </si>
  <si>
    <t>05/14/2025, 07:49</t>
  </si>
  <si>
    <t>05/14/2025, 08:48</t>
  </si>
  <si>
    <t>05/14/2025, 08:47</t>
  </si>
  <si>
    <t>05/14/2025, 07:44</t>
  </si>
  <si>
    <t>05/14/2025, 08:23</t>
  </si>
  <si>
    <t>2025-05-14T13:24:09.8713967Z</t>
  </si>
  <si>
    <t>2025-05-14T13:24:37.9077494Z</t>
  </si>
  <si>
    <t>2025-05-14T13:24:34.5164477Z</t>
  </si>
  <si>
    <t>2025-05-14T13:24:41.6074024Z</t>
  </si>
  <si>
    <t>2025-05-14T13:09:19.2021642Z</t>
  </si>
  <si>
    <t>2025-05-14T13:09:19.2021643Z</t>
  </si>
  <si>
    <t>2025-05-14T13:09:19.2021641Z</t>
  </si>
  <si>
    <t>2025-05-14T13:09:19.2021626Z</t>
  </si>
  <si>
    <t>2025-05-14T13:09:47.8242801Z</t>
  </si>
  <si>
    <t>2025-05-14T13:09:47.82428Z</t>
  </si>
  <si>
    <t>2025-05-14T13:09:47.824278Z</t>
  </si>
  <si>
    <t>2025-05-14T13:09:47.8242799Z</t>
  </si>
  <si>
    <t>2025-05-14T13:09:47.8242798Z</t>
  </si>
  <si>
    <t>05/14/2025, 07:32</t>
  </si>
  <si>
    <t>2025-05-14T13:09:59.8243522Z</t>
  </si>
  <si>
    <t>500 6001K</t>
  </si>
  <si>
    <t>MOB DEMOB CREW</t>
  </si>
  <si>
    <t>05/14/2025, 08:06</t>
  </si>
  <si>
    <t>2025-05-14T13:09:19.2021644Z</t>
  </si>
  <si>
    <t>2025-05-14T13:09:19.2021648Z</t>
  </si>
  <si>
    <t>2025-05-14T13:09:19.2021646Z</t>
  </si>
  <si>
    <t>2025-05-14T12:17:43.9268643Z</t>
  </si>
  <si>
    <t>2025-05-14T12:17:43.9268644Z</t>
  </si>
  <si>
    <t>2025-05-14T12:17:43.9268642Z</t>
  </si>
  <si>
    <t>2025-05-14T12:17:43.9268633Z</t>
  </si>
  <si>
    <t>2025-05-14T12:17:43.9259616Z</t>
  </si>
  <si>
    <t>2025-05-14T12:17:43.9268646Z</t>
  </si>
  <si>
    <t>05/14/2025, 07:16</t>
  </si>
  <si>
    <t>05/14/2025, 07:14</t>
  </si>
  <si>
    <t>2025-05-14T12:18:53.8239204Z</t>
  </si>
  <si>
    <t>2025-05-14T12:18:53.8239203Z</t>
  </si>
  <si>
    <t>2025-05-14T12:18:53.8239186Z</t>
  </si>
  <si>
    <t>2025-05-14T12:18:53.8239205Z</t>
  </si>
  <si>
    <t>2025-05-14T12:22:37.5264925Z</t>
  </si>
  <si>
    <t>2025-05-14T12:22:37.5388266Z</t>
  </si>
  <si>
    <t>2025-05-14T12:22:37.5495587Z</t>
  </si>
  <si>
    <t>2025-05-14T12:22:37.5591048Z</t>
  </si>
  <si>
    <t>2025-05-14T12:22:37.5685027Z</t>
  </si>
  <si>
    <t>2025-05-14T12:22:25.6668028Z</t>
  </si>
  <si>
    <t>2025-05-14T12:22:25.6668027Z</t>
  </si>
  <si>
    <t>2025-05-14T12:22:25.6668012Z</t>
  </si>
  <si>
    <t>2025-05-14T12:22:25.666803Z</t>
  </si>
  <si>
    <t>2025-05-14T12:22:25.6668031Z</t>
  </si>
  <si>
    <t>2025-05-14T12:22:25.6668033Z</t>
  </si>
  <si>
    <t>2025-05-14T12:22:25.6668032Z</t>
  </si>
  <si>
    <t>2025-05-14T13:32:15.8434501Z</t>
  </si>
  <si>
    <t>05/14/2025, 07:20</t>
  </si>
  <si>
    <t>2025-05-14T12:21:14.9058367Z</t>
  </si>
  <si>
    <t>2025-05-14T12:21:17.8130069Z</t>
  </si>
  <si>
    <t>2025-05-14T12:21:17.8217831Z</t>
  </si>
  <si>
    <t>2025-05-14T12:21:17.8322035Z</t>
  </si>
  <si>
    <t>2025-05-14T12:21:22.7328249Z</t>
  </si>
  <si>
    <t>2025-05-14T12:21:22.7415653Z</t>
  </si>
  <si>
    <t>2025-05-14T12:21:22.7509188Z</t>
  </si>
  <si>
    <t>2025-05-14T12:21:14.8933376Z</t>
  </si>
  <si>
    <t>2025-05-14T12:21:20.4641079Z</t>
  </si>
  <si>
    <t>2025-05-14T12:21:20.4723128Z</t>
  </si>
  <si>
    <t>2025-05-14T12:21:20.4800725Z</t>
  </si>
  <si>
    <t>2025-05-14T12:21:25.3046653Z</t>
  </si>
  <si>
    <t>2025-05-14T12:21:25.3134569Z</t>
  </si>
  <si>
    <t>2025-05-14T12:21:25.3285205Z</t>
  </si>
  <si>
    <t>210031</t>
  </si>
  <si>
    <t>05/14/2025, 08:17</t>
  </si>
  <si>
    <t>2025-05-14T13:17:57.2555792Z</t>
  </si>
  <si>
    <t>2025-05-14T13:17:57.2672716Z</t>
  </si>
  <si>
    <t>2025-05-14T13:17:57.2848892Z</t>
  </si>
  <si>
    <t>2025-05-14T13:17:57.2947943Z</t>
  </si>
  <si>
    <t>2025-05-14T13:17:57.3107385Z</t>
  </si>
  <si>
    <t>MOB Clean Project 3.5% of DL</t>
  </si>
  <si>
    <t>05/14/2025, 07:26</t>
  </si>
  <si>
    <t>2025-05-14T13:03:45.5403715Z</t>
  </si>
  <si>
    <t>05/14/2025, 07:35</t>
  </si>
  <si>
    <t>2025-05-14T13:08:15.4673046Z</t>
  </si>
  <si>
    <t>2025-05-14T13:08:15.4805719Z</t>
  </si>
  <si>
    <t>2025-05-14T13:08:15.4588Z</t>
  </si>
  <si>
    <t>2025-05-14T13:03:33.2415035Z</t>
  </si>
  <si>
    <t>05/14/2025, 07:34</t>
  </si>
  <si>
    <t>2025-05-14T13:08:07.6270739Z</t>
  </si>
  <si>
    <t>2025-05-14T13:08:07.614639Z</t>
  </si>
  <si>
    <t>05/14/2025, 07:39</t>
  </si>
  <si>
    <t>2025-05-14T13:08:57.8835115Z</t>
  </si>
  <si>
    <t>2025-05-14T13:08:20.7205957Z</t>
  </si>
  <si>
    <t>2025-05-14T13:08:20.7293419Z</t>
  </si>
  <si>
    <t>2025-05-14T13:04:02.7605319Z</t>
  </si>
  <si>
    <t>2025-05-14T13:03:43.0153397Z</t>
  </si>
  <si>
    <t>2025-05-14T13:08:13.2249835Z</t>
  </si>
  <si>
    <t>2025-05-14T13:08:13.2170003Z</t>
  </si>
  <si>
    <t>2025-05-14T13:03:58.4000707Z</t>
  </si>
  <si>
    <t>2025-05-14T13:08:17.7927598Z</t>
  </si>
  <si>
    <t>2025-05-14T13:08:17.7819096Z</t>
  </si>
  <si>
    <t>2025-05-14T13:08:10.8591071Z</t>
  </si>
  <si>
    <t>2025-05-14T13:08:10.8682655Z</t>
  </si>
  <si>
    <t>2025-05-14T13:08:10.8758713Z</t>
  </si>
  <si>
    <t>2025-05-14T13:03:37.3620226Z</t>
  </si>
  <si>
    <t>2025-05-14T13:08:55.1665775Z</t>
  </si>
  <si>
    <t>2025-05-14T13:08:55.1755962Z</t>
  </si>
  <si>
    <t>2025-05-14T13:09:01.4825232Z</t>
  </si>
  <si>
    <t>2025-05-14T13:08:51.4506928Z</t>
  </si>
  <si>
    <t>2025-05-14T13:08:51.441148Z</t>
  </si>
  <si>
    <t>2025-05-14T13:08:48.3447397Z</t>
  </si>
  <si>
    <t>2025-05-14T13:08:48.3565682Z</t>
  </si>
  <si>
    <t>2025-05-14T13:08:38.8020736Z</t>
  </si>
  <si>
    <t>2025-05-14T13:08:38.7919977Z</t>
  </si>
  <si>
    <t>2025-05-14T13:08:45.0654566Z</t>
  </si>
  <si>
    <t>2025-05-14T13:08:45.0746725Z</t>
  </si>
  <si>
    <t>2025-05-14T13:08:42.6029481Z</t>
  </si>
  <si>
    <t>2025-05-14T12:52:33.5322021Z</t>
  </si>
  <si>
    <t>2025-05-14T12:52:44.2172599Z</t>
  </si>
  <si>
    <t>2025-05-14T12:52:22.6727019Z</t>
  </si>
  <si>
    <t>2025-05-14T12:52:22.672702Z</t>
  </si>
  <si>
    <t>2025-05-14T12:52:22.6727022Z</t>
  </si>
  <si>
    <t>2025-05-14T12:52:22.6727023Z</t>
  </si>
  <si>
    <t>2025-05-14T12:52:22.6727024Z</t>
  </si>
  <si>
    <t>2025-05-14T12:52:22.6727025Z</t>
  </si>
  <si>
    <t>2025-05-14T12:52:22.6727026Z</t>
  </si>
  <si>
    <t>2025-05-14T12:52:22.6727018Z</t>
  </si>
  <si>
    <t>2025-05-14T12:52:22.6727002Z</t>
  </si>
  <si>
    <t>2025-05-14T12:52:22.6727017Z</t>
  </si>
  <si>
    <t>2025-05-14T12:52:22.6727027Z</t>
  </si>
  <si>
    <t>2025-05-14T12:52:22.6727028Z</t>
  </si>
  <si>
    <t>2025-05-14T12:51:45.2510222Z</t>
  </si>
  <si>
    <t>2025-05-14T12:51:13.6464185Z</t>
  </si>
  <si>
    <t>2025-05-14T12:52:50.0580525Z</t>
  </si>
  <si>
    <t>2025-05-14T13:42:51.4795172Z</t>
  </si>
  <si>
    <t>2025-05-14T13:43:05.5043955Z</t>
  </si>
  <si>
    <t>2025-05-14T13:43:00.167094Z</t>
  </si>
  <si>
    <t>2025-05-14T13:42:08.7051859Z</t>
  </si>
  <si>
    <t>2025-05-14T13:42:14.504737Z</t>
  </si>
  <si>
    <t>2025-05-14T13:42:45.5247894Z</t>
  </si>
  <si>
    <t>2025-05-14T13:42:36.8654325Z</t>
  </si>
  <si>
    <t>2025-05-14T12:29:32.66038Z</t>
  </si>
  <si>
    <t>2025-05-14T12:25:13.6740968Z</t>
  </si>
  <si>
    <t>785 6015F</t>
  </si>
  <si>
    <t>BJR SPC Haul off Broken concre</t>
  </si>
  <si>
    <t>05/14/2025, 08:40</t>
  </si>
  <si>
    <t>2025-05-14T13:42:36.2958347Z</t>
  </si>
  <si>
    <t>429 6004A</t>
  </si>
  <si>
    <t>PT DECK REP Chip Clean Areas 4</t>
  </si>
  <si>
    <t>2025-05-14T13:42:36.3067597Z</t>
  </si>
  <si>
    <t>785 6015H</t>
  </si>
  <si>
    <t>BJR SPC Pour Armor Joint</t>
  </si>
  <si>
    <t>2025-05-14T13:42:36.315229Z</t>
  </si>
  <si>
    <t>785 6015B</t>
  </si>
  <si>
    <t>BJR SPC Clean and Prep</t>
  </si>
  <si>
    <t>05/14/2025, 08:39</t>
  </si>
  <si>
    <t>2025-05-14T13:42:36.286594Z</t>
  </si>
  <si>
    <t>785 6015A</t>
  </si>
  <si>
    <t>BJR SPC Chip Area 1.25</t>
  </si>
  <si>
    <t>2025-05-14T13:42:36.2772292Z</t>
  </si>
  <si>
    <t>2025-05-14T13:42:22.9123853Z</t>
  </si>
  <si>
    <t>2025-05-14T13:42:22.9219078Z</t>
  </si>
  <si>
    <t>2025-05-14T13:42:22.9436982Z</t>
  </si>
  <si>
    <t>2025-05-14T13:42:34.1099228Z</t>
  </si>
  <si>
    <t>2025-05-14T13:42:34.1270186Z</t>
  </si>
  <si>
    <t>2025-05-14T13:42:34.1403303Z</t>
  </si>
  <si>
    <t>2025-05-14T13:42:34.1562976Z</t>
  </si>
  <si>
    <t>2025-05-14T13:42:22.8926216Z</t>
  </si>
  <si>
    <t>2025-05-14T13:42:22.9036782Z</t>
  </si>
  <si>
    <t>2025-05-14T13:42:20.2498388Z</t>
  </si>
  <si>
    <t>2025-05-14T13:42:20.2590646Z</t>
  </si>
  <si>
    <t>2025-05-14T13:42:20.2665682Z</t>
  </si>
  <si>
    <t>2025-05-14T13:42:14.778746Z</t>
  </si>
  <si>
    <t>2025-05-14T13:42:20.2413714Z</t>
  </si>
  <si>
    <t>2025-05-14T12:39:43.6074297Z</t>
  </si>
  <si>
    <t>2025-05-14T12:39:51.8080009Z</t>
  </si>
  <si>
    <t>2025-05-14T12:39:49.4276222Z</t>
  </si>
  <si>
    <t>2025-05-14T12:39:53.68278Z</t>
  </si>
  <si>
    <t>2025-05-14T12:39:46.3345879Z</t>
  </si>
  <si>
    <t>2025-05-14T12:39:39.3454426Z</t>
  </si>
  <si>
    <t>2025-05-14T13:42:27.7715816Z</t>
  </si>
  <si>
    <t>2025-05-14T13:42:27.7799887Z</t>
  </si>
  <si>
    <t>2025-05-14T13:42:27.7918707Z</t>
  </si>
  <si>
    <t>2025-05-14T13:42:27.8016434Z</t>
  </si>
  <si>
    <t>2025-05-14T13:42:27.8100798Z</t>
  </si>
  <si>
    <t>2025-05-14T13:42:29.7769793Z</t>
  </si>
  <si>
    <t>2025-05-14T13:42:29.784647Z</t>
  </si>
  <si>
    <t>2025-05-14T13:42:29.792342Z</t>
  </si>
  <si>
    <t>2025-05-14T13:42:29.80096Z</t>
  </si>
  <si>
    <t>2025-05-14T13:42:29.8092892Z</t>
  </si>
  <si>
    <t>2025-05-14T13:42:31.9081754Z</t>
  </si>
  <si>
    <t>2025-05-14T13:42:31.9172131Z</t>
  </si>
  <si>
    <t>2025-05-14T13:42:31.9275132Z</t>
  </si>
  <si>
    <t>2025-05-14T13:42:31.936004Z</t>
  </si>
  <si>
    <t>2025-05-14T13:42:31.8975313Z</t>
  </si>
  <si>
    <t>2025-05-14T12:29:34.1543332Z</t>
  </si>
  <si>
    <t>2025-05-14T12:25:20.7205499Z</t>
  </si>
  <si>
    <t>2025-05-14T12:25:23.5812024Z</t>
  </si>
  <si>
    <t>2025-05-14T12:23:57.4267439Z</t>
  </si>
  <si>
    <t>2025-05-14T12:33:21.9878009Z</t>
  </si>
  <si>
    <t>2025-05-14T12:33:21.9997142Z</t>
  </si>
  <si>
    <t>2025-05-14T12:33:22.0082444Z</t>
  </si>
  <si>
    <t>2025-05-14T12:33:43.5284348Z</t>
  </si>
  <si>
    <t>2025-05-14T12:33:43.537843Z</t>
  </si>
  <si>
    <t>2025-05-14T12:33:43.5462697Z</t>
  </si>
  <si>
    <t>2025-05-14T12:33:40.4765554Z</t>
  </si>
  <si>
    <t>2025-05-14T12:33:40.485652Z</t>
  </si>
  <si>
    <t>2025-05-14T12:33:40.4940665Z</t>
  </si>
  <si>
    <t>2025-05-14T12:33:26.3452332Z</t>
  </si>
  <si>
    <t>2025-05-14T12:33:26.3552453Z</t>
  </si>
  <si>
    <t>2025-05-14T12:33:26.363683Z</t>
  </si>
  <si>
    <t>2025-05-14T12:33:33.2835268Z</t>
  </si>
  <si>
    <t>2025-05-14T12:33:33.2926932Z</t>
  </si>
  <si>
    <t>2025-05-14T12:33:33.3021005Z</t>
  </si>
  <si>
    <t>2025-05-14T12:33:37.048219Z</t>
  </si>
  <si>
    <t>2025-05-14T12:33:37.0609398Z</t>
  </si>
  <si>
    <t>2025-05-14T12:33:37.073614Z</t>
  </si>
  <si>
    <t>2025-05-14T13:53:57.7393898Z</t>
  </si>
  <si>
    <t>2025-05-14T13:48:53.6875135Z</t>
  </si>
  <si>
    <t>2025-05-14T13:49:12.7687771Z</t>
  </si>
  <si>
    <t>2025-05-14T13:53:31.1436773Z</t>
  </si>
  <si>
    <t>2025-05-14T13:49:41.9472125Z</t>
  </si>
  <si>
    <t>2025-05-14T13:49:21.9994015Z</t>
  </si>
  <si>
    <t>2025-05-14T13:48:38.9172071Z</t>
  </si>
  <si>
    <t>2025-05-14T13:48:59.8681054Z</t>
  </si>
  <si>
    <t>8999 6001D</t>
  </si>
  <si>
    <t>Fabricate Template for Pile Dr</t>
  </si>
  <si>
    <t>2025-05-14T13:48:59.8868738Z</t>
  </si>
  <si>
    <t>2025-05-14T13:48:59.8778296Z</t>
  </si>
  <si>
    <t>2025-05-14T13:54:01.9752085Z</t>
  </si>
  <si>
    <t>2025-05-14T13:54:01.9892164Z</t>
  </si>
  <si>
    <t>2025-05-14T13:54:01.9978918Z</t>
  </si>
  <si>
    <t>2025-05-14T13:53:47.0949612Z</t>
  </si>
  <si>
    <t>2025-05-14T13:53:47.08615Z</t>
  </si>
  <si>
    <t>2025-05-14T13:53:47.0759697Z</t>
  </si>
  <si>
    <t>2025-05-14T13:49:35.8957572Z</t>
  </si>
  <si>
    <t>2025-05-14T13:49:35.9042917Z</t>
  </si>
  <si>
    <t>2025-05-14T13:49:35.9180031Z</t>
  </si>
  <si>
    <t>2025-05-14T13:53:03.4905721Z</t>
  </si>
  <si>
    <t>2025-05-14T13:53:03.472595Z</t>
  </si>
  <si>
    <t>2025-05-14T13:53:03.4583459Z</t>
  </si>
  <si>
    <t>2025-05-14T13:54:06.0853141Z</t>
  </si>
  <si>
    <t>2025-05-14T13:54:06.1138929Z</t>
  </si>
  <si>
    <t>2025-05-14T13:54:06.1251112Z</t>
  </si>
  <si>
    <t>100 6002E</t>
  </si>
  <si>
    <t>PREP ROW Rem Haul Trees Brush</t>
  </si>
  <si>
    <t>2025-05-14T13:54:09.7378899Z</t>
  </si>
  <si>
    <t>2025-05-14T13:54:09.7476943Z</t>
  </si>
  <si>
    <t>2025-05-14T13:54:09.7605796Z</t>
  </si>
  <si>
    <t>2025-05-14T13:48:47.4185939Z</t>
  </si>
  <si>
    <t>2025-05-14T13:48:47.4379635Z</t>
  </si>
  <si>
    <t>2025-05-14T13:53:23.0829952Z</t>
  </si>
  <si>
    <t>2025-05-14T13:53:23.0956003Z</t>
  </si>
  <si>
    <t>2025-05-14T13:53:37.7405798Z</t>
  </si>
  <si>
    <t>2025-05-14T13:53:37.7509115Z</t>
  </si>
  <si>
    <t>2025-05-14T13:53:53.672619Z</t>
  </si>
  <si>
    <t>2025-05-14T13:53:10.230392Z</t>
  </si>
  <si>
    <t>2025-05-14T13:53:10.2408177Z</t>
  </si>
  <si>
    <t>2025-05-14T13:53:10.2524655Z</t>
  </si>
  <si>
    <t>2025-05-14T13:53:41.3917606Z</t>
  </si>
  <si>
    <t>2025-05-14T14:22:37.0729104Z</t>
  </si>
  <si>
    <t>2025-05-14T14:22:42.3702823Z</t>
  </si>
  <si>
    <t>2025-05-14T14:22:45.7027202Z</t>
  </si>
  <si>
    <t>05/14/2025, 07:37</t>
  </si>
  <si>
    <t>2025-05-14T12:37:57.4261427Z</t>
  </si>
  <si>
    <t>2025-05-14T12:38:00.4370799Z</t>
  </si>
  <si>
    <t>2025-05-14T12:38:01.9219007Z</t>
  </si>
  <si>
    <t>2025-05-14T12:37:58.8354538Z</t>
  </si>
  <si>
    <t>2025-05-14T12:19:47.5693812Z</t>
  </si>
  <si>
    <t>2025-05-14T12:19:44.669695Z</t>
  </si>
  <si>
    <t>2025-05-14T13:00:04.4508572Z</t>
  </si>
  <si>
    <t>2025-05-14T13:00:16.0350492Z</t>
  </si>
  <si>
    <t>2025-05-14T13:00:16.072278Z</t>
  </si>
  <si>
    <t>2025-05-14T12:47:52.2677Z</t>
  </si>
  <si>
    <t>2025-05-14T12:47:52.2777815Z</t>
  </si>
  <si>
    <t>2025-05-14T12:47:52.2880055Z</t>
  </si>
  <si>
    <t>2025-05-14T12:47:52.2962762Z</t>
  </si>
  <si>
    <t>2025-05-14T12:47:52.3052404Z</t>
  </si>
  <si>
    <t>2025-05-14T12:47:52.3131538Z</t>
  </si>
  <si>
    <t>2025-05-14T12:48:00.4396838Z</t>
  </si>
  <si>
    <t>2025-05-14T12:47:49.9609379Z</t>
  </si>
  <si>
    <t>2025-05-14T12:47:47.7194918Z</t>
  </si>
  <si>
    <t>2025-05-14T12:47:56.1112047Z</t>
  </si>
  <si>
    <t>2025-05-14T12:47:56.1245181Z</t>
  </si>
  <si>
    <t>2025-05-14T12:47:54.3462725Z</t>
  </si>
  <si>
    <t>2025-05-14T12:47:54.3565612Z</t>
  </si>
  <si>
    <t>2025-05-14T12:47:54.3671903Z</t>
  </si>
  <si>
    <t>2025-05-14T12:47:54.3829491Z</t>
  </si>
  <si>
    <t>2025-05-14T12:47:58.2030888Z</t>
  </si>
  <si>
    <t>2025-05-14T12:47:58.2206435Z</t>
  </si>
  <si>
    <t>2025-05-14T12:47:58.2314558Z</t>
  </si>
  <si>
    <t>2025-05-14T12:58:11.2455385Z</t>
  </si>
  <si>
    <t>2025-05-14T12:58:11.2597717Z</t>
  </si>
  <si>
    <t>2025-05-14T12:58:11.2745491Z</t>
  </si>
  <si>
    <t>2025-05-14T12:58:11.2924019Z</t>
  </si>
  <si>
    <t>2025-05-14T12:58:03.6244865Z</t>
  </si>
  <si>
    <t>2025-05-14T12:58:03.6341518Z</t>
  </si>
  <si>
    <t>2025-05-14T12:57:59.3747441Z</t>
  </si>
  <si>
    <t>2025-05-14T12:57:59.3832719Z</t>
  </si>
  <si>
    <t>2025-05-14T12:57:59.3909469Z</t>
  </si>
  <si>
    <t>2025-05-14T12:57:59.3992711Z</t>
  </si>
  <si>
    <t>2025-05-14T12:57:57.3355023Z</t>
  </si>
  <si>
    <t>2025-05-14T12:57:57.3454981Z</t>
  </si>
  <si>
    <t>2025-05-14T12:58:06.5658501Z</t>
  </si>
  <si>
    <t>2025-05-14T12:58:06.5756017Z</t>
  </si>
  <si>
    <t>2025-05-14T12:58:06.5918944Z</t>
  </si>
  <si>
    <t>2025-05-14T12:58:06.6016944Z</t>
  </si>
  <si>
    <t>2025-05-14T12:58:06.5494965Z</t>
  </si>
  <si>
    <t>2025-05-14T12:58:06.5578211Z</t>
  </si>
  <si>
    <t>2025-05-14T12:58:01.5019406Z</t>
  </si>
  <si>
    <t>2025-05-14T12:58:01.5108469Z</t>
  </si>
  <si>
    <t>2025-05-14T12:58:01.5183858Z</t>
  </si>
  <si>
    <t>2025-05-14T12:58:01.4891026Z</t>
  </si>
  <si>
    <t>2025-05-14T12:58:01.4774679Z</t>
  </si>
  <si>
    <t>2025-05-14T12:57:55.3271673Z</t>
  </si>
  <si>
    <t>2025-05-14T12:57:55.3432729Z</t>
  </si>
  <si>
    <t>2025-05-14T12:57:55.3136751Z</t>
  </si>
  <si>
    <t>2025-05-14T12:57:55.3046979Z</t>
  </si>
  <si>
    <t>2025-05-14T12:57:55.334842Z</t>
  </si>
  <si>
    <t>2025-05-14T12:58:08.8259887Z</t>
  </si>
  <si>
    <t>2025-05-14T12:58:08.8356289Z</t>
  </si>
  <si>
    <t>2025-05-14T12:58:08.8453037Z</t>
  </si>
  <si>
    <t>2025-05-14T12:58:08.8557369Z</t>
  </si>
  <si>
    <t>2025-05-14T12:58:08.8647074Z</t>
  </si>
  <si>
    <t>2025-05-14T12:58:08.8746089Z</t>
  </si>
  <si>
    <t>2025-05-14T12:50:26.6503031Z</t>
  </si>
  <si>
    <t>2025-05-14T12:50:26.6585618Z</t>
  </si>
  <si>
    <t>2025-05-14T12:50:26.665773Z</t>
  </si>
  <si>
    <t>2025-05-14T12:50:31.1319342Z</t>
  </si>
  <si>
    <t>2025-05-14T12:50:31.1405372Z</t>
  </si>
  <si>
    <t>2025-05-14T12:50:31.1568377Z</t>
  </si>
  <si>
    <t>2025-05-14T12:50:31.175542Z</t>
  </si>
  <si>
    <t>2025-05-14T12:50:24.2895121Z</t>
  </si>
  <si>
    <t>2025-05-14T12:50:24.2993137Z</t>
  </si>
  <si>
    <t>2025-05-14T12:50:24.3079662Z</t>
  </si>
  <si>
    <t>2025-05-14T12:50:24.31631Z</t>
  </si>
  <si>
    <t>2025-05-14T12:50:22.3216111Z</t>
  </si>
  <si>
    <t>2025-05-14T12:50:22.3294821Z</t>
  </si>
  <si>
    <t>2025-05-14T12:50:33.6774838Z</t>
  </si>
  <si>
    <t>2025-05-14T12:50:33.6859697Z</t>
  </si>
  <si>
    <t>2025-05-14T12:50:33.693345Z</t>
  </si>
  <si>
    <t>2025-05-14T12:50:33.7011322Z</t>
  </si>
  <si>
    <t>2025-05-14T12:50:19.8024599Z</t>
  </si>
  <si>
    <t>2025-05-14T12:50:19.8120962Z</t>
  </si>
  <si>
    <t>2025-05-14T12:50:19.821605Z</t>
  </si>
  <si>
    <t>2025-05-14T12:50:28.7569944Z</t>
  </si>
  <si>
    <t>2025-05-14T12:50:28.7656524Z</t>
  </si>
  <si>
    <t>2025-05-14T12:50:28.7731029Z</t>
  </si>
  <si>
    <t>2025-05-14T12:59:23.4145793Z</t>
  </si>
  <si>
    <t>2025-05-14T12:59:26.0194807Z</t>
  </si>
  <si>
    <t>2025-05-14T12:45:58.6984031Z</t>
  </si>
  <si>
    <t>2025-05-14T12:45:58.7071762Z</t>
  </si>
  <si>
    <t>2025-05-14T12:46:00.4752772Z</t>
  </si>
  <si>
    <t>2025-05-14T12:46:00.4839838Z</t>
  </si>
  <si>
    <t>2025-05-14T12:46:04.0520809Z</t>
  </si>
  <si>
    <t>2025-05-14T12:46:04.0645908Z</t>
  </si>
  <si>
    <t>2025-05-14T12:46:02.1762261Z</t>
  </si>
  <si>
    <t>2025-05-14T12:46:02.1875573Z</t>
  </si>
  <si>
    <t>2025-05-14T12:45:56.694482Z</t>
  </si>
  <si>
    <t>2025-05-14T12:45:56.67236Z</t>
  </si>
  <si>
    <t>2025-05-14T12:45:56.6850136Z</t>
  </si>
  <si>
    <t>2025-05-14T12:50:19.8302794Z</t>
  </si>
  <si>
    <t>05/14/2025, 07:47</t>
  </si>
  <si>
    <t>2025-05-14T12:47:54.3916424Z</t>
  </si>
  <si>
    <t>2024-003 - Dallas 635 Slope Stabilization</t>
  </si>
  <si>
    <t>AC</t>
  </si>
  <si>
    <t>05/14/2025, 08:29</t>
  </si>
  <si>
    <t>05/14/2025, 08:30</t>
  </si>
  <si>
    <t>05/14/2025, 08:35</t>
  </si>
  <si>
    <t>05/14/2025, 08:37</t>
  </si>
  <si>
    <t>05/14/2025, 07:46</t>
  </si>
  <si>
    <t>2025-05-14T13:24:56.8672269Z</t>
  </si>
  <si>
    <t>05/14/2025, 07:25</t>
  </si>
  <si>
    <t>2025-05-14T13:07:27.591863Z</t>
  </si>
  <si>
    <t>05/14/2025, 07:33</t>
  </si>
  <si>
    <t>2025-05-14T12:51:23.2256162Z</t>
  </si>
  <si>
    <t>2024-003: Dallas 635 Slope Stabilization</t>
  </si>
  <si>
    <t>05/14/2025, 21:54</t>
  </si>
  <si>
    <t>05/14/2025, 21:51</t>
  </si>
  <si>
    <t>05/14/2025, 21:49</t>
  </si>
  <si>
    <t>05/14/2025, 21:57</t>
  </si>
  <si>
    <t>05/14/2025, 22:03</t>
  </si>
  <si>
    <t>05/14/2025, 21:50</t>
  </si>
  <si>
    <t>05/14/2025, 22:01</t>
  </si>
  <si>
    <t>05/14/2025, 21:58</t>
  </si>
  <si>
    <t>05/15/2025, 07:00</t>
  </si>
  <si>
    <t>05/15/2025, 07:01</t>
  </si>
  <si>
    <t>05/14/2025, 10:21</t>
  </si>
  <si>
    <t>05/14/2025, 10:23</t>
  </si>
  <si>
    <t>05/14/2025, 17:50</t>
  </si>
  <si>
    <t>05/15/2025, 07:02</t>
  </si>
  <si>
    <t>05/14/2025, 20:10</t>
  </si>
  <si>
    <t>8999 6001J</t>
  </si>
  <si>
    <t>Unload all Materials</t>
  </si>
  <si>
    <t>05/14/2025, 20:12</t>
  </si>
  <si>
    <t>05/14/2025, 20:13</t>
  </si>
  <si>
    <t>05/14/2025, 20:11</t>
  </si>
  <si>
    <t>440464</t>
  </si>
  <si>
    <t>Lucas C. Mayo</t>
  </si>
  <si>
    <t>240085</t>
  </si>
  <si>
    <t>Martin Sanchez</t>
  </si>
  <si>
    <t>05/14/2025, 19:21</t>
  </si>
  <si>
    <t>464 6005A</t>
  </si>
  <si>
    <t>RCP 24 Ins Back Pipe</t>
  </si>
  <si>
    <t>05/15/2025, 07:20</t>
  </si>
  <si>
    <t>496 6007A</t>
  </si>
  <si>
    <t>Remove Existing Pipe</t>
  </si>
  <si>
    <t>496 6004A</t>
  </si>
  <si>
    <t>REMOV STR (SET)</t>
  </si>
  <si>
    <t>05/15/2025, 07:07</t>
  </si>
  <si>
    <t>467 6390A</t>
  </si>
  <si>
    <t>SET (TY II) (24 IN) (RCP) (4:</t>
  </si>
  <si>
    <t>05/15/2025, 07:19</t>
  </si>
  <si>
    <t>05/14/2025, 19:53</t>
  </si>
  <si>
    <t>05/14/2025, 19:50</t>
  </si>
  <si>
    <t>9000 100E</t>
  </si>
  <si>
    <t>CELL PH SAFETY TRASH STORAGE</t>
  </si>
  <si>
    <t>05/14/2025, 19:57</t>
  </si>
  <si>
    <t>05/15/2025, 01:47</t>
  </si>
  <si>
    <t>05/15/2025, 01:34</t>
  </si>
  <si>
    <t>05/14/2025, 17:26</t>
  </si>
  <si>
    <t>100 6050B</t>
  </si>
  <si>
    <t>Maintenance of Traffic Control</t>
  </si>
  <si>
    <t>05/15/2025, 01:45</t>
  </si>
  <si>
    <t>05/15/2025, 01:46</t>
  </si>
  <si>
    <t>05/15/2025, 01:35</t>
  </si>
  <si>
    <t>05/15/2025, 01:38</t>
  </si>
  <si>
    <t>05/15/2025, 01:39</t>
  </si>
  <si>
    <t>05/15/2025, 01:36</t>
  </si>
  <si>
    <t>05/14/2025, 20:18</t>
  </si>
  <si>
    <t>05/14/2025, 20:19</t>
  </si>
  <si>
    <t>210012</t>
  </si>
  <si>
    <t>Nagesh Kumar Pachipulusu Sreedhar</t>
  </si>
  <si>
    <t>05/14/2025, 10:07</t>
  </si>
  <si>
    <t>05/14/2025, 10:08</t>
  </si>
  <si>
    <t>05/14/2025, 17:21</t>
  </si>
  <si>
    <t>05/14/2025, 17:20</t>
  </si>
  <si>
    <t>350 4000A</t>
  </si>
  <si>
    <t>459 FG DRIVE 6</t>
  </si>
  <si>
    <t>05/14/2025, 19:01</t>
  </si>
  <si>
    <t>350 4000B</t>
  </si>
  <si>
    <t>459 F P S DRIVE 6</t>
  </si>
  <si>
    <t>05/14/2025, 19:00</t>
  </si>
  <si>
    <t>240367</t>
  </si>
  <si>
    <t>Jose E. Zamora-Espinoza</t>
  </si>
  <si>
    <t>05/14/2025, 15:33</t>
  </si>
  <si>
    <t>05/14/2025, 15:31</t>
  </si>
  <si>
    <t>05/14/2025, 15:32</t>
  </si>
  <si>
    <t>422 6048D</t>
  </si>
  <si>
    <t>BR SDWK Unload Rebar</t>
  </si>
  <si>
    <t>05/14/2025, 11:45</t>
  </si>
  <si>
    <t>05/15/2025, 06:43</t>
  </si>
  <si>
    <t>422 6048A</t>
  </si>
  <si>
    <t>BR SDWK Ins Dowels</t>
  </si>
  <si>
    <t>05/15/2025, 06:42</t>
  </si>
  <si>
    <t>05/15/2025, 06:39</t>
  </si>
  <si>
    <t>05/15/2025, 06:31</t>
  </si>
  <si>
    <t>05/15/2025, 06:32</t>
  </si>
  <si>
    <t>05/15/2025, 06:33</t>
  </si>
  <si>
    <t>05/15/2025, 06:40</t>
  </si>
  <si>
    <t>05/14/2025, 15:55</t>
  </si>
  <si>
    <t>240165</t>
  </si>
  <si>
    <t>Luis E. Murcia Orellana</t>
  </si>
  <si>
    <t>PREP ROW Survey</t>
  </si>
  <si>
    <t>05/14/2025, 11:23</t>
  </si>
  <si>
    <t>05/14/2025, 11:24</t>
  </si>
  <si>
    <t>784 6170B</t>
  </si>
  <si>
    <t>STL PHD1 Drill 1 Hole Rem Weld</t>
  </si>
  <si>
    <t>05/15/2025, 04:34</t>
  </si>
  <si>
    <t>05/15/2025, 04:31</t>
  </si>
  <si>
    <t>05/15/2025, 04:32</t>
  </si>
  <si>
    <t>05/14/2025, 14:55</t>
  </si>
  <si>
    <t>05/14/2025, 14:52</t>
  </si>
  <si>
    <t>05/14/2025, 18:26</t>
  </si>
  <si>
    <t>05/14/2025, 18:25</t>
  </si>
  <si>
    <t>05/14/2025, 18:30</t>
  </si>
  <si>
    <t>05/14/2025, 18:27</t>
  </si>
  <si>
    <t>05/15/2025, 01:24</t>
  </si>
  <si>
    <t>05/15/2025, 06:58</t>
  </si>
  <si>
    <t>05/15/2025, 06:57</t>
  </si>
  <si>
    <t>ESAIRC</t>
  </si>
  <si>
    <t>AIR COMPRESSOR REPAIR</t>
  </si>
  <si>
    <t>05/14/2025, 18:01</t>
  </si>
  <si>
    <t>05/14/2025, 14:21</t>
  </si>
  <si>
    <t>05/14/2025, 09:52</t>
  </si>
  <si>
    <t>05/14/2025, 09:53</t>
  </si>
  <si>
    <t>05/14/2025, 09:54</t>
  </si>
  <si>
    <t>Samuel A. Bach</t>
  </si>
  <si>
    <t>05/14/2025, 09:45</t>
  </si>
  <si>
    <t>110 6001J</t>
  </si>
  <si>
    <t>Cut and Waste Common</t>
  </si>
  <si>
    <t>05/15/2025, 06:47</t>
  </si>
  <si>
    <t>05/14/2025, 18:31</t>
  </si>
  <si>
    <t>05/14/2025, 18:50</t>
  </si>
  <si>
    <t>05/14/2025, 15:13</t>
  </si>
  <si>
    <t>05/15/2025, 06:48</t>
  </si>
  <si>
    <t>Maintain Eros 2.5% of DL</t>
  </si>
  <si>
    <t>500 6001B</t>
  </si>
  <si>
    <t>Clean Project 2.5% of DL</t>
  </si>
  <si>
    <t>05/15/2025, 06:50</t>
  </si>
  <si>
    <t>800026</t>
  </si>
  <si>
    <t>Kate White</t>
  </si>
  <si>
    <t>ONBOARDING</t>
  </si>
  <si>
    <t>Onboarding</t>
  </si>
  <si>
    <t>05/14/2025, 16:08</t>
  </si>
  <si>
    <t>05/14/2025, 13:37</t>
  </si>
  <si>
    <t>05/15/2025, 05:51</t>
  </si>
  <si>
    <t>05/15/2025, 05:50</t>
  </si>
  <si>
    <t>05/14/2025, 11:48</t>
  </si>
  <si>
    <t>440434</t>
  </si>
  <si>
    <t>Esteban Ruiz Almanza</t>
  </si>
  <si>
    <t>481 6014A</t>
  </si>
  <si>
    <t>PIPE 8 Ins Pipe System</t>
  </si>
  <si>
    <t>05/15/2025, 05:17</t>
  </si>
  <si>
    <t>422 6002G</t>
  </si>
  <si>
    <t>DECK F S End Dam</t>
  </si>
  <si>
    <t>05/15/2025, 05:22</t>
  </si>
  <si>
    <t>05/15/2025, 05:16</t>
  </si>
  <si>
    <t>05/15/2025, 05:21</t>
  </si>
  <si>
    <t>05/15/2025, 05:19</t>
  </si>
  <si>
    <t>240809</t>
  </si>
  <si>
    <t>Santiago Ponciano Lara</t>
  </si>
  <si>
    <t>05/14/2025, 12:44</t>
  </si>
  <si>
    <t>05/14/2025, 12:45</t>
  </si>
  <si>
    <t>05/14/2025, 16:22</t>
  </si>
  <si>
    <t>ESSS</t>
  </si>
  <si>
    <t>Skid Steer/Track Loader Repair</t>
  </si>
  <si>
    <t>05/14/2025, 19:04</t>
  </si>
  <si>
    <t>ESTRUCKLT</t>
  </si>
  <si>
    <t>Truck/Light Repair</t>
  </si>
  <si>
    <t>05/14/2025, 19:05</t>
  </si>
  <si>
    <t>210053</t>
  </si>
  <si>
    <t>05/14/2025, 11:26</t>
  </si>
  <si>
    <t>2025-05-14T16:27:48.5559628Z</t>
  </si>
  <si>
    <t>2025-05-14T16:27:48.5641908Z</t>
  </si>
  <si>
    <t>2025-05-14T16:27:48.5733484Z</t>
  </si>
  <si>
    <t>2025-05-14T16:27:48.5805694Z</t>
  </si>
  <si>
    <t>2025-05-14T16:27:48.5909557Z</t>
  </si>
  <si>
    <t>2025-05-14T16:27:34.7749201Z</t>
  </si>
  <si>
    <t>2025-05-14T16:27:34.7843267Z</t>
  </si>
  <si>
    <t>2025-05-14T16:27:34.7929998Z</t>
  </si>
  <si>
    <t>2025-05-14T16:27:34.803429Z</t>
  </si>
  <si>
    <t>2025-05-14T16:27:41.9733474Z</t>
  </si>
  <si>
    <t>2025-05-14T16:27:41.9818874Z</t>
  </si>
  <si>
    <t>2025-05-14T16:27:41.9897405Z</t>
  </si>
  <si>
    <t>05/14/2025, 11:27</t>
  </si>
  <si>
    <t>2025-05-14T16:27:41.9971893Z</t>
  </si>
  <si>
    <t>2025-05-14T16:27:28.451545Z</t>
  </si>
  <si>
    <t>2025-05-14T14:50:35.3375532Z</t>
  </si>
  <si>
    <t>2025-05-14T14:50:21.2316046Z</t>
  </si>
  <si>
    <t>2025-05-14T14:48:54.4037955Z</t>
  </si>
  <si>
    <t>2025-05-15T11:37:43.7646179Z</t>
  </si>
  <si>
    <t>2025-05-15T11:37:43.7731017Z</t>
  </si>
  <si>
    <t>2025-05-15T11:37:43.7803511Z</t>
  </si>
  <si>
    <t>2025-05-15T11:37:39.4651594Z</t>
  </si>
  <si>
    <t>2025-05-15T11:37:39.4736319Z</t>
  </si>
  <si>
    <t>2025-05-15T11:37:39.4821626Z</t>
  </si>
  <si>
    <t>2025-05-15T11:37:28.2742079Z</t>
  </si>
  <si>
    <t>2025-05-15T11:37:34.8136387Z</t>
  </si>
  <si>
    <t>2025-05-15T11:37:34.8220881Z</t>
  </si>
  <si>
    <t>2025-05-15T11:37:37.2597137Z</t>
  </si>
  <si>
    <t>2025-05-15T11:37:37.2679027Z</t>
  </si>
  <si>
    <t>05/14/2025, 13:38</t>
  </si>
  <si>
    <t>2025-05-15T11:37:37.2752415Z</t>
  </si>
  <si>
    <t>2025-05-15T11:37:41.6166431Z</t>
  </si>
  <si>
    <t>2025-05-15T11:37:41.6253852Z</t>
  </si>
  <si>
    <t>2025-05-15T11:37:41.6357213Z</t>
  </si>
  <si>
    <t>05/15/2025, 02:51</t>
  </si>
  <si>
    <t>2025-05-15T11:39:06.6996862Z</t>
  </si>
  <si>
    <t>05/14/2025, 13:57</t>
  </si>
  <si>
    <t>2025-05-15T11:41:38.8397356Z</t>
  </si>
  <si>
    <t>05/14/2025, 13:58</t>
  </si>
  <si>
    <t>2025-05-15T11:41:38.8585961Z</t>
  </si>
  <si>
    <t>2025-05-15T11:41:43.827939Z</t>
  </si>
  <si>
    <t>05/14/2025, 13:59</t>
  </si>
  <si>
    <t>2025-05-15T11:41:43.8369977Z</t>
  </si>
  <si>
    <t>2025-05-15T11:41:40.9675265Z</t>
  </si>
  <si>
    <t>2025-05-15T11:41:40.9591861Z</t>
  </si>
  <si>
    <t>2025-05-15T11:41:36.5851688Z</t>
  </si>
  <si>
    <t>2025-05-15T11:41:36.577083Z</t>
  </si>
  <si>
    <t>2025-05-15T11:41:24.0554197Z</t>
  </si>
  <si>
    <t>2025-05-15T11:41:24.0454262Z</t>
  </si>
  <si>
    <t>2025-05-15T11:41:29.2939965Z</t>
  </si>
  <si>
    <t>2025-05-15T11:41:29.3025823Z</t>
  </si>
  <si>
    <t>2025-05-15T11:41:26.1444049Z</t>
  </si>
  <si>
    <t>2025-05-15T11:41:26.1530133Z</t>
  </si>
  <si>
    <t>2025-05-15T11:41:45.9970981Z</t>
  </si>
  <si>
    <t>2025-05-15T11:41:45.9865481Z</t>
  </si>
  <si>
    <t>2025-05-14T14:51:34.8445612Z</t>
  </si>
  <si>
    <t>520 7001A</t>
  </si>
  <si>
    <t>Clean Project  2% of DL</t>
  </si>
  <si>
    <t>05/15/2025, 06:45</t>
  </si>
  <si>
    <t>2025-05-15T11:59:19.8761214Z</t>
  </si>
  <si>
    <t>2025-05-15T11:59:19.8761209Z</t>
  </si>
  <si>
    <t>2025-05-15T11:59:19.8761202Z</t>
  </si>
  <si>
    <t>2025-05-15T11:59:19.8760972Z</t>
  </si>
  <si>
    <t>05/15/2025, 06:44</t>
  </si>
  <si>
    <t>2025-05-15T11:59:19.8761211Z</t>
  </si>
  <si>
    <t>2025-05-15T11:59:19.8761216Z</t>
  </si>
  <si>
    <t>2025-05-15T11:59:19.8761205Z</t>
  </si>
  <si>
    <t>2025-05-15T11:59:19.8761212Z</t>
  </si>
  <si>
    <t>2025-05-15T11:59:19.8761217Z</t>
  </si>
  <si>
    <t>2025-05-15T11:59:19.8761206Z</t>
  </si>
  <si>
    <t>2025-05-15T11:59:19.8761207Z</t>
  </si>
  <si>
    <t>05/15/2025, 01:40</t>
  </si>
  <si>
    <t>2025-05-15T12:16:52.4513347Z</t>
  </si>
  <si>
    <t>2025-05-14T15:00:21.9071976Z</t>
  </si>
  <si>
    <t>2025-05-14T15:00:15.5454325Z</t>
  </si>
  <si>
    <t>2025-05-14T15:00:15.5830968Z</t>
  </si>
  <si>
    <t>2022-040 - Hardin Bridge Overlay/Repair</t>
  </si>
  <si>
    <t>2022-008 - Gregg CS Bridge Replacement</t>
  </si>
  <si>
    <t>05/14/2025</t>
  </si>
  <si>
    <t>05/14/2025, 21:45</t>
  </si>
  <si>
    <t>05/14/2025, 11:00</t>
  </si>
  <si>
    <t>05/14/2025, 10:20</t>
  </si>
  <si>
    <t>05/14/2025, 20:06</t>
  </si>
  <si>
    <t>LD</t>
  </si>
  <si>
    <t>05/14/2025, 20:08</t>
  </si>
  <si>
    <t>05/14/2025, 20:09</t>
  </si>
  <si>
    <t>462 6050I</t>
  </si>
  <si>
    <t>CONC BOX CULV (5 FT X 2 FT)(EX</t>
  </si>
  <si>
    <t>05/15/2025, 07:21</t>
  </si>
  <si>
    <t>05/14/2025, 13:56</t>
  </si>
  <si>
    <t>05/14/2025, 18:59</t>
  </si>
  <si>
    <t>05/14/2025, 16:40</t>
  </si>
  <si>
    <t>05/14/2025, 16:41</t>
  </si>
  <si>
    <t>05/14/2025, 16:42</t>
  </si>
  <si>
    <t>05/14/2025, 16:45</t>
  </si>
  <si>
    <t>05/14/2025, 18:22</t>
  </si>
  <si>
    <t>05/14/2025, 18:24</t>
  </si>
  <si>
    <t>05/15/2025, 06:41</t>
  </si>
  <si>
    <t>05/15/2025, 06:30</t>
  </si>
  <si>
    <t>05/15/2025, 06:56</t>
  </si>
  <si>
    <t>05/14/2025, 09:44</t>
  </si>
  <si>
    <t>05/15/2025, 06:49</t>
  </si>
  <si>
    <t>05/14/2025, 13:36</t>
  </si>
  <si>
    <t>05/15/2025, 06:46</t>
  </si>
  <si>
    <t>05/15/2025, 05:18</t>
  </si>
  <si>
    <t>2024-025: Liberty FM 787 EMC Bridge</t>
  </si>
  <si>
    <t>2022-008: Gregg CS Bridge Replacement</t>
  </si>
  <si>
    <t>05/15/2025, 07:54</t>
  </si>
  <si>
    <t>200 4000D</t>
  </si>
  <si>
    <t>SDW 4 Clean Project</t>
  </si>
  <si>
    <t>05/15/2025, 08:56</t>
  </si>
  <si>
    <t>05/15/2025, 08:26</t>
  </si>
  <si>
    <t>05/15/2025, 08:25</t>
  </si>
  <si>
    <t>05/15/2025, 07:28</t>
  </si>
  <si>
    <t>05/15/2025, 07:29</t>
  </si>
  <si>
    <t>05/15/2025, 07:26</t>
  </si>
  <si>
    <t>2025-05-15T12:57:26.4653798Z</t>
  </si>
  <si>
    <t>2025-05-15T12:57:23.3884026Z</t>
  </si>
  <si>
    <t>2025-05-15T12:57:54.4995586Z</t>
  </si>
  <si>
    <t>2025-05-15T13:00:05.7193178Z</t>
  </si>
  <si>
    <t>2025-05-15T13:00:01.0286762Z</t>
  </si>
  <si>
    <t>2025-05-15T13:00:01.0404737Z</t>
  </si>
  <si>
    <t>2025-05-15T13:00:03.0821023Z</t>
  </si>
  <si>
    <t>2025-05-15T13:00:03.1119552Z</t>
  </si>
  <si>
    <t>2025-05-15T13:56:50.0408556Z</t>
  </si>
  <si>
    <t>2025-05-15T13:56:40.6060376Z</t>
  </si>
  <si>
    <t>2025-05-15T12:44:21.1031962Z</t>
  </si>
  <si>
    <t>2025-05-15T12:44:21.1031961Z</t>
  </si>
  <si>
    <t>2025-05-15T12:44:21.1031963Z</t>
  </si>
  <si>
    <t>2025-05-15T12:44:21.1031948Z</t>
  </si>
  <si>
    <t>05/15/2025, 07:39</t>
  </si>
  <si>
    <t>2025-05-15T12:44:48.3855752Z</t>
  </si>
  <si>
    <t>05/15/2025, 07:42</t>
  </si>
  <si>
    <t>2025-05-15T12:44:07.9030975Z</t>
  </si>
  <si>
    <t>05/15/2025, 07:41</t>
  </si>
  <si>
    <t>2025-05-15T12:44:07.9030957Z</t>
  </si>
  <si>
    <t>2025-05-15T12:44:07.9030972Z</t>
  </si>
  <si>
    <t>2025-05-15T12:44:07.9030976Z</t>
  </si>
  <si>
    <t>2025-05-15T12:44:07.9030973Z</t>
  </si>
  <si>
    <t>2025-05-15T12:44:07.9030978Z</t>
  </si>
  <si>
    <t>2025-05-15T12:44:07.9030974Z</t>
  </si>
  <si>
    <t>2025-05-15T12:44:44.1663623Z</t>
  </si>
  <si>
    <t>2025-05-15T12:44:44.1766162Z</t>
  </si>
  <si>
    <t>2025-05-15T12:44:34.8300557Z</t>
  </si>
  <si>
    <t>2025-05-15T12:56:26.7626648Z</t>
  </si>
  <si>
    <t>2025-05-15T12:56:26.762663Z</t>
  </si>
  <si>
    <t>2025-05-15T12:56:26.7626647Z</t>
  </si>
  <si>
    <t>2025-05-15T12:56:26.7626649Z</t>
  </si>
  <si>
    <t>2025-05-15T12:56:26.7626645Z</t>
  </si>
  <si>
    <t>2025-05-15T12:56:26.7626646Z</t>
  </si>
  <si>
    <t>240131</t>
  </si>
  <si>
    <t>05/15/2025, 08:08</t>
  </si>
  <si>
    <t>2025-05-15T13:11:41.9475577Z</t>
  </si>
  <si>
    <t>2025-05-15T13:11:41.9565537Z</t>
  </si>
  <si>
    <t>2025-05-15T13:11:41.9657356Z</t>
  </si>
  <si>
    <t>2025-05-15T13:11:41.9754598Z</t>
  </si>
  <si>
    <t>05/15/2025, 08:11</t>
  </si>
  <si>
    <t>2025-05-15T13:11:41.9831457Z</t>
  </si>
  <si>
    <t>2025-05-15T12:56:06.6237515Z</t>
  </si>
  <si>
    <t>05/15/2025, 07:22</t>
  </si>
  <si>
    <t>2025-05-15T12:56:06.6237529Z</t>
  </si>
  <si>
    <t>2025-05-15T12:56:16.0973478Z</t>
  </si>
  <si>
    <t>2025-05-15T12:56:16.0973482Z</t>
  </si>
  <si>
    <t>2025-05-15T12:56:16.0973479Z</t>
  </si>
  <si>
    <t>2025-05-15T12:56:16.0973481Z</t>
  </si>
  <si>
    <t>2025-05-15T12:56:26.7626651Z</t>
  </si>
  <si>
    <t>2025-05-15T12:56:16.0973476Z</t>
  </si>
  <si>
    <t>2025-05-15T12:56:16.097348Z</t>
  </si>
  <si>
    <t>2025-05-15T12:56:16.0973477Z</t>
  </si>
  <si>
    <t>2025-05-15T12:56:16.0973474Z</t>
  </si>
  <si>
    <t>2025-05-15T12:56:16.0973475Z</t>
  </si>
  <si>
    <t>2025-05-15T12:56:16.0973456Z</t>
  </si>
  <si>
    <t>2025-05-15T12:56:16.0973473Z</t>
  </si>
  <si>
    <t>2025-05-15T13:09:46.2596464Z</t>
  </si>
  <si>
    <t>2025-05-15T13:09:46.2681034Z</t>
  </si>
  <si>
    <t>2025-05-15T12:48:37.2193631Z</t>
  </si>
  <si>
    <t>2025-05-15T12:48:34.5591575Z</t>
  </si>
  <si>
    <t>2025-05-15T12:48:34.5743716Z</t>
  </si>
  <si>
    <t>2025-05-15T12:48:34.5851266Z</t>
  </si>
  <si>
    <t>2025-05-15T12:48:42.9467627Z</t>
  </si>
  <si>
    <t>2025-05-15T12:48:42.9552024Z</t>
  </si>
  <si>
    <t>2025-05-15T12:48:42.9636446Z</t>
  </si>
  <si>
    <t>2025-05-15T12:48:42.972854Z</t>
  </si>
  <si>
    <t>2025-05-15T12:48:45.5259368Z</t>
  </si>
  <si>
    <t>2025-05-15T12:48:45.5355973Z</t>
  </si>
  <si>
    <t>2025-05-15T12:48:45.55117Z</t>
  </si>
  <si>
    <t>2025-05-15T12:48:39.5293486Z</t>
  </si>
  <si>
    <t>2025-05-15T12:48:39.5390849Z</t>
  </si>
  <si>
    <t>2025-05-15T12:48:39.5477574Z</t>
  </si>
  <si>
    <t>2025-05-15T12:53:42.1385393Z</t>
  </si>
  <si>
    <t>2025-05-15T12:53:42.1493644Z</t>
  </si>
  <si>
    <t>2025-05-15T12:37:16.5811905Z</t>
  </si>
  <si>
    <t>2025-05-15T12:36:40.3501078Z</t>
  </si>
  <si>
    <t>2025-05-15T12:35:40.8353341Z</t>
  </si>
  <si>
    <t>2025-05-15T12:35:40.8353343Z</t>
  </si>
  <si>
    <t>2025-05-15T12:35:40.8353344Z</t>
  </si>
  <si>
    <t>2025-05-15T12:35:40.8353345Z</t>
  </si>
  <si>
    <t>2025-05-15T12:35:40.8353346Z</t>
  </si>
  <si>
    <t>2025-05-15T12:35:40.8353354Z</t>
  </si>
  <si>
    <t>2025-05-15T12:35:40.8353327Z</t>
  </si>
  <si>
    <t>2025-05-15T12:35:40.8353339Z</t>
  </si>
  <si>
    <t>2025-05-15T12:35:40.8353351Z</t>
  </si>
  <si>
    <t>2025-05-15T12:35:40.8353352Z</t>
  </si>
  <si>
    <t>2025-05-15T12:35:40.8353353Z</t>
  </si>
  <si>
    <t>2025-05-15T12:35:40.8353349Z</t>
  </si>
  <si>
    <t>2025-05-15T12:35:40.835335Z</t>
  </si>
  <si>
    <t>2025-05-15T12:35:40.8353347Z</t>
  </si>
  <si>
    <t>2025-05-15T12:35:40.8353348Z</t>
  </si>
  <si>
    <t>2025-05-15T12:36:16.310435Z</t>
  </si>
  <si>
    <t>2025-05-15T12:36:16.3198535Z</t>
  </si>
  <si>
    <t>2025-05-15T12:36:16.3294277Z</t>
  </si>
  <si>
    <t>2025-05-15T12:36:56.880981Z</t>
  </si>
  <si>
    <t>2025-05-15T12:36:56.8900012Z</t>
  </si>
  <si>
    <t>2025-05-15T12:36:56.9012652Z</t>
  </si>
  <si>
    <t>2025-05-15T12:36:56.9109886Z</t>
  </si>
  <si>
    <t>2025-05-15T12:36:56.9201656Z</t>
  </si>
  <si>
    <t>2025-05-15T12:34:35.796548Z</t>
  </si>
  <si>
    <t>2025-05-15T12:37:05.4399877Z</t>
  </si>
  <si>
    <t>2025-05-15T12:34:38.7616225Z</t>
  </si>
  <si>
    <t>2025-05-15T12:36:46.1165107Z</t>
  </si>
  <si>
    <t>2025-05-15T12:36:46.1290172Z</t>
  </si>
  <si>
    <t>2025-05-15T13:30:04.419001Z</t>
  </si>
  <si>
    <t>2025-05-15T13:30:04.4190014Z</t>
  </si>
  <si>
    <t>2025-05-15T13:30:04.4190015Z</t>
  </si>
  <si>
    <t>2025-05-15T13:30:04.4190012Z</t>
  </si>
  <si>
    <t>2025-05-15T13:30:04.4190013Z</t>
  </si>
  <si>
    <t>2025-05-15T13:30:04.4190006Z</t>
  </si>
  <si>
    <t>2025-05-15T13:30:04.4190016Z</t>
  </si>
  <si>
    <t>2025-05-15T13:30:04.4190017Z</t>
  </si>
  <si>
    <t>2025-05-15T13:30:04.4189786Z</t>
  </si>
  <si>
    <t>2025-05-15T13:30:04.4190023Z</t>
  </si>
  <si>
    <t>2025-05-15T13:30:04.4190025Z</t>
  </si>
  <si>
    <t>2025-05-15T13:30:04.4190007Z</t>
  </si>
  <si>
    <t>2025-05-15T13:30:04.4190026Z</t>
  </si>
  <si>
    <t>2025-05-15T13:30:04.4190027Z</t>
  </si>
  <si>
    <t>2025-05-15T13:30:04.4190019Z</t>
  </si>
  <si>
    <t>2025-05-15T13:30:04.419002Z</t>
  </si>
  <si>
    <t>2025-05-15T13:30:04.4190008Z</t>
  </si>
  <si>
    <t>2025-05-15T13:30:04.4190021Z</t>
  </si>
  <si>
    <t>2025-05-15T13:30:04.4190022Z</t>
  </si>
  <si>
    <t>2025-05-15T13:30:04.4190002Z</t>
  </si>
  <si>
    <t>2025-05-15T13:32:31.3676754Z</t>
  </si>
  <si>
    <t>2025-05-15T13:30:57.0546368Z</t>
  </si>
  <si>
    <t>2025-05-15T13:30:57.0675297Z</t>
  </si>
  <si>
    <t>05/15/2025, 07:32</t>
  </si>
  <si>
    <t>2025-05-15T13:30:18.0344333Z</t>
  </si>
  <si>
    <t>2025-05-15T13:30:18.034433Z</t>
  </si>
  <si>
    <t>2025-05-15T13:30:18.0344332Z</t>
  </si>
  <si>
    <t>2025-05-15T13:30:18.0344328Z</t>
  </si>
  <si>
    <t>2025-05-15T13:30:18.0344329Z</t>
  </si>
  <si>
    <t>2025-05-15T13:30:18.0344331Z</t>
  </si>
  <si>
    <t>2025-05-15T13:33:06.8351775Z</t>
  </si>
  <si>
    <t>05/15/2025, 07:44</t>
  </si>
  <si>
    <t>2025-05-15T13:30:18.0344336Z</t>
  </si>
  <si>
    <t>2025-05-15T13:30:18.0344326Z</t>
  </si>
  <si>
    <t>2025-05-15T13:30:18.0344313Z</t>
  </si>
  <si>
    <t>2025-05-15T13:30:18.0344334Z</t>
  </si>
  <si>
    <t>2025-05-15T13:30:18.0344335Z</t>
  </si>
  <si>
    <t>05/15/2025, 07:45</t>
  </si>
  <si>
    <t>2025-05-15T13:30:18.0344338Z</t>
  </si>
  <si>
    <t>2025-05-15T13:30:18.0344327Z</t>
  </si>
  <si>
    <t>2025-05-15T13:30:18.0344325Z</t>
  </si>
  <si>
    <t>2025-05-15T12:45:37.3279185Z</t>
  </si>
  <si>
    <t>2025-05-15T12:45:11.2946023Z</t>
  </si>
  <si>
    <t>2025-05-15T12:45:24.342759Z</t>
  </si>
  <si>
    <t>2025-05-15T12:45:16.8320628Z</t>
  </si>
  <si>
    <t>2025-05-15T12:45:29.4148272Z</t>
  </si>
  <si>
    <t>2025-05-15T12:45:44.2043673Z</t>
  </si>
  <si>
    <t>2025-05-15T13:05:39.7824788Z</t>
  </si>
  <si>
    <t>2025-05-15T13:03:03.0093708Z</t>
  </si>
  <si>
    <t>2025-05-15T13:06:14.5914144Z</t>
  </si>
  <si>
    <t>2025-05-15T13:06:20.6441495Z</t>
  </si>
  <si>
    <t>2025-05-15T13:05:47.77938Z</t>
  </si>
  <si>
    <t>2025-05-15T13:05:52.9979219Z</t>
  </si>
  <si>
    <t>2025-05-15T13:06:07.071431Z</t>
  </si>
  <si>
    <t>2025-05-15T13:05:59.4289547Z</t>
  </si>
  <si>
    <t>2025-05-15T14:00:29.9098898Z</t>
  </si>
  <si>
    <t>2025-05-15T14:00:20.9335993Z</t>
  </si>
  <si>
    <t>2025-05-15T14:00:42.2967597Z</t>
  </si>
  <si>
    <t>2025-05-15T14:00:33.1408643Z</t>
  </si>
  <si>
    <t>2025-05-15T14:00:14.0073072Z</t>
  </si>
  <si>
    <t>2025-05-15T14:00:17.0865891Z</t>
  </si>
  <si>
    <t>2025-05-15T14:00:17.0972217Z</t>
  </si>
  <si>
    <t>2025-05-15T14:00:24.608995Z</t>
  </si>
  <si>
    <t>2025-05-15T14:00:24.6212039Z</t>
  </si>
  <si>
    <t>2025-05-15T14:00:24.6298715Z</t>
  </si>
  <si>
    <t>2025-05-15T14:00:39.1058791Z</t>
  </si>
  <si>
    <t>2025-05-15T14:00:39.1195668Z</t>
  </si>
  <si>
    <t>2025-05-15T14:00:39.1313722Z</t>
  </si>
  <si>
    <t>2025-05-15T13:47:48.1601667Z</t>
  </si>
  <si>
    <t>2025-05-15T13:49:49.345216Z</t>
  </si>
  <si>
    <t>2025-05-15T13:49:49.3452175Z</t>
  </si>
  <si>
    <t>2025-05-15T13:49:49.3452177Z</t>
  </si>
  <si>
    <t>2025-05-15T13:49:49.3452174Z</t>
  </si>
  <si>
    <t>2025-05-15T13:49:49.3452173Z</t>
  </si>
  <si>
    <t>2025-05-15T13:49:49.3452176Z</t>
  </si>
  <si>
    <t>2025-05-15T13:48:03.6745867Z</t>
  </si>
  <si>
    <t>05/15/2025, 08:37</t>
  </si>
  <si>
    <t>2025-05-15T13:37:43.3431637Z</t>
  </si>
  <si>
    <t>2025-05-15T13:37:43.353276Z</t>
  </si>
  <si>
    <t>2025-05-15T13:38:06.6235876Z</t>
  </si>
  <si>
    <t>2025-05-15T13:38:08.525416Z</t>
  </si>
  <si>
    <t>2025-05-15T13:38:10.7877071Z</t>
  </si>
  <si>
    <t>2023-019 - Martin SH 176 Roadway Improvem</t>
  </si>
  <si>
    <t>05/15/2025, 07:53</t>
  </si>
  <si>
    <t>2025-05-15T12:57:36.3540723Z</t>
  </si>
  <si>
    <t>2025-05-15T12:57:36.3540731Z</t>
  </si>
  <si>
    <t>2025-05-15T13:00:13.1781491Z</t>
  </si>
  <si>
    <t>2025-05-15T13:00:13.1781504Z</t>
  </si>
  <si>
    <t>2025-05-15T13:59:41.0210085Z</t>
  </si>
  <si>
    <t>2025-05-15T13:59:41.0210097Z</t>
  </si>
  <si>
    <t>05/15/2025</t>
  </si>
  <si>
    <t>2025-05-15T13:59:41.0210098Z</t>
  </si>
  <si>
    <t>2025-05-15T13:59:41.0210099Z</t>
  </si>
  <si>
    <t>05/15/2025, 07:25</t>
  </si>
  <si>
    <t>2025-05-15T13:47:48.8689396Z</t>
  </si>
  <si>
    <t>2025-05-15T13:44:39.7414839Z</t>
  </si>
  <si>
    <t>2025-05-15T13:44:39.741484Z</t>
  </si>
  <si>
    <t>2025-05-15T13:44:39.741483Z</t>
  </si>
  <si>
    <t>2025-05-15T13:44:39.7414838Z</t>
  </si>
  <si>
    <t>100 6152A</t>
  </si>
  <si>
    <t>36in Drilled Shaft-SUB</t>
  </si>
  <si>
    <t>05/15/2025, 08:49</t>
  </si>
  <si>
    <t>2025-05-15T13:51:12.8584037Z</t>
  </si>
  <si>
    <t>05/15/2025, 08:51</t>
  </si>
  <si>
    <t>2025-05-15T13:51:12.8584038Z</t>
  </si>
  <si>
    <t>2025-05-15T13:51:12.8584028Z</t>
  </si>
  <si>
    <t>2025-05-15T13:48:06.952213Z</t>
  </si>
  <si>
    <t>05/16/2025, 06:42</t>
  </si>
  <si>
    <t>05/16/2025, 06:40</t>
  </si>
  <si>
    <t>05/16/2025, 06:41</t>
  </si>
  <si>
    <t>05/16/2025, 06:57</t>
  </si>
  <si>
    <t>05/15/2025, 22:58</t>
  </si>
  <si>
    <t>05/15/2025, 22:59</t>
  </si>
  <si>
    <t>210093</t>
  </si>
  <si>
    <t>Grecia Mancha Camacho</t>
  </si>
  <si>
    <t>05/15/2025, 10:37</t>
  </si>
  <si>
    <t>05/15/2025, 10:38</t>
  </si>
  <si>
    <t>05/15/2025, 10:36</t>
  </si>
  <si>
    <t>05/15/2025, 18:46</t>
  </si>
  <si>
    <t>05/15/2025, 18:47</t>
  </si>
  <si>
    <t>05/15/2025, 11:04</t>
  </si>
  <si>
    <t>05/15/2025, 20:51</t>
  </si>
  <si>
    <t>8999 6001F</t>
  </si>
  <si>
    <t>Install Bent Caps</t>
  </si>
  <si>
    <t>05/15/2025, 20:52</t>
  </si>
  <si>
    <t>467 6168E</t>
  </si>
  <si>
    <t>F P S Sides</t>
  </si>
  <si>
    <t>05/16/2025, 07:01</t>
  </si>
  <si>
    <t>05/15/2025, 21:35</t>
  </si>
  <si>
    <t>05/15/2025, 11:52</t>
  </si>
  <si>
    <t>05/15/2025, 14:19</t>
  </si>
  <si>
    <t>451 6012G</t>
  </si>
  <si>
    <t>RET T402 Prefab Forms</t>
  </si>
  <si>
    <t>05/16/2025, 05:37</t>
  </si>
  <si>
    <t>05/15/2025, 17:52</t>
  </si>
  <si>
    <t>05/15/2025, 17:53</t>
  </si>
  <si>
    <t>05/16/2025, 05:38</t>
  </si>
  <si>
    <t>05/15/2025, 17:21</t>
  </si>
  <si>
    <t>05/15/2025, 17:04</t>
  </si>
  <si>
    <t>05/15/2025, 17:20</t>
  </si>
  <si>
    <t>05/15/2025, 17:03</t>
  </si>
  <si>
    <t>490 4000A</t>
  </si>
  <si>
    <t>632 REM RESET TRAFF SIGN</t>
  </si>
  <si>
    <t>05/15/2025, 12:06</t>
  </si>
  <si>
    <t>05/16/2025, 06:35</t>
  </si>
  <si>
    <t>05/16/2025, 06:34</t>
  </si>
  <si>
    <t>05/15/2025, 18:45</t>
  </si>
  <si>
    <t>440285</t>
  </si>
  <si>
    <t>Gerardo J. Badillo</t>
  </si>
  <si>
    <t>Jose Turrubiartes's Crew</t>
  </si>
  <si>
    <t>Jose G. Turrubiartes Jr</t>
  </si>
  <si>
    <t>05/15/2025, 19:32</t>
  </si>
  <si>
    <t>440364</t>
  </si>
  <si>
    <t>05/16/2025, 02:37</t>
  </si>
  <si>
    <t>05/16/2025, 02:40</t>
  </si>
  <si>
    <t>05/16/2025, 02:43</t>
  </si>
  <si>
    <t>05/16/2025, 02:36</t>
  </si>
  <si>
    <t>05/16/2025, 02:39</t>
  </si>
  <si>
    <t>05/15/2025, 14:37</t>
  </si>
  <si>
    <t>05/15/2025, 19:40</t>
  </si>
  <si>
    <t>785 6011A</t>
  </si>
  <si>
    <t>BJR SEJ Install Armor Joint an</t>
  </si>
  <si>
    <t>05/15/2025, 19:39</t>
  </si>
  <si>
    <t>05/15/2025, 19:41</t>
  </si>
  <si>
    <t>05/15/2025, 19:50</t>
  </si>
  <si>
    <t>05/15/2025, 15:45</t>
  </si>
  <si>
    <t>ESTRUCKSER</t>
  </si>
  <si>
    <t>Truck/Service Repair</t>
  </si>
  <si>
    <t>05/15/2025, 18:42</t>
  </si>
  <si>
    <t>05/15/2025, 18:24</t>
  </si>
  <si>
    <t>05/15/2025, 20:29</t>
  </si>
  <si>
    <t>422 6002V</t>
  </si>
  <si>
    <t>DECK Rem Soffit System</t>
  </si>
  <si>
    <t>05/15/2025, 20:32</t>
  </si>
  <si>
    <t>05/15/2025, 20:30</t>
  </si>
  <si>
    <t>05/15/2025, 20:31</t>
  </si>
  <si>
    <t>05/16/2025, 05:18</t>
  </si>
  <si>
    <t>05/16/2025, 05:19</t>
  </si>
  <si>
    <t>05/15/2025, 13:56</t>
  </si>
  <si>
    <t>05/15/2025, 13:55</t>
  </si>
  <si>
    <t>05/15/2025, 11:37</t>
  </si>
  <si>
    <t>05/16/2025, 05:02</t>
  </si>
  <si>
    <t>05/16/2025, 05:01</t>
  </si>
  <si>
    <t>420 6013F</t>
  </si>
  <si>
    <t>ABUT Pour Backwall Wing</t>
  </si>
  <si>
    <t>05/15/2025, 17:43</t>
  </si>
  <si>
    <t>05/16/2025, 06:31</t>
  </si>
  <si>
    <t>05/16/2025, 06:30</t>
  </si>
  <si>
    <t>05/16/2025, 06:51</t>
  </si>
  <si>
    <t>05/15/2025, 09:53</t>
  </si>
  <si>
    <t>05/16/2025, 07:02</t>
  </si>
  <si>
    <t>05/15/2025, 09:55</t>
  </si>
  <si>
    <t>05/16/2025, 06:55</t>
  </si>
  <si>
    <t>502 6001D</t>
  </si>
  <si>
    <t>TRAFF Detours Single Lane Clos</t>
  </si>
  <si>
    <t>05/16/2025, 06:52</t>
  </si>
  <si>
    <t>05/16/2025, 06:53</t>
  </si>
  <si>
    <t>05/15/2025, 09:54</t>
  </si>
  <si>
    <t>05/16/2025, 06:54</t>
  </si>
  <si>
    <t>05/16/2025, 06:38</t>
  </si>
  <si>
    <t>422 6002K</t>
  </si>
  <si>
    <t>DECK Ins Rem Mach Rail</t>
  </si>
  <si>
    <t>05/15/2025, 18:28</t>
  </si>
  <si>
    <t>05/15/2025, 18:21</t>
  </si>
  <si>
    <t>05/15/2025, 18:29</t>
  </si>
  <si>
    <t>05/15/2025, 18:23</t>
  </si>
  <si>
    <t>05/15/2025, 18:20</t>
  </si>
  <si>
    <t>05/15/2025, 17:59</t>
  </si>
  <si>
    <t>ESBACKHOE</t>
  </si>
  <si>
    <t>Backhoe Repair</t>
  </si>
  <si>
    <t>05/15/2025, 19:29</t>
  </si>
  <si>
    <t>800006</t>
  </si>
  <si>
    <t>Edina Haracic</t>
  </si>
  <si>
    <t>05/15/2025, 18:53</t>
  </si>
  <si>
    <t>05/15/2025, 18:41</t>
  </si>
  <si>
    <t>05/15/2025, 18:44</t>
  </si>
  <si>
    <t>05/15/2025, 13:08</t>
  </si>
  <si>
    <t>429 6004B</t>
  </si>
  <si>
    <t>PT DECK REP 4 deep 22 Pours</t>
  </si>
  <si>
    <t>05/15/2025, 13:09</t>
  </si>
  <si>
    <t>05/15/2025, 13:07</t>
  </si>
  <si>
    <t>210078</t>
  </si>
  <si>
    <t>05/15/2025, 10:59</t>
  </si>
  <si>
    <t>2025-05-15T15:59:19.3536928Z</t>
  </si>
  <si>
    <t>2025-05-15T15:59:19.3625735Z</t>
  </si>
  <si>
    <t>2025-05-15T15:59:19.3698567Z</t>
  </si>
  <si>
    <t>2025-05-15T15:59:19.3959628Z</t>
  </si>
  <si>
    <t>2025-05-15T15:59:19.4042551Z</t>
  </si>
  <si>
    <t>210090</t>
  </si>
  <si>
    <t>05/15/2025, 10:52</t>
  </si>
  <si>
    <t>2025-05-15T15:59:29.4232502Z</t>
  </si>
  <si>
    <t>2025-05-15T15:59:29.4312016Z</t>
  </si>
  <si>
    <t>2025-05-15T15:59:29.4390234Z</t>
  </si>
  <si>
    <t>2025-05-15T15:59:29.4466488Z</t>
  </si>
  <si>
    <t>2025-05-15T15:59:29.4557133Z</t>
  </si>
  <si>
    <t>2025-05-15T16:47:22.2224458Z</t>
  </si>
  <si>
    <t>2025-05-15T16:47:22.2224461Z</t>
  </si>
  <si>
    <t>2025-05-15T16:47:22.2224462Z</t>
  </si>
  <si>
    <t>2025-05-15T16:47:22.2224457Z</t>
  </si>
  <si>
    <t>2025-05-15T16:47:22.2224463Z</t>
  </si>
  <si>
    <t>2025-05-15T16:47:22.2224456Z</t>
  </si>
  <si>
    <t>2025-05-15T16:47:22.2224452Z</t>
  </si>
  <si>
    <t>2025-05-15T16:47:22.2224465Z</t>
  </si>
  <si>
    <t>2025-05-15T16:47:22.2224459Z</t>
  </si>
  <si>
    <t>2025-05-15T16:47:22.222446Z</t>
  </si>
  <si>
    <t>2025-05-15T16:47:22.2224219Z</t>
  </si>
  <si>
    <t>2025-05-15T15:52:07.3958755Z</t>
  </si>
  <si>
    <t>2025-05-15T15:52:09.4325889Z</t>
  </si>
  <si>
    <t>2025-05-15T15:52:09.4427639Z</t>
  </si>
  <si>
    <t>2025-05-15T15:52:07.3606161Z</t>
  </si>
  <si>
    <t>2025-05-15T15:52:07.3850778Z</t>
  </si>
  <si>
    <t>2025-05-15T14:01:03.9533929Z</t>
  </si>
  <si>
    <t>2025-05-15T14:01:03.9622355Z</t>
  </si>
  <si>
    <t>2025-05-15T14:00:46.1275129Z</t>
  </si>
  <si>
    <t>2025-05-15T14:01:08.2181639Z</t>
  </si>
  <si>
    <t>2025-05-15T14:01:14.0819424Z</t>
  </si>
  <si>
    <t>2025-05-15T14:01:28.7977121Z</t>
  </si>
  <si>
    <t>2025-05-15T14:01:28.789708Z</t>
  </si>
  <si>
    <t>2025-05-15T14:01:28.781565Z</t>
  </si>
  <si>
    <t>2025-05-15T14:01:17.3464448Z</t>
  </si>
  <si>
    <t>2025-05-15T14:01:17.3368725Z</t>
  </si>
  <si>
    <t>2025-05-15T14:01:17.3273523Z</t>
  </si>
  <si>
    <t>2025-05-15T14:00:49.8608282Z</t>
  </si>
  <si>
    <t>2025-05-15T14:00:49.8701148Z</t>
  </si>
  <si>
    <t>2025-05-15T14:00:49.8784436Z</t>
  </si>
  <si>
    <t>2025-05-15T14:01:00.5131881Z</t>
  </si>
  <si>
    <t>2025-05-15T14:01:11.3690355Z</t>
  </si>
  <si>
    <t>2025-05-15T14:00:53.3755396Z</t>
  </si>
  <si>
    <t>2025-05-15T14:01:31.7591235Z</t>
  </si>
  <si>
    <t>2025-05-15T14:01:31.7496519Z</t>
  </si>
  <si>
    <t>2025-05-15T14:01:25.1702181Z</t>
  </si>
  <si>
    <t>2025-05-15T14:01:25.1785841Z</t>
  </si>
  <si>
    <t>2025-05-15T14:01:25.1907972Z</t>
  </si>
  <si>
    <t>2025-05-15T14:00:56.5582164Z</t>
  </si>
  <si>
    <t>2025-05-15T14:00:56.5488467Z</t>
  </si>
  <si>
    <t>2025-05-15T14:00:56.5392523Z</t>
  </si>
  <si>
    <t>2025-05-15T14:01:21.5942785Z</t>
  </si>
  <si>
    <t>2025-05-15T14:01:21.5860269Z</t>
  </si>
  <si>
    <t>2025-05-16T00:25:55.56536Z</t>
  </si>
  <si>
    <t>2025-05-16T00:25:48.8847971Z</t>
  </si>
  <si>
    <t>2025-05-16T00:25:51.8380686Z</t>
  </si>
  <si>
    <t>05/15/2025, 12:48</t>
  </si>
  <si>
    <t>05/15/2025, 20:49</t>
  </si>
  <si>
    <t>05/15/2025, 20:50</t>
  </si>
  <si>
    <t>05/16/2025, 07:03</t>
  </si>
  <si>
    <t>05/15/2025, 11:03</t>
  </si>
  <si>
    <t>450 6011F</t>
  </si>
  <si>
    <t>RAIL T402 Slipform</t>
  </si>
  <si>
    <t>05/16/2025, 05:43</t>
  </si>
  <si>
    <t>450 6011D</t>
  </si>
  <si>
    <t>RAIL T402 Set Tear Machine</t>
  </si>
  <si>
    <t>05/16/2025, 05:46</t>
  </si>
  <si>
    <t>05/15/2025, 17:51</t>
  </si>
  <si>
    <t>450 6011E</t>
  </si>
  <si>
    <t>RAIL T402 Dry Run</t>
  </si>
  <si>
    <t>05/16/2025, 05:44</t>
  </si>
  <si>
    <t>05/15/2025, 19:38</t>
  </si>
  <si>
    <t>05/16/2025, 05:17</t>
  </si>
  <si>
    <t>05/15/2025, 16:17</t>
  </si>
  <si>
    <t>05/15/2025, 16:18</t>
  </si>
  <si>
    <t>05/15/2025, 15:59</t>
  </si>
  <si>
    <t>05/15/2025, 16:19</t>
  </si>
  <si>
    <t>05/15/2025, 16:21</t>
  </si>
  <si>
    <t>05/16/2025, 06:32</t>
  </si>
  <si>
    <t>05/16/2025, 06:49</t>
  </si>
  <si>
    <t>05/15/2025, 18:22</t>
  </si>
  <si>
    <t>2024-034</t>
  </si>
  <si>
    <t>NTTA DNT ML Deck Repair</t>
  </si>
  <si>
    <t>05/15/2025, 17:54</t>
  </si>
  <si>
    <t>05/15/2025, 13:06</t>
  </si>
  <si>
    <t>2024-034: NTTA DNT ML Deck Repair</t>
  </si>
  <si>
    <t>05/16/2025, 07:10</t>
  </si>
  <si>
    <t>05/16/2025, 07:07</t>
  </si>
  <si>
    <t>05/16/2025, 07:20</t>
  </si>
  <si>
    <t>05/16/2025, 07:18</t>
  </si>
  <si>
    <t>05/16/2025, 07:06</t>
  </si>
  <si>
    <t>05/16/2025, 07:14</t>
  </si>
  <si>
    <t>05/16/2025, 07:15</t>
  </si>
  <si>
    <t>05/16/2025, 07:58</t>
  </si>
  <si>
    <t>05/16/2025, 07:57</t>
  </si>
  <si>
    <t>05/16/2025, 07:56</t>
  </si>
  <si>
    <t>05/16/2025, 07:35</t>
  </si>
  <si>
    <t>110 6001C</t>
  </si>
  <si>
    <t>FG for Slopes Slow around Driv</t>
  </si>
  <si>
    <t>210073</t>
  </si>
  <si>
    <t>05/16/2025, 07:28</t>
  </si>
  <si>
    <t>05/16/2025, 07:11</t>
  </si>
  <si>
    <t>05/16/2025, 07:21</t>
  </si>
  <si>
    <t>05/16/2025, 07:19</t>
  </si>
  <si>
    <t>2025-05-16T12:23:22.9842966Z</t>
  </si>
  <si>
    <t>05/16/2025, 07:13</t>
  </si>
  <si>
    <t>2025-05-16T12:23:33.447358Z</t>
  </si>
  <si>
    <t>2025-05-16T12:23:14.6975613Z</t>
  </si>
  <si>
    <t>2025-05-16T12:23:14.6975614Z</t>
  </si>
  <si>
    <t>2025-05-16T12:23:14.6975612Z</t>
  </si>
  <si>
    <t>2025-05-16T12:23:14.6975598Z</t>
  </si>
  <si>
    <t>2025-05-16T12:09:02.383909Z</t>
  </si>
  <si>
    <t>2025-05-16T12:09:02.3839087Z</t>
  </si>
  <si>
    <t>2025-05-16T12:09:02.3829251Z</t>
  </si>
  <si>
    <t>2025-05-16T12:09:02.3839081Z</t>
  </si>
  <si>
    <t>2025-05-16T12:09:02.3839089Z</t>
  </si>
  <si>
    <t>545 6003A</t>
  </si>
  <si>
    <t>MOVE&amp; RESET CCA</t>
  </si>
  <si>
    <t>2025-05-16T12:11:48.9863443Z</t>
  </si>
  <si>
    <t>2025-05-16T12:11:48.9863442Z</t>
  </si>
  <si>
    <t>2025-05-16T12:12:24.4243579Z</t>
  </si>
  <si>
    <t>2025-05-16T12:12:24.4243578Z</t>
  </si>
  <si>
    <t>2025-05-16T12:12:24.4243564Z</t>
  </si>
  <si>
    <t>2025-05-16T12:12:24.424358Z</t>
  </si>
  <si>
    <t>2025-05-16T12:12:24.4243581Z</t>
  </si>
  <si>
    <t>2025-05-16T12:12:24.4243583Z</t>
  </si>
  <si>
    <t>2025-05-16T12:11:48.986344Z</t>
  </si>
  <si>
    <t>2025-05-16T12:12:24.4243584Z</t>
  </si>
  <si>
    <t>2025-05-16T12:11:48.9863424Z</t>
  </si>
  <si>
    <t>2025-05-16T12:12:24.4243582Z</t>
  </si>
  <si>
    <t>2025-05-16T12:14:46.1211652Z</t>
  </si>
  <si>
    <t>2025-05-16T12:14:43.5499419Z</t>
  </si>
  <si>
    <t>2025-05-16T12:14:43.5395569Z</t>
  </si>
  <si>
    <t>2025-05-16T12:14:48.8068501Z</t>
  </si>
  <si>
    <t>2025-05-16T12:14:48.8181559Z</t>
  </si>
  <si>
    <t>2025-05-16T12:14:36.3390986Z</t>
  </si>
  <si>
    <t>2025-05-16T12:14:39.5920579Z</t>
  </si>
  <si>
    <t>2025-05-16T12:49:36.477259Z</t>
  </si>
  <si>
    <t>2025-05-16T12:49:36.4772583Z</t>
  </si>
  <si>
    <t>2025-05-16T12:49:36.4772599Z</t>
  </si>
  <si>
    <t>2025-05-16T12:49:36.4772594Z</t>
  </si>
  <si>
    <t>2025-05-16T12:49:36.477257Z</t>
  </si>
  <si>
    <t>2025-05-16T12:49:36.4772585Z</t>
  </si>
  <si>
    <t>2025-05-16T12:49:36.4772596Z</t>
  </si>
  <si>
    <t>2025-05-16T12:49:36.4772588Z</t>
  </si>
  <si>
    <t>2025-05-16T12:49:36.4772593Z</t>
  </si>
  <si>
    <t>2025-05-16T12:49:36.4772595Z</t>
  </si>
  <si>
    <t>2025-05-16T12:49:36.4772598Z</t>
  </si>
  <si>
    <t>2025-05-16T12:49:36.4772586Z</t>
  </si>
  <si>
    <t>2025-05-16T12:49:36.4772591Z</t>
  </si>
  <si>
    <t>2025-05-16T12:49:36.4772584Z</t>
  </si>
  <si>
    <t>2025-05-16T12:50:10.7584968Z</t>
  </si>
  <si>
    <t>2025-05-16T12:50:10.7691573Z</t>
  </si>
  <si>
    <t>2025-05-16T12:50:10.7831482Z</t>
  </si>
  <si>
    <t>2025-05-16T12:44:18.39082Z</t>
  </si>
  <si>
    <t>2025-05-16T12:49:14.4939451Z</t>
  </si>
  <si>
    <t>2025-05-16T12:49:14.4939452Z</t>
  </si>
  <si>
    <t>2025-05-16T12:49:14.4939449Z</t>
  </si>
  <si>
    <t>2025-05-16T12:49:14.4939453Z</t>
  </si>
  <si>
    <t>2025-05-16T12:49:14.493945Z</t>
  </si>
  <si>
    <t>2025-05-16T12:49:14.4939435Z</t>
  </si>
  <si>
    <t>2025-05-16T12:49:14.4939455Z</t>
  </si>
  <si>
    <t>2025-05-16T12:50:24.3120848Z</t>
  </si>
  <si>
    <t>2025-05-16T12:50:17.6510039Z</t>
  </si>
  <si>
    <t>2025-05-16T12:50:01.1254071Z</t>
  </si>
  <si>
    <t>2025-05-16T12:50:01.1254072Z</t>
  </si>
  <si>
    <t>2025-05-16T12:50:01.1254073Z</t>
  </si>
  <si>
    <t>2025-05-16T12:50:01.1254075Z</t>
  </si>
  <si>
    <t>2025-05-16T12:50:01.1254076Z</t>
  </si>
  <si>
    <t>2025-05-16T12:50:01.125408Z</t>
  </si>
  <si>
    <t>2025-05-16T12:50:01.1254081Z</t>
  </si>
  <si>
    <t>2025-05-16T12:50:01.1254069Z</t>
  </si>
  <si>
    <t>2025-05-16T12:50:01.125407Z</t>
  </si>
  <si>
    <t>2025-05-16T12:50:01.1254054Z</t>
  </si>
  <si>
    <t>2025-05-16T12:50:01.1254068Z</t>
  </si>
  <si>
    <t>2025-05-16T12:50:01.1254078Z</t>
  </si>
  <si>
    <t>2025-05-16T12:50:01.1254079Z</t>
  </si>
  <si>
    <t>2025-05-16T12:49:14.4939456Z</t>
  </si>
  <si>
    <t>2025-05-16T12:48:17.51972Z</t>
  </si>
  <si>
    <t>2025-05-16T12:48:17.5197198Z</t>
  </si>
  <si>
    <t>2025-05-16T12:48:17.5197202Z</t>
  </si>
  <si>
    <t>2025-05-16T12:48:17.5197199Z</t>
  </si>
  <si>
    <t>2025-05-16T12:48:17.5197197Z</t>
  </si>
  <si>
    <t>2025-05-16T12:48:17.5197201Z</t>
  </si>
  <si>
    <t>2025-05-16T12:48:17.5197179Z</t>
  </si>
  <si>
    <t>2025-05-16T12:48:17.5197195Z</t>
  </si>
  <si>
    <t>2025-05-16T12:48:17.5197196Z</t>
  </si>
  <si>
    <t>2025-05-16T12:48:17.5197209Z</t>
  </si>
  <si>
    <t>2025-05-16T12:48:17.519721Z</t>
  </si>
  <si>
    <t>2025-05-16T12:48:17.5197211Z</t>
  </si>
  <si>
    <t>2025-05-16T12:48:17.5197206Z</t>
  </si>
  <si>
    <t>2025-05-16T12:48:17.5197207Z</t>
  </si>
  <si>
    <t>2025-05-16T12:48:17.5197208Z</t>
  </si>
  <si>
    <t>2025-05-16T12:48:17.5197203Z</t>
  </si>
  <si>
    <t>2025-05-16T12:48:17.5197204Z</t>
  </si>
  <si>
    <t>2025-05-16T12:48:17.5197205Z</t>
  </si>
  <si>
    <t>2025-05-16T12:45:29.8854972Z</t>
  </si>
  <si>
    <t>2025-05-16T12:45:29.8854973Z</t>
  </si>
  <si>
    <t>2025-05-16T12:45:29.8854974Z</t>
  </si>
  <si>
    <t>2025-05-16T12:45:29.8854956Z</t>
  </si>
  <si>
    <t>2025-05-16T12:45:29.8854984Z</t>
  </si>
  <si>
    <t>2025-05-16T12:45:29.8854985Z</t>
  </si>
  <si>
    <t>2025-05-16T12:44:41.894392Z</t>
  </si>
  <si>
    <t>2025-05-16T12:44:53.9714139Z</t>
  </si>
  <si>
    <t>2025-05-16T12:44:53.9624211Z</t>
  </si>
  <si>
    <t>2025-05-16T12:50:30.4874609Z</t>
  </si>
  <si>
    <t>2025-05-16T12:44:41.8943922Z</t>
  </si>
  <si>
    <t>2025-05-16T12:45:29.8854982Z</t>
  </si>
  <si>
    <t>2025-05-16T12:45:29.8854983Z</t>
  </si>
  <si>
    <t>2025-05-16T12:45:29.8854979Z</t>
  </si>
  <si>
    <t>2025-05-16T12:45:29.8854981Z</t>
  </si>
  <si>
    <t>2025-05-16T12:45:29.8854978Z</t>
  </si>
  <si>
    <t>2025-05-16T12:45:29.8854975Z</t>
  </si>
  <si>
    <t>2025-05-16T12:45:29.8854976Z</t>
  </si>
  <si>
    <t>2025-05-16T12:44:41.8943907Z</t>
  </si>
  <si>
    <t>2025-05-16T12:45:03.509681Z</t>
  </si>
  <si>
    <t>2025-05-16T12:45:03.5229942Z</t>
  </si>
  <si>
    <t>2025-05-16T12:45:03.5423145Z</t>
  </si>
  <si>
    <t>2025-05-16T12:45:29.8854971Z</t>
  </si>
  <si>
    <t>2025-05-16T12:48:45.9981462Z</t>
  </si>
  <si>
    <t>2025-05-16T12:48:45.9981464Z</t>
  </si>
  <si>
    <t>2025-05-16T12:48:45.9981465Z</t>
  </si>
  <si>
    <t>2025-05-16T12:48:45.9981459Z</t>
  </si>
  <si>
    <t>2025-05-16T12:48:45.998146Z</t>
  </si>
  <si>
    <t>2025-05-16T12:48:45.9981466Z</t>
  </si>
  <si>
    <t>2025-05-16T12:48:45.9981467Z</t>
  </si>
  <si>
    <t>2025-05-16T12:48:45.9981468Z</t>
  </si>
  <si>
    <t>2025-05-16T12:48:45.998147Z</t>
  </si>
  <si>
    <t>2025-05-16T12:48:45.9981472Z</t>
  </si>
  <si>
    <t>2025-05-16T12:48:45.9981456Z</t>
  </si>
  <si>
    <t>2025-05-16T12:48:45.9981457Z</t>
  </si>
  <si>
    <t>2025-05-16T12:48:45.9981458Z</t>
  </si>
  <si>
    <t>2025-05-16T12:48:45.9981435Z</t>
  </si>
  <si>
    <t>2025-05-16T12:48:45.998145Z</t>
  </si>
  <si>
    <t>2025-05-16T12:48:45.9981451Z</t>
  </si>
  <si>
    <t>2025-05-16T12:48:45.9981453Z</t>
  </si>
  <si>
    <t>2025-05-16T12:48:45.9981454Z</t>
  </si>
  <si>
    <t>2025-05-16T12:48:45.9981455Z</t>
  </si>
  <si>
    <t>05/16/2025, 07:17</t>
  </si>
  <si>
    <t>2025-05-16T12:56:52.0413683Z</t>
  </si>
  <si>
    <t>2025-05-16T12:56:52.0413691Z</t>
  </si>
  <si>
    <t>2025-05-16T12:56:52.0413676Z</t>
  </si>
  <si>
    <t>2025-05-16T12:56:52.0413685Z</t>
  </si>
  <si>
    <t>2025-05-16T12:56:52.0413662Z</t>
  </si>
  <si>
    <t>2025-05-16T12:56:52.0413684Z</t>
  </si>
  <si>
    <t>2025-05-16T12:56:52.0413686Z</t>
  </si>
  <si>
    <t>2025-05-16T12:56:52.0413678Z</t>
  </si>
  <si>
    <t>2025-05-16T12:56:52.0413679Z</t>
  </si>
  <si>
    <t>2025-05-16T12:56:52.0413687Z</t>
  </si>
  <si>
    <t>2025-05-16T12:56:52.0413689Z</t>
  </si>
  <si>
    <t>2025-05-16T12:56:52.041368Z</t>
  </si>
  <si>
    <t>2025-05-16T12:56:52.041369Z</t>
  </si>
  <si>
    <t>2025-05-16T12:56:52.0413681Z</t>
  </si>
  <si>
    <t>05/16/2025, 07:41</t>
  </si>
  <si>
    <t>2025-05-16T12:57:03.7988738Z</t>
  </si>
  <si>
    <t>2025-05-16T12:57:03.7988737Z</t>
  </si>
  <si>
    <t>05/16/2025, 07:31</t>
  </si>
  <si>
    <t>2025-05-16T12:57:03.7988733Z</t>
  </si>
  <si>
    <t>2025-05-16T12:57:03.7988736Z</t>
  </si>
  <si>
    <t>2025-05-16T12:57:03.7988734Z</t>
  </si>
  <si>
    <t>2025-05-16T12:57:03.7988735Z</t>
  </si>
  <si>
    <t>2025-05-16T12:58:27.032217Z</t>
  </si>
  <si>
    <t>2025-05-16T12:57:46.0786002Z</t>
  </si>
  <si>
    <t>2025-05-16T12:57:03.7988728Z</t>
  </si>
  <si>
    <t>2025-05-16T12:57:03.7988729Z</t>
  </si>
  <si>
    <t>2025-05-16T12:57:03.7988732Z</t>
  </si>
  <si>
    <t>2025-05-16T12:57:03.7988714Z</t>
  </si>
  <si>
    <t>2025-05-16T12:57:03.798873Z</t>
  </si>
  <si>
    <t>2025-05-16T12:57:03.7988731Z</t>
  </si>
  <si>
    <t>Drilled Shaft Support Crew - Riverfront</t>
  </si>
  <si>
    <t>05/16/2025, 08:25</t>
  </si>
  <si>
    <t>2025-05-16T13:25:55.8967059Z</t>
  </si>
  <si>
    <t>05/16/2025, 07:26</t>
  </si>
  <si>
    <t>2025-05-16T12:29:20.9747159Z</t>
  </si>
  <si>
    <t>05/16/2025, 07:27</t>
  </si>
  <si>
    <t>2025-05-16T12:29:14.1721784Z</t>
  </si>
  <si>
    <t>2025-05-16T12:29:39.290771Z</t>
  </si>
  <si>
    <t>2025-05-16T12:29:49.4010478Z</t>
  </si>
  <si>
    <t>2025-05-16T12:29:55.7742216Z</t>
  </si>
  <si>
    <t>2025-05-16T12:30:11.363122Z</t>
  </si>
  <si>
    <t>2025-05-16T12:30:44.9830977Z</t>
  </si>
  <si>
    <t>05/16/2025, 07:29</t>
  </si>
  <si>
    <t>2025-05-16T12:30:50.3286614Z</t>
  </si>
  <si>
    <t>2025-05-16T13:35:35.4148805Z</t>
  </si>
  <si>
    <t>2025-05-16T13:32:00.0873492Z</t>
  </si>
  <si>
    <t>2025-05-16T13:35:19.0298556Z</t>
  </si>
  <si>
    <t>2025-05-16T13:31:44.3985369Z</t>
  </si>
  <si>
    <t>2025-05-16T13:32:18.6868489Z</t>
  </si>
  <si>
    <t>2025-05-16T13:32:14.4229796Z</t>
  </si>
  <si>
    <t>2025-05-16T13:32:14.4324535Z</t>
  </si>
  <si>
    <t>2025-05-16T13:32:05.5273915Z</t>
  </si>
  <si>
    <t>2025-05-16T13:35:56.9684942Z</t>
  </si>
  <si>
    <t>2025-05-16T13:35:56.9866361Z</t>
  </si>
  <si>
    <t>8999 6001G</t>
  </si>
  <si>
    <t>Install Crane Beams</t>
  </si>
  <si>
    <t>2025-05-16T13:35:56.9779591Z</t>
  </si>
  <si>
    <t>2025-05-16T13:35:26.7044199Z</t>
  </si>
  <si>
    <t>2025-05-16T13:35:26.7140782Z</t>
  </si>
  <si>
    <t>2025-05-16T13:35:26.7307818Z</t>
  </si>
  <si>
    <t>2025-05-16T13:35:47.0828399Z</t>
  </si>
  <si>
    <t>2025-05-16T13:35:47.0599301Z</t>
  </si>
  <si>
    <t>2025-05-16T13:35:47.0700317Z</t>
  </si>
  <si>
    <t>2025-05-16T13:32:09.1365453Z</t>
  </si>
  <si>
    <t>2025-05-16T13:32:09.1472939Z</t>
  </si>
  <si>
    <t>2025-05-16T13:32:09.1610247Z</t>
  </si>
  <si>
    <t>2025-05-16T13:32:23.869162Z</t>
  </si>
  <si>
    <t>2025-05-16T13:32:23.8902955Z</t>
  </si>
  <si>
    <t>2025-05-16T13:32:23.8813873Z</t>
  </si>
  <si>
    <t>2025-05-16T13:36:00.966328Z</t>
  </si>
  <si>
    <t>2025-05-16T13:36:00.9745739Z</t>
  </si>
  <si>
    <t>2025-05-16T13:36:00.9578722Z</t>
  </si>
  <si>
    <t>2025-05-16T13:31:54.5847283Z</t>
  </si>
  <si>
    <t>2025-05-16T13:31:54.5934632Z</t>
  </si>
  <si>
    <t>2025-05-16T13:31:54.6045049Z</t>
  </si>
  <si>
    <t>2025-05-16T13:36:04.8427245Z</t>
  </si>
  <si>
    <t>2025-05-16T13:36:04.8535843Z</t>
  </si>
  <si>
    <t>2025-05-16T13:31:49.735782Z</t>
  </si>
  <si>
    <t>2025-05-16T13:35:31.0671702Z</t>
  </si>
  <si>
    <t>2025-05-16T13:35:52.4338562Z</t>
  </si>
  <si>
    <t>2025-05-16T13:35:39.735862Z</t>
  </si>
  <si>
    <t>2025-05-16T13:32:29.8906519Z</t>
  </si>
  <si>
    <t>05/16/2025, 08:24</t>
  </si>
  <si>
    <t>2025-05-16T13:32:23.8988458Z</t>
  </si>
  <si>
    <t>05/16/2025, 08:22</t>
  </si>
  <si>
    <t>2025-05-16T13:35:39.7484034Z</t>
  </si>
  <si>
    <t>05/16/2025, 08:21</t>
  </si>
  <si>
    <t>2025-05-16T13:35:31.0783405Z</t>
  </si>
  <si>
    <t>2025-05-16T13:36:04.8627539Z</t>
  </si>
  <si>
    <t>2025-05-16T13:32:09.1855668Z</t>
  </si>
  <si>
    <t>2025-05-16T13:31:54.6143796Z</t>
  </si>
  <si>
    <t>2025-05-16T13:29:22.5249327Z</t>
  </si>
  <si>
    <t>2025-05-16T13:29:22.5249309Z</t>
  </si>
  <si>
    <t>2025-05-16T13:29:22.5249328Z</t>
  </si>
  <si>
    <t>2025-05-16T13:29:22.5249329Z</t>
  </si>
  <si>
    <t>2025-05-16T13:29:22.524933Z</t>
  </si>
  <si>
    <t>05/16/2025, 07:12</t>
  </si>
  <si>
    <t>2025-05-16T12:27:48.7402057Z</t>
  </si>
  <si>
    <t>2025-05-16T12:27:45.2987389Z</t>
  </si>
  <si>
    <t>05/16/2025, 07:16</t>
  </si>
  <si>
    <t>2025-05-16T12:27:42.8605923Z</t>
  </si>
  <si>
    <t>2019-044 - E. Long Avenue</t>
  </si>
  <si>
    <t>05/16/2025, 07:05</t>
  </si>
  <si>
    <t>2025-05-16T12:09:05.5325034Z</t>
  </si>
  <si>
    <t>2025-05-16T12:09:05.532501Z</t>
  </si>
  <si>
    <t>2025-05-16T12:09:05.5325037Z</t>
  </si>
  <si>
    <t>2025-05-16T12:09:05.5325039Z</t>
  </si>
  <si>
    <t>2025-05-16T12:09:05.5325038Z</t>
  </si>
  <si>
    <t>2025-05-16T12:11:52.3862633Z</t>
  </si>
  <si>
    <t>2025-05-16T12:09:05.5325036Z</t>
  </si>
  <si>
    <t>2025-05-16T12:11:52.3862634Z</t>
  </si>
  <si>
    <t>2025-05-16T12:11:52.3862621Z</t>
  </si>
  <si>
    <t>2025-05-16T12:11:52.386263Z</t>
  </si>
  <si>
    <t>2025-05-16T12:11:52.3862632Z</t>
  </si>
  <si>
    <t>2025-05-16T12:11:52.3862631Z</t>
  </si>
  <si>
    <t>2025-05-16T12:11:52.3862629Z</t>
  </si>
  <si>
    <t>2025-05-16T12:14:58.1915875Z</t>
  </si>
  <si>
    <t>2025-05-16T12:14:58.1915883Z</t>
  </si>
  <si>
    <t>2025-05-16T12:14:58.1915893Z</t>
  </si>
  <si>
    <t>2025-05-16T12:14:58.1915894Z</t>
  </si>
  <si>
    <t>2025-05-16T12:14:58.1915889Z</t>
  </si>
  <si>
    <t>2025-05-16T12:14:58.191589Z</t>
  </si>
  <si>
    <t>2025-05-16T12:14:58.1915891Z</t>
  </si>
  <si>
    <t>2025-05-16T12:14:58.1915892Z</t>
  </si>
  <si>
    <t>2025-05-16T12:14:58.1915885Z</t>
  </si>
  <si>
    <t>2025-05-16T12:14:58.1915887Z</t>
  </si>
  <si>
    <t>2025-05-16T12:14:58.1915888Z</t>
  </si>
  <si>
    <t>2025-05-16T12:57:07.8360787Z</t>
  </si>
  <si>
    <t>2025-05-16T12:57:07.8360771Z</t>
  </si>
  <si>
    <t>2025-05-16T12:57:07.8360789Z</t>
  </si>
  <si>
    <t>2025-05-16T12:58:20.5390054Z</t>
  </si>
  <si>
    <t>2025-05-16T12:58:20.5390053Z</t>
  </si>
  <si>
    <t>2025-05-16T12:58:20.5390044Z</t>
  </si>
  <si>
    <t>2025-05-16T12:58:20.5390052Z</t>
  </si>
  <si>
    <t>2025-05-16T12:57:07.8360781Z</t>
  </si>
  <si>
    <t>2025-05-16T12:57:07.8360784Z</t>
  </si>
  <si>
    <t>2025-05-16T12:57:07.8360782Z</t>
  </si>
  <si>
    <t>05/16/2025, 07:30</t>
  </si>
  <si>
    <t>2025-05-16T12:57:07.836079Z</t>
  </si>
  <si>
    <t>05/16/2025, 07:40</t>
  </si>
  <si>
    <t>2025-05-16T12:57:07.8360791Z</t>
  </si>
  <si>
    <t>2025-05-16T12:57:07.8360785Z</t>
  </si>
  <si>
    <t>2025-05-16T12:57:07.8360786Z</t>
  </si>
  <si>
    <t>2025-05-16T12:56:55.6900832Z</t>
  </si>
  <si>
    <t>2025-05-16T12:57:07.8360788Z</t>
  </si>
  <si>
    <t>2025-05-16T12:56:55.6900846Z</t>
  </si>
  <si>
    <t>2025-05-16T12:56:55.6900847Z</t>
  </si>
  <si>
    <t>2025-05-16T12:56:55.6900845Z</t>
  </si>
  <si>
    <t>2025-05-16T12:56:55.6900843Z</t>
  </si>
  <si>
    <t>2025-05-16T12:56:55.6900849Z</t>
  </si>
  <si>
    <t>2025-05-16T12:56:55.690085Z</t>
  </si>
  <si>
    <t>2025-05-16T13:29:36.5450095Z</t>
  </si>
  <si>
    <t>2025-05-16T13:29:36.5450092Z</t>
  </si>
  <si>
    <t>2025-05-16T13:29:36.5450094Z</t>
  </si>
  <si>
    <t>2025-05-16T13:29:36.5450079Z</t>
  </si>
  <si>
    <t>2025-05-16T12:28:42.4333989Z</t>
  </si>
  <si>
    <t>2025-05-16T12:28:42.433399Z</t>
  </si>
  <si>
    <t>2025-05-16T12:28:42.433398Z</t>
  </si>
  <si>
    <t>05/18/2025, 19:14</t>
  </si>
  <si>
    <t>05/18/2025, 12:02</t>
  </si>
  <si>
    <t>05/18/2025, 12:01</t>
  </si>
  <si>
    <t>05/18/2025, 12:04</t>
  </si>
  <si>
    <t>05/18/2025, 12:03</t>
  </si>
  <si>
    <t>05/18/2025, 19:18</t>
  </si>
  <si>
    <t>05/18/2025, 19:15</t>
  </si>
  <si>
    <t>05/18/2025, 19:16</t>
  </si>
  <si>
    <t>05/18/2025, 19:17</t>
  </si>
  <si>
    <t>05/18/2025, 19:22</t>
  </si>
  <si>
    <t>05/18/2025, 19:13</t>
  </si>
  <si>
    <t>05/18/2025, 22:38</t>
  </si>
  <si>
    <t>05/18/2025, 12:05</t>
  </si>
  <si>
    <t>LD INOUT   SHOW UP   REPAIR LA</t>
  </si>
  <si>
    <t>05/19/2025, 07:01</t>
  </si>
  <si>
    <t>05/16/2025, 17:33</t>
  </si>
  <si>
    <t>05/17/2025, 10:37</t>
  </si>
  <si>
    <t>390 4000B</t>
  </si>
  <si>
    <t>Self Perf 503D ASPH PVMT TY D</t>
  </si>
  <si>
    <t>05/16/2025, 19:17</t>
  </si>
  <si>
    <t>05/16/2025, 19:18</t>
  </si>
  <si>
    <t>05/17/2025, 08:34</t>
  </si>
  <si>
    <t>05/17/2025, 08:33</t>
  </si>
  <si>
    <t>05/17/2025, 18:01</t>
  </si>
  <si>
    <t>05/16/2025, 13:34</t>
  </si>
  <si>
    <t>132 6007A</t>
  </si>
  <si>
    <t>Cut Place TY D Common Truck Ha</t>
  </si>
  <si>
    <t>05/16/2025, 13:36</t>
  </si>
  <si>
    <t>05/16/2025, 09:57</t>
  </si>
  <si>
    <t>05/16/2025, 21:49</t>
  </si>
  <si>
    <t>05/19/2025, 03:14</t>
  </si>
  <si>
    <t>6185 6002A</t>
  </si>
  <si>
    <t>05/16/2025, 21:37</t>
  </si>
  <si>
    <t>05/16/2025, 21:38</t>
  </si>
  <si>
    <t>05/16/2025, 21:39</t>
  </si>
  <si>
    <t>05/16/2025, 15:02</t>
  </si>
  <si>
    <t>05/16/2025, 15:01</t>
  </si>
  <si>
    <t>05/18/2025, 08:42</t>
  </si>
  <si>
    <t>PPC Setup Machine</t>
  </si>
  <si>
    <t>PPC Prep for Overlay</t>
  </si>
  <si>
    <t>05/18/2025, 08:44</t>
  </si>
  <si>
    <t>05/18/2025, 08:43</t>
  </si>
  <si>
    <t>05/17/2025, 09:37</t>
  </si>
  <si>
    <t>05/16/2025, 23:13</t>
  </si>
  <si>
    <t>05/16/2025, 23:11</t>
  </si>
  <si>
    <t>05/16/2025, 23:12</t>
  </si>
  <si>
    <t>660 4000A</t>
  </si>
  <si>
    <t>1201 Install 10FT INLET</t>
  </si>
  <si>
    <t>05/16/2025, 23:14</t>
  </si>
  <si>
    <t>05/16/2025, 11:43</t>
  </si>
  <si>
    <t>05/19/2025, 06:50</t>
  </si>
  <si>
    <t>05/19/2025, 06:48</t>
  </si>
  <si>
    <t>05/19/2025, 06:51</t>
  </si>
  <si>
    <t>05/19/2025, 06:40</t>
  </si>
  <si>
    <t>05/16/2025, 13:24</t>
  </si>
  <si>
    <t>05/16/2025, 18:47</t>
  </si>
  <si>
    <t>05/16/2025, 18:51</t>
  </si>
  <si>
    <t>05/17/2025, 14:46</t>
  </si>
  <si>
    <t>784 6082A</t>
  </si>
  <si>
    <t>STL P1 S Rem Paint</t>
  </si>
  <si>
    <t>05/17/2025, 14:45</t>
  </si>
  <si>
    <t>784 6078A</t>
  </si>
  <si>
    <t>STL PO RMV Rem Paint</t>
  </si>
  <si>
    <t>784 6078B</t>
  </si>
  <si>
    <t>STL PO RMV Plasma Cut PO Plate</t>
  </si>
  <si>
    <t>05/17/2025, 14:48</t>
  </si>
  <si>
    <t>05/16/2025, 18:48</t>
  </si>
  <si>
    <t>05/17/2025, 14:50</t>
  </si>
  <si>
    <t>05/17/2025, 14:47</t>
  </si>
  <si>
    <t>05/16/2025, 18:50</t>
  </si>
  <si>
    <t>05/16/2025, 21:55</t>
  </si>
  <si>
    <t>439 6017A</t>
  </si>
  <si>
    <t>CO Water Blast</t>
  </si>
  <si>
    <t>05/18/2025, 21:25</t>
  </si>
  <si>
    <t>439 6017F</t>
  </si>
  <si>
    <t>CO Dry Run</t>
  </si>
  <si>
    <t>451 6012H</t>
  </si>
  <si>
    <t>RET T402 F S Rail</t>
  </si>
  <si>
    <t>05/16/2025, 21:48</t>
  </si>
  <si>
    <t>05/18/2025, 21:23</t>
  </si>
  <si>
    <t>439 6017E</t>
  </si>
  <si>
    <t>CO Wet and Cure Overlay</t>
  </si>
  <si>
    <t>05/18/2025, 21:24</t>
  </si>
  <si>
    <t>451 6012D</t>
  </si>
  <si>
    <t>RET T402 Handchip</t>
  </si>
  <si>
    <t>05/16/2025, 21:47</t>
  </si>
  <si>
    <t>05/16/2025, 21:54</t>
  </si>
  <si>
    <t>05/18/2025, 21:19</t>
  </si>
  <si>
    <t>05/18/2025, 21:20</t>
  </si>
  <si>
    <t>05/16/2025, 21:46</t>
  </si>
  <si>
    <t>05/18/2025, 21:22</t>
  </si>
  <si>
    <t>05/18/2025, 21:26</t>
  </si>
  <si>
    <t>05/18/2025, 21:28</t>
  </si>
  <si>
    <t>05/18/2025, 21:29</t>
  </si>
  <si>
    <t>05/16/2025, 21:57</t>
  </si>
  <si>
    <t>05/16/2025, 19:01</t>
  </si>
  <si>
    <t>05/16/2025, 19:02</t>
  </si>
  <si>
    <t>440082</t>
  </si>
  <si>
    <t>Andres E. Blanco</t>
  </si>
  <si>
    <t>Andres Blanco's Crew</t>
  </si>
  <si>
    <t>05/18/2025, 23:03</t>
  </si>
  <si>
    <t>05/18/2025, 23:04</t>
  </si>
  <si>
    <t>800074</t>
  </si>
  <si>
    <t>Seyedalireza Taghavi</t>
  </si>
  <si>
    <t>05/19/2025, 06:39</t>
  </si>
  <si>
    <t>05/16/2025, 15:15</t>
  </si>
  <si>
    <t>05/16/2025, 15:22</t>
  </si>
  <si>
    <t>05/16/2025, 19:04</t>
  </si>
  <si>
    <t>05/18/2025, 11:03</t>
  </si>
  <si>
    <t>05/18/2025, 23:25</t>
  </si>
  <si>
    <t>05/18/2025, 23:24</t>
  </si>
  <si>
    <t>512 6095B</t>
  </si>
  <si>
    <t>PTB STL MO Set Barrier</t>
  </si>
  <si>
    <t>05/18/2025, 04:21</t>
  </si>
  <si>
    <t>439 6017D</t>
  </si>
  <si>
    <t>CO Prep for Overlay</t>
  </si>
  <si>
    <t>05/18/2025, 17:52</t>
  </si>
  <si>
    <t>05/17/2025, 05:08</t>
  </si>
  <si>
    <t>05/17/2025, 05:07</t>
  </si>
  <si>
    <t>05/18/2025, 13:51</t>
  </si>
  <si>
    <t>05/18/2025, 17:53</t>
  </si>
  <si>
    <t>05/19/2025, 06:34</t>
  </si>
  <si>
    <t>483 6002A</t>
  </si>
  <si>
    <t>MILL 1 Milling</t>
  </si>
  <si>
    <t>05/17/2025, 15:47</t>
  </si>
  <si>
    <t>483 6021A</t>
  </si>
  <si>
    <t>HYDRO Support and Clean</t>
  </si>
  <si>
    <t>05/17/2025, 15:48</t>
  </si>
  <si>
    <t>439 6013A</t>
  </si>
  <si>
    <t>MLPO Final Deck Clean 8 Loc</t>
  </si>
  <si>
    <t>05/17/2025, 15:39</t>
  </si>
  <si>
    <t>439 6013B</t>
  </si>
  <si>
    <t>MLPO Prep for Edge</t>
  </si>
  <si>
    <t>05/17/2025, 15:40</t>
  </si>
  <si>
    <t>439 6013D</t>
  </si>
  <si>
    <t>MLPO Flint Pour Deck</t>
  </si>
  <si>
    <t>05/18/2025, 22:22</t>
  </si>
  <si>
    <t>05/16/2025, 21:34</t>
  </si>
  <si>
    <t>05/18/2025, 15:50</t>
  </si>
  <si>
    <t>05/16/2025, 21:33</t>
  </si>
  <si>
    <t>05/18/2025, 15:49</t>
  </si>
  <si>
    <t>216 6001A</t>
  </si>
  <si>
    <t>PROOF ROLLING</t>
  </si>
  <si>
    <t>05/17/2025, 07:21</t>
  </si>
  <si>
    <t>05/18/2025, 06:40</t>
  </si>
  <si>
    <t>PPC Cleanup</t>
  </si>
  <si>
    <t>05/18/2025, 06:39</t>
  </si>
  <si>
    <t>05/16/2025, 21:03</t>
  </si>
  <si>
    <t>05/18/2025, 22:36</t>
  </si>
  <si>
    <t>545 6010A</t>
  </si>
  <si>
    <t>CRASH CUSH ATTEN (INSTL)(S)(N)</t>
  </si>
  <si>
    <t>05/18/2025, 22:23</t>
  </si>
  <si>
    <t>05/18/2025, 22:13</t>
  </si>
  <si>
    <t>05/18/2025, 22:19</t>
  </si>
  <si>
    <t>05/18/2025, 22:37</t>
  </si>
  <si>
    <t>05/18/2025, 22:25</t>
  </si>
  <si>
    <t>05/18/2025, 17:50</t>
  </si>
  <si>
    <t>05/18/2025, 17:49</t>
  </si>
  <si>
    <t>05/17/2025, 17:52</t>
  </si>
  <si>
    <t>05/17/2025, 17:45</t>
  </si>
  <si>
    <t>05/16/2025, 19:00</t>
  </si>
  <si>
    <t>05/17/2025, 17:44</t>
  </si>
  <si>
    <t>05/17/2025, 11:37</t>
  </si>
  <si>
    <t>05/17/2025, 11:04</t>
  </si>
  <si>
    <t>05/17/2025, 11:16</t>
  </si>
  <si>
    <t>05/17/2025, 11:17</t>
  </si>
  <si>
    <t>05/17/2025, 11:03</t>
  </si>
  <si>
    <t>620 4000A</t>
  </si>
  <si>
    <t>2010B AJD UTIL BOX</t>
  </si>
  <si>
    <t>05/17/2025, 10:03</t>
  </si>
  <si>
    <t>05/17/2025, 10:04</t>
  </si>
  <si>
    <t>05/17/2025, 10:05</t>
  </si>
  <si>
    <t>05/17/2025, 10:13</t>
  </si>
  <si>
    <t>240 4000A</t>
  </si>
  <si>
    <t>407 FG CURB 12</t>
  </si>
  <si>
    <t>240 4000B</t>
  </si>
  <si>
    <t>407 F P S CURB 12</t>
  </si>
  <si>
    <t>05/17/2025, 10:12</t>
  </si>
  <si>
    <t>05/17/2025, 10:16</t>
  </si>
  <si>
    <t>720 4000A</t>
  </si>
  <si>
    <t>20330 ADJ WTR VALVE CVR STACK</t>
  </si>
  <si>
    <t>240037</t>
  </si>
  <si>
    <t>Catalino Flores Sr</t>
  </si>
  <si>
    <t>05/17/2025, 17:19</t>
  </si>
  <si>
    <t>05/17/2025, 17:20</t>
  </si>
  <si>
    <t>05/17/2025, 17:22</t>
  </si>
  <si>
    <t>05/17/2025, 10:14</t>
  </si>
  <si>
    <t>05/17/2025, 09:57</t>
  </si>
  <si>
    <t>230005</t>
  </si>
  <si>
    <t>05/19/2025, 06:56</t>
  </si>
  <si>
    <t>2025-05-19T11:56:42.511436Z</t>
  </si>
  <si>
    <t>2025-05-19T11:56:42.5214568Z</t>
  </si>
  <si>
    <t>2025-05-19T11:56:42.530032Z</t>
  </si>
  <si>
    <t>2025-05-19T11:56:42.5406839Z</t>
  </si>
  <si>
    <t>2025-05-19T11:56:42.5505913Z</t>
  </si>
  <si>
    <t>05/16/2025, 18:13</t>
  </si>
  <si>
    <t>2025-05-19T11:57:09.5613686Z</t>
  </si>
  <si>
    <t>05/16/2025, 18:14</t>
  </si>
  <si>
    <t>2025-05-19T11:57:09.5698513Z</t>
  </si>
  <si>
    <t>05/16/2025, 17:16</t>
  </si>
  <si>
    <t>2025-05-19T11:56:46.4214496Z</t>
  </si>
  <si>
    <t>2025-05-19T11:56:54.897032Z</t>
  </si>
  <si>
    <t>2025-05-19T11:57:23.4790267Z</t>
  </si>
  <si>
    <t>230018</t>
  </si>
  <si>
    <t>Michael A. Hammons</t>
  </si>
  <si>
    <t>05/16/2025, 15:21</t>
  </si>
  <si>
    <t>2025-05-19T11:57:14.300204Z</t>
  </si>
  <si>
    <t>William H. Rather</t>
  </si>
  <si>
    <t>2025-05-19T06:42:24.4870598Z</t>
  </si>
  <si>
    <t>2025-05-19T06:42:24.4494866Z</t>
  </si>
  <si>
    <t>2025-05-19T06:42:24.4609992Z</t>
  </si>
  <si>
    <t>2025-05-19T06:42:24.4720117Z</t>
  </si>
  <si>
    <t>2025-05-19T06:42:24.4396804Z</t>
  </si>
  <si>
    <t>2025-05-19T06:37:02.1688304Z</t>
  </si>
  <si>
    <t>2025-05-19T06:37:02.1920325Z</t>
  </si>
  <si>
    <t>2025-05-19T06:37:02.2084154Z</t>
  </si>
  <si>
    <t>2025-05-19T06:37:02.2194822Z</t>
  </si>
  <si>
    <t>2025-05-19T06:37:02.2405794Z</t>
  </si>
  <si>
    <t>2025-05-19T06:37:02.2696686Z</t>
  </si>
  <si>
    <t>2025-05-19T06:40:39.395333Z</t>
  </si>
  <si>
    <t>2025-05-19T06:40:39.4051755Z</t>
  </si>
  <si>
    <t>05/16/2025, 15:44</t>
  </si>
  <si>
    <t>2025-05-19T06:40:39.4313434Z</t>
  </si>
  <si>
    <t>2025-05-19T06:40:39.4141439Z</t>
  </si>
  <si>
    <t>2025-05-19T06:40:39.4219102Z</t>
  </si>
  <si>
    <t>800064</t>
  </si>
  <si>
    <t>Diego Lozano Welsh</t>
  </si>
  <si>
    <t>RECRUITING</t>
  </si>
  <si>
    <t>Recruiting</t>
  </si>
  <si>
    <t>05/16/2025, 14:34</t>
  </si>
  <si>
    <t>2025-05-19T06:37:29.9269357Z</t>
  </si>
  <si>
    <t>2025-05-19T06:37:29.9374962Z</t>
  </si>
  <si>
    <t>2025-05-19T06:37:29.9464106Z</t>
  </si>
  <si>
    <t>2025-05-19T06:37:29.9568398Z</t>
  </si>
  <si>
    <t>2025-05-19T06:37:29.9721831Z</t>
  </si>
  <si>
    <t>2025-05-19T06:37:09.6788449Z</t>
  </si>
  <si>
    <t>2025-05-19T06:37:09.6924823Z</t>
  </si>
  <si>
    <t>2025-05-19T06:37:09.7019411Z</t>
  </si>
  <si>
    <t>2025-05-19T06:37:09.7147583Z</t>
  </si>
  <si>
    <t>2025-05-19T06:37:09.7257782Z</t>
  </si>
  <si>
    <t>2025-05-19T06:37:16.4468836Z</t>
  </si>
  <si>
    <t>2025-05-19T06:37:16.4553794Z</t>
  </si>
  <si>
    <t>2025-05-19T06:37:16.4693384Z</t>
  </si>
  <si>
    <t>2025-05-19T06:37:16.4805117Z</t>
  </si>
  <si>
    <t>2025-05-19T06:37:16.4942088Z</t>
  </si>
  <si>
    <t>2025-05-19T06:44:07.2807657Z</t>
  </si>
  <si>
    <t>2025-05-19T06:44:07.3032707Z</t>
  </si>
  <si>
    <t>2025-05-19T06:44:07.3138333Z</t>
  </si>
  <si>
    <t>2025-05-19T06:38:22.2494786Z</t>
  </si>
  <si>
    <t>2025-05-19T06:38:22.2659223Z</t>
  </si>
  <si>
    <t>2025-05-19T06:38:22.2053748Z</t>
  </si>
  <si>
    <t>2025-05-19T06:38:22.2282666Z</t>
  </si>
  <si>
    <t>2025-05-19T06:38:22.2397345Z</t>
  </si>
  <si>
    <t>2025-05-19T06:38:32.357991Z</t>
  </si>
  <si>
    <t>2025-05-19T06:38:32.3715439Z</t>
  </si>
  <si>
    <t>2025-05-19T06:38:32.3809885Z</t>
  </si>
  <si>
    <t>2025-05-19T06:38:32.3933415Z</t>
  </si>
  <si>
    <t>2025-05-19T06:38:32.4030119Z</t>
  </si>
  <si>
    <t>05/16/2025, 12:11</t>
  </si>
  <si>
    <t>2025-05-19T06:39:44.4275968Z</t>
  </si>
  <si>
    <t>2025-05-19T06:39:44.4401886Z</t>
  </si>
  <si>
    <t>05/16/2025, 12:12</t>
  </si>
  <si>
    <t>2025-05-19T06:39:44.4505586Z</t>
  </si>
  <si>
    <t>2025-05-19T06:39:44.4585807Z</t>
  </si>
  <si>
    <t>2025-05-19T06:39:44.398434Z</t>
  </si>
  <si>
    <t>2025-05-19T06:40:47.23843Z</t>
  </si>
  <si>
    <t>2025-05-19T06:44:35.598062Z</t>
  </si>
  <si>
    <t>2025-05-19T06:44:35.6053359Z</t>
  </si>
  <si>
    <t>2025-05-19T06:38:40.7992129Z</t>
  </si>
  <si>
    <t>2025-05-19T06:38:40.8090934Z</t>
  </si>
  <si>
    <t>2025-05-19T06:38:40.8244806Z</t>
  </si>
  <si>
    <t>2025-05-19T06:38:40.8333657Z</t>
  </si>
  <si>
    <t>2025-05-19T06:38:40.8435126Z</t>
  </si>
  <si>
    <t>2025-05-19T06:37:23.6441832Z</t>
  </si>
  <si>
    <t>2025-05-19T06:37:23.651594Z</t>
  </si>
  <si>
    <t>2025-05-19T06:37:23.6605987Z</t>
  </si>
  <si>
    <t>2025-05-19T06:37:23.6693422Z</t>
  </si>
  <si>
    <t>2025-05-19T06:37:23.6786183Z</t>
  </si>
  <si>
    <t>820001</t>
  </si>
  <si>
    <t>Matthew A. Hallman</t>
  </si>
  <si>
    <t>05/16/2025, 16:58</t>
  </si>
  <si>
    <t>2025-05-19T06:39:56.1541326Z</t>
  </si>
  <si>
    <t>2025-05-19T06:39:56.1625967Z</t>
  </si>
  <si>
    <t>2025-05-19T06:39:56.1757026Z</t>
  </si>
  <si>
    <t>2025-05-19T06:39:56.1862312Z</t>
  </si>
  <si>
    <t>2025-05-19T06:39:56.196984Z</t>
  </si>
  <si>
    <t>05/16/2025, 13:23</t>
  </si>
  <si>
    <t>2025-05-19T11:37:10.4009129Z</t>
  </si>
  <si>
    <t>2025-05-19T11:36:45.9168265Z</t>
  </si>
  <si>
    <t>2025-05-19T11:36:54.4156773Z</t>
  </si>
  <si>
    <t>2025-05-19T11:37:14.3551612Z</t>
  </si>
  <si>
    <t>2025-05-19T11:36:31.0849665Z</t>
  </si>
  <si>
    <t>05/16/2025, 21:40</t>
  </si>
  <si>
    <t>2025-05-19T11:36:50.7018248Z</t>
  </si>
  <si>
    <t>05/16/2025, 21:44</t>
  </si>
  <si>
    <t>2025-05-19T11:36:27.7223393Z</t>
  </si>
  <si>
    <t>2025-05-19T11:36:35.1276413Z</t>
  </si>
  <si>
    <t>2025-05-19T11:37:02.4960944Z</t>
  </si>
  <si>
    <t>05/19/2025, 03:17</t>
  </si>
  <si>
    <t>2025-05-19T11:37:02.5109098Z</t>
  </si>
  <si>
    <t>05/16/2025, 21:32</t>
  </si>
  <si>
    <t>2025-05-19T11:36:40.7896101Z</t>
  </si>
  <si>
    <t>2025-05-19T11:36:40.7974722Z</t>
  </si>
  <si>
    <t>2025-05-19T11:36:57.6167918Z</t>
  </si>
  <si>
    <t>05/16/2025, 11:42</t>
  </si>
  <si>
    <t>2025-05-19T11:37:06.3023174Z</t>
  </si>
  <si>
    <t>05/19/2025, 06:36</t>
  </si>
  <si>
    <t>2025-05-19T11:37:14.3628101Z</t>
  </si>
  <si>
    <t>2025-05-19T11:36:45.9260462Z</t>
  </si>
  <si>
    <t>2025-05-19T11:36:54.424199Z</t>
  </si>
  <si>
    <t>2025-05-19T11:37:10.408111Z</t>
  </si>
  <si>
    <t>05/16/2025, 13:37</t>
  </si>
  <si>
    <t>2025-05-16T20:17:16.0316747Z</t>
  </si>
  <si>
    <t>2025-05-16T20:17:16.031674Z</t>
  </si>
  <si>
    <t>2025-05-16T20:17:16.0316365Z</t>
  </si>
  <si>
    <t>2025-05-16T20:17:16.0316743Z</t>
  </si>
  <si>
    <t>2025-05-16T20:17:16.0316744Z</t>
  </si>
  <si>
    <t>2025-05-16T20:17:16.0316745Z</t>
  </si>
  <si>
    <t>2025-05-16T20:17:16.0316746Z</t>
  </si>
  <si>
    <t>2025-05-16T20:17:16.0316748Z</t>
  </si>
  <si>
    <t>05/16/2025, 09:24</t>
  </si>
  <si>
    <t>2025-05-16T14:37:01.3791702Z</t>
  </si>
  <si>
    <t>2025-05-16T14:37:01.3876563Z</t>
  </si>
  <si>
    <t>2025-05-16T14:36:41.8624694Z</t>
  </si>
  <si>
    <t>2025-05-16T14:36:41.8624695Z</t>
  </si>
  <si>
    <t>2025-05-16T14:36:41.8624696Z</t>
  </si>
  <si>
    <t>2025-05-16T14:36:41.8624697Z</t>
  </si>
  <si>
    <t>2025-05-16T14:36:41.8624698Z</t>
  </si>
  <si>
    <t>2025-05-16T14:36:41.8624699Z</t>
  </si>
  <si>
    <t>2025-05-16T14:36:41.8624688Z</t>
  </si>
  <si>
    <t>2025-05-16T14:36:41.8624689Z</t>
  </si>
  <si>
    <t>2025-05-16T14:36:41.862469Z</t>
  </si>
  <si>
    <t>2025-05-16T14:36:41.8624691Z</t>
  </si>
  <si>
    <t>2025-05-16T14:36:41.8624692Z</t>
  </si>
  <si>
    <t>2025-05-16T14:36:41.8624693Z</t>
  </si>
  <si>
    <t>2025-05-16T14:36:41.8624657Z</t>
  </si>
  <si>
    <t>2025-05-16T14:36:41.8624677Z</t>
  </si>
  <si>
    <t>2025-05-16T14:36:41.8624678Z</t>
  </si>
  <si>
    <t>2025-05-16T14:36:41.8624679Z</t>
  </si>
  <si>
    <t>2025-05-16T14:36:41.862468Z</t>
  </si>
  <si>
    <t>2025-05-16T14:36:41.8624681Z</t>
  </si>
  <si>
    <t>2025-05-16T14:36:41.8624682Z</t>
  </si>
  <si>
    <t>2025-05-16T14:36:41.8624683Z</t>
  </si>
  <si>
    <t>2025-05-16T14:36:41.8624684Z</t>
  </si>
  <si>
    <t>2025-05-16T14:36:41.8624685Z</t>
  </si>
  <si>
    <t>2025-05-16T14:36:41.8624686Z</t>
  </si>
  <si>
    <t>2025-05-16T14:36:41.8624687Z</t>
  </si>
  <si>
    <t>2025-05-16T16:48:24.241357Z</t>
  </si>
  <si>
    <t>05/16/2025, 11:48</t>
  </si>
  <si>
    <t>2025-05-16T20:32:14.287431Z</t>
  </si>
  <si>
    <t>644 6084A</t>
  </si>
  <si>
    <t>IN SRSS AM (RAIL)(90 MPH)(T MO</t>
  </si>
  <si>
    <t>05/16/2025, 11:49</t>
  </si>
  <si>
    <t>2025-05-16T20:32:14.2874318Z</t>
  </si>
  <si>
    <t>2025-05-16T20:32:14.2874319Z</t>
  </si>
  <si>
    <t>05/16/2025, 12:13</t>
  </si>
  <si>
    <t>2025-05-16T20:32:14.2874496Z</t>
  </si>
  <si>
    <t>2025-05-16T20:32:14.2874497Z</t>
  </si>
  <si>
    <t>2025-05-16T20:32:14.2874309Z</t>
  </si>
  <si>
    <t>2025-05-16T20:32:14.2874326Z</t>
  </si>
  <si>
    <t>2025-05-16T20:32:14.2874495Z</t>
  </si>
  <si>
    <t>2025-05-16T20:32:14.2874317Z</t>
  </si>
  <si>
    <t>2025-05-16T20:32:14.2874308Z</t>
  </si>
  <si>
    <t>2025-05-16T20:32:14.2874315Z</t>
  </si>
  <si>
    <t>2025-05-16T20:32:14.2874316Z</t>
  </si>
  <si>
    <t>2025-05-16T20:32:14.2874324Z</t>
  </si>
  <si>
    <t>2025-05-16T20:32:14.2874325Z</t>
  </si>
  <si>
    <t>2025-05-16T20:32:14.2874311Z</t>
  </si>
  <si>
    <t>2025-05-16T20:32:14.2874312Z</t>
  </si>
  <si>
    <t>2025-05-16T20:32:14.287432Z</t>
  </si>
  <si>
    <t>2025-05-16T20:32:14.2874321Z</t>
  </si>
  <si>
    <t>2025-05-16T20:32:14.2874306Z</t>
  </si>
  <si>
    <t>05/16/2025, 11:40</t>
  </si>
  <si>
    <t>2025-05-16T20:32:14.287399Z</t>
  </si>
  <si>
    <t>05/16/2025, 11:41</t>
  </si>
  <si>
    <t>2025-05-16T20:32:14.2874303Z</t>
  </si>
  <si>
    <t>05/16/2025, 11:44</t>
  </si>
  <si>
    <t>2025-05-16T20:32:14.2874307Z</t>
  </si>
  <si>
    <t>2025-05-16T20:32:14.2874322Z</t>
  </si>
  <si>
    <t>2025-05-16T20:32:14.2874323Z</t>
  </si>
  <si>
    <t>2025-05-16T20:32:14.2874313Z</t>
  </si>
  <si>
    <t>2025-05-16T20:32:14.2874314Z</t>
  </si>
  <si>
    <t>2025-05-19T11:35:17.6867405Z</t>
  </si>
  <si>
    <t>05/16/2025, 12:21</t>
  </si>
  <si>
    <t>2025-05-19T11:35:17.6867417Z</t>
  </si>
  <si>
    <t>2025-05-19T11:35:17.6867418Z</t>
  </si>
  <si>
    <t>2025-05-19T11:35:17.686742Z</t>
  </si>
  <si>
    <t>2025-05-19T11:35:41.9187371Z</t>
  </si>
  <si>
    <t>05/16/2025, 13:13</t>
  </si>
  <si>
    <t>2025-05-19T11:35:41.9187383Z</t>
  </si>
  <si>
    <t>2025-05-19T11:35:21.5736006Z</t>
  </si>
  <si>
    <t>2025-05-19T11:35:14.2059001Z</t>
  </si>
  <si>
    <t>2025-05-19T11:35:14.2059124Z</t>
  </si>
  <si>
    <t>2025-05-19T11:35:14.2059126Z</t>
  </si>
  <si>
    <t>2025-05-19T11:35:38.2542019Z</t>
  </si>
  <si>
    <t>2025-05-19T11:35:38.254203Z</t>
  </si>
  <si>
    <t>2025-05-19T11:35:38.2542031Z</t>
  </si>
  <si>
    <t>05/16/2025, 20:47</t>
  </si>
  <si>
    <t>2025-05-19T11:35:38.2542032Z</t>
  </si>
  <si>
    <t>2025-05-16T19:19:33.1578579Z</t>
  </si>
  <si>
    <t>2025-05-16T19:35:58.2067606Z</t>
  </si>
  <si>
    <t>05/16/2025, 10:50</t>
  </si>
  <si>
    <t>2025-05-16T19:19:15.268889Z</t>
  </si>
  <si>
    <t>2025-05-16T19:19:15.2862717Z</t>
  </si>
  <si>
    <t>2025-05-16T19:19:15.2956949Z</t>
  </si>
  <si>
    <t>2025-05-16T19:35:56.1039237Z</t>
  </si>
  <si>
    <t>2025-05-16T19:23:47.2800215Z</t>
  </si>
  <si>
    <t>2025-05-16T19:23:47.2917097Z</t>
  </si>
  <si>
    <t>2025-05-16T19:23:47.2510629Z</t>
  </si>
  <si>
    <t>2025-05-16T19:23:54.7438096Z</t>
  </si>
  <si>
    <t>2025-05-16T20:02:15.6500005Z</t>
  </si>
  <si>
    <t>2025-05-16T20:02:23.4581188Z</t>
  </si>
  <si>
    <t>2025-05-16T19:19:50.9808266Z</t>
  </si>
  <si>
    <t>2025-05-16T20:02:21.5216543Z</t>
  </si>
  <si>
    <t>2025-05-16T20:01:59.2568578Z</t>
  </si>
  <si>
    <t>2025-05-16T20:02:19.4068666Z</t>
  </si>
  <si>
    <t>2025-05-16T20:02:19.4160526Z</t>
  </si>
  <si>
    <t>2025-05-16T19:19:33.1677023Z</t>
  </si>
  <si>
    <t>2025-05-16T19:19:38.0301732Z</t>
  </si>
  <si>
    <t>2025-05-16T19:19:38.0106597Z</t>
  </si>
  <si>
    <t>2025-05-16T19:19:38.0215071Z</t>
  </si>
  <si>
    <t>2025-05-16T14:24:05.1875431Z</t>
  </si>
  <si>
    <t>2025-05-16T14:24:05.2040248Z</t>
  </si>
  <si>
    <t>2025-05-16T14:24:13.1525335Z</t>
  </si>
  <si>
    <t>2025-05-16T14:24:13.1800518Z</t>
  </si>
  <si>
    <t>2025-05-16T14:24:13.1693405Z</t>
  </si>
  <si>
    <t>2025-05-16T14:24:08.7627634Z</t>
  </si>
  <si>
    <t>2025-05-16T14:24:08.7731661Z</t>
  </si>
  <si>
    <t>2025-05-16T14:24:08.7818962Z</t>
  </si>
  <si>
    <t>2025-05-16T14:24:16.1915547Z</t>
  </si>
  <si>
    <t>2025-05-16T14:24:16.2123478Z</t>
  </si>
  <si>
    <t>2025-05-16T14:24:16.2001481Z</t>
  </si>
  <si>
    <t>2025-05-16T14:23:53.7925413Z</t>
  </si>
  <si>
    <t>2025-05-16T14:23:53.804114Z</t>
  </si>
  <si>
    <t>2025-05-16T14:23:53.7783954Z</t>
  </si>
  <si>
    <t>2025-05-16T14:23:50.9407819Z</t>
  </si>
  <si>
    <t>2025-05-16T14:23:50.9270694Z</t>
  </si>
  <si>
    <t>2025-05-16T14:23:50.8757302Z</t>
  </si>
  <si>
    <t>2025-05-16T14:23:56.850908Z</t>
  </si>
  <si>
    <t>2025-05-16T14:23:56.8613352Z</t>
  </si>
  <si>
    <t>2025-05-16T14:23:56.8705133Z</t>
  </si>
  <si>
    <t>2025-05-16T14:24:05.2141404Z</t>
  </si>
  <si>
    <t>2025-05-16T14:24:05.2236644Z</t>
  </si>
  <si>
    <t>2025-05-16T14:24:01.1001363Z</t>
  </si>
  <si>
    <t>2025-05-16T14:24:01.110518Z</t>
  </si>
  <si>
    <t>2025-05-16T14:24:01.1202031Z</t>
  </si>
  <si>
    <t>2025-05-16T14:24:01.1300935Z</t>
  </si>
  <si>
    <t>2025-05-16T14:24:01.1401207Z</t>
  </si>
  <si>
    <t>05/16/2025, 17:39</t>
  </si>
  <si>
    <t>2025-05-19T11:28:17.2439289Z</t>
  </si>
  <si>
    <t>05/16/2025, 15:52</t>
  </si>
  <si>
    <t>2025-05-19T11:28:22.3959867Z</t>
  </si>
  <si>
    <t>2025-05-19T10:30:30.8349892Z</t>
  </si>
  <si>
    <t>2025-05-19T10:30:08.2522068Z</t>
  </si>
  <si>
    <t>2025-05-19T10:30:08.2715844Z</t>
  </si>
  <si>
    <t>2025-05-16T15:43:26.2253433Z</t>
  </si>
  <si>
    <t>2025-05-16T15:43:26.2344983Z</t>
  </si>
  <si>
    <t>210076</t>
  </si>
  <si>
    <t>05/16/2025, 10:42</t>
  </si>
  <si>
    <t>2025-05-16T15:43:11.9268457Z</t>
  </si>
  <si>
    <t>2025-05-16T15:43:11.9368605Z</t>
  </si>
  <si>
    <t>2025-05-16T15:43:11.9453753Z</t>
  </si>
  <si>
    <t>2025-05-16T15:43:11.9547767Z</t>
  </si>
  <si>
    <t>2025-05-16T15:43:11.9654579Z</t>
  </si>
  <si>
    <t>05/19/2025, 05:23</t>
  </si>
  <si>
    <t>2025-05-19T10:30:00.9857743Z</t>
  </si>
  <si>
    <t>2025-05-19T10:30:03.4664365Z</t>
  </si>
  <si>
    <t>2025-05-19T10:30:22.2643658Z</t>
  </si>
  <si>
    <t>2025-05-19T10:30:22.1485922Z</t>
  </si>
  <si>
    <t>2025-05-19T10:30:22.1334103Z</t>
  </si>
  <si>
    <t>481 6016A</t>
  </si>
  <si>
    <t>PIPE 12 Rem Replace Pipe Syste</t>
  </si>
  <si>
    <t>2025-05-19T10:30:22.1654261Z</t>
  </si>
  <si>
    <t>2025-05-19T10:30:20.1614111Z</t>
  </si>
  <si>
    <t>2025-05-19T10:30:20.174423Z</t>
  </si>
  <si>
    <t>2025-05-19T10:30:20.2001195Z</t>
  </si>
  <si>
    <t>05/17/2025, 10:22</t>
  </si>
  <si>
    <t>2025-05-19T10:30:22.2548677Z</t>
  </si>
  <si>
    <t>05/17/2025, 07:07</t>
  </si>
  <si>
    <t>2025-05-19T10:30:22.2237709Z</t>
  </si>
  <si>
    <t>05/17/2025, 10:19</t>
  </si>
  <si>
    <t>2025-05-19T10:30:22.2396169Z</t>
  </si>
  <si>
    <t>2025-05-19T10:30:22.1785357Z</t>
  </si>
  <si>
    <t>2025-05-19T10:30:22.1935273Z</t>
  </si>
  <si>
    <t>2025-05-19T10:30:22.2122309Z</t>
  </si>
  <si>
    <t>2025-05-19T10:30:00.963021Z</t>
  </si>
  <si>
    <t>2025-05-19T10:30:00.8809346Z</t>
  </si>
  <si>
    <t>2025-05-19T10:30:00.8954574Z</t>
  </si>
  <si>
    <t>2025-05-19T10:30:00.9163212Z</t>
  </si>
  <si>
    <t>2025-05-19T10:30:00.9329233Z</t>
  </si>
  <si>
    <t>2025-05-19T10:30:00.8616756Z</t>
  </si>
  <si>
    <t>2025-05-19T10:30:00.830224Z</t>
  </si>
  <si>
    <t>2025-05-19T10:30:00.8513641Z</t>
  </si>
  <si>
    <t>2025-05-19T10:30:00.9451125Z</t>
  </si>
  <si>
    <t>05/17/2025, 10:25</t>
  </si>
  <si>
    <t>2025-05-19T10:30:00.9764382Z</t>
  </si>
  <si>
    <t>2025-05-19T10:29:55.8210168Z</t>
  </si>
  <si>
    <t>2025-05-19T10:29:55.8280286Z</t>
  </si>
  <si>
    <t>2025-05-19T10:29:55.8416851Z</t>
  </si>
  <si>
    <t>05/17/2025, 10:24</t>
  </si>
  <si>
    <t>2025-05-19T10:29:55.849696Z</t>
  </si>
  <si>
    <t>2025-05-19T10:29:55.8056844Z</t>
  </si>
  <si>
    <t>2025-05-19T10:29:55.81344Z</t>
  </si>
  <si>
    <t>2025-05-19T10:29:55.790132Z</t>
  </si>
  <si>
    <t>2025-05-19T10:29:55.7985451Z</t>
  </si>
  <si>
    <t>2025-05-19T10:30:03.4514608Z</t>
  </si>
  <si>
    <t>2025-05-19T10:29:46.5905209Z</t>
  </si>
  <si>
    <t>2025-05-19T10:29:46.5822616Z</t>
  </si>
  <si>
    <t>2025-05-19T10:29:46.5974789Z</t>
  </si>
  <si>
    <t>2025-05-19T10:29:46.6139422Z</t>
  </si>
  <si>
    <t>2025-05-19T10:29:46.6067235Z</t>
  </si>
  <si>
    <t>2025-05-19T10:29:46.6210846Z</t>
  </si>
  <si>
    <t>2025-05-19T10:29:46.6288458Z</t>
  </si>
  <si>
    <t>2025-05-19T10:30:03.4317488Z</t>
  </si>
  <si>
    <t>2025-05-19T10:30:03.4072261Z</t>
  </si>
  <si>
    <t>2025-05-19T10:30:03.4228165Z</t>
  </si>
  <si>
    <t>2025-05-19T10:30:03.3954891Z</t>
  </si>
  <si>
    <t>2025-05-19T10:30:03.3790717Z</t>
  </si>
  <si>
    <t>2025-05-19T10:29:58.0829357Z</t>
  </si>
  <si>
    <t>2025-05-19T10:29:58.0903651Z</t>
  </si>
  <si>
    <t>05/17/2025, 10:21</t>
  </si>
  <si>
    <t>2025-05-19T10:29:58.0742971Z</t>
  </si>
  <si>
    <t>2025-05-19T10:29:58.0470049Z</t>
  </si>
  <si>
    <t>2025-05-19T10:29:58.0554501Z</t>
  </si>
  <si>
    <t>2025-05-19T10:29:58.0635491Z</t>
  </si>
  <si>
    <t>2025-05-19T10:29:58.0298915Z</t>
  </si>
  <si>
    <t>2025-05-19T10:29:58.0399984Z</t>
  </si>
  <si>
    <t>2025-05-16T15:43:04.3245562Z</t>
  </si>
  <si>
    <t>2025-05-16T17:46:05.2775644Z</t>
  </si>
  <si>
    <t>05/16/2025, 20:39</t>
  </si>
  <si>
    <t>2025-05-19T10:29:52.4779666Z</t>
  </si>
  <si>
    <t>2025-05-19T10:29:52.4861044Z</t>
  </si>
  <si>
    <t>2025-05-19T10:30:06.1581444Z</t>
  </si>
  <si>
    <t>2025-05-19T10:30:06.1702187Z</t>
  </si>
  <si>
    <t>2025-05-16T17:46:13.4428917Z</t>
  </si>
  <si>
    <t>05/16/2025, 20:40</t>
  </si>
  <si>
    <t>2025-05-19T10:30:06.1961285Z</t>
  </si>
  <si>
    <t>2025-05-16T17:46:30.0608248Z</t>
  </si>
  <si>
    <t>2025-05-19T10:30:10.6805334Z</t>
  </si>
  <si>
    <t>2025-05-19T10:30:10.6954824Z</t>
  </si>
  <si>
    <t>2025-05-19T10:30:10.7080345Z</t>
  </si>
  <si>
    <t>2025-05-19T10:29:49.2862026Z</t>
  </si>
  <si>
    <t>2025-05-19T10:29:49.2959127Z</t>
  </si>
  <si>
    <t>2025-05-16T17:46:55.1602531Z</t>
  </si>
  <si>
    <t>2025-05-19T10:29:49.3043261Z</t>
  </si>
  <si>
    <t>2025-05-16T17:46:34.9457372Z</t>
  </si>
  <si>
    <t>2025-05-19T10:30:12.6460834Z</t>
  </si>
  <si>
    <t>2025-05-19T10:30:12.6589046Z</t>
  </si>
  <si>
    <t>2025-05-19T10:30:12.6738597Z</t>
  </si>
  <si>
    <t>2025-05-16T15:57:17.4317058Z</t>
  </si>
  <si>
    <t>2025-05-16T15:57:17.422318Z</t>
  </si>
  <si>
    <t>2025-05-16T15:57:17.4136973Z</t>
  </si>
  <si>
    <t>2025-05-16T15:57:17.4035872Z</t>
  </si>
  <si>
    <t>2025-05-16T15:57:04.7020807Z</t>
  </si>
  <si>
    <t>2025-05-16T15:57:04.7206541Z</t>
  </si>
  <si>
    <t>2025-05-16T15:57:04.7331334Z</t>
  </si>
  <si>
    <t>2025-05-16T15:57:04.7119067Z</t>
  </si>
  <si>
    <t>2025-05-16T15:57:01.2221798Z</t>
  </si>
  <si>
    <t>2025-05-16T15:57:01.2337211Z</t>
  </si>
  <si>
    <t>2025-05-16T15:57:01.2424552Z</t>
  </si>
  <si>
    <t>2025-05-16T15:57:01.2517034Z</t>
  </si>
  <si>
    <t>2025-05-16T15:57:01.2639756Z</t>
  </si>
  <si>
    <t>05/16/2025, 10:55</t>
  </si>
  <si>
    <t>2025-05-16T15:57:29.4848544Z</t>
  </si>
  <si>
    <t>2025-05-16T15:57:29.4960894Z</t>
  </si>
  <si>
    <t>2025-05-16T15:57:29.5034504Z</t>
  </si>
  <si>
    <t>ESTRUCKHY</t>
  </si>
  <si>
    <t>Truck/Heavy Repair</t>
  </si>
  <si>
    <t>05/16/2025, 10:56</t>
  </si>
  <si>
    <t>2025-05-16T15:57:29.5171657Z</t>
  </si>
  <si>
    <t>2025-05-16T15:57:29.525116Z</t>
  </si>
  <si>
    <t>2025-05-16T15:57:22.6769152Z</t>
  </si>
  <si>
    <t>2025-05-16T15:57:22.6860078Z</t>
  </si>
  <si>
    <t>2025-05-16T15:57:22.6944933Z</t>
  </si>
  <si>
    <t>2025-05-16T15:57:22.7026881Z</t>
  </si>
  <si>
    <t>2025-05-16T15:57:22.7115194Z</t>
  </si>
  <si>
    <t>2025-05-16T15:57:11.5782875Z</t>
  </si>
  <si>
    <t>2025-05-16T15:57:11.587373Z</t>
  </si>
  <si>
    <t>2025-05-16T15:57:25.5198705Z</t>
  </si>
  <si>
    <t>2025-05-16T15:57:25.5284268Z</t>
  </si>
  <si>
    <t>2025-05-16T15:57:25.536182Z</t>
  </si>
  <si>
    <t>2025-05-16T15:57:25.5491634Z</t>
  </si>
  <si>
    <t>2025-05-16T15:57:25.5587262Z</t>
  </si>
  <si>
    <t>05/17/2025, 11:18</t>
  </si>
  <si>
    <t>2025-05-19T11:59:23.1489571Z</t>
  </si>
  <si>
    <t>2025-05-19T11:59:23.1489553Z</t>
  </si>
  <si>
    <t>2025-05-19T11:59:23.1489573Z</t>
  </si>
  <si>
    <t>2025-05-19T11:59:23.1489572Z</t>
  </si>
  <si>
    <t>05/17/2025, 11:19</t>
  </si>
  <si>
    <t>2025-05-19T11:59:23.1489574Z</t>
  </si>
  <si>
    <t>Saturday</t>
  </si>
  <si>
    <t>Saturday Total</t>
  </si>
  <si>
    <t>05/16/2025</t>
  </si>
  <si>
    <t>05/17/2025, 10:32</t>
  </si>
  <si>
    <t>05/17/2025, 10:36</t>
  </si>
  <si>
    <t>05/17/2025, 08:32</t>
  </si>
  <si>
    <t>05/17/2025</t>
  </si>
  <si>
    <t>05/18/2025, 08:40</t>
  </si>
  <si>
    <t>05/18/2025, 08:41</t>
  </si>
  <si>
    <t>05/16/2025, 18:49</t>
  </si>
  <si>
    <t>05/17/2025, 14:44</t>
  </si>
  <si>
    <t>05/16/2025, 21:45</t>
  </si>
  <si>
    <t>05/18/2025, 21:14</t>
  </si>
  <si>
    <t>05/18/2025, 21:15</t>
  </si>
  <si>
    <t>05/18/2025, 21:16</t>
  </si>
  <si>
    <t>05/18/2025, 21:17</t>
  </si>
  <si>
    <t>05/16/2025, 21:53</t>
  </si>
  <si>
    <t>05/19/2025, 06:49</t>
  </si>
  <si>
    <t>05/16/2025, 15:20</t>
  </si>
  <si>
    <t>05/16/2025, 15:14</t>
  </si>
  <si>
    <t>05/16/2025, 20:38</t>
  </si>
  <si>
    <t>05/18/2025, 04:18</t>
  </si>
  <si>
    <t>05/18/2025, 04:20</t>
  </si>
  <si>
    <t>05/18/2025, 04:23</t>
  </si>
  <si>
    <t>05/18/2025, 22:20</t>
  </si>
  <si>
    <t>05/18/2025, 22:21</t>
  </si>
  <si>
    <t>05/17/2025, 15:38</t>
  </si>
  <si>
    <t>05/16/2025, 15:00</t>
  </si>
  <si>
    <t>TN</t>
  </si>
  <si>
    <t>05/16/2025, 14:58</t>
  </si>
  <si>
    <t>05/16/2025, 14:57</t>
  </si>
  <si>
    <t>05/18/2025, 23:19</t>
  </si>
  <si>
    <t>05/18/2025, 23:20</t>
  </si>
  <si>
    <t>05/18/2025, 23:22</t>
  </si>
  <si>
    <t>05/18/2025, 23:23</t>
  </si>
  <si>
    <t>05/18/2025, 22:29</t>
  </si>
  <si>
    <t>05/18/2025, 21:52</t>
  </si>
  <si>
    <t>05/18/2025, 21:53</t>
  </si>
  <si>
    <t>05/17/2025, 10:18</t>
  </si>
  <si>
    <t>05/18/2025, 06:38</t>
  </si>
  <si>
    <t>05/19/2025, 05:22</t>
  </si>
  <si>
    <t>05/17/2025, 10:23</t>
  </si>
  <si>
    <t>440 4000M</t>
  </si>
  <si>
    <t>618 Concrete BFR 6</t>
  </si>
  <si>
    <t>05/17/2025, 10:28</t>
  </si>
  <si>
    <t>05/17/2025, 10:29</t>
  </si>
  <si>
    <t>05/17/2025, 10:30</t>
  </si>
  <si>
    <t>05/17/2025, 10:09</t>
  </si>
  <si>
    <t>05/17/2025, 10:15</t>
  </si>
  <si>
    <t>05/17/2025, 10:42</t>
  </si>
  <si>
    <t>05/17/2025, 10:47</t>
  </si>
  <si>
    <t>05/17/2025, 09:59</t>
  </si>
  <si>
    <t>05/17/2025, 10:01</t>
  </si>
  <si>
    <t>05/17/2025, 17:51</t>
  </si>
  <si>
    <t>HR</t>
  </si>
  <si>
    <t>2025-05-19T11:37:39.2996886Z</t>
  </si>
  <si>
    <t>2025-05-19T11:37:39.2996887Z</t>
  </si>
  <si>
    <t>2025-05-19T11:37:39.2996882Z</t>
  </si>
  <si>
    <t>2025-05-19T11:37:51.7981837Z</t>
  </si>
  <si>
    <t>2025-05-19T11:37:51.7981835Z</t>
  </si>
  <si>
    <t>2025-05-19T11:37:51.7981825Z</t>
  </si>
  <si>
    <t>2025-05-19T11:37:51.7981834Z</t>
  </si>
  <si>
    <t>2025-05-19T11:37:51.7981838Z</t>
  </si>
  <si>
    <t>2025-05-19T11:37:51.7981836Z</t>
  </si>
  <si>
    <t>2025-05-19T11:37:39.2996885Z</t>
  </si>
  <si>
    <t>05/19/2025, 06:35</t>
  </si>
  <si>
    <t>2025-05-19T11:37:39.2997042Z</t>
  </si>
  <si>
    <t>2025-05-19T11:37:39.2996868Z</t>
  </si>
  <si>
    <t>2025-05-19T11:37:39.2996883Z</t>
  </si>
  <si>
    <t>2025-05-16T20:17:19.088466Z</t>
  </si>
  <si>
    <t>2025-05-16T20:17:19.0884661Z</t>
  </si>
  <si>
    <t>2025-05-16T20:17:19.0884662Z</t>
  </si>
  <si>
    <t>2025-05-16T20:17:19.0884663Z</t>
  </si>
  <si>
    <t>2025-05-16T20:17:19.0884666Z</t>
  </si>
  <si>
    <t>2025-05-16T20:17:19.0884665Z</t>
  </si>
  <si>
    <t>2025-05-16T20:17:19.0884636Z</t>
  </si>
  <si>
    <t>2025-05-16T20:17:19.0884656Z</t>
  </si>
  <si>
    <t>2025-05-16T20:17:19.0884657Z</t>
  </si>
  <si>
    <t>2025-05-16T20:17:19.0884659Z</t>
  </si>
  <si>
    <t>2025-05-16T20:32:16.3471328Z</t>
  </si>
  <si>
    <t>2025-05-16T20:32:16.3471329Z</t>
  </si>
  <si>
    <t>2025-05-16T20:32:16.347133Z</t>
  </si>
  <si>
    <t>2025-05-16T20:32:16.3471332Z</t>
  </si>
  <si>
    <t>2025-05-16T20:32:16.3471334Z</t>
  </si>
  <si>
    <t>2025-05-16T20:32:16.3471316Z</t>
  </si>
  <si>
    <t>2025-05-19T11:28:44.5644559Z</t>
  </si>
  <si>
    <t>2025-05-19T11:28:44.5644548Z</t>
  </si>
  <si>
    <t>2025-05-19T11:28:44.5638483Z</t>
  </si>
  <si>
    <t>2025-05-19T11:28:44.5644557Z</t>
  </si>
  <si>
    <t>2025-05-19T11:28:44.5644555Z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</si>
</sst>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m/dd/yyyy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Aptos Narrow"/>
      <family val="2"/>
    </font>
    <font>
      <b/>
      <sz val="11"/>
      <color theme="1"/>
      <name val="Aptos Narrow"/>
      <family val="2"/>
    </font>
    <font>
      <sz val="11"/>
      <color rgb="FF000000"/>
      <name val="Aptos Narrow"/>
      <family val="2"/>
    </font>
    <font>
      <sz val="11"/>
      <color theme="1"/>
      <name val="Aptos Narrow"/>
      <family val="2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2"/>
      <color rgb="FF006100"/>
      <name val="Calibri"/>
      <family val="2"/>
    </font>
    <font>
      <b/>
      <sz val="12"/>
      <color rgb="FF000000"/>
      <name val="Calibri"/>
      <family val="2"/>
    </font>
    <font>
      <b/>
      <sz val="12"/>
      <color rgb="FF9C0006"/>
      <name val="Calibri"/>
      <family val="2"/>
    </font>
    <font>
      <b/>
      <u/>
      <sz val="18"/>
      <color rgb="FF000000"/>
      <name val="Calibri"/>
      <family val="2"/>
    </font>
    <font>
      <u/>
      <sz val="12"/>
      <color rgb="FF0000FF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ABF8F"/>
        <bgColor rgb="FF000000"/>
      </patternFill>
    </fill>
    <fill>
      <patternFill patternType="solid">
        <fgColor rgb="FFB1A0C7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FF00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79">
    <xf numFmtId="0" fontId="0" fillId="0" borderId="0" xfId="0"/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Alignment="1">
      <alignment horizontal="left" wrapText="1" indent="1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left" indent="1"/>
    </xf>
    <xf numFmtId="0" fontId="0" fillId="0" borderId="10" xfId="0" applyBorder="1" applyAlignment="1">
      <alignment horizontal="left" indent="1"/>
    </xf>
    <xf numFmtId="0" fontId="0" fillId="0" borderId="0" xfId="0" pivotButton="1"/>
    <xf numFmtId="0" fontId="0" fillId="0" borderId="0" xfId="0" pivotButton="1" applyAlignment="1">
      <alignment horizontal="left" indent="2"/>
    </xf>
    <xf numFmtId="0" fontId="3" fillId="0" borderId="0" xfId="0" applyFont="1" applyAlignment="1">
      <alignment horizontal="left" indent="2"/>
    </xf>
    <xf numFmtId="0" fontId="0" fillId="0" borderId="0" xfId="0" applyAlignment="1">
      <alignment horizontal="left" wrapText="1" indent="2"/>
    </xf>
    <xf numFmtId="0" fontId="0" fillId="0" borderId="0" xfId="0" applyAlignment="1">
      <alignment horizontal="left" indent="3"/>
    </xf>
    <xf numFmtId="0" fontId="3" fillId="0" borderId="7" xfId="0" applyFont="1" applyBorder="1" applyAlignment="1">
      <alignment horizontal="left" indent="5"/>
    </xf>
    <xf numFmtId="0" fontId="3" fillId="0" borderId="8" xfId="0" applyFont="1" applyBorder="1" applyAlignment="1">
      <alignment horizontal="left" indent="5"/>
    </xf>
    <xf numFmtId="0" fontId="3" fillId="0" borderId="9" xfId="0" applyFont="1" applyBorder="1" applyAlignment="1">
      <alignment horizontal="left" indent="5"/>
    </xf>
    <xf numFmtId="0" fontId="3" fillId="0" borderId="3" xfId="0" pivotButton="1" applyFont="1" applyBorder="1" applyAlignment="1">
      <alignment horizontal="left" indent="3"/>
    </xf>
    <xf numFmtId="0" fontId="3" fillId="0" borderId="4" xfId="0" applyFont="1" applyBorder="1" applyAlignment="1">
      <alignment horizontal="left" indent="3"/>
    </xf>
    <xf numFmtId="0" fontId="3" fillId="0" borderId="5" xfId="0" applyFont="1" applyBorder="1" applyAlignment="1">
      <alignment horizontal="left" indent="3"/>
    </xf>
    <xf numFmtId="0" fontId="3" fillId="0" borderId="6" xfId="0" applyFont="1" applyBorder="1" applyAlignment="1">
      <alignment horizontal="left" indent="3"/>
    </xf>
    <xf numFmtId="0" fontId="5" fillId="0" borderId="1" xfId="0" applyFont="1" applyBorder="1"/>
    <xf numFmtId="0" fontId="5" fillId="0" borderId="12" xfId="0" applyFont="1" applyBorder="1"/>
    <xf numFmtId="0" fontId="5" fillId="2" borderId="13" xfId="0" applyFont="1" applyFill="1" applyBorder="1"/>
    <xf numFmtId="0" fontId="5" fillId="2" borderId="14" xfId="0" applyFont="1" applyFill="1" applyBorder="1"/>
    <xf numFmtId="0" fontId="5" fillId="0" borderId="13" xfId="0" applyFont="1" applyBorder="1"/>
    <xf numFmtId="0" fontId="5" fillId="0" borderId="14" xfId="0" applyFont="1" applyBorder="1"/>
    <xf numFmtId="0" fontId="5" fillId="3" borderId="13" xfId="0" applyFont="1" applyFill="1" applyBorder="1"/>
    <xf numFmtId="0" fontId="5" fillId="3" borderId="14" xfId="0" applyFont="1" applyFill="1" applyBorder="1"/>
    <xf numFmtId="0" fontId="5" fillId="4" borderId="13" xfId="0" applyFont="1" applyFill="1" applyBorder="1"/>
    <xf numFmtId="0" fontId="5" fillId="4" borderId="14" xfId="0" applyFont="1" applyFill="1" applyBorder="1"/>
    <xf numFmtId="14" fontId="0" fillId="0" borderId="10" xfId="0" applyNumberFormat="1" applyBorder="1" applyAlignment="1">
      <alignment horizontal="left" indent="3"/>
    </xf>
    <xf numFmtId="0" fontId="3" fillId="0" borderId="16" xfId="0" applyFont="1" applyBorder="1" applyAlignment="1">
      <alignment horizontal="left" indent="3"/>
    </xf>
    <xf numFmtId="0" fontId="3" fillId="0" borderId="17" xfId="0" applyFont="1" applyBorder="1" applyAlignment="1">
      <alignment horizontal="left" indent="3"/>
    </xf>
    <xf numFmtId="0" fontId="0" fillId="0" borderId="10" xfId="0" applyBorder="1" applyAlignment="1">
      <alignment horizontal="left" vertical="center" indent="1"/>
    </xf>
    <xf numFmtId="0" fontId="0" fillId="0" borderId="10" xfId="0" applyBorder="1" applyAlignment="1">
      <alignment horizontal="left" vertical="center" wrapText="1" indent="1"/>
    </xf>
    <xf numFmtId="0" fontId="4" fillId="0" borderId="0" xfId="0" applyFont="1" applyAlignment="1">
      <alignment vertical="center" indent="2"/>
    </xf>
    <xf numFmtId="0" fontId="6" fillId="0" borderId="0" xfId="0" applyFont="1" applyAlignment="1">
      <alignment horizontal="left" indent="1"/>
    </xf>
    <xf numFmtId="0" fontId="9" fillId="0" borderId="1" xfId="0" applyFont="1" applyBorder="1" applyAlignment="1">
      <alignment horizontal="left" vertical="center" indent="1"/>
    </xf>
    <xf numFmtId="0" fontId="9" fillId="0" borderId="12" xfId="0" applyFont="1" applyBorder="1" applyAlignment="1">
      <alignment horizontal="left" vertical="center" indent="1"/>
    </xf>
    <xf numFmtId="0" fontId="10" fillId="0" borderId="0" xfId="0" applyFont="1" applyAlignment="1">
      <alignment horizontal="left" vertical="center" indent="1"/>
    </xf>
    <xf numFmtId="0" fontId="9" fillId="0" borderId="13" xfId="0" applyFont="1" applyBorder="1" applyAlignment="1">
      <alignment horizontal="left" vertical="center" indent="1"/>
    </xf>
    <xf numFmtId="0" fontId="9" fillId="0" borderId="14" xfId="0" applyFont="1" applyBorder="1" applyAlignment="1">
      <alignment horizontal="left" vertical="center" indent="1"/>
    </xf>
    <xf numFmtId="0" fontId="11" fillId="0" borderId="15" xfId="0" applyFont="1" applyBorder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12" fillId="0" borderId="0" xfId="0" applyFont="1" applyAlignment="1">
      <alignment horizontal="left" vertical="center" indent="1"/>
    </xf>
    <xf numFmtId="0" fontId="11" fillId="0" borderId="13" xfId="0" applyFont="1" applyBorder="1" applyAlignment="1">
      <alignment horizontal="left" vertical="center" indent="1"/>
    </xf>
    <xf numFmtId="0" fontId="11" fillId="0" borderId="14" xfId="0" applyFont="1" applyBorder="1" applyAlignment="1">
      <alignment horizontal="left" vertical="center" indent="1"/>
    </xf>
    <xf numFmtId="0" fontId="11" fillId="0" borderId="12" xfId="0" applyFont="1" applyBorder="1" applyAlignment="1">
      <alignment horizontal="left" vertical="center" indent="1"/>
    </xf>
    <xf numFmtId="0" fontId="8" fillId="5" borderId="19" xfId="0" applyFont="1" applyFill="1" applyBorder="1" applyAlignment="1">
      <alignment horizontal="left" indent="1"/>
    </xf>
    <xf numFmtId="0" fontId="8" fillId="5" borderId="20" xfId="0" applyFont="1" applyFill="1" applyBorder="1" applyAlignment="1">
      <alignment horizontal="left" indent="1"/>
    </xf>
    <xf numFmtId="0" fontId="13" fillId="0" borderId="18" xfId="0" applyFont="1" applyBorder="1" applyAlignment="1">
      <alignment horizontal="left" indent="1"/>
    </xf>
    <xf numFmtId="14" fontId="13" fillId="0" borderId="21" xfId="0" applyNumberFormat="1" applyFont="1" applyBorder="1" applyAlignment="1">
      <alignment horizontal="left" indent="1"/>
    </xf>
    <xf numFmtId="0" fontId="13" fillId="0" borderId="21" xfId="0" applyFont="1" applyBorder="1" applyAlignment="1">
      <alignment horizontal="left" indent="1"/>
    </xf>
    <xf numFmtId="164" fontId="13" fillId="0" borderId="21" xfId="0" applyNumberFormat="1" applyFont="1" applyBorder="1" applyAlignment="1">
      <alignment horizontal="left" indent="1"/>
    </xf>
    <xf numFmtId="0" fontId="2" fillId="0" borderId="0" xfId="0" applyFont="1" applyAlignment="1">
      <alignment horizontal="left" vertical="center" wrapText="1" indent="1"/>
    </xf>
    <xf numFmtId="14" fontId="2" fillId="0" borderId="0" xfId="0" applyNumberFormat="1" applyFont="1" applyAlignment="1">
      <alignment horizontal="left" vertical="center" wrapText="1" indent="1"/>
    </xf>
    <xf numFmtId="9" fontId="0" fillId="0" borderId="10" xfId="0" applyNumberFormat="1" applyBorder="1" applyAlignment="1">
      <alignment horizontal="left" indent="1"/>
    </xf>
    <xf numFmtId="0" fontId="0" fillId="0" borderId="10" xfId="0" applyBorder="1" applyAlignment="1">
      <alignment horizontal="center" indent="2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/>
    </xf>
    <xf numFmtId="0" fontId="6" fillId="0" borderId="0" xfId="0" applyFont="1"/>
    <xf numFmtId="0" fontId="0" fillId="0" borderId="23" xfId="0" pivotButton="1" applyBorder="1" applyAlignment="1">
      <alignment horizontal="left" indent="2"/>
    </xf>
    <xf numFmtId="0" fontId="15" fillId="0" borderId="0" xfId="0" applyFont="1"/>
    <xf numFmtId="0" fontId="7" fillId="0" borderId="0" xfId="0" applyFont="1"/>
    <xf numFmtId="0" fontId="8" fillId="5" borderId="24" xfId="0" applyFont="1" applyFill="1" applyBorder="1" applyAlignment="1">
      <alignment horizontal="left" indent="1"/>
    </xf>
    <xf numFmtId="164" fontId="13" fillId="0" borderId="22" xfId="0" applyNumberFormat="1" applyFont="1" applyBorder="1" applyAlignment="1">
      <alignment horizontal="left" indent="1"/>
    </xf>
    <xf numFmtId="0" fontId="6" fillId="0" borderId="0" xfId="0" applyFont="1" applyAlignment="1">
      <alignment horizontal="center" vertical="center" indent="1"/>
    </xf>
    <xf numFmtId="0" fontId="0" fillId="0" borderId="0" xfId="0" applyAlignment="1">
      <alignment horizontal="center" indent="1"/>
    </xf>
    <xf numFmtId="0" fontId="5" fillId="0" borderId="0" xfId="0" applyFont="1"/>
    <xf numFmtId="0" fontId="17" fillId="6" borderId="0" xfId="0" applyFont="1" applyFill="1"/>
    <xf numFmtId="0" fontId="5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21" fillId="0" borderId="0" xfId="0" applyFont="1"/>
    <xf numFmtId="0" fontId="0" fillId="0" borderId="0" xfId="0" applyAlignment="1">
      <alignment wrapText="1"/>
    </xf>
    <xf numFmtId="0" fontId="0" fillId="0" borderId="10" xfId="0" applyBorder="1" applyAlignment="1">
      <alignment horizontal="left" indent="2"/>
    </xf>
    <xf numFmtId="0" fontId="18" fillId="0" borderId="27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19" fillId="7" borderId="25" xfId="0" applyFont="1" applyFill="1" applyBorder="1" applyAlignment="1">
      <alignment horizontal="left" indent="1"/>
    </xf>
    <xf numFmtId="0" fontId="19" fillId="7" borderId="30" xfId="0" applyFont="1" applyFill="1" applyBorder="1" applyAlignment="1">
      <alignment horizontal="left" indent="1"/>
    </xf>
    <xf numFmtId="0" fontId="5" fillId="0" borderId="28" xfId="0" applyFont="1" applyBorder="1" applyAlignment="1">
      <alignment horizontal="left" indent="1"/>
    </xf>
    <xf numFmtId="0" fontId="5" fillId="0" borderId="10" xfId="0" applyFont="1" applyBorder="1" applyAlignment="1">
      <alignment horizontal="left" indent="1"/>
    </xf>
    <xf numFmtId="0" fontId="5" fillId="0" borderId="31" xfId="0" applyFont="1" applyBorder="1" applyAlignment="1">
      <alignment horizontal="left" indent="1"/>
    </xf>
    <xf numFmtId="0" fontId="5" fillId="0" borderId="29" xfId="0" applyFont="1" applyBorder="1" applyAlignment="1">
      <alignment horizontal="left" indent="1"/>
    </xf>
    <xf numFmtId="0" fontId="5" fillId="0" borderId="26" xfId="0" applyFont="1" applyBorder="1" applyAlignment="1">
      <alignment horizontal="left" indent="1"/>
    </xf>
    <xf numFmtId="0" fontId="5" fillId="0" borderId="32" xfId="0" applyFont="1" applyBorder="1" applyAlignment="1">
      <alignment horizontal="left" indent="1"/>
    </xf>
    <xf numFmtId="0" fontId="20" fillId="8" borderId="0" xfId="0" applyFont="1" applyFill="1"/>
    <xf numFmtId="0" fontId="20" fillId="8" borderId="0" xfId="0" applyFont="1" applyFill="1" applyAlignment="1">
      <alignment horizontal="center" wrapText="1"/>
    </xf>
    <xf numFmtId="0" fontId="7" fillId="0" borderId="0" xfId="0" applyFont="1" applyAlignment="1">
      <alignment horizontal="left" vertical="center" wrapText="1" indent="2"/>
    </xf>
    <xf numFmtId="0" fontId="22" fillId="0" borderId="0" xfId="0" applyFont="1" applyAlignment="1">
      <alignment horizontal="left" indent="2"/>
    </xf>
    <xf numFmtId="0" fontId="7" fillId="0" borderId="0" xfId="0" applyFont="1" applyAlignment="1">
      <alignment horizontal="left" indent="2"/>
    </xf>
    <xf numFmtId="22" fontId="7" fillId="0" borderId="0" xfId="0" applyNumberFormat="1" applyFont="1" applyAlignment="1">
      <alignment horizontal="left" indent="2"/>
    </xf>
    <xf numFmtId="14" fontId="7" fillId="0" borderId="0" xfId="0" applyNumberFormat="1" applyFont="1" applyAlignment="1">
      <alignment horizontal="left" indent="2"/>
    </xf>
    <xf numFmtId="18" fontId="7" fillId="0" borderId="0" xfId="0" applyNumberFormat="1" applyFont="1" applyAlignment="1">
      <alignment horizontal="left" indent="2"/>
    </xf>
    <xf numFmtId="0" fontId="15" fillId="0" borderId="0" xfId="0" applyFont="1" applyAlignment="1">
      <alignment horizontal="left" indent="1"/>
    </xf>
    <xf numFmtId="22" fontId="15" fillId="0" borderId="0" xfId="0" applyNumberFormat="1" applyFont="1" applyAlignment="1">
      <alignment horizontal="left" indent="1"/>
    </xf>
    <xf numFmtId="0" fontId="23" fillId="5" borderId="19" xfId="0" applyFont="1" applyFill="1" applyBorder="1" applyAlignment="1">
      <alignment horizontal="left" indent="2"/>
    </xf>
    <xf numFmtId="0" fontId="23" fillId="5" borderId="20" xfId="0" applyFont="1" applyFill="1" applyBorder="1" applyAlignment="1">
      <alignment horizontal="left" indent="2"/>
    </xf>
    <xf numFmtId="0" fontId="23" fillId="5" borderId="24" xfId="0" applyFont="1" applyFill="1" applyBorder="1" applyAlignment="1">
      <alignment horizontal="left" indent="2"/>
    </xf>
    <xf numFmtId="0" fontId="15" fillId="0" borderId="18" xfId="0" applyFont="1" applyBorder="1" applyAlignment="1">
      <alignment horizontal="left" indent="2"/>
    </xf>
    <xf numFmtId="14" fontId="15" fillId="0" borderId="21" xfId="0" applyNumberFormat="1" applyFont="1" applyBorder="1" applyAlignment="1">
      <alignment horizontal="left" indent="2"/>
    </xf>
    <xf numFmtId="0" fontId="15" fillId="0" borderId="21" xfId="0" applyFont="1" applyBorder="1" applyAlignment="1">
      <alignment horizontal="left" indent="2"/>
    </xf>
    <xf numFmtId="164" fontId="15" fillId="0" borderId="21" xfId="0" applyNumberFormat="1" applyFont="1" applyBorder="1" applyAlignment="1">
      <alignment horizontal="left" indent="2"/>
    </xf>
    <xf numFmtId="2" fontId="15" fillId="0" borderId="21" xfId="0" applyNumberFormat="1" applyFont="1" applyBorder="1" applyAlignment="1">
      <alignment horizontal="left" indent="2"/>
    </xf>
    <xf numFmtId="164" fontId="15" fillId="0" borderId="22" xfId="0" applyNumberFormat="1" applyFont="1" applyBorder="1" applyAlignment="1">
      <alignment horizontal="left" indent="2"/>
    </xf>
    <xf numFmtId="0" fontId="20" fillId="8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22" fillId="0" borderId="10" xfId="0" applyFont="1" applyBorder="1" applyAlignment="1">
      <alignment horizontal="center" vertical="center" indent="1"/>
    </xf>
    <xf numFmtId="14" fontId="22" fillId="0" borderId="10" xfId="0" applyNumberFormat="1" applyFont="1" applyBorder="1" applyAlignment="1">
      <alignment horizontal="center" vertical="center" indent="1"/>
    </xf>
    <xf numFmtId="18" fontId="22" fillId="0" borderId="10" xfId="0" applyNumberFormat="1" applyFont="1" applyBorder="1" applyAlignment="1">
      <alignment horizontal="center" vertical="center" indent="1"/>
    </xf>
    <xf numFmtId="0" fontId="7" fillId="0" borderId="0" xfId="0" applyFont="1" applyAlignment="1">
      <alignment horizontal="center" vertical="center" indent="1"/>
    </xf>
    <xf numFmtId="0" fontId="7" fillId="0" borderId="0" xfId="0" applyFont="1" applyAlignment="1">
      <alignment horizontal="center" indent="1"/>
    </xf>
    <xf numFmtId="0" fontId="7" fillId="0" borderId="0" xfId="0" applyFont="1" applyAlignment="1">
      <alignment indent="1"/>
    </xf>
    <xf numFmtId="0" fontId="7" fillId="0" borderId="0" xfId="0" pivotButton="1" applyFont="1" applyAlignment="1">
      <alignment horizontal="left" indent="2"/>
    </xf>
    <xf numFmtId="0" fontId="7" fillId="0" borderId="0" xfId="0" pivotButton="1" applyFont="1" applyAlignment="1">
      <alignment horizontal="center" indent="2"/>
    </xf>
    <xf numFmtId="0" fontId="7" fillId="0" borderId="0" xfId="0" applyFont="1" applyAlignment="1">
      <alignment horizontal="center" indent="2"/>
    </xf>
    <xf numFmtId="0" fontId="7" fillId="0" borderId="0" xfId="0" applyFont="1" applyAlignment="1">
      <alignment horizontal="center" vertical="center" indent="2"/>
    </xf>
    <xf numFmtId="0" fontId="7" fillId="0" borderId="1" xfId="0" applyFont="1" applyBorder="1" applyAlignment="1">
      <alignment horizontal="left" indent="2"/>
    </xf>
    <xf numFmtId="0" fontId="7" fillId="0" borderId="1" xfId="0" applyFont="1" applyBorder="1" applyAlignment="1">
      <alignment horizontal="center" vertical="center" wrapText="1" indent="2"/>
    </xf>
    <xf numFmtId="0" fontId="7" fillId="0" borderId="0" xfId="0" applyFont="1" applyAlignment="1">
      <alignment horizontal="left" vertical="center" indent="1"/>
    </xf>
    <xf numFmtId="0" fontId="7" fillId="0" borderId="0" xfId="0" pivotButton="1" applyFont="1" applyAlignment="1">
      <alignment indent="2"/>
    </xf>
    <xf numFmtId="0" fontId="3" fillId="0" borderId="16" xfId="0" applyFont="1" applyBorder="1" applyAlignment="1">
      <alignment horizontal="left" indent="5"/>
    </xf>
    <xf numFmtId="0" fontId="0" fillId="0" borderId="0" xfId="0" applyAlignment="1">
      <alignment horizontal="left" vertical="center" wrapText="1" indent="3"/>
    </xf>
    <xf numFmtId="0" fontId="7" fillId="0" borderId="0" xfId="0" applyFont="1" applyAlignment="1">
      <alignment horizontal="left" indent="1"/>
    </xf>
    <xf numFmtId="0" fontId="11" fillId="0" borderId="1" xfId="0" applyFont="1" applyBorder="1" applyAlignment="1">
      <alignment horizontal="left" vertical="center" indent="1"/>
    </xf>
    <xf numFmtId="2" fontId="0" fillId="0" borderId="21" xfId="0" applyNumberFormat="1" applyBorder="1" applyAlignment="1">
      <alignment horizontal="left" indent="2"/>
    </xf>
    <xf numFmtId="0" fontId="7" fillId="0" borderId="0" xfId="0" applyFont="1" applyAlignment="1">
      <alignment horizontal="left" indent="3"/>
    </xf>
    <xf numFmtId="14" fontId="7" fillId="0" borderId="0" xfId="0" applyNumberFormat="1" applyFont="1" applyAlignment="1">
      <alignment horizontal="left" indent="1"/>
    </xf>
    <xf numFmtId="22" fontId="7" fillId="0" borderId="0" xfId="0" applyNumberFormat="1" applyFont="1" applyAlignment="1">
      <alignment horizontal="left" indent="1"/>
    </xf>
    <xf numFmtId="14" fontId="7" fillId="0" borderId="0" xfId="0" applyNumberFormat="1" applyFont="1"/>
    <xf numFmtId="0" fontId="7" fillId="0" borderId="0" xfId="0" applyFont="1" applyAlignment="1">
      <alignment horizontal="left" indent="4"/>
    </xf>
    <xf numFmtId="0" fontId="7" fillId="0" borderId="0" xfId="0" applyFont="1" applyAlignment="1">
      <alignment horizontal="left" indent="10"/>
    </xf>
    <xf numFmtId="0" fontId="23" fillId="0" borderId="0" xfId="0" applyFont="1"/>
    <xf numFmtId="0" fontId="22" fillId="0" borderId="0" xfId="0" applyFont="1"/>
    <xf numFmtId="0" fontId="7" fillId="0" borderId="0" xfId="0" applyFont="1" applyAlignment="1">
      <alignment horizontal="left" indent="5"/>
    </xf>
    <xf numFmtId="0" fontId="7" fillId="0" borderId="0" xfId="0" applyFont="1" applyAlignment="1">
      <alignment horizontal="left" indent="6"/>
    </xf>
    <xf numFmtId="0" fontId="7" fillId="0" borderId="0" xfId="0" applyFont="1" applyAlignment="1">
      <alignment horizontal="left" indent="12"/>
    </xf>
    <xf numFmtId="0" fontId="7" fillId="0" borderId="0" xfId="0" applyFont="1" applyAlignment="1">
      <alignment horizontal="left" indent="20"/>
    </xf>
    <xf numFmtId="0" fontId="7" fillId="0" borderId="0" xfId="0" applyFont="1" applyAlignment="1">
      <alignment horizontal="left" indent="21"/>
    </xf>
    <xf numFmtId="0" fontId="7" fillId="0" borderId="0" xfId="0" applyFont="1" applyAlignment="1">
      <alignment horizontal="left" indent="22"/>
    </xf>
    <xf numFmtId="0" fontId="7" fillId="0" borderId="0" xfId="0" applyFont="1" applyAlignment="1">
      <alignment horizontal="left" indent="23"/>
    </xf>
    <xf numFmtId="0" fontId="7" fillId="0" borderId="0" xfId="0" applyFont="1" applyAlignment="1">
      <alignment horizontal="left" indent="24"/>
    </xf>
    <xf numFmtId="0" fontId="7" fillId="0" borderId="0" xfId="0" applyFont="1" applyAlignment="1">
      <alignment horizontal="left" indent="25"/>
    </xf>
    <xf numFmtId="0" fontId="7" fillId="0" borderId="0" xfId="0" applyFont="1" applyAlignment="1">
      <alignment horizontal="left" indent="26"/>
    </xf>
    <xf numFmtId="0" fontId="7" fillId="0" borderId="0" xfId="0" applyFont="1" applyAlignment="1">
      <alignment horizontal="left" indent="27"/>
    </xf>
    <xf numFmtId="0" fontId="7" fillId="0" borderId="0" xfId="0" applyFont="1" applyAlignment="1">
      <alignment horizontal="left" indent="28"/>
    </xf>
    <xf numFmtId="0" fontId="7" fillId="0" borderId="0" xfId="0" applyFont="1" applyAlignment="1">
      <alignment horizontal="left" indent="29"/>
    </xf>
    <xf numFmtId="0" fontId="7" fillId="0" borderId="0" xfId="0" applyFont="1" applyAlignment="1">
      <alignment horizontal="left" indent="30"/>
    </xf>
    <xf numFmtId="0" fontId="7" fillId="0" borderId="0" xfId="0" applyFont="1" applyAlignment="1">
      <alignment horizontal="left" indent="31"/>
    </xf>
    <xf numFmtId="0" fontId="7" fillId="0" borderId="0" xfId="0" applyFont="1" applyAlignment="1">
      <alignment horizontal="left" indent="32"/>
    </xf>
    <xf numFmtId="0" fontId="0" fillId="0" borderId="23" xfId="0" applyBorder="1" applyAlignment="1">
      <alignment horizontal="left" indent="2"/>
    </xf>
    <xf numFmtId="0" fontId="4" fillId="0" borderId="0" xfId="0" applyFont="1" applyAlignment="1">
      <alignment horizontal="center" vertical="center" indent="2"/>
    </xf>
    <xf numFmtId="0" fontId="22" fillId="0" borderId="0" xfId="0" applyFont="1" applyAlignment="1">
      <alignment horizontal="left" vertical="center" indent="1"/>
    </xf>
    <xf numFmtId="0" fontId="22" fillId="0" borderId="11" xfId="0" applyFont="1" applyBorder="1" applyAlignment="1">
      <alignment horizontal="left" vertical="center" indent="1"/>
    </xf>
    <xf numFmtId="0" fontId="0" fillId="0" borderId="0" xfId="0"/>
    <xf numFmtId="165" fontId="0" fillId="0" borderId="0" xfId="0" applyNumberFormat="1"/>
    <xf numFmtId="0" fontId="7" fillId="0" borderId="0" xfId="0" applyFont="1" applyFill="1" applyAlignment="1">
      <alignment horizontal="left" indent="1"/>
    </xf>
    <xf numFmtId="14" fontId="7" fillId="0" borderId="0" xfId="0" applyNumberFormat="1" applyFont="1" applyFill="1" applyAlignment="1">
      <alignment horizontal="left" indent="1"/>
    </xf>
    <xf numFmtId="22" fontId="7" fillId="0" borderId="0" xfId="0" applyNumberFormat="1" applyFont="1" applyFill="1" applyAlignment="1">
      <alignment horizontal="left" indent="1"/>
    </xf>
    <xf numFmtId="0" fontId="7" fillId="0" borderId="0" xfId="0" applyFont="1" applyFill="1" applyAlignment="1">
      <alignment horizontal="left" indent="33"/>
    </xf>
    <xf numFmtId="0" fontId="0" fillId="0" borderId="10" xfId="0" applyFont="1" applyBorder="1" applyAlignment="1">
      <alignment horizontal="left" vertical="center" indent="1"/>
    </xf>
    <xf numFmtId="0" fontId="0" fillId="0" borderId="10" xfId="0" pivotButton="1" applyFont="1" applyBorder="1" applyAlignment="1">
      <alignment horizontal="left" vertical="center" wrapText="1" indent="2"/>
    </xf>
    <xf numFmtId="0" fontId="0" fillId="0" borderId="10" xfId="0" applyFont="1" applyBorder="1" applyAlignment="1">
      <alignment horizontal="left" vertical="center" indent="2"/>
    </xf>
    <xf numFmtId="0" fontId="0" fillId="0" borderId="10" xfId="0" applyNumberFormat="1" applyBorder="1" applyAlignment="1">
      <alignment horizontal="left" indent="5"/>
    </xf>
    <xf numFmtId="0" fontId="0" fillId="0" borderId="2" xfId="0" pivotButton="1" applyFont="1" applyBorder="1" applyAlignment="1">
      <alignment horizontal="left" vertical="center" wrapText="1" indent="4"/>
    </xf>
    <xf numFmtId="0" fontId="0" fillId="0" borderId="10" xfId="0" applyFont="1" applyBorder="1" applyAlignment="1">
      <alignment horizontal="left" vertical="center" wrapText="1" indent="3"/>
    </xf>
    <xf numFmtId="0" fontId="0" fillId="0" borderId="10" xfId="0" pivotButton="1" applyFont="1" applyBorder="1" applyAlignment="1">
      <alignment horizontal="left" indent="2"/>
    </xf>
    <xf numFmtId="0" fontId="0" fillId="0" borderId="23" xfId="0" pivotButton="1" applyFont="1" applyBorder="1" applyAlignment="1">
      <alignment horizontal="left" vertical="center" wrapText="1" indent="3"/>
    </xf>
    <xf numFmtId="0" fontId="0" fillId="0" borderId="23" xfId="0" pivotButton="1" applyFont="1" applyBorder="1" applyAlignment="1">
      <alignment horizontal="left" indent="3"/>
    </xf>
    <xf numFmtId="0" fontId="0" fillId="0" borderId="23" xfId="0" applyFont="1" applyBorder="1" applyAlignment="1">
      <alignment horizontal="left" vertical="center" indent="1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indent="2"/>
    </xf>
    <xf numFmtId="0" fontId="1" fillId="0" borderId="0" xfId="0" pivotButton="1" applyFont="1" applyAlignment="1">
      <alignment horizontal="left" indent="2"/>
    </xf>
    <xf numFmtId="0" fontId="1" fillId="0" borderId="0" xfId="0" applyNumberFormat="1" applyFont="1" applyAlignment="1">
      <alignment horizontal="center" vertical="center" indent="2"/>
    </xf>
    <xf numFmtId="0" fontId="1" fillId="0" borderId="0" xfId="0" pivotButton="1" applyFont="1" applyAlignment="1">
      <alignment horizontal="center" vertical="center" indent="2"/>
    </xf>
    <xf numFmtId="0" fontId="1" fillId="0" borderId="0" xfId="0" applyFont="1" applyAlignment="1">
      <alignment horizontal="center" vertical="center" indent="2"/>
    </xf>
    <xf numFmtId="0" fontId="1" fillId="0" borderId="0" xfId="0" applyFont="1" applyAlignment="1">
      <alignment horizontal="center" indent="2"/>
    </xf>
    <xf numFmtId="0" fontId="0" fillId="0" borderId="0" xfId="0"/>
    <xf numFmtId="0" fontId="7" fillId="0" borderId="1" xfId="0" applyNumberFormat="1" applyFont="1" applyBorder="1" applyAlignment="1">
      <alignment horizontal="center" vertical="center" indent="2"/>
    </xf>
  </cellXfs>
  <cellStyles count="1">
    <cellStyle name="Normal" xfId="0" builtinId="0"/>
  </cellStyles>
  <dxfs count="1668"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indent="0"/>
    </dxf>
    <dxf>
      <alignment vertical="center" indent="0"/>
    </dxf>
    <dxf>
      <alignment vertical="center" indent="0"/>
    </dxf>
    <dxf>
      <alignment horizontal="left" relativeIndent="1"/>
    </dxf>
    <dxf>
      <alignment horizontal="center"/>
    </dxf>
    <dxf>
      <alignment horizontal="center"/>
    </dxf>
    <dxf>
      <alignment horizontal="center"/>
    </dxf>
    <dxf>
      <alignment horizontal="left" relativeIndent="1"/>
    </dxf>
    <dxf>
      <alignment horizontal="left"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alignment relativeIndent="1"/>
    </dxf>
    <dxf>
      <alignment relativeInden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wrapText="1" indent="0"/>
    </dxf>
    <dxf>
      <alignment wrapText="1" indent="0"/>
    </dxf>
    <dxf>
      <alignment wrapText="1" indent="0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relativeIndent="1"/>
    </dxf>
    <dxf>
      <alignment relativeIndent="1"/>
    </dxf>
    <dxf>
      <alignment relativeIndent="1"/>
    </dxf>
    <dxf>
      <font>
        <sz val="16"/>
      </font>
    </dxf>
    <dxf>
      <font>
        <sz val="12"/>
      </font>
    </dxf>
    <dxf>
      <alignment vertical="center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horizontal="left"/>
    </dxf>
    <dxf>
      <alignment horizontal="left"/>
    </dxf>
    <dxf>
      <alignment relativeIndent="1"/>
    </dxf>
    <dxf>
      <alignment relativeIndent="1"/>
    </dxf>
    <dxf>
      <font>
        <sz val="12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relativeIndent="-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wrapText="1" indent="0"/>
    </dxf>
    <dxf>
      <alignment wrapText="1" indent="0"/>
    </dxf>
    <dxf>
      <alignment wrapText="1" indent="0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relativeIndent="1"/>
    </dxf>
    <dxf>
      <alignment relativeIndent="1"/>
    </dxf>
    <dxf>
      <alignment relativeIndent="1"/>
    </dxf>
    <dxf>
      <font>
        <sz val="16"/>
      </font>
    </dxf>
    <dxf>
      <font>
        <sz val="12"/>
      </font>
    </dxf>
    <dxf>
      <alignment vertical="center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horizontal="left"/>
    </dxf>
    <dxf>
      <alignment horizontal="left"/>
    </dxf>
    <dxf>
      <alignment relativeIndent="1"/>
    </dxf>
    <dxf>
      <alignment relativeIndent="1"/>
    </dxf>
    <dxf>
      <font>
        <sz val="12"/>
      </font>
    </dxf>
    <dxf>
      <alignment horizontal="left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relativeIndent="-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wrapText="1" indent="0"/>
    </dxf>
    <dxf>
      <alignment wrapText="1" indent="0"/>
    </dxf>
    <dxf>
      <alignment wrapText="1" indent="0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relativeIndent="1"/>
    </dxf>
    <dxf>
      <alignment relativeIndent="1"/>
    </dxf>
    <dxf>
      <alignment relativeIndent="1"/>
    </dxf>
    <dxf>
      <font>
        <sz val="16"/>
      </font>
    </dxf>
    <dxf>
      <font>
        <sz val="12"/>
      </font>
    </dxf>
    <dxf>
      <alignment vertical="center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horizontal="left"/>
    </dxf>
    <dxf>
      <alignment horizontal="left"/>
    </dxf>
    <dxf>
      <alignment relativeIndent="1"/>
    </dxf>
    <dxf>
      <alignment relativeIndent="1"/>
    </dxf>
    <dxf>
      <font>
        <sz val="12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relativeIndent="-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wrapText="1" indent="0"/>
    </dxf>
    <dxf>
      <alignment wrapText="1" indent="0"/>
    </dxf>
    <dxf>
      <alignment wrapText="1" indent="0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relativeIndent="1"/>
    </dxf>
    <dxf>
      <alignment relativeIndent="1"/>
    </dxf>
    <dxf>
      <alignment relativeIndent="1"/>
    </dxf>
    <dxf>
      <font>
        <sz val="16"/>
      </font>
    </dxf>
    <dxf>
      <font>
        <sz val="12"/>
      </font>
    </dxf>
    <dxf>
      <alignment vertical="center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horizontal="left"/>
    </dxf>
    <dxf>
      <alignment horizontal="left"/>
    </dxf>
    <dxf>
      <alignment relativeIndent="1"/>
    </dxf>
    <dxf>
      <alignment relativeIndent="1"/>
    </dxf>
    <dxf>
      <font>
        <sz val="12"/>
      </font>
    </dxf>
    <dxf>
      <alignment horizontal="left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relativeIndent="-1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relativeIndent="1"/>
    </dxf>
    <dxf>
      <alignment relativeIndent="1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horizontal="left" relativeIndent="1"/>
    </dxf>
    <dxf>
      <alignment horizontal="left" relativeIndent="1"/>
    </dxf>
    <dxf>
      <alignment horizontal="center"/>
    </dxf>
    <dxf>
      <alignment horizontal="center"/>
    </dxf>
    <dxf>
      <alignment horizontal="center"/>
    </dxf>
    <dxf>
      <alignment horizontal="left" relativeIndent="1"/>
    </dxf>
    <dxf>
      <alignment vertical="center" indent="0"/>
    </dxf>
    <dxf>
      <alignment vertical="center" indent="0"/>
    </dxf>
    <dxf>
      <alignment vertical="center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[$-409]m/d/yy\ h:mm\ AM/PM;@"/>
      <alignment horizontal="left" vertical="bottom" textRotation="0" wrapText="0" indent="1" justifyLastLine="0" shrinkToFit="0" readingOrder="0"/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[$-409]m/d/yy\ h:mm\ AM/PM;@"/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[$-409]m/d/yy\ h:mm\ AM/PM;@"/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[$-409]m/d/yy\ h:mm\ AM/PM;@"/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[$-409]m/d/yy\ h:mm\ AM/PM;@"/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m/d/yyyy"/>
      <alignment horizontal="left" vertical="bottom" textRotation="0" wrapText="0" 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border outline="0"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  <border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0" readingOrder="0"/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none"/>
      </font>
      <fill>
        <patternFill patternType="solid">
          <fgColor rgb="FF000000"/>
          <bgColor rgb="FFFFC7CE"/>
        </patternFill>
      </fill>
      <alignment horizontal="left" vertical="bottom" textRotation="0" wrapText="0" relativeIndent="1" justifyLastLine="0" shrinkToFit="0" readingOrder="0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alignment relativeInden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relativeIndent="-1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horizontal="left"/>
    </dxf>
    <dxf>
      <font>
        <sz val="12"/>
      </font>
    </dxf>
    <dxf>
      <alignment relativeIndent="1"/>
    </dxf>
    <dxf>
      <alignment relativeIndent="1"/>
    </dxf>
    <dxf>
      <alignment horizontal="left"/>
    </dxf>
    <dxf>
      <alignment horizontal="left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vertical="center"/>
    </dxf>
    <dxf>
      <font>
        <sz val="12"/>
      </font>
    </dxf>
    <dxf>
      <font>
        <sz val="16"/>
      </font>
    </dxf>
    <dxf>
      <alignment relativeIndent="1"/>
    </dxf>
    <dxf>
      <alignment relativeIndent="1"/>
    </dxf>
    <dxf>
      <alignment relativeIndent="1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 relativeIndent="1"/>
    </dxf>
    <dxf>
      <alignment horizontal="left" relativeIndent="1"/>
    </dxf>
    <dxf>
      <alignment horizontal="left" relativeIndent="1"/>
    </dxf>
    <dxf>
      <alignment wrapText="1" indent="0"/>
    </dxf>
    <dxf>
      <alignment wrapText="1" indent="0"/>
    </dxf>
    <dxf>
      <alignment wrapText="1" indent="0"/>
    </dxf>
    <dxf>
      <alignment relativeIndent="-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relativeIndent="-1"/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font>
        <sz val="12"/>
      </font>
    </dxf>
    <dxf>
      <alignment relativeIndent="1"/>
    </dxf>
    <dxf>
      <alignment relativeIndent="1"/>
    </dxf>
    <dxf>
      <alignment horizontal="left"/>
    </dxf>
    <dxf>
      <alignment horizontal="left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sz val="12"/>
      </font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vertical="center"/>
    </dxf>
    <dxf>
      <font>
        <sz val="12"/>
      </font>
    </dxf>
    <dxf>
      <font>
        <sz val="16"/>
      </font>
    </dxf>
    <dxf>
      <alignment relativeIndent="1"/>
    </dxf>
    <dxf>
      <alignment relativeIndent="1"/>
    </dxf>
    <dxf>
      <alignment relativeIndent="1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 relativeIndent="1"/>
    </dxf>
    <dxf>
      <alignment horizontal="left" relativeIndent="1"/>
    </dxf>
    <dxf>
      <alignment horizontal="left" relativeIndent="1"/>
    </dxf>
    <dxf>
      <alignment wrapText="1" indent="0"/>
    </dxf>
    <dxf>
      <alignment wrapText="1" indent="0"/>
    </dxf>
    <dxf>
      <alignment wrapText="1" indent="0"/>
    </dxf>
    <dxf>
      <alignment relativeIndent="-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4" formatCode="[$-409]m/d/yy\ h:mm\ AM/PM;@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2" formatCode="0.00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2" formatCode="0.00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2" formatCode="0.00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2" formatCode="0.00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4" formatCode="[$-409]m/d/yy\ h:mm\ AM/PM;@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64" formatCode="[$-409]m/d/yy\ h:mm\ AM/PM;@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9" formatCode="m/d/yyyy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19" formatCode="m/d/yyyy"/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/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/>
      </fill>
      <alignment horizontal="left" vertical="bottom" textRotation="0" wrapText="0" relativeIndent="1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7" formatCode="m/d/yyyy\ h:mm"/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/>
      </fill>
      <alignment horizontal="left" vertical="bottom" textRotation="0" wrapText="0" relativeIndent="1" justifyLastLine="0" shrinkToFit="0" readingOrder="0"/>
    </dxf>
    <dxf>
      <border outline="0"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/>
      </fill>
      <alignment horizontal="left" vertical="bottom" textRotation="0" wrapText="0" relative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>
          <fgColor indexed="64"/>
          <bgColor rgb="FFFFFF00"/>
        </patternFill>
      </fill>
      <alignment horizontal="left" vertical="bottom" textRotation="0" wrapText="0" relativeIndent="1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51.354806249998" createdVersion="8" refreshedVersion="8" minRefreshableVersion="3" recordCount="46" xr:uid="{0588216B-455F-4E0D-9678-B0CFFD348AC5}">
  <cacheSource type="worksheet">
    <worksheetSource ref="A1:C47" sheet="HIERARCHY"/>
  </cacheSource>
  <cacheFields count="3">
    <cacheField name="Senior PM" numFmtId="0">
      <sharedItems count="8">
        <s v="Vick Adhikari"/>
        <s v="William Rather"/>
        <s v=" "/>
        <s v="Luis Morales"/>
        <s v="Sam Piland"/>
        <s v="Adam Goode"/>
        <s v="Ramesh Bobba"/>
        <s v="James Gabe"/>
      </sharedItems>
    </cacheField>
    <cacheField name="PM" numFmtId="0">
      <sharedItems count="20">
        <s v="Jose Bautista"/>
        <s v=" "/>
        <s v="Clint Mize"/>
        <s v="Juan Lopez-Vazquez"/>
        <s v="Mark Garcia"/>
        <s v="Mike Rieder"/>
        <s v="Nagesh Kumar"/>
        <s v="Juan Berjes Ruiz"/>
        <s v="JOSE R. TERRAZAS MELENDEZ"/>
        <s v="MARTIN ESCOBEDO"/>
        <s v="Sam Bach"/>
        <s v="Deziree Thomas"/>
        <s v="Alejandro Rodriguez-Ayala"/>
        <s v="Sam Abunemeh"/>
        <s v="Jared Ruhrup"/>
        <s v="Tynor Larson"/>
        <s v="Cooper Link"/>
        <s v="Eric Giebelhaus"/>
        <s v="Caleb Padgett"/>
        <s v="Ramesh Bobba" u="1"/>
      </sharedItems>
    </cacheField>
    <cacheField name="Job" numFmtId="0">
      <sharedItems count="45">
        <s v="2020-037"/>
        <s v="2023-007"/>
        <s v="2023-019"/>
        <s v="WTOH-HH"/>
        <s v="EQUIP WT"/>
        <s v=" "/>
        <s v="2022-040"/>
        <s v="2023-026"/>
        <s v="2023-030"/>
        <s v="2023-035"/>
        <s v="2024-014"/>
        <s v="2024-017"/>
        <s v="2024-026"/>
        <s v="2024-028"/>
        <s v="EQUIP HOU"/>
        <s v="HOUOH-HH"/>
        <s v="2019-043"/>
        <s v="2019-044"/>
        <s v="2020-027"/>
        <s v="2021-017"/>
        <s v="2021-072"/>
        <s v="2022-003"/>
        <s v="2022-008"/>
        <s v="2022-023"/>
        <s v="2022-033"/>
        <s v="2022-042"/>
        <s v="2023-006"/>
        <s v="2023-014"/>
        <s v="2023-027"/>
        <s v="2023-028"/>
        <s v="2023-029"/>
        <s v="2023-032"/>
        <s v="2023-034"/>
        <s v="2024-003"/>
        <s v="2024-004"/>
        <s v="2024-012"/>
        <s v="2024-016"/>
        <s v="2024-019"/>
        <s v="2024-023"/>
        <s v="2024-024"/>
        <s v="2024-027"/>
        <s v="DALOH-HH"/>
        <s v="EQUIP DFW"/>
        <s v="SEL-2024"/>
        <s v="TEXDI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Torres" refreshedDate="45796.298692013886" createdVersion="8" refreshedVersion="8" minRefreshableVersion="3" recordCount="2292" xr:uid="{1CFF9685-CC3E-4E10-9A63-9144660EA25B}">
  <cacheSource type="worksheet">
    <worksheetSource name="Table1"/>
  </cacheSource>
  <cacheFields count="35">
    <cacheField name="Id" numFmtId="0">
      <sharedItems containsSemiMixedTypes="0" containsString="0" containsNumber="1" containsInteger="1" minValue="602289" maxValue="605495"/>
    </cacheField>
    <cacheField name="EmployeeNo" numFmtId="0">
      <sharedItems/>
    </cacheField>
    <cacheField name="Employee" numFmtId="0">
      <sharedItems/>
    </cacheField>
    <cacheField name="ProjectNo" numFmtId="0">
      <sharedItems containsBlank="1" count="51">
        <s v="2024-004"/>
        <s v="2021-017"/>
        <s v="2024-030"/>
        <s v="2024-027"/>
        <s v="2023-032"/>
        <s v="2023-034"/>
        <s v="2023-007"/>
        <s v="2022-023"/>
        <s v="SEL-2025"/>
        <s v="2024-012"/>
        <s v="TEXDIST"/>
        <s v="2025-007"/>
        <s v="2024-028"/>
        <s v="2023-006"/>
        <s v="WTOH-HH"/>
        <s v="DALOH-HH"/>
        <s v="HOUOH-HH"/>
        <s v="2023-035"/>
        <s v="EQUIP HOU"/>
        <s v="2022-008"/>
        <s v="2022-040"/>
        <s v="2024-017"/>
        <s v="2024-025"/>
        <s v="EQUIP DFW"/>
        <s v="2024-019"/>
        <s v="2023-019"/>
        <s v="2024-024"/>
        <s v="2024-023"/>
        <s v="2023-014"/>
        <s v="2025-008"/>
        <s v="2024-003"/>
        <s v="2019-044"/>
        <m u="1"/>
        <s v="2024-016" u="1"/>
        <s v="2023-026" u="1"/>
        <s v="2025-005" u="1"/>
        <s v="2023-004" u="1"/>
        <s v="2024-014" u="1"/>
        <s v="2023-036" u="1"/>
        <s v="2022-003" u="1"/>
        <s v="2022-033" u="1"/>
        <s v="2024-036" u="1"/>
        <s v="2024-034" u="1"/>
        <s v="EQUIP WT" u="1"/>
        <s v="2021-072" u="1"/>
        <s v="2023-028" u="1"/>
        <s v="2023-027" u="1"/>
        <s v="SEL-2024" u="1"/>
        <s v="2023-029" u="1"/>
        <s v="2020-037" u="1"/>
        <s v="2022-042" u="1"/>
      </sharedItems>
    </cacheField>
    <cacheField name="ProjectDescription" numFmtId="0">
      <sharedItems containsBlank="1" count="54">
        <s v="City of Dallas Sidewalk 2024"/>
        <s v="Plano Collin Creek Culvert Imp"/>
        <s v="Matagorda SH 35 Bridge Replace"/>
        <s v="NTTA Fracture Critical Bridge"/>
        <s v="IH-345 BRIDGE REHABILITATION"/>
        <s v="Dallas IH 45 Bridge Maintenanc"/>
        <s v="Ector BI 20E Rehab Roadway"/>
        <s v="Dallas Riverfront &amp; Cadiz Brid"/>
        <s v="Select Maintenance 2025"/>
        <s v="Dallas IH 635 U-Turn Bridge"/>
        <s v="Texas District Office"/>
        <s v="SM-Dallas SH 310 Intersection"/>
        <s v="Harris VA Bearing Pad Replacem"/>
        <s v="Tarrant SH183 Bridge"/>
        <s v="West Texas OH Heavy Highway"/>
        <s v="Dallas OH Heavy Highway"/>
        <s v="Houston OH - Heavy Highway"/>
        <s v="Harris VA Bridge Rehabs"/>
        <s v="Equipment Houston Division"/>
        <s v="Gregg CS Bridge Replacement"/>
        <s v="Hardin Bridge Overlay/Repair"/>
        <s v="Jefferson SH 73 Safety Improve"/>
        <s v="Liberty FM 787 EMC Bridge"/>
        <s v="Equipment DFW Division"/>
        <s v="Tarrant VA Bridge Rehab"/>
        <s v="Martin SH 176 Roadway Improvem"/>
        <s v="Tarrant CS Intersection Improv"/>
        <s v="Tarrant Riverside Bridge Rehab"/>
        <s v="Tarrant IH 20 US 81 Bridge Dec"/>
        <s v="NTTA CTP Southbound Mainlanes"/>
        <s v="Dallas 635 Slope Stabilization"/>
        <s v="E. Long Avenue"/>
        <m u="1"/>
        <s v="Rockwall SH 66 Column Repair" u="1"/>
        <s v="Matagorda FM 521 Bridge Replac" u="1"/>
        <s v="Howard IH 20 Bridge Replacemen" u="1"/>
        <s v="Dallas SH 345 Bridge Rehabilit" u="1"/>
        <s v="Rehab Lanside Storm Phase 2" u="1"/>
        <s v="SRB Sub SH 73 Barrier Install" u="1"/>
        <s v="Galveston FM 517 Highway Impro" u="1"/>
        <s v="Rehab Runway 17L/35R Storm Dra" u="1"/>
        <s v="Collin Mckinney Parkway Constr" u="1"/>
        <s v="Terminal F Civil Utility Packa" u="1"/>
        <s v="NTTA DNT ML Deck Repair" u="1"/>
        <s v="Equipment West Texas Division" u="1"/>
        <s v="ONSITE" u="1"/>
        <s v="DFW Soil Slope Remediation" u="1"/>
        <s v="Tarrant SH 183 Bridge Replacem" u="1"/>
        <s v="Tarrant FM 157 Intersection Im" u="1"/>
        <s v="NTTA SRT Rail &amp; Shoulder Rehab" u="1"/>
        <s v="Select Maintenace 2024" u="1"/>
        <s v="SM-Tarrant IH 20 Rehad Road" u="1"/>
        <s v="SL 338 Brdg - Odessa Ector Co" u="1"/>
        <s v="SL 12 Overlay &amp; Concrete Repai" u="1"/>
      </sharedItems>
    </cacheField>
    <cacheField name="CostCode" numFmtId="0">
      <sharedItems/>
    </cacheField>
    <cacheField name="CostCodeDescription" numFmtId="0">
      <sharedItems/>
    </cacheField>
    <cacheField name="PhaseNo" numFmtId="0">
      <sharedItems/>
    </cacheField>
    <cacheField name="Hours" numFmtId="0">
      <sharedItems containsSemiMixedTypes="0" containsString="0" containsNumber="1" minValue="0.5" maxValue="16"/>
    </cacheField>
    <cacheField name="Date" numFmtId="0">
      <sharedItems containsSemiMixedTypes="0" containsNonDate="0" containsDate="1" containsString="0" minDate="2024-09-02T00:00:00" maxDate="2025-05-18T00:00:00" count="248">
        <d v="2025-05-16T00:00:00"/>
        <d v="2025-05-15T00:00:00"/>
        <d v="2025-05-14T00:00:00"/>
        <d v="2025-05-13T00:00:00"/>
        <d v="2025-05-12T00:00:00"/>
        <d v="2025-05-17T00:00:00"/>
        <d v="2025-05-11T00:00:00"/>
        <d v="2025-05-05T00:00:00" u="1"/>
        <d v="2025-05-06T00:00:00" u="1"/>
        <d v="2025-05-07T00:00:00" u="1"/>
        <d v="2025-05-08T00:00:00" u="1"/>
        <d v="2025-05-09T00:00:00" u="1"/>
        <d v="2025-05-10T00:00:00" u="1"/>
        <d v="2025-05-04T00:00:00" u="1"/>
        <d v="2025-04-29T00:00:00" u="1"/>
        <d v="2025-04-30T00:00:00" u="1"/>
        <d v="2025-05-01T00:00:00" u="1"/>
        <d v="2025-05-02T00:00:00" u="1"/>
        <d v="2025-04-28T00:00:00" u="1"/>
        <d v="2025-05-03T00:00:00" u="1"/>
        <d v="2025-04-27T00:00:00" u="1"/>
        <d v="2025-04-21T00:00:00" u="1"/>
        <d v="2025-04-22T00:00:00" u="1"/>
        <d v="2025-04-23T00:00:00" u="1"/>
        <d v="2025-04-24T00:00:00" u="1"/>
        <d v="2025-04-25T00:00:00" u="1"/>
        <d v="2025-04-20T00:00:00" u="1"/>
        <d v="2025-04-26T00:00:00" u="1"/>
        <d v="2025-04-14T00:00:00" u="1"/>
        <d v="2025-04-15T00:00:00" u="1"/>
        <d v="2025-04-16T00:00:00" u="1"/>
        <d v="2025-04-17T00:00:00" u="1"/>
        <d v="2025-04-18T00:00:00" u="1"/>
        <d v="2025-04-13T00:00:00" u="1"/>
        <d v="2025-04-19T00:00:00" u="1"/>
        <d v="2025-04-09T00:00:00" u="1"/>
        <d v="2025-04-10T00:00:00" u="1"/>
        <d v="2025-04-11T00:00:00" u="1"/>
        <d v="2025-04-07T00:00:00" u="1"/>
        <d v="2025-04-08T00:00:00" u="1"/>
        <d v="2025-04-06T00:00:00" u="1"/>
        <d v="2025-04-12T00:00:00" u="1"/>
        <d v="2025-03-31T00:00:00" u="1"/>
        <d v="2025-04-01T00:00:00" u="1"/>
        <d v="2025-04-02T00:00:00" u="1"/>
        <d v="2025-04-03T00:00:00" u="1"/>
        <d v="2025-04-04T00:00:00" u="1"/>
        <d v="2025-03-30T00:00:00" u="1"/>
        <d v="2025-04-05T00:00:00" u="1"/>
        <d v="2025-03-24T00:00:00" u="1"/>
        <d v="2025-03-25T00:00:00" u="1"/>
        <d v="2025-03-26T00:00:00" u="1"/>
        <d v="2025-03-27T00:00:00" u="1"/>
        <d v="2025-03-28T00:00:00" u="1"/>
        <d v="2025-03-29T00:00:00" u="1"/>
        <d v="2025-03-23T00:00:00" u="1"/>
        <d v="2025-03-18T00:00:00" u="1"/>
        <d v="2025-03-19T00:00:00" u="1"/>
        <d v="2025-03-20T00:00:00" u="1"/>
        <d v="2025-03-21T00:00:00" u="1"/>
        <d v="2025-03-17T00:00:00" u="1"/>
        <d v="2025-03-22T00:00:00" u="1"/>
        <d v="2025-03-16T00:00:00" u="1"/>
        <d v="2025-03-13T00:00:00" u="1"/>
        <d v="2025-03-09T00:00:00" u="1"/>
        <d v="2025-03-15T00:00:00" u="1"/>
        <d v="2025-03-14T00:00:00" u="1"/>
        <d v="2025-03-12T00:00:00" u="1"/>
        <d v="2025-03-11T00:00:00" u="1"/>
        <d v="2025-03-10T00:00:00" u="1"/>
        <d v="2025-03-07T00:00:00" u="1"/>
        <d v="2025-03-03T00:00:00" u="1"/>
        <d v="2025-03-04T00:00:00" u="1"/>
        <d v="2025-03-05T00:00:00" u="1"/>
        <d v="2025-03-06T00:00:00" u="1"/>
        <d v="2025-03-08T00:00:00" u="1"/>
        <d v="2025-03-02T00:00:00" u="1"/>
        <d v="2025-02-24T00:00:00" u="1"/>
        <d v="2025-02-25T00:00:00" u="1"/>
        <d v="2025-02-26T00:00:00" u="1"/>
        <d v="2025-02-27T00:00:00" u="1"/>
        <d v="2025-02-28T00:00:00" u="1"/>
        <d v="2025-03-01T00:00:00" u="1"/>
        <d v="2025-02-23T00:00:00" u="1"/>
        <d v="2025-02-19T00:00:00" u="1"/>
        <d v="2025-02-17T00:00:00" u="1"/>
        <d v="2025-02-18T00:00:00" u="1"/>
        <d v="2025-02-20T00:00:00" u="1"/>
        <d v="2025-02-21T00:00:00" u="1"/>
        <d v="2025-02-22T00:00:00" u="1"/>
        <d v="2025-02-16T00:00:00" u="1"/>
        <d v="2025-02-10T00:00:00" u="1"/>
        <d v="2025-02-11T00:00:00" u="1"/>
        <d v="2025-02-12T00:00:00" u="1"/>
        <d v="2025-02-13T00:00:00" u="1"/>
        <d v="2025-02-14T00:00:00" u="1"/>
        <d v="2025-02-15T00:00:00" u="1"/>
        <d v="2025-02-09T00:00:00" u="1"/>
        <d v="2025-02-03T00:00:00" u="1"/>
        <d v="2025-02-02T00:00:00" u="1"/>
        <d v="2025-02-04T00:00:00" u="1"/>
        <d v="2025-02-05T00:00:00" u="1"/>
        <d v="2025-02-06T00:00:00" u="1"/>
        <d v="2025-02-07T00:00:00" u="1"/>
        <d v="2025-02-08T00:00:00" u="1"/>
        <d v="2025-01-27T00:00:00" u="1"/>
        <d v="2025-01-28T00:00:00" u="1"/>
        <d v="2025-01-29T00:00:00" u="1"/>
        <d v="2025-01-30T00:00:00" u="1"/>
        <d v="2025-01-31T00:00:00" u="1"/>
        <d v="2025-01-26T00:00:00" u="1"/>
        <d v="2025-01-20T00:00:00" u="1"/>
        <d v="2025-01-23T00:00:00" u="1"/>
        <d v="2025-01-24T00:00:00" u="1"/>
        <d v="2025-01-21T00:00:00" u="1"/>
        <d v="2025-01-22T00:00:00" u="1"/>
        <d v="2025-01-25T00:00:00" u="1"/>
        <d v="2025-01-19T00:00:00" u="1"/>
        <d v="2025-01-13T00:00:00" u="1"/>
        <d v="2025-01-12T00:00:00" u="1"/>
        <d v="2025-01-14T00:00:00" u="1"/>
        <d v="2025-01-15T00:00:00" u="1"/>
        <d v="2025-01-16T00:00:00" u="1"/>
        <d v="2025-01-17T00:00:00" u="1"/>
        <d v="2025-01-06T00:00:00" u="1"/>
        <d v="2025-01-07T00:00:00" u="1"/>
        <d v="2025-01-08T00:00:00" u="1"/>
        <d v="2025-01-09T00:00:00" u="1"/>
        <d v="2025-01-10T00:00:00" u="1"/>
        <d v="2025-01-11T00:00:00" u="1"/>
        <d v="2025-01-05T00:00:00" u="1"/>
        <d v="2025-01-01T00:00:00" u="1"/>
        <d v="2024-12-30T00:00:00" u="1"/>
        <d v="2024-12-31T00:00:00" u="1"/>
        <d v="2025-01-02T00:00:00" u="1"/>
        <d v="2025-01-03T00:00:00" u="1"/>
        <d v="2025-01-04T00:00:00" u="1"/>
        <d v="2024-12-16T00:00:00" u="1"/>
        <d v="2024-12-17T00:00:00" u="1"/>
        <d v="2024-12-18T00:00:00" u="1"/>
        <d v="2024-12-19T00:00:00" u="1"/>
        <d v="2024-12-20T00:00:00" u="1"/>
        <d v="2024-12-15T00:00:00" u="1"/>
        <d v="2024-12-21T00:00:00" u="1"/>
        <d v="2024-12-12T00:00:00" u="1"/>
        <d v="2024-12-13T00:00:00" u="1"/>
        <d v="2024-12-09T00:00:00" u="1"/>
        <d v="2024-12-10T00:00:00" u="1"/>
        <d v="2024-12-11T00:00:00" u="1"/>
        <d v="2024-12-14T00:00:00" u="1"/>
        <d v="2024-12-08T00:00:00" u="1"/>
        <d v="2024-12-06T00:00:00" u="1"/>
        <d v="2024-12-05T00:00:00" u="1"/>
        <d v="2024-12-02T00:00:00" u="1"/>
        <d v="2024-12-03T00:00:00" u="1"/>
        <d v="2024-12-04T00:00:00" u="1"/>
        <d v="2024-12-07T00:00:00" u="1"/>
        <d v="2024-12-01T00:00:00" u="1"/>
        <d v="2024-11-29T00:00:00" u="1"/>
        <d v="2024-11-25T00:00:00" u="1"/>
        <d v="2024-11-26T00:00:00" u="1"/>
        <d v="2024-11-27T00:00:00" u="1"/>
        <d v="2024-11-28T00:00:00" u="1"/>
        <d v="2024-11-24T00:00:00" u="1"/>
        <d v="2024-11-30T00:00:00" u="1"/>
        <d v="2024-11-20T00:00:00" u="1"/>
        <d v="2024-11-21T00:00:00" u="1"/>
        <d v="2024-11-22T00:00:00" u="1"/>
        <d v="2024-11-18T00:00:00" u="1"/>
        <d v="2024-11-23T00:00:00" u="1"/>
        <d v="2024-11-19T00:00:00" u="1"/>
        <d v="2024-11-17T00:00:00" u="1"/>
        <d v="2024-11-13T00:00:00" u="1"/>
        <d v="2024-11-11T00:00:00" u="1"/>
        <d v="2024-11-12T00:00:00" u="1"/>
        <d v="2024-11-15T00:00:00" u="1"/>
        <d v="2024-11-16T00:00:00" u="1"/>
        <d v="2024-11-14T00:00:00" u="1"/>
        <d v="2024-11-10T00:00:00" u="1"/>
        <d v="2024-11-04T00:00:00" u="1"/>
        <d v="2024-11-07T00:00:00" u="1"/>
        <d v="2024-11-06T00:00:00" u="1"/>
        <d v="2024-11-05T00:00:00" u="1"/>
        <d v="2024-11-08T00:00:00" u="1"/>
        <d v="2024-11-09T00:00:00" u="1"/>
        <d v="2024-11-03T00:00:00" u="1"/>
        <d v="2024-10-29T00:00:00" u="1"/>
        <d v="2024-10-28T00:00:00" u="1"/>
        <d v="2024-10-30T00:00:00" u="1"/>
        <d v="2024-10-31T00:00:00" u="1"/>
        <d v="2024-11-01T00:00:00" u="1"/>
        <d v="2024-11-02T00:00:00" u="1"/>
        <d v="2024-10-27T00:00:00" u="1"/>
        <d v="2024-10-25T00:00:00" u="1"/>
        <d v="2024-10-26T00:00:00" u="1"/>
        <d v="2024-10-24T00:00:00" u="1"/>
        <d v="2024-10-21T00:00:00" u="1"/>
        <d v="2024-10-23T00:00:00" u="1"/>
        <d v="2024-10-22T00:00:00" u="1"/>
        <d v="2024-10-20T00:00:00" u="1"/>
        <d v="2024-10-18T00:00:00" u="1"/>
        <d v="2024-10-14T00:00:00" u="1"/>
        <d v="2024-10-16T00:00:00" u="1"/>
        <d v="2024-10-17T00:00:00" u="1"/>
        <d v="2024-10-15T00:00:00" u="1"/>
        <d v="2024-10-19T00:00:00" u="1"/>
        <d v="2024-10-13T00:00:00" u="1"/>
        <d v="2024-10-09T00:00:00" u="1"/>
        <d v="2024-10-11T00:00:00" u="1"/>
        <d v="2024-10-10T00:00:00" u="1"/>
        <d v="2024-10-12T00:00:00" u="1"/>
        <d v="2024-10-08T00:00:00" u="1"/>
        <d v="2024-10-07T00:00:00" u="1"/>
        <d v="2024-10-06T00:00:00" u="1"/>
        <d v="2024-10-03T00:00:00" u="1"/>
        <d v="2024-10-04T00:00:00" u="1"/>
        <d v="2024-09-30T00:00:00" u="1"/>
        <d v="2024-10-01T00:00:00" u="1"/>
        <d v="2024-10-02T00:00:00" u="1"/>
        <d v="2024-10-05T00:00:00" u="1"/>
        <d v="2024-09-29T00:00:00" u="1"/>
        <d v="2024-09-27T00:00:00" u="1"/>
        <d v="2024-09-23T00:00:00" u="1"/>
        <d v="2024-09-25T00:00:00" u="1"/>
        <d v="2024-09-26T00:00:00" u="1"/>
        <d v="2024-09-24T00:00:00" u="1"/>
        <d v="2024-09-28T00:00:00" u="1"/>
        <d v="2024-09-22T00:00:00" u="1"/>
        <d v="2024-09-20T00:00:00" u="1"/>
        <d v="2024-09-19T00:00:00" u="1"/>
        <d v="2024-09-16T00:00:00" u="1"/>
        <d v="2024-09-17T00:00:00" u="1"/>
        <d v="2024-09-18T00:00:00" u="1"/>
        <d v="2024-09-21T00:00:00" u="1"/>
        <d v="2024-09-15T00:00:00" u="1"/>
        <d v="2024-09-10T00:00:00" u="1"/>
        <d v="2024-09-12T00:00:00" u="1"/>
        <d v="2024-09-13T00:00:00" u="1"/>
        <d v="2024-09-11T00:00:00" u="1"/>
        <d v="2024-09-09T00:00:00" u="1"/>
        <d v="2024-09-14T00:00:00" u="1"/>
        <d v="2024-09-08T00:00:00" u="1"/>
        <d v="2024-09-04T00:00:00" u="1"/>
        <d v="2024-09-06T00:00:00" u="1"/>
        <d v="2024-09-05T00:00:00" u="1"/>
        <d v="2024-09-02T00:00:00" u="1"/>
        <d v="2024-09-03T00:00:00" u="1"/>
        <d v="2024-09-07T00:00:00" u="1"/>
      </sharedItems>
    </cacheField>
    <cacheField name="Status" numFmtId="0">
      <sharedItems containsBlank="1" count="4">
        <s v="Submitted"/>
        <s v="Approved"/>
        <m u="1"/>
        <s v="Exported" u="1"/>
      </sharedItems>
    </cacheField>
    <cacheField name="Notes" numFmtId="0">
      <sharedItems containsNonDate="0" containsString="0" containsBlank="1"/>
    </cacheField>
    <cacheField name="Crew" numFmtId="0">
      <sharedItems containsBlank="1" count="55">
        <s v="Valentin Lopez's Crew"/>
        <m/>
        <s v="Uriel Garcia's Crew"/>
        <s v="Jose Rangel's Crew"/>
        <s v="Justin - Grading Crew"/>
        <s v="ROLANDO COLMENERO-GARCIA CREW"/>
        <s v="WILLIAM PERSINGER WTX TC"/>
        <s v="Jorge Flores's Crew"/>
        <s v="Roberto Lumbreras's Crew"/>
        <s v="Juan Rodriguez's Crew"/>
        <s v="Jesus Lopez's Crew"/>
        <s v="Daniel Lopez's Crew"/>
        <s v="Jose Turrubiartes's Crew"/>
        <s v="Hector Claudio's Crew"/>
        <s v="Juan Reyes's Crew"/>
        <s v="Andres Blanco's Crew"/>
        <s v="Juan C. Vasquez's Crew"/>
        <s v="Ramiro Vazquez's Crew"/>
        <s v="Reyneri Caballero's Crew"/>
        <s v="Leonel Munoz"/>
        <s v="Juan Ruiz's Crew"/>
        <s v="Aaron Concha's Crew"/>
        <s v="Salvador Aguillon Crew"/>
        <s v="Aureliano Reyes Crew"/>
        <s v="Josue Martinez"/>
        <s v="Alonzo Gonzalez's Crew"/>
        <s v="Omar Ramirez Traffic Crew"/>
        <s v="Hector Sanchez's Crew"/>
        <s v="Jesus Rodarte's Crew"/>
        <s v="Juan Lopez's Crew"/>
        <s v="Concrete Batch Plant"/>
        <s v="Sabino Ibarra's Crew"/>
        <s v="Alonso Miramontes's Crew"/>
        <s v="Troy Malette - Superintendent"/>
        <s v="Jose Rivera's Crew"/>
        <s v="Drilled Shaft Support Crew - Riverfront"/>
        <s v="Jose Lira's Crew" u="1"/>
        <s v="Survey Crew - Matt" u="1"/>
        <s v="Phillip Sabaj" u="1"/>
        <s v="Alejandro Lozano's Archived Crew" u="1"/>
        <s v="Traffic Control - Miguel Rivera" u="1"/>
        <s v="Jesus Orlando Rodarte Serrano" u="1"/>
        <s v="Alejandro Lozano" u="1"/>
        <s v="Superintendents" u="1"/>
        <s v="TEX DIST" u="1"/>
        <s v="Traffic Control" u="1"/>
        <s v="Jose Lopez's Crew" u="1"/>
        <s v="Safety Crew" u="1"/>
        <s v="Robert Neff" u="1"/>
        <s v="Guillermo Mancilla's Crew" u="1"/>
        <s v="Jose L. Montante" u="1"/>
        <s v="DALOH-HH" u="1"/>
        <s v="Project Engineer" u="1"/>
        <s v="Clint Mize Crew" u="1"/>
        <s v="Juan Miramontes's Crew" u="1"/>
      </sharedItems>
    </cacheField>
    <cacheField name="CrewType" numFmtId="0">
      <sharedItems containsBlank="1"/>
    </cacheField>
    <cacheField name="CreatedBy" numFmtId="0">
      <sharedItems/>
    </cacheField>
    <cacheField name="CreatedOn" numFmtId="0">
      <sharedItems/>
    </cacheField>
    <cacheField name="ReviewedBy" numFmtId="0">
      <sharedItems containsNonDate="0" containsString="0" containsBlank="1"/>
    </cacheField>
    <cacheField name="ReviewedOn" numFmtId="0">
      <sharedItems/>
    </cacheField>
    <cacheField name="ApprovedBy" numFmtId="0">
      <sharedItems containsBlank="1" count="43">
        <m/>
        <s v="Juan C. Berjes Ruiz"/>
        <s v="Caleb L. Padgett"/>
        <s v="MICHAEL A. RIEDER"/>
        <s v="Jesus A. Medina-Rodriguez"/>
        <s v="Alejandro J. Rodriguez-Ayala"/>
        <s v="Clint Mize"/>
        <s v="Osama M. Abunemeh"/>
        <s v="William H. Rather"/>
        <s v="ANTHONY J. HARDIMON"/>
        <s v="Manuel Andrade"/>
        <s v="Jose A. Bautista"/>
        <s v="Jared K. Ruhrup"/>
        <s v="Jorge L. Martinez"/>
        <s v="Alberto Zuniga"/>
        <s v="Eric Giebelhaus"/>
        <s v="Jose R. Terrazas Melendez"/>
        <s v="Kody Hurley"/>
        <s v="Samuel A. Bach"/>
        <s v="Luis F. Ramirez"/>
        <s v="Bikhyat Adhikari"/>
        <s v="Matthew C. Shaylor"/>
        <s v="PAXTON C. HAYS"/>
        <s v="Hector U. Bonilla"/>
        <s v="Luis A. Morales"/>
        <s v="Roberto Guerrero Jr"/>
        <s v="Caleb S. Kocmick"/>
        <s v="Michael A. Hammons"/>
        <s v="Adam H. Goode"/>
        <s v="Saul Martinez Alvarez"/>
        <s v="Gerald A. Ehimhen"/>
        <s v="Grecia Mancha Camacho" u="1"/>
        <s v="Nagesh Kumar Pachipulusu Sreedhar" u="1"/>
        <s v="Ammar I. Elhamad" u="1"/>
        <s v="James P. Gabe" u="1"/>
        <s v="Esteban Rodriguez Perez" u="1"/>
        <s v="Ramesh Bobba" u="1"/>
        <s v="Brett Watson" u="1"/>
        <s v="Deziree L. Brent" u="1"/>
        <s v="Cooper E. Link" u="1"/>
        <s v="Deziree L. Thomas" u="1"/>
        <s v="Samuel R. Piland" u="1"/>
        <s v="Tynor J. Larson" u="1"/>
      </sharedItems>
    </cacheField>
    <cacheField name="ApprovedOn" numFmtId="0">
      <sharedItems/>
    </cacheField>
    <cacheField name="ExportedBy" numFmtId="0">
      <sharedItems containsNonDate="0" containsString="0" containsBlank="1"/>
    </cacheField>
    <cacheField name="ExportedOn" numFmtId="0">
      <sharedItems containsNonDate="0" containsString="0" containsBlank="1"/>
    </cacheField>
    <cacheField name="EXCLUDE" numFmtId="0">
      <sharedItems containsNonDate="0" containsString="0" containsBlank="1"/>
    </cacheField>
    <cacheField name="Project" numFmtId="0">
      <sharedItems/>
    </cacheField>
    <cacheField name="SR PM" numFmtId="0">
      <sharedItems containsBlank="1" count="14">
        <s v="Adam H. Goode"/>
        <s v="Luis A. Morales"/>
        <s v="Bikhyat Adhikari"/>
        <s v="Eric Giebelhaus"/>
        <s v=""/>
        <s v="William Rather"/>
        <s v="Clint Mize"/>
        <s v="Sam Bach"/>
        <m u="1"/>
        <s v="Ramesh Bobba" u="1"/>
        <s v="Cooper Link" u="1"/>
        <s v="James P. Gabe" u="1"/>
        <s v="Nagesh Kumar" u="1"/>
        <s v="Samuel R. Piland" u="1"/>
      </sharedItems>
    </cacheField>
    <cacheField name="Date2" numFmtId="14">
      <sharedItems containsSemiMixedTypes="0" containsNonDate="0" containsDate="1" containsString="0" minDate="2025-05-11T00:00:00" maxDate="2025-05-18T00:00:00"/>
    </cacheField>
    <cacheField name="Day" numFmtId="14">
      <sharedItems containsBlank="1" count="8">
        <s v="Friday"/>
        <s v="Thursday"/>
        <s v="Wednesday"/>
        <s v="Tuesday"/>
        <s v="Monday"/>
        <s v="Saturday"/>
        <s v="Sunday"/>
        <m u="1"/>
      </sharedItems>
    </cacheField>
    <cacheField name="Created On (D/T)" numFmtId="0">
      <sharedItems/>
    </cacheField>
    <cacheField name="Approved On (D/T)" numFmtId="164">
      <sharedItems containsSemiMixedTypes="0" containsNonDate="0" containsDate="1" containsString="0" minDate="1901-01-01T00:00:00" maxDate="2025-05-19T11:59:23"/>
    </cacheField>
    <cacheField name="On Time Status" numFmtId="164">
      <sharedItems/>
    </cacheField>
    <cacheField name="Hours3" numFmtId="2">
      <sharedItems containsSemiMixedTypes="0" containsString="0" containsNumber="1" minValue="0.5" maxValue="16"/>
    </cacheField>
    <cacheField name="TBD" numFmtId="2">
      <sharedItems/>
    </cacheField>
    <cacheField name="Cost Code &amp; Class" numFmtId="2">
      <sharedItems/>
    </cacheField>
    <cacheField name="Employee4" numFmtId="2">
      <sharedItems/>
    </cacheField>
    <cacheField name="Crew5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Torres" refreshedDate="45796.298817824078" createdVersion="8" refreshedVersion="8" minRefreshableVersion="3" recordCount="2292" xr:uid="{D6CFDEC5-3385-470D-A740-63511D9B01AD}">
  <cacheSource type="worksheet">
    <worksheetSource name="Table1[[Project]:[Crew5]]"/>
  </cacheSource>
  <cacheFields count="12">
    <cacheField name="Project" numFmtId="0">
      <sharedItems containsBlank="1" count="53">
        <s v="2024-004 - City of Dallas Sidewalk 2024"/>
        <s v="2021-017 - Plano Collin Creek Culvert Imp"/>
        <s v="2024-030 - Matagorda SH 35 Bridge Replace"/>
        <s v="2024-027 - NTTA Fracture Critical Bridge"/>
        <s v="2023-032 - IH-345 BRIDGE REHABILITATION"/>
        <s v="2023-034 - Dallas IH 45 Bridge Maintenanc"/>
        <s v="2023-007 - Ector BI 20E Rehab Roadway"/>
        <s v="2022-023 - Dallas Riverfront &amp; Cadiz Brid"/>
        <s v="SEL-2025 - Select Maintenance 2025"/>
        <s v="2024-012 - Dallas IH 635 U-Turn Bridge"/>
        <s v="TEXDIST - Texas District Office"/>
        <s v="2025-007 - SM-Dallas SH 310 Intersection"/>
        <s v="2024-028 - Harris VA Bearing Pad Replacem"/>
        <s v="2023-006 - Tarrant SH183 Bridge"/>
        <s v="WTOH-HH - West Texas OH Heavy Highway"/>
        <s v="DALOH-HH - Dallas OH Heavy Highway"/>
        <s v="HOUOH-HH - Houston OH - Heavy Highway"/>
        <s v="2023-035 - Harris VA Bridge Rehabs"/>
        <s v="EQUIP HOU - Equipment Houston Division"/>
        <s v="2022-008 - Gregg CS Bridge Replacement"/>
        <s v="2022-040 - Hardin Bridge Overlay/Repair"/>
        <s v="2024-017 - Jefferson SH 73 Safety Improve"/>
        <s v="2024-025 - Liberty FM 787 EMC Bridge"/>
        <s v="EQUIP DFW - Equipment DFW Division"/>
        <s v="2024-019 - Tarrant VA Bridge Rehab"/>
        <s v="2023-019 - Martin SH 176 Roadway Improvem"/>
        <s v="2024-024 - Tarrant CS Intersection Improv"/>
        <s v="2024-023 - Tarrant Riverside Bridge Rehab"/>
        <s v="2023-014 - Tarrant IH 20 US 81 Bridge Dec"/>
        <s v="2025-008 - NTTA CTP Southbound Mainlanes"/>
        <s v="2024-003 - Dallas 635 Slope Stabilization"/>
        <s v="2019-044 - E. Long Avenue"/>
        <m u="1"/>
        <s v="2024-016 - Rockwall SH 66 Column Repair" u="1"/>
        <s v="2023-026 - Matagorda FM 521 Bridge Replac" u="1"/>
        <s v="2025-005 - Howard IH 20 Bridge Replacemen" u="1"/>
        <s v="2023-032 - Dallas SH 345 Bridge Rehabilit" u="1"/>
        <s v="2023-004 - Rehab Lanside Storm Phase 2" u="1"/>
        <s v="2023-036 - Galveston FM 517 Highway Impro" u="1"/>
        <s v="2024-014 - SRB Sub SH 73 Barrier Install" u="1"/>
        <s v="2022-003 - Rehab Runway 17L/35R Storm Dra" u="1"/>
        <s v="2022-033 - Collin Mckinney Parkway Constr" u="1"/>
        <s v="2024-036 - Terminal F Civil Utility Packa" u="1"/>
        <s v="2024-034 - NTTA DNT ML Deck Repair" u="1"/>
        <s v="EQUIP WT - Equipment West Texas Division" u="1"/>
        <s v="2023-006 - ONSITE" u="1"/>
        <s v="2021-072 - DFW Soil Slope Remediation" u="1"/>
        <s v="2023-006 - Tarrant SH 183 Bridge Replacem" u="1"/>
        <s v="2023-028 - Tarrant FM 157 Intersection Im" u="1"/>
        <s v="2023-027 - NTTA SRT Rail &amp; Shoulder Rehab" u="1"/>
        <s v="SEL-2024 - Select Maintenace 2024" u="1"/>
        <s v="2023-029 - SM-Tarrant IH 20 Rehad Road" u="1"/>
        <s v=" - " u="1"/>
      </sharedItems>
    </cacheField>
    <cacheField name="SR PM" numFmtId="0">
      <sharedItems containsBlank="1" count="14">
        <s v="Adam H. Goode"/>
        <s v="Luis A. Morales"/>
        <s v="Bikhyat Adhikari"/>
        <s v="Eric Giebelhaus"/>
        <s v=""/>
        <s v="William Rather"/>
        <s v="Clint Mize"/>
        <s v="Sam Bach"/>
        <m u="1"/>
        <s v="Ramesh Bobba" u="1"/>
        <s v="Cooper Link" u="1"/>
        <s v="James P. Gabe" u="1"/>
        <s v="Nagesh Kumar" u="1"/>
        <s v="Samuel R. Piland" u="1"/>
      </sharedItems>
    </cacheField>
    <cacheField name="Date2" numFmtId="14">
      <sharedItems containsSemiMixedTypes="0" containsNonDate="0" containsDate="1" containsString="0" minDate="2025-05-11T00:00:00" maxDate="2025-05-18T00:00:00"/>
    </cacheField>
    <cacheField name="Day" numFmtId="14">
      <sharedItems containsBlank="1" count="8">
        <s v="Friday"/>
        <s v="Thursday"/>
        <s v="Wednesday"/>
        <s v="Tuesday"/>
        <s v="Monday"/>
        <s v="Saturday"/>
        <s v="Sunday"/>
        <m u="1"/>
      </sharedItems>
    </cacheField>
    <cacheField name="Created On (D/T)" numFmtId="0">
      <sharedItems/>
    </cacheField>
    <cacheField name="Approved On (D/T)" numFmtId="164">
      <sharedItems containsSemiMixedTypes="0" containsNonDate="0" containsDate="1" containsString="0" minDate="1901-01-01T00:00:00" maxDate="2025-05-19T11:59:23"/>
    </cacheField>
    <cacheField name="On Time Status" numFmtId="164">
      <sharedItems containsBlank="1" count="4">
        <s v="Not Approved On Time"/>
        <s v="Approved On Time"/>
        <m u="1"/>
        <e v="#VALUE!" u="1"/>
      </sharedItems>
    </cacheField>
    <cacheField name="Hours3" numFmtId="2">
      <sharedItems containsSemiMixedTypes="0" containsString="0" containsNumber="1" minValue="0.5" maxValue="16"/>
    </cacheField>
    <cacheField name="TBD" numFmtId="2">
      <sharedItems/>
    </cacheField>
    <cacheField name="Cost Code &amp; Class" numFmtId="2">
      <sharedItems/>
    </cacheField>
    <cacheField name="Employee4" numFmtId="2">
      <sharedItems/>
    </cacheField>
    <cacheField name="Crew5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Torres" refreshedDate="45796.301077199074" createdVersion="8" refreshedVersion="8" minRefreshableVersion="3" recordCount="530" xr:uid="{63C3160D-2DE7-40A0-8B6F-E23CF5D3C4F0}">
  <cacheSource type="worksheet">
    <worksheetSource ref="A4:AD534" sheet="QTYS"/>
  </cacheSource>
  <cacheFields count="30">
    <cacheField name="Id" numFmtId="0">
      <sharedItems containsString="0" containsBlank="1" containsNumber="1" containsInteger="1" minValue="101050" maxValue="101711"/>
    </cacheField>
    <cacheField name="ProjectNo" numFmtId="0">
      <sharedItems containsBlank="1"/>
    </cacheField>
    <cacheField name="ProjectDescription" numFmtId="0">
      <sharedItems containsBlank="1"/>
    </cacheField>
    <cacheField name="CostCode" numFmtId="0">
      <sharedItems containsBlank="1"/>
    </cacheField>
    <cacheField name="CostCodeDescription" numFmtId="0">
      <sharedItems containsBlank="1"/>
    </cacheField>
    <cacheField name="Amount" numFmtId="0">
      <sharedItems containsString="0" containsBlank="1" containsNumber="1" minValue="5.0000000000000001E-4" maxValue="11180"/>
    </cacheField>
    <cacheField name="Unit" numFmtId="0">
      <sharedItems containsBlank="1"/>
    </cacheField>
    <cacheField name="Date" numFmtId="0">
      <sharedItems containsBlank="1"/>
    </cacheField>
    <cacheField name="Status" numFmtId="0">
      <sharedItems containsBlank="1"/>
    </cacheField>
    <cacheField name="Crew" numFmtId="0">
      <sharedItems containsBlank="1"/>
    </cacheField>
    <cacheField name="CrewType" numFmtId="0">
      <sharedItems containsBlank="1"/>
    </cacheField>
    <cacheField name="CreatedBy" numFmtId="0">
      <sharedItems containsBlank="1"/>
    </cacheField>
    <cacheField name="CreatedOn" numFmtId="0">
      <sharedItems containsBlank="1"/>
    </cacheField>
    <cacheField name="ReviewedBy" numFmtId="0">
      <sharedItems containsNonDate="0" containsString="0" containsBlank="1"/>
    </cacheField>
    <cacheField name="ReviewedOn" numFmtId="0">
      <sharedItems containsBlank="1"/>
    </cacheField>
    <cacheField name="ApprovedBy" numFmtId="0">
      <sharedItems containsBlank="1"/>
    </cacheField>
    <cacheField name="ApprovedOn" numFmtId="0">
      <sharedItems containsBlank="1"/>
    </cacheField>
    <cacheField name="ExportedBy" numFmtId="0">
      <sharedItems containsNonDate="0" containsString="0" containsBlank="1"/>
    </cacheField>
    <cacheField name="ExportedOn" numFmtId="0">
      <sharedItems containsNonDate="0" containsString="0" containsBlank="1"/>
    </cacheField>
    <cacheField name="Project" numFmtId="0">
      <sharedItems containsBlank="1"/>
    </cacheField>
    <cacheField name="Job &amp; Desc" numFmtId="0">
      <sharedItems containsBlank="1" count="50">
        <s v="2024-030: Matagorda SH 35 Bridge Replace"/>
        <s v="2023-007: Ector BI 20E Rehab Roadway"/>
        <s v="2024-004: City of Dallas Sidewalk 2024"/>
        <s v="SEL-2025: Select Maintenance 2025"/>
        <s v="2024-012: Dallas IH 635 U-Turn Bridge"/>
        <s v="2023-034: Dallas IH 45 Bridge Maintenanc"/>
        <s v="2023-032: IH-345 BRIDGE REHABILITATION"/>
        <s v="2024-028: Harris VA Bearing Pad Replacem"/>
        <s v="2021-017: Plano Collin Creek Culvert Imp"/>
        <s v="2024-023: Tarrant Riverside Bridge Rehab"/>
        <s v="2025-007: SM-Dallas SH 310 Intersection"/>
        <s v="2022-023: Dallas Riverfront &amp; Cadiz Brid"/>
        <s v="2023-035: Harris VA Bridge Rehabs"/>
        <s v="EQUIP HOU: Equipment Houston Division"/>
        <s v="2024-034: NTTA DNT ML Deck Repair"/>
        <s v="2023-006: Tarrant SH183 Bridge"/>
        <s v="2024-017: Jefferson SH 73 Safety Improve"/>
        <s v="2024-025: Liberty FM 787 EMC Bridge"/>
        <s v="2024-027: NTTA Fracture Critical Bridge"/>
        <s v="2024-019: Tarrant VA Bridge Rehab"/>
        <s v="2024-003: Dallas 635 Slope Stabilization"/>
        <s v="2022-008: Gregg CS Bridge Replacement"/>
        <s v="2023-014: Tarrant IH 20 US 81 Bridge Dec"/>
        <s v="2024-024: Tarrant CS Intersection Improv"/>
        <m/>
        <s v="2024-016: Rockwall SH 66 Column Repair" u="1"/>
        <s v="EQUIP DFW: Equipment DFW Division" u="1"/>
        <s v="2023-032: Dallas SH 345 Bridge Rehabilit" u="1"/>
        <s v="2019-044: E. Long Avenue" u="1"/>
        <s v="2022-040: Hardin Bridge Overlay/Repair" u="1"/>
        <s v="TEXDIST: Texas District Office" u="1"/>
        <s v="2023-036: Galveston FM 517 Highway Impro" u="1"/>
        <s v="2023-026: Matagorda FM 521 Bridge Replac" u="1"/>
        <s v="2022-033: Collin Mckinney Parkway Constr" u="1"/>
        <s v="2022-003: Rehab Runway 17L/35R Storm Dra" u="1"/>
        <s v="2023-004: Rehab Lanside Storm Phase 2" u="1"/>
        <s v="2024-014: SRB Sub SH 73 Barrier Install" u="1"/>
        <s v="2024-036: Terminal F Civil Utility Packa" u="1"/>
        <s v="WTOH-HH: West Texas OH Heavy Highway" u="1"/>
        <s v="DALOH-HH: Dallas OH Heavy Highway" u="1"/>
        <s v="HOUOH-HH: Houston OH - Heavy Highway" u="1"/>
        <s v="2023-006: ONSITE" u="1"/>
        <s v="2021-072: DFW Soil Slope Remediation" u="1"/>
        <s v="2023-006: Tarrant SH 183 Bridge Replacem" u="1"/>
        <s v="2023-019: Martin SH 176 Roadway Improvem" u="1"/>
        <s v="2023-027: NTTA SRT Rail &amp; Shoulder Rehab" u="1"/>
        <s v="SEL-2024: Select Maintenace 2024" u="1"/>
        <s v="2023-028: Tarrant FM 157 Intersection Im" u="1"/>
        <s v="2023-029: SM-Tarrant IH 20 Rehad Road" u="1"/>
        <s v="2020-037: SL 338 Brdg - Odessa Ector Co" u="1"/>
      </sharedItems>
    </cacheField>
    <cacheField name="SR PM" numFmtId="0">
      <sharedItems containsBlank="1" containsMixedTypes="1" containsNumber="1" containsInteger="1" minValue="0" maxValue="0" count="9">
        <s v="Luis A. Morales"/>
        <s v="Bikhyat Adhikari"/>
        <s v="Adam H. Goode"/>
        <s v=""/>
        <s v="Eric Giebelhaus"/>
        <s v="Clint Mize"/>
        <s v="Sam Bach"/>
        <m/>
        <n v="0" u="1"/>
      </sharedItems>
    </cacheField>
    <cacheField name="Day" numFmtId="14">
      <sharedItems containsBlank="1" count="8">
        <s v="Wednesday"/>
        <s v="Thursday"/>
        <s v="Tuesday"/>
        <s v="Monday"/>
        <s v="Friday"/>
        <s v="Saturday"/>
        <s v="Sunday"/>
        <m/>
      </sharedItems>
    </cacheField>
    <cacheField name="Created On (D/T)" numFmtId="0">
      <sharedItems containsBlank="1"/>
    </cacheField>
    <cacheField name="Approved On (D/T)" numFmtId="164">
      <sharedItems containsNonDate="0" containsDate="1" containsString="0" containsBlank="1" minDate="1901-01-01T00:00:00" maxDate="2025-05-19T11:37:51"/>
    </cacheField>
    <cacheField name="On Time Status" numFmtId="164">
      <sharedItems containsBlank="1" count="3">
        <s v="Approved On Time"/>
        <s v="Not Approved On Time"/>
        <m/>
      </sharedItems>
    </cacheField>
    <cacheField name="Cost Code" numFmtId="164">
      <sharedItems containsBlank="1"/>
    </cacheField>
    <cacheField name="Qty" numFmtId="0">
      <sharedItems containsString="0" containsBlank="1" containsNumber="1" minValue="5.0000000000000001E-4" maxValue="11180"/>
    </cacheField>
    <cacheField name="UoM" numFmtId="164">
      <sharedItems containsBlank="1"/>
    </cacheField>
    <cacheField name="Crew2" numFmtId="164">
      <sharedItems containsDate="1" containsBlank="1" containsMixedTypes="1" minDate="1899-12-30T00:00:00" maxDate="1899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x v="0"/>
    <x v="0"/>
    <x v="0"/>
  </r>
  <r>
    <x v="0"/>
    <x v="0"/>
    <x v="1"/>
  </r>
  <r>
    <x v="0"/>
    <x v="0"/>
    <x v="2"/>
  </r>
  <r>
    <x v="1"/>
    <x v="1"/>
    <x v="3"/>
  </r>
  <r>
    <x v="0"/>
    <x v="2"/>
    <x v="4"/>
  </r>
  <r>
    <x v="2"/>
    <x v="1"/>
    <x v="5"/>
  </r>
  <r>
    <x v="3"/>
    <x v="3"/>
    <x v="6"/>
  </r>
  <r>
    <x v="3"/>
    <x v="3"/>
    <x v="7"/>
  </r>
  <r>
    <x v="3"/>
    <x v="1"/>
    <x v="8"/>
  </r>
  <r>
    <x v="3"/>
    <x v="3"/>
    <x v="9"/>
  </r>
  <r>
    <x v="3"/>
    <x v="1"/>
    <x v="10"/>
  </r>
  <r>
    <x v="3"/>
    <x v="1"/>
    <x v="11"/>
  </r>
  <r>
    <x v="3"/>
    <x v="1"/>
    <x v="12"/>
  </r>
  <r>
    <x v="3"/>
    <x v="1"/>
    <x v="13"/>
  </r>
  <r>
    <x v="3"/>
    <x v="2"/>
    <x v="14"/>
  </r>
  <r>
    <x v="1"/>
    <x v="1"/>
    <x v="15"/>
  </r>
  <r>
    <x v="2"/>
    <x v="1"/>
    <x v="5"/>
  </r>
  <r>
    <x v="4"/>
    <x v="4"/>
    <x v="16"/>
  </r>
  <r>
    <x v="0"/>
    <x v="5"/>
    <x v="17"/>
  </r>
  <r>
    <x v="4"/>
    <x v="6"/>
    <x v="18"/>
  </r>
  <r>
    <x v="5"/>
    <x v="7"/>
    <x v="19"/>
  </r>
  <r>
    <x v="6"/>
    <x v="8"/>
    <x v="20"/>
  </r>
  <r>
    <x v="6"/>
    <x v="9"/>
    <x v="21"/>
  </r>
  <r>
    <x v="4"/>
    <x v="10"/>
    <x v="22"/>
  </r>
  <r>
    <x v="5"/>
    <x v="11"/>
    <x v="23"/>
  </r>
  <r>
    <x v="5"/>
    <x v="12"/>
    <x v="24"/>
  </r>
  <r>
    <x v="4"/>
    <x v="13"/>
    <x v="25"/>
  </r>
  <r>
    <x v="0"/>
    <x v="5"/>
    <x v="26"/>
  </r>
  <r>
    <x v="4"/>
    <x v="14"/>
    <x v="27"/>
  </r>
  <r>
    <x v="5"/>
    <x v="15"/>
    <x v="28"/>
  </r>
  <r>
    <x v="4"/>
    <x v="16"/>
    <x v="29"/>
  </r>
  <r>
    <x v="4"/>
    <x v="14"/>
    <x v="30"/>
  </r>
  <r>
    <x v="4"/>
    <x v="13"/>
    <x v="31"/>
  </r>
  <r>
    <x v="4"/>
    <x v="17"/>
    <x v="32"/>
  </r>
  <r>
    <x v="5"/>
    <x v="15"/>
    <x v="33"/>
  </r>
  <r>
    <x v="5"/>
    <x v="18"/>
    <x v="34"/>
  </r>
  <r>
    <x v="5"/>
    <x v="15"/>
    <x v="35"/>
  </r>
  <r>
    <x v="4"/>
    <x v="17"/>
    <x v="36"/>
  </r>
  <r>
    <x v="4"/>
    <x v="14"/>
    <x v="37"/>
  </r>
  <r>
    <x v="4"/>
    <x v="14"/>
    <x v="38"/>
  </r>
  <r>
    <x v="4"/>
    <x v="14"/>
    <x v="39"/>
  </r>
  <r>
    <x v="4"/>
    <x v="1"/>
    <x v="40"/>
  </r>
  <r>
    <x v="1"/>
    <x v="1"/>
    <x v="41"/>
  </r>
  <r>
    <x v="4"/>
    <x v="2"/>
    <x v="42"/>
  </r>
  <r>
    <x v="7"/>
    <x v="1"/>
    <x v="43"/>
  </r>
  <r>
    <x v="1"/>
    <x v="1"/>
    <x v="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2">
  <r>
    <n v="605323"/>
    <s v="240054"/>
    <s v="Valentin Lopez"/>
    <x v="0"/>
    <x v="0"/>
    <s v="440 4000C"/>
    <s v="618 F P S BFR 6"/>
    <s v="1"/>
    <n v="2"/>
    <x v="0"/>
    <x v="0"/>
    <m/>
    <x v="0"/>
    <s v="Concrete"/>
    <s v="Valentin Lopez"/>
    <s v="05/18/2025, 19:14"/>
    <m/>
    <s v="0001-01-01T00:00:00Z"/>
    <x v="0"/>
    <s v="0001-01-01T00:00:00Z"/>
    <m/>
    <m/>
    <m/>
    <s v="2024-004 - City of Dallas Sidewalk 2024"/>
    <x v="0"/>
    <d v="2025-05-16T00:00:00"/>
    <x v="0"/>
    <s v="05/18/2025 7:14 PM"/>
    <d v="1901-01-01T00:00:00"/>
    <s v="Not Approved On Time"/>
    <n v="2"/>
    <s v=""/>
    <s v="440 4000C - 618 F P S BFR 6"/>
    <s v="240054 - Valentin Lopez"/>
    <s v="Valentin Lopez's Crew"/>
  </r>
  <r>
    <n v="605324"/>
    <s v="240054"/>
    <s v="Valentin Lopez"/>
    <x v="0"/>
    <x v="0"/>
    <s v="440 4000B"/>
    <s v="618 FG BFR 6"/>
    <s v="1"/>
    <n v="2"/>
    <x v="0"/>
    <x v="0"/>
    <m/>
    <x v="0"/>
    <s v="Concrete"/>
    <s v="Valentin Lopez"/>
    <s v="05/18/2025, 19:14"/>
    <m/>
    <s v="0001-01-01T00:00:00Z"/>
    <x v="0"/>
    <s v="0001-01-01T00:00:00Z"/>
    <m/>
    <m/>
    <m/>
    <s v="2024-004 - City of Dallas Sidewalk 2024"/>
    <x v="0"/>
    <d v="2025-05-16T00:00:00"/>
    <x v="0"/>
    <s v="05/18/2025 7:14 PM"/>
    <d v="1901-01-01T00:00:00"/>
    <s v="Not Approved On Time"/>
    <n v="2"/>
    <s v=""/>
    <s v="440 4000B - 618 FG BFR 6"/>
    <s v="240054 - Valentin Lopez"/>
    <s v="Valentin Lopez's Crew"/>
  </r>
  <r>
    <n v="605325"/>
    <s v="240054"/>
    <s v="Valentin Lopez"/>
    <x v="0"/>
    <x v="0"/>
    <s v="200 4000C"/>
    <s v="355 F P S SDW 4"/>
    <s v="1"/>
    <n v="2"/>
    <x v="0"/>
    <x v="0"/>
    <m/>
    <x v="0"/>
    <s v="Concrete"/>
    <s v="Valentin Lopez"/>
    <s v="05/18/2025, 19:14"/>
    <m/>
    <s v="0001-01-01T00:00:00Z"/>
    <x v="0"/>
    <s v="0001-01-01T00:00:00Z"/>
    <m/>
    <m/>
    <m/>
    <s v="2024-004 - City of Dallas Sidewalk 2024"/>
    <x v="0"/>
    <d v="2025-05-16T00:00:00"/>
    <x v="0"/>
    <s v="05/18/2025 7:14 PM"/>
    <d v="1901-01-01T00:00:00"/>
    <s v="Not Approved On Time"/>
    <n v="2"/>
    <s v=""/>
    <s v="200 4000C - 355 F P S SDW 4"/>
    <s v="240054 - Valentin Lopez"/>
    <s v="Valentin Lopez's Crew"/>
  </r>
  <r>
    <n v="605326"/>
    <s v="240054"/>
    <s v="Valentin Lopez"/>
    <x v="0"/>
    <x v="0"/>
    <s v="200 4000B"/>
    <s v="355 FG SDW 4"/>
    <s v="1"/>
    <n v="2"/>
    <x v="0"/>
    <x v="0"/>
    <m/>
    <x v="0"/>
    <s v="Concrete"/>
    <s v="Valentin Lopez"/>
    <s v="05/18/2025, 19:14"/>
    <m/>
    <s v="0001-01-01T00:00:00Z"/>
    <x v="0"/>
    <s v="0001-01-01T00:00:00Z"/>
    <m/>
    <m/>
    <m/>
    <s v="2024-004 - City of Dallas Sidewalk 2024"/>
    <x v="0"/>
    <d v="2025-05-16T00:00:00"/>
    <x v="0"/>
    <s v="05/18/2025 7:14 PM"/>
    <d v="1901-01-01T00:00:00"/>
    <s v="Not Approved On Time"/>
    <n v="2"/>
    <s v=""/>
    <s v="200 4000B - 355 FG SDW 4"/>
    <s v="240054 - Valentin Lopez"/>
    <s v="Valentin Lopez's Crew"/>
  </r>
  <r>
    <n v="604639"/>
    <s v="240054"/>
    <s v="Valentin Lopez"/>
    <x v="0"/>
    <x v="0"/>
    <s v="370 4000A"/>
    <s v="463 FG PVMT 8"/>
    <s v="1"/>
    <n v="3"/>
    <x v="1"/>
    <x v="0"/>
    <m/>
    <x v="0"/>
    <s v="Concrete"/>
    <s v="Valentin Lopez"/>
    <s v="05/16/2025, 06:42"/>
    <m/>
    <s v="0001-01-01T00:00:00Z"/>
    <x v="0"/>
    <s v="0001-01-01T00:00:00Z"/>
    <m/>
    <m/>
    <m/>
    <s v="2024-004 - City of Dallas Sidewalk 2024"/>
    <x v="0"/>
    <d v="2025-05-15T00:00:00"/>
    <x v="1"/>
    <s v="05/16/2025 6:42 AM"/>
    <d v="1901-01-01T00:00:00"/>
    <s v="Not Approved On Time"/>
    <n v="3"/>
    <s v=""/>
    <s v="370 4000A - 463 FG PVMT 8"/>
    <s v="240054 - Valentin Lopez"/>
    <s v="Valentin Lopez's Crew"/>
  </r>
  <r>
    <n v="604640"/>
    <s v="240054"/>
    <s v="Valentin Lopez"/>
    <x v="0"/>
    <x v="0"/>
    <s v="200 4000C"/>
    <s v="355 F P S SDW 4"/>
    <s v="1"/>
    <n v="3"/>
    <x v="1"/>
    <x v="0"/>
    <m/>
    <x v="0"/>
    <s v="Concrete"/>
    <s v="Valentin Lopez"/>
    <s v="05/16/2025, 06:42"/>
    <m/>
    <s v="0001-01-01T00:00:00Z"/>
    <x v="0"/>
    <s v="0001-01-01T00:00:00Z"/>
    <m/>
    <m/>
    <m/>
    <s v="2024-004 - City of Dallas Sidewalk 2024"/>
    <x v="0"/>
    <d v="2025-05-15T00:00:00"/>
    <x v="1"/>
    <s v="05/16/2025 6:42 AM"/>
    <d v="1901-01-01T00:00:00"/>
    <s v="Not Approved On Time"/>
    <n v="3"/>
    <s v=""/>
    <s v="200 4000C - 355 F P S SDW 4"/>
    <s v="240054 - Valentin Lopez"/>
    <s v="Valentin Lopez's Crew"/>
  </r>
  <r>
    <n v="604641"/>
    <s v="240054"/>
    <s v="Valentin Lopez"/>
    <x v="0"/>
    <x v="0"/>
    <s v="370 4000B"/>
    <s v="463 F P S PVMT 8"/>
    <s v="1"/>
    <n v="2"/>
    <x v="1"/>
    <x v="0"/>
    <m/>
    <x v="0"/>
    <s v="Concrete"/>
    <s v="Valentin Lopez"/>
    <s v="05/16/2025, 06:42"/>
    <m/>
    <s v="0001-01-01T00:00:00Z"/>
    <x v="0"/>
    <s v="0001-01-01T00:00:00Z"/>
    <m/>
    <m/>
    <m/>
    <s v="2024-004 - City of Dallas Sidewalk 2024"/>
    <x v="0"/>
    <d v="2025-05-15T00:00:00"/>
    <x v="1"/>
    <s v="05/16/2025 6:42 AM"/>
    <d v="1901-01-01T00:00:00"/>
    <s v="Not Approved On Time"/>
    <n v="2"/>
    <s v=""/>
    <s v="370 4000B - 463 F P S PVMT 8"/>
    <s v="240054 - Valentin Lopez"/>
    <s v="Valentin Lopez's Crew"/>
  </r>
  <r>
    <n v="605268"/>
    <s v="240025"/>
    <s v="Juan C. Candelaria"/>
    <x v="0"/>
    <x v="0"/>
    <s v="200 4000C"/>
    <s v="355 F P S SDW 4"/>
    <s v="1"/>
    <n v="2"/>
    <x v="0"/>
    <x v="0"/>
    <m/>
    <x v="0"/>
    <s v="Concrete"/>
    <s v="Valentin Lopez"/>
    <s v="05/18/2025, 12:02"/>
    <m/>
    <s v="0001-01-01T00:00:00Z"/>
    <x v="0"/>
    <s v="0001-01-01T00:00:00Z"/>
    <m/>
    <m/>
    <m/>
    <s v="2024-004 - City of Dallas Sidewalk 2024"/>
    <x v="0"/>
    <d v="2025-05-16T00:00:00"/>
    <x v="0"/>
    <s v="05/18/2025 12:02 PM"/>
    <d v="1901-01-01T00:00:00"/>
    <s v="Not Approved On Time"/>
    <n v="2"/>
    <s v=""/>
    <s v="200 4000C - 355 F P S SDW 4"/>
    <s v="240025 - Juan C. Candelaria"/>
    <s v="Valentin Lopez's Crew"/>
  </r>
  <r>
    <n v="605266"/>
    <s v="240025"/>
    <s v="Juan C. Candelaria"/>
    <x v="0"/>
    <x v="0"/>
    <s v="440 4000C"/>
    <s v="618 F P S BFR 6"/>
    <s v="1"/>
    <n v="6"/>
    <x v="0"/>
    <x v="0"/>
    <m/>
    <x v="0"/>
    <s v="Concrete"/>
    <s v="Valentin Lopez"/>
    <s v="05/18/2025, 12:01"/>
    <m/>
    <s v="0001-01-01T00:00:00Z"/>
    <x v="0"/>
    <s v="0001-01-01T00:00:00Z"/>
    <m/>
    <m/>
    <m/>
    <s v="2024-004 - City of Dallas Sidewalk 2024"/>
    <x v="0"/>
    <d v="2025-05-16T00:00:00"/>
    <x v="0"/>
    <s v="05/18/2025 12:01 PM"/>
    <d v="1901-01-01T00:00:00"/>
    <s v="Not Approved On Time"/>
    <n v="6"/>
    <s v=""/>
    <s v="440 4000C - 618 F P S BFR 6"/>
    <s v="240025 - Juan C. Candelaria"/>
    <s v="Valentin Lopez's Crew"/>
  </r>
  <r>
    <n v="604622"/>
    <s v="240025"/>
    <s v="Juan C. Candelaria"/>
    <x v="0"/>
    <x v="0"/>
    <s v="370 4000B"/>
    <s v="463 F P S PVMT 8"/>
    <s v="1"/>
    <n v="10"/>
    <x v="1"/>
    <x v="0"/>
    <m/>
    <x v="0"/>
    <s v="Concrete"/>
    <s v="Valentin Lopez"/>
    <s v="05/16/2025, 06:40"/>
    <m/>
    <s v="0001-01-01T00:00:00Z"/>
    <x v="0"/>
    <s v="0001-01-01T00:00:00Z"/>
    <m/>
    <m/>
    <m/>
    <s v="2024-004 - City of Dallas Sidewalk 2024"/>
    <x v="0"/>
    <d v="2025-05-15T00:00:00"/>
    <x v="1"/>
    <s v="05/16/2025 6:40 AM"/>
    <d v="1901-01-01T00:00:00"/>
    <s v="Not Approved On Time"/>
    <n v="10"/>
    <s v=""/>
    <s v="370 4000B - 463 F P S PVMT 8"/>
    <s v="240025 - Juan C. Candelaria"/>
    <s v="Valentin Lopez's Crew"/>
  </r>
  <r>
    <n v="605278"/>
    <s v="240025"/>
    <s v="Juan C. Candelaria"/>
    <x v="0"/>
    <x v="0"/>
    <s v="200 4000B"/>
    <s v="355 FG SDW 4"/>
    <s v="1"/>
    <n v="2"/>
    <x v="0"/>
    <x v="0"/>
    <m/>
    <x v="0"/>
    <s v="Concrete"/>
    <s v="Valentin Lopez"/>
    <s v="05/18/2025, 12:04"/>
    <m/>
    <s v="0001-01-01T00:00:00Z"/>
    <x v="0"/>
    <s v="0001-01-01T00:00:00Z"/>
    <m/>
    <m/>
    <m/>
    <s v="2024-004 - City of Dallas Sidewalk 2024"/>
    <x v="0"/>
    <d v="2025-05-16T00:00:00"/>
    <x v="0"/>
    <s v="05/18/2025 12:04 PM"/>
    <d v="1901-01-01T00:00:00"/>
    <s v="Not Approved On Time"/>
    <n v="2"/>
    <s v=""/>
    <s v="200 4000B - 355 FG SDW 4"/>
    <s v="240025 - Juan C. Candelaria"/>
    <s v="Valentin Lopez's Crew"/>
  </r>
  <r>
    <n v="605273"/>
    <s v="240233"/>
    <s v="Jesus Herrera-Rosas"/>
    <x v="0"/>
    <x v="0"/>
    <s v="440 4000C"/>
    <s v="618 F P S BFR 6"/>
    <s v="1"/>
    <n v="2"/>
    <x v="0"/>
    <x v="0"/>
    <m/>
    <x v="0"/>
    <s v="Concrete"/>
    <s v="Valentin Lopez"/>
    <s v="05/18/2025, 12:02"/>
    <m/>
    <s v="0001-01-01T00:00:00Z"/>
    <x v="0"/>
    <s v="0001-01-01T00:00:00Z"/>
    <m/>
    <m/>
    <m/>
    <s v="2024-004 - City of Dallas Sidewalk 2024"/>
    <x v="0"/>
    <d v="2025-05-16T00:00:00"/>
    <x v="0"/>
    <s v="05/18/2025 12:02 PM"/>
    <d v="1901-01-01T00:00:00"/>
    <s v="Not Approved On Time"/>
    <n v="2"/>
    <s v=""/>
    <s v="440 4000C - 618 F P S BFR 6"/>
    <s v="240233 - Jesus Herrera-Rosas"/>
    <s v="Valentin Lopez's Crew"/>
  </r>
  <r>
    <n v="605274"/>
    <s v="240233"/>
    <s v="Jesus Herrera-Rosas"/>
    <x v="0"/>
    <x v="0"/>
    <s v="440 4000B"/>
    <s v="618 FG BFR 6"/>
    <s v="1"/>
    <n v="2"/>
    <x v="0"/>
    <x v="0"/>
    <m/>
    <x v="0"/>
    <s v="Concrete"/>
    <s v="Valentin Lopez"/>
    <s v="05/18/2025, 12:03"/>
    <m/>
    <s v="0001-01-01T00:00:00Z"/>
    <x v="0"/>
    <s v="0001-01-01T00:00:00Z"/>
    <m/>
    <m/>
    <m/>
    <s v="2024-004 - City of Dallas Sidewalk 2024"/>
    <x v="0"/>
    <d v="2025-05-16T00:00:00"/>
    <x v="0"/>
    <s v="05/18/2025 12:03 PM"/>
    <d v="1901-01-01T00:00:00"/>
    <s v="Not Approved On Time"/>
    <n v="2"/>
    <s v=""/>
    <s v="440 4000B - 618 FG BFR 6"/>
    <s v="240233 - Jesus Herrera-Rosas"/>
    <s v="Valentin Lopez's Crew"/>
  </r>
  <r>
    <n v="605331"/>
    <s v="240233"/>
    <s v="Jesus Herrera-Rosas"/>
    <x v="0"/>
    <x v="0"/>
    <s v="200 4000C"/>
    <s v="355 F P S SDW 4"/>
    <s v="1"/>
    <n v="2"/>
    <x v="0"/>
    <x v="0"/>
    <m/>
    <x v="0"/>
    <s v="Concrete"/>
    <s v="Valentin Lopez"/>
    <s v="05/18/2025, 19:18"/>
    <m/>
    <s v="0001-01-01T00:00:00Z"/>
    <x v="0"/>
    <s v="0001-01-01T00:00:00Z"/>
    <m/>
    <m/>
    <m/>
    <s v="2024-004 - City of Dallas Sidewalk 2024"/>
    <x v="0"/>
    <d v="2025-05-16T00:00:00"/>
    <x v="0"/>
    <s v="05/18/2025 7:18 PM"/>
    <d v="1901-01-01T00:00:00"/>
    <s v="Not Approved On Time"/>
    <n v="2"/>
    <s v=""/>
    <s v="200 4000C - 355 F P S SDW 4"/>
    <s v="240233 - Jesus Herrera-Rosas"/>
    <s v="Valentin Lopez's Crew"/>
  </r>
  <r>
    <n v="605322"/>
    <s v="240233"/>
    <s v="Jesus Herrera-Rosas"/>
    <x v="0"/>
    <x v="0"/>
    <s v="200 4000B"/>
    <s v="355 FG SDW 4"/>
    <s v="1"/>
    <n v="4"/>
    <x v="0"/>
    <x v="0"/>
    <m/>
    <x v="0"/>
    <s v="Concrete"/>
    <s v="Valentin Lopez"/>
    <s v="05/18/2025, 19:14"/>
    <m/>
    <s v="0001-01-01T00:00:00Z"/>
    <x v="0"/>
    <s v="0001-01-01T00:00:00Z"/>
    <m/>
    <m/>
    <m/>
    <s v="2024-004 - City of Dallas Sidewalk 2024"/>
    <x v="0"/>
    <d v="2025-05-16T00:00:00"/>
    <x v="0"/>
    <s v="05/18/2025 7:14 PM"/>
    <d v="1901-01-01T00:00:00"/>
    <s v="Not Approved On Time"/>
    <n v="4"/>
    <s v=""/>
    <s v="200 4000B - 355 FG SDW 4"/>
    <s v="240233 - Jesus Herrera-Rosas"/>
    <s v="Valentin Lopez's Crew"/>
  </r>
  <r>
    <n v="604624"/>
    <s v="240233"/>
    <s v="Jesus Herrera-Rosas"/>
    <x v="0"/>
    <x v="0"/>
    <s v="370 4000A"/>
    <s v="463 FG PVMT 8"/>
    <s v="1"/>
    <n v="3"/>
    <x v="1"/>
    <x v="0"/>
    <m/>
    <x v="0"/>
    <s v="Concrete"/>
    <s v="Valentin Lopez"/>
    <s v="05/16/2025, 06:40"/>
    <m/>
    <s v="0001-01-01T00:00:00Z"/>
    <x v="0"/>
    <s v="0001-01-01T00:00:00Z"/>
    <m/>
    <m/>
    <m/>
    <s v="2024-004 - City of Dallas Sidewalk 2024"/>
    <x v="0"/>
    <d v="2025-05-15T00:00:00"/>
    <x v="1"/>
    <s v="05/16/2025 6:40 AM"/>
    <d v="1901-01-01T00:00:00"/>
    <s v="Not Approved On Time"/>
    <n v="3"/>
    <s v=""/>
    <s v="370 4000A - 463 FG PVMT 8"/>
    <s v="240233 - Jesus Herrera-Rosas"/>
    <s v="Valentin Lopez's Crew"/>
  </r>
  <r>
    <n v="604625"/>
    <s v="240233"/>
    <s v="Jesus Herrera-Rosas"/>
    <x v="0"/>
    <x v="0"/>
    <s v="370 4000B"/>
    <s v="463 F P S PVMT 8"/>
    <s v="1"/>
    <n v="3"/>
    <x v="1"/>
    <x v="0"/>
    <m/>
    <x v="0"/>
    <s v="Concrete"/>
    <s v="Valentin Lopez"/>
    <s v="05/16/2025, 06:40"/>
    <m/>
    <s v="0001-01-01T00:00:00Z"/>
    <x v="0"/>
    <s v="0001-01-01T00:00:00Z"/>
    <m/>
    <m/>
    <m/>
    <s v="2024-004 - City of Dallas Sidewalk 2024"/>
    <x v="0"/>
    <d v="2025-05-15T00:00:00"/>
    <x v="1"/>
    <s v="05/16/2025 6:40 AM"/>
    <d v="1901-01-01T00:00:00"/>
    <s v="Not Approved On Time"/>
    <n v="3"/>
    <s v=""/>
    <s v="370 4000B - 463 F P S PVMT 8"/>
    <s v="240233 - Jesus Herrera-Rosas"/>
    <s v="Valentin Lopez's Crew"/>
  </r>
  <r>
    <n v="604626"/>
    <s v="240233"/>
    <s v="Jesus Herrera-Rosas"/>
    <x v="0"/>
    <x v="0"/>
    <s v="200 4000C"/>
    <s v="355 F P S SDW 4"/>
    <s v="1"/>
    <n v="4"/>
    <x v="1"/>
    <x v="0"/>
    <m/>
    <x v="0"/>
    <s v="Concrete"/>
    <s v="Valentin Lopez"/>
    <s v="05/16/2025, 06:40"/>
    <m/>
    <s v="0001-01-01T00:00:00Z"/>
    <x v="0"/>
    <s v="0001-01-01T00:00:00Z"/>
    <m/>
    <m/>
    <m/>
    <s v="2024-004 - City of Dallas Sidewalk 2024"/>
    <x v="0"/>
    <d v="2025-05-15T00:00:00"/>
    <x v="1"/>
    <s v="05/16/2025 6:40 AM"/>
    <d v="1901-01-01T00:00:00"/>
    <s v="Not Approved On Time"/>
    <n v="4"/>
    <s v=""/>
    <s v="200 4000C - 355 F P S SDW 4"/>
    <s v="240233 - Jesus Herrera-Rosas"/>
    <s v="Valentin Lopez's Crew"/>
  </r>
  <r>
    <n v="604077"/>
    <s v="240219"/>
    <s v="J Trinidad Peres-Rangel"/>
    <x v="0"/>
    <x v="0"/>
    <s v="370 4000B"/>
    <s v="463 F P S PVMT 8"/>
    <s v="1"/>
    <n v="3"/>
    <x v="2"/>
    <x v="0"/>
    <m/>
    <x v="0"/>
    <s v="Concrete"/>
    <s v="Valentin Lopez"/>
    <s v="05/14/2025, 21:50"/>
    <m/>
    <s v="0001-01-01T00:00:00Z"/>
    <x v="0"/>
    <s v="0001-01-01T00:00:00Z"/>
    <m/>
    <m/>
    <m/>
    <s v="2024-004 - City of Dallas Sidewalk 2024"/>
    <x v="0"/>
    <d v="2025-05-14T00:00:00"/>
    <x v="2"/>
    <s v="05/14/2025 9:50 PM"/>
    <d v="1901-01-01T00:00:00"/>
    <s v="Not Approved On Time"/>
    <n v="3"/>
    <s v=""/>
    <s v="370 4000B - 463 F P S PVMT 8"/>
    <s v="240219 - J Trinidad Peres-Rangel"/>
    <s v="Valentin Lopez's Crew"/>
  </r>
  <r>
    <n v="605328"/>
    <s v="240219"/>
    <s v="J Trinidad Peres-Rangel"/>
    <x v="0"/>
    <x v="0"/>
    <s v="440 4000B"/>
    <s v="618 FG BFR 6"/>
    <s v="1"/>
    <n v="2"/>
    <x v="0"/>
    <x v="0"/>
    <m/>
    <x v="0"/>
    <s v="Concrete"/>
    <s v="Valentin Lopez"/>
    <s v="05/18/2025, 19:15"/>
    <m/>
    <s v="0001-01-01T00:00:00Z"/>
    <x v="0"/>
    <s v="0001-01-01T00:00:00Z"/>
    <m/>
    <m/>
    <m/>
    <s v="2024-004 - City of Dallas Sidewalk 2024"/>
    <x v="0"/>
    <d v="2025-05-16T00:00:00"/>
    <x v="0"/>
    <s v="05/18/2025 7:15 PM"/>
    <d v="1901-01-01T00:00:00"/>
    <s v="Not Approved On Time"/>
    <n v="2"/>
    <s v=""/>
    <s v="440 4000B - 618 FG BFR 6"/>
    <s v="240219 - J Trinidad Peres-Rangel"/>
    <s v="Valentin Lopez's Crew"/>
  </r>
  <r>
    <n v="605276"/>
    <s v="240219"/>
    <s v="J Trinidad Peres-Rangel"/>
    <x v="0"/>
    <x v="0"/>
    <s v="200 4000B"/>
    <s v="355 FG SDW 4"/>
    <s v="1"/>
    <n v="1"/>
    <x v="0"/>
    <x v="0"/>
    <m/>
    <x v="0"/>
    <s v="Concrete"/>
    <s v="Valentin Lopez"/>
    <s v="05/18/2025, 12:04"/>
    <m/>
    <s v="0001-01-01T00:00:00Z"/>
    <x v="0"/>
    <s v="0001-01-01T00:00:00Z"/>
    <m/>
    <m/>
    <m/>
    <s v="2024-004 - City of Dallas Sidewalk 2024"/>
    <x v="0"/>
    <d v="2025-05-16T00:00:00"/>
    <x v="0"/>
    <s v="05/18/2025 12:04 PM"/>
    <d v="1901-01-01T00:00:00"/>
    <s v="Not Approved On Time"/>
    <n v="1"/>
    <s v=""/>
    <s v="200 4000B - 355 FG SDW 4"/>
    <s v="240219 - J Trinidad Peres-Rangel"/>
    <s v="Valentin Lopez's Crew"/>
  </r>
  <r>
    <n v="605267"/>
    <s v="240219"/>
    <s v="J Trinidad Peres-Rangel"/>
    <x v="0"/>
    <x v="0"/>
    <s v="440 4000C"/>
    <s v="618 F P S BFR 6"/>
    <s v="1"/>
    <n v="5"/>
    <x v="0"/>
    <x v="0"/>
    <m/>
    <x v="0"/>
    <s v="Concrete"/>
    <s v="Valentin Lopez"/>
    <s v="05/18/2025, 12:01"/>
    <m/>
    <s v="0001-01-01T00:00:00Z"/>
    <x v="0"/>
    <s v="0001-01-01T00:00:00Z"/>
    <m/>
    <m/>
    <m/>
    <s v="2024-004 - City of Dallas Sidewalk 2024"/>
    <x v="0"/>
    <d v="2025-05-16T00:00:00"/>
    <x v="0"/>
    <s v="05/18/2025 12:01 PM"/>
    <d v="1901-01-01T00:00:00"/>
    <s v="Not Approved On Time"/>
    <n v="5"/>
    <s v=""/>
    <s v="440 4000C - 618 F P S BFR 6"/>
    <s v="240219 - J Trinidad Peres-Rangel"/>
    <s v="Valentin Lopez's Crew"/>
  </r>
  <r>
    <n v="605269"/>
    <s v="240219"/>
    <s v="J Trinidad Peres-Rangel"/>
    <x v="0"/>
    <x v="0"/>
    <s v="200 4000C"/>
    <s v="355 F P S SDW 4"/>
    <s v="1"/>
    <n v="2"/>
    <x v="0"/>
    <x v="0"/>
    <m/>
    <x v="0"/>
    <s v="Concrete"/>
    <s v="Valentin Lopez"/>
    <s v="05/18/2025, 12:02"/>
    <m/>
    <s v="0001-01-01T00:00:00Z"/>
    <x v="0"/>
    <s v="0001-01-01T00:00:00Z"/>
    <m/>
    <m/>
    <m/>
    <s v="2024-004 - City of Dallas Sidewalk 2024"/>
    <x v="0"/>
    <d v="2025-05-16T00:00:00"/>
    <x v="0"/>
    <s v="05/18/2025 12:02 PM"/>
    <d v="1901-01-01T00:00:00"/>
    <s v="Not Approved On Time"/>
    <n v="2"/>
    <s v=""/>
    <s v="200 4000C - 355 F P S SDW 4"/>
    <s v="240219 - J Trinidad Peres-Rangel"/>
    <s v="Valentin Lopez's Crew"/>
  </r>
  <r>
    <n v="604627"/>
    <s v="240711"/>
    <s v="Marcos A. Juarez Torres"/>
    <x v="0"/>
    <x v="0"/>
    <s v="370 4000A"/>
    <s v="463 FG PVMT 8"/>
    <s v="1"/>
    <n v="4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4"/>
    <s v=""/>
    <s v="370 4000A - 463 FG PVMT 8"/>
    <s v="240711 - Marcos A. Juarez Torres"/>
    <s v="Valentin Lopez's Crew"/>
  </r>
  <r>
    <n v="604628"/>
    <s v="240711"/>
    <s v="Marcos A. Juarez Torres"/>
    <x v="0"/>
    <x v="0"/>
    <s v="370 4000B"/>
    <s v="463 F P S PVMT 8"/>
    <s v="1"/>
    <n v="3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3"/>
    <s v=""/>
    <s v="370 4000B - 463 F P S PVMT 8"/>
    <s v="240711 - Marcos A. Juarez Torres"/>
    <s v="Valentin Lopez's Crew"/>
  </r>
  <r>
    <n v="604629"/>
    <s v="240711"/>
    <s v="Marcos A. Juarez Torres"/>
    <x v="0"/>
    <x v="0"/>
    <s v="200 4000C"/>
    <s v="355 F P S SDW 4"/>
    <s v="1"/>
    <n v="3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3"/>
    <s v=""/>
    <s v="200 4000C - 355 F P S SDW 4"/>
    <s v="240711 - Marcos A. Juarez Torres"/>
    <s v="Valentin Lopez's Crew"/>
  </r>
  <r>
    <n v="604084"/>
    <s v="240233"/>
    <s v="Jesus Herrera-Rosas"/>
    <x v="0"/>
    <x v="0"/>
    <s v="370 4000A"/>
    <s v="463 FG PVMT 8"/>
    <s v="1"/>
    <n v="2"/>
    <x v="2"/>
    <x v="0"/>
    <m/>
    <x v="0"/>
    <s v="Concrete"/>
    <s v="Valentin Lopez"/>
    <s v="05/14/2025, 21:54"/>
    <m/>
    <s v="0001-01-01T00:00:00Z"/>
    <x v="0"/>
    <s v="0001-01-01T00:00:00Z"/>
    <m/>
    <m/>
    <m/>
    <s v="2024-004 - City of Dallas Sidewalk 2024"/>
    <x v="0"/>
    <d v="2025-05-14T00:00:00"/>
    <x v="2"/>
    <s v="05/14/2025 9:54 PM"/>
    <d v="1901-01-01T00:00:00"/>
    <s v="Not Approved On Time"/>
    <n v="2"/>
    <s v=""/>
    <s v="370 4000A - 463 FG PVMT 8"/>
    <s v="240233 - Jesus Herrera-Rosas"/>
    <s v="Valentin Lopez's Crew"/>
  </r>
  <r>
    <n v="604089"/>
    <s v="240233"/>
    <s v="Jesus Herrera-Rosas"/>
    <x v="0"/>
    <x v="0"/>
    <s v="370 4000B"/>
    <s v="463 F P S PVMT 8"/>
    <s v="1"/>
    <n v="3"/>
    <x v="2"/>
    <x v="0"/>
    <m/>
    <x v="0"/>
    <s v="Concrete"/>
    <s v="Valentin Lopez"/>
    <s v="05/14/2025, 21:57"/>
    <m/>
    <s v="0001-01-01T00:00:00Z"/>
    <x v="0"/>
    <s v="0001-01-01T00:00:00Z"/>
    <m/>
    <m/>
    <m/>
    <s v="2024-004 - City of Dallas Sidewalk 2024"/>
    <x v="0"/>
    <d v="2025-05-14T00:00:00"/>
    <x v="2"/>
    <s v="05/14/2025 9:57 PM"/>
    <d v="1901-01-01T00:00:00"/>
    <s v="Not Approved On Time"/>
    <n v="3"/>
    <s v=""/>
    <s v="370 4000B - 463 F P S PVMT 8"/>
    <s v="240233 - Jesus Herrera-Rosas"/>
    <s v="Valentin Lopez's Crew"/>
  </r>
  <r>
    <n v="604623"/>
    <s v="240219"/>
    <s v="J Trinidad Peres-Rangel"/>
    <x v="0"/>
    <x v="0"/>
    <s v="370 4000B"/>
    <s v="463 F P S PVMT 8"/>
    <s v="1"/>
    <n v="5"/>
    <x v="1"/>
    <x v="0"/>
    <m/>
    <x v="0"/>
    <s v="Concrete"/>
    <s v="Valentin Lopez"/>
    <s v="05/16/2025, 06:40"/>
    <m/>
    <s v="0001-01-01T00:00:00Z"/>
    <x v="0"/>
    <s v="0001-01-01T00:00:00Z"/>
    <m/>
    <m/>
    <m/>
    <s v="2024-004 - City of Dallas Sidewalk 2024"/>
    <x v="0"/>
    <d v="2025-05-15T00:00:00"/>
    <x v="1"/>
    <s v="05/16/2025 6:40 AM"/>
    <d v="1901-01-01T00:00:00"/>
    <s v="Not Approved On Time"/>
    <n v="5"/>
    <s v=""/>
    <s v="370 4000B - 463 F P S PVMT 8"/>
    <s v="240219 - J Trinidad Peres-Rangel"/>
    <s v="Valentin Lopez's Crew"/>
  </r>
  <r>
    <n v="604097"/>
    <s v="240711"/>
    <s v="Marcos A. Juarez Torres"/>
    <x v="0"/>
    <x v="0"/>
    <s v="370 4000B"/>
    <s v="463 F P S PVMT 8"/>
    <s v="1"/>
    <n v="5"/>
    <x v="2"/>
    <x v="0"/>
    <m/>
    <x v="0"/>
    <s v="Concrete"/>
    <s v="Valentin Lopez"/>
    <s v="05/14/2025, 22:01"/>
    <m/>
    <s v="0001-01-01T00:00:00Z"/>
    <x v="0"/>
    <s v="0001-01-01T00:00:00Z"/>
    <m/>
    <m/>
    <m/>
    <s v="2024-004 - City of Dallas Sidewalk 2024"/>
    <x v="0"/>
    <d v="2025-05-14T00:00:00"/>
    <x v="2"/>
    <s v="05/14/2025 10:01 PM"/>
    <d v="1901-01-01T00:00:00"/>
    <s v="Not Approved On Time"/>
    <n v="5"/>
    <s v=""/>
    <s v="370 4000B - 463 F P S PVMT 8"/>
    <s v="240711 - Marcos A. Juarez Torres"/>
    <s v="Valentin Lopez's Crew"/>
  </r>
  <r>
    <n v="605270"/>
    <s v="240049"/>
    <s v="Jose P. Lopez Lira"/>
    <x v="0"/>
    <x v="0"/>
    <s v="440 4000C"/>
    <s v="618 F P S BFR 6"/>
    <s v="1"/>
    <n v="5"/>
    <x v="0"/>
    <x v="0"/>
    <m/>
    <x v="0"/>
    <s v="Concrete"/>
    <s v="Valentin Lopez"/>
    <s v="05/18/2025, 12:02"/>
    <m/>
    <s v="0001-01-01T00:00:00Z"/>
    <x v="0"/>
    <s v="0001-01-01T00:00:00Z"/>
    <m/>
    <m/>
    <m/>
    <s v="2024-004 - City of Dallas Sidewalk 2024"/>
    <x v="0"/>
    <d v="2025-05-16T00:00:00"/>
    <x v="0"/>
    <s v="05/18/2025 12:02 PM"/>
    <d v="1901-01-01T00:00:00"/>
    <s v="Not Approved On Time"/>
    <n v="5"/>
    <s v=""/>
    <s v="440 4000C - 618 F P S BFR 6"/>
    <s v="240049 - Jose P. Lopez Lira"/>
    <s v="Valentin Lopez's Crew"/>
  </r>
  <r>
    <n v="605329"/>
    <s v="240049"/>
    <s v="Jose P. Lopez Lira"/>
    <x v="0"/>
    <x v="0"/>
    <s v="200 4000C"/>
    <s v="355 F P S SDW 4"/>
    <s v="1"/>
    <n v="3"/>
    <x v="0"/>
    <x v="0"/>
    <m/>
    <x v="0"/>
    <s v="Concrete"/>
    <s v="Valentin Lopez"/>
    <s v="05/18/2025, 19:16"/>
    <m/>
    <s v="0001-01-01T00:00:00Z"/>
    <x v="0"/>
    <s v="0001-01-01T00:00:00Z"/>
    <m/>
    <m/>
    <m/>
    <s v="2024-004 - City of Dallas Sidewalk 2024"/>
    <x v="0"/>
    <d v="2025-05-16T00:00:00"/>
    <x v="0"/>
    <s v="05/18/2025 7:16 PM"/>
    <d v="1901-01-01T00:00:00"/>
    <s v="Not Approved On Time"/>
    <n v="3"/>
    <s v=""/>
    <s v="200 4000C - 355 F P S SDW 4"/>
    <s v="240049 - Jose P. Lopez Lira"/>
    <s v="Valentin Lopez's Crew"/>
  </r>
  <r>
    <n v="605330"/>
    <s v="240049"/>
    <s v="Jose P. Lopez Lira"/>
    <x v="0"/>
    <x v="0"/>
    <s v="440 4000B"/>
    <s v="618 FG BFR 6"/>
    <s v="1"/>
    <n v="4"/>
    <x v="0"/>
    <x v="0"/>
    <m/>
    <x v="0"/>
    <s v="Concrete"/>
    <s v="Valentin Lopez"/>
    <s v="05/18/2025, 19:17"/>
    <m/>
    <s v="0001-01-01T00:00:00Z"/>
    <x v="0"/>
    <s v="0001-01-01T00:00:00Z"/>
    <m/>
    <m/>
    <m/>
    <s v="2024-004 - City of Dallas Sidewalk 2024"/>
    <x v="0"/>
    <d v="2025-05-16T00:00:00"/>
    <x v="0"/>
    <s v="05/18/2025 7:17 PM"/>
    <d v="1901-01-01T00:00:00"/>
    <s v="Not Approved On Time"/>
    <n v="4"/>
    <s v=""/>
    <s v="440 4000B - 618 FG BFR 6"/>
    <s v="240049 - Jose P. Lopez Lira"/>
    <s v="Valentin Lopez's Crew"/>
  </r>
  <r>
    <n v="605332"/>
    <s v="240049"/>
    <s v="Jose P. Lopez Lira"/>
    <x v="0"/>
    <x v="0"/>
    <s v="200 4000B"/>
    <s v="355 FG SDW 4"/>
    <s v="1"/>
    <n v="3"/>
    <x v="0"/>
    <x v="0"/>
    <m/>
    <x v="0"/>
    <s v="Concrete"/>
    <s v="Valentin Lopez"/>
    <s v="05/18/2025, 19:22"/>
    <m/>
    <s v="0001-01-01T00:00:00Z"/>
    <x v="0"/>
    <s v="0001-01-01T00:00:00Z"/>
    <m/>
    <m/>
    <m/>
    <s v="2024-004 - City of Dallas Sidewalk 2024"/>
    <x v="0"/>
    <d v="2025-05-16T00:00:00"/>
    <x v="0"/>
    <s v="05/18/2025 7:22 PM"/>
    <d v="1901-01-01T00:00:00"/>
    <s v="Not Approved On Time"/>
    <n v="3"/>
    <s v=""/>
    <s v="200 4000B - 355 FG SDW 4"/>
    <s v="240049 - Jose P. Lopez Lira"/>
    <s v="Valentin Lopez's Crew"/>
  </r>
  <r>
    <n v="604092"/>
    <s v="240049"/>
    <s v="Jose P. Lopez Lira"/>
    <x v="0"/>
    <x v="0"/>
    <s v="370 4000A"/>
    <s v="463 FG PVMT 8"/>
    <s v="1"/>
    <n v="2"/>
    <x v="2"/>
    <x v="0"/>
    <m/>
    <x v="0"/>
    <s v="Concrete"/>
    <s v="Valentin Lopez"/>
    <s v="05/14/2025, 21:58"/>
    <m/>
    <s v="0001-01-01T00:00:00Z"/>
    <x v="0"/>
    <s v="0001-01-01T00:00:00Z"/>
    <m/>
    <m/>
    <m/>
    <s v="2024-004 - City of Dallas Sidewalk 2024"/>
    <x v="0"/>
    <d v="2025-05-14T00:00:00"/>
    <x v="2"/>
    <s v="05/14/2025 9:58 PM"/>
    <d v="1901-01-01T00:00:00"/>
    <s v="Not Approved On Time"/>
    <n v="2"/>
    <s v=""/>
    <s v="370 4000A - 463 FG PVMT 8"/>
    <s v="240049 - Jose P. Lopez Lira"/>
    <s v="Valentin Lopez's Crew"/>
  </r>
  <r>
    <n v="604630"/>
    <s v="240049"/>
    <s v="Jose P. Lopez Lira"/>
    <x v="0"/>
    <x v="0"/>
    <s v="370 4000A"/>
    <s v="463 FG PVMT 8"/>
    <s v="1"/>
    <n v="3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3"/>
    <s v=""/>
    <s v="370 4000A - 463 FG PVMT 8"/>
    <s v="240049 - Jose P. Lopez Lira"/>
    <s v="Valentin Lopez's Crew"/>
  </r>
  <r>
    <n v="604631"/>
    <s v="240049"/>
    <s v="Jose P. Lopez Lira"/>
    <x v="0"/>
    <x v="0"/>
    <s v="370 4000B"/>
    <s v="463 F P S PVMT 8"/>
    <s v="1"/>
    <n v="4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4"/>
    <s v=""/>
    <s v="370 4000B - 463 F P S PVMT 8"/>
    <s v="240049 - Jose P. Lopez Lira"/>
    <s v="Valentin Lopez's Crew"/>
  </r>
  <r>
    <n v="604632"/>
    <s v="240049"/>
    <s v="Jose P. Lopez Lira"/>
    <x v="0"/>
    <x v="0"/>
    <s v="200 4000C"/>
    <s v="355 F P S SDW 4"/>
    <s v="1"/>
    <n v="3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3"/>
    <s v=""/>
    <s v="200 4000C - 355 F P S SDW 4"/>
    <s v="240049 - Jose P. Lopez Lira"/>
    <s v="Valentin Lopez's Crew"/>
  </r>
  <r>
    <n v="604633"/>
    <s v="240822"/>
    <s v="Gibran L. Lopez"/>
    <x v="0"/>
    <x v="0"/>
    <s v="370 4000A"/>
    <s v="463 FG PVMT 8"/>
    <s v="1"/>
    <n v="4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4"/>
    <s v=""/>
    <s v="370 4000A - 463 FG PVMT 8"/>
    <s v="240822 - Gibran L. Lopez"/>
    <s v="Valentin Lopez's Crew"/>
  </r>
  <r>
    <n v="604634"/>
    <s v="240822"/>
    <s v="Gibran L. Lopez"/>
    <x v="0"/>
    <x v="0"/>
    <s v="200 4000C"/>
    <s v="355 F P S SDW 4"/>
    <s v="1"/>
    <n v="4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4"/>
    <s v=""/>
    <s v="200 4000C - 355 F P S SDW 4"/>
    <s v="240822 - Gibran L. Lopez"/>
    <s v="Valentin Lopez's Crew"/>
  </r>
  <r>
    <n v="604635"/>
    <s v="240822"/>
    <s v="Gibran L. Lopez"/>
    <x v="0"/>
    <x v="0"/>
    <s v="370 4000B"/>
    <s v="463 F P S PVMT 8"/>
    <s v="1"/>
    <n v="2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2"/>
    <s v=""/>
    <s v="370 4000B - 463 F P S PVMT 8"/>
    <s v="240822 - Gibran L. Lopez"/>
    <s v="Valentin Lopez's Crew"/>
  </r>
  <r>
    <n v="605321"/>
    <s v="240822"/>
    <s v="Gibran L. Lopez"/>
    <x v="0"/>
    <x v="0"/>
    <s v="200 4000C"/>
    <s v="355 F P S SDW 4"/>
    <s v="1"/>
    <n v="2"/>
    <x v="0"/>
    <x v="0"/>
    <m/>
    <x v="0"/>
    <s v="Concrete"/>
    <s v="Valentin Lopez"/>
    <s v="05/18/2025, 19:13"/>
    <m/>
    <s v="0001-01-01T00:00:00Z"/>
    <x v="0"/>
    <s v="0001-01-01T00:00:00Z"/>
    <m/>
    <m/>
    <m/>
    <s v="2024-004 - City of Dallas Sidewalk 2024"/>
    <x v="0"/>
    <d v="2025-05-16T00:00:00"/>
    <x v="0"/>
    <s v="05/18/2025 7:13 PM"/>
    <d v="1901-01-01T00:00:00"/>
    <s v="Not Approved On Time"/>
    <n v="2"/>
    <s v=""/>
    <s v="200 4000C - 355 F P S SDW 4"/>
    <s v="240822 - Gibran L. Lopez"/>
    <s v="Valentin Lopez's Crew"/>
  </r>
  <r>
    <n v="605327"/>
    <s v="240822"/>
    <s v="Gibran L. Lopez"/>
    <x v="0"/>
    <x v="0"/>
    <s v="200 4000B"/>
    <s v="355 FG SDW 4"/>
    <s v="1"/>
    <n v="1"/>
    <x v="0"/>
    <x v="0"/>
    <m/>
    <x v="0"/>
    <s v="Concrete"/>
    <s v="Valentin Lopez"/>
    <s v="05/18/2025, 19:15"/>
    <m/>
    <s v="0001-01-01T00:00:00Z"/>
    <x v="0"/>
    <s v="0001-01-01T00:00:00Z"/>
    <m/>
    <m/>
    <m/>
    <s v="2024-004 - City of Dallas Sidewalk 2024"/>
    <x v="0"/>
    <d v="2025-05-16T00:00:00"/>
    <x v="0"/>
    <s v="05/18/2025 7:15 PM"/>
    <d v="1901-01-01T00:00:00"/>
    <s v="Not Approved On Time"/>
    <n v="1"/>
    <s v=""/>
    <s v="200 4000B - 355 FG SDW 4"/>
    <s v="240822 - Gibran L. Lopez"/>
    <s v="Valentin Lopez's Crew"/>
  </r>
  <r>
    <n v="605271"/>
    <s v="240822"/>
    <s v="Gibran L. Lopez"/>
    <x v="0"/>
    <x v="0"/>
    <s v="440 4000C"/>
    <s v="618 F P S BFR 6"/>
    <s v="1"/>
    <n v="4"/>
    <x v="0"/>
    <x v="0"/>
    <m/>
    <x v="0"/>
    <s v="Concrete"/>
    <s v="Valentin Lopez"/>
    <s v="05/18/2025, 12:02"/>
    <m/>
    <s v="0001-01-01T00:00:00Z"/>
    <x v="0"/>
    <s v="0001-01-01T00:00:00Z"/>
    <m/>
    <m/>
    <m/>
    <s v="2024-004 - City of Dallas Sidewalk 2024"/>
    <x v="0"/>
    <d v="2025-05-16T00:00:00"/>
    <x v="0"/>
    <s v="05/18/2025 12:02 PM"/>
    <d v="1901-01-01T00:00:00"/>
    <s v="Not Approved On Time"/>
    <n v="4"/>
    <s v=""/>
    <s v="440 4000C - 618 F P S BFR 6"/>
    <s v="240822 - Gibran L. Lopez"/>
    <s v="Valentin Lopez's Crew"/>
  </r>
  <r>
    <n v="605275"/>
    <s v="240822"/>
    <s v="Gibran L. Lopez"/>
    <x v="0"/>
    <x v="0"/>
    <s v="440 4000B"/>
    <s v="618 FG BFR 6"/>
    <s v="1"/>
    <n v="3"/>
    <x v="0"/>
    <x v="0"/>
    <m/>
    <x v="0"/>
    <s v="Concrete"/>
    <s v="Valentin Lopez"/>
    <s v="05/18/2025, 12:03"/>
    <m/>
    <s v="0001-01-01T00:00:00Z"/>
    <x v="0"/>
    <s v="0001-01-01T00:00:00Z"/>
    <m/>
    <m/>
    <m/>
    <s v="2024-004 - City of Dallas Sidewalk 2024"/>
    <x v="0"/>
    <d v="2025-05-16T00:00:00"/>
    <x v="0"/>
    <s v="05/18/2025 12:03 PM"/>
    <d v="1901-01-01T00:00:00"/>
    <s v="Not Approved On Time"/>
    <n v="3"/>
    <s v=""/>
    <s v="440 4000B - 618 FG BFR 6"/>
    <s v="240822 - Gibran L. Lopez"/>
    <s v="Valentin Lopez's Crew"/>
  </r>
  <r>
    <n v="605403"/>
    <s v="240826"/>
    <s v="Rodolfo R. Diaz Caballero"/>
    <x v="0"/>
    <x v="0"/>
    <s v="200 4000C"/>
    <s v="355 F P S SDW 4"/>
    <s v="1"/>
    <n v="1"/>
    <x v="0"/>
    <x v="0"/>
    <m/>
    <x v="0"/>
    <s v="Concrete"/>
    <s v="Valentin Lopez"/>
    <s v="05/18/2025, 22:38"/>
    <m/>
    <s v="0001-01-01T00:00:00Z"/>
    <x v="0"/>
    <s v="0001-01-01T00:00:00Z"/>
    <m/>
    <m/>
    <m/>
    <s v="2024-004 - City of Dallas Sidewalk 2024"/>
    <x v="0"/>
    <d v="2025-05-16T00:00:00"/>
    <x v="0"/>
    <s v="05/18/2025 10:38 PM"/>
    <d v="1901-01-01T00:00:00"/>
    <s v="Not Approved On Time"/>
    <n v="1"/>
    <s v=""/>
    <s v="200 4000C - 355 F P S SDW 4"/>
    <s v="240826 - Rodolfo R. Diaz Caballero"/>
    <s v="Valentin Lopez's Crew"/>
  </r>
  <r>
    <n v="605404"/>
    <s v="240826"/>
    <s v="Rodolfo R. Diaz Caballero"/>
    <x v="0"/>
    <x v="0"/>
    <s v="200 4000B"/>
    <s v="355 FG SDW 4"/>
    <s v="1"/>
    <n v="1"/>
    <x v="0"/>
    <x v="0"/>
    <m/>
    <x v="0"/>
    <s v="Concrete"/>
    <s v="Valentin Lopez"/>
    <s v="05/18/2025, 22:38"/>
    <m/>
    <s v="0001-01-01T00:00:00Z"/>
    <x v="0"/>
    <s v="0001-01-01T00:00:00Z"/>
    <m/>
    <m/>
    <m/>
    <s v="2024-004 - City of Dallas Sidewalk 2024"/>
    <x v="0"/>
    <d v="2025-05-16T00:00:00"/>
    <x v="0"/>
    <s v="05/18/2025 10:38 PM"/>
    <d v="1901-01-01T00:00:00"/>
    <s v="Not Approved On Time"/>
    <n v="1"/>
    <s v=""/>
    <s v="200 4000B - 355 FG SDW 4"/>
    <s v="240826 - Rodolfo R. Diaz Caballero"/>
    <s v="Valentin Lopez's Crew"/>
  </r>
  <r>
    <n v="605279"/>
    <s v="240826"/>
    <s v="Rodolfo R. Diaz Caballero"/>
    <x v="0"/>
    <x v="0"/>
    <s v="440 4000B"/>
    <s v="618 FG BFR 6"/>
    <s v="1"/>
    <n v="3"/>
    <x v="0"/>
    <x v="0"/>
    <m/>
    <x v="0"/>
    <s v="Concrete"/>
    <s v="Valentin Lopez"/>
    <s v="05/18/2025, 12:05"/>
    <m/>
    <s v="0001-01-01T00:00:00Z"/>
    <x v="0"/>
    <s v="0001-01-01T00:00:00Z"/>
    <m/>
    <m/>
    <m/>
    <s v="2024-004 - City of Dallas Sidewalk 2024"/>
    <x v="0"/>
    <d v="2025-05-16T00:00:00"/>
    <x v="0"/>
    <s v="05/18/2025 12:05 PM"/>
    <d v="1901-01-01T00:00:00"/>
    <s v="Not Approved On Time"/>
    <n v="3"/>
    <s v=""/>
    <s v="440 4000B - 618 FG BFR 6"/>
    <s v="240826 - Rodolfo R. Diaz Caballero"/>
    <s v="Valentin Lopez's Crew"/>
  </r>
  <r>
    <n v="605272"/>
    <s v="240826"/>
    <s v="Rodolfo R. Diaz Caballero"/>
    <x v="0"/>
    <x v="0"/>
    <s v="440 4000C"/>
    <s v="618 F P S BFR 6"/>
    <s v="1"/>
    <n v="5"/>
    <x v="0"/>
    <x v="0"/>
    <m/>
    <x v="0"/>
    <s v="Concrete"/>
    <s v="Valentin Lopez"/>
    <s v="05/18/2025, 12:02"/>
    <m/>
    <s v="0001-01-01T00:00:00Z"/>
    <x v="0"/>
    <s v="0001-01-01T00:00:00Z"/>
    <m/>
    <m/>
    <m/>
    <s v="2024-004 - City of Dallas Sidewalk 2024"/>
    <x v="0"/>
    <d v="2025-05-16T00:00:00"/>
    <x v="0"/>
    <s v="05/18/2025 12:02 PM"/>
    <d v="1901-01-01T00:00:00"/>
    <s v="Not Approved On Time"/>
    <n v="5"/>
    <s v=""/>
    <s v="440 4000C - 618 F P S BFR 6"/>
    <s v="240826 - Rodolfo R. Diaz Caballero"/>
    <s v="Valentin Lopez's Crew"/>
  </r>
  <r>
    <n v="604105"/>
    <s v="240826"/>
    <s v="Rodolfo R. Diaz Caballero"/>
    <x v="0"/>
    <x v="0"/>
    <s v="370 4000B"/>
    <s v="463 F P S PVMT 8"/>
    <s v="1"/>
    <n v="5"/>
    <x v="2"/>
    <x v="0"/>
    <m/>
    <x v="0"/>
    <s v="Concrete"/>
    <s v="Valentin Lopez"/>
    <s v="05/14/2025, 22:03"/>
    <m/>
    <s v="0001-01-01T00:00:00Z"/>
    <x v="0"/>
    <s v="0001-01-01T00:00:00Z"/>
    <m/>
    <m/>
    <m/>
    <s v="2024-004 - City of Dallas Sidewalk 2024"/>
    <x v="0"/>
    <d v="2025-05-14T00:00:00"/>
    <x v="2"/>
    <s v="05/14/2025 10:03 PM"/>
    <d v="1901-01-01T00:00:00"/>
    <s v="Not Approved On Time"/>
    <n v="5"/>
    <s v=""/>
    <s v="370 4000B - 463 F P S PVMT 8"/>
    <s v="240826 - Rodolfo R. Diaz Caballero"/>
    <s v="Valentin Lopez's Crew"/>
  </r>
  <r>
    <n v="604106"/>
    <s v="240826"/>
    <s v="Rodolfo R. Diaz Caballero"/>
    <x v="0"/>
    <x v="0"/>
    <s v="370 4000A"/>
    <s v="463 FG PVMT 8"/>
    <s v="1"/>
    <n v="5"/>
    <x v="2"/>
    <x v="0"/>
    <m/>
    <x v="0"/>
    <s v="Concrete"/>
    <s v="Valentin Lopez"/>
    <s v="05/14/2025, 22:03"/>
    <m/>
    <s v="0001-01-01T00:00:00Z"/>
    <x v="0"/>
    <s v="0001-01-01T00:00:00Z"/>
    <m/>
    <m/>
    <m/>
    <s v="2024-004 - City of Dallas Sidewalk 2024"/>
    <x v="0"/>
    <d v="2025-05-14T00:00:00"/>
    <x v="2"/>
    <s v="05/14/2025 10:03 PM"/>
    <d v="1901-01-01T00:00:00"/>
    <s v="Not Approved On Time"/>
    <n v="5"/>
    <s v=""/>
    <s v="370 4000A - 463 FG PVMT 8"/>
    <s v="240826 - Rodolfo R. Diaz Caballero"/>
    <s v="Valentin Lopez's Crew"/>
  </r>
  <r>
    <n v="604636"/>
    <s v="240826"/>
    <s v="Rodolfo R. Diaz Caballero"/>
    <x v="0"/>
    <x v="0"/>
    <s v="200 4000C"/>
    <s v="355 F P S SDW 4"/>
    <s v="1"/>
    <n v="4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4"/>
    <s v=""/>
    <s v="200 4000C - 355 F P S SDW 4"/>
    <s v="240826 - Rodolfo R. Diaz Caballero"/>
    <s v="Valentin Lopez's Crew"/>
  </r>
  <r>
    <n v="604637"/>
    <s v="240826"/>
    <s v="Rodolfo R. Diaz Caballero"/>
    <x v="0"/>
    <x v="0"/>
    <s v="370 4000B"/>
    <s v="463 F P S PVMT 8"/>
    <s v="1"/>
    <n v="2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2"/>
    <s v=""/>
    <s v="370 4000B - 463 F P S PVMT 8"/>
    <s v="240826 - Rodolfo R. Diaz Caballero"/>
    <s v="Valentin Lopez's Crew"/>
  </r>
  <r>
    <n v="604638"/>
    <s v="240826"/>
    <s v="Rodolfo R. Diaz Caballero"/>
    <x v="0"/>
    <x v="0"/>
    <s v="370 4000A"/>
    <s v="463 FG PVMT 8"/>
    <s v="1"/>
    <n v="4"/>
    <x v="1"/>
    <x v="0"/>
    <m/>
    <x v="0"/>
    <s v="Concrete"/>
    <s v="Valentin Lopez"/>
    <s v="05/16/2025, 06:41"/>
    <m/>
    <s v="0001-01-01T00:00:00Z"/>
    <x v="0"/>
    <s v="0001-01-01T00:00:00Z"/>
    <m/>
    <m/>
    <m/>
    <s v="2024-004 - City of Dallas Sidewalk 2024"/>
    <x v="0"/>
    <d v="2025-05-15T00:00:00"/>
    <x v="1"/>
    <s v="05/16/2025 6:41 AM"/>
    <d v="1901-01-01T00:00:00"/>
    <s v="Not Approved On Time"/>
    <n v="4"/>
    <s v=""/>
    <s v="370 4000A - 463 FG PVMT 8"/>
    <s v="240826 - Rodolfo R. Diaz Caballero"/>
    <s v="Valentin Lopez's Crew"/>
  </r>
  <r>
    <n v="604079"/>
    <s v="240822"/>
    <s v="Gibran L. Lopez"/>
    <x v="0"/>
    <x v="0"/>
    <s v="250 4000B"/>
    <s v="455 F P S CURB 18"/>
    <s v="1"/>
    <n v="3"/>
    <x v="2"/>
    <x v="0"/>
    <m/>
    <x v="0"/>
    <s v="Concrete"/>
    <s v="Valentin Lopez"/>
    <s v="05/14/2025, 21:51"/>
    <m/>
    <s v="0001-01-01T00:00:00Z"/>
    <x v="0"/>
    <s v="0001-01-01T00:00:00Z"/>
    <m/>
    <m/>
    <m/>
    <s v="2024-004 - City of Dallas Sidewalk 2024"/>
    <x v="0"/>
    <d v="2025-05-14T00:00:00"/>
    <x v="2"/>
    <s v="05/14/2025 9:51 PM"/>
    <d v="1901-01-01T00:00:00"/>
    <s v="Not Approved On Time"/>
    <n v="3"/>
    <s v=""/>
    <s v="250 4000B - 455 F P S CURB 18"/>
    <s v="240822 - Gibran L. Lopez"/>
    <s v="Valentin Lopez's Crew"/>
  </r>
  <r>
    <n v="604072"/>
    <s v="240822"/>
    <s v="Gibran L. Lopez"/>
    <x v="0"/>
    <x v="0"/>
    <s v="250 4000A"/>
    <s v="455 FG CURB 18"/>
    <s v="1"/>
    <n v="2"/>
    <x v="2"/>
    <x v="0"/>
    <m/>
    <x v="0"/>
    <s v="Concrete"/>
    <s v="Valentin Lopez"/>
    <s v="05/14/2025, 21:49"/>
    <m/>
    <s v="0001-01-01T00:00:00Z"/>
    <x v="0"/>
    <s v="0001-01-01T00:00:00Z"/>
    <m/>
    <m/>
    <m/>
    <s v="2024-004 - City of Dallas Sidewalk 2024"/>
    <x v="0"/>
    <d v="2025-05-14T00:00:00"/>
    <x v="2"/>
    <s v="05/14/2025 9:49 PM"/>
    <d v="1901-01-01T00:00:00"/>
    <s v="Not Approved On Time"/>
    <n v="2"/>
    <s v=""/>
    <s v="250 4000A - 455 FG CURB 18"/>
    <s v="240822 - Gibran L. Lopez"/>
    <s v="Valentin Lopez's Crew"/>
  </r>
  <r>
    <n v="605491"/>
    <s v="240468"/>
    <s v="Leonel Frayre"/>
    <x v="1"/>
    <x v="1"/>
    <s v="9000 100C"/>
    <s v="LD INOUT   SHOW UP   REPAIR LA"/>
    <s v="1"/>
    <n v="5"/>
    <x v="0"/>
    <x v="0"/>
    <m/>
    <x v="1"/>
    <m/>
    <s v="Leonel Frayre"/>
    <s v="05/19/2025, 07:01"/>
    <m/>
    <s v="0001-01-01T00:00:00Z"/>
    <x v="0"/>
    <s v="0001-01-01T00:00:00Z"/>
    <m/>
    <m/>
    <m/>
    <s v="2021-017 - Plano Collin Creek Culvert Imp"/>
    <x v="0"/>
    <d v="2025-05-16T00:00:00"/>
    <x v="0"/>
    <s v="05/19/2025 7:01 AM"/>
    <d v="1901-01-01T00:00:00"/>
    <s v="Not Approved On Time"/>
    <n v="5"/>
    <s v=""/>
    <s v="9000 100C - LD INOUT   SHOW UP   REPAIR LA"/>
    <s v="240468 - Leonel Frayre"/>
    <s v=""/>
  </r>
  <r>
    <n v="604901"/>
    <s v="240468"/>
    <s v="Leonel Frayre"/>
    <x v="0"/>
    <x v="0"/>
    <s v="200 4000A"/>
    <s v="355 REM SDW 4"/>
    <s v="1"/>
    <n v="10"/>
    <x v="1"/>
    <x v="0"/>
    <m/>
    <x v="1"/>
    <m/>
    <s v="Leonel Frayre"/>
    <s v="05/16/2025, 17:33"/>
    <m/>
    <s v="0001-01-01T00:00:00Z"/>
    <x v="0"/>
    <s v="0001-01-01T00:00:00Z"/>
    <m/>
    <m/>
    <m/>
    <s v="2024-004 - City of Dallas Sidewalk 2024"/>
    <x v="0"/>
    <d v="2025-05-15T00:00:00"/>
    <x v="1"/>
    <s v="05/16/2025 5:33 PM"/>
    <d v="1901-01-01T00:00:00"/>
    <s v="Not Approved On Time"/>
    <n v="10"/>
    <s v=""/>
    <s v="200 4000A - 355 REM SDW 4"/>
    <s v="240468 - Leonel Frayre"/>
    <s v=""/>
  </r>
  <r>
    <n v="604902"/>
    <s v="240468"/>
    <s v="Leonel Frayre"/>
    <x v="0"/>
    <x v="0"/>
    <s v="200 4000A"/>
    <s v="355 REM SDW 4"/>
    <s v="1"/>
    <n v="5"/>
    <x v="0"/>
    <x v="0"/>
    <m/>
    <x v="1"/>
    <m/>
    <s v="Leonel Frayre"/>
    <s v="05/16/2025, 17:33"/>
    <m/>
    <s v="0001-01-01T00:00:00Z"/>
    <x v="0"/>
    <s v="0001-01-01T00:00:00Z"/>
    <m/>
    <m/>
    <m/>
    <s v="2024-004 - City of Dallas Sidewalk 2024"/>
    <x v="0"/>
    <d v="2025-05-16T00:00:00"/>
    <x v="0"/>
    <s v="05/16/2025 5:33 PM"/>
    <d v="1901-01-01T00:00:00"/>
    <s v="Not Approved On Time"/>
    <n v="5"/>
    <s v=""/>
    <s v="200 4000A - 355 REM SDW 4"/>
    <s v="240468 - Leonel Frayre"/>
    <s v=""/>
  </r>
  <r>
    <n v="604076"/>
    <s v="240025"/>
    <s v="Juan C. Candelaria"/>
    <x v="0"/>
    <x v="0"/>
    <s v="370 4000B"/>
    <s v="463 F P S PVMT 8"/>
    <s v="1"/>
    <n v="5"/>
    <x v="2"/>
    <x v="0"/>
    <m/>
    <x v="0"/>
    <s v="Concrete"/>
    <s v="Valentin Lopez"/>
    <s v="05/14/2025, 21:50"/>
    <m/>
    <s v="0001-01-01T00:00:00Z"/>
    <x v="0"/>
    <s v="0001-01-01T00:00:00Z"/>
    <m/>
    <m/>
    <m/>
    <s v="2024-004 - City of Dallas Sidewalk 2024"/>
    <x v="0"/>
    <d v="2025-05-14T00:00:00"/>
    <x v="2"/>
    <s v="05/14/2025 9:50 PM"/>
    <d v="1901-01-01T00:00:00"/>
    <s v="Not Approved On Time"/>
    <n v="5"/>
    <s v=""/>
    <s v="370 4000B - 463 F P S PVMT 8"/>
    <s v="240025 - Juan C. Candelaria"/>
    <s v="Valentin Lopez's Crew"/>
  </r>
  <r>
    <n v="605134"/>
    <s v="440061"/>
    <s v="Uriel Garcia-Andrade"/>
    <x v="2"/>
    <x v="2"/>
    <s v="496 6012L"/>
    <s v="REM STR Process Load out Conc"/>
    <s v="1"/>
    <n v="6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6"/>
    <s v=""/>
    <s v="496 6012L - REM STR Process Load out Conc"/>
    <s v="440061 - Uriel Garcia-Andrade"/>
    <s v="Uriel Garcia's Crew"/>
  </r>
  <r>
    <n v="605135"/>
    <s v="440061"/>
    <s v="Uriel Garcia-Andrade"/>
    <x v="2"/>
    <x v="2"/>
    <s v="8999 6001F"/>
    <s v="Install Bent Caps"/>
    <s v="1"/>
    <n v="2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2"/>
    <s v=""/>
    <s v="8999 6001F - Install Bent Caps"/>
    <s v="440061 - Uriel Garcia-Andrade"/>
    <s v="Uriel Garcia's Crew"/>
  </r>
  <r>
    <n v="605133"/>
    <s v="440442"/>
    <s v="Andres Garcia Arreguin"/>
    <x v="2"/>
    <x v="2"/>
    <s v="496 6012L"/>
    <s v="REM STR Process Load out Conc"/>
    <s v="1"/>
    <n v="10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10"/>
    <s v=""/>
    <s v="496 6012L - REM STR Process Load out Conc"/>
    <s v="440442 - Andres Garcia Arreguin"/>
    <s v="Uriel Garcia's Crew"/>
  </r>
  <r>
    <n v="605136"/>
    <s v="440257"/>
    <s v="Luis A. Rivera-Moreno"/>
    <x v="2"/>
    <x v="2"/>
    <s v="8999 6001F"/>
    <s v="Install Bent Caps"/>
    <s v="1"/>
    <n v="10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10"/>
    <s v=""/>
    <s v="8999 6001F - Install Bent Caps"/>
    <s v="440257 - Luis A. Rivera-Moreno"/>
    <s v="Uriel Garcia's Crew"/>
  </r>
  <r>
    <n v="605138"/>
    <s v="440462"/>
    <s v="Reynaldo A. Garcia Arreguin"/>
    <x v="2"/>
    <x v="2"/>
    <s v="8999 6001J"/>
    <s v="Unload all Materials"/>
    <s v="1"/>
    <n v="10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10"/>
    <s v=""/>
    <s v="8999 6001J - Unload all Materials"/>
    <s v="440462 - Reynaldo A. Garcia Arreguin"/>
    <s v="Uriel Garcia's Crew"/>
  </r>
  <r>
    <n v="604319"/>
    <s v="210093"/>
    <s v="Grecia Mancha Camacho"/>
    <x v="3"/>
    <x v="3"/>
    <s v="9000 100A"/>
    <s v="PROJECT MANAGER ENGINEER"/>
    <s v="phaseNo"/>
    <n v="4"/>
    <x v="1"/>
    <x v="0"/>
    <m/>
    <x v="1"/>
    <m/>
    <s v="Grecia Mancha Camacho"/>
    <s v="05/15/2025, 10:38"/>
    <m/>
    <s v="0001-01-01T00:00:00Z"/>
    <x v="0"/>
    <s v="0001-01-01T00:00:00Z"/>
    <m/>
    <m/>
    <m/>
    <s v="2024-027 - NTTA Fracture Critical Bridge"/>
    <x v="2"/>
    <d v="2025-05-15T00:00:00"/>
    <x v="1"/>
    <s v="05/15/2025 10:38 AM"/>
    <d v="1901-01-01T00:00:00"/>
    <s v="Not Approved On Time"/>
    <n v="4"/>
    <s v=""/>
    <s v="9000 100A - PROJECT MANAGER ENGINEER"/>
    <s v="210093 - Grecia Mancha Camacho"/>
    <s v=""/>
  </r>
  <r>
    <n v="605137"/>
    <s v="440122"/>
    <s v="Miguel A. Fonseca-Resto"/>
    <x v="2"/>
    <x v="2"/>
    <s v="8999 6001F"/>
    <s v="Install Bent Caps"/>
    <s v="1"/>
    <n v="10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10"/>
    <s v=""/>
    <s v="8999 6001F - Install Bent Caps"/>
    <s v="440122 - Miguel A. Fonseca-Resto"/>
    <s v="Uriel Garcia's Crew"/>
  </r>
  <r>
    <n v="605132"/>
    <s v="440128"/>
    <s v="Juan F. Baena"/>
    <x v="2"/>
    <x v="2"/>
    <s v="496 6012L"/>
    <s v="REM STR Process Load out Conc"/>
    <s v="1"/>
    <n v="10"/>
    <x v="0"/>
    <x v="0"/>
    <m/>
    <x v="2"/>
    <s v="Bridge"/>
    <s v="Uriel Garcia-Andrade"/>
    <s v="05/17/2025, 10:37"/>
    <m/>
    <s v="0001-01-01T00:00:00Z"/>
    <x v="0"/>
    <s v="0001-01-01T00:00:00Z"/>
    <m/>
    <m/>
    <m/>
    <s v="2024-030 - Matagorda SH 35 Bridge Replace"/>
    <x v="1"/>
    <d v="2025-05-16T00:00:00"/>
    <x v="0"/>
    <s v="05/17/2025 10:37 AM"/>
    <d v="1901-01-01T00:00:00"/>
    <s v="Not Approved On Time"/>
    <n v="10"/>
    <s v=""/>
    <s v="496 6012L - REM STR Process Load out Conc"/>
    <s v="440128 - Juan F. Baena"/>
    <s v="Uriel Garcia's Crew"/>
  </r>
  <r>
    <n v="604266"/>
    <s v="240067"/>
    <s v="Jose M. Rangel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067 - Jose M. Rangel"/>
    <s v="Jose Rangel's Crew"/>
  </r>
  <r>
    <n v="604457"/>
    <s v="240067"/>
    <s v="Jose M. Rangel"/>
    <x v="0"/>
    <x v="0"/>
    <s v="200 4000C"/>
    <s v="355 F P S SDW 4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200 4000C - 355 F P S SDW 4"/>
    <s v="240067 - Jose M. Rangel"/>
    <s v="Jose Rangel's Crew"/>
  </r>
  <r>
    <n v="604458"/>
    <s v="240067"/>
    <s v="Jose M. Rangel"/>
    <x v="0"/>
    <x v="0"/>
    <s v="200 4000B"/>
    <s v="355 FG SDW 4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200 4000B - 355 FG SDW 4"/>
    <s v="240067 - Jose M. Rangel"/>
    <s v="Jose Rangel's Crew"/>
  </r>
  <r>
    <n v="604459"/>
    <s v="240067"/>
    <s v="Jose M. Rangel"/>
    <x v="0"/>
    <x v="0"/>
    <s v="460 4000A"/>
    <s v="623 INS DOWEL SDW LUG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460 4000A - 623 INS DOWEL SDW LUG"/>
    <s v="240067 - Jose M. Rangel"/>
    <s v="Jose Rangel's Crew"/>
  </r>
  <r>
    <n v="604460"/>
    <s v="240067"/>
    <s v="Jose M. Rangel"/>
    <x v="0"/>
    <x v="0"/>
    <s v="190 4000B"/>
    <s v="355 F P S SDW CURB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190 4000B - 355 F P S SDW CURB"/>
    <s v="240067 - Jose M. Rangel"/>
    <s v="Jose Rangel's Crew"/>
  </r>
  <r>
    <n v="604923"/>
    <s v="240067"/>
    <s v="Jose M. Rangel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067 - Jose M. Rangel"/>
    <s v="Jose Rangel's Crew"/>
  </r>
  <r>
    <n v="604924"/>
    <s v="240067"/>
    <s v="Jose M. Rangel"/>
    <x v="0"/>
    <x v="0"/>
    <s v="200 4000D"/>
    <s v="SDW 4 Clean Project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200 4000D - SDW 4 Clean Project"/>
    <s v="240067 - Jose M. Rangel"/>
    <s v="Jose Rangel's Crew"/>
  </r>
  <r>
    <n v="604467"/>
    <s v="240776"/>
    <s v="Oscar De La Paz"/>
    <x v="0"/>
    <x v="0"/>
    <s v="200 4000B"/>
    <s v="355 FG SDW 4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200 4000B - 355 FG SDW 4"/>
    <s v="240776 - Oscar De La Paz"/>
    <s v="Jose Rangel's Crew"/>
  </r>
  <r>
    <n v="604468"/>
    <s v="240776"/>
    <s v="Oscar De La Paz"/>
    <x v="0"/>
    <x v="0"/>
    <s v="460 4000A"/>
    <s v="623 INS DOWEL SDW LUG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460 4000A - 623 INS DOWEL SDW LUG"/>
    <s v="240776 - Oscar De La Paz"/>
    <s v="Jose Rangel's Crew"/>
  </r>
  <r>
    <n v="604469"/>
    <s v="240776"/>
    <s v="Oscar De La Paz"/>
    <x v="0"/>
    <x v="0"/>
    <s v="190 4000B"/>
    <s v="355 F P S SDW CURB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190 4000B - 355 F P S SDW CURB"/>
    <s v="240776 - Oscar De La Paz"/>
    <s v="Jose Rangel's Crew"/>
  </r>
  <r>
    <n v="604471"/>
    <s v="240776"/>
    <s v="Oscar De La Paz"/>
    <x v="0"/>
    <x v="0"/>
    <s v="440 4000C"/>
    <s v="618 F P S BFR 6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40 4000C - 618 F P S BFR 6"/>
    <s v="240776 - Oscar De La Paz"/>
    <s v="Jose Rangel's Crew"/>
  </r>
  <r>
    <n v="604472"/>
    <s v="240776"/>
    <s v="Oscar De La Paz"/>
    <x v="0"/>
    <x v="0"/>
    <s v="200 4000C"/>
    <s v="355 F P S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C - 355 F P S SDW 4"/>
    <s v="240776 - Oscar De La Paz"/>
    <s v="Jose Rangel's Crew"/>
  </r>
  <r>
    <n v="604927"/>
    <s v="240776"/>
    <s v="Oscar De La Paz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776 - Oscar De La Paz"/>
    <s v="Jose Rangel's Crew"/>
  </r>
  <r>
    <n v="604928"/>
    <s v="240776"/>
    <s v="Oscar De La Paz"/>
    <x v="0"/>
    <x v="0"/>
    <s v="200 4000D"/>
    <s v="SDW 4 Clean Project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200 4000D - SDW 4 Clean Project"/>
    <s v="240776 - Oscar De La Paz"/>
    <s v="Jose Rangel's Crew"/>
  </r>
  <r>
    <n v="604461"/>
    <s v="240688"/>
    <s v="Eliseo Becerra-Mosqueida"/>
    <x v="0"/>
    <x v="0"/>
    <s v="200 4000C"/>
    <s v="355 F P S SDW 4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200 4000C - 355 F P S SDW 4"/>
    <s v="240688 - Eliseo Becerra-Mosqueida"/>
    <s v="Jose Rangel's Crew"/>
  </r>
  <r>
    <n v="604462"/>
    <s v="240688"/>
    <s v="Eliseo Becerra-Mosqueida"/>
    <x v="0"/>
    <x v="0"/>
    <s v="200 4000B"/>
    <s v="355 FG SDW 4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200 4000B - 355 FG SDW 4"/>
    <s v="240688 - Eliseo Becerra-Mosqueida"/>
    <s v="Jose Rangel's Crew"/>
  </r>
  <r>
    <n v="604463"/>
    <s v="240688"/>
    <s v="Eliseo Becerra-Mosqueida"/>
    <x v="0"/>
    <x v="0"/>
    <s v="460 4000A"/>
    <s v="623 INS DOWEL SDW LUG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460 4000A - 623 INS DOWEL SDW LUG"/>
    <s v="240688 - Eliseo Becerra-Mosqueida"/>
    <s v="Jose Rangel's Crew"/>
  </r>
  <r>
    <n v="604464"/>
    <s v="240688"/>
    <s v="Eliseo Becerra-Mosqueida"/>
    <x v="0"/>
    <x v="0"/>
    <s v="190 4000B"/>
    <s v="355 F P S SDW CURB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190 4000B - 355 F P S SDW CURB"/>
    <s v="240688 - Eliseo Becerra-Mosqueida"/>
    <s v="Jose Rangel's Crew"/>
  </r>
  <r>
    <n v="604466"/>
    <s v="240688"/>
    <s v="Eliseo Becerra-Mosqueida"/>
    <x v="0"/>
    <x v="0"/>
    <s v="440 4000C"/>
    <s v="618 F P S BFR 6"/>
    <s v="1"/>
    <n v="2"/>
    <x v="1"/>
    <x v="0"/>
    <m/>
    <x v="3"/>
    <s v="Concrete"/>
    <s v="Jose M. Rangel"/>
    <s v="05/15/2025, 18:46"/>
    <m/>
    <s v="0001-01-01T00:00:00Z"/>
    <x v="0"/>
    <s v="0001-01-01T00:00:00Z"/>
    <m/>
    <m/>
    <m/>
    <s v="2024-004 - City of Dallas Sidewalk 2024"/>
    <x v="0"/>
    <d v="2025-05-15T00:00:00"/>
    <x v="1"/>
    <s v="05/15/2025 6:46 PM"/>
    <d v="1901-01-01T00:00:00"/>
    <s v="Not Approved On Time"/>
    <n v="2"/>
    <s v=""/>
    <s v="440 4000C - 618 F P S BFR 6"/>
    <s v="240688 - Eliseo Becerra-Mosqueida"/>
    <s v="Jose Rangel's Crew"/>
  </r>
  <r>
    <n v="604925"/>
    <s v="240688"/>
    <s v="Eliseo Becerra-Mosqueida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688 - Eliseo Becerra-Mosqueida"/>
    <s v="Jose Rangel's Crew"/>
  </r>
  <r>
    <n v="604926"/>
    <s v="240688"/>
    <s v="Eliseo Becerra-Mosqueida"/>
    <x v="0"/>
    <x v="0"/>
    <s v="200 4000D"/>
    <s v="SDW 4 Clean Project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200 4000D - SDW 4 Clean Project"/>
    <s v="240688 - Eliseo Becerra-Mosqueida"/>
    <s v="Jose Rangel's Crew"/>
  </r>
  <r>
    <n v="604269"/>
    <s v="240776"/>
    <s v="Oscar De La Paz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776 - Oscar De La Paz"/>
    <s v="Jose Rangel's Crew"/>
  </r>
  <r>
    <n v="604270"/>
    <s v="240776"/>
    <s v="Oscar De La Paz"/>
    <x v="0"/>
    <x v="0"/>
    <s v="200 4000D"/>
    <s v="SDW 4 Clean Project"/>
    <s v="1"/>
    <n v="1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1"/>
    <s v=""/>
    <s v="200 4000D - SDW 4 Clean Project"/>
    <s v="240776 - Oscar De La Paz"/>
    <s v="Jose Rangel's Crew"/>
  </r>
  <r>
    <n v="604935"/>
    <s v="240682"/>
    <s v="Eligio Hernandez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682 - Eligio Hernandez"/>
    <s v="Jose Rangel's Crew"/>
  </r>
  <r>
    <n v="604936"/>
    <s v="240682"/>
    <s v="Eligio Hernandez"/>
    <x v="0"/>
    <x v="0"/>
    <s v="200 4000D"/>
    <s v="SDW 4 Clean Project"/>
    <s v="1"/>
    <n v="4"/>
    <x v="0"/>
    <x v="0"/>
    <m/>
    <x v="3"/>
    <s v="Concrete"/>
    <s v="Jose M. Rangel"/>
    <s v="05/16/2025, 19:18"/>
    <m/>
    <s v="0001-01-01T00:00:00Z"/>
    <x v="0"/>
    <s v="0001-01-01T00:00:00Z"/>
    <m/>
    <m/>
    <m/>
    <s v="2024-004 - City of Dallas Sidewalk 2024"/>
    <x v="0"/>
    <d v="2025-05-16T00:00:00"/>
    <x v="0"/>
    <s v="05/16/2025 7:18 PM"/>
    <d v="1901-01-01T00:00:00"/>
    <s v="Not Approved On Time"/>
    <n v="4"/>
    <s v=""/>
    <s v="200 4000D - SDW 4 Clean Project"/>
    <s v="240682 - Eligio Hernandez"/>
    <s v="Jose Rangel's Crew"/>
  </r>
  <r>
    <n v="604491"/>
    <s v="240682"/>
    <s v="Eligio Hernandez"/>
    <x v="0"/>
    <x v="0"/>
    <s v="200 4000B"/>
    <s v="355 FG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B - 355 FG SDW 4"/>
    <s v="240682 - Eligio Hernandez"/>
    <s v="Jose Rangel's Crew"/>
  </r>
  <r>
    <n v="604492"/>
    <s v="240682"/>
    <s v="Eligio Hernandez"/>
    <x v="0"/>
    <x v="0"/>
    <s v="460 4000A"/>
    <s v="623 INS DOWEL SDW LUG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60 4000A - 623 INS DOWEL SDW LUG"/>
    <s v="240682 - Eligio Hernandez"/>
    <s v="Jose Rangel's Crew"/>
  </r>
  <r>
    <n v="604493"/>
    <s v="240682"/>
    <s v="Eligio Hernandez"/>
    <x v="0"/>
    <x v="0"/>
    <s v="190 4000B"/>
    <s v="355 F P S SDW CURB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190 4000B - 355 F P S SDW CURB"/>
    <s v="240682 - Eligio Hernandez"/>
    <s v="Jose Rangel's Crew"/>
  </r>
  <r>
    <n v="604495"/>
    <s v="240682"/>
    <s v="Eligio Hernandez"/>
    <x v="0"/>
    <x v="0"/>
    <s v="200 4000C"/>
    <s v="355 F P S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C - 355 F P S SDW 4"/>
    <s v="240682 - Eligio Hernandez"/>
    <s v="Jose Rangel's Crew"/>
  </r>
  <r>
    <n v="604496"/>
    <s v="240682"/>
    <s v="Eligio Hernandez"/>
    <x v="0"/>
    <x v="0"/>
    <s v="440 4000C"/>
    <s v="618 F P S BFR 6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40 4000C - 618 F P S BFR 6"/>
    <s v="240682 - Eligio Hernandez"/>
    <s v="Jose Rangel's Crew"/>
  </r>
  <r>
    <n v="604277"/>
    <s v="240682"/>
    <s v="Eligio Hernandez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682 - Eligio Hernandez"/>
    <s v="Jose Rangel's Crew"/>
  </r>
  <r>
    <n v="604278"/>
    <s v="240682"/>
    <s v="Eligio Hernandez"/>
    <x v="0"/>
    <x v="0"/>
    <s v="200 4000D"/>
    <s v="SDW 4 Clean Project"/>
    <s v="1"/>
    <n v="1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1"/>
    <s v=""/>
    <s v="200 4000D - SDW 4 Clean Project"/>
    <s v="240682 - Eligio Hernandez"/>
    <s v="Jose Rangel's Crew"/>
  </r>
  <r>
    <n v="604271"/>
    <s v="240042"/>
    <s v="Artemio Garcia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042 - Artemio Garcia"/>
    <s v="Jose Rangel's Crew"/>
  </r>
  <r>
    <n v="604272"/>
    <s v="240042"/>
    <s v="Artemio Garcia"/>
    <x v="0"/>
    <x v="0"/>
    <s v="200 4000D"/>
    <s v="SDW 4 Clean Project"/>
    <s v="1"/>
    <n v="1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1"/>
    <s v=""/>
    <s v="200 4000D - SDW 4 Clean Project"/>
    <s v="240042 - Artemio Garcia"/>
    <s v="Jose Rangel's Crew"/>
  </r>
  <r>
    <n v="604929"/>
    <s v="240042"/>
    <s v="Artemio Garcia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042 - Artemio Garcia"/>
    <s v="Jose Rangel's Crew"/>
  </r>
  <r>
    <n v="604930"/>
    <s v="240042"/>
    <s v="Artemio Garcia"/>
    <x v="0"/>
    <x v="0"/>
    <s v="200 4000D"/>
    <s v="SDW 4 Clean Project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200 4000D - SDW 4 Clean Project"/>
    <s v="240042 - Artemio Garcia"/>
    <s v="Jose Rangel's Crew"/>
  </r>
  <r>
    <n v="604473"/>
    <s v="240042"/>
    <s v="Artemio Garcia"/>
    <x v="0"/>
    <x v="0"/>
    <s v="200 4000C"/>
    <s v="355 F P S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C - 355 F P S SDW 4"/>
    <s v="240042 - Artemio Garcia"/>
    <s v="Jose Rangel's Crew"/>
  </r>
  <r>
    <n v="604474"/>
    <s v="240042"/>
    <s v="Artemio Garcia"/>
    <x v="0"/>
    <x v="0"/>
    <s v="200 4000B"/>
    <s v="355 FG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B - 355 FG SDW 4"/>
    <s v="240042 - Artemio Garcia"/>
    <s v="Jose Rangel's Crew"/>
  </r>
  <r>
    <n v="604475"/>
    <s v="240042"/>
    <s v="Artemio Garcia"/>
    <x v="0"/>
    <x v="0"/>
    <s v="460 4000A"/>
    <s v="623 INS DOWEL SDW LUG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60 4000A - 623 INS DOWEL SDW LUG"/>
    <s v="240042 - Artemio Garcia"/>
    <s v="Jose Rangel's Crew"/>
  </r>
  <r>
    <n v="604476"/>
    <s v="240042"/>
    <s v="Artemio Garcia"/>
    <x v="0"/>
    <x v="0"/>
    <s v="190 4000B"/>
    <s v="355 F P S SDW CURB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190 4000B - 355 F P S SDW CURB"/>
    <s v="240042 - Artemio Garcia"/>
    <s v="Jose Rangel's Crew"/>
  </r>
  <r>
    <n v="604478"/>
    <s v="240042"/>
    <s v="Artemio Garcia"/>
    <x v="0"/>
    <x v="0"/>
    <s v="440 4000C"/>
    <s v="618 F P S BFR 6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40 4000C - 618 F P S BFR 6"/>
    <s v="240042 - Artemio Garcia"/>
    <s v="Jose Rangel's Crew"/>
  </r>
  <r>
    <n v="604931"/>
    <s v="240693"/>
    <s v="Omar E. Becerra Balderas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693 - Omar E. Becerra Balderas"/>
    <s v="Jose Rangel's Crew"/>
  </r>
  <r>
    <n v="604932"/>
    <s v="240693"/>
    <s v="Omar E. Becerra Balderas"/>
    <x v="0"/>
    <x v="0"/>
    <s v="200 4000D"/>
    <s v="SDW 4 Clean Project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200 4000D - SDW 4 Clean Project"/>
    <s v="240693 - Omar E. Becerra Balderas"/>
    <s v="Jose Rangel's Crew"/>
  </r>
  <r>
    <n v="604273"/>
    <s v="240693"/>
    <s v="Omar E. Becerra Balderas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693 - Omar E. Becerra Balderas"/>
    <s v="Jose Rangel's Crew"/>
  </r>
  <r>
    <n v="604274"/>
    <s v="240693"/>
    <s v="Omar E. Becerra Balderas"/>
    <x v="0"/>
    <x v="0"/>
    <s v="200 4000D"/>
    <s v="SDW 4 Clean Project"/>
    <s v="1"/>
    <n v="1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1"/>
    <s v=""/>
    <s v="200 4000D - SDW 4 Clean Project"/>
    <s v="240693 - Omar E. Becerra Balderas"/>
    <s v="Jose Rangel's Crew"/>
  </r>
  <r>
    <n v="604479"/>
    <s v="240693"/>
    <s v="Omar E. Becerra Balderas"/>
    <x v="0"/>
    <x v="0"/>
    <s v="200 4000C"/>
    <s v="355 F P S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C - 355 F P S SDW 4"/>
    <s v="240693 - Omar E. Becerra Balderas"/>
    <s v="Jose Rangel's Crew"/>
  </r>
  <r>
    <n v="604480"/>
    <s v="240693"/>
    <s v="Omar E. Becerra Balderas"/>
    <x v="0"/>
    <x v="0"/>
    <s v="200 4000B"/>
    <s v="355 FG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B - 355 FG SDW 4"/>
    <s v="240693 - Omar E. Becerra Balderas"/>
    <s v="Jose Rangel's Crew"/>
  </r>
  <r>
    <n v="604481"/>
    <s v="240693"/>
    <s v="Omar E. Becerra Balderas"/>
    <x v="0"/>
    <x v="0"/>
    <s v="460 4000A"/>
    <s v="623 INS DOWEL SDW LUG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60 4000A - 623 INS DOWEL SDW LUG"/>
    <s v="240693 - Omar E. Becerra Balderas"/>
    <s v="Jose Rangel's Crew"/>
  </r>
  <r>
    <n v="604482"/>
    <s v="240693"/>
    <s v="Omar E. Becerra Balderas"/>
    <x v="0"/>
    <x v="0"/>
    <s v="190 4000B"/>
    <s v="355 F P S SDW CURB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190 4000B - 355 F P S SDW CURB"/>
    <s v="240693 - Omar E. Becerra Balderas"/>
    <s v="Jose Rangel's Crew"/>
  </r>
  <r>
    <n v="604484"/>
    <s v="240693"/>
    <s v="Omar E. Becerra Balderas"/>
    <x v="0"/>
    <x v="0"/>
    <s v="440 4000C"/>
    <s v="618 F P S BFR 6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40 4000C - 618 F P S BFR 6"/>
    <s v="240693 - Omar E. Becerra Balderas"/>
    <s v="Jose Rangel's Crew"/>
  </r>
  <r>
    <n v="604275"/>
    <s v="240056"/>
    <s v="SALVADOR MONCADA PUGA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056 - SALVADOR MONCADA PUGA"/>
    <s v="Jose Rangel's Crew"/>
  </r>
  <r>
    <n v="604276"/>
    <s v="240056"/>
    <s v="SALVADOR MONCADA PUGA"/>
    <x v="0"/>
    <x v="0"/>
    <s v="200 4000D"/>
    <s v="SDW 4 Clean Project"/>
    <s v="1"/>
    <n v="1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1"/>
    <s v=""/>
    <s v="200 4000D - SDW 4 Clean Project"/>
    <s v="240056 - SALVADOR MONCADA PUGA"/>
    <s v="Jose Rangel's Crew"/>
  </r>
  <r>
    <n v="604933"/>
    <s v="240056"/>
    <s v="SALVADOR MONCADA PUGA"/>
    <x v="0"/>
    <x v="0"/>
    <s v="390 4000B"/>
    <s v="Self Perf 503D ASPH PVMT TY D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390 4000B - Self Perf 503D ASPH PVMT TY D"/>
    <s v="240056 - SALVADOR MONCADA PUGA"/>
    <s v="Jose Rangel's Crew"/>
  </r>
  <r>
    <n v="604934"/>
    <s v="240056"/>
    <s v="SALVADOR MONCADA PUGA"/>
    <x v="0"/>
    <x v="0"/>
    <s v="200 4000D"/>
    <s v="SDW 4 Clean Project"/>
    <s v="1"/>
    <n v="4"/>
    <x v="0"/>
    <x v="0"/>
    <m/>
    <x v="3"/>
    <s v="Concrete"/>
    <s v="Jose M. Rangel"/>
    <s v="05/16/2025, 19:17"/>
    <m/>
    <s v="0001-01-01T00:00:00Z"/>
    <x v="0"/>
    <s v="0001-01-01T00:00:00Z"/>
    <m/>
    <m/>
    <m/>
    <s v="2024-004 - City of Dallas Sidewalk 2024"/>
    <x v="0"/>
    <d v="2025-05-16T00:00:00"/>
    <x v="0"/>
    <s v="05/16/2025 7:17 PM"/>
    <d v="1901-01-01T00:00:00"/>
    <s v="Not Approved On Time"/>
    <n v="4"/>
    <s v=""/>
    <s v="200 4000D - SDW 4 Clean Project"/>
    <s v="240056 - SALVADOR MONCADA PUGA"/>
    <s v="Jose Rangel's Crew"/>
  </r>
  <r>
    <n v="604485"/>
    <s v="240056"/>
    <s v="SALVADOR MONCADA PUGA"/>
    <x v="0"/>
    <x v="0"/>
    <s v="200 4000C"/>
    <s v="355 F P S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C - 355 F P S SDW 4"/>
    <s v="240056 - SALVADOR MONCADA PUGA"/>
    <s v="Jose Rangel's Crew"/>
  </r>
  <r>
    <n v="604486"/>
    <s v="240056"/>
    <s v="SALVADOR MONCADA PUGA"/>
    <x v="0"/>
    <x v="0"/>
    <s v="200 4000B"/>
    <s v="355 FG SDW 4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200 4000B - 355 FG SDW 4"/>
    <s v="240056 - SALVADOR MONCADA PUGA"/>
    <s v="Jose Rangel's Crew"/>
  </r>
  <r>
    <n v="604487"/>
    <s v="240056"/>
    <s v="SALVADOR MONCADA PUGA"/>
    <x v="0"/>
    <x v="0"/>
    <s v="460 4000A"/>
    <s v="623 INS DOWEL SDW LUG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60 4000A - 623 INS DOWEL SDW LUG"/>
    <s v="240056 - SALVADOR MONCADA PUGA"/>
    <s v="Jose Rangel's Crew"/>
  </r>
  <r>
    <n v="604488"/>
    <s v="240056"/>
    <s v="SALVADOR MONCADA PUGA"/>
    <x v="0"/>
    <x v="0"/>
    <s v="190 4000B"/>
    <s v="355 F P S SDW CURB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190 4000B - 355 F P S SDW CURB"/>
    <s v="240056 - SALVADOR MONCADA PUGA"/>
    <s v="Jose Rangel's Crew"/>
  </r>
  <r>
    <n v="604490"/>
    <s v="240056"/>
    <s v="SALVADOR MONCADA PUGA"/>
    <x v="0"/>
    <x v="0"/>
    <s v="440 4000C"/>
    <s v="618 F P S BFR 6"/>
    <s v="1"/>
    <n v="2"/>
    <x v="1"/>
    <x v="0"/>
    <m/>
    <x v="3"/>
    <s v="Concrete"/>
    <s v="Jose M. Rangel"/>
    <s v="05/15/2025, 18:47"/>
    <m/>
    <s v="0001-01-01T00:00:00Z"/>
    <x v="0"/>
    <s v="0001-01-01T00:00:00Z"/>
    <m/>
    <m/>
    <m/>
    <s v="2024-004 - City of Dallas Sidewalk 2024"/>
    <x v="0"/>
    <d v="2025-05-15T00:00:00"/>
    <x v="1"/>
    <s v="05/15/2025 6:47 PM"/>
    <d v="1901-01-01T00:00:00"/>
    <s v="Not Approved On Time"/>
    <n v="2"/>
    <s v=""/>
    <s v="440 4000C - 618 F P S BFR 6"/>
    <s v="240056 - SALVADOR MONCADA PUGA"/>
    <s v="Jose Rangel's Crew"/>
  </r>
  <r>
    <n v="604331"/>
    <s v="240785"/>
    <s v="William A. Lemus Perez"/>
    <x v="0"/>
    <x v="0"/>
    <s v="110 4000A"/>
    <s v="100 SDW EXCAVATION"/>
    <s v="1"/>
    <n v="10"/>
    <x v="1"/>
    <x v="0"/>
    <m/>
    <x v="4"/>
    <s v="Grading"/>
    <s v="Caleb L. Padgett"/>
    <s v="05/15/2025, 11:04"/>
    <m/>
    <s v="0001-01-01T00:00:00Z"/>
    <x v="0"/>
    <s v="0001-01-01T00:00:00Z"/>
    <m/>
    <m/>
    <m/>
    <s v="2024-004 - City of Dallas Sidewalk 2024"/>
    <x v="0"/>
    <d v="2025-05-15T00:00:00"/>
    <x v="1"/>
    <s v="05/15/2025 11:04 AM"/>
    <d v="1901-01-01T00:00:00"/>
    <s v="Not Approved On Time"/>
    <n v="10"/>
    <s v=""/>
    <s v="110 4000A - 100 SDW EXCAVATION"/>
    <s v="240785 - William A. Lemus Perez"/>
    <s v="Justin - Grading Crew"/>
  </r>
  <r>
    <n v="604330"/>
    <s v="240812"/>
    <s v="Edwin Romero"/>
    <x v="0"/>
    <x v="0"/>
    <s v="110 4000A"/>
    <s v="100 SDW EXCAVATION"/>
    <s v="1"/>
    <n v="10"/>
    <x v="1"/>
    <x v="0"/>
    <m/>
    <x v="4"/>
    <s v="Grading"/>
    <s v="Caleb L. Padgett"/>
    <s v="05/15/2025, 11:04"/>
    <m/>
    <s v="0001-01-01T00:00:00Z"/>
    <x v="0"/>
    <s v="0001-01-01T00:00:00Z"/>
    <m/>
    <m/>
    <m/>
    <s v="2024-004 - City of Dallas Sidewalk 2024"/>
    <x v="0"/>
    <d v="2025-05-15T00:00:00"/>
    <x v="1"/>
    <s v="05/15/2025 11:04 AM"/>
    <d v="1901-01-01T00:00:00"/>
    <s v="Not Approved On Time"/>
    <n v="10"/>
    <s v=""/>
    <s v="110 4000A - 100 SDW EXCAVATION"/>
    <s v="240812 - Edwin Romero"/>
    <s v="Justin - Grading Crew"/>
  </r>
  <r>
    <n v="604332"/>
    <s v="240770"/>
    <s v="Faustino J. Mendoza"/>
    <x v="0"/>
    <x v="0"/>
    <s v="110 4000A"/>
    <s v="100 SDW EXCAVATION"/>
    <s v="1"/>
    <n v="10"/>
    <x v="1"/>
    <x v="0"/>
    <m/>
    <x v="4"/>
    <s v="Grading"/>
    <s v="Caleb L. Padgett"/>
    <s v="05/15/2025, 11:04"/>
    <m/>
    <s v="0001-01-01T00:00:00Z"/>
    <x v="0"/>
    <s v="0001-01-01T00:00:00Z"/>
    <m/>
    <m/>
    <m/>
    <s v="2024-004 - City of Dallas Sidewalk 2024"/>
    <x v="0"/>
    <d v="2025-05-15T00:00:00"/>
    <x v="1"/>
    <s v="05/15/2025 11:04 AM"/>
    <d v="1901-01-01T00:00:00"/>
    <s v="Not Approved On Time"/>
    <n v="10"/>
    <s v=""/>
    <s v="110 4000A - 100 SDW EXCAVATION"/>
    <s v="240770 - Faustino J. Mendoza"/>
    <s v="Justin - Grading Crew"/>
  </r>
  <r>
    <n v="605075"/>
    <s v="440136"/>
    <s v="Cuitlahuac Alonso-Flores"/>
    <x v="2"/>
    <x v="2"/>
    <s v="496 6012L"/>
    <s v="REM STR Process Load out Conc"/>
    <s v="1"/>
    <n v="3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3"/>
    <s v=""/>
    <s v="496 6012L - REM STR Process Load out Conc"/>
    <s v="440136 - Cuitlahuac Alonso-Flores"/>
    <s v="ROLANDO COLMENERO-GARCIA CREW"/>
  </r>
  <r>
    <n v="605062"/>
    <s v="440136"/>
    <s v="Cuitlahuac Alonso-Flores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136 - Cuitlahuac Alonso-Flores"/>
    <s v="ROLANDO COLMENERO-GARCIA CREW"/>
  </r>
  <r>
    <n v="605063"/>
    <s v="440136"/>
    <s v="Cuitlahuac Alonso-Flores"/>
    <x v="2"/>
    <x v="2"/>
    <s v="496 6012D"/>
    <s v="REM STR Break Deck Land"/>
    <s v="1"/>
    <n v="4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4"/>
    <s v=""/>
    <s v="496 6012D - REM STR Break Deck Land"/>
    <s v="440136 - Cuitlahuac Alonso-Flores"/>
    <s v="ROLANDO COLMENERO-GARCIA CREW"/>
  </r>
  <r>
    <n v="605068"/>
    <s v="440451"/>
    <s v="Ramon A. Garcia"/>
    <x v="2"/>
    <x v="2"/>
    <s v="496 6012D"/>
    <s v="REM STR Break Deck Land"/>
    <s v="1"/>
    <n v="4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4"/>
    <s v=""/>
    <s v="496 6012D - REM STR Break Deck Land"/>
    <s v="440451 - Ramon A. Garcia"/>
    <s v="ROLANDO COLMENERO-GARCIA CREW"/>
  </r>
  <r>
    <n v="605057"/>
    <s v="440451"/>
    <s v="Ramon A. Garcia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451 - Ramon A. Garcia"/>
    <s v="ROLANDO COLMENERO-GARCIA CREW"/>
  </r>
  <r>
    <n v="605071"/>
    <s v="440451"/>
    <s v="Ramon A. Garcia"/>
    <x v="2"/>
    <x v="2"/>
    <s v="496 6012L"/>
    <s v="REM STR Process Load out Conc"/>
    <s v="1"/>
    <n v="3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3"/>
    <s v=""/>
    <s v="496 6012L - REM STR Process Load out Conc"/>
    <s v="440451 - Ramon A. Garcia"/>
    <s v="ROLANDO COLMENERO-GARCIA CREW"/>
  </r>
  <r>
    <n v="605072"/>
    <s v="440259"/>
    <s v="Rolando Colmenero-Garcia"/>
    <x v="2"/>
    <x v="2"/>
    <s v="496 6012L"/>
    <s v="REM STR Process Load out Conc"/>
    <s v="1"/>
    <n v="1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1"/>
    <s v=""/>
    <s v="496 6012L - REM STR Process Load out Conc"/>
    <s v="440259 - Rolando Colmenero-Garcia"/>
    <s v="ROLANDO COLMENERO-GARCIA CREW"/>
  </r>
  <r>
    <n v="605058"/>
    <s v="440259"/>
    <s v="Rolando Colmenero-Garcia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259 - Rolando Colmenero-Garcia"/>
    <s v="ROLANDO COLMENERO-GARCIA CREW"/>
  </r>
  <r>
    <n v="605067"/>
    <s v="440259"/>
    <s v="Rolando Colmenero-Garcia"/>
    <x v="2"/>
    <x v="2"/>
    <s v="496 6012D"/>
    <s v="REM STR Break Deck Land"/>
    <s v="1"/>
    <n v="4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4"/>
    <s v=""/>
    <s v="496 6012D - REM STR Break Deck Land"/>
    <s v="440259 - Rolando Colmenero-Garcia"/>
    <s v="ROLANDO COLMENERO-GARCIA CREW"/>
  </r>
  <r>
    <n v="605069"/>
    <s v="440336"/>
    <s v="Gustavo Hurtado Guillen"/>
    <x v="2"/>
    <x v="2"/>
    <s v="496 6012D"/>
    <s v="REM STR Break Deck Land"/>
    <s v="1"/>
    <n v="4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4"/>
    <s v=""/>
    <s v="496 6012D - REM STR Break Deck Land"/>
    <s v="440336 - Gustavo Hurtado Guillen"/>
    <s v="ROLANDO COLMENERO-GARCIA CREW"/>
  </r>
  <r>
    <n v="605070"/>
    <s v="440336"/>
    <s v="Gustavo Hurtado Guillen"/>
    <x v="2"/>
    <x v="2"/>
    <s v="496 6012L"/>
    <s v="REM STR Process Load out Conc"/>
    <s v="1"/>
    <n v="3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3"/>
    <s v=""/>
    <s v="496 6012L - REM STR Process Load out Conc"/>
    <s v="440336 - Gustavo Hurtado Guillen"/>
    <s v="ROLANDO COLMENERO-GARCIA CREW"/>
  </r>
  <r>
    <n v="605056"/>
    <s v="440336"/>
    <s v="Gustavo Hurtado Guillen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336 - Gustavo Hurtado Guillen"/>
    <s v="ROLANDO COLMENERO-GARCIA CREW"/>
  </r>
  <r>
    <n v="605066"/>
    <s v="440464"/>
    <s v="Lucas C. Mayo"/>
    <x v="2"/>
    <x v="2"/>
    <s v="496 6012D"/>
    <s v="REM STR Break Deck Land"/>
    <s v="1"/>
    <n v="4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4"/>
    <s v=""/>
    <s v="496 6012D - REM STR Break Deck Land"/>
    <s v="440464 - Lucas C. Mayo"/>
    <s v="ROLANDO COLMENERO-GARCIA CREW"/>
  </r>
  <r>
    <n v="605059"/>
    <s v="440464"/>
    <s v="Lucas C. Mayo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464 - Lucas C. Mayo"/>
    <s v="ROLANDO COLMENERO-GARCIA CREW"/>
  </r>
  <r>
    <n v="605217"/>
    <s v="240085"/>
    <s v="Martin Sanchez"/>
    <x v="4"/>
    <x v="4"/>
    <s v="9000 100B"/>
    <s v="SUPERINTENDENT"/>
    <s v="1"/>
    <n v="8"/>
    <x v="1"/>
    <x v="0"/>
    <m/>
    <x v="1"/>
    <m/>
    <s v="Martin Sanchez"/>
    <s v="05/17/2025, 18:01"/>
    <m/>
    <s v="0001-01-01T00:00:00Z"/>
    <x v="0"/>
    <s v="0001-01-01T00:00:00Z"/>
    <m/>
    <m/>
    <m/>
    <s v="2023-032 - IH-345 BRIDGE REHABILITATION"/>
    <x v="3"/>
    <d v="2025-05-15T00:00:00"/>
    <x v="1"/>
    <s v="05/17/2025 6:01 PM"/>
    <d v="1901-01-01T00:00:00"/>
    <s v="Not Approved On Time"/>
    <n v="8"/>
    <s v=""/>
    <s v="9000 100B - SUPERINTENDENT"/>
    <s v="240085 - Martin Sanchez"/>
    <s v=""/>
  </r>
  <r>
    <n v="604267"/>
    <s v="240688"/>
    <s v="Eliseo Becerra-Mosqueida"/>
    <x v="0"/>
    <x v="0"/>
    <s v="280 4000B"/>
    <s v="432 F P S DRIVE 8"/>
    <s v="1"/>
    <n v="5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5"/>
    <s v=""/>
    <s v="280 4000B - 432 F P S DRIVE 8"/>
    <s v="240688 - Eliseo Becerra-Mosqueida"/>
    <s v="Jose Rangel's Crew"/>
  </r>
  <r>
    <n v="604268"/>
    <s v="240688"/>
    <s v="Eliseo Becerra-Mosqueida"/>
    <x v="0"/>
    <x v="0"/>
    <s v="200 4000D"/>
    <s v="SDW 4 Clean Project"/>
    <s v="1"/>
    <n v="1"/>
    <x v="2"/>
    <x v="0"/>
    <m/>
    <x v="3"/>
    <s v="Concrete"/>
    <s v="Jose M. Rangel"/>
    <s v="05/15/2025, 07:54"/>
    <m/>
    <s v="0001-01-01T00:00:00Z"/>
    <x v="0"/>
    <s v="0001-01-01T00:00:00Z"/>
    <m/>
    <m/>
    <m/>
    <s v="2024-004 - City of Dallas Sidewalk 2024"/>
    <x v="0"/>
    <d v="2025-05-14T00:00:00"/>
    <x v="2"/>
    <s v="05/15/2025 7:54 AM"/>
    <d v="1901-01-01T00:00:00"/>
    <s v="Not Approved On Time"/>
    <n v="1"/>
    <s v=""/>
    <s v="200 4000D - SDW 4 Clean Project"/>
    <s v="240688 - Eliseo Becerra-Mosqueida"/>
    <s v="Jose Rangel's Crew"/>
  </r>
  <r>
    <n v="605060"/>
    <s v="440121"/>
    <s v="Jose Y. Rivera-Beltran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121 - Jose Y. Rivera-Beltran"/>
    <s v="ROLANDO COLMENERO-GARCIA CREW"/>
  </r>
  <r>
    <n v="605065"/>
    <s v="440121"/>
    <s v="Jose Y. Rivera-Beltran"/>
    <x v="2"/>
    <x v="2"/>
    <s v="496 6012D"/>
    <s v="REM STR Break Deck Land"/>
    <s v="1"/>
    <n v="4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4"/>
    <s v=""/>
    <s v="496 6012D - REM STR Break Deck Land"/>
    <s v="440121 - Jose Y. Rivera-Beltran"/>
    <s v="ROLANDO COLMENERO-GARCIA CREW"/>
  </r>
  <r>
    <n v="605074"/>
    <s v="440459"/>
    <s v="Ulises N. Mendoza"/>
    <x v="2"/>
    <x v="2"/>
    <s v="496 6012L"/>
    <s v="REM STR Process Load out Conc"/>
    <s v="1"/>
    <n v="3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3"/>
    <s v=""/>
    <s v="496 6012L - REM STR Process Load out Conc"/>
    <s v="440459 - Ulises N. Mendoza"/>
    <s v="ROLANDO COLMENERO-GARCIA CREW"/>
  </r>
  <r>
    <n v="605064"/>
    <s v="440459"/>
    <s v="Ulises N. Mendoza"/>
    <x v="2"/>
    <x v="2"/>
    <s v="496 6012D"/>
    <s v="REM STR Break Deck Land"/>
    <s v="1"/>
    <n v="4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4"/>
    <s v=""/>
    <s v="496 6012D - REM STR Break Deck Land"/>
    <s v="440459 - Ulises N. Mendoza"/>
    <s v="ROLANDO COLMENERO-GARCIA CREW"/>
  </r>
  <r>
    <n v="605061"/>
    <s v="440459"/>
    <s v="Ulises N. Mendoza"/>
    <x v="2"/>
    <x v="2"/>
    <s v="8999 6001F"/>
    <s v="Install Bent Caps"/>
    <s v="1"/>
    <n v="3"/>
    <x v="0"/>
    <x v="0"/>
    <m/>
    <x v="5"/>
    <s v="Concrete"/>
    <s v="Rolando Colmenero-Garcia"/>
    <s v="05/17/2025, 08:33"/>
    <m/>
    <s v="0001-01-01T00:00:00Z"/>
    <x v="0"/>
    <s v="0001-01-01T00:00:00Z"/>
    <m/>
    <m/>
    <m/>
    <s v="2024-030 - Matagorda SH 35 Bridge Replace"/>
    <x v="1"/>
    <d v="2025-05-16T00:00:00"/>
    <x v="0"/>
    <s v="05/17/2025 8:33 AM"/>
    <d v="1901-01-01T00:00:00"/>
    <s v="Not Approved On Time"/>
    <n v="3"/>
    <s v=""/>
    <s v="8999 6001F - Install Bent Caps"/>
    <s v="440459 - Ulises N. Mendoza"/>
    <s v="ROLANDO COLMENERO-GARCIA CREW"/>
  </r>
  <r>
    <n v="605073"/>
    <s v="440121"/>
    <s v="Jose Y. Rivera-Beltran"/>
    <x v="2"/>
    <x v="2"/>
    <s v="496 6012L"/>
    <s v="REM STR Process Load out Conc"/>
    <s v="1"/>
    <n v="3"/>
    <x v="0"/>
    <x v="0"/>
    <m/>
    <x v="5"/>
    <s v="Concrete"/>
    <s v="Rolando Colmenero-Garcia"/>
    <s v="05/17/2025, 08:34"/>
    <m/>
    <s v="0001-01-01T00:00:00Z"/>
    <x v="0"/>
    <s v="0001-01-01T00:00:00Z"/>
    <m/>
    <m/>
    <m/>
    <s v="2024-030 - Matagorda SH 35 Bridge Replace"/>
    <x v="1"/>
    <d v="2025-05-16T00:00:00"/>
    <x v="0"/>
    <s v="05/17/2025 8:34 AM"/>
    <d v="1901-01-01T00:00:00"/>
    <s v="Not Approved On Time"/>
    <n v="3"/>
    <s v=""/>
    <s v="496 6012L - REM STR Process Load out Conc"/>
    <s v="440121 - Jose Y. Rivera-Beltran"/>
    <s v="ROLANDO COLMENERO-GARCIA CREW"/>
  </r>
  <r>
    <n v="605218"/>
    <s v="240085"/>
    <s v="Martin Sanchez"/>
    <x v="5"/>
    <x v="5"/>
    <s v="9000 100B"/>
    <s v="SUPERINTENDENT"/>
    <s v="1"/>
    <n v="8"/>
    <x v="0"/>
    <x v="0"/>
    <m/>
    <x v="1"/>
    <m/>
    <s v="Martin Sanchez"/>
    <s v="05/17/2025, 18:01"/>
    <m/>
    <s v="0001-01-01T00:00:00Z"/>
    <x v="0"/>
    <s v="0001-01-01T00:00:00Z"/>
    <m/>
    <m/>
    <m/>
    <s v="2023-034 - Dallas IH 45 Bridge Maintenanc"/>
    <x v="3"/>
    <d v="2025-05-16T00:00:00"/>
    <x v="0"/>
    <s v="05/17/2025 6:01 PM"/>
    <d v="1901-01-01T00:00:00"/>
    <s v="Not Approved On Time"/>
    <n v="8"/>
    <s v=""/>
    <s v="9000 100B - SUPERINTENDENT"/>
    <s v="240085 - Martin Sanchez"/>
    <s v=""/>
  </r>
  <r>
    <n v="605493"/>
    <s v="340064"/>
    <s v="Felix G. Ortiz Rosado"/>
    <x v="6"/>
    <x v="6"/>
    <s v="9606 6056I"/>
    <s v="BARRICADES SIGNS AND TRAFFIC H"/>
    <s v="1"/>
    <n v="12.5"/>
    <x v="0"/>
    <x v="0"/>
    <m/>
    <x v="6"/>
    <s v="Traffic"/>
    <s v="Esteban Rodriguez Perez"/>
    <s v="05/19/2025, 07:01"/>
    <m/>
    <s v="0001-01-01T00:00:00Z"/>
    <x v="0"/>
    <s v="0001-01-01T00:00:00Z"/>
    <m/>
    <m/>
    <m/>
    <s v="2023-007 - Ector BI 20E Rehab Roadway"/>
    <x v="2"/>
    <d v="2025-05-16T00:00:00"/>
    <x v="0"/>
    <s v="05/19/2025 7:01 AM"/>
    <d v="1901-01-01T00:00:00"/>
    <s v="Not Approved On Time"/>
    <n v="12.5"/>
    <s v=""/>
    <s v="9606 6056I - BARRICADES SIGNS AND TRAFFIC H"/>
    <s v="340064 - Felix G. Ortiz Rosado"/>
    <s v="WILLIAM PERSINGER WTX TC"/>
  </r>
  <r>
    <n v="604844"/>
    <s v="240607"/>
    <s v="Jorge L. Flores"/>
    <x v="6"/>
    <x v="6"/>
    <s v="110 6001B"/>
    <s v="FG Subgrade Mainline"/>
    <s v="1"/>
    <n v="6"/>
    <x v="0"/>
    <x v="0"/>
    <m/>
    <x v="7"/>
    <s v="Concrete"/>
    <s v="Esteban Rodriguez Perez"/>
    <s v="05/16/2025, 13:34"/>
    <m/>
    <s v="0001-01-01T00:00:00Z"/>
    <x v="0"/>
    <s v="0001-01-01T00:00:00Z"/>
    <m/>
    <m/>
    <m/>
    <s v="2023-007 - Ector BI 20E Rehab Roadway"/>
    <x v="2"/>
    <d v="2025-05-16T00:00:00"/>
    <x v="0"/>
    <s v="05/16/2025 1:34 PM"/>
    <d v="1901-01-01T00:00:00"/>
    <s v="Not Approved On Time"/>
    <n v="6"/>
    <s v=""/>
    <s v="110 6001B - FG Subgrade Mainline"/>
    <s v="240607 - Jorge L. Flores"/>
    <s v="Jorge Flores's Crew"/>
  </r>
  <r>
    <n v="604850"/>
    <s v="240607"/>
    <s v="Jorge L. Flores"/>
    <x v="6"/>
    <x v="6"/>
    <s v="132 6007A"/>
    <s v="Cut Place TY D Common Truck Ha"/>
    <s v="1"/>
    <n v="2"/>
    <x v="0"/>
    <x v="0"/>
    <m/>
    <x v="7"/>
    <s v="Concrete"/>
    <s v="Esteban Rodriguez Perez"/>
    <s v="05/16/2025, 13:36"/>
    <m/>
    <s v="0001-01-01T00:00:00Z"/>
    <x v="0"/>
    <s v="0001-01-01T00:00:00Z"/>
    <m/>
    <m/>
    <m/>
    <s v="2023-007 - Ector BI 20E Rehab Roadway"/>
    <x v="2"/>
    <d v="2025-05-16T00:00:00"/>
    <x v="0"/>
    <s v="05/16/2025 1:36 PM"/>
    <d v="1901-01-01T00:00:00"/>
    <s v="Not Approved On Time"/>
    <n v="2"/>
    <s v=""/>
    <s v="132 6007A - Cut Place TY D Common Truck Ha"/>
    <s v="240607 - Jorge L. Flores"/>
    <s v="Jorge Flores's Crew"/>
  </r>
  <r>
    <n v="605492"/>
    <s v="340063"/>
    <s v="Jose O. Pomales-Rosado"/>
    <x v="6"/>
    <x v="6"/>
    <s v="9606 6056I"/>
    <s v="BARRICADES SIGNS AND TRAFFIC H"/>
    <s v="1"/>
    <n v="10.5"/>
    <x v="0"/>
    <x v="0"/>
    <m/>
    <x v="6"/>
    <s v="Traffic"/>
    <s v="Esteban Rodriguez Perez"/>
    <s v="05/19/2025, 07:01"/>
    <m/>
    <s v="0001-01-01T00:00:00Z"/>
    <x v="0"/>
    <s v="0001-01-01T00:00:00Z"/>
    <m/>
    <m/>
    <m/>
    <s v="2023-007 - Ector BI 20E Rehab Roadway"/>
    <x v="2"/>
    <d v="2025-05-16T00:00:00"/>
    <x v="0"/>
    <s v="05/19/2025 7:01 AM"/>
    <d v="1901-01-01T00:00:00"/>
    <s v="Not Approved On Time"/>
    <n v="10.5"/>
    <s v=""/>
    <s v="9606 6056I - BARRICADES SIGNS AND TRAFFIC H"/>
    <s v="340063 - Jose O. Pomales-Rosado"/>
    <s v="WILLIAM PERSINGER WTX TC"/>
  </r>
  <r>
    <n v="604780"/>
    <s v="240807"/>
    <s v="Robert S. Neff"/>
    <x v="7"/>
    <x v="7"/>
    <s v="100 6002B"/>
    <s v="Survey and Layout"/>
    <s v="phaseNo"/>
    <n v="2"/>
    <x v="0"/>
    <x v="0"/>
    <m/>
    <x v="1"/>
    <m/>
    <s v="Robert S. Neff"/>
    <s v="05/16/2025, 09:57"/>
    <m/>
    <s v="0001-01-01T00:00:00Z"/>
    <x v="0"/>
    <s v="0001-01-01T00:00:00Z"/>
    <m/>
    <m/>
    <m/>
    <s v="2022-023 - Dallas Riverfront &amp; Cadiz Brid"/>
    <x v="0"/>
    <d v="2025-05-16T00:00:00"/>
    <x v="0"/>
    <s v="05/16/2025 9:57 AM"/>
    <d v="1901-01-01T00:00:00"/>
    <s v="Not Approved On Time"/>
    <n v="2"/>
    <s v=""/>
    <s v="100 6002B - Survey and Layout"/>
    <s v="240807 - Robert S. Neff"/>
    <s v=""/>
  </r>
  <r>
    <n v="604044"/>
    <s v="240807"/>
    <s v="Robert S. Neff"/>
    <x v="8"/>
    <x v="8"/>
    <s v="0024 0004"/>
    <s v="DALLAS SH 310"/>
    <s v="phaseNo"/>
    <n v="2"/>
    <x v="2"/>
    <x v="0"/>
    <m/>
    <x v="1"/>
    <m/>
    <s v="Robert S. Neff"/>
    <s v="05/14/2025, 19:50"/>
    <m/>
    <s v="0001-01-01T00:00:00Z"/>
    <x v="0"/>
    <s v="0001-01-01T00:00:00Z"/>
    <m/>
    <m/>
    <m/>
    <s v="SEL-2025 - Select Maintenance 2025"/>
    <x v="4"/>
    <d v="2025-05-14T00:00:00"/>
    <x v="2"/>
    <s v="05/14/2025 7:50 PM"/>
    <d v="1901-01-01T00:00:00"/>
    <s v="Not Approved On Time"/>
    <n v="2"/>
    <s v=""/>
    <s v="0024 0004 - DALLAS SH 310"/>
    <s v="240807 - Robert S. Neff"/>
    <s v=""/>
  </r>
  <r>
    <n v="603774"/>
    <s v="240807"/>
    <s v="Robert S. Neff"/>
    <x v="8"/>
    <x v="8"/>
    <s v="0024 0004"/>
    <s v="DALLAS SH 310"/>
    <s v="phaseNo"/>
    <n v="8"/>
    <x v="3"/>
    <x v="0"/>
    <m/>
    <x v="1"/>
    <m/>
    <s v="Robert S. Neff"/>
    <s v="05/14/2025, 07:19"/>
    <m/>
    <s v="0001-01-01T00:00:00Z"/>
    <x v="0"/>
    <s v="0001-01-01T00:00:00Z"/>
    <m/>
    <m/>
    <m/>
    <s v="SEL-2025 - Select Maintenance 2025"/>
    <x v="4"/>
    <d v="2025-05-13T00:00:00"/>
    <x v="3"/>
    <s v="05/14/2025 7:19 AM"/>
    <d v="1901-01-01T00:00:00"/>
    <s v="Not Approved On Time"/>
    <n v="8"/>
    <s v=""/>
    <s v="0024 0004 - DALLAS SH 310"/>
    <s v="240807 - Robert S. Neff"/>
    <s v=""/>
  </r>
  <r>
    <n v="603091"/>
    <s v="240807"/>
    <s v="Robert S. Neff"/>
    <x v="8"/>
    <x v="8"/>
    <s v="0024 0004"/>
    <s v="DALLAS SH 310"/>
    <s v="phaseNo"/>
    <n v="4"/>
    <x v="4"/>
    <x v="0"/>
    <m/>
    <x v="1"/>
    <m/>
    <s v="Robert S. Neff"/>
    <s v="05/12/2025, 19:02"/>
    <m/>
    <s v="0001-01-01T00:00:00Z"/>
    <x v="0"/>
    <s v="0001-01-01T00:00:00Z"/>
    <m/>
    <m/>
    <m/>
    <s v="SEL-2025 - Select Maintenance 2025"/>
    <x v="4"/>
    <d v="2025-05-12T00:00:00"/>
    <x v="4"/>
    <s v="05/12/2025 7:02 PM"/>
    <d v="1901-01-01T00:00:00"/>
    <s v="Not Approved On Time"/>
    <n v="4"/>
    <s v=""/>
    <s v="0024 0004 - DALLAS SH 310"/>
    <s v="240807 - Robert S. Neff"/>
    <s v=""/>
  </r>
  <r>
    <n v="604989"/>
    <s v="240664"/>
    <s v="Eduardo D. Alvarado"/>
    <x v="8"/>
    <x v="8"/>
    <s v="0024 0006"/>
    <s v="NTTA DNT Seg 3 Joint Seal"/>
    <s v="1"/>
    <n v="4"/>
    <x v="4"/>
    <x v="0"/>
    <m/>
    <x v="8"/>
    <s v="Traffic"/>
    <s v="Roberto Lumbreras"/>
    <s v="05/16/2025, 21:49"/>
    <m/>
    <s v="0001-01-01T00:00:00Z"/>
    <x v="0"/>
    <s v="0001-01-01T00:00:00Z"/>
    <m/>
    <m/>
    <m/>
    <s v="SEL-2025 - Select Maintenance 2025"/>
    <x v="4"/>
    <d v="2025-05-12T00:00:00"/>
    <x v="4"/>
    <s v="05/16/2025 9:49 PM"/>
    <d v="1901-01-01T00:00:00"/>
    <s v="Not Approved On Time"/>
    <n v="4"/>
    <s v=""/>
    <s v="0024 0006 - NTTA DNT Seg 3 Joint Seal"/>
    <s v="240664 - Eduardo D. Alvarado"/>
    <s v="Roberto Lumbreras's Crew"/>
  </r>
  <r>
    <n v="605442"/>
    <s v="240255"/>
    <s v="Juan M. Luevano"/>
    <x v="0"/>
    <x v="0"/>
    <s v="580 4000A"/>
    <s v="1601A TRAFFIC CONTROL"/>
    <s v="1"/>
    <n v="4"/>
    <x v="1"/>
    <x v="0"/>
    <m/>
    <x v="8"/>
    <s v="Traffic"/>
    <s v="Roberto Lumbreras"/>
    <s v="05/19/2025, 03:14"/>
    <m/>
    <s v="0001-01-01T00:00:00Z"/>
    <x v="0"/>
    <s v="0001-01-01T00:00:00Z"/>
    <m/>
    <m/>
    <m/>
    <s v="2024-004 - City of Dallas Sidewalk 2024"/>
    <x v="0"/>
    <d v="2025-05-15T00:00:00"/>
    <x v="1"/>
    <s v="05/19/2025 3:14 AM"/>
    <d v="1901-01-01T00:00:00"/>
    <s v="Not Approved On Time"/>
    <n v="4"/>
    <s v=""/>
    <s v="580 4000A - 1601A TRAFFIC CONTROL"/>
    <s v="240255 - Juan M. Luevano"/>
    <s v="Roberto Lumbreras's Crew"/>
  </r>
  <r>
    <n v="603273"/>
    <s v="240805"/>
    <s v="Alex Torres"/>
    <x v="8"/>
    <x v="8"/>
    <s v="0024 0006"/>
    <s v="NTTA DNT Seg 3 Joint Seal"/>
    <s v="1"/>
    <n v="11.5"/>
    <x v="4"/>
    <x v="0"/>
    <m/>
    <x v="8"/>
    <s v="Traffic"/>
    <s v="Roberto Lumbreras"/>
    <s v="05/13/2025, 06:29"/>
    <m/>
    <s v="0001-01-01T00:00:00Z"/>
    <x v="0"/>
    <s v="0001-01-01T00:00:00Z"/>
    <m/>
    <m/>
    <m/>
    <s v="SEL-2025 - Select Maintenance 2025"/>
    <x v="4"/>
    <d v="2025-05-12T00:00:00"/>
    <x v="4"/>
    <s v="05/13/2025 6:29 AM"/>
    <d v="1901-01-01T00:00:00"/>
    <s v="Not Approved On Time"/>
    <n v="11.5"/>
    <s v=""/>
    <s v="0024 0006 - NTTA DNT Seg 3 Joint Seal"/>
    <s v="240805 - Alex Torres"/>
    <s v="Roberto Lumbreras's Crew"/>
  </r>
  <r>
    <n v="603994"/>
    <s v="240805"/>
    <s v="Alex Torres"/>
    <x v="8"/>
    <x v="8"/>
    <s v="0024 0006"/>
    <s v="NTTA DNT Seg 3 Joint Seal"/>
    <s v="1"/>
    <n v="12"/>
    <x v="3"/>
    <x v="0"/>
    <m/>
    <x v="8"/>
    <s v="Traffic"/>
    <s v="Roberto Lumbreras"/>
    <s v="05/14/2025, 17:26"/>
    <m/>
    <s v="0001-01-01T00:00:00Z"/>
    <x v="0"/>
    <s v="0001-01-01T00:00:00Z"/>
    <m/>
    <m/>
    <m/>
    <s v="SEL-2025 - Select Maintenance 2025"/>
    <x v="4"/>
    <d v="2025-05-13T00:00:00"/>
    <x v="3"/>
    <s v="05/14/2025 5:26 PM"/>
    <d v="1901-01-01T00:00:00"/>
    <s v="Not Approved On Time"/>
    <n v="12"/>
    <s v=""/>
    <s v="0024 0006 - NTTA DNT Seg 3 Joint Seal"/>
    <s v="240805 - Alex Torres"/>
    <s v="Roberto Lumbreras's Crew"/>
  </r>
  <r>
    <n v="604677"/>
    <s v="240805"/>
    <s v="Alex Torres"/>
    <x v="8"/>
    <x v="8"/>
    <s v="0024 0006"/>
    <s v="NTTA DNT Seg 3 Joint Seal"/>
    <s v="1"/>
    <n v="12"/>
    <x v="2"/>
    <x v="0"/>
    <m/>
    <x v="8"/>
    <s v="Traffic"/>
    <s v="Roberto Lumbreras"/>
    <s v="05/16/2025, 07:07"/>
    <m/>
    <s v="0001-01-01T00:00:00Z"/>
    <x v="0"/>
    <s v="0001-01-01T00:00:00Z"/>
    <m/>
    <m/>
    <m/>
    <s v="SEL-2025 - Select Maintenance 2025"/>
    <x v="4"/>
    <d v="2025-05-14T00:00:00"/>
    <x v="2"/>
    <s v="05/16/2025 7:07 AM"/>
    <d v="1901-01-01T00:00:00"/>
    <s v="Not Approved On Time"/>
    <n v="12"/>
    <s v=""/>
    <s v="0024 0006 - NTTA DNT Seg 3 Joint Seal"/>
    <s v="240805 - Alex Torres"/>
    <s v="Roberto Lumbreras's Crew"/>
  </r>
  <r>
    <n v="604711"/>
    <s v="240805"/>
    <s v="Alex Torres"/>
    <x v="8"/>
    <x v="8"/>
    <s v="0024 0006"/>
    <s v="NTTA DNT Seg 3 Joint Seal"/>
    <s v="1"/>
    <n v="12"/>
    <x v="1"/>
    <x v="0"/>
    <m/>
    <x v="8"/>
    <s v="Traffic"/>
    <s v="Roberto Lumbreras"/>
    <s v="05/16/2025, 07:20"/>
    <m/>
    <s v="0001-01-01T00:00:00Z"/>
    <x v="0"/>
    <s v="0001-01-01T00:00:00Z"/>
    <m/>
    <m/>
    <m/>
    <s v="SEL-2025 - Select Maintenance 2025"/>
    <x v="4"/>
    <d v="2025-05-15T00:00:00"/>
    <x v="1"/>
    <s v="05/16/2025 7:20 AM"/>
    <d v="1901-01-01T00:00:00"/>
    <s v="Not Approved On Time"/>
    <n v="12"/>
    <s v=""/>
    <s v="0024 0006 - NTTA DNT Seg 3 Joint Seal"/>
    <s v="240805 - Alex Torres"/>
    <s v="Roberto Lumbreras's Crew"/>
  </r>
  <r>
    <n v="603711"/>
    <s v="240263"/>
    <s v="Ernest S. Lemon Jr"/>
    <x v="8"/>
    <x v="8"/>
    <s v="0024 0006"/>
    <s v="NTTA DNT Seg 3 Joint Seal"/>
    <s v="1"/>
    <n v="3"/>
    <x v="3"/>
    <x v="0"/>
    <m/>
    <x v="8"/>
    <s v="Traffic"/>
    <s v="Roberto Lumbreras"/>
    <s v="05/14/2025, 06:33"/>
    <m/>
    <s v="0001-01-01T00:00:00Z"/>
    <x v="0"/>
    <s v="0001-01-01T00:00:00Z"/>
    <m/>
    <m/>
    <m/>
    <s v="SEL-2025 - Select Maintenance 2025"/>
    <x v="4"/>
    <d v="2025-05-13T00:00:00"/>
    <x v="3"/>
    <s v="05/14/2025 6:33 AM"/>
    <d v="1901-01-01T00:00:00"/>
    <s v="Not Approved On Time"/>
    <n v="3"/>
    <s v=""/>
    <s v="0024 0006 - NTTA DNT Seg 3 Joint Seal"/>
    <s v="240263 - Ernest S. Lemon Jr"/>
    <s v="Roberto Lumbreras's Crew"/>
  </r>
  <r>
    <n v="604699"/>
    <s v="240263"/>
    <s v="Ernest S. Lemon Jr"/>
    <x v="8"/>
    <x v="8"/>
    <s v="0024 0006"/>
    <s v="NTTA DNT Seg 3 Joint Seal"/>
    <s v="1"/>
    <n v="1"/>
    <x v="1"/>
    <x v="0"/>
    <m/>
    <x v="8"/>
    <s v="Traffic"/>
    <s v="Roberto Lumbreras"/>
    <s v="05/16/2025, 07:18"/>
    <m/>
    <s v="0001-01-01T00:00:00Z"/>
    <x v="0"/>
    <s v="0001-01-01T00:00:00Z"/>
    <m/>
    <m/>
    <m/>
    <s v="SEL-2025 - Select Maintenance 2025"/>
    <x v="4"/>
    <d v="2025-05-15T00:00:00"/>
    <x v="1"/>
    <s v="05/16/2025 7:18 AM"/>
    <d v="1901-01-01T00:00:00"/>
    <s v="Not Approved On Time"/>
    <n v="1"/>
    <s v=""/>
    <s v="0024 0006 - NTTA DNT Seg 3 Joint Seal"/>
    <s v="240263 - Ernest S. Lemon Jr"/>
    <s v="Roberto Lumbreras's Crew"/>
  </r>
  <r>
    <n v="605495"/>
    <s v="340063"/>
    <s v="Jose O. Pomales-Rosado"/>
    <x v="6"/>
    <x v="6"/>
    <s v="6185 6002A"/>
    <s v="Install Maintain Remove Attenu"/>
    <s v="1"/>
    <n v="2"/>
    <x v="0"/>
    <x v="0"/>
    <m/>
    <x v="6"/>
    <s v="Traffic"/>
    <s v="Esteban Rodriguez Perez"/>
    <s v="05/19/2025, 07:01"/>
    <m/>
    <s v="0001-01-01T00:00:00Z"/>
    <x v="0"/>
    <s v="0001-01-01T00:00:00Z"/>
    <m/>
    <m/>
    <m/>
    <s v="2023-007 - Ector BI 20E Rehab Roadway"/>
    <x v="2"/>
    <d v="2025-05-16T00:00:00"/>
    <x v="0"/>
    <s v="05/19/2025 7:01 AM"/>
    <d v="1901-01-01T00:00:00"/>
    <s v="Not Approved On Time"/>
    <n v="2"/>
    <s v=""/>
    <s v="6185 6002A - Install Maintain Remove Attenu"/>
    <s v="340063 - Jose O. Pomales-Rosado"/>
    <s v="WILLIAM PERSINGER WTX TC"/>
  </r>
  <r>
    <n v="604986"/>
    <s v="240701"/>
    <s v="Diogo P. Favela"/>
    <x v="8"/>
    <x v="8"/>
    <s v="0024 0006"/>
    <s v="NTTA DNT Seg 3 Joint Seal"/>
    <s v="1"/>
    <n v="4"/>
    <x v="4"/>
    <x v="0"/>
    <m/>
    <x v="8"/>
    <s v="Traffic"/>
    <s v="Roberto Lumbreras"/>
    <s v="05/16/2025, 21:49"/>
    <m/>
    <s v="0001-01-01T00:00:00Z"/>
    <x v="0"/>
    <s v="0001-01-01T00:00:00Z"/>
    <m/>
    <m/>
    <m/>
    <s v="SEL-2025 - Select Maintenance 2025"/>
    <x v="4"/>
    <d v="2025-05-12T00:00:00"/>
    <x v="4"/>
    <s v="05/16/2025 9:49 PM"/>
    <d v="1901-01-01T00:00:00"/>
    <s v="Not Approved On Time"/>
    <n v="4"/>
    <s v=""/>
    <s v="0024 0006 - NTTA DNT Seg 3 Joint Seal"/>
    <s v="240701 - Diogo P. Favela"/>
    <s v="Roberto Lumbreras's Crew"/>
  </r>
  <r>
    <n v="603271"/>
    <s v="240617"/>
    <s v="Stonie B. Brown"/>
    <x v="8"/>
    <x v="8"/>
    <s v="0024 0006"/>
    <s v="NTTA DNT Seg 3 Joint Seal"/>
    <s v="1"/>
    <n v="11.5"/>
    <x v="4"/>
    <x v="0"/>
    <m/>
    <x v="8"/>
    <s v="Traffic"/>
    <s v="Roberto Lumbreras"/>
    <s v="05/13/2025, 06:28"/>
    <m/>
    <s v="0001-01-01T00:00:00Z"/>
    <x v="0"/>
    <s v="0001-01-01T00:00:00Z"/>
    <m/>
    <m/>
    <m/>
    <s v="SEL-2025 - Select Maintenance 2025"/>
    <x v="4"/>
    <d v="2025-05-12T00:00:00"/>
    <x v="4"/>
    <s v="05/13/2025 6:28 AM"/>
    <d v="1901-01-01T00:00:00"/>
    <s v="Not Approved On Time"/>
    <n v="11.5"/>
    <s v=""/>
    <s v="0024 0006 - NTTA DNT Seg 3 Joint Seal"/>
    <s v="240617 - Stonie B. Brown"/>
    <s v="Roberto Lumbreras's Crew"/>
  </r>
  <r>
    <n v="603992"/>
    <s v="240617"/>
    <s v="Stonie B. Brown"/>
    <x v="8"/>
    <x v="8"/>
    <s v="0024 0006"/>
    <s v="NTTA DNT Seg 3 Joint Seal"/>
    <s v="1"/>
    <n v="13"/>
    <x v="3"/>
    <x v="0"/>
    <m/>
    <x v="8"/>
    <s v="Traffic"/>
    <s v="Roberto Lumbreras"/>
    <s v="05/14/2025, 17:26"/>
    <m/>
    <s v="0001-01-01T00:00:00Z"/>
    <x v="0"/>
    <s v="0001-01-01T00:00:00Z"/>
    <m/>
    <m/>
    <m/>
    <s v="SEL-2025 - Select Maintenance 2025"/>
    <x v="4"/>
    <d v="2025-05-13T00:00:00"/>
    <x v="3"/>
    <s v="05/14/2025 5:26 PM"/>
    <d v="1901-01-01T00:00:00"/>
    <s v="Not Approved On Time"/>
    <n v="13"/>
    <s v=""/>
    <s v="0024 0006 - NTTA DNT Seg 3 Joint Seal"/>
    <s v="240617 - Stonie B. Brown"/>
    <s v="Roberto Lumbreras's Crew"/>
  </r>
  <r>
    <n v="604670"/>
    <s v="240617"/>
    <s v="Stonie B. Brown"/>
    <x v="8"/>
    <x v="8"/>
    <s v="0024 0006"/>
    <s v="NTTA DNT Seg 3 Joint Seal"/>
    <s v="1"/>
    <n v="12.5"/>
    <x v="2"/>
    <x v="0"/>
    <m/>
    <x v="8"/>
    <s v="Traffic"/>
    <s v="Roberto Lumbreras"/>
    <s v="05/16/2025, 07:06"/>
    <m/>
    <s v="0001-01-01T00:00:00Z"/>
    <x v="0"/>
    <s v="0001-01-01T00:00:00Z"/>
    <m/>
    <m/>
    <m/>
    <s v="SEL-2025 - Select Maintenance 2025"/>
    <x v="4"/>
    <d v="2025-05-14T00:00:00"/>
    <x v="2"/>
    <s v="05/16/2025 7:06 AM"/>
    <d v="1901-01-01T00:00:00"/>
    <s v="Not Approved On Time"/>
    <n v="12.5"/>
    <s v=""/>
    <s v="0024 0006 - NTTA DNT Seg 3 Joint Seal"/>
    <s v="240617 - Stonie B. Brown"/>
    <s v="Roberto Lumbreras's Crew"/>
  </r>
  <r>
    <n v="604709"/>
    <s v="240617"/>
    <s v="Stonie B. Brown"/>
    <x v="8"/>
    <x v="8"/>
    <s v="0024 0006"/>
    <s v="NTTA DNT Seg 3 Joint Seal"/>
    <s v="1"/>
    <n v="12"/>
    <x v="1"/>
    <x v="0"/>
    <m/>
    <x v="8"/>
    <s v="Traffic"/>
    <s v="Roberto Lumbreras"/>
    <s v="05/16/2025, 07:20"/>
    <m/>
    <s v="0001-01-01T00:00:00Z"/>
    <x v="0"/>
    <s v="0001-01-01T00:00:00Z"/>
    <m/>
    <m/>
    <m/>
    <s v="SEL-2025 - Select Maintenance 2025"/>
    <x v="4"/>
    <d v="2025-05-15T00:00:00"/>
    <x v="1"/>
    <s v="05/16/2025 7:20 AM"/>
    <d v="1901-01-01T00:00:00"/>
    <s v="Not Approved On Time"/>
    <n v="12"/>
    <s v=""/>
    <s v="0024 0006 - NTTA DNT Seg 3 Joint Seal"/>
    <s v="240617 - Stonie B. Brown"/>
    <s v="Roberto Lumbreras's Crew"/>
  </r>
  <r>
    <n v="604710"/>
    <s v="240818"/>
    <s v="Xavier Martinez"/>
    <x v="8"/>
    <x v="8"/>
    <s v="0024 0006"/>
    <s v="NTTA DNT Seg 3 Joint Seal"/>
    <s v="1"/>
    <n v="12"/>
    <x v="1"/>
    <x v="0"/>
    <m/>
    <x v="8"/>
    <s v="Traffic"/>
    <s v="Roberto Lumbreras"/>
    <s v="05/16/2025, 07:20"/>
    <m/>
    <s v="0001-01-01T00:00:00Z"/>
    <x v="0"/>
    <s v="0001-01-01T00:00:00Z"/>
    <m/>
    <m/>
    <m/>
    <s v="SEL-2025 - Select Maintenance 2025"/>
    <x v="4"/>
    <d v="2025-05-15T00:00:00"/>
    <x v="1"/>
    <s v="05/16/2025 7:20 AM"/>
    <d v="1901-01-01T00:00:00"/>
    <s v="Not Approved On Time"/>
    <n v="12"/>
    <s v=""/>
    <s v="0024 0006 - NTTA DNT Seg 3 Joint Seal"/>
    <s v="240818 - Xavier Martinez"/>
    <s v="Roberto Lumbreras's Crew"/>
  </r>
  <r>
    <n v="603270"/>
    <s v="240818"/>
    <s v="Xavier Martinez"/>
    <x v="8"/>
    <x v="8"/>
    <s v="0024 0006"/>
    <s v="NTTA DNT Seg 3 Joint Seal"/>
    <s v="1"/>
    <n v="11.5"/>
    <x v="4"/>
    <x v="0"/>
    <m/>
    <x v="8"/>
    <s v="Traffic"/>
    <s v="Roberto Lumbreras"/>
    <s v="05/13/2025, 06:28"/>
    <m/>
    <s v="0001-01-01T00:00:00Z"/>
    <x v="0"/>
    <s v="0001-01-01T00:00:00Z"/>
    <m/>
    <m/>
    <m/>
    <s v="SEL-2025 - Select Maintenance 2025"/>
    <x v="4"/>
    <d v="2025-05-12T00:00:00"/>
    <x v="4"/>
    <s v="05/13/2025 6:28 AM"/>
    <d v="1901-01-01T00:00:00"/>
    <s v="Not Approved On Time"/>
    <n v="11.5"/>
    <s v=""/>
    <s v="0024 0006 - NTTA DNT Seg 3 Joint Seal"/>
    <s v="240818 - Xavier Martinez"/>
    <s v="Roberto Lumbreras's Crew"/>
  </r>
  <r>
    <n v="603993"/>
    <s v="240818"/>
    <s v="Xavier Martinez"/>
    <x v="8"/>
    <x v="8"/>
    <s v="0024 0006"/>
    <s v="NTTA DNT Seg 3 Joint Seal"/>
    <s v="1"/>
    <n v="12.5"/>
    <x v="3"/>
    <x v="0"/>
    <m/>
    <x v="8"/>
    <s v="Traffic"/>
    <s v="Roberto Lumbreras"/>
    <s v="05/14/2025, 17:26"/>
    <m/>
    <s v="0001-01-01T00:00:00Z"/>
    <x v="0"/>
    <s v="0001-01-01T00:00:00Z"/>
    <m/>
    <m/>
    <m/>
    <s v="SEL-2025 - Select Maintenance 2025"/>
    <x v="4"/>
    <d v="2025-05-13T00:00:00"/>
    <x v="3"/>
    <s v="05/14/2025 5:26 PM"/>
    <d v="1901-01-01T00:00:00"/>
    <s v="Not Approved On Time"/>
    <n v="12.5"/>
    <s v=""/>
    <s v="0024 0006 - NTTA DNT Seg 3 Joint Seal"/>
    <s v="240818 - Xavier Martinez"/>
    <s v="Roberto Lumbreras's Crew"/>
  </r>
  <r>
    <n v="604708"/>
    <s v="240164"/>
    <s v="Roberto Lumbreras"/>
    <x v="8"/>
    <x v="8"/>
    <s v="0024 0006"/>
    <s v="NTTA DNT Seg 3 Joint Seal"/>
    <s v="1"/>
    <n v="12"/>
    <x v="1"/>
    <x v="0"/>
    <m/>
    <x v="8"/>
    <s v="Traffic"/>
    <s v="Roberto Lumbreras"/>
    <s v="05/16/2025, 07:20"/>
    <m/>
    <s v="0001-01-01T00:00:00Z"/>
    <x v="0"/>
    <s v="0001-01-01T00:00:00Z"/>
    <m/>
    <m/>
    <m/>
    <s v="SEL-2025 - Select Maintenance 2025"/>
    <x v="4"/>
    <d v="2025-05-15T00:00:00"/>
    <x v="1"/>
    <s v="05/16/2025 7:20 AM"/>
    <d v="1901-01-01T00:00:00"/>
    <s v="Not Approved On Time"/>
    <n v="12"/>
    <s v=""/>
    <s v="0024 0006 - NTTA DNT Seg 3 Joint Seal"/>
    <s v="240164 - Roberto Lumbreras"/>
    <s v="Roberto Lumbreras's Crew"/>
  </r>
  <r>
    <n v="603995"/>
    <s v="240164"/>
    <s v="Roberto Lumbreras"/>
    <x v="8"/>
    <x v="8"/>
    <s v="0024 0006"/>
    <s v="NTTA DNT Seg 3 Joint Seal"/>
    <s v="1"/>
    <n v="12"/>
    <x v="3"/>
    <x v="0"/>
    <m/>
    <x v="8"/>
    <s v="Traffic"/>
    <s v="Roberto Lumbreras"/>
    <s v="05/14/2025, 17:26"/>
    <m/>
    <s v="0001-01-01T00:00:00Z"/>
    <x v="0"/>
    <s v="0001-01-01T00:00:00Z"/>
    <m/>
    <m/>
    <m/>
    <s v="SEL-2025 - Select Maintenance 2025"/>
    <x v="4"/>
    <d v="2025-05-13T00:00:00"/>
    <x v="3"/>
    <s v="05/14/2025 5:26 PM"/>
    <d v="1901-01-01T00:00:00"/>
    <s v="Not Approved On Time"/>
    <n v="12"/>
    <s v=""/>
    <s v="0024 0006 - NTTA DNT Seg 3 Joint Seal"/>
    <s v="240164 - Roberto Lumbreras"/>
    <s v="Roberto Lumbreras's Crew"/>
  </r>
  <r>
    <n v="604669"/>
    <s v="240164"/>
    <s v="Roberto Lumbreras"/>
    <x v="8"/>
    <x v="8"/>
    <s v="0024 0006"/>
    <s v="NTTA DNT Seg 3 Joint Seal"/>
    <s v="1"/>
    <n v="12"/>
    <x v="2"/>
    <x v="0"/>
    <m/>
    <x v="8"/>
    <s v="Traffic"/>
    <s v="Roberto Lumbreras"/>
    <s v="05/16/2025, 07:06"/>
    <m/>
    <s v="0001-01-01T00:00:00Z"/>
    <x v="0"/>
    <s v="0001-01-01T00:00:00Z"/>
    <m/>
    <m/>
    <m/>
    <s v="SEL-2025 - Select Maintenance 2025"/>
    <x v="4"/>
    <d v="2025-05-14T00:00:00"/>
    <x v="2"/>
    <s v="05/16/2025 7:06 AM"/>
    <d v="1901-01-01T00:00:00"/>
    <s v="Not Approved On Time"/>
    <n v="12"/>
    <s v=""/>
    <s v="0024 0006 - NTTA DNT Seg 3 Joint Seal"/>
    <s v="240164 - Roberto Lumbreras"/>
    <s v="Roberto Lumbreras's Crew"/>
  </r>
  <r>
    <n v="603272"/>
    <s v="240164"/>
    <s v="Roberto Lumbreras"/>
    <x v="8"/>
    <x v="8"/>
    <s v="0024 0006"/>
    <s v="NTTA DNT Seg 3 Joint Seal"/>
    <s v="1"/>
    <n v="12"/>
    <x v="4"/>
    <x v="0"/>
    <m/>
    <x v="8"/>
    <s v="Traffic"/>
    <s v="Roberto Lumbreras"/>
    <s v="05/13/2025, 06:28"/>
    <m/>
    <s v="0001-01-01T00:00:00Z"/>
    <x v="0"/>
    <s v="0001-01-01T00:00:00Z"/>
    <m/>
    <m/>
    <m/>
    <s v="SEL-2025 - Select Maintenance 2025"/>
    <x v="4"/>
    <d v="2025-05-12T00:00:00"/>
    <x v="4"/>
    <s v="05/13/2025 6:28 AM"/>
    <d v="1901-01-01T00:00:00"/>
    <s v="Not Approved On Time"/>
    <n v="12"/>
    <s v=""/>
    <s v="0024 0006 - NTTA DNT Seg 3 Joint Seal"/>
    <s v="240164 - Roberto Lumbreras"/>
    <s v="Roberto Lumbreras's Crew"/>
  </r>
  <r>
    <n v="604969"/>
    <s v="240494"/>
    <s v="Juan B. Hernandez"/>
    <x v="9"/>
    <x v="9"/>
    <s v="502 6001B"/>
    <s v="TRAFF Daily Ops"/>
    <s v="1"/>
    <n v="1.5"/>
    <x v="0"/>
    <x v="0"/>
    <m/>
    <x v="8"/>
    <s v="Traffic"/>
    <s v="Roberto Lumbreras"/>
    <s v="05/16/2025, 21:37"/>
    <m/>
    <s v="0001-01-01T00:00:00Z"/>
    <x v="0"/>
    <s v="0001-01-01T00:00:00Z"/>
    <m/>
    <m/>
    <m/>
    <s v="2024-012 - Dallas IH 635 U-Turn Bridge"/>
    <x v="0"/>
    <d v="2025-05-16T00:00:00"/>
    <x v="0"/>
    <s v="05/16/2025 9:37 PM"/>
    <d v="1901-01-01T00:00:00"/>
    <s v="Not Approved On Time"/>
    <n v="1.5"/>
    <s v=""/>
    <s v="502 6001B - TRAFF Daily Ops"/>
    <s v="240494 - Juan B. Hernandez"/>
    <s v="Roberto Lumbreras's Crew"/>
  </r>
  <r>
    <n v="604970"/>
    <s v="240494"/>
    <s v="Juan B. Hernandez"/>
    <x v="0"/>
    <x v="0"/>
    <s v="580 4000A"/>
    <s v="1601A TRAFFIC CONTROL"/>
    <s v="1"/>
    <n v="9"/>
    <x v="0"/>
    <x v="0"/>
    <m/>
    <x v="8"/>
    <s v="Traffic"/>
    <s v="Roberto Lumbreras"/>
    <s v="05/16/2025, 21:38"/>
    <m/>
    <s v="0001-01-01T00:00:00Z"/>
    <x v="0"/>
    <s v="0001-01-01T00:00:00Z"/>
    <m/>
    <m/>
    <m/>
    <s v="2024-004 - City of Dallas Sidewalk 2024"/>
    <x v="0"/>
    <d v="2025-05-16T00:00:00"/>
    <x v="0"/>
    <s v="05/16/2025 9:38 PM"/>
    <d v="1901-01-01T00:00:00"/>
    <s v="Not Approved On Time"/>
    <n v="9"/>
    <s v=""/>
    <s v="580 4000A - 1601A TRAFFIC CONTROL"/>
    <s v="240494 - Juan B. Hernandez"/>
    <s v="Roberto Lumbreras's Crew"/>
  </r>
  <r>
    <n v="604971"/>
    <s v="240821"/>
    <s v="Jose R. Jaquez Rodriguez"/>
    <x v="0"/>
    <x v="0"/>
    <s v="580 4000A"/>
    <s v="1601A TRAFFIC CONTROL"/>
    <s v="1"/>
    <n v="2"/>
    <x v="0"/>
    <x v="0"/>
    <m/>
    <x v="8"/>
    <s v="Traffic"/>
    <s v="Roberto Lumbreras"/>
    <s v="05/16/2025, 21:39"/>
    <m/>
    <s v="0001-01-01T00:00:00Z"/>
    <x v="0"/>
    <s v="0001-01-01T00:00:00Z"/>
    <m/>
    <m/>
    <m/>
    <s v="2024-004 - City of Dallas Sidewalk 2024"/>
    <x v="0"/>
    <d v="2025-05-16T00:00:00"/>
    <x v="0"/>
    <s v="05/16/2025 9:39 PM"/>
    <d v="1901-01-01T00:00:00"/>
    <s v="Not Approved On Time"/>
    <n v="2"/>
    <s v=""/>
    <s v="580 4000A - 1601A TRAFFIC CONTROL"/>
    <s v="240821 - Jose R. Jaquez Rodriguez"/>
    <s v="Roberto Lumbreras's Crew"/>
  </r>
  <r>
    <n v="604972"/>
    <s v="240821"/>
    <s v="Jose R. Jaquez Rodriguez"/>
    <x v="9"/>
    <x v="9"/>
    <s v="502 6001B"/>
    <s v="TRAFF Daily Ops"/>
    <s v="1"/>
    <n v="2"/>
    <x v="0"/>
    <x v="0"/>
    <m/>
    <x v="8"/>
    <s v="Traffic"/>
    <s v="Roberto Lumbreras"/>
    <s v="05/16/2025, 21:39"/>
    <m/>
    <s v="0001-01-01T00:00:00Z"/>
    <x v="0"/>
    <s v="0001-01-01T00:00:00Z"/>
    <m/>
    <m/>
    <m/>
    <s v="2024-012 - Dallas IH 635 U-Turn Bridge"/>
    <x v="0"/>
    <d v="2025-05-16T00:00:00"/>
    <x v="0"/>
    <s v="05/16/2025 9:39 PM"/>
    <d v="1901-01-01T00:00:00"/>
    <s v="Not Approved On Time"/>
    <n v="2"/>
    <s v=""/>
    <s v="502 6001B - TRAFF Daily Ops"/>
    <s v="240821 - Jose R. Jaquez Rodriguez"/>
    <s v="Roberto Lumbreras's Crew"/>
  </r>
  <r>
    <n v="604868"/>
    <s v="800069"/>
    <s v="Said A. Garcia"/>
    <x v="0"/>
    <x v="0"/>
    <s v="9000 100S"/>
    <s v="SAFETY SCH"/>
    <s v="phaseNo"/>
    <n v="3.5"/>
    <x v="0"/>
    <x v="0"/>
    <m/>
    <x v="1"/>
    <m/>
    <s v="Said A. Garcia"/>
    <s v="05/16/2025, 15:02"/>
    <m/>
    <s v="0001-01-01T00:00:00Z"/>
    <x v="0"/>
    <s v="0001-01-01T00:00:00Z"/>
    <m/>
    <m/>
    <m/>
    <s v="2024-004 - City of Dallas Sidewalk 2024"/>
    <x v="0"/>
    <d v="2025-05-16T00:00:00"/>
    <x v="0"/>
    <s v="05/16/2025 3:02 PM"/>
    <d v="1901-01-01T00:00:00"/>
    <s v="Not Approved On Time"/>
    <n v="3.5"/>
    <s v=""/>
    <s v="9000 100S - SAFETY SCH"/>
    <s v="800069 - Said A. Garcia"/>
    <s v=""/>
  </r>
  <r>
    <n v="604867"/>
    <s v="800069"/>
    <s v="Said A. Garcia"/>
    <x v="4"/>
    <x v="4"/>
    <s v="9000 100S"/>
    <s v="SAFETY SCHED"/>
    <s v="phaseNo"/>
    <n v="4.5"/>
    <x v="0"/>
    <x v="0"/>
    <m/>
    <x v="1"/>
    <m/>
    <s v="Said A. Garcia"/>
    <s v="05/16/2025, 15:01"/>
    <m/>
    <s v="0001-01-01T00:00:00Z"/>
    <x v="0"/>
    <s v="0001-01-01T00:00:00Z"/>
    <m/>
    <m/>
    <m/>
    <s v="2023-032 - IH-345 BRIDGE REHABILITATION"/>
    <x v="3"/>
    <d v="2025-05-16T00:00:00"/>
    <x v="0"/>
    <s v="05/16/2025 3:01 PM"/>
    <d v="1901-01-01T00:00:00"/>
    <s v="Not Approved On Time"/>
    <n v="4.5"/>
    <s v=""/>
    <s v="9000 100S - SAFETY SCHED"/>
    <s v="800069 - Said A. Garcia"/>
    <s v=""/>
  </r>
  <r>
    <n v="605242"/>
    <s v="240064"/>
    <s v="Jose M. Perez"/>
    <x v="5"/>
    <x v="5"/>
    <s v="4106 6001G"/>
    <s v="PPC Pour"/>
    <s v="1"/>
    <n v="6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6.5"/>
    <s v=""/>
    <s v="4106 6001G - PPC Pour"/>
    <s v="240064 - Jose M. Perez"/>
    <s v="Juan Rodriguez's Crew"/>
  </r>
  <r>
    <n v="605251"/>
    <s v="240064"/>
    <s v="Jose M. Perez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064 - Jose M. Perez"/>
    <s v="Juan Rodriguez's Crew"/>
  </r>
  <r>
    <n v="605260"/>
    <s v="240064"/>
    <s v="Jose M. Perez"/>
    <x v="5"/>
    <x v="5"/>
    <s v="4106 6001D"/>
    <s v="PPC Prep for Overlay"/>
    <s v="1"/>
    <n v="5"/>
    <x v="5"/>
    <x v="0"/>
    <m/>
    <x v="9"/>
    <s v="Bridge"/>
    <s v="Juan P. Rodriguez"/>
    <s v="05/18/2025, 08:44"/>
    <m/>
    <s v="0001-01-01T00:00:00Z"/>
    <x v="0"/>
    <s v="0001-01-01T00:00:00Z"/>
    <m/>
    <m/>
    <m/>
    <s v="2023-034 - Dallas IH 45 Bridge Maintenanc"/>
    <x v="3"/>
    <d v="2025-05-17T00:00:00"/>
    <x v="5"/>
    <s v="05/18/2025 8:44 AM"/>
    <d v="1901-01-01T00:00:00"/>
    <s v="Not Approved On Time"/>
    <n v="5"/>
    <s v=""/>
    <s v="4106 6001D - PPC Prep for Overlay"/>
    <s v="240064 - Jose M. Perez"/>
    <s v="Juan Rodriguez's Crew"/>
  </r>
  <r>
    <n v="605261"/>
    <s v="240075"/>
    <s v="Juan P. Rodriguez"/>
    <x v="5"/>
    <x v="5"/>
    <s v="4106 6001D"/>
    <s v="PPC Prep for Overlay"/>
    <s v="1"/>
    <n v="2"/>
    <x v="5"/>
    <x v="0"/>
    <m/>
    <x v="9"/>
    <s v="Bridge"/>
    <s v="Juan P. Rodriguez"/>
    <s v="05/18/2025, 08:44"/>
    <m/>
    <s v="0001-01-01T00:00:00Z"/>
    <x v="0"/>
    <s v="0001-01-01T00:00:00Z"/>
    <m/>
    <m/>
    <m/>
    <s v="2023-034 - Dallas IH 45 Bridge Maintenanc"/>
    <x v="3"/>
    <d v="2025-05-17T00:00:00"/>
    <x v="5"/>
    <s v="05/18/2025 8:44 AM"/>
    <d v="1901-01-01T00:00:00"/>
    <s v="Not Approved On Time"/>
    <n v="2"/>
    <s v=""/>
    <s v="4106 6001D - PPC Prep for Overlay"/>
    <s v="240075 - Juan P. Rodriguez"/>
    <s v="Juan Rodriguez's Crew"/>
  </r>
  <r>
    <n v="605252"/>
    <s v="240075"/>
    <s v="Juan P. Rodriguez"/>
    <x v="5"/>
    <x v="5"/>
    <s v="4106 6001C"/>
    <s v="PPC Setup Machine"/>
    <s v="1"/>
    <n v="2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2"/>
    <s v=""/>
    <s v="4106 6001C - PPC Setup Machine"/>
    <s v="240075 - Juan P. Rodriguez"/>
    <s v="Juan Rodriguez's Crew"/>
  </r>
  <r>
    <n v="605241"/>
    <s v="240075"/>
    <s v="Juan P. Rodriguez"/>
    <x v="5"/>
    <x v="5"/>
    <s v="4106 6001G"/>
    <s v="PPC Pour"/>
    <s v="1"/>
    <n v="4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"/>
    <s v=""/>
    <s v="4106 6001G - PPC Pour"/>
    <s v="240075 - Juan P. Rodriguez"/>
    <s v="Juan Rodriguez's Crew"/>
  </r>
  <r>
    <n v="605240"/>
    <s v="240504"/>
    <s v="Carlos A. Rodriguez Avelar"/>
    <x v="5"/>
    <x v="5"/>
    <s v="4106 6001G"/>
    <s v="PPC Pour"/>
    <s v="1"/>
    <n v="6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6.5"/>
    <s v=""/>
    <s v="4106 6001G - PPC Pour"/>
    <s v="240504 - Carlos A. Rodriguez Avelar"/>
    <s v="Juan Rodriguez's Crew"/>
  </r>
  <r>
    <n v="605245"/>
    <s v="240504"/>
    <s v="Carlos A. Rodriguez Avelar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504 - Carlos A. Rodriguez Avelar"/>
    <s v="Juan Rodriguez's Crew"/>
  </r>
  <r>
    <n v="605262"/>
    <s v="240504"/>
    <s v="Carlos A. Rodriguez Avelar"/>
    <x v="5"/>
    <x v="5"/>
    <s v="4106 6001D"/>
    <s v="PPC Prep for Overlay"/>
    <s v="1"/>
    <n v="5"/>
    <x v="5"/>
    <x v="0"/>
    <m/>
    <x v="9"/>
    <s v="Bridge"/>
    <s v="Juan P. Rodriguez"/>
    <s v="05/18/2025, 08:44"/>
    <m/>
    <s v="0001-01-01T00:00:00Z"/>
    <x v="0"/>
    <s v="0001-01-01T00:00:00Z"/>
    <m/>
    <m/>
    <m/>
    <s v="2023-034 - Dallas IH 45 Bridge Maintenanc"/>
    <x v="3"/>
    <d v="2025-05-17T00:00:00"/>
    <x v="5"/>
    <s v="05/18/2025 8:44 AM"/>
    <d v="1901-01-01T00:00:00"/>
    <s v="Not Approved On Time"/>
    <n v="5"/>
    <s v=""/>
    <s v="4106 6001D - PPC Prep for Overlay"/>
    <s v="240504 - Carlos A. Rodriguez Avelar"/>
    <s v="Juan Rodriguez's Crew"/>
  </r>
  <r>
    <n v="605259"/>
    <s v="240708"/>
    <s v="Heriberto Garcia Jr"/>
    <x v="5"/>
    <x v="5"/>
    <s v="4106 6001D"/>
    <s v="PPC Prep for Overlay"/>
    <s v="1"/>
    <n v="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5"/>
    <s v=""/>
    <s v="4106 6001D - PPC Prep for Overlay"/>
    <s v="240708 - Heriberto Garcia Jr"/>
    <s v="Juan Rodriguez's Crew"/>
  </r>
  <r>
    <n v="605250"/>
    <s v="240708"/>
    <s v="Heriberto Garcia Jr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708 - Heriberto Garcia Jr"/>
    <s v="Juan Rodriguez's Crew"/>
  </r>
  <r>
    <n v="605243"/>
    <s v="240708"/>
    <s v="Heriberto Garcia Jr"/>
    <x v="5"/>
    <x v="5"/>
    <s v="4106 6001G"/>
    <s v="PPC Pour"/>
    <s v="1"/>
    <n v="6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6.5"/>
    <s v=""/>
    <s v="4106 6001G - PPC Pour"/>
    <s v="240708 - Heriberto Garcia Jr"/>
    <s v="Juan Rodriguez's Crew"/>
  </r>
  <r>
    <n v="605249"/>
    <s v="240076"/>
    <s v="Miguel Rodriguez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076 - Miguel Rodriguez"/>
    <s v="Juan Rodriguez's Crew"/>
  </r>
  <r>
    <n v="605257"/>
    <s v="240076"/>
    <s v="Miguel Rodriguez"/>
    <x v="5"/>
    <x v="5"/>
    <s v="4106 6001D"/>
    <s v="PPC Prep for Overlay"/>
    <s v="1"/>
    <n v="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5"/>
    <s v=""/>
    <s v="4106 6001D - PPC Prep for Overlay"/>
    <s v="240076 - Miguel Rodriguez"/>
    <s v="Juan Rodriguez's Crew"/>
  </r>
  <r>
    <n v="605258"/>
    <s v="240076"/>
    <s v="Miguel Rodriguez"/>
    <x v="5"/>
    <x v="5"/>
    <s v="4106 6001G"/>
    <s v="PPC Pour"/>
    <s v="1"/>
    <n v="6.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6.5"/>
    <s v=""/>
    <s v="4106 6001G - PPC Pour"/>
    <s v="240076 - Miguel Rodriguez"/>
    <s v="Juan Rodriguez's Crew"/>
  </r>
  <r>
    <n v="605255"/>
    <s v="240374"/>
    <s v="Angel J. Flores"/>
    <x v="5"/>
    <x v="5"/>
    <s v="4106 6001D"/>
    <s v="PPC Prep for Overlay"/>
    <s v="1"/>
    <n v="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5"/>
    <s v=""/>
    <s v="4106 6001D - PPC Prep for Overlay"/>
    <s v="240374 - Angel J. Flores"/>
    <s v="Juan Rodriguez's Crew"/>
  </r>
  <r>
    <n v="605256"/>
    <s v="240374"/>
    <s v="Angel J. Flores"/>
    <x v="5"/>
    <x v="5"/>
    <s v="4106 6001G"/>
    <s v="PPC Pour"/>
    <s v="1"/>
    <n v="6.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6.5"/>
    <s v=""/>
    <s v="4106 6001G - PPC Pour"/>
    <s v="240374 - Angel J. Flores"/>
    <s v="Juan Rodriguez's Crew"/>
  </r>
  <r>
    <n v="605248"/>
    <s v="240374"/>
    <s v="Angel J. Flores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374 - Angel J. Flores"/>
    <s v="Juan Rodriguez's Crew"/>
  </r>
  <r>
    <n v="605246"/>
    <s v="240774"/>
    <s v="Jesus H. Bravo Martinez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774 - Jesus H. Bravo Martinez"/>
    <s v="Juan Rodriguez's Crew"/>
  </r>
  <r>
    <n v="605253"/>
    <s v="240774"/>
    <s v="Jesus H. Bravo Martinez"/>
    <x v="5"/>
    <x v="5"/>
    <s v="4106 6001D"/>
    <s v="PPC Prep for Overlay"/>
    <s v="1"/>
    <n v="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5"/>
    <s v=""/>
    <s v="4106 6001D - PPC Prep for Overlay"/>
    <s v="240774 - Jesus H. Bravo Martinez"/>
    <s v="Juan Rodriguez's Crew"/>
  </r>
  <r>
    <n v="605244"/>
    <s v="240774"/>
    <s v="Jesus H. Bravo Martinez"/>
    <x v="5"/>
    <x v="5"/>
    <s v="4106 6001G"/>
    <s v="PPC Pour"/>
    <s v="1"/>
    <n v="6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6.5"/>
    <s v=""/>
    <s v="4106 6001G - PPC Pour"/>
    <s v="240774 - Jesus H. Bravo Martinez"/>
    <s v="Juan Rodriguez's Crew"/>
  </r>
  <r>
    <n v="605247"/>
    <s v="240033"/>
    <s v="Ramon Deanda"/>
    <x v="5"/>
    <x v="5"/>
    <s v="4106 6001C"/>
    <s v="PPC Setup Machine"/>
    <s v="1"/>
    <n v="4.5"/>
    <x v="5"/>
    <x v="0"/>
    <m/>
    <x v="9"/>
    <s v="Bridge"/>
    <s v="Juan P. Rodriguez"/>
    <s v="05/18/2025, 08:42"/>
    <m/>
    <s v="0001-01-01T00:00:00Z"/>
    <x v="0"/>
    <s v="0001-01-01T00:00:00Z"/>
    <m/>
    <m/>
    <m/>
    <s v="2023-034 - Dallas IH 45 Bridge Maintenanc"/>
    <x v="3"/>
    <d v="2025-05-17T00:00:00"/>
    <x v="5"/>
    <s v="05/18/2025 8:42 AM"/>
    <d v="1901-01-01T00:00:00"/>
    <s v="Not Approved On Time"/>
    <n v="4.5"/>
    <s v=""/>
    <s v="4106 6001C - PPC Setup Machine"/>
    <s v="240033 - Ramon Deanda"/>
    <s v="Juan Rodriguez's Crew"/>
  </r>
  <r>
    <n v="605254"/>
    <s v="240033"/>
    <s v="Ramon Deanda"/>
    <x v="5"/>
    <x v="5"/>
    <s v="4106 6001D"/>
    <s v="PPC Prep for Overlay"/>
    <s v="1"/>
    <n v="5"/>
    <x v="5"/>
    <x v="0"/>
    <m/>
    <x v="9"/>
    <s v="Bridge"/>
    <s v="Juan P. Rodriguez"/>
    <s v="05/18/2025, 08:43"/>
    <m/>
    <s v="0001-01-01T00:00:00Z"/>
    <x v="0"/>
    <s v="0001-01-01T00:00:00Z"/>
    <m/>
    <m/>
    <m/>
    <s v="2023-034 - Dallas IH 45 Bridge Maintenanc"/>
    <x v="3"/>
    <d v="2025-05-17T00:00:00"/>
    <x v="5"/>
    <s v="05/18/2025 8:43 AM"/>
    <d v="1901-01-01T00:00:00"/>
    <s v="Not Approved On Time"/>
    <n v="5"/>
    <s v=""/>
    <s v="4106 6001D - PPC Prep for Overlay"/>
    <s v="240033 - Ramon Deanda"/>
    <s v="Juan Rodriguez's Crew"/>
  </r>
  <r>
    <n v="605263"/>
    <s v="240033"/>
    <s v="Ramon Deanda"/>
    <x v="5"/>
    <x v="5"/>
    <s v="4106 6001G"/>
    <s v="PPC Pour"/>
    <s v="1"/>
    <n v="6.5"/>
    <x v="5"/>
    <x v="0"/>
    <m/>
    <x v="9"/>
    <s v="Bridge"/>
    <s v="Juan P. Rodriguez"/>
    <s v="05/18/2025, 08:44"/>
    <m/>
    <s v="0001-01-01T00:00:00Z"/>
    <x v="0"/>
    <s v="0001-01-01T00:00:00Z"/>
    <m/>
    <m/>
    <m/>
    <s v="2023-034 - Dallas IH 45 Bridge Maintenanc"/>
    <x v="3"/>
    <d v="2025-05-17T00:00:00"/>
    <x v="5"/>
    <s v="05/18/2025 8:44 AM"/>
    <d v="1901-01-01T00:00:00"/>
    <s v="Not Approved On Time"/>
    <n v="6.5"/>
    <s v=""/>
    <s v="4106 6001G - PPC Pour"/>
    <s v="240033 - Ramon Deanda"/>
    <s v="Juan Rodriguez's Crew"/>
  </r>
  <r>
    <n v="605076"/>
    <s v="800070"/>
    <s v="Juan J. Castro"/>
    <x v="4"/>
    <x v="4"/>
    <s v="9000 100S"/>
    <s v="SAFETY SCHED"/>
    <s v="1"/>
    <n v="4"/>
    <x v="0"/>
    <x v="0"/>
    <m/>
    <x v="1"/>
    <m/>
    <s v="Juan J. Castro"/>
    <s v="05/17/2025, 09:37"/>
    <m/>
    <s v="0001-01-01T00:00:00Z"/>
    <x v="0"/>
    <s v="0001-01-01T00:00:00Z"/>
    <m/>
    <m/>
    <m/>
    <s v="2023-032 - IH-345 BRIDGE REHABILITATION"/>
    <x v="3"/>
    <d v="2025-05-16T00:00:00"/>
    <x v="0"/>
    <s v="05/17/2025 9:37 AM"/>
    <d v="1901-01-01T00:00:00"/>
    <s v="Not Approved On Time"/>
    <n v="4"/>
    <s v=""/>
    <s v="9000 100S - SAFETY SCHED"/>
    <s v="800070 - Juan J. Castro"/>
    <s v=""/>
  </r>
  <r>
    <n v="604035"/>
    <s v="240050"/>
    <s v="Jesus Lopez Soto"/>
    <x v="0"/>
    <x v="0"/>
    <s v="350 4000A"/>
    <s v="459 FG DRIVE 6"/>
    <s v="1"/>
    <n v="2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2"/>
    <s v=""/>
    <s v="350 4000A - 459 FG DRIVE 6"/>
    <s v="240050 - Jesus Lopez Soto"/>
    <s v="Jesus Lopez's Crew"/>
  </r>
  <r>
    <n v="604036"/>
    <s v="240050"/>
    <s v="Jesus Lopez Soto"/>
    <x v="0"/>
    <x v="0"/>
    <s v="350 4000B"/>
    <s v="459 F P S DRIVE 6"/>
    <s v="1"/>
    <n v="2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2"/>
    <s v=""/>
    <s v="350 4000B - 459 F P S DRIVE 6"/>
    <s v="240050 - Jesus Lopez Soto"/>
    <s v="Jesus Lopez's Crew"/>
  </r>
  <r>
    <n v="604037"/>
    <s v="240050"/>
    <s v="Jesus Lopez Soto"/>
    <x v="0"/>
    <x v="0"/>
    <s v="370 4000A"/>
    <s v="463 FG PVMT 8"/>
    <s v="1"/>
    <n v="2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2"/>
    <s v=""/>
    <s v="370 4000A - 463 FG PVMT 8"/>
    <s v="240050 - Jesus Lopez Soto"/>
    <s v="Jesus Lopez's Crew"/>
  </r>
  <r>
    <n v="604038"/>
    <s v="240050"/>
    <s v="Jesus Lopez Soto"/>
    <x v="0"/>
    <x v="0"/>
    <s v="370 4000B"/>
    <s v="463 F P S PVMT 8"/>
    <s v="1"/>
    <n v="2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2"/>
    <s v=""/>
    <s v="370 4000B - 463 F P S PVMT 8"/>
    <s v="240050 - Jesus Lopez Soto"/>
    <s v="Jesus Lopez's Crew"/>
  </r>
  <r>
    <n v="604407"/>
    <s v="240050"/>
    <s v="Jesus Lopez Soto"/>
    <x v="0"/>
    <x v="0"/>
    <s v="250 4000A"/>
    <s v="455 FG CURB 18"/>
    <s v="1"/>
    <n v="1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1"/>
    <s v=""/>
    <s v="250 4000A - 455 FG CURB 18"/>
    <s v="240050 - Jesus Lopez Soto"/>
    <s v="Jesus Lopez's Crew"/>
  </r>
  <r>
    <n v="604408"/>
    <s v="240050"/>
    <s v="Jesus Lopez Soto"/>
    <x v="0"/>
    <x v="0"/>
    <s v="250 4000B"/>
    <s v="455 F P S CURB 18"/>
    <s v="1"/>
    <n v="2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2"/>
    <s v=""/>
    <s v="250 4000B - 455 F P S CURB 18"/>
    <s v="240050 - Jesus Lopez Soto"/>
    <s v="Jesus Lopez's Crew"/>
  </r>
  <r>
    <n v="604409"/>
    <s v="240050"/>
    <s v="Jesus Lopez Soto"/>
    <x v="0"/>
    <x v="0"/>
    <s v="370 4000A"/>
    <s v="463 FG PVMT 8"/>
    <s v="1"/>
    <n v="2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2"/>
    <s v=""/>
    <s v="370 4000A - 463 FG PVMT 8"/>
    <s v="240050 - Jesus Lopez Soto"/>
    <s v="Jesus Lopez's Crew"/>
  </r>
  <r>
    <n v="604410"/>
    <s v="240050"/>
    <s v="Jesus Lopez Soto"/>
    <x v="0"/>
    <x v="0"/>
    <s v="370 4000B"/>
    <s v="463 F P S PVMT 8"/>
    <s v="1"/>
    <n v="1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1"/>
    <s v=""/>
    <s v="370 4000B - 463 F P S PVMT 8"/>
    <s v="240050 - Jesus Lopez Soto"/>
    <s v="Jesus Lopez's Crew"/>
  </r>
  <r>
    <n v="604411"/>
    <s v="240050"/>
    <s v="Jesus Lopez Soto"/>
    <x v="0"/>
    <x v="0"/>
    <s v="200 4000C"/>
    <s v="355 F P S SDW 4"/>
    <s v="1"/>
    <n v="2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2"/>
    <s v=""/>
    <s v="200 4000C - 355 F P S SDW 4"/>
    <s v="240050 - Jesus Lopez Soto"/>
    <s v="Jesus Lopez's Crew"/>
  </r>
  <r>
    <n v="605011"/>
    <s v="240050"/>
    <s v="Jesus Lopez Soto"/>
    <x v="0"/>
    <x v="0"/>
    <s v="200 4000C"/>
    <s v="355 F P S SDW 4"/>
    <s v="1"/>
    <n v="2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2"/>
    <s v=""/>
    <s v="200 4000C - 355 F P S SDW 4"/>
    <s v="240050 - Jesus Lopez Soto"/>
    <s v="Jesus Lopez's Crew"/>
  </r>
  <r>
    <n v="605012"/>
    <s v="240050"/>
    <s v="Jesus Lopez Soto"/>
    <x v="0"/>
    <x v="0"/>
    <s v="200 4000B"/>
    <s v="355 FG SDW 4"/>
    <s v="1"/>
    <n v="2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2"/>
    <s v=""/>
    <s v="200 4000B - 355 FG SDW 4"/>
    <s v="240050 - Jesus Lopez Soto"/>
    <s v="Jesus Lopez's Crew"/>
  </r>
  <r>
    <n v="605013"/>
    <s v="240050"/>
    <s v="Jesus Lopez Soto"/>
    <x v="0"/>
    <x v="0"/>
    <s v="190 4000B"/>
    <s v="355 F P S SDW CURB"/>
    <s v="1"/>
    <n v="2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2"/>
    <s v=""/>
    <s v="190 4000B - 355 F P S SDW CURB"/>
    <s v="240050 - Jesus Lopez Soto"/>
    <s v="Jesus Lopez's Crew"/>
  </r>
  <r>
    <n v="605014"/>
    <s v="240050"/>
    <s v="Jesus Lopez Soto"/>
    <x v="0"/>
    <x v="0"/>
    <s v="440 4000C"/>
    <s v="618 F P S BFR 6"/>
    <s v="1"/>
    <n v="2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2"/>
    <s v=""/>
    <s v="440 4000C - 618 F P S BFR 6"/>
    <s v="240050 - Jesus Lopez Soto"/>
    <s v="Jesus Lopez's Crew"/>
  </r>
  <r>
    <n v="603544"/>
    <s v="800070"/>
    <s v="Juan J. Castro"/>
    <x v="10"/>
    <x v="10"/>
    <s v="9000 100S"/>
    <s v="Safety/Survey/Scheduling"/>
    <s v="1"/>
    <n v="2"/>
    <x v="4"/>
    <x v="0"/>
    <m/>
    <x v="1"/>
    <m/>
    <s v="Juan J. Castro"/>
    <s v="05/13/2025, 19:01"/>
    <m/>
    <s v="0001-01-01T00:00:00Z"/>
    <x v="0"/>
    <s v="0001-01-01T00:00:00Z"/>
    <m/>
    <m/>
    <m/>
    <s v="TEXDIST - Texas District Office"/>
    <x v="5"/>
    <d v="2025-05-12T00:00:00"/>
    <x v="4"/>
    <s v="05/13/2025 7:01 PM"/>
    <d v="1901-01-01T00:00:00"/>
    <s v="Not Approved On Time"/>
    <n v="2"/>
    <s v=""/>
    <s v="9000 100S - Safety/Survey/Scheduling"/>
    <s v="800070 - Juan J. Castro"/>
    <s v=""/>
  </r>
  <r>
    <n v="604413"/>
    <s v="800070"/>
    <s v="Juan J. Castro"/>
    <x v="10"/>
    <x v="10"/>
    <s v="9000 100S"/>
    <s v="Safety/Survey/Scheduling"/>
    <s v="1"/>
    <n v="4"/>
    <x v="1"/>
    <x v="0"/>
    <m/>
    <x v="1"/>
    <m/>
    <s v="Juan J. Castro"/>
    <s v="05/15/2025, 17:21"/>
    <m/>
    <s v="0001-01-01T00:00:00Z"/>
    <x v="0"/>
    <s v="0001-01-01T00:00:00Z"/>
    <m/>
    <m/>
    <m/>
    <s v="TEXDIST - Texas District Office"/>
    <x v="5"/>
    <d v="2025-05-15T00:00:00"/>
    <x v="1"/>
    <s v="05/15/2025 5:21 PM"/>
    <d v="1901-01-01T00:00:00"/>
    <s v="Not Approved On Time"/>
    <n v="4"/>
    <s v=""/>
    <s v="9000 100S - Safety/Survey/Scheduling"/>
    <s v="800070 - Juan J. Castro"/>
    <s v=""/>
  </r>
  <r>
    <n v="604025"/>
    <s v="240334"/>
    <s v="Victor Cardoso-Cardoso"/>
    <x v="0"/>
    <x v="0"/>
    <s v="140 4000A"/>
    <s v="202 REM SEPARATE CURB"/>
    <s v="1"/>
    <n v="5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5"/>
    <s v=""/>
    <s v="140 4000A - 202 REM SEPARATE CURB"/>
    <s v="240334 - Victor Cardoso-Cardoso"/>
    <s v="Jesus Lopez's Crew"/>
  </r>
  <r>
    <n v="604026"/>
    <s v="240334"/>
    <s v="Victor Cardoso-Cardoso"/>
    <x v="0"/>
    <x v="0"/>
    <s v="370 4000B"/>
    <s v="463 F P S PVMT 8"/>
    <s v="1"/>
    <n v="5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5"/>
    <s v=""/>
    <s v="370 4000B - 463 F P S PVMT 8"/>
    <s v="240334 - Victor Cardoso-Cardoso"/>
    <s v="Jesus Lopez's Crew"/>
  </r>
  <r>
    <n v="604995"/>
    <s v="240334"/>
    <s v="Victor Cardoso-Cardoso"/>
    <x v="0"/>
    <x v="0"/>
    <s v="190 4000B"/>
    <s v="355 F P S SDW CURB"/>
    <s v="1"/>
    <n v="5"/>
    <x v="0"/>
    <x v="0"/>
    <m/>
    <x v="10"/>
    <s v="Concrete"/>
    <s v="Jesus Lopez Soto"/>
    <s v="05/16/2025, 23:11"/>
    <m/>
    <s v="0001-01-01T00:00:00Z"/>
    <x v="0"/>
    <s v="0001-01-01T00:00:00Z"/>
    <m/>
    <m/>
    <m/>
    <s v="2024-004 - City of Dallas Sidewalk 2024"/>
    <x v="0"/>
    <d v="2025-05-16T00:00:00"/>
    <x v="0"/>
    <s v="05/16/2025 11:11 PM"/>
    <d v="1901-01-01T00:00:00"/>
    <s v="Not Approved On Time"/>
    <n v="5"/>
    <s v=""/>
    <s v="190 4000B - 355 F P S SDW CURB"/>
    <s v="240334 - Victor Cardoso-Cardoso"/>
    <s v="Jesus Lopez's Crew"/>
  </r>
  <r>
    <n v="604996"/>
    <s v="240334"/>
    <s v="Victor Cardoso-Cardoso"/>
    <x v="0"/>
    <x v="0"/>
    <s v="200 4000B"/>
    <s v="355 FG SDW 4"/>
    <s v="1"/>
    <n v="5"/>
    <x v="0"/>
    <x v="0"/>
    <m/>
    <x v="10"/>
    <s v="Concrete"/>
    <s v="Jesus Lopez Soto"/>
    <s v="05/16/2025, 23:11"/>
    <m/>
    <s v="0001-01-01T00:00:00Z"/>
    <x v="0"/>
    <s v="0001-01-01T00:00:00Z"/>
    <m/>
    <m/>
    <m/>
    <s v="2024-004 - City of Dallas Sidewalk 2024"/>
    <x v="0"/>
    <d v="2025-05-16T00:00:00"/>
    <x v="0"/>
    <s v="05/16/2025 11:11 PM"/>
    <d v="1901-01-01T00:00:00"/>
    <s v="Not Approved On Time"/>
    <n v="5"/>
    <s v=""/>
    <s v="200 4000B - 355 FG SDW 4"/>
    <s v="240334 - Victor Cardoso-Cardoso"/>
    <s v="Jesus Lopez's Crew"/>
  </r>
  <r>
    <n v="604393"/>
    <s v="240334"/>
    <s v="Victor Cardoso-Cardoso"/>
    <x v="0"/>
    <x v="0"/>
    <s v="440 4000C"/>
    <s v="618 F P S BFR 6"/>
    <s v="1"/>
    <n v="4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4"/>
    <s v=""/>
    <s v="440 4000C - 618 F P S BFR 6"/>
    <s v="240334 - Victor Cardoso-Cardoso"/>
    <s v="Jesus Lopez's Crew"/>
  </r>
  <r>
    <n v="604394"/>
    <s v="240334"/>
    <s v="Victor Cardoso-Cardoso"/>
    <x v="0"/>
    <x v="0"/>
    <s v="190 4000B"/>
    <s v="355 F P S SDW CURB"/>
    <s v="1"/>
    <n v="6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6"/>
    <s v=""/>
    <s v="190 4000B - 355 F P S SDW CURB"/>
    <s v="240334 - Victor Cardoso-Cardoso"/>
    <s v="Jesus Lopez's Crew"/>
  </r>
  <r>
    <n v="604999"/>
    <s v="240712"/>
    <s v="Martin A. Montalvo"/>
    <x v="0"/>
    <x v="0"/>
    <s v="440 4000B"/>
    <s v="618 FG BFR 6"/>
    <s v="1"/>
    <n v="5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5"/>
    <s v=""/>
    <s v="440 4000B - 618 FG BFR 6"/>
    <s v="240712 - Martin A. Montalvo"/>
    <s v="Jesus Lopez's Crew"/>
  </r>
  <r>
    <n v="605000"/>
    <s v="240712"/>
    <s v="Martin A. Montalvo"/>
    <x v="0"/>
    <x v="0"/>
    <s v="440 4000C"/>
    <s v="618 F P S BFR 6"/>
    <s v="1"/>
    <n v="5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5"/>
    <s v=""/>
    <s v="440 4000C - 618 F P S BFR 6"/>
    <s v="240712 - Martin A. Montalvo"/>
    <s v="Jesus Lopez's Crew"/>
  </r>
  <r>
    <n v="605001"/>
    <s v="240712"/>
    <s v="Martin A. Montalvo"/>
    <x v="0"/>
    <x v="0"/>
    <s v="200 4000C"/>
    <s v="355 F P S SDW 4"/>
    <s v="1"/>
    <n v="1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1"/>
    <s v=""/>
    <s v="200 4000C - 355 F P S SDW 4"/>
    <s v="240712 - Martin A. Montalvo"/>
    <s v="Jesus Lopez's Crew"/>
  </r>
  <r>
    <n v="604395"/>
    <s v="240712"/>
    <s v="Martin A. Montalvo"/>
    <x v="0"/>
    <x v="0"/>
    <s v="490 4000A"/>
    <s v="632 REM RESET TRAFF SIGN"/>
    <s v="1"/>
    <n v="2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2"/>
    <s v=""/>
    <s v="490 4000A - 632 REM RESET TRAFF SIGN"/>
    <s v="240712 - Martin A. Montalvo"/>
    <s v="Jesus Lopez's Crew"/>
  </r>
  <r>
    <n v="604396"/>
    <s v="240712"/>
    <s v="Martin A. Montalvo"/>
    <x v="0"/>
    <x v="0"/>
    <s v="440 4000B"/>
    <s v="618 FG BFR 6"/>
    <s v="1"/>
    <n v="3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3"/>
    <s v=""/>
    <s v="440 4000B - 618 FG BFR 6"/>
    <s v="240712 - Martin A. Montalvo"/>
    <s v="Jesus Lopez's Crew"/>
  </r>
  <r>
    <n v="604397"/>
    <s v="240712"/>
    <s v="Martin A. Montalvo"/>
    <x v="0"/>
    <x v="0"/>
    <s v="190 4000B"/>
    <s v="355 F P S SDW CURB"/>
    <s v="1"/>
    <n v="4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4"/>
    <s v=""/>
    <s v="190 4000B - 355 F P S SDW CURB"/>
    <s v="240712 - Martin A. Montalvo"/>
    <s v="Jesus Lopez's Crew"/>
  </r>
  <r>
    <n v="604398"/>
    <s v="240712"/>
    <s v="Martin A. Montalvo"/>
    <x v="0"/>
    <x v="0"/>
    <s v="250 4000B"/>
    <s v="455 F P S CURB 18"/>
    <s v="1"/>
    <n v="2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2"/>
    <s v=""/>
    <s v="250 4000B - 455 F P S CURB 18"/>
    <s v="240712 - Martin A. Montalvo"/>
    <s v="Jesus Lopez's Crew"/>
  </r>
  <r>
    <n v="604027"/>
    <s v="240712"/>
    <s v="Martin A. Montalvo"/>
    <x v="0"/>
    <x v="0"/>
    <s v="130 4000A"/>
    <s v="201 REM CONC DRIVE PVMT APRON"/>
    <s v="1"/>
    <n v="2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2"/>
    <s v=""/>
    <s v="130 4000A - 201 REM CONC DRIVE PVMT APRON"/>
    <s v="240712 - Martin A. Montalvo"/>
    <s v="Jesus Lopez's Crew"/>
  </r>
  <r>
    <n v="604028"/>
    <s v="240712"/>
    <s v="Martin A. Montalvo"/>
    <x v="0"/>
    <x v="0"/>
    <s v="140 4000A"/>
    <s v="202 REM SEPARATE CURB"/>
    <s v="1"/>
    <n v="3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3"/>
    <s v=""/>
    <s v="140 4000A - 202 REM SEPARATE CURB"/>
    <s v="240712 - Martin A. Montalvo"/>
    <s v="Jesus Lopez's Crew"/>
  </r>
  <r>
    <n v="604029"/>
    <s v="240712"/>
    <s v="Martin A. Montalvo"/>
    <x v="0"/>
    <x v="0"/>
    <s v="370 4000B"/>
    <s v="463 F P S PVMT 8"/>
    <s v="1"/>
    <n v="4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4"/>
    <s v=""/>
    <s v="370 4000B - 463 F P S PVMT 8"/>
    <s v="240712 - Martin A. Montalvo"/>
    <s v="Jesus Lopez's Crew"/>
  </r>
  <r>
    <n v="604030"/>
    <s v="240712"/>
    <s v="Martin A. Montalvo"/>
    <x v="0"/>
    <x v="0"/>
    <s v="370 4000A"/>
    <s v="463 FG PVMT 8"/>
    <s v="1"/>
    <n v="2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2"/>
    <s v=""/>
    <s v="370 4000A - 463 FG PVMT 8"/>
    <s v="240712 - Martin A. Montalvo"/>
    <s v="Jesus Lopez's Crew"/>
  </r>
  <r>
    <n v="604020"/>
    <s v="240738"/>
    <s v="Santiago Arreola Murillo"/>
    <x v="0"/>
    <x v="0"/>
    <s v="140 4000A"/>
    <s v="202 REM SEPARATE CURB"/>
    <s v="1"/>
    <n v="3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3"/>
    <s v=""/>
    <s v="140 4000A - 202 REM SEPARATE CURB"/>
    <s v="240738 - Santiago Arreola Murillo"/>
    <s v="Jesus Lopez's Crew"/>
  </r>
  <r>
    <n v="604021"/>
    <s v="240738"/>
    <s v="Santiago Arreola Murillo"/>
    <x v="0"/>
    <x v="0"/>
    <s v="130 4000A"/>
    <s v="201 REM CONC DRIVE PVMT APRON"/>
    <s v="1"/>
    <n v="7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7"/>
    <s v=""/>
    <s v="130 4000A - 201 REM CONC DRIVE PVMT APRON"/>
    <s v="240738 - Santiago Arreola Murillo"/>
    <s v="Jesus Lopez's Crew"/>
  </r>
  <r>
    <n v="604387"/>
    <s v="240738"/>
    <s v="Santiago Arreola Murillo"/>
    <x v="0"/>
    <x v="0"/>
    <s v="250 4000A"/>
    <s v="455 FG CURB 18"/>
    <s v="1"/>
    <n v="5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5"/>
    <s v=""/>
    <s v="250 4000A - 455 FG CURB 18"/>
    <s v="240738 - Santiago Arreola Murillo"/>
    <s v="Jesus Lopez's Crew"/>
  </r>
  <r>
    <n v="604388"/>
    <s v="240738"/>
    <s v="Santiago Arreola Murillo"/>
    <x v="0"/>
    <x v="0"/>
    <s v="250 4000B"/>
    <s v="455 F P S CURB 18"/>
    <s v="1"/>
    <n v="5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5"/>
    <s v=""/>
    <s v="250 4000B - 455 F P S CURB 18"/>
    <s v="240738 - Santiago Arreola Murillo"/>
    <s v="Jesus Lopez's Crew"/>
  </r>
  <r>
    <n v="605002"/>
    <s v="240738"/>
    <s v="Santiago Arreola Murillo"/>
    <x v="0"/>
    <x v="0"/>
    <s v="200 4000C"/>
    <s v="355 F P S SDW 4"/>
    <s v="1"/>
    <n v="3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3"/>
    <s v=""/>
    <s v="200 4000C - 355 F P S SDW 4"/>
    <s v="240738 - Santiago Arreola Murillo"/>
    <s v="Jesus Lopez's Crew"/>
  </r>
  <r>
    <n v="605003"/>
    <s v="240738"/>
    <s v="Santiago Arreola Murillo"/>
    <x v="0"/>
    <x v="0"/>
    <s v="200 4000B"/>
    <s v="355 FG SDW 4"/>
    <s v="1"/>
    <n v="3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3"/>
    <s v=""/>
    <s v="200 4000B - 355 FG SDW 4"/>
    <s v="240738 - Santiago Arreola Murillo"/>
    <s v="Jesus Lopez's Crew"/>
  </r>
  <r>
    <n v="605004"/>
    <s v="240738"/>
    <s v="Santiago Arreola Murillo"/>
    <x v="0"/>
    <x v="0"/>
    <s v="190 4000B"/>
    <s v="355 F P S SDW CURB"/>
    <s v="1"/>
    <n v="3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3"/>
    <s v=""/>
    <s v="190 4000B - 355 F P S SDW CURB"/>
    <s v="240738 - Santiago Arreola Murillo"/>
    <s v="Jesus Lopez's Crew"/>
  </r>
  <r>
    <n v="605005"/>
    <s v="240738"/>
    <s v="Santiago Arreola Murillo"/>
    <x v="0"/>
    <x v="0"/>
    <s v="440 4000C"/>
    <s v="618 F P S BFR 6"/>
    <s v="1"/>
    <n v="1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1"/>
    <s v=""/>
    <s v="440 4000C - 618 F P S BFR 6"/>
    <s v="240738 - Santiago Arreola Murillo"/>
    <s v="Jesus Lopez's Crew"/>
  </r>
  <r>
    <n v="604023"/>
    <s v="240367"/>
    <s v="Jose E. Zamora-Espinoza"/>
    <x v="0"/>
    <x v="0"/>
    <s v="350 4000A"/>
    <s v="459 FG DRIVE 6"/>
    <s v="1"/>
    <n v="5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5"/>
    <s v=""/>
    <s v="350 4000A - 459 FG DRIVE 6"/>
    <s v="240367 - Jose E. Zamora-Espinoza"/>
    <s v="Jesus Lopez's Crew"/>
  </r>
  <r>
    <n v="604024"/>
    <s v="240367"/>
    <s v="Jose E. Zamora-Espinoza"/>
    <x v="0"/>
    <x v="0"/>
    <s v="370 4000A"/>
    <s v="463 FG PVMT 8"/>
    <s v="1"/>
    <n v="5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5"/>
    <s v=""/>
    <s v="370 4000A - 463 FG PVMT 8"/>
    <s v="240367 - Jose E. Zamora-Espinoza"/>
    <s v="Jesus Lopez's Crew"/>
  </r>
  <r>
    <n v="604998"/>
    <s v="240367"/>
    <s v="Jose E. Zamora-Espinoza"/>
    <x v="0"/>
    <x v="0"/>
    <s v="660 4000A"/>
    <s v="1201 Install 10FT INLET"/>
    <s v="1"/>
    <n v="10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10"/>
    <s v=""/>
    <s v="660 4000A - 1201 Install 10FT INLET"/>
    <s v="240367 - Jose E. Zamora-Espinoza"/>
    <s v="Jesus Lopez's Crew"/>
  </r>
  <r>
    <n v="604391"/>
    <s v="240367"/>
    <s v="Jose E. Zamora-Espinoza"/>
    <x v="0"/>
    <x v="0"/>
    <s v="200 4000C"/>
    <s v="355 F P S SDW 4"/>
    <s v="1"/>
    <n v="5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5"/>
    <s v=""/>
    <s v="200 4000C - 355 F P S SDW 4"/>
    <s v="240367 - Jose E. Zamora-Espinoza"/>
    <s v="Jesus Lopez's Crew"/>
  </r>
  <r>
    <n v="604392"/>
    <s v="240367"/>
    <s v="Jose E. Zamora-Espinoza"/>
    <x v="0"/>
    <x v="0"/>
    <s v="200 4000B"/>
    <s v="355 FG SDW 4"/>
    <s v="1"/>
    <n v="5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5"/>
    <s v=""/>
    <s v="200 4000B - 355 FG SDW 4"/>
    <s v="240367 - Jose E. Zamora-Espinoza"/>
    <s v="Jesus Lopez's Crew"/>
  </r>
  <r>
    <n v="604022"/>
    <s v="240031"/>
    <s v="Francisco J. Paulin Cruz"/>
    <x v="0"/>
    <x v="0"/>
    <s v="350 4000B"/>
    <s v="459 F P S DRIVE 6"/>
    <s v="1"/>
    <n v="10"/>
    <x v="2"/>
    <x v="0"/>
    <m/>
    <x v="10"/>
    <s v="Concrete"/>
    <s v="Jesus Lopez Soto"/>
    <s v="05/14/2025, 19:00"/>
    <m/>
    <s v="0001-01-01T00:00:00Z"/>
    <x v="0"/>
    <s v="0001-01-01T00:00:00Z"/>
    <m/>
    <m/>
    <m/>
    <s v="2024-004 - City of Dallas Sidewalk 2024"/>
    <x v="0"/>
    <d v="2025-05-14T00:00:00"/>
    <x v="2"/>
    <s v="05/14/2025 7:00 PM"/>
    <d v="1901-01-01T00:00:00"/>
    <s v="Not Approved On Time"/>
    <n v="10"/>
    <s v=""/>
    <s v="350 4000B - 459 F P S DRIVE 6"/>
    <s v="240031 - Francisco J. Paulin Cruz"/>
    <s v="Jesus Lopez's Crew"/>
  </r>
  <r>
    <n v="604997"/>
    <s v="240031"/>
    <s v="Francisco J. Paulin Cruz"/>
    <x v="0"/>
    <x v="0"/>
    <s v="440 4000C"/>
    <s v="618 F P S BFR 6"/>
    <s v="1"/>
    <n v="10"/>
    <x v="0"/>
    <x v="0"/>
    <m/>
    <x v="10"/>
    <s v="Concrete"/>
    <s v="Jesus Lopez Soto"/>
    <s v="05/16/2025, 23:12"/>
    <m/>
    <s v="0001-01-01T00:00:00Z"/>
    <x v="0"/>
    <s v="0001-01-01T00:00:00Z"/>
    <m/>
    <m/>
    <m/>
    <s v="2024-004 - City of Dallas Sidewalk 2024"/>
    <x v="0"/>
    <d v="2025-05-16T00:00:00"/>
    <x v="0"/>
    <s v="05/16/2025 11:12 PM"/>
    <d v="1901-01-01T00:00:00"/>
    <s v="Not Approved On Time"/>
    <n v="10"/>
    <s v=""/>
    <s v="440 4000C - 618 F P S BFR 6"/>
    <s v="240031 - Francisco J. Paulin Cruz"/>
    <s v="Jesus Lopez's Crew"/>
  </r>
  <r>
    <n v="604389"/>
    <s v="240031"/>
    <s v="Francisco J. Paulin Cruz"/>
    <x v="0"/>
    <x v="0"/>
    <s v="370 4000A"/>
    <s v="463 FG PVMT 8"/>
    <s v="1"/>
    <n v="5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5"/>
    <s v=""/>
    <s v="370 4000A - 463 FG PVMT 8"/>
    <s v="240031 - Francisco J. Paulin Cruz"/>
    <s v="Jesus Lopez's Crew"/>
  </r>
  <r>
    <n v="604390"/>
    <s v="240031"/>
    <s v="Francisco J. Paulin Cruz"/>
    <x v="0"/>
    <x v="0"/>
    <s v="370 4000B"/>
    <s v="463 F P S PVMT 8"/>
    <s v="1"/>
    <n v="5"/>
    <x v="1"/>
    <x v="0"/>
    <m/>
    <x v="10"/>
    <s v="Concrete"/>
    <s v="Jesus Lopez Soto"/>
    <s v="05/15/2025, 17:03"/>
    <m/>
    <s v="0001-01-01T00:00:00Z"/>
    <x v="0"/>
    <s v="0001-01-01T00:00:00Z"/>
    <m/>
    <m/>
    <m/>
    <s v="2024-004 - City of Dallas Sidewalk 2024"/>
    <x v="0"/>
    <d v="2025-05-15T00:00:00"/>
    <x v="1"/>
    <s v="05/15/2025 5:03 PM"/>
    <d v="1901-01-01T00:00:00"/>
    <s v="Not Approved On Time"/>
    <n v="5"/>
    <s v=""/>
    <s v="370 4000B - 463 F P S PVMT 8"/>
    <s v="240031 - Francisco J. Paulin Cruz"/>
    <s v="Jesus Lopez's Crew"/>
  </r>
  <r>
    <n v="605015"/>
    <s v="240557"/>
    <s v="Raul R. Morales"/>
    <x v="0"/>
    <x v="0"/>
    <s v="660 4000A"/>
    <s v="1201 Install 10FT INLET"/>
    <s v="1"/>
    <n v="4"/>
    <x v="0"/>
    <x v="0"/>
    <m/>
    <x v="10"/>
    <s v="Concrete"/>
    <s v="Jesus Lopez Soto"/>
    <s v="05/16/2025, 23:14"/>
    <m/>
    <s v="0001-01-01T00:00:00Z"/>
    <x v="0"/>
    <s v="0001-01-01T00:00:00Z"/>
    <m/>
    <m/>
    <m/>
    <s v="2024-004 - City of Dallas Sidewalk 2024"/>
    <x v="0"/>
    <d v="2025-05-16T00:00:00"/>
    <x v="0"/>
    <s v="05/16/2025 11:14 PM"/>
    <d v="1901-01-01T00:00:00"/>
    <s v="Not Approved On Time"/>
    <n v="4"/>
    <s v=""/>
    <s v="660 4000A - 1201 Install 10FT INLET"/>
    <s v="240557 - Raul R. Morales"/>
    <s v="Jesus Lopez's Crew"/>
  </r>
  <r>
    <n v="605009"/>
    <s v="240557"/>
    <s v="Raul R. Morales"/>
    <x v="0"/>
    <x v="0"/>
    <s v="440 4000C"/>
    <s v="618 F P S BFR 6"/>
    <s v="1"/>
    <n v="4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4"/>
    <s v=""/>
    <s v="440 4000C - 618 F P S BFR 6"/>
    <s v="240557 - Raul R. Morales"/>
    <s v="Jesus Lopez's Crew"/>
  </r>
  <r>
    <n v="605010"/>
    <s v="240557"/>
    <s v="Raul R. Morales"/>
    <x v="0"/>
    <x v="0"/>
    <s v="190 4000B"/>
    <s v="355 F P S SDW CURB"/>
    <s v="1"/>
    <n v="2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2"/>
    <s v=""/>
    <s v="190 4000B - 355 F P S SDW CURB"/>
    <s v="240557 - Raul R. Morales"/>
    <s v="Jesus Lopez's Crew"/>
  </r>
  <r>
    <n v="604403"/>
    <s v="240557"/>
    <s v="Raul R. Morales"/>
    <x v="0"/>
    <x v="0"/>
    <s v="200 4000B"/>
    <s v="355 FG SDW 4"/>
    <s v="1"/>
    <n v="2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2"/>
    <s v=""/>
    <s v="200 4000B - 355 FG SDW 4"/>
    <s v="240557 - Raul R. Morales"/>
    <s v="Jesus Lopez's Crew"/>
  </r>
  <r>
    <n v="604404"/>
    <s v="240557"/>
    <s v="Raul R. Morales"/>
    <x v="0"/>
    <x v="0"/>
    <s v="190 4000B"/>
    <s v="355 F P S SDW CURB"/>
    <s v="1"/>
    <n v="3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3"/>
    <s v=""/>
    <s v="190 4000B - 355 F P S SDW CURB"/>
    <s v="240557 - Raul R. Morales"/>
    <s v="Jesus Lopez's Crew"/>
  </r>
  <r>
    <n v="604405"/>
    <s v="240557"/>
    <s v="Raul R. Morales"/>
    <x v="0"/>
    <x v="0"/>
    <s v="440 4000C"/>
    <s v="618 F P S BFR 6"/>
    <s v="1"/>
    <n v="2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2"/>
    <s v=""/>
    <s v="440 4000C - 618 F P S BFR 6"/>
    <s v="240557 - Raul R. Morales"/>
    <s v="Jesus Lopez's Crew"/>
  </r>
  <r>
    <n v="604406"/>
    <s v="240557"/>
    <s v="Raul R. Morales"/>
    <x v="0"/>
    <x v="0"/>
    <s v="370 4000B"/>
    <s v="463 F P S PVMT 8"/>
    <s v="1"/>
    <n v="3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3"/>
    <s v=""/>
    <s v="370 4000B - 463 F P S PVMT 8"/>
    <s v="240557 - Raul R. Morales"/>
    <s v="Jesus Lopez's Crew"/>
  </r>
  <r>
    <n v="604033"/>
    <s v="240557"/>
    <s v="Raul R. Morales"/>
    <x v="0"/>
    <x v="0"/>
    <s v="370 4000A"/>
    <s v="463 FG PVMT 8"/>
    <s v="1"/>
    <n v="5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5"/>
    <s v=""/>
    <s v="370 4000A - 463 FG PVMT 8"/>
    <s v="240557 - Raul R. Morales"/>
    <s v="Jesus Lopez's Crew"/>
  </r>
  <r>
    <n v="604034"/>
    <s v="240557"/>
    <s v="Raul R. Morales"/>
    <x v="0"/>
    <x v="0"/>
    <s v="370 4000B"/>
    <s v="463 F P S PVMT 8"/>
    <s v="1"/>
    <n v="5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5"/>
    <s v=""/>
    <s v="370 4000B - 463 F P S PVMT 8"/>
    <s v="240557 - Raul R. Morales"/>
    <s v="Jesus Lopez's Crew"/>
  </r>
  <r>
    <n v="604031"/>
    <s v="240499"/>
    <s v="Cesar E. Valenzuela Martinez"/>
    <x v="0"/>
    <x v="0"/>
    <s v="350 4000A"/>
    <s v="459 FG DRIVE 6"/>
    <s v="1"/>
    <n v="5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5"/>
    <s v=""/>
    <s v="350 4000A - 459 FG DRIVE 6"/>
    <s v="240499 - Cesar E. Valenzuela Martinez"/>
    <s v="Jesus Lopez's Crew"/>
  </r>
  <r>
    <n v="604032"/>
    <s v="240499"/>
    <s v="Cesar E. Valenzuela Martinez"/>
    <x v="0"/>
    <x v="0"/>
    <s v="350 4000B"/>
    <s v="459 F P S DRIVE 6"/>
    <s v="1"/>
    <n v="5"/>
    <x v="2"/>
    <x v="0"/>
    <m/>
    <x v="10"/>
    <s v="Concrete"/>
    <s v="Jesus Lopez Soto"/>
    <s v="05/14/2025, 19:01"/>
    <m/>
    <s v="0001-01-01T00:00:00Z"/>
    <x v="0"/>
    <s v="0001-01-01T00:00:00Z"/>
    <m/>
    <m/>
    <m/>
    <s v="2024-004 - City of Dallas Sidewalk 2024"/>
    <x v="0"/>
    <d v="2025-05-14T00:00:00"/>
    <x v="2"/>
    <s v="05/14/2025 7:01 PM"/>
    <d v="1901-01-01T00:00:00"/>
    <s v="Not Approved On Time"/>
    <n v="5"/>
    <s v=""/>
    <s v="350 4000B - 459 F P S DRIVE 6"/>
    <s v="240499 - Cesar E. Valenzuela Martinez"/>
    <s v="Jesus Lopez's Crew"/>
  </r>
  <r>
    <n v="605006"/>
    <s v="240499"/>
    <s v="Cesar E. Valenzuela Martinez"/>
    <x v="0"/>
    <x v="0"/>
    <s v="200 4000C"/>
    <s v="355 F P S SDW 4"/>
    <s v="1"/>
    <n v="4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4"/>
    <s v=""/>
    <s v="200 4000C - 355 F P S SDW 4"/>
    <s v="240499 - Cesar E. Valenzuela Martinez"/>
    <s v="Jesus Lopez's Crew"/>
  </r>
  <r>
    <n v="605007"/>
    <s v="240499"/>
    <s v="Cesar E. Valenzuela Martinez"/>
    <x v="0"/>
    <x v="0"/>
    <s v="200 4000B"/>
    <s v="355 FG SDW 4"/>
    <s v="1"/>
    <n v="4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4"/>
    <s v=""/>
    <s v="200 4000B - 355 FG SDW 4"/>
    <s v="240499 - Cesar E. Valenzuela Martinez"/>
    <s v="Jesus Lopez's Crew"/>
  </r>
  <r>
    <n v="605008"/>
    <s v="240499"/>
    <s v="Cesar E. Valenzuela Martinez"/>
    <x v="0"/>
    <x v="0"/>
    <s v="190 4000B"/>
    <s v="355 F P S SDW CURB"/>
    <s v="1"/>
    <n v="2"/>
    <x v="0"/>
    <x v="0"/>
    <m/>
    <x v="10"/>
    <s v="Concrete"/>
    <s v="Jesus Lopez Soto"/>
    <s v="05/16/2025, 23:13"/>
    <m/>
    <s v="0001-01-01T00:00:00Z"/>
    <x v="0"/>
    <s v="0001-01-01T00:00:00Z"/>
    <m/>
    <m/>
    <m/>
    <s v="2024-004 - City of Dallas Sidewalk 2024"/>
    <x v="0"/>
    <d v="2025-05-16T00:00:00"/>
    <x v="0"/>
    <s v="05/16/2025 11:13 PM"/>
    <d v="1901-01-01T00:00:00"/>
    <s v="Not Approved On Time"/>
    <n v="2"/>
    <s v=""/>
    <s v="190 4000B - 355 F P S SDW CURB"/>
    <s v="240499 - Cesar E. Valenzuela Martinez"/>
    <s v="Jesus Lopez's Crew"/>
  </r>
  <r>
    <n v="604399"/>
    <s v="240499"/>
    <s v="Cesar E. Valenzuela Martinez"/>
    <x v="0"/>
    <x v="0"/>
    <s v="250 4000B"/>
    <s v="455 F P S CURB 18"/>
    <s v="1"/>
    <n v="3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3"/>
    <s v=""/>
    <s v="250 4000B - 455 F P S CURB 18"/>
    <s v="240499 - Cesar E. Valenzuela Martinez"/>
    <s v="Jesus Lopez's Crew"/>
  </r>
  <r>
    <n v="604400"/>
    <s v="240499"/>
    <s v="Cesar E. Valenzuela Martinez"/>
    <x v="0"/>
    <x v="0"/>
    <s v="370 4000A"/>
    <s v="463 FG PVMT 8"/>
    <s v="1"/>
    <n v="3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3"/>
    <s v=""/>
    <s v="370 4000A - 463 FG PVMT 8"/>
    <s v="240499 - Cesar E. Valenzuela Martinez"/>
    <s v="Jesus Lopez's Crew"/>
  </r>
  <r>
    <n v="604401"/>
    <s v="240499"/>
    <s v="Cesar E. Valenzuela Martinez"/>
    <x v="0"/>
    <x v="0"/>
    <s v="370 4000B"/>
    <s v="463 F P S PVMT 8"/>
    <s v="1"/>
    <n v="3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3"/>
    <s v=""/>
    <s v="370 4000B - 463 F P S PVMT 8"/>
    <s v="240499 - Cesar E. Valenzuela Martinez"/>
    <s v="Jesus Lopez's Crew"/>
  </r>
  <r>
    <n v="604402"/>
    <s v="240499"/>
    <s v="Cesar E. Valenzuela Martinez"/>
    <x v="0"/>
    <x v="0"/>
    <s v="200 4000C"/>
    <s v="355 F P S SDW 4"/>
    <s v="1"/>
    <n v="1"/>
    <x v="1"/>
    <x v="0"/>
    <m/>
    <x v="10"/>
    <s v="Concrete"/>
    <s v="Jesus Lopez Soto"/>
    <s v="05/15/2025, 17:04"/>
    <m/>
    <s v="0001-01-01T00:00:00Z"/>
    <x v="0"/>
    <s v="0001-01-01T00:00:00Z"/>
    <m/>
    <m/>
    <m/>
    <s v="2024-004 - City of Dallas Sidewalk 2024"/>
    <x v="0"/>
    <d v="2025-05-15T00:00:00"/>
    <x v="1"/>
    <s v="05/15/2025 5:04 PM"/>
    <d v="1901-01-01T00:00:00"/>
    <s v="Not Approved On Time"/>
    <n v="1"/>
    <s v=""/>
    <s v="200 4000C - 355 F P S SDW 4"/>
    <s v="240499 - Cesar E. Valenzuela Martinez"/>
    <s v="Jesus Lopez's Crew"/>
  </r>
  <r>
    <n v="604803"/>
    <s v="800072"/>
    <s v="Mario Moya"/>
    <x v="4"/>
    <x v="4"/>
    <s v="9000 100S"/>
    <s v="SAFETY SCHED"/>
    <s v="1"/>
    <n v="4"/>
    <x v="0"/>
    <x v="0"/>
    <m/>
    <x v="1"/>
    <m/>
    <s v="Mario Moya"/>
    <s v="05/16/2025, 11:43"/>
    <m/>
    <s v="0001-01-01T00:00:00Z"/>
    <x v="0"/>
    <s v="0001-01-01T00:00:00Z"/>
    <m/>
    <m/>
    <m/>
    <s v="2023-032 - IH-345 BRIDGE REHABILITATION"/>
    <x v="3"/>
    <d v="2025-05-16T00:00:00"/>
    <x v="0"/>
    <s v="05/16/2025 11:43 AM"/>
    <d v="1901-01-01T00:00:00"/>
    <s v="Not Approved On Time"/>
    <n v="4"/>
    <s v=""/>
    <s v="9000 100S - SAFETY SCHED"/>
    <s v="800072 - Mario Moya"/>
    <s v=""/>
  </r>
  <r>
    <n v="603545"/>
    <s v="800070"/>
    <s v="Juan J. Castro"/>
    <x v="11"/>
    <x v="11"/>
    <s v="9000 100S"/>
    <s v="Safety/Survey/Scheduling"/>
    <s v="1"/>
    <n v="3"/>
    <x v="3"/>
    <x v="0"/>
    <m/>
    <x v="1"/>
    <m/>
    <s v="Juan J. Castro"/>
    <s v="05/13/2025, 19:02"/>
    <m/>
    <s v="0001-01-01T00:00:00Z"/>
    <x v="0"/>
    <s v="0001-01-01T00:00:00Z"/>
    <m/>
    <m/>
    <m/>
    <s v="2025-007 - SM-Dallas SH 310 Intersection"/>
    <x v="4"/>
    <d v="2025-05-13T00:00:00"/>
    <x v="3"/>
    <s v="05/13/2025 7:02 PM"/>
    <d v="1901-01-01T00:00:00"/>
    <s v="Not Approved On Time"/>
    <n v="3"/>
    <s v=""/>
    <s v="9000 100S - Safety/Survey/Scheduling"/>
    <s v="800070 - Juan J. Castro"/>
    <s v=""/>
  </r>
  <r>
    <n v="605476"/>
    <s v="240089"/>
    <s v="Miguel A. Sotelo"/>
    <x v="0"/>
    <x v="0"/>
    <s v="200 4000B"/>
    <s v="355 FG SDW 4"/>
    <s v="1"/>
    <n v="5"/>
    <x v="0"/>
    <x v="0"/>
    <m/>
    <x v="11"/>
    <s v="Concrete"/>
    <s v="Daniel Lopez"/>
    <s v="05/19/2025, 06:50"/>
    <m/>
    <s v="0001-01-01T00:00:00Z"/>
    <x v="0"/>
    <s v="0001-01-01T00:00:00Z"/>
    <m/>
    <m/>
    <m/>
    <s v="2024-004 - City of Dallas Sidewalk 2024"/>
    <x v="0"/>
    <d v="2025-05-16T00:00:00"/>
    <x v="0"/>
    <s v="05/19/2025 6:50 AM"/>
    <d v="1901-01-01T00:00:00"/>
    <s v="Not Approved On Time"/>
    <n v="5"/>
    <s v=""/>
    <s v="200 4000B - 355 FG SDW 4"/>
    <s v="240089 - Miguel A. Sotelo"/>
    <s v="Daniel Lopez's Crew"/>
  </r>
  <r>
    <n v="605473"/>
    <s v="240089"/>
    <s v="Miguel A. Sotelo"/>
    <x v="0"/>
    <x v="0"/>
    <s v="370 4000A"/>
    <s v="463 FG PVMT 8"/>
    <s v="1"/>
    <n v="5"/>
    <x v="0"/>
    <x v="0"/>
    <m/>
    <x v="11"/>
    <s v="Concrete"/>
    <s v="Daniel Lopez"/>
    <s v="05/19/2025, 06:48"/>
    <m/>
    <s v="0001-01-01T00:00:00Z"/>
    <x v="0"/>
    <s v="0001-01-01T00:00:00Z"/>
    <m/>
    <m/>
    <m/>
    <s v="2024-004 - City of Dallas Sidewalk 2024"/>
    <x v="0"/>
    <d v="2025-05-16T00:00:00"/>
    <x v="0"/>
    <s v="05/19/2025 6:48 AM"/>
    <d v="1901-01-01T00:00:00"/>
    <s v="Not Approved On Time"/>
    <n v="5"/>
    <s v=""/>
    <s v="370 4000A - 463 FG PVMT 8"/>
    <s v="240089 - Miguel A. Sotelo"/>
    <s v="Daniel Lopez's Crew"/>
  </r>
  <r>
    <n v="604158"/>
    <s v="240089"/>
    <s v="Miguel A. Sotelo"/>
    <x v="0"/>
    <x v="0"/>
    <s v="200 4000B"/>
    <s v="355 FG SDW 4"/>
    <s v="1"/>
    <n v="7"/>
    <x v="2"/>
    <x v="0"/>
    <m/>
    <x v="11"/>
    <s v="Concrete"/>
    <s v="Daniel Lopez"/>
    <s v="05/15/2025, 06:31"/>
    <m/>
    <s v="0001-01-01T00:00:00Z"/>
    <x v="0"/>
    <s v="0001-01-01T00:00:00Z"/>
    <m/>
    <m/>
    <m/>
    <s v="2024-004 - City of Dallas Sidewalk 2024"/>
    <x v="0"/>
    <d v="2025-05-14T00:00:00"/>
    <x v="2"/>
    <s v="05/15/2025 6:31 AM"/>
    <d v="1901-01-01T00:00:00"/>
    <s v="Not Approved On Time"/>
    <n v="7"/>
    <s v=""/>
    <s v="200 4000B - 355 FG SDW 4"/>
    <s v="240089 - Miguel A. Sotelo"/>
    <s v="Daniel Lopez's Crew"/>
  </r>
  <r>
    <n v="604162"/>
    <s v="240089"/>
    <s v="Miguel A. Sotelo"/>
    <x v="0"/>
    <x v="0"/>
    <s v="460 4000A"/>
    <s v="623 INS DOWEL SDW LUG"/>
    <s v="1"/>
    <n v="3"/>
    <x v="2"/>
    <x v="0"/>
    <m/>
    <x v="11"/>
    <s v="Concrete"/>
    <s v="Daniel Lopez"/>
    <s v="05/15/2025, 06:39"/>
    <m/>
    <s v="0001-01-01T00:00:00Z"/>
    <x v="0"/>
    <s v="0001-01-01T00:00:00Z"/>
    <m/>
    <m/>
    <m/>
    <s v="2024-004 - City of Dallas Sidewalk 2024"/>
    <x v="0"/>
    <d v="2025-05-14T00:00:00"/>
    <x v="2"/>
    <s v="05/15/2025 6:39 AM"/>
    <d v="1901-01-01T00:00:00"/>
    <s v="Not Approved On Time"/>
    <n v="3"/>
    <s v=""/>
    <s v="460 4000A - 623 INS DOWEL SDW LUG"/>
    <s v="240089 - Miguel A. Sotelo"/>
    <s v="Daniel Lopez's Crew"/>
  </r>
  <r>
    <n v="604616"/>
    <s v="240089"/>
    <s v="Miguel A. Sotelo"/>
    <x v="0"/>
    <x v="0"/>
    <s v="200 4000C"/>
    <s v="355 F P S SDW 4"/>
    <s v="1"/>
    <n v="5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5"/>
    <s v=""/>
    <s v="200 4000C - 355 F P S SDW 4"/>
    <s v="240089 - Miguel A. Sotelo"/>
    <s v="Daniel Lopez's Crew"/>
  </r>
  <r>
    <n v="604617"/>
    <s v="240089"/>
    <s v="Miguel A. Sotelo"/>
    <x v="0"/>
    <x v="0"/>
    <s v="200 4000B"/>
    <s v="355 FG SDW 4"/>
    <s v="1"/>
    <n v="5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5"/>
    <s v=""/>
    <s v="200 4000B - 355 FG SDW 4"/>
    <s v="240089 - Miguel A. Sotelo"/>
    <s v="Daniel Lopez's Crew"/>
  </r>
  <r>
    <n v="605479"/>
    <s v="240077"/>
    <s v="Fernando Romo-Mendez"/>
    <x v="0"/>
    <x v="0"/>
    <s v="250 4000B"/>
    <s v="455 F P S CURB 18"/>
    <s v="1"/>
    <n v="5"/>
    <x v="0"/>
    <x v="0"/>
    <m/>
    <x v="11"/>
    <s v="Concrete"/>
    <s v="Daniel Lopez"/>
    <s v="05/19/2025, 06:51"/>
    <m/>
    <s v="0001-01-01T00:00:00Z"/>
    <x v="0"/>
    <s v="0001-01-01T00:00:00Z"/>
    <m/>
    <m/>
    <m/>
    <s v="2024-004 - City of Dallas Sidewalk 2024"/>
    <x v="0"/>
    <d v="2025-05-16T00:00:00"/>
    <x v="0"/>
    <s v="05/19/2025 6:51 AM"/>
    <d v="1901-01-01T00:00:00"/>
    <s v="Not Approved On Time"/>
    <n v="5"/>
    <s v=""/>
    <s v="250 4000B - 455 F P S CURB 18"/>
    <s v="240077 - Fernando Romo-Mendez"/>
    <s v="Daniel Lopez's Crew"/>
  </r>
  <r>
    <n v="605472"/>
    <s v="240077"/>
    <s v="Fernando Romo-Mendez"/>
    <x v="0"/>
    <x v="0"/>
    <s v="370 4000A"/>
    <s v="463 FG PVMT 8"/>
    <s v="1"/>
    <n v="5"/>
    <x v="0"/>
    <x v="0"/>
    <m/>
    <x v="11"/>
    <s v="Concrete"/>
    <s v="Daniel Lopez"/>
    <s v="05/19/2025, 06:48"/>
    <m/>
    <s v="0001-01-01T00:00:00Z"/>
    <x v="0"/>
    <s v="0001-01-01T00:00:00Z"/>
    <m/>
    <m/>
    <m/>
    <s v="2024-004 - City of Dallas Sidewalk 2024"/>
    <x v="0"/>
    <d v="2025-05-16T00:00:00"/>
    <x v="0"/>
    <s v="05/19/2025 6:48 AM"/>
    <d v="1901-01-01T00:00:00"/>
    <s v="Not Approved On Time"/>
    <n v="5"/>
    <s v=""/>
    <s v="370 4000A - 463 FG PVMT 8"/>
    <s v="240077 - Fernando Romo-Mendez"/>
    <s v="Daniel Lopez's Crew"/>
  </r>
  <r>
    <n v="604153"/>
    <s v="240077"/>
    <s v="Fernando Romo-Mendez"/>
    <x v="0"/>
    <x v="0"/>
    <s v="200 4000C"/>
    <s v="355 F P S SDW 4"/>
    <s v="1"/>
    <n v="3"/>
    <x v="2"/>
    <x v="0"/>
    <m/>
    <x v="11"/>
    <s v="Concrete"/>
    <s v="Daniel Lopez"/>
    <s v="05/15/2025, 06:31"/>
    <m/>
    <s v="0001-01-01T00:00:00Z"/>
    <x v="0"/>
    <s v="0001-01-01T00:00:00Z"/>
    <m/>
    <m/>
    <m/>
    <s v="2024-004 - City of Dallas Sidewalk 2024"/>
    <x v="0"/>
    <d v="2025-05-14T00:00:00"/>
    <x v="2"/>
    <s v="05/15/2025 6:31 AM"/>
    <d v="1901-01-01T00:00:00"/>
    <s v="Not Approved On Time"/>
    <n v="3"/>
    <s v=""/>
    <s v="200 4000C - 355 F P S SDW 4"/>
    <s v="240077 - Fernando Romo-Mendez"/>
    <s v="Daniel Lopez's Crew"/>
  </r>
  <r>
    <n v="604154"/>
    <s v="240077"/>
    <s v="Fernando Romo-Mendez"/>
    <x v="0"/>
    <x v="0"/>
    <s v="200 4000B"/>
    <s v="355 FG SDW 4"/>
    <s v="1"/>
    <n v="7"/>
    <x v="2"/>
    <x v="0"/>
    <m/>
    <x v="11"/>
    <s v="Concrete"/>
    <s v="Daniel Lopez"/>
    <s v="05/15/2025, 06:31"/>
    <m/>
    <s v="0001-01-01T00:00:00Z"/>
    <x v="0"/>
    <s v="0001-01-01T00:00:00Z"/>
    <m/>
    <m/>
    <m/>
    <s v="2024-004 - City of Dallas Sidewalk 2024"/>
    <x v="0"/>
    <d v="2025-05-14T00:00:00"/>
    <x v="2"/>
    <s v="05/15/2025 6:31 AM"/>
    <d v="1901-01-01T00:00:00"/>
    <s v="Not Approved On Time"/>
    <n v="7"/>
    <s v=""/>
    <s v="200 4000B - 355 FG SDW 4"/>
    <s v="240077 - Fernando Romo-Mendez"/>
    <s v="Daniel Lopez's Crew"/>
  </r>
  <r>
    <n v="605474"/>
    <s v="240601"/>
    <s v="Ernesto Orrostieta Hernandez"/>
    <x v="0"/>
    <x v="0"/>
    <s v="200 4000B"/>
    <s v="355 FG SDW 4"/>
    <s v="1"/>
    <n v="5"/>
    <x v="0"/>
    <x v="0"/>
    <m/>
    <x v="11"/>
    <s v="Concrete"/>
    <s v="Daniel Lopez"/>
    <s v="05/19/2025, 06:50"/>
    <m/>
    <s v="0001-01-01T00:00:00Z"/>
    <x v="0"/>
    <s v="0001-01-01T00:00:00Z"/>
    <m/>
    <m/>
    <m/>
    <s v="2024-004 - City of Dallas Sidewalk 2024"/>
    <x v="0"/>
    <d v="2025-05-16T00:00:00"/>
    <x v="0"/>
    <s v="05/19/2025 6:50 AM"/>
    <d v="1901-01-01T00:00:00"/>
    <s v="Not Approved On Time"/>
    <n v="5"/>
    <s v=""/>
    <s v="200 4000B - 355 FG SDW 4"/>
    <s v="240601 - Ernesto Orrostieta Hernandez"/>
    <s v="Daniel Lopez's Crew"/>
  </r>
  <r>
    <n v="605475"/>
    <s v="240601"/>
    <s v="Ernesto Orrostieta Hernandez"/>
    <x v="0"/>
    <x v="0"/>
    <s v="370 4000A"/>
    <s v="463 FG PVMT 8"/>
    <s v="1"/>
    <n v="5"/>
    <x v="0"/>
    <x v="0"/>
    <m/>
    <x v="11"/>
    <s v="Concrete"/>
    <s v="Daniel Lopez"/>
    <s v="05/19/2025, 06:50"/>
    <m/>
    <s v="0001-01-01T00:00:00Z"/>
    <x v="0"/>
    <s v="0001-01-01T00:00:00Z"/>
    <m/>
    <m/>
    <m/>
    <s v="2024-004 - City of Dallas Sidewalk 2024"/>
    <x v="0"/>
    <d v="2025-05-16T00:00:00"/>
    <x v="0"/>
    <s v="05/19/2025 6:50 AM"/>
    <d v="1901-01-01T00:00:00"/>
    <s v="Not Approved On Time"/>
    <n v="5"/>
    <s v=""/>
    <s v="370 4000A - 463 FG PVMT 8"/>
    <s v="240601 - Ernesto Orrostieta Hernandez"/>
    <s v="Daniel Lopez's Crew"/>
  </r>
  <r>
    <n v="604618"/>
    <s v="240601"/>
    <s v="Ernesto Orrostieta Hernandez"/>
    <x v="0"/>
    <x v="0"/>
    <s v="200 4000C"/>
    <s v="355 F P S SDW 4"/>
    <s v="1"/>
    <n v="5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5"/>
    <s v=""/>
    <s v="200 4000C - 355 F P S SDW 4"/>
    <s v="240601 - Ernesto Orrostieta Hernandez"/>
    <s v="Daniel Lopez's Crew"/>
  </r>
  <r>
    <n v="604619"/>
    <s v="240601"/>
    <s v="Ernesto Orrostieta Hernandez"/>
    <x v="0"/>
    <x v="0"/>
    <s v="200 4000B"/>
    <s v="355 FG SDW 4"/>
    <s v="1"/>
    <n v="5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5"/>
    <s v=""/>
    <s v="200 4000B - 355 FG SDW 4"/>
    <s v="240601 - Ernesto Orrostieta Hernandez"/>
    <s v="Daniel Lopez's Crew"/>
  </r>
  <r>
    <n v="604614"/>
    <s v="240077"/>
    <s v="Fernando Romo-Mendez"/>
    <x v="0"/>
    <x v="0"/>
    <s v="200 4000C"/>
    <s v="355 F P S SDW 4"/>
    <s v="1"/>
    <n v="5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5"/>
    <s v=""/>
    <s v="200 4000C - 355 F P S SDW 4"/>
    <s v="240077 - Fernando Romo-Mendez"/>
    <s v="Daniel Lopez's Crew"/>
  </r>
  <r>
    <n v="604615"/>
    <s v="240077"/>
    <s v="Fernando Romo-Mendez"/>
    <x v="0"/>
    <x v="0"/>
    <s v="200 4000B"/>
    <s v="355 FG SDW 4"/>
    <s v="1"/>
    <n v="5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5"/>
    <s v=""/>
    <s v="200 4000B - 355 FG SDW 4"/>
    <s v="240077 - Fernando Romo-Mendez"/>
    <s v="Daniel Lopez's Crew"/>
  </r>
  <r>
    <n v="605480"/>
    <s v="240051"/>
    <s v="Daniel Lopez"/>
    <x v="0"/>
    <x v="0"/>
    <s v="200 4000D"/>
    <s v="SDW 4 Clean Project"/>
    <s v="1"/>
    <n v="4"/>
    <x v="0"/>
    <x v="0"/>
    <m/>
    <x v="11"/>
    <s v="Concrete"/>
    <s v="Daniel Lopez"/>
    <s v="05/19/2025, 06:51"/>
    <m/>
    <s v="0001-01-01T00:00:00Z"/>
    <x v="0"/>
    <s v="0001-01-01T00:00:00Z"/>
    <m/>
    <m/>
    <m/>
    <s v="2024-004 - City of Dallas Sidewalk 2024"/>
    <x v="0"/>
    <d v="2025-05-16T00:00:00"/>
    <x v="0"/>
    <s v="05/19/2025 6:51 AM"/>
    <d v="1901-01-01T00:00:00"/>
    <s v="Not Approved On Time"/>
    <n v="4"/>
    <s v=""/>
    <s v="200 4000D - SDW 4 Clean Project"/>
    <s v="240051 - Daniel Lopez"/>
    <s v="Daniel Lopez's Crew"/>
  </r>
  <r>
    <n v="605481"/>
    <s v="240051"/>
    <s v="Daniel Lopez"/>
    <x v="0"/>
    <x v="0"/>
    <s v="180 4000A"/>
    <s v="227 REM RESET SPRINKLER"/>
    <s v="1"/>
    <n v="4"/>
    <x v="0"/>
    <x v="0"/>
    <m/>
    <x v="11"/>
    <s v="Concrete"/>
    <s v="Daniel Lopez"/>
    <s v="05/19/2025, 06:51"/>
    <m/>
    <s v="0001-01-01T00:00:00Z"/>
    <x v="0"/>
    <s v="0001-01-01T00:00:00Z"/>
    <m/>
    <m/>
    <m/>
    <s v="2024-004 - City of Dallas Sidewalk 2024"/>
    <x v="0"/>
    <d v="2025-05-16T00:00:00"/>
    <x v="0"/>
    <s v="05/19/2025 6:51 AM"/>
    <d v="1901-01-01T00:00:00"/>
    <s v="Not Approved On Time"/>
    <n v="4"/>
    <s v=""/>
    <s v="180 4000A - 227 REM RESET SPRINKLER"/>
    <s v="240051 - Daniel Lopez"/>
    <s v="Daniel Lopez's Crew"/>
  </r>
  <r>
    <n v="604610"/>
    <s v="240051"/>
    <s v="Daniel Lopez"/>
    <x v="0"/>
    <x v="0"/>
    <s v="200 4000C"/>
    <s v="355 F P S SDW 4"/>
    <s v="1"/>
    <n v="4"/>
    <x v="1"/>
    <x v="0"/>
    <m/>
    <x v="11"/>
    <s v="Concrete"/>
    <s v="Daniel Lopez"/>
    <s v="05/16/2025, 06:34"/>
    <m/>
    <s v="0001-01-01T00:00:00Z"/>
    <x v="0"/>
    <s v="0001-01-01T00:00:00Z"/>
    <m/>
    <m/>
    <m/>
    <s v="2024-004 - City of Dallas Sidewalk 2024"/>
    <x v="0"/>
    <d v="2025-05-15T00:00:00"/>
    <x v="1"/>
    <s v="05/16/2025 6:34 AM"/>
    <d v="1901-01-01T00:00:00"/>
    <s v="Not Approved On Time"/>
    <n v="4"/>
    <s v=""/>
    <s v="200 4000C - 355 F P S SDW 4"/>
    <s v="240051 - Daniel Lopez"/>
    <s v="Daniel Lopez's Crew"/>
  </r>
  <r>
    <n v="604611"/>
    <s v="240051"/>
    <s v="Daniel Lopez"/>
    <x v="0"/>
    <x v="0"/>
    <s v="460 4000A"/>
    <s v="623 INS DOWEL SDW LUG"/>
    <s v="1"/>
    <n v="2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2"/>
    <s v=""/>
    <s v="460 4000A - 623 INS DOWEL SDW LUG"/>
    <s v="240051 - Daniel Lopez"/>
    <s v="Daniel Lopez's Crew"/>
  </r>
  <r>
    <n v="604159"/>
    <s v="240078"/>
    <s v="Jose A. Romo"/>
    <x v="0"/>
    <x v="0"/>
    <s v="200 4000C"/>
    <s v="355 F P S SDW 4"/>
    <s v="1"/>
    <n v="5"/>
    <x v="2"/>
    <x v="0"/>
    <m/>
    <x v="11"/>
    <s v="Concrete"/>
    <s v="Daniel Lopez"/>
    <s v="05/15/2025, 06:32"/>
    <m/>
    <s v="0001-01-01T00:00:00Z"/>
    <x v="0"/>
    <s v="0001-01-01T00:00:00Z"/>
    <m/>
    <m/>
    <m/>
    <s v="2024-004 - City of Dallas Sidewalk 2024"/>
    <x v="0"/>
    <d v="2025-05-14T00:00:00"/>
    <x v="2"/>
    <s v="05/15/2025 6:32 AM"/>
    <d v="1901-01-01T00:00:00"/>
    <s v="Not Approved On Time"/>
    <n v="5"/>
    <s v=""/>
    <s v="200 4000C - 355 F P S SDW 4"/>
    <s v="240078 - Jose A. Romo"/>
    <s v="Daniel Lopez's Crew"/>
  </r>
  <r>
    <n v="604161"/>
    <s v="240078"/>
    <s v="Jose A. Romo"/>
    <x v="0"/>
    <x v="0"/>
    <s v="200 4000A"/>
    <s v="355 REM SDW 4"/>
    <s v="1"/>
    <n v="5"/>
    <x v="2"/>
    <x v="0"/>
    <m/>
    <x v="11"/>
    <s v="Concrete"/>
    <s v="Daniel Lopez"/>
    <s v="05/15/2025, 06:33"/>
    <m/>
    <s v="0001-01-01T00:00:00Z"/>
    <x v="0"/>
    <s v="0001-01-01T00:00:00Z"/>
    <m/>
    <m/>
    <m/>
    <s v="2024-004 - City of Dallas Sidewalk 2024"/>
    <x v="0"/>
    <d v="2025-05-14T00:00:00"/>
    <x v="2"/>
    <s v="05/15/2025 6:33 AM"/>
    <d v="1901-01-01T00:00:00"/>
    <s v="Not Approved On Time"/>
    <n v="5"/>
    <s v=""/>
    <s v="200 4000A - 355 REM SDW 4"/>
    <s v="240078 - Jose A. Romo"/>
    <s v="Daniel Lopez's Crew"/>
  </r>
  <r>
    <n v="604612"/>
    <s v="240078"/>
    <s v="Jose A. Romo"/>
    <x v="0"/>
    <x v="0"/>
    <s v="460 4000A"/>
    <s v="623 INS DOWEL SDW LUG"/>
    <s v="1"/>
    <n v="6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6"/>
    <s v=""/>
    <s v="460 4000A - 623 INS DOWEL SDW LUG"/>
    <s v="240078 - Jose A. Romo"/>
    <s v="Daniel Lopez's Crew"/>
  </r>
  <r>
    <n v="604613"/>
    <s v="240078"/>
    <s v="Jose A. Romo"/>
    <x v="0"/>
    <x v="0"/>
    <s v="200 4000C"/>
    <s v="355 F P S SDW 4"/>
    <s v="1"/>
    <n v="4"/>
    <x v="1"/>
    <x v="0"/>
    <m/>
    <x v="11"/>
    <s v="Concrete"/>
    <s v="Daniel Lopez"/>
    <s v="05/16/2025, 06:35"/>
    <m/>
    <s v="0001-01-01T00:00:00Z"/>
    <x v="0"/>
    <s v="0001-01-01T00:00:00Z"/>
    <m/>
    <m/>
    <m/>
    <s v="2024-004 - City of Dallas Sidewalk 2024"/>
    <x v="0"/>
    <d v="2025-05-15T00:00:00"/>
    <x v="1"/>
    <s v="05/16/2025 6:35 AM"/>
    <d v="1901-01-01T00:00:00"/>
    <s v="Not Approved On Time"/>
    <n v="4"/>
    <s v=""/>
    <s v="200 4000C - 355 F P S SDW 4"/>
    <s v="240078 - Jose A. Romo"/>
    <s v="Daniel Lopez's Crew"/>
  </r>
  <r>
    <n v="605471"/>
    <s v="240078"/>
    <s v="Jose A. Romo"/>
    <x v="0"/>
    <x v="0"/>
    <s v="370 4000A"/>
    <s v="463 FG PVMT 8"/>
    <s v="1"/>
    <n v="5"/>
    <x v="0"/>
    <x v="0"/>
    <m/>
    <x v="11"/>
    <s v="Concrete"/>
    <s v="Daniel Lopez"/>
    <s v="05/19/2025, 06:48"/>
    <m/>
    <s v="0001-01-01T00:00:00Z"/>
    <x v="0"/>
    <s v="0001-01-01T00:00:00Z"/>
    <m/>
    <m/>
    <m/>
    <s v="2024-004 - City of Dallas Sidewalk 2024"/>
    <x v="0"/>
    <d v="2025-05-16T00:00:00"/>
    <x v="0"/>
    <s v="05/19/2025 6:48 AM"/>
    <d v="1901-01-01T00:00:00"/>
    <s v="Not Approved On Time"/>
    <n v="5"/>
    <s v=""/>
    <s v="370 4000A - 463 FG PVMT 8"/>
    <s v="240078 - Jose A. Romo"/>
    <s v="Daniel Lopez's Crew"/>
  </r>
  <r>
    <n v="605478"/>
    <s v="240078"/>
    <s v="Jose A. Romo"/>
    <x v="0"/>
    <x v="0"/>
    <s v="250 4000B"/>
    <s v="455 F P S CURB 18"/>
    <s v="1"/>
    <n v="5"/>
    <x v="0"/>
    <x v="0"/>
    <m/>
    <x v="11"/>
    <s v="Concrete"/>
    <s v="Daniel Lopez"/>
    <s v="05/19/2025, 06:51"/>
    <m/>
    <s v="0001-01-01T00:00:00Z"/>
    <x v="0"/>
    <s v="0001-01-01T00:00:00Z"/>
    <m/>
    <m/>
    <m/>
    <s v="2024-004 - City of Dallas Sidewalk 2024"/>
    <x v="0"/>
    <d v="2025-05-16T00:00:00"/>
    <x v="0"/>
    <s v="05/19/2025 6:51 AM"/>
    <d v="1901-01-01T00:00:00"/>
    <s v="Not Approved On Time"/>
    <n v="5"/>
    <s v=""/>
    <s v="250 4000B - 455 F P S CURB 18"/>
    <s v="240078 - Jose A. Romo"/>
    <s v="Daniel Lopez's Crew"/>
  </r>
  <r>
    <n v="605468"/>
    <s v="210036"/>
    <s v="Jose C. Ramirez"/>
    <x v="10"/>
    <x v="10"/>
    <s v="9000 100S"/>
    <s v="Safety/Survey/Scheduling"/>
    <s v="phaseNo"/>
    <n v="8"/>
    <x v="0"/>
    <x v="0"/>
    <m/>
    <x v="1"/>
    <m/>
    <s v="Jose C. Ramirez"/>
    <s v="05/19/2025, 06:40"/>
    <m/>
    <s v="0001-01-01T00:00:00Z"/>
    <x v="0"/>
    <s v="0001-01-01T00:00:00Z"/>
    <m/>
    <m/>
    <m/>
    <s v="TEXDIST - Texas District Office"/>
    <x v="5"/>
    <d v="2025-05-16T00:00:00"/>
    <x v="0"/>
    <s v="05/19/2025 6:40 AM"/>
    <d v="1901-01-01T00:00:00"/>
    <s v="Not Approved On Time"/>
    <n v="8"/>
    <s v=""/>
    <s v="9000 100S - Safety/Survey/Scheduling"/>
    <s v="210036 - Jose C. Ramirez"/>
    <s v=""/>
  </r>
  <r>
    <n v="604842"/>
    <s v="240165"/>
    <s v="Luis E. Murcia Orellana"/>
    <x v="2"/>
    <x v="2"/>
    <s v="100 6002A"/>
    <s v="PREP ROW Survey"/>
    <s v="1"/>
    <n v="8"/>
    <x v="0"/>
    <x v="0"/>
    <m/>
    <x v="1"/>
    <m/>
    <s v="Luis E. Murcia Orellana"/>
    <s v="05/16/2025, 13:24"/>
    <m/>
    <s v="0001-01-01T00:00:00Z"/>
    <x v="0"/>
    <s v="0001-01-01T00:00:00Z"/>
    <m/>
    <m/>
    <m/>
    <s v="2024-030 - Matagorda SH 35 Bridge Replace"/>
    <x v="1"/>
    <d v="2025-05-16T00:00:00"/>
    <x v="0"/>
    <s v="05/16/2025 1:24 PM"/>
    <d v="1901-01-01T00:00:00"/>
    <s v="Not Approved On Time"/>
    <n v="8"/>
    <s v=""/>
    <s v="100 6002A - PREP ROW Survey"/>
    <s v="240165 - Luis E. Murcia Orellana"/>
    <s v=""/>
  </r>
  <r>
    <n v="603444"/>
    <s v="410032"/>
    <s v="Manuel Andrade"/>
    <x v="12"/>
    <x v="12"/>
    <s v="9000 100A"/>
    <s v="PROJECT MANAGER  ENGINEER"/>
    <s v="1"/>
    <n v="8"/>
    <x v="0"/>
    <x v="0"/>
    <m/>
    <x v="1"/>
    <m/>
    <s v="Manuel Andrade"/>
    <s v="05/13/2025, 09:40"/>
    <m/>
    <s v="0001-01-01T00:00:00Z"/>
    <x v="0"/>
    <s v="0001-01-01T00:00:00Z"/>
    <m/>
    <m/>
    <m/>
    <s v="2024-028 - Harris VA Bearing Pad Replacem"/>
    <x v="1"/>
    <d v="2025-05-16T00:00:00"/>
    <x v="0"/>
    <s v="05/13/2025 9:40 AM"/>
    <d v="1901-01-01T00:00:00"/>
    <s v="Not Approved On Time"/>
    <n v="8"/>
    <s v=""/>
    <s v="9000 100A - PROJECT MANAGER  ENGINEER"/>
    <s v="410032 - Manuel Andrade"/>
    <s v=""/>
  </r>
  <r>
    <n v="603072"/>
    <s v="210036"/>
    <s v="Jose C. Ramirez"/>
    <x v="8"/>
    <x v="8"/>
    <s v="0024 0004"/>
    <s v="DALLAS SH 310"/>
    <s v="phaseNo"/>
    <n v="2.5"/>
    <x v="4"/>
    <x v="0"/>
    <m/>
    <x v="1"/>
    <m/>
    <s v="Jose C. Ramirez"/>
    <s v="05/12/2025, 17:14"/>
    <m/>
    <s v="0001-01-01T00:00:00Z"/>
    <x v="0"/>
    <s v="0001-01-01T00:00:00Z"/>
    <m/>
    <m/>
    <m/>
    <s v="SEL-2025 - Select Maintenance 2025"/>
    <x v="4"/>
    <d v="2025-05-12T00:00:00"/>
    <x v="4"/>
    <s v="05/12/2025 5:14 PM"/>
    <d v="1901-01-01T00:00:00"/>
    <s v="Not Approved On Time"/>
    <n v="2.5"/>
    <s v=""/>
    <s v="0024 0004 - DALLAS SH 310"/>
    <s v="210036 - Jose C. Ramirez"/>
    <s v=""/>
  </r>
  <r>
    <n v="604296"/>
    <s v="210036"/>
    <s v="Jose C. Ramirez"/>
    <x v="8"/>
    <x v="8"/>
    <s v="0024 0004"/>
    <s v="DALLAS SH 310"/>
    <s v="phaseNo"/>
    <n v="2.5"/>
    <x v="2"/>
    <x v="0"/>
    <m/>
    <x v="1"/>
    <m/>
    <s v="Jose C. Ramirez"/>
    <s v="05/15/2025, 08:25"/>
    <m/>
    <s v="0001-01-01T00:00:00Z"/>
    <x v="0"/>
    <s v="0001-01-01T00:00:00Z"/>
    <m/>
    <m/>
    <m/>
    <s v="SEL-2025 - Select Maintenance 2025"/>
    <x v="4"/>
    <d v="2025-05-14T00:00:00"/>
    <x v="2"/>
    <s v="05/15/2025 8:25 AM"/>
    <d v="1901-01-01T00:00:00"/>
    <s v="Not Approved On Time"/>
    <n v="2.5"/>
    <s v=""/>
    <s v="0024 0004 - DALLAS SH 310"/>
    <s v="210036 - Jose C. Ramirez"/>
    <s v=""/>
  </r>
  <r>
    <n v="603547"/>
    <s v="210036"/>
    <s v="Jose C. Ramirez"/>
    <x v="8"/>
    <x v="8"/>
    <s v="0024 0004"/>
    <s v="DALLAS SH 310"/>
    <s v="phaseNo"/>
    <n v="8"/>
    <x v="3"/>
    <x v="0"/>
    <m/>
    <x v="1"/>
    <m/>
    <s v="Jose C. Ramirez"/>
    <s v="05/13/2025, 19:11"/>
    <m/>
    <s v="0001-01-01T00:00:00Z"/>
    <x v="0"/>
    <s v="0001-01-01T00:00:00Z"/>
    <m/>
    <m/>
    <m/>
    <s v="SEL-2025 - Select Maintenance 2025"/>
    <x v="4"/>
    <d v="2025-05-13T00:00:00"/>
    <x v="3"/>
    <s v="05/13/2025 7:11 PM"/>
    <d v="1901-01-01T00:00:00"/>
    <s v="Not Approved On Time"/>
    <n v="8"/>
    <s v=""/>
    <s v="0024 0004 - DALLAS SH 310"/>
    <s v="210036 - Jose C. Ramirez"/>
    <s v=""/>
  </r>
  <r>
    <n v="604501"/>
    <s v="440285"/>
    <s v="Gerardo J. Badillo"/>
    <x v="12"/>
    <x v="12"/>
    <s v="502 6001B"/>
    <s v="TRAFFIC C  Daily Closures"/>
    <s v="1"/>
    <n v="10"/>
    <x v="4"/>
    <x v="0"/>
    <m/>
    <x v="12"/>
    <s v="Traffic"/>
    <s v="Jose G. Turrubiartes Jr"/>
    <s v="05/15/2025, 19:32"/>
    <m/>
    <s v="0001-01-01T00:00:00Z"/>
    <x v="0"/>
    <s v="0001-01-01T00:00:00Z"/>
    <m/>
    <m/>
    <m/>
    <s v="2024-028 - Harris VA Bearing Pad Replacem"/>
    <x v="1"/>
    <d v="2025-05-12T00:00:00"/>
    <x v="4"/>
    <s v="05/15/2025 7:32 PM"/>
    <d v="1901-01-01T00:00:00"/>
    <s v="Not Approved On Time"/>
    <n v="10"/>
    <s v=""/>
    <s v="502 6001B - TRAFFIC C  Daily Closures"/>
    <s v="440285 - Gerardo J. Badillo"/>
    <s v="Jose Turrubiartes's Crew"/>
  </r>
  <r>
    <n v="604500"/>
    <s v="440364"/>
    <s v="Jose G. Turrubiartes Jr"/>
    <x v="12"/>
    <x v="12"/>
    <s v="502 6001B"/>
    <s v="TRAFFIC C  Daily Closures"/>
    <s v="1"/>
    <n v="10"/>
    <x v="4"/>
    <x v="0"/>
    <m/>
    <x v="12"/>
    <s v="Traffic"/>
    <s v="Jose G. Turrubiartes Jr"/>
    <s v="05/15/2025, 19:32"/>
    <m/>
    <s v="0001-01-01T00:00:00Z"/>
    <x v="0"/>
    <s v="0001-01-01T00:00:00Z"/>
    <m/>
    <m/>
    <m/>
    <s v="2024-028 - Harris VA Bearing Pad Replacem"/>
    <x v="1"/>
    <d v="2025-05-12T00:00:00"/>
    <x v="4"/>
    <s v="05/15/2025 7:32 PM"/>
    <d v="1901-01-01T00:00:00"/>
    <s v="Not Approved On Time"/>
    <n v="10"/>
    <s v=""/>
    <s v="502 6001B - TRAFFIC C  Daily Closures"/>
    <s v="440364 - Jose G. Turrubiartes Jr"/>
    <s v="Jose Turrubiartes's Crew"/>
  </r>
  <r>
    <n v="604907"/>
    <s v="240014"/>
    <s v="Hector O. Rodriguez"/>
    <x v="2"/>
    <x v="2"/>
    <s v="8999 6001P"/>
    <s v="Fabricate Trestle Bridge"/>
    <s v="1"/>
    <n v="10"/>
    <x v="0"/>
    <x v="0"/>
    <m/>
    <x v="13"/>
    <s v="Bridge"/>
    <s v="Hector J. Claudio"/>
    <s v="05/16/2025, 18:47"/>
    <m/>
    <s v="0001-01-01T00:00:00Z"/>
    <x v="0"/>
    <s v="0001-01-01T00:00:00Z"/>
    <m/>
    <m/>
    <m/>
    <s v="2024-030 - Matagorda SH 35 Bridge Replace"/>
    <x v="1"/>
    <d v="2025-05-16T00:00:00"/>
    <x v="0"/>
    <s v="05/16/2025 6:47 PM"/>
    <d v="1901-01-01T00:00:00"/>
    <s v="Not Approved On Time"/>
    <n v="10"/>
    <s v=""/>
    <s v="8999 6001P - Fabricate Trestle Bridge"/>
    <s v="240014 - Hector O. Rodriguez"/>
    <s v="Hector Claudio's Crew"/>
  </r>
  <r>
    <n v="604914"/>
    <s v="240028"/>
    <s v="Hector J. Claudio"/>
    <x v="4"/>
    <x v="4"/>
    <s v="9000 100B"/>
    <s v="SUPERINTENDENT"/>
    <s v="1"/>
    <n v="4"/>
    <x v="0"/>
    <x v="0"/>
    <m/>
    <x v="13"/>
    <s v="Bridge"/>
    <s v="Hector J. Claudio"/>
    <s v="05/16/2025, 18:51"/>
    <m/>
    <s v="0001-01-01T00:00:00Z"/>
    <x v="0"/>
    <s v="0001-01-01T00:00:00Z"/>
    <m/>
    <m/>
    <m/>
    <s v="2023-032 - IH-345 BRIDGE REHABILITATION"/>
    <x v="3"/>
    <d v="2025-05-16T00:00:00"/>
    <x v="0"/>
    <s v="05/16/2025 6:51 PM"/>
    <d v="1901-01-01T00:00:00"/>
    <s v="Not Approved On Time"/>
    <n v="4"/>
    <s v=""/>
    <s v="9000 100B - SUPERINTENDENT"/>
    <s v="240028 - Hector J. Claudio"/>
    <s v="Hector Claudio's Crew"/>
  </r>
  <r>
    <n v="605166"/>
    <s v="240028"/>
    <s v="Hector J. Claudio"/>
    <x v="4"/>
    <x v="4"/>
    <s v="9000 100B"/>
    <s v="SUPERINTENDENT"/>
    <s v="1"/>
    <n v="4"/>
    <x v="5"/>
    <x v="0"/>
    <m/>
    <x v="13"/>
    <s v="Bridge"/>
    <s v="Hector J. Claudio"/>
    <s v="05/17/2025, 14:46"/>
    <m/>
    <s v="0001-01-01T00:00:00Z"/>
    <x v="0"/>
    <s v="0001-01-01T00:00:00Z"/>
    <m/>
    <m/>
    <m/>
    <s v="2023-032 - IH-345 BRIDGE REHABILITATION"/>
    <x v="3"/>
    <d v="2025-05-17T00:00:00"/>
    <x v="5"/>
    <s v="05/17/2025 2:46 PM"/>
    <d v="1901-01-01T00:00:00"/>
    <s v="Not Approved On Time"/>
    <n v="4"/>
    <s v=""/>
    <s v="9000 100B - SUPERINTENDENT"/>
    <s v="240028 - Hector J. Claudio"/>
    <s v="Hector Claudio's Crew"/>
  </r>
  <r>
    <n v="605163"/>
    <s v="240813"/>
    <s v="Adam Arreola"/>
    <x v="4"/>
    <x v="4"/>
    <s v="784 6082A"/>
    <s v="STL P1 S Rem Paint"/>
    <s v="1"/>
    <n v="1"/>
    <x v="5"/>
    <x v="0"/>
    <m/>
    <x v="13"/>
    <s v="Bridge"/>
    <s v="Hector J. Claudio"/>
    <s v="05/17/2025, 14:45"/>
    <m/>
    <s v="0001-01-01T00:00:00Z"/>
    <x v="0"/>
    <s v="0001-01-01T00:00:00Z"/>
    <m/>
    <m/>
    <m/>
    <s v="2023-032 - IH-345 BRIDGE REHABILITATION"/>
    <x v="3"/>
    <d v="2025-05-17T00:00:00"/>
    <x v="5"/>
    <s v="05/17/2025 2:45 PM"/>
    <d v="1901-01-01T00:00:00"/>
    <s v="Not Approved On Time"/>
    <n v="1"/>
    <s v=""/>
    <s v="784 6082A - STL P1 S Rem Paint"/>
    <s v="240813 - Adam Arreola"/>
    <s v="Hector Claudio's Crew"/>
  </r>
  <r>
    <n v="605164"/>
    <s v="240813"/>
    <s v="Adam Arreola"/>
    <x v="4"/>
    <x v="4"/>
    <s v="784 6078A"/>
    <s v="STL PO RMV Rem Paint"/>
    <s v="1"/>
    <n v="1"/>
    <x v="5"/>
    <x v="0"/>
    <m/>
    <x v="13"/>
    <s v="Bridge"/>
    <s v="Hector J. Claudio"/>
    <s v="05/17/2025, 14:45"/>
    <m/>
    <s v="0001-01-01T00:00:00Z"/>
    <x v="0"/>
    <s v="0001-01-01T00:00:00Z"/>
    <m/>
    <m/>
    <m/>
    <s v="2023-032 - IH-345 BRIDGE REHABILITATION"/>
    <x v="3"/>
    <d v="2025-05-17T00:00:00"/>
    <x v="5"/>
    <s v="05/17/2025 2:45 PM"/>
    <d v="1901-01-01T00:00:00"/>
    <s v="Not Approved On Time"/>
    <n v="1"/>
    <s v=""/>
    <s v="784 6078A - STL PO RMV Rem Paint"/>
    <s v="240813 - Adam Arreola"/>
    <s v="Hector Claudio's Crew"/>
  </r>
  <r>
    <n v="605165"/>
    <s v="240813"/>
    <s v="Adam Arreola"/>
    <x v="4"/>
    <x v="4"/>
    <s v="784 6078B"/>
    <s v="STL PO RMV Plasma Cut PO Plate"/>
    <s v="1"/>
    <n v="2"/>
    <x v="5"/>
    <x v="0"/>
    <m/>
    <x v="13"/>
    <s v="Bridge"/>
    <s v="Hector J. Claudio"/>
    <s v="05/17/2025, 14:45"/>
    <m/>
    <s v="0001-01-01T00:00:00Z"/>
    <x v="0"/>
    <s v="0001-01-01T00:00:00Z"/>
    <m/>
    <m/>
    <m/>
    <s v="2023-032 - IH-345 BRIDGE REHABILITATION"/>
    <x v="3"/>
    <d v="2025-05-17T00:00:00"/>
    <x v="5"/>
    <s v="05/17/2025 2:45 PM"/>
    <d v="1901-01-01T00:00:00"/>
    <s v="Not Approved On Time"/>
    <n v="2"/>
    <s v=""/>
    <s v="784 6078B - STL PO RMV Plasma Cut PO Plate"/>
    <s v="240813 - Adam Arreola"/>
    <s v="Hector Claudio's Crew"/>
  </r>
  <r>
    <n v="605168"/>
    <s v="240813"/>
    <s v="Adam Arreola"/>
    <x v="2"/>
    <x v="2"/>
    <s v="8999 6001P"/>
    <s v="Fabricate Trestle Bridge"/>
    <s v="1"/>
    <n v="4"/>
    <x v="5"/>
    <x v="0"/>
    <m/>
    <x v="13"/>
    <s v="Bridge"/>
    <s v="Hector J. Claudio"/>
    <s v="05/17/2025, 14:48"/>
    <m/>
    <s v="0001-01-01T00:00:00Z"/>
    <x v="0"/>
    <s v="0001-01-01T00:00:00Z"/>
    <m/>
    <m/>
    <m/>
    <s v="2024-030 - Matagorda SH 35 Bridge Replace"/>
    <x v="1"/>
    <d v="2025-05-17T00:00:00"/>
    <x v="5"/>
    <s v="05/17/2025 2:48 PM"/>
    <d v="1901-01-01T00:00:00"/>
    <s v="Not Approved On Time"/>
    <n v="4"/>
    <s v=""/>
    <s v="8999 6001P - Fabricate Trestle Bridge"/>
    <s v="240813 - Adam Arreola"/>
    <s v="Hector Claudio's Crew"/>
  </r>
  <r>
    <n v="604908"/>
    <s v="240813"/>
    <s v="Adam Arreola"/>
    <x v="2"/>
    <x v="2"/>
    <s v="8999 6001P"/>
    <s v="Fabricate Trestle Bridge"/>
    <s v="1"/>
    <n v="10"/>
    <x v="0"/>
    <x v="0"/>
    <m/>
    <x v="13"/>
    <s v="Bridge"/>
    <s v="Hector J. Claudio"/>
    <s v="05/16/2025, 18:47"/>
    <m/>
    <s v="0001-01-01T00:00:00Z"/>
    <x v="0"/>
    <s v="0001-01-01T00:00:00Z"/>
    <m/>
    <m/>
    <m/>
    <s v="2024-030 - Matagorda SH 35 Bridge Replace"/>
    <x v="1"/>
    <d v="2025-05-16T00:00:00"/>
    <x v="0"/>
    <s v="05/16/2025 6:47 PM"/>
    <d v="1901-01-01T00:00:00"/>
    <s v="Not Approved On Time"/>
    <n v="10"/>
    <s v=""/>
    <s v="8999 6001P - Fabricate Trestle Bridge"/>
    <s v="240813 - Adam Arreola"/>
    <s v="Hector Claudio's Crew"/>
  </r>
  <r>
    <n v="604910"/>
    <s v="240028"/>
    <s v="Hector J. Claudio"/>
    <x v="2"/>
    <x v="2"/>
    <s v="9000 100B"/>
    <s v="SUPERINTENDENT"/>
    <s v="1"/>
    <n v="4"/>
    <x v="0"/>
    <x v="0"/>
    <m/>
    <x v="13"/>
    <s v="Bridge"/>
    <s v="Hector J. Claudio"/>
    <s v="05/16/2025, 18:48"/>
    <m/>
    <s v="0001-01-01T00:00:00Z"/>
    <x v="0"/>
    <s v="0001-01-01T00:00:00Z"/>
    <m/>
    <m/>
    <m/>
    <s v="2024-030 - Matagorda SH 35 Bridge Replace"/>
    <x v="1"/>
    <d v="2025-05-16T00:00:00"/>
    <x v="0"/>
    <s v="05/16/2025 6:48 PM"/>
    <d v="1901-01-01T00:00:00"/>
    <s v="Not Approved On Time"/>
    <n v="4"/>
    <s v=""/>
    <s v="9000 100B - SUPERINTENDENT"/>
    <s v="240028 - Hector J. Claudio"/>
    <s v="Hector Claudio's Crew"/>
  </r>
  <r>
    <n v="605169"/>
    <s v="240028"/>
    <s v="Hector J. Claudio"/>
    <x v="2"/>
    <x v="2"/>
    <s v="9000 100B"/>
    <s v="SUPERINTENDENT"/>
    <s v="1"/>
    <n v="4"/>
    <x v="5"/>
    <x v="0"/>
    <m/>
    <x v="13"/>
    <s v="Bridge"/>
    <s v="Hector J. Claudio"/>
    <s v="05/17/2025, 14:50"/>
    <m/>
    <s v="0001-01-01T00:00:00Z"/>
    <x v="0"/>
    <s v="0001-01-01T00:00:00Z"/>
    <m/>
    <m/>
    <m/>
    <s v="2024-030 - Matagorda SH 35 Bridge Replace"/>
    <x v="1"/>
    <d v="2025-05-17T00:00:00"/>
    <x v="5"/>
    <s v="05/17/2025 2:50 PM"/>
    <d v="1901-01-01T00:00:00"/>
    <s v="Not Approved On Time"/>
    <n v="4"/>
    <s v=""/>
    <s v="9000 100B - SUPERINTENDENT"/>
    <s v="240028 - Hector J. Claudio"/>
    <s v="Hector Claudio's Crew"/>
  </r>
  <r>
    <n v="605167"/>
    <s v="240018"/>
    <s v="Librado Aguillon"/>
    <x v="2"/>
    <x v="2"/>
    <s v="8999 6001P"/>
    <s v="Fabricate Trestle Bridge"/>
    <s v="1"/>
    <n v="4"/>
    <x v="5"/>
    <x v="0"/>
    <m/>
    <x v="13"/>
    <s v="Bridge"/>
    <s v="Hector J. Claudio"/>
    <s v="05/17/2025, 14:47"/>
    <m/>
    <s v="0001-01-01T00:00:00Z"/>
    <x v="0"/>
    <s v="0001-01-01T00:00:00Z"/>
    <m/>
    <m/>
    <m/>
    <s v="2024-030 - Matagorda SH 35 Bridge Replace"/>
    <x v="1"/>
    <d v="2025-05-17T00:00:00"/>
    <x v="5"/>
    <s v="05/17/2025 2:47 PM"/>
    <d v="1901-01-01T00:00:00"/>
    <s v="Not Approved On Time"/>
    <n v="4"/>
    <s v=""/>
    <s v="8999 6001P - Fabricate Trestle Bridge"/>
    <s v="240018 - Librado Aguillon"/>
    <s v="Hector Claudio's Crew"/>
  </r>
  <r>
    <n v="604906"/>
    <s v="240018"/>
    <s v="Librado Aguillon"/>
    <x v="2"/>
    <x v="2"/>
    <s v="8999 6001P"/>
    <s v="Fabricate Trestle Bridge"/>
    <s v="1"/>
    <n v="10"/>
    <x v="0"/>
    <x v="0"/>
    <m/>
    <x v="13"/>
    <s v="Bridge"/>
    <s v="Hector J. Claudio"/>
    <s v="05/16/2025, 18:47"/>
    <m/>
    <s v="0001-01-01T00:00:00Z"/>
    <x v="0"/>
    <s v="0001-01-01T00:00:00Z"/>
    <m/>
    <m/>
    <m/>
    <s v="2024-030 - Matagorda SH 35 Bridge Replace"/>
    <x v="1"/>
    <d v="2025-05-16T00:00:00"/>
    <x v="0"/>
    <s v="05/16/2025 6:47 PM"/>
    <d v="1901-01-01T00:00:00"/>
    <s v="Not Approved On Time"/>
    <n v="10"/>
    <s v=""/>
    <s v="8999 6001P - Fabricate Trestle Bridge"/>
    <s v="240018 - Librado Aguillon"/>
    <s v="Hector Claudio's Crew"/>
  </r>
  <r>
    <n v="605160"/>
    <s v="240018"/>
    <s v="Librado Aguillon"/>
    <x v="4"/>
    <x v="4"/>
    <s v="784 6082A"/>
    <s v="STL P1 S Rem Paint"/>
    <s v="1"/>
    <n v="1"/>
    <x v="5"/>
    <x v="0"/>
    <m/>
    <x v="13"/>
    <s v="Bridge"/>
    <s v="Hector J. Claudio"/>
    <s v="05/17/2025, 14:45"/>
    <m/>
    <s v="0001-01-01T00:00:00Z"/>
    <x v="0"/>
    <s v="0001-01-01T00:00:00Z"/>
    <m/>
    <m/>
    <m/>
    <s v="2023-032 - IH-345 BRIDGE REHABILITATION"/>
    <x v="3"/>
    <d v="2025-05-17T00:00:00"/>
    <x v="5"/>
    <s v="05/17/2025 2:45 PM"/>
    <d v="1901-01-01T00:00:00"/>
    <s v="Not Approved On Time"/>
    <n v="1"/>
    <s v=""/>
    <s v="784 6082A - STL P1 S Rem Paint"/>
    <s v="240018 - Librado Aguillon"/>
    <s v="Hector Claudio's Crew"/>
  </r>
  <r>
    <n v="605161"/>
    <s v="240018"/>
    <s v="Librado Aguillon"/>
    <x v="4"/>
    <x v="4"/>
    <s v="784 6078A"/>
    <s v="STL PO RMV Rem Paint"/>
    <s v="1"/>
    <n v="1"/>
    <x v="5"/>
    <x v="0"/>
    <m/>
    <x v="13"/>
    <s v="Bridge"/>
    <s v="Hector J. Claudio"/>
    <s v="05/17/2025, 14:45"/>
    <m/>
    <s v="0001-01-01T00:00:00Z"/>
    <x v="0"/>
    <s v="0001-01-01T00:00:00Z"/>
    <m/>
    <m/>
    <m/>
    <s v="2023-032 - IH-345 BRIDGE REHABILITATION"/>
    <x v="3"/>
    <d v="2025-05-17T00:00:00"/>
    <x v="5"/>
    <s v="05/17/2025 2:45 PM"/>
    <d v="1901-01-01T00:00:00"/>
    <s v="Not Approved On Time"/>
    <n v="1"/>
    <s v=""/>
    <s v="784 6078A - STL PO RMV Rem Paint"/>
    <s v="240018 - Librado Aguillon"/>
    <s v="Hector Claudio's Crew"/>
  </r>
  <r>
    <n v="605162"/>
    <s v="240018"/>
    <s v="Librado Aguillon"/>
    <x v="4"/>
    <x v="4"/>
    <s v="784 6078B"/>
    <s v="STL PO RMV Plasma Cut PO Plate"/>
    <s v="1"/>
    <n v="2"/>
    <x v="5"/>
    <x v="0"/>
    <m/>
    <x v="13"/>
    <s v="Bridge"/>
    <s v="Hector J. Claudio"/>
    <s v="05/17/2025, 14:45"/>
    <m/>
    <s v="0001-01-01T00:00:00Z"/>
    <x v="0"/>
    <s v="0001-01-01T00:00:00Z"/>
    <m/>
    <m/>
    <m/>
    <s v="2023-032 - IH-345 BRIDGE REHABILITATION"/>
    <x v="3"/>
    <d v="2025-05-17T00:00:00"/>
    <x v="5"/>
    <s v="05/17/2025 2:45 PM"/>
    <d v="1901-01-01T00:00:00"/>
    <s v="Not Approved On Time"/>
    <n v="2"/>
    <s v=""/>
    <s v="784 6078B - STL PO RMV Plasma Cut PO Plate"/>
    <s v="240018 - Librado Aguillon"/>
    <s v="Hector Claudio's Crew"/>
  </r>
  <r>
    <n v="604911"/>
    <s v="240549"/>
    <s v="Michael A. Pina"/>
    <x v="4"/>
    <x v="4"/>
    <s v="784 6078B"/>
    <s v="STL PO RMV Plasma Cut PO Plate"/>
    <s v="1"/>
    <n v="2"/>
    <x v="0"/>
    <x v="0"/>
    <m/>
    <x v="13"/>
    <s v="Bridge"/>
    <s v="Hector J. Claudio"/>
    <s v="05/16/2025, 18:50"/>
    <m/>
    <s v="0001-01-01T00:00:00Z"/>
    <x v="0"/>
    <s v="0001-01-01T00:00:00Z"/>
    <m/>
    <m/>
    <m/>
    <s v="2023-032 - IH-345 BRIDGE REHABILITATION"/>
    <x v="3"/>
    <d v="2025-05-16T00:00:00"/>
    <x v="0"/>
    <s v="05/16/2025 6:50 PM"/>
    <d v="1901-01-01T00:00:00"/>
    <s v="Not Approved On Time"/>
    <n v="2"/>
    <s v=""/>
    <s v="784 6078B - STL PO RMV Plasma Cut PO Plate"/>
    <s v="240549 - Michael A. Pina"/>
    <s v="Hector Claudio's Crew"/>
  </r>
  <r>
    <n v="604912"/>
    <s v="240549"/>
    <s v="Michael A. Pina"/>
    <x v="4"/>
    <x v="4"/>
    <s v="784 6078A"/>
    <s v="STL PO RMV Rem Paint"/>
    <s v="1"/>
    <n v="2"/>
    <x v="0"/>
    <x v="0"/>
    <m/>
    <x v="13"/>
    <s v="Bridge"/>
    <s v="Hector J. Claudio"/>
    <s v="05/16/2025, 18:50"/>
    <m/>
    <s v="0001-01-01T00:00:00Z"/>
    <x v="0"/>
    <s v="0001-01-01T00:00:00Z"/>
    <m/>
    <m/>
    <m/>
    <s v="2023-032 - IH-345 BRIDGE REHABILITATION"/>
    <x v="3"/>
    <d v="2025-05-16T00:00:00"/>
    <x v="0"/>
    <s v="05/16/2025 6:50 PM"/>
    <d v="1901-01-01T00:00:00"/>
    <s v="Not Approved On Time"/>
    <n v="2"/>
    <s v=""/>
    <s v="784 6078A - STL PO RMV Rem Paint"/>
    <s v="240549 - Michael A. Pina"/>
    <s v="Hector Claudio's Crew"/>
  </r>
  <r>
    <n v="604913"/>
    <s v="240549"/>
    <s v="Michael A. Pina"/>
    <x v="4"/>
    <x v="4"/>
    <s v="784 6082A"/>
    <s v="STL P1 S Rem Paint"/>
    <s v="1"/>
    <n v="1"/>
    <x v="0"/>
    <x v="0"/>
    <m/>
    <x v="13"/>
    <s v="Bridge"/>
    <s v="Hector J. Claudio"/>
    <s v="05/16/2025, 18:50"/>
    <m/>
    <s v="0001-01-01T00:00:00Z"/>
    <x v="0"/>
    <s v="0001-01-01T00:00:00Z"/>
    <m/>
    <m/>
    <m/>
    <s v="2023-032 - IH-345 BRIDGE REHABILITATION"/>
    <x v="3"/>
    <d v="2025-05-16T00:00:00"/>
    <x v="0"/>
    <s v="05/16/2025 6:50 PM"/>
    <d v="1901-01-01T00:00:00"/>
    <s v="Not Approved On Time"/>
    <n v="1"/>
    <s v=""/>
    <s v="784 6082A - STL P1 S Rem Paint"/>
    <s v="240549 - Michael A. Pina"/>
    <s v="Hector Claudio's Crew"/>
  </r>
  <r>
    <n v="604909"/>
    <s v="240549"/>
    <s v="Michael A. Pina"/>
    <x v="2"/>
    <x v="2"/>
    <s v="8999 6001P"/>
    <s v="Fabricate Trestle Bridge"/>
    <s v="1"/>
    <n v="5"/>
    <x v="0"/>
    <x v="0"/>
    <m/>
    <x v="13"/>
    <s v="Bridge"/>
    <s v="Hector J. Claudio"/>
    <s v="05/16/2025, 18:48"/>
    <m/>
    <s v="0001-01-01T00:00:00Z"/>
    <x v="0"/>
    <s v="0001-01-01T00:00:00Z"/>
    <m/>
    <m/>
    <m/>
    <s v="2024-030 - Matagorda SH 35 Bridge Replace"/>
    <x v="1"/>
    <d v="2025-05-16T00:00:00"/>
    <x v="0"/>
    <s v="05/16/2025 6:48 PM"/>
    <d v="1901-01-01T00:00:00"/>
    <s v="Not Approved On Time"/>
    <n v="5"/>
    <s v=""/>
    <s v="8999 6001P - Fabricate Trestle Bridge"/>
    <s v="240549 - Michael A. Pina"/>
    <s v="Hector Claudio's Crew"/>
  </r>
  <r>
    <n v="603966"/>
    <s v="240815"/>
    <s v="Osiel Salaices"/>
    <x v="11"/>
    <x v="11"/>
    <s v="100 6002A"/>
    <s v="Survey and Layout"/>
    <s v="phaseNo"/>
    <n v="3"/>
    <x v="2"/>
    <x v="0"/>
    <m/>
    <x v="1"/>
    <m/>
    <s v="Osiel Salaices"/>
    <s v="05/14/2025, 14:52"/>
    <m/>
    <s v="0001-01-01T00:00:00Z"/>
    <x v="0"/>
    <s v="0001-01-01T00:00:00Z"/>
    <m/>
    <m/>
    <m/>
    <s v="2025-007 - SM-Dallas SH 310 Intersection"/>
    <x v="4"/>
    <d v="2025-05-14T00:00:00"/>
    <x v="2"/>
    <s v="05/14/2025 2:52 PM"/>
    <d v="1901-01-01T00:00:00"/>
    <s v="Not Approved On Time"/>
    <n v="3"/>
    <s v=""/>
    <s v="100 6002A - Survey and Layout"/>
    <s v="240815 - Osiel Salaices"/>
    <s v=""/>
  </r>
  <r>
    <n v="603425"/>
    <s v="240815"/>
    <s v="Osiel Salaices"/>
    <x v="11"/>
    <x v="11"/>
    <s v="100 6002A"/>
    <s v="Survey and Layout"/>
    <s v="phaseNo"/>
    <n v="4"/>
    <x v="4"/>
    <x v="0"/>
    <m/>
    <x v="1"/>
    <m/>
    <s v="Osiel Salaices"/>
    <s v="05/13/2025, 09:02"/>
    <m/>
    <s v="0001-01-01T00:00:00Z"/>
    <x v="0"/>
    <s v="0001-01-01T00:00:00Z"/>
    <m/>
    <m/>
    <m/>
    <s v="2025-007 - SM-Dallas SH 310 Intersection"/>
    <x v="4"/>
    <d v="2025-05-12T00:00:00"/>
    <x v="4"/>
    <s v="05/13/2025 9:02 AM"/>
    <d v="1901-01-01T00:00:00"/>
    <s v="Not Approved On Time"/>
    <n v="4"/>
    <s v=""/>
    <s v="100 6002A - Survey and Layout"/>
    <s v="240815 - Osiel Salaices"/>
    <s v=""/>
  </r>
  <r>
    <n v="603541"/>
    <s v="240815"/>
    <s v="Osiel Salaices"/>
    <x v="11"/>
    <x v="11"/>
    <s v="100 6002A"/>
    <s v="Survey and Layout"/>
    <s v="phaseNo"/>
    <n v="8"/>
    <x v="3"/>
    <x v="0"/>
    <m/>
    <x v="1"/>
    <m/>
    <s v="Osiel Salaices"/>
    <s v="05/13/2025, 19:00"/>
    <m/>
    <s v="0001-01-01T00:00:00Z"/>
    <x v="0"/>
    <s v="0001-01-01T00:00:00Z"/>
    <m/>
    <m/>
    <m/>
    <s v="2025-007 - SM-Dallas SH 310 Intersection"/>
    <x v="4"/>
    <d v="2025-05-13T00:00:00"/>
    <x v="3"/>
    <s v="05/13/2025 7:00 PM"/>
    <d v="1901-01-01T00:00:00"/>
    <s v="Not Approved On Time"/>
    <n v="8"/>
    <s v=""/>
    <s v="100 6002A - Survey and Layout"/>
    <s v="240815 - Osiel Salaices"/>
    <s v=""/>
  </r>
  <r>
    <n v="604993"/>
    <s v="240790"/>
    <s v="Bismarck A. Arauz Barrera"/>
    <x v="5"/>
    <x v="5"/>
    <s v="4106 6001D"/>
    <s v="PPC Prep for Overlay"/>
    <s v="1"/>
    <n v="8"/>
    <x v="0"/>
    <x v="0"/>
    <m/>
    <x v="14"/>
    <s v="Bridge"/>
    <s v="Juan C. Reyes Diaz"/>
    <s v="05/16/2025, 21:55"/>
    <m/>
    <s v="0001-01-01T00:00:00Z"/>
    <x v="0"/>
    <s v="0001-01-01T00:00:00Z"/>
    <m/>
    <m/>
    <m/>
    <s v="2023-034 - Dallas IH 45 Bridge Maintenanc"/>
    <x v="3"/>
    <d v="2025-05-16T00:00:00"/>
    <x v="0"/>
    <s v="05/16/2025 9:55 PM"/>
    <d v="1901-01-01T00:00:00"/>
    <s v="Not Approved On Time"/>
    <n v="8"/>
    <s v=""/>
    <s v="4106 6001D - PPC Prep for Overlay"/>
    <s v="240790 - Bismarck A. Arauz Barrera"/>
    <s v="Juan Reyes's Crew"/>
  </r>
  <r>
    <n v="605342"/>
    <s v="240790"/>
    <s v="Bismarck A. Arauz Barrera"/>
    <x v="5"/>
    <x v="5"/>
    <s v="439 6017A"/>
    <s v="CO Water Blast"/>
    <s v="1"/>
    <n v="10"/>
    <x v="5"/>
    <x v="0"/>
    <m/>
    <x v="14"/>
    <s v="Bridge"/>
    <s v="Juan C. Reyes Diaz"/>
    <s v="05/18/2025, 21:25"/>
    <m/>
    <s v="0001-01-01T00:00:00Z"/>
    <x v="0"/>
    <s v="0001-01-01T00:00:00Z"/>
    <m/>
    <m/>
    <m/>
    <s v="2023-034 - Dallas IH 45 Bridge Maintenanc"/>
    <x v="3"/>
    <d v="2025-05-17T00:00:00"/>
    <x v="5"/>
    <s v="05/18/2025 9:25 PM"/>
    <d v="1901-01-01T00:00:00"/>
    <s v="Not Approved On Time"/>
    <n v="10"/>
    <s v=""/>
    <s v="439 6017A - CO Water Blast"/>
    <s v="240790 - Bismarck A. Arauz Barrera"/>
    <s v="Juan Reyes's Crew"/>
  </r>
  <r>
    <n v="605343"/>
    <s v="240790"/>
    <s v="Bismarck A. Arauz Barrera"/>
    <x v="5"/>
    <x v="5"/>
    <s v="439 6017F"/>
    <s v="CO Dry Run"/>
    <s v="1"/>
    <n v="5"/>
    <x v="5"/>
    <x v="0"/>
    <m/>
    <x v="14"/>
    <s v="Bridge"/>
    <s v="Juan C. Reyes Diaz"/>
    <s v="05/18/2025, 21:25"/>
    <m/>
    <s v="0001-01-01T00:00:00Z"/>
    <x v="0"/>
    <s v="0001-01-01T00:00:00Z"/>
    <m/>
    <m/>
    <m/>
    <s v="2023-034 - Dallas IH 45 Bridge Maintenanc"/>
    <x v="3"/>
    <d v="2025-05-17T00:00:00"/>
    <x v="5"/>
    <s v="05/18/2025 9:25 PM"/>
    <d v="1901-01-01T00:00:00"/>
    <s v="Not Approved On Time"/>
    <n v="5"/>
    <s v=""/>
    <s v="439 6017F - CO Dry Run"/>
    <s v="240790 - Bismarck A. Arauz Barrera"/>
    <s v="Juan Reyes's Crew"/>
  </r>
  <r>
    <n v="604987"/>
    <s v="240790"/>
    <s v="Bismarck A. Arauz Barrera"/>
    <x v="4"/>
    <x v="4"/>
    <s v="451 6012H"/>
    <s v="RET T402 F S Rail"/>
    <s v="1"/>
    <n v="3.5"/>
    <x v="0"/>
    <x v="0"/>
    <m/>
    <x v="14"/>
    <s v="Bridge"/>
    <s v="Juan C. Reyes Diaz"/>
    <s v="05/16/2025, 21:49"/>
    <m/>
    <s v="0001-01-01T00:00:00Z"/>
    <x v="0"/>
    <s v="0001-01-01T00:00:00Z"/>
    <m/>
    <m/>
    <m/>
    <s v="2023-032 - IH-345 BRIDGE REHABILITATION"/>
    <x v="3"/>
    <d v="2025-05-16T00:00:00"/>
    <x v="0"/>
    <s v="05/16/2025 9:49 PM"/>
    <d v="1901-01-01T00:00:00"/>
    <s v="Not Approved On Time"/>
    <n v="3.5"/>
    <s v=""/>
    <s v="451 6012H - RET T402 F S Rail"/>
    <s v="240790 - Bismarck A. Arauz Barrera"/>
    <s v="Juan Reyes's Crew"/>
  </r>
  <r>
    <n v="604981"/>
    <s v="240070"/>
    <s v="Ramon Reyes"/>
    <x v="4"/>
    <x v="4"/>
    <s v="451 6012H"/>
    <s v="RET T402 F S Rail"/>
    <s v="1"/>
    <n v="9"/>
    <x v="0"/>
    <x v="0"/>
    <m/>
    <x v="14"/>
    <s v="Bridge"/>
    <s v="Juan C. Reyes Diaz"/>
    <s v="05/16/2025, 21:48"/>
    <m/>
    <s v="0001-01-01T00:00:00Z"/>
    <x v="0"/>
    <s v="0001-01-01T00:00:00Z"/>
    <m/>
    <m/>
    <m/>
    <s v="2023-032 - IH-345 BRIDGE REHABILITATION"/>
    <x v="3"/>
    <d v="2025-05-16T00:00:00"/>
    <x v="0"/>
    <s v="05/16/2025 9:48 PM"/>
    <d v="1901-01-01T00:00:00"/>
    <s v="Not Approved On Time"/>
    <n v="9"/>
    <s v=""/>
    <s v="451 6012H - RET T402 F S Rail"/>
    <s v="240070 - Ramon Reyes"/>
    <s v="Juan Reyes's Crew"/>
  </r>
  <r>
    <n v="604982"/>
    <s v="240070"/>
    <s v="Ramon Reyes"/>
    <x v="4"/>
    <x v="4"/>
    <s v="451 6012G"/>
    <s v="RET T402 Prefab Forms"/>
    <s v="1"/>
    <n v="2.5"/>
    <x v="0"/>
    <x v="0"/>
    <m/>
    <x v="14"/>
    <s v="Bridge"/>
    <s v="Juan C. Reyes Diaz"/>
    <s v="05/16/2025, 21:48"/>
    <m/>
    <s v="0001-01-01T00:00:00Z"/>
    <x v="0"/>
    <s v="0001-01-01T00:00:00Z"/>
    <m/>
    <m/>
    <m/>
    <s v="2023-032 - IH-345 BRIDGE REHABILITATION"/>
    <x v="3"/>
    <d v="2025-05-16T00:00:00"/>
    <x v="0"/>
    <s v="05/16/2025 9:48 PM"/>
    <d v="1901-01-01T00:00:00"/>
    <s v="Not Approved On Time"/>
    <n v="2.5"/>
    <s v=""/>
    <s v="451 6012G - RET T402 Prefab Forms"/>
    <s v="240070 - Ramon Reyes"/>
    <s v="Juan Reyes's Crew"/>
  </r>
  <r>
    <n v="605340"/>
    <s v="240070"/>
    <s v="Ramon Reyes"/>
    <x v="5"/>
    <x v="5"/>
    <s v="439 6017A"/>
    <s v="CO Water Blast"/>
    <s v="1"/>
    <n v="10"/>
    <x v="5"/>
    <x v="0"/>
    <m/>
    <x v="14"/>
    <s v="Bridge"/>
    <s v="Juan C. Reyes Diaz"/>
    <s v="05/18/2025, 21:23"/>
    <m/>
    <s v="0001-01-01T00:00:00Z"/>
    <x v="0"/>
    <s v="0001-01-01T00:00:00Z"/>
    <m/>
    <m/>
    <m/>
    <s v="2023-034 - Dallas IH 45 Bridge Maintenanc"/>
    <x v="3"/>
    <d v="2025-05-17T00:00:00"/>
    <x v="5"/>
    <s v="05/18/2025 9:23 PM"/>
    <d v="1901-01-01T00:00:00"/>
    <s v="Not Approved On Time"/>
    <n v="10"/>
    <s v=""/>
    <s v="439 6017A - CO Water Blast"/>
    <s v="240070 - Ramon Reyes"/>
    <s v="Juan Reyes's Crew"/>
  </r>
  <r>
    <n v="605341"/>
    <s v="240070"/>
    <s v="Ramon Reyes"/>
    <x v="5"/>
    <x v="5"/>
    <s v="439 6017E"/>
    <s v="CO Wet and Cure Overlay"/>
    <s v="1"/>
    <n v="5"/>
    <x v="5"/>
    <x v="0"/>
    <m/>
    <x v="14"/>
    <s v="Bridge"/>
    <s v="Juan C. Reyes Diaz"/>
    <s v="05/18/2025, 21:24"/>
    <m/>
    <s v="0001-01-01T00:00:00Z"/>
    <x v="0"/>
    <s v="0001-01-01T00:00:00Z"/>
    <m/>
    <m/>
    <m/>
    <s v="2023-034 - Dallas IH 45 Bridge Maintenanc"/>
    <x v="3"/>
    <d v="2025-05-17T00:00:00"/>
    <x v="5"/>
    <s v="05/18/2025 9:24 PM"/>
    <d v="1901-01-01T00:00:00"/>
    <s v="Not Approved On Time"/>
    <n v="5"/>
    <s v=""/>
    <s v="439 6017E - CO Wet and Cure Overlay"/>
    <s v="240070 - Ramon Reyes"/>
    <s v="Juan Reyes's Crew"/>
  </r>
  <r>
    <n v="604983"/>
    <s v="240068"/>
    <s v="Juan C. Reyes Diaz"/>
    <x v="4"/>
    <x v="4"/>
    <s v="451 6012H"/>
    <s v="RET T402 F S Rail"/>
    <s v="1"/>
    <n v="4"/>
    <x v="0"/>
    <x v="0"/>
    <m/>
    <x v="14"/>
    <s v="Bridge"/>
    <s v="Juan C. Reyes Diaz"/>
    <s v="05/16/2025, 21:48"/>
    <m/>
    <s v="0001-01-01T00:00:00Z"/>
    <x v="0"/>
    <s v="0001-01-01T00:00:00Z"/>
    <m/>
    <m/>
    <m/>
    <s v="2023-032 - IH-345 BRIDGE REHABILITATION"/>
    <x v="3"/>
    <d v="2025-05-16T00:00:00"/>
    <x v="0"/>
    <s v="05/16/2025 9:48 PM"/>
    <d v="1901-01-01T00:00:00"/>
    <s v="Not Approved On Time"/>
    <n v="4"/>
    <s v=""/>
    <s v="451 6012H - RET T402 F S Rail"/>
    <s v="240068 - Juan C. Reyes Diaz"/>
    <s v="Juan Reyes's Crew"/>
  </r>
  <r>
    <n v="604984"/>
    <s v="240068"/>
    <s v="Juan C. Reyes Diaz"/>
    <x v="4"/>
    <x v="4"/>
    <s v="451 6012D"/>
    <s v="RET T402 Handchip"/>
    <s v="1"/>
    <n v="2"/>
    <x v="0"/>
    <x v="0"/>
    <m/>
    <x v="14"/>
    <s v="Bridge"/>
    <s v="Juan C. Reyes Diaz"/>
    <s v="05/16/2025, 21:48"/>
    <m/>
    <s v="0001-01-01T00:00:00Z"/>
    <x v="0"/>
    <s v="0001-01-01T00:00:00Z"/>
    <m/>
    <m/>
    <m/>
    <s v="2023-032 - IH-345 BRIDGE REHABILITATION"/>
    <x v="3"/>
    <d v="2025-05-16T00:00:00"/>
    <x v="0"/>
    <s v="05/16/2025 9:48 PM"/>
    <d v="1901-01-01T00:00:00"/>
    <s v="Not Approved On Time"/>
    <n v="2"/>
    <s v=""/>
    <s v="451 6012D - RET T402 Handchip"/>
    <s v="240068 - Juan C. Reyes Diaz"/>
    <s v="Juan Reyes's Crew"/>
  </r>
  <r>
    <n v="604985"/>
    <s v="240068"/>
    <s v="Juan C. Reyes Diaz"/>
    <x v="4"/>
    <x v="4"/>
    <s v="451 6012G"/>
    <s v="RET T402 Prefab Forms"/>
    <s v="1"/>
    <n v="2"/>
    <x v="0"/>
    <x v="0"/>
    <m/>
    <x v="14"/>
    <s v="Bridge"/>
    <s v="Juan C. Reyes Diaz"/>
    <s v="05/16/2025, 21:48"/>
    <m/>
    <s v="0001-01-01T00:00:00Z"/>
    <x v="0"/>
    <s v="0001-01-01T00:00:00Z"/>
    <m/>
    <m/>
    <m/>
    <s v="2023-032 - IH-345 BRIDGE REHABILITATION"/>
    <x v="3"/>
    <d v="2025-05-16T00:00:00"/>
    <x v="0"/>
    <s v="05/16/2025 9:48 PM"/>
    <d v="1901-01-01T00:00:00"/>
    <s v="Not Approved On Time"/>
    <n v="2"/>
    <s v=""/>
    <s v="451 6012G - RET T402 Prefab Forms"/>
    <s v="240068 - Juan C. Reyes Diaz"/>
    <s v="Juan Reyes's Crew"/>
  </r>
  <r>
    <n v="604979"/>
    <s v="240044"/>
    <s v="Floriberto Govea"/>
    <x v="4"/>
    <x v="4"/>
    <s v="451 6012G"/>
    <s v="RET T402 Prefab Forms"/>
    <s v="1"/>
    <n v="3"/>
    <x v="0"/>
    <x v="0"/>
    <m/>
    <x v="14"/>
    <s v="Bridge"/>
    <s v="Juan C. Reyes Diaz"/>
    <s v="05/16/2025, 21:47"/>
    <m/>
    <s v="0001-01-01T00:00:00Z"/>
    <x v="0"/>
    <s v="0001-01-01T00:00:00Z"/>
    <m/>
    <m/>
    <m/>
    <s v="2023-032 - IH-345 BRIDGE REHABILITATION"/>
    <x v="3"/>
    <d v="2025-05-16T00:00:00"/>
    <x v="0"/>
    <s v="05/16/2025 9:47 PM"/>
    <d v="1901-01-01T00:00:00"/>
    <s v="Not Approved On Time"/>
    <n v="3"/>
    <s v=""/>
    <s v="451 6012G - RET T402 Prefab Forms"/>
    <s v="240044 - Floriberto Govea"/>
    <s v="Juan Reyes's Crew"/>
  </r>
  <r>
    <n v="604991"/>
    <s v="240044"/>
    <s v="Floriberto Govea"/>
    <x v="5"/>
    <x v="5"/>
    <s v="4106 6001D"/>
    <s v="PPC Prep for Overlay"/>
    <s v="1"/>
    <n v="8"/>
    <x v="0"/>
    <x v="0"/>
    <m/>
    <x v="14"/>
    <s v="Bridge"/>
    <s v="Juan C. Reyes Diaz"/>
    <s v="05/16/2025, 21:54"/>
    <m/>
    <s v="0001-01-01T00:00:00Z"/>
    <x v="0"/>
    <s v="0001-01-01T00:00:00Z"/>
    <m/>
    <m/>
    <m/>
    <s v="2023-034 - Dallas IH 45 Bridge Maintenanc"/>
    <x v="3"/>
    <d v="2025-05-16T00:00:00"/>
    <x v="0"/>
    <s v="05/16/2025 9:54 PM"/>
    <d v="1901-01-01T00:00:00"/>
    <s v="Not Approved On Time"/>
    <n v="8"/>
    <s v=""/>
    <s v="4106 6001D - PPC Prep for Overlay"/>
    <s v="240044 - Floriberto Govea"/>
    <s v="Juan Reyes's Crew"/>
  </r>
  <r>
    <n v="604992"/>
    <s v="240766"/>
    <s v="Lisandro R. Alvarado Alvarado"/>
    <x v="5"/>
    <x v="5"/>
    <s v="4106 6001D"/>
    <s v="PPC Prep for Overlay"/>
    <s v="1"/>
    <n v="8"/>
    <x v="0"/>
    <x v="0"/>
    <m/>
    <x v="14"/>
    <s v="Bridge"/>
    <s v="Juan C. Reyes Diaz"/>
    <s v="05/16/2025, 21:55"/>
    <m/>
    <s v="0001-01-01T00:00:00Z"/>
    <x v="0"/>
    <s v="0001-01-01T00:00:00Z"/>
    <m/>
    <m/>
    <m/>
    <s v="2023-034 - Dallas IH 45 Bridge Maintenanc"/>
    <x v="3"/>
    <d v="2025-05-16T00:00:00"/>
    <x v="0"/>
    <s v="05/16/2025 9:55 PM"/>
    <d v="1901-01-01T00:00:00"/>
    <s v="Not Approved On Time"/>
    <n v="8"/>
    <s v=""/>
    <s v="4106 6001D - PPC Prep for Overlay"/>
    <s v="240766 - Lisandro R. Alvarado Alvarado"/>
    <s v="Juan Reyes's Crew"/>
  </r>
  <r>
    <n v="605338"/>
    <s v="240766"/>
    <s v="Lisandro R. Alvarado Alvarado"/>
    <x v="5"/>
    <x v="5"/>
    <s v="439 6017B"/>
    <s v="CO Inst Rem Machine Railing"/>
    <s v="1"/>
    <n v="10"/>
    <x v="5"/>
    <x v="0"/>
    <m/>
    <x v="14"/>
    <s v="Bridge"/>
    <s v="Juan C. Reyes Diaz"/>
    <s v="05/18/2025, 21:23"/>
    <m/>
    <s v="0001-01-01T00:00:00Z"/>
    <x v="0"/>
    <s v="0001-01-01T00:00:00Z"/>
    <m/>
    <m/>
    <m/>
    <s v="2023-034 - Dallas IH 45 Bridge Maintenanc"/>
    <x v="3"/>
    <d v="2025-05-17T00:00:00"/>
    <x v="5"/>
    <s v="05/18/2025 9:23 PM"/>
    <d v="1901-01-01T00:00:00"/>
    <s v="Not Approved On Time"/>
    <n v="10"/>
    <s v=""/>
    <s v="439 6017B - CO Inst Rem Machine Railing"/>
    <s v="240766 - Lisandro R. Alvarado Alvarado"/>
    <s v="Juan Reyes's Crew"/>
  </r>
  <r>
    <n v="605339"/>
    <s v="240766"/>
    <s v="Lisandro R. Alvarado Alvarado"/>
    <x v="5"/>
    <x v="5"/>
    <s v="439 6017C"/>
    <s v="CO Setup Machine"/>
    <s v="1"/>
    <n v="5"/>
    <x v="5"/>
    <x v="0"/>
    <m/>
    <x v="14"/>
    <s v="Bridge"/>
    <s v="Juan C. Reyes Diaz"/>
    <s v="05/18/2025, 21:23"/>
    <m/>
    <s v="0001-01-01T00:00:00Z"/>
    <x v="0"/>
    <s v="0001-01-01T00:00:00Z"/>
    <m/>
    <m/>
    <m/>
    <s v="2023-034 - Dallas IH 45 Bridge Maintenanc"/>
    <x v="3"/>
    <d v="2025-05-17T00:00:00"/>
    <x v="5"/>
    <s v="05/18/2025 9:23 PM"/>
    <d v="1901-01-01T00:00:00"/>
    <s v="Not Approved On Time"/>
    <n v="5"/>
    <s v=""/>
    <s v="439 6017C - CO Setup Machine"/>
    <s v="240766 - Lisandro R. Alvarado Alvarado"/>
    <s v="Juan Reyes's Crew"/>
  </r>
  <r>
    <n v="604977"/>
    <s v="240766"/>
    <s v="Lisandro R. Alvarado Alvarado"/>
    <x v="4"/>
    <x v="4"/>
    <s v="451 6012D"/>
    <s v="RET T402 Handchip"/>
    <s v="1"/>
    <n v="3"/>
    <x v="0"/>
    <x v="0"/>
    <m/>
    <x v="14"/>
    <s v="Bridge"/>
    <s v="Juan C. Reyes Diaz"/>
    <s v="05/16/2025, 21:47"/>
    <m/>
    <s v="0001-01-01T00:00:00Z"/>
    <x v="0"/>
    <s v="0001-01-01T00:00:00Z"/>
    <m/>
    <m/>
    <m/>
    <s v="2023-032 - IH-345 BRIDGE REHABILITATION"/>
    <x v="3"/>
    <d v="2025-05-16T00:00:00"/>
    <x v="0"/>
    <s v="05/16/2025 9:47 PM"/>
    <d v="1901-01-01T00:00:00"/>
    <s v="Not Approved On Time"/>
    <n v="3"/>
    <s v=""/>
    <s v="451 6012D - RET T402 Handchip"/>
    <s v="240766 - Lisandro R. Alvarado Alvarado"/>
    <s v="Juan Reyes's Crew"/>
  </r>
  <r>
    <n v="605333"/>
    <s v="240014"/>
    <s v="Hector O. Rodriguez"/>
    <x v="5"/>
    <x v="5"/>
    <s v="439 6017F"/>
    <s v="CO Dry Run"/>
    <s v="1"/>
    <n v="5"/>
    <x v="5"/>
    <x v="0"/>
    <m/>
    <x v="14"/>
    <s v="Bridge"/>
    <s v="Juan C. Reyes Diaz"/>
    <s v="05/18/2025, 21:19"/>
    <m/>
    <s v="0001-01-01T00:00:00Z"/>
    <x v="0"/>
    <s v="0001-01-01T00:00:00Z"/>
    <m/>
    <m/>
    <m/>
    <s v="2023-034 - Dallas IH 45 Bridge Maintenanc"/>
    <x v="3"/>
    <d v="2025-05-17T00:00:00"/>
    <x v="5"/>
    <s v="05/18/2025 9:19 PM"/>
    <d v="1901-01-01T00:00:00"/>
    <s v="Not Approved On Time"/>
    <n v="5"/>
    <s v=""/>
    <s v="439 6017F - CO Dry Run"/>
    <s v="240014 - Hector O. Rodriguez"/>
    <s v="Juan Reyes's Crew"/>
  </r>
  <r>
    <n v="605334"/>
    <s v="240014"/>
    <s v="Hector O. Rodriguez"/>
    <x v="5"/>
    <x v="5"/>
    <s v="439 6017C"/>
    <s v="CO Setup Machine"/>
    <s v="1"/>
    <n v="5"/>
    <x v="5"/>
    <x v="0"/>
    <m/>
    <x v="14"/>
    <s v="Bridge"/>
    <s v="Juan C. Reyes Diaz"/>
    <s v="05/18/2025, 21:19"/>
    <m/>
    <s v="0001-01-01T00:00:00Z"/>
    <x v="0"/>
    <s v="0001-01-01T00:00:00Z"/>
    <m/>
    <m/>
    <m/>
    <s v="2023-034 - Dallas IH 45 Bridge Maintenanc"/>
    <x v="3"/>
    <d v="2025-05-17T00:00:00"/>
    <x v="5"/>
    <s v="05/18/2025 9:19 PM"/>
    <d v="1901-01-01T00:00:00"/>
    <s v="Not Approved On Time"/>
    <n v="5"/>
    <s v=""/>
    <s v="439 6017C - CO Setup Machine"/>
    <s v="240014 - Hector O. Rodriguez"/>
    <s v="Juan Reyes's Crew"/>
  </r>
  <r>
    <n v="605335"/>
    <s v="240014"/>
    <s v="Hector O. Rodriguez"/>
    <x v="5"/>
    <x v="5"/>
    <s v="439 6017B"/>
    <s v="CO Inst Rem Machine Railing"/>
    <s v="1"/>
    <n v="5"/>
    <x v="5"/>
    <x v="0"/>
    <m/>
    <x v="14"/>
    <s v="Bridge"/>
    <s v="Juan C. Reyes Diaz"/>
    <s v="05/18/2025, 21:20"/>
    <m/>
    <s v="0001-01-01T00:00:00Z"/>
    <x v="0"/>
    <s v="0001-01-01T00:00:00Z"/>
    <m/>
    <m/>
    <m/>
    <s v="2023-034 - Dallas IH 45 Bridge Maintenanc"/>
    <x v="3"/>
    <d v="2025-05-17T00:00:00"/>
    <x v="5"/>
    <s v="05/18/2025 9:20 PM"/>
    <d v="1901-01-01T00:00:00"/>
    <s v="Not Approved On Time"/>
    <n v="5"/>
    <s v=""/>
    <s v="439 6017B - CO Inst Rem Machine Railing"/>
    <s v="240014 - Hector O. Rodriguez"/>
    <s v="Juan Reyes's Crew"/>
  </r>
  <r>
    <n v="604975"/>
    <s v="240825"/>
    <s v="Jilber Estrada Lopez"/>
    <x v="4"/>
    <x v="4"/>
    <s v="451 6012H"/>
    <s v="RET T402 F S Rail"/>
    <s v="1"/>
    <n v="9"/>
    <x v="0"/>
    <x v="0"/>
    <m/>
    <x v="14"/>
    <s v="Bridge"/>
    <s v="Juan C. Reyes Diaz"/>
    <s v="05/16/2025, 21:46"/>
    <m/>
    <s v="0001-01-01T00:00:00Z"/>
    <x v="0"/>
    <s v="0001-01-01T00:00:00Z"/>
    <m/>
    <m/>
    <m/>
    <s v="2023-032 - IH-345 BRIDGE REHABILITATION"/>
    <x v="3"/>
    <d v="2025-05-16T00:00:00"/>
    <x v="0"/>
    <s v="05/16/2025 9:46 PM"/>
    <d v="1901-01-01T00:00:00"/>
    <s v="Not Approved On Time"/>
    <n v="9"/>
    <s v=""/>
    <s v="451 6012H - RET T402 F S Rail"/>
    <s v="240825 - Jilber Estrada Lopez"/>
    <s v="Juan Reyes's Crew"/>
  </r>
  <r>
    <n v="604976"/>
    <s v="240825"/>
    <s v="Jilber Estrada Lopez"/>
    <x v="4"/>
    <x v="4"/>
    <s v="451 6012G"/>
    <s v="RET T402 Prefab Forms"/>
    <s v="1"/>
    <n v="2"/>
    <x v="0"/>
    <x v="0"/>
    <m/>
    <x v="14"/>
    <s v="Bridge"/>
    <s v="Juan C. Reyes Diaz"/>
    <s v="05/16/2025, 21:46"/>
    <m/>
    <s v="0001-01-01T00:00:00Z"/>
    <x v="0"/>
    <s v="0001-01-01T00:00:00Z"/>
    <m/>
    <m/>
    <m/>
    <s v="2023-032 - IH-345 BRIDGE REHABILITATION"/>
    <x v="3"/>
    <d v="2025-05-16T00:00:00"/>
    <x v="0"/>
    <s v="05/16/2025 9:46 PM"/>
    <d v="1901-01-01T00:00:00"/>
    <s v="Not Approved On Time"/>
    <n v="2"/>
    <s v=""/>
    <s v="451 6012G - RET T402 Prefab Forms"/>
    <s v="240825 - Jilber Estrada Lopez"/>
    <s v="Juan Reyes's Crew"/>
  </r>
  <r>
    <n v="605336"/>
    <s v="240825"/>
    <s v="Jilber Estrada Lopez"/>
    <x v="5"/>
    <x v="5"/>
    <s v="439 6017A"/>
    <s v="CO Water Blast"/>
    <s v="1"/>
    <n v="10"/>
    <x v="5"/>
    <x v="0"/>
    <m/>
    <x v="14"/>
    <s v="Bridge"/>
    <s v="Juan C. Reyes Diaz"/>
    <s v="05/18/2025, 21:22"/>
    <m/>
    <s v="0001-01-01T00:00:00Z"/>
    <x v="0"/>
    <s v="0001-01-01T00:00:00Z"/>
    <m/>
    <m/>
    <m/>
    <s v="2023-034 - Dallas IH 45 Bridge Maintenanc"/>
    <x v="3"/>
    <d v="2025-05-17T00:00:00"/>
    <x v="5"/>
    <s v="05/18/2025 9:22 PM"/>
    <d v="1901-01-01T00:00:00"/>
    <s v="Not Approved On Time"/>
    <n v="10"/>
    <s v=""/>
    <s v="439 6017A - CO Water Blast"/>
    <s v="240825 - Jilber Estrada Lopez"/>
    <s v="Juan Reyes's Crew"/>
  </r>
  <r>
    <n v="605337"/>
    <s v="240825"/>
    <s v="Jilber Estrada Lopez"/>
    <x v="5"/>
    <x v="5"/>
    <s v="439 6017E"/>
    <s v="CO Wet and Cure Overlay"/>
    <s v="1"/>
    <n v="5"/>
    <x v="5"/>
    <x v="0"/>
    <m/>
    <x v="14"/>
    <s v="Bridge"/>
    <s v="Juan C. Reyes Diaz"/>
    <s v="05/18/2025, 21:22"/>
    <m/>
    <s v="0001-01-01T00:00:00Z"/>
    <x v="0"/>
    <s v="0001-01-01T00:00:00Z"/>
    <m/>
    <m/>
    <m/>
    <s v="2023-034 - Dallas IH 45 Bridge Maintenanc"/>
    <x v="3"/>
    <d v="2025-05-17T00:00:00"/>
    <x v="5"/>
    <s v="05/18/2025 9:22 PM"/>
    <d v="1901-01-01T00:00:00"/>
    <s v="Not Approved On Time"/>
    <n v="5"/>
    <s v=""/>
    <s v="439 6017E - CO Wet and Cure Overlay"/>
    <s v="240825 - Jilber Estrada Lopez"/>
    <s v="Juan Reyes's Crew"/>
  </r>
  <r>
    <n v="605344"/>
    <s v="240084"/>
    <s v="Juvenal Sanchez"/>
    <x v="5"/>
    <x v="5"/>
    <s v="439 6017A"/>
    <s v="CO Water Blast"/>
    <s v="1"/>
    <n v="10"/>
    <x v="5"/>
    <x v="0"/>
    <m/>
    <x v="14"/>
    <s v="Bridge"/>
    <s v="Juan C. Reyes Diaz"/>
    <s v="05/18/2025, 21:26"/>
    <m/>
    <s v="0001-01-01T00:00:00Z"/>
    <x v="0"/>
    <s v="0001-01-01T00:00:00Z"/>
    <m/>
    <m/>
    <m/>
    <s v="2023-034 - Dallas IH 45 Bridge Maintenanc"/>
    <x v="3"/>
    <d v="2025-05-17T00:00:00"/>
    <x v="5"/>
    <s v="05/18/2025 9:26 PM"/>
    <d v="1901-01-01T00:00:00"/>
    <s v="Not Approved On Time"/>
    <n v="10"/>
    <s v=""/>
    <s v="439 6017A - CO Water Blast"/>
    <s v="240084 - Juvenal Sanchez"/>
    <s v="Juan Reyes's Crew"/>
  </r>
  <r>
    <n v="605345"/>
    <s v="240084"/>
    <s v="Juvenal Sanchez"/>
    <x v="5"/>
    <x v="5"/>
    <s v="439 6017B"/>
    <s v="CO Inst Rem Machine Railing"/>
    <s v="1"/>
    <n v="5"/>
    <x v="5"/>
    <x v="0"/>
    <m/>
    <x v="14"/>
    <s v="Bridge"/>
    <s v="Juan C. Reyes Diaz"/>
    <s v="05/18/2025, 21:26"/>
    <m/>
    <s v="0001-01-01T00:00:00Z"/>
    <x v="0"/>
    <s v="0001-01-01T00:00:00Z"/>
    <m/>
    <m/>
    <m/>
    <s v="2023-034 - Dallas IH 45 Bridge Maintenanc"/>
    <x v="3"/>
    <d v="2025-05-17T00:00:00"/>
    <x v="5"/>
    <s v="05/18/2025 9:26 PM"/>
    <d v="1901-01-01T00:00:00"/>
    <s v="Not Approved On Time"/>
    <n v="5"/>
    <s v=""/>
    <s v="439 6017B - CO Inst Rem Machine Railing"/>
    <s v="240084 - Juvenal Sanchez"/>
    <s v="Juan Reyes's Crew"/>
  </r>
  <r>
    <n v="605346"/>
    <s v="240616"/>
    <s v="Victor M. Arreola"/>
    <x v="5"/>
    <x v="5"/>
    <s v="439 6017A"/>
    <s v="CO Water Blast"/>
    <s v="1"/>
    <n v="10"/>
    <x v="5"/>
    <x v="0"/>
    <m/>
    <x v="14"/>
    <s v="Bridge"/>
    <s v="Juan C. Reyes Diaz"/>
    <s v="05/18/2025, 21:28"/>
    <m/>
    <s v="0001-01-01T00:00:00Z"/>
    <x v="0"/>
    <s v="0001-01-01T00:00:00Z"/>
    <m/>
    <m/>
    <m/>
    <s v="2023-034 - Dallas IH 45 Bridge Maintenanc"/>
    <x v="3"/>
    <d v="2025-05-17T00:00:00"/>
    <x v="5"/>
    <s v="05/18/2025 9:28 PM"/>
    <d v="1901-01-01T00:00:00"/>
    <s v="Not Approved On Time"/>
    <n v="10"/>
    <s v=""/>
    <s v="439 6017A - CO Water Blast"/>
    <s v="240616 - Victor M. Arreola"/>
    <s v="Juan Reyes's Crew"/>
  </r>
  <r>
    <n v="605347"/>
    <s v="240616"/>
    <s v="Victor M. Arreola"/>
    <x v="5"/>
    <x v="5"/>
    <s v="439 6017F"/>
    <s v="CO Dry Run"/>
    <s v="1"/>
    <n v="2.5"/>
    <x v="5"/>
    <x v="0"/>
    <m/>
    <x v="14"/>
    <s v="Bridge"/>
    <s v="Juan C. Reyes Diaz"/>
    <s v="05/18/2025, 21:29"/>
    <m/>
    <s v="0001-01-01T00:00:00Z"/>
    <x v="0"/>
    <s v="0001-01-01T00:00:00Z"/>
    <m/>
    <m/>
    <m/>
    <s v="2023-034 - Dallas IH 45 Bridge Maintenanc"/>
    <x v="3"/>
    <d v="2025-05-17T00:00:00"/>
    <x v="5"/>
    <s v="05/18/2025 9:29 PM"/>
    <d v="1901-01-01T00:00:00"/>
    <s v="Not Approved On Time"/>
    <n v="2.5"/>
    <s v=""/>
    <s v="439 6017F - CO Dry Run"/>
    <s v="240616 - Victor M. Arreola"/>
    <s v="Juan Reyes's Crew"/>
  </r>
  <r>
    <n v="605348"/>
    <s v="240616"/>
    <s v="Victor M. Arreola"/>
    <x v="5"/>
    <x v="5"/>
    <s v="439 6017E"/>
    <s v="CO Wet and Cure Overlay"/>
    <s v="1"/>
    <n v="2.5"/>
    <x v="5"/>
    <x v="0"/>
    <m/>
    <x v="14"/>
    <s v="Bridge"/>
    <s v="Juan C. Reyes Diaz"/>
    <s v="05/18/2025, 21:29"/>
    <m/>
    <s v="0001-01-01T00:00:00Z"/>
    <x v="0"/>
    <s v="0001-01-01T00:00:00Z"/>
    <m/>
    <m/>
    <m/>
    <s v="2023-034 - Dallas IH 45 Bridge Maintenanc"/>
    <x v="3"/>
    <d v="2025-05-17T00:00:00"/>
    <x v="5"/>
    <s v="05/18/2025 9:29 PM"/>
    <d v="1901-01-01T00:00:00"/>
    <s v="Not Approved On Time"/>
    <n v="2.5"/>
    <s v=""/>
    <s v="439 6017E - CO Wet and Cure Overlay"/>
    <s v="240616 - Victor M. Arreola"/>
    <s v="Juan Reyes's Crew"/>
  </r>
  <r>
    <n v="604990"/>
    <s v="240616"/>
    <s v="Victor M. Arreola"/>
    <x v="4"/>
    <x v="4"/>
    <s v="451 6012H"/>
    <s v="RET T402 F S Rail"/>
    <s v="1"/>
    <n v="8"/>
    <x v="0"/>
    <x v="0"/>
    <m/>
    <x v="14"/>
    <s v="Bridge"/>
    <s v="Juan C. Reyes Diaz"/>
    <s v="05/16/2025, 21:49"/>
    <m/>
    <s v="0001-01-01T00:00:00Z"/>
    <x v="0"/>
    <s v="0001-01-01T00:00:00Z"/>
    <m/>
    <m/>
    <m/>
    <s v="2023-032 - IH-345 BRIDGE REHABILITATION"/>
    <x v="3"/>
    <d v="2025-05-16T00:00:00"/>
    <x v="0"/>
    <s v="05/16/2025 9:49 PM"/>
    <d v="1901-01-01T00:00:00"/>
    <s v="Not Approved On Time"/>
    <n v="8"/>
    <s v=""/>
    <s v="451 6012H - RET T402 F S Rail"/>
    <s v="240616 - Victor M. Arreola"/>
    <s v="Juan Reyes's Crew"/>
  </r>
  <r>
    <n v="604994"/>
    <s v="240616"/>
    <s v="Victor M. Arreola"/>
    <x v="4"/>
    <x v="4"/>
    <s v="451 6012D"/>
    <s v="RET T402 Handchip"/>
    <s v="1"/>
    <n v="3"/>
    <x v="0"/>
    <x v="0"/>
    <m/>
    <x v="14"/>
    <s v="Bridge"/>
    <s v="Juan C. Reyes Diaz"/>
    <s v="05/16/2025, 21:57"/>
    <m/>
    <s v="0001-01-01T00:00:00Z"/>
    <x v="0"/>
    <s v="0001-01-01T00:00:00Z"/>
    <m/>
    <m/>
    <m/>
    <s v="2023-032 - IH-345 BRIDGE REHABILITATION"/>
    <x v="3"/>
    <d v="2025-05-16T00:00:00"/>
    <x v="0"/>
    <s v="05/16/2025 9:57 PM"/>
    <d v="1901-01-01T00:00:00"/>
    <s v="Not Approved On Time"/>
    <n v="3"/>
    <s v=""/>
    <s v="451 6012D - RET T402 Handchip"/>
    <s v="240616 - Victor M. Arreola"/>
    <s v="Juan Reyes's Crew"/>
  </r>
  <r>
    <n v="604988"/>
    <s v="240084"/>
    <s v="Juvenal Sanchez"/>
    <x v="4"/>
    <x v="4"/>
    <s v="451 6012H"/>
    <s v="RET T402 F S Rail"/>
    <s v="1"/>
    <n v="11"/>
    <x v="0"/>
    <x v="0"/>
    <m/>
    <x v="14"/>
    <s v="Bridge"/>
    <s v="Juan C. Reyes Diaz"/>
    <s v="05/16/2025, 21:49"/>
    <m/>
    <s v="0001-01-01T00:00:00Z"/>
    <x v="0"/>
    <s v="0001-01-01T00:00:00Z"/>
    <m/>
    <m/>
    <m/>
    <s v="2023-032 - IH-345 BRIDGE REHABILITATION"/>
    <x v="3"/>
    <d v="2025-05-16T00:00:00"/>
    <x v="0"/>
    <s v="05/16/2025 9:49 PM"/>
    <d v="1901-01-01T00:00:00"/>
    <s v="Not Approved On Time"/>
    <n v="11"/>
    <s v=""/>
    <s v="451 6012H - RET T402 F S Rail"/>
    <s v="240084 - Juvenal Sanchez"/>
    <s v="Juan Reyes's Crew"/>
  </r>
  <r>
    <n v="604919"/>
    <s v="240441"/>
    <s v="Juan C. Miramontes Jr"/>
    <x v="13"/>
    <x v="13"/>
    <s v="9000 100B"/>
    <s v="SUPERINTENDENT"/>
    <s v="1"/>
    <n v="2"/>
    <x v="1"/>
    <x v="0"/>
    <m/>
    <x v="1"/>
    <m/>
    <s v="Juan C. Miramontes Jr"/>
    <s v="05/16/2025, 19:01"/>
    <m/>
    <s v="0001-01-01T00:00:00Z"/>
    <x v="0"/>
    <s v="0001-01-01T00:00:00Z"/>
    <m/>
    <m/>
    <m/>
    <s v="2023-006 - Tarrant SH183 Bridge"/>
    <x v="2"/>
    <d v="2025-05-15T00:00:00"/>
    <x v="1"/>
    <s v="05/16/2025 7:01 PM"/>
    <d v="1901-01-01T00:00:00"/>
    <s v="Not Approved On Time"/>
    <n v="2"/>
    <s v=""/>
    <s v="9000 100B - SUPERINTENDENT"/>
    <s v="240441 - Juan C. Miramontes Jr"/>
    <s v=""/>
  </r>
  <r>
    <n v="604921"/>
    <s v="240441"/>
    <s v="Juan C. Miramontes Jr"/>
    <x v="13"/>
    <x v="13"/>
    <s v="9000 100B"/>
    <s v="SUPERINTENDENT"/>
    <s v="1"/>
    <n v="2"/>
    <x v="0"/>
    <x v="0"/>
    <m/>
    <x v="1"/>
    <m/>
    <s v="Juan C. Miramontes Jr"/>
    <s v="05/16/2025, 19:02"/>
    <m/>
    <s v="0001-01-01T00:00:00Z"/>
    <x v="0"/>
    <s v="0001-01-01T00:00:00Z"/>
    <m/>
    <m/>
    <m/>
    <s v="2023-006 - Tarrant SH183 Bridge"/>
    <x v="2"/>
    <d v="2025-05-16T00:00:00"/>
    <x v="0"/>
    <s v="05/16/2025 7:02 PM"/>
    <d v="1901-01-01T00:00:00"/>
    <s v="Not Approved On Time"/>
    <n v="2"/>
    <s v=""/>
    <s v="9000 100B - SUPERINTENDENT"/>
    <s v="240441 - Juan C. Miramontes Jr"/>
    <s v=""/>
  </r>
  <r>
    <n v="605405"/>
    <s v="440082"/>
    <s v="Andres E. Blanco"/>
    <x v="2"/>
    <x v="2"/>
    <s v="9000 100B"/>
    <s v="SUPERINTENDENT"/>
    <s v="1"/>
    <n v="8"/>
    <x v="4"/>
    <x v="0"/>
    <m/>
    <x v="15"/>
    <s v="Bridge"/>
    <s v="Andres E. Blanco"/>
    <s v="05/18/2025, 23:03"/>
    <m/>
    <s v="0001-01-01T00:00:00Z"/>
    <x v="0"/>
    <s v="0001-01-01T00:00:00Z"/>
    <m/>
    <m/>
    <m/>
    <s v="2024-030 - Matagorda SH 35 Bridge Replace"/>
    <x v="1"/>
    <d v="2025-05-12T00:00:00"/>
    <x v="4"/>
    <s v="05/18/2025 11:03 PM"/>
    <d v="1901-01-01T00:00:00"/>
    <s v="Not Approved On Time"/>
    <n v="8"/>
    <s v=""/>
    <s v="9000 100B - SUPERINTENDENT"/>
    <s v="440082 - Andres E. Blanco"/>
    <s v="Andres Blanco's Crew"/>
  </r>
  <r>
    <n v="605406"/>
    <s v="440082"/>
    <s v="Andres E. Blanco"/>
    <x v="2"/>
    <x v="2"/>
    <s v="9000 100B"/>
    <s v="SUPERINTENDENT"/>
    <s v="1"/>
    <n v="8"/>
    <x v="3"/>
    <x v="0"/>
    <m/>
    <x v="15"/>
    <s v="Bridge"/>
    <s v="Andres E. Blanco"/>
    <s v="05/18/2025, 23:03"/>
    <m/>
    <s v="0001-01-01T00:00:00Z"/>
    <x v="0"/>
    <s v="0001-01-01T00:00:00Z"/>
    <m/>
    <m/>
    <m/>
    <s v="2024-030 - Matagorda SH 35 Bridge Replace"/>
    <x v="1"/>
    <d v="2025-05-13T00:00:00"/>
    <x v="3"/>
    <s v="05/18/2025 11:03 PM"/>
    <d v="1901-01-01T00:00:00"/>
    <s v="Not Approved On Time"/>
    <n v="8"/>
    <s v=""/>
    <s v="9000 100B - SUPERINTENDENT"/>
    <s v="440082 - Andres E. Blanco"/>
    <s v="Andres Blanco's Crew"/>
  </r>
  <r>
    <n v="605407"/>
    <s v="440082"/>
    <s v="Andres E. Blanco"/>
    <x v="2"/>
    <x v="2"/>
    <s v="9000 100B"/>
    <s v="SUPERINTENDENT"/>
    <s v="1"/>
    <n v="8"/>
    <x v="2"/>
    <x v="0"/>
    <m/>
    <x v="15"/>
    <s v="Bridge"/>
    <s v="Andres E. Blanco"/>
    <s v="05/18/2025, 23:04"/>
    <m/>
    <s v="0001-01-01T00:00:00Z"/>
    <x v="0"/>
    <s v="0001-01-01T00:00:00Z"/>
    <m/>
    <m/>
    <m/>
    <s v="2024-030 - Matagorda SH 35 Bridge Replace"/>
    <x v="1"/>
    <d v="2025-05-14T00:00:00"/>
    <x v="2"/>
    <s v="05/18/2025 11:04 PM"/>
    <d v="1901-01-01T00:00:00"/>
    <s v="Not Approved On Time"/>
    <n v="8"/>
    <s v=""/>
    <s v="9000 100B - SUPERINTENDENT"/>
    <s v="440082 - Andres E. Blanco"/>
    <s v="Andres Blanco's Crew"/>
  </r>
  <r>
    <n v="605408"/>
    <s v="440082"/>
    <s v="Andres E. Blanco"/>
    <x v="2"/>
    <x v="2"/>
    <s v="9000 100B"/>
    <s v="SUPERINTENDENT"/>
    <s v="1"/>
    <n v="8"/>
    <x v="1"/>
    <x v="0"/>
    <m/>
    <x v="15"/>
    <s v="Bridge"/>
    <s v="Andres E. Blanco"/>
    <s v="05/18/2025, 23:04"/>
    <m/>
    <s v="0001-01-01T00:00:00Z"/>
    <x v="0"/>
    <s v="0001-01-01T00:00:00Z"/>
    <m/>
    <m/>
    <m/>
    <s v="2024-030 - Matagorda SH 35 Bridge Replace"/>
    <x v="1"/>
    <d v="2025-05-15T00:00:00"/>
    <x v="1"/>
    <s v="05/18/2025 11:04 PM"/>
    <d v="1901-01-01T00:00:00"/>
    <s v="Not Approved On Time"/>
    <n v="8"/>
    <s v=""/>
    <s v="9000 100B - SUPERINTENDENT"/>
    <s v="440082 - Andres E. Blanco"/>
    <s v="Andres Blanco's Crew"/>
  </r>
  <r>
    <n v="605409"/>
    <s v="440082"/>
    <s v="Andres E. Blanco"/>
    <x v="2"/>
    <x v="2"/>
    <s v="9000 100B"/>
    <s v="SUPERINTENDENT"/>
    <s v="1"/>
    <n v="8"/>
    <x v="0"/>
    <x v="0"/>
    <m/>
    <x v="15"/>
    <s v="Bridge"/>
    <s v="Andres E. Blanco"/>
    <s v="05/18/2025, 23:04"/>
    <m/>
    <s v="0001-01-01T00:00:00Z"/>
    <x v="0"/>
    <s v="0001-01-01T00:00:00Z"/>
    <m/>
    <m/>
    <m/>
    <s v="2024-030 - Matagorda SH 35 Bridge Replace"/>
    <x v="1"/>
    <d v="2025-05-16T00:00:00"/>
    <x v="0"/>
    <s v="05/18/2025 11:04 PM"/>
    <d v="1901-01-01T00:00:00"/>
    <s v="Not Approved On Time"/>
    <n v="8"/>
    <s v=""/>
    <s v="9000 100B - SUPERINTENDENT"/>
    <s v="440082 - Andres E. Blanco"/>
    <s v="Andres Blanco's Crew"/>
  </r>
  <r>
    <n v="605464"/>
    <s v="800074"/>
    <s v="Seyedalireza Taghavi"/>
    <x v="10"/>
    <x v="10"/>
    <s v="9000 100S"/>
    <s v="Safety/Survey/Scheduling"/>
    <s v="1"/>
    <n v="8"/>
    <x v="4"/>
    <x v="0"/>
    <m/>
    <x v="1"/>
    <m/>
    <s v="Seyedalireza Taghavi"/>
    <s v="05/19/2025, 06:39"/>
    <m/>
    <s v="0001-01-01T00:00:00Z"/>
    <x v="0"/>
    <s v="0001-01-01T00:00:00Z"/>
    <m/>
    <m/>
    <m/>
    <s v="TEXDIST - Texas District Office"/>
    <x v="5"/>
    <d v="2025-05-12T00:00:00"/>
    <x v="4"/>
    <s v="05/19/2025 6:39 AM"/>
    <d v="1901-01-01T00:00:00"/>
    <s v="Not Approved On Time"/>
    <n v="8"/>
    <s v=""/>
    <s v="9000 100S - Safety/Survey/Scheduling"/>
    <s v="800074 - Seyedalireza Taghavi"/>
    <s v=""/>
  </r>
  <r>
    <n v="605465"/>
    <s v="800074"/>
    <s v="Seyedalireza Taghavi"/>
    <x v="10"/>
    <x v="10"/>
    <s v="9000 100S"/>
    <s v="Safety/Survey/Scheduling"/>
    <s v="1"/>
    <n v="8"/>
    <x v="3"/>
    <x v="0"/>
    <m/>
    <x v="1"/>
    <m/>
    <s v="Seyedalireza Taghavi"/>
    <s v="05/19/2025, 06:39"/>
    <m/>
    <s v="0001-01-01T00:00:00Z"/>
    <x v="0"/>
    <s v="0001-01-01T00:00:00Z"/>
    <m/>
    <m/>
    <m/>
    <s v="TEXDIST - Texas District Office"/>
    <x v="5"/>
    <d v="2025-05-13T00:00:00"/>
    <x v="3"/>
    <s v="05/19/2025 6:39 AM"/>
    <d v="1901-01-01T00:00:00"/>
    <s v="Not Approved On Time"/>
    <n v="8"/>
    <s v=""/>
    <s v="9000 100S - Safety/Survey/Scheduling"/>
    <s v="800074 - Seyedalireza Taghavi"/>
    <s v=""/>
  </r>
  <r>
    <n v="605466"/>
    <s v="800074"/>
    <s v="Seyedalireza Taghavi"/>
    <x v="10"/>
    <x v="10"/>
    <s v="9000 100S"/>
    <s v="Safety/Survey/Scheduling"/>
    <s v="1"/>
    <n v="8"/>
    <x v="2"/>
    <x v="0"/>
    <m/>
    <x v="1"/>
    <m/>
    <s v="Seyedalireza Taghavi"/>
    <s v="05/19/2025, 06:39"/>
    <m/>
    <s v="0001-01-01T00:00:00Z"/>
    <x v="0"/>
    <s v="0001-01-01T00:00:00Z"/>
    <m/>
    <m/>
    <m/>
    <s v="TEXDIST - Texas District Office"/>
    <x v="5"/>
    <d v="2025-05-14T00:00:00"/>
    <x v="2"/>
    <s v="05/19/2025 6:39 AM"/>
    <d v="1901-01-01T00:00:00"/>
    <s v="Not Approved On Time"/>
    <n v="8"/>
    <s v=""/>
    <s v="9000 100S - Safety/Survey/Scheduling"/>
    <s v="800074 - Seyedalireza Taghavi"/>
    <s v=""/>
  </r>
  <r>
    <n v="605467"/>
    <s v="800074"/>
    <s v="Seyedalireza Taghavi"/>
    <x v="10"/>
    <x v="10"/>
    <s v="9000 100S"/>
    <s v="Safety/Survey/Scheduling"/>
    <s v="1"/>
    <n v="8"/>
    <x v="1"/>
    <x v="0"/>
    <m/>
    <x v="1"/>
    <m/>
    <s v="Seyedalireza Taghavi"/>
    <s v="05/19/2025, 06:39"/>
    <m/>
    <s v="0001-01-01T00:00:00Z"/>
    <x v="0"/>
    <s v="0001-01-01T00:00:00Z"/>
    <m/>
    <m/>
    <m/>
    <s v="TEXDIST - Texas District Office"/>
    <x v="5"/>
    <d v="2025-05-15T00:00:00"/>
    <x v="1"/>
    <s v="05/19/2025 6:39 AM"/>
    <d v="1901-01-01T00:00:00"/>
    <s v="Not Approved On Time"/>
    <n v="8"/>
    <s v=""/>
    <s v="9000 100S - Safety/Survey/Scheduling"/>
    <s v="800074 - Seyedalireza Taghavi"/>
    <s v=""/>
  </r>
  <r>
    <n v="605469"/>
    <s v="800074"/>
    <s v="Seyedalireza Taghavi"/>
    <x v="10"/>
    <x v="10"/>
    <s v="9000 100S"/>
    <s v="Safety/Survey/Scheduling"/>
    <s v="1"/>
    <n v="8"/>
    <x v="0"/>
    <x v="0"/>
    <m/>
    <x v="1"/>
    <m/>
    <s v="Seyedalireza Taghavi"/>
    <s v="05/19/2025, 06:40"/>
    <m/>
    <s v="0001-01-01T00:00:00Z"/>
    <x v="0"/>
    <s v="0001-01-01T00:00:00Z"/>
    <m/>
    <m/>
    <m/>
    <s v="TEXDIST - Texas District Office"/>
    <x v="5"/>
    <d v="2025-05-16T00:00:00"/>
    <x v="0"/>
    <s v="05/19/2025 6:40 AM"/>
    <d v="1901-01-01T00:00:00"/>
    <s v="Not Approved On Time"/>
    <n v="8"/>
    <s v=""/>
    <s v="9000 100S - Safety/Survey/Scheduling"/>
    <s v="800074 - Seyedalireza Taghavi"/>
    <s v=""/>
  </r>
  <r>
    <n v="603068"/>
    <s v="210010"/>
    <s v="Ramesh Bobba"/>
    <x v="14"/>
    <x v="14"/>
    <s v="PRECONST"/>
    <s v="Preconstruction"/>
    <s v="1"/>
    <n v="0.5"/>
    <x v="4"/>
    <x v="0"/>
    <m/>
    <x v="1"/>
    <m/>
    <s v="Ramesh Bobba"/>
    <s v="05/12/2025, 17:11"/>
    <m/>
    <s v="0001-01-01T00:00:00Z"/>
    <x v="0"/>
    <s v="0001-01-01T00:00:00Z"/>
    <m/>
    <m/>
    <m/>
    <s v="WTOH-HH - West Texas OH Heavy Highway"/>
    <x v="5"/>
    <d v="2025-05-12T00:00:00"/>
    <x v="4"/>
    <s v="05/12/2025 5:11 PM"/>
    <d v="1901-01-01T00:00:00"/>
    <s v="Not Approved On Time"/>
    <n v="0.5"/>
    <s v=""/>
    <s v="PRECONST - Preconstruction"/>
    <s v="210010 - Ramesh Bobba"/>
    <s v=""/>
  </r>
  <r>
    <n v="603652"/>
    <s v="210010"/>
    <s v="Ramesh Bobba"/>
    <x v="14"/>
    <x v="14"/>
    <s v="PRECONST"/>
    <s v="Preconstruction"/>
    <s v="1"/>
    <n v="0.5"/>
    <x v="3"/>
    <x v="0"/>
    <m/>
    <x v="1"/>
    <m/>
    <s v="Ramesh Bobba"/>
    <s v="05/13/2025, 21:45"/>
    <m/>
    <s v="0001-01-01T00:00:00Z"/>
    <x v="0"/>
    <s v="0001-01-01T00:00:00Z"/>
    <m/>
    <m/>
    <m/>
    <s v="WTOH-HH - West Texas OH Heavy Highway"/>
    <x v="5"/>
    <d v="2025-05-13T00:00:00"/>
    <x v="3"/>
    <s v="05/13/2025 9:45 PM"/>
    <d v="1901-01-01T00:00:00"/>
    <s v="Not Approved On Time"/>
    <n v="0.5"/>
    <s v=""/>
    <s v="PRECONST - Preconstruction"/>
    <s v="210010 - Ramesh Bobba"/>
    <s v=""/>
  </r>
  <r>
    <n v="604520"/>
    <s v="210010"/>
    <s v="Ramesh Bobba"/>
    <x v="14"/>
    <x v="14"/>
    <s v="PRECONST"/>
    <s v="Preconstruction"/>
    <s v="1"/>
    <n v="1.5"/>
    <x v="1"/>
    <x v="0"/>
    <m/>
    <x v="1"/>
    <m/>
    <s v="Ramesh Bobba"/>
    <s v="05/15/2025, 19:50"/>
    <m/>
    <s v="0001-01-01T00:00:00Z"/>
    <x v="0"/>
    <s v="0001-01-01T00:00:00Z"/>
    <m/>
    <m/>
    <m/>
    <s v="WTOH-HH - West Texas OH Heavy Highway"/>
    <x v="5"/>
    <d v="2025-05-15T00:00:00"/>
    <x v="1"/>
    <s v="05/15/2025 7:50 PM"/>
    <d v="1901-01-01T00:00:00"/>
    <s v="Not Approved On Time"/>
    <n v="1.5"/>
    <s v=""/>
    <s v="PRECONST - Preconstruction"/>
    <s v="210010 - Ramesh Bobba"/>
    <s v=""/>
  </r>
  <r>
    <n v="603066"/>
    <s v="210010"/>
    <s v="Ramesh Bobba"/>
    <x v="15"/>
    <x v="15"/>
    <s v="PRECONST"/>
    <s v="Preconstruction"/>
    <s v="1"/>
    <n v="1"/>
    <x v="4"/>
    <x v="0"/>
    <m/>
    <x v="1"/>
    <m/>
    <s v="Ramesh Bobba"/>
    <s v="05/12/2025, 17:10"/>
    <m/>
    <s v="0001-01-01T00:00:00Z"/>
    <x v="0"/>
    <s v="0001-01-01T00:00:00Z"/>
    <m/>
    <m/>
    <m/>
    <s v="DALOH-HH - Dallas OH Heavy Highway"/>
    <x v="5"/>
    <d v="2025-05-12T00:00:00"/>
    <x v="4"/>
    <s v="05/12/2025 5:10 PM"/>
    <d v="1901-01-01T00:00:00"/>
    <s v="Not Approved On Time"/>
    <n v="1"/>
    <s v=""/>
    <s v="PRECONST - Preconstruction"/>
    <s v="210010 - Ramesh Bobba"/>
    <s v=""/>
  </r>
  <r>
    <n v="603649"/>
    <s v="210010"/>
    <s v="Ramesh Bobba"/>
    <x v="15"/>
    <x v="15"/>
    <s v="PRECONST"/>
    <s v="Preconstruction"/>
    <s v="1"/>
    <n v="1"/>
    <x v="3"/>
    <x v="0"/>
    <m/>
    <x v="1"/>
    <m/>
    <s v="Ramesh Bobba"/>
    <s v="05/13/2025, 21:44"/>
    <m/>
    <s v="0001-01-01T00:00:00Z"/>
    <x v="0"/>
    <s v="0001-01-01T00:00:00Z"/>
    <m/>
    <m/>
    <m/>
    <s v="DALOH-HH - Dallas OH Heavy Highway"/>
    <x v="5"/>
    <d v="2025-05-13T00:00:00"/>
    <x v="3"/>
    <s v="05/13/2025 9:44 PM"/>
    <d v="1901-01-01T00:00:00"/>
    <s v="Not Approved On Time"/>
    <n v="1"/>
    <s v=""/>
    <s v="PRECONST - Preconstruction"/>
    <s v="210010 - Ramesh Bobba"/>
    <s v=""/>
  </r>
  <r>
    <n v="604519"/>
    <s v="210010"/>
    <s v="Ramesh Bobba"/>
    <x v="15"/>
    <x v="15"/>
    <s v="PRECONST"/>
    <s v="Preconstruction"/>
    <s v="1"/>
    <n v="2"/>
    <x v="2"/>
    <x v="0"/>
    <m/>
    <x v="1"/>
    <m/>
    <s v="Ramesh Bobba"/>
    <s v="05/15/2025, 19:50"/>
    <m/>
    <s v="0001-01-01T00:00:00Z"/>
    <x v="0"/>
    <s v="0001-01-01T00:00:00Z"/>
    <m/>
    <m/>
    <m/>
    <s v="DALOH-HH - Dallas OH Heavy Highway"/>
    <x v="5"/>
    <d v="2025-05-14T00:00:00"/>
    <x v="2"/>
    <s v="05/15/2025 7:50 PM"/>
    <d v="1901-01-01T00:00:00"/>
    <s v="Not Approved On Time"/>
    <n v="2"/>
    <s v=""/>
    <s v="PRECONST - Preconstruction"/>
    <s v="210010 - Ramesh Bobba"/>
    <s v=""/>
  </r>
  <r>
    <n v="604522"/>
    <s v="210010"/>
    <s v="Ramesh Bobba"/>
    <x v="15"/>
    <x v="15"/>
    <s v="PRECONST"/>
    <s v="Preconstruction"/>
    <s v="1"/>
    <n v="1"/>
    <x v="1"/>
    <x v="0"/>
    <m/>
    <x v="1"/>
    <m/>
    <s v="Ramesh Bobba"/>
    <s v="05/15/2025, 19:50"/>
    <m/>
    <s v="0001-01-01T00:00:00Z"/>
    <x v="0"/>
    <s v="0001-01-01T00:00:00Z"/>
    <m/>
    <m/>
    <m/>
    <s v="DALOH-HH - Dallas OH Heavy Highway"/>
    <x v="5"/>
    <d v="2025-05-15T00:00:00"/>
    <x v="1"/>
    <s v="05/15/2025 7:50 PM"/>
    <d v="1901-01-01T00:00:00"/>
    <s v="Not Approved On Time"/>
    <n v="1"/>
    <s v=""/>
    <s v="PRECONST - Preconstruction"/>
    <s v="210010 - Ramesh Bobba"/>
    <s v=""/>
  </r>
  <r>
    <n v="603651"/>
    <s v="210010"/>
    <s v="Ramesh Bobba"/>
    <x v="16"/>
    <x v="16"/>
    <s v="PRECONST"/>
    <s v="Preconstruction"/>
    <s v="1"/>
    <n v="0.5"/>
    <x v="3"/>
    <x v="0"/>
    <m/>
    <x v="1"/>
    <m/>
    <s v="Ramesh Bobba"/>
    <s v="05/13/2025, 21:45"/>
    <m/>
    <s v="0001-01-01T00:00:00Z"/>
    <x v="0"/>
    <s v="0001-01-01T00:00:00Z"/>
    <m/>
    <m/>
    <m/>
    <s v="HOUOH-HH - Houston OH - Heavy Highway"/>
    <x v="5"/>
    <d v="2025-05-13T00:00:00"/>
    <x v="3"/>
    <s v="05/13/2025 9:45 PM"/>
    <d v="1901-01-01T00:00:00"/>
    <s v="Not Approved On Time"/>
    <n v="0.5"/>
    <s v=""/>
    <s v="PRECONST - Preconstruction"/>
    <s v="210010 - Ramesh Bobba"/>
    <s v=""/>
  </r>
  <r>
    <n v="604521"/>
    <s v="210010"/>
    <s v="Ramesh Bobba"/>
    <x v="16"/>
    <x v="16"/>
    <s v="PRECONST"/>
    <s v="Preconstruction"/>
    <s v="1"/>
    <n v="0.5"/>
    <x v="1"/>
    <x v="0"/>
    <m/>
    <x v="1"/>
    <m/>
    <s v="Ramesh Bobba"/>
    <s v="05/15/2025, 19:50"/>
    <m/>
    <s v="0001-01-01T00:00:00Z"/>
    <x v="0"/>
    <s v="0001-01-01T00:00:00Z"/>
    <m/>
    <m/>
    <m/>
    <s v="HOUOH-HH - Houston OH - Heavy Highway"/>
    <x v="5"/>
    <d v="2025-05-15T00:00:00"/>
    <x v="1"/>
    <s v="05/15/2025 7:50 PM"/>
    <d v="1901-01-01T00:00:00"/>
    <s v="Not Approved On Time"/>
    <n v="0.5"/>
    <s v=""/>
    <s v="PRECONST - Preconstruction"/>
    <s v="210010 - Ramesh Bobba"/>
    <s v=""/>
  </r>
  <r>
    <n v="603064"/>
    <s v="210010"/>
    <s v="Ramesh Bobba"/>
    <x v="10"/>
    <x v="10"/>
    <s v="BUSADMIN"/>
    <s v="Business Administrator"/>
    <s v="1"/>
    <n v="3"/>
    <x v="4"/>
    <x v="0"/>
    <m/>
    <x v="1"/>
    <m/>
    <s v="Ramesh Bobba"/>
    <s v="05/12/2025, 17:09"/>
    <m/>
    <s v="0001-01-01T00:00:00Z"/>
    <x v="0"/>
    <s v="0001-01-01T00:00:00Z"/>
    <m/>
    <m/>
    <m/>
    <s v="TEXDIST - Texas District Office"/>
    <x v="5"/>
    <d v="2025-05-12T00:00:00"/>
    <x v="4"/>
    <s v="05/12/2025 5:09 PM"/>
    <d v="1901-01-01T00:00:00"/>
    <s v="Not Approved On Time"/>
    <n v="3"/>
    <s v=""/>
    <s v="BUSADMIN - Business Administrator"/>
    <s v="210010 - Ramesh Bobba"/>
    <s v=""/>
  </r>
  <r>
    <n v="603065"/>
    <s v="210010"/>
    <s v="Ramesh Bobba"/>
    <x v="10"/>
    <x v="10"/>
    <s v="PRECONST"/>
    <s v="Preconstruction"/>
    <s v="1"/>
    <n v="3"/>
    <x v="4"/>
    <x v="0"/>
    <m/>
    <x v="1"/>
    <m/>
    <s v="Ramesh Bobba"/>
    <s v="05/12/2025, 17:10"/>
    <m/>
    <s v="0001-01-01T00:00:00Z"/>
    <x v="0"/>
    <s v="0001-01-01T00:00:00Z"/>
    <m/>
    <m/>
    <m/>
    <s v="TEXDIST - Texas District Office"/>
    <x v="5"/>
    <d v="2025-05-12T00:00:00"/>
    <x v="4"/>
    <s v="05/12/2025 5:10 PM"/>
    <d v="1901-01-01T00:00:00"/>
    <s v="Not Approved On Time"/>
    <n v="3"/>
    <s v=""/>
    <s v="PRECONST - Preconstruction"/>
    <s v="210010 - Ramesh Bobba"/>
    <s v=""/>
  </r>
  <r>
    <n v="603067"/>
    <s v="210010"/>
    <s v="Ramesh Bobba"/>
    <x v="16"/>
    <x v="16"/>
    <s v="PRECONST"/>
    <s v="Preconstruction"/>
    <s v="1"/>
    <n v="0.5"/>
    <x v="4"/>
    <x v="0"/>
    <m/>
    <x v="1"/>
    <m/>
    <s v="Ramesh Bobba"/>
    <s v="05/12/2025, 17:10"/>
    <m/>
    <s v="0001-01-01T00:00:00Z"/>
    <x v="0"/>
    <s v="0001-01-01T00:00:00Z"/>
    <m/>
    <m/>
    <m/>
    <s v="HOUOH-HH - Houston OH - Heavy Highway"/>
    <x v="5"/>
    <d v="2025-05-12T00:00:00"/>
    <x v="4"/>
    <s v="05/12/2025 5:10 PM"/>
    <d v="1901-01-01T00:00:00"/>
    <s v="Not Approved On Time"/>
    <n v="0.5"/>
    <s v=""/>
    <s v="PRECONST - Preconstruction"/>
    <s v="210010 - Ramesh Bobba"/>
    <s v=""/>
  </r>
  <r>
    <n v="603646"/>
    <s v="210010"/>
    <s v="Ramesh Bobba"/>
    <x v="10"/>
    <x v="10"/>
    <s v="BUSADMIN"/>
    <s v="Business Administrator"/>
    <s v="1"/>
    <n v="3"/>
    <x v="3"/>
    <x v="0"/>
    <m/>
    <x v="1"/>
    <m/>
    <s v="Ramesh Bobba"/>
    <s v="05/13/2025, 21:44"/>
    <m/>
    <s v="0001-01-01T00:00:00Z"/>
    <x v="0"/>
    <s v="0001-01-01T00:00:00Z"/>
    <m/>
    <m/>
    <m/>
    <s v="TEXDIST - Texas District Office"/>
    <x v="5"/>
    <d v="2025-05-13T00:00:00"/>
    <x v="3"/>
    <s v="05/13/2025 9:44 PM"/>
    <d v="1901-01-01T00:00:00"/>
    <s v="Not Approved On Time"/>
    <n v="3"/>
    <s v=""/>
    <s v="BUSADMIN - Business Administrator"/>
    <s v="210010 - Ramesh Bobba"/>
    <s v=""/>
  </r>
  <r>
    <n v="603650"/>
    <s v="210010"/>
    <s v="Ramesh Bobba"/>
    <x v="10"/>
    <x v="10"/>
    <s v="PRECONST"/>
    <s v="Preconstruction"/>
    <s v="1"/>
    <n v="3"/>
    <x v="3"/>
    <x v="0"/>
    <m/>
    <x v="1"/>
    <m/>
    <s v="Ramesh Bobba"/>
    <s v="05/13/2025, 21:44"/>
    <m/>
    <s v="0001-01-01T00:00:00Z"/>
    <x v="0"/>
    <s v="0001-01-01T00:00:00Z"/>
    <m/>
    <m/>
    <m/>
    <s v="TEXDIST - Texas District Office"/>
    <x v="5"/>
    <d v="2025-05-13T00:00:00"/>
    <x v="3"/>
    <s v="05/13/2025 9:44 PM"/>
    <d v="1901-01-01T00:00:00"/>
    <s v="Not Approved On Time"/>
    <n v="3"/>
    <s v=""/>
    <s v="PRECONST - Preconstruction"/>
    <s v="210010 - Ramesh Bobba"/>
    <s v=""/>
  </r>
  <r>
    <n v="604516"/>
    <s v="210010"/>
    <s v="Ramesh Bobba"/>
    <x v="10"/>
    <x v="10"/>
    <s v="BUSADMIN"/>
    <s v="Business Administrator"/>
    <s v="1"/>
    <n v="4"/>
    <x v="2"/>
    <x v="0"/>
    <m/>
    <x v="1"/>
    <m/>
    <s v="Ramesh Bobba"/>
    <s v="05/15/2025, 19:50"/>
    <m/>
    <s v="0001-01-01T00:00:00Z"/>
    <x v="0"/>
    <s v="0001-01-01T00:00:00Z"/>
    <m/>
    <m/>
    <m/>
    <s v="TEXDIST - Texas District Office"/>
    <x v="5"/>
    <d v="2025-05-14T00:00:00"/>
    <x v="2"/>
    <s v="05/15/2025 7:50 PM"/>
    <d v="1901-01-01T00:00:00"/>
    <s v="Not Approved On Time"/>
    <n v="4"/>
    <s v=""/>
    <s v="BUSADMIN - Business Administrator"/>
    <s v="210010 - Ramesh Bobba"/>
    <s v=""/>
  </r>
  <r>
    <n v="604517"/>
    <s v="210010"/>
    <s v="Ramesh Bobba"/>
    <x v="10"/>
    <x v="10"/>
    <s v="BUSADMIN"/>
    <s v="Business Administrator"/>
    <s v="1"/>
    <n v="3"/>
    <x v="1"/>
    <x v="0"/>
    <m/>
    <x v="1"/>
    <m/>
    <s v="Ramesh Bobba"/>
    <s v="05/15/2025, 19:50"/>
    <m/>
    <s v="0001-01-01T00:00:00Z"/>
    <x v="0"/>
    <s v="0001-01-01T00:00:00Z"/>
    <m/>
    <m/>
    <m/>
    <s v="TEXDIST - Texas District Office"/>
    <x v="5"/>
    <d v="2025-05-15T00:00:00"/>
    <x v="1"/>
    <s v="05/15/2025 7:50 PM"/>
    <d v="1901-01-01T00:00:00"/>
    <s v="Not Approved On Time"/>
    <n v="3"/>
    <s v=""/>
    <s v="BUSADMIN - Business Administrator"/>
    <s v="210010 - Ramesh Bobba"/>
    <s v=""/>
  </r>
  <r>
    <n v="604518"/>
    <s v="210010"/>
    <s v="Ramesh Bobba"/>
    <x v="10"/>
    <x v="10"/>
    <s v="PRECONST"/>
    <s v="Preconstruction"/>
    <s v="1"/>
    <n v="2"/>
    <x v="2"/>
    <x v="0"/>
    <m/>
    <x v="1"/>
    <m/>
    <s v="Ramesh Bobba"/>
    <s v="05/15/2025, 19:50"/>
    <m/>
    <s v="0001-01-01T00:00:00Z"/>
    <x v="0"/>
    <s v="0001-01-01T00:00:00Z"/>
    <m/>
    <m/>
    <m/>
    <s v="TEXDIST - Texas District Office"/>
    <x v="5"/>
    <d v="2025-05-14T00:00:00"/>
    <x v="2"/>
    <s v="05/15/2025 7:50 PM"/>
    <d v="1901-01-01T00:00:00"/>
    <s v="Not Approved On Time"/>
    <n v="2"/>
    <s v=""/>
    <s v="PRECONST - Preconstruction"/>
    <s v="210010 - Ramesh Bobba"/>
    <s v=""/>
  </r>
  <r>
    <n v="604523"/>
    <s v="210010"/>
    <s v="Ramesh Bobba"/>
    <x v="10"/>
    <x v="10"/>
    <s v="PRECONST"/>
    <s v="Preconstruction"/>
    <s v="1"/>
    <n v="2"/>
    <x v="1"/>
    <x v="0"/>
    <m/>
    <x v="1"/>
    <m/>
    <s v="Ramesh Bobba"/>
    <s v="05/15/2025, 19:50"/>
    <m/>
    <s v="0001-01-01T00:00:00Z"/>
    <x v="0"/>
    <s v="0001-01-01T00:00:00Z"/>
    <m/>
    <m/>
    <m/>
    <s v="TEXDIST - Texas District Office"/>
    <x v="5"/>
    <d v="2025-05-15T00:00:00"/>
    <x v="1"/>
    <s v="05/15/2025 7:50 PM"/>
    <d v="1901-01-01T00:00:00"/>
    <s v="Not Approved On Time"/>
    <n v="2"/>
    <s v=""/>
    <s v="PRECONST - Preconstruction"/>
    <s v="210010 - Ramesh Bobba"/>
    <s v=""/>
  </r>
  <r>
    <n v="604873"/>
    <s v="240749"/>
    <s v="Gilberto Ortiz"/>
    <x v="9"/>
    <x v="9"/>
    <s v="451 6032D"/>
    <s v="RET C221 Dowel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51 6032D - RET C221 Dowel"/>
    <s v="240749 - Gilberto Ortiz"/>
    <s v="Juan C. Vasquez's Crew"/>
  </r>
  <r>
    <n v="604874"/>
    <s v="240749"/>
    <s v="Gilberto Ortiz"/>
    <x v="9"/>
    <x v="9"/>
    <s v="422 6048A"/>
    <s v="BR SDWK Ins Dowels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22 6048A - BR SDWK Ins Dowels"/>
    <s v="240749 - Gilberto Ortiz"/>
    <s v="Juan C. Vasquez's Crew"/>
  </r>
  <r>
    <n v="604887"/>
    <s v="240694"/>
    <s v="Jesus A. Quiroga"/>
    <x v="9"/>
    <x v="9"/>
    <s v="422 6048B"/>
    <s v="BR SDWK F P S"/>
    <s v="1"/>
    <n v="10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10"/>
    <s v=""/>
    <s v="422 6048B - BR SDWK F P S"/>
    <s v="240694 - Jesus A. Quiroga"/>
    <s v="Ramiro Vazquez's Crew"/>
  </r>
  <r>
    <n v="604871"/>
    <s v="240743"/>
    <s v="Juan C. Vasquez"/>
    <x v="9"/>
    <x v="9"/>
    <s v="451 6032D"/>
    <s v="RET C221 Dowel"/>
    <s v="1"/>
    <n v="4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4"/>
    <s v=""/>
    <s v="451 6032D - RET C221 Dowel"/>
    <s v="240743 - Juan C. Vasquez"/>
    <s v="Juan C. Vasquez's Crew"/>
  </r>
  <r>
    <n v="604872"/>
    <s v="240743"/>
    <s v="Juan C. Vasquez"/>
    <x v="9"/>
    <x v="9"/>
    <s v="422 6048A"/>
    <s v="BR SDWK Ins Dowels"/>
    <s v="1"/>
    <n v="4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4"/>
    <s v=""/>
    <s v="422 6048A - BR SDWK Ins Dowels"/>
    <s v="240743 - Juan C. Vasquez"/>
    <s v="Juan C. Vasquez's Crew"/>
  </r>
  <r>
    <n v="604922"/>
    <s v="240820"/>
    <s v="Garrett Briscoe"/>
    <x v="0"/>
    <x v="0"/>
    <s v="110 4000A"/>
    <s v="100 SDW EXCAVATION"/>
    <s v="1"/>
    <n v="11"/>
    <x v="0"/>
    <x v="0"/>
    <m/>
    <x v="1"/>
    <m/>
    <s v="Garrett Briscoe"/>
    <s v="05/16/2025, 19:04"/>
    <m/>
    <s v="0001-01-01T00:00:00Z"/>
    <x v="0"/>
    <s v="0001-01-01T00:00:00Z"/>
    <m/>
    <m/>
    <m/>
    <s v="2024-004 - City of Dallas Sidewalk 2024"/>
    <x v="0"/>
    <d v="2025-05-16T00:00:00"/>
    <x v="0"/>
    <s v="05/16/2025 7:04 PM"/>
    <d v="1901-01-01T00:00:00"/>
    <s v="Not Approved On Time"/>
    <n v="11"/>
    <s v=""/>
    <s v="110 4000A - 100 SDW EXCAVATION"/>
    <s v="240820 - Garrett Briscoe"/>
    <s v=""/>
  </r>
  <r>
    <n v="604869"/>
    <s v="240744"/>
    <s v="Juan G. Soriano Chacon"/>
    <x v="9"/>
    <x v="9"/>
    <s v="451 6032D"/>
    <s v="RET C221 Dowel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51 6032D - RET C221 Dowel"/>
    <s v="240744 - Juan G. Soriano Chacon"/>
    <s v="Juan C. Vasquez's Crew"/>
  </r>
  <r>
    <n v="604870"/>
    <s v="240744"/>
    <s v="Juan G. Soriano Chacon"/>
    <x v="9"/>
    <x v="9"/>
    <s v="422 6048A"/>
    <s v="BR SDWK Ins Dowels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22 6048A - BR SDWK Ins Dowels"/>
    <s v="240744 - Juan G. Soriano Chacon"/>
    <s v="Juan C. Vasquez's Crew"/>
  </r>
  <r>
    <n v="604884"/>
    <s v="240624"/>
    <s v="Ramiro Vazquez De La Cruz"/>
    <x v="9"/>
    <x v="9"/>
    <s v="422 6048B"/>
    <s v="BR SDWK F P S"/>
    <s v="1"/>
    <n v="8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8"/>
    <s v=""/>
    <s v="422 6048B - BR SDWK F P S"/>
    <s v="240624 - Ramiro Vazquez De La Cruz"/>
    <s v="Ramiro Vazquez's Crew"/>
  </r>
  <r>
    <n v="604891"/>
    <s v="240566"/>
    <s v="Juan R. Rivera Jr"/>
    <x v="9"/>
    <x v="9"/>
    <s v="422 6048B"/>
    <s v="BR SDWK F P S"/>
    <s v="1"/>
    <n v="8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8"/>
    <s v=""/>
    <s v="422 6048B - BR SDWK F P S"/>
    <s v="240566 - Juan R. Rivera Jr"/>
    <s v="Ramiro Vazquez's Crew"/>
  </r>
  <r>
    <n v="604886"/>
    <s v="240566"/>
    <s v="Juan R. Rivera Jr"/>
    <x v="9"/>
    <x v="9"/>
    <s v="168 6001A"/>
    <s v="VEGETATIVE WATERING"/>
    <s v="1"/>
    <n v="2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2"/>
    <s v=""/>
    <s v="168 6001A - VEGETATIVE WATERING"/>
    <s v="240566 - Juan R. Rivera Jr"/>
    <s v="Ramiro Vazquez's Crew"/>
  </r>
  <r>
    <n v="604888"/>
    <s v="240755"/>
    <s v="Armando D. Reyes"/>
    <x v="9"/>
    <x v="9"/>
    <s v="422 6048B"/>
    <s v="BR SDWK F P S"/>
    <s v="1"/>
    <n v="10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10"/>
    <s v=""/>
    <s v="422 6048B - BR SDWK F P S"/>
    <s v="240755 - Armando D. Reyes"/>
    <s v="Ramiro Vazquez's Crew"/>
  </r>
  <r>
    <n v="604889"/>
    <s v="240625"/>
    <s v="Marco Rivas"/>
    <x v="9"/>
    <x v="9"/>
    <s v="422 6048B"/>
    <s v="BR SDWK F P S"/>
    <s v="1"/>
    <n v="10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10"/>
    <s v=""/>
    <s v="422 6048B - BR SDWK F P S"/>
    <s v="240625 - Marco Rivas"/>
    <s v="Ramiro Vazquez's Crew"/>
  </r>
  <r>
    <n v="604879"/>
    <s v="240817"/>
    <s v="Bryan A. Hernandez"/>
    <x v="9"/>
    <x v="9"/>
    <s v="451 6032D"/>
    <s v="RET C221 Dowel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51 6032D - RET C221 Dowel"/>
    <s v="240817 - Bryan A. Hernandez"/>
    <s v="Juan C. Vasquez's Crew"/>
  </r>
  <r>
    <n v="604880"/>
    <s v="240817"/>
    <s v="Bryan A. Hernandez"/>
    <x v="9"/>
    <x v="9"/>
    <s v="422 6048A"/>
    <s v="BR SDWK Ins Dowels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22 6048A - BR SDWK Ins Dowels"/>
    <s v="240817 - Bryan A. Hernandez"/>
    <s v="Juan C. Vasquez's Crew"/>
  </r>
  <r>
    <n v="604875"/>
    <s v="240746"/>
    <s v="Juan Vasquez Jr"/>
    <x v="9"/>
    <x v="9"/>
    <s v="451 6032D"/>
    <s v="RET C221 Dowel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51 6032D - RET C221 Dowel"/>
    <s v="240746 - Juan Vasquez Jr"/>
    <s v="Juan C. Vasquez's Crew"/>
  </r>
  <r>
    <n v="604876"/>
    <s v="240746"/>
    <s v="Juan Vasquez Jr"/>
    <x v="9"/>
    <x v="9"/>
    <s v="422 6048A"/>
    <s v="BR SDWK Ins Dowels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22 6048A - BR SDWK Ins Dowels"/>
    <s v="240746 - Juan Vasquez Jr"/>
    <s v="Juan C. Vasquez's Crew"/>
  </r>
  <r>
    <n v="604877"/>
    <s v="240747"/>
    <s v="Hernan Soto Aguilar"/>
    <x v="9"/>
    <x v="9"/>
    <s v="451 6032D"/>
    <s v="RET C221 Dowel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51 6032D - RET C221 Dowel"/>
    <s v="240747 - Hernan Soto Aguilar"/>
    <s v="Juan C. Vasquez's Crew"/>
  </r>
  <r>
    <n v="604878"/>
    <s v="240747"/>
    <s v="Hernan Soto Aguilar"/>
    <x v="9"/>
    <x v="9"/>
    <s v="422 6048A"/>
    <s v="BR SDWK Ins Dowels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22 6048A - BR SDWK Ins Dowels"/>
    <s v="240747 - Hernan Soto Aguilar"/>
    <s v="Juan C. Vasquez's Crew"/>
  </r>
  <r>
    <n v="604881"/>
    <s v="240742"/>
    <s v="Felipe Lara Carreno"/>
    <x v="9"/>
    <x v="9"/>
    <s v="451 6032D"/>
    <s v="RET C221 Dowel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51 6032D - RET C221 Dowel"/>
    <s v="240742 - Felipe Lara Carreno"/>
    <s v="Juan C. Vasquez's Crew"/>
  </r>
  <r>
    <n v="604882"/>
    <s v="240742"/>
    <s v="Felipe Lara Carreno"/>
    <x v="9"/>
    <x v="9"/>
    <s v="422 6048A"/>
    <s v="BR SDWK Ins Dowels"/>
    <s v="1"/>
    <n v="5"/>
    <x v="0"/>
    <x v="0"/>
    <m/>
    <x v="16"/>
    <s v="Bridge"/>
    <s v="Alberto Zuniga"/>
    <s v="05/16/2025, 15:15"/>
    <m/>
    <s v="0001-01-01T00:00:00Z"/>
    <x v="0"/>
    <s v="0001-01-01T00:00:00Z"/>
    <m/>
    <m/>
    <m/>
    <s v="2024-012 - Dallas IH 635 U-Turn Bridge"/>
    <x v="0"/>
    <d v="2025-05-16T00:00:00"/>
    <x v="0"/>
    <s v="05/16/2025 3:15 PM"/>
    <d v="1901-01-01T00:00:00"/>
    <s v="Not Approved On Time"/>
    <n v="5"/>
    <s v=""/>
    <s v="422 6048A - BR SDWK Ins Dowels"/>
    <s v="240742 - Felipe Lara Carreno"/>
    <s v="Juan C. Vasquez's Crew"/>
  </r>
  <r>
    <n v="604890"/>
    <s v="240074"/>
    <s v="Daniel Rodriguez Flores"/>
    <x v="9"/>
    <x v="9"/>
    <s v="422 6048B"/>
    <s v="BR SDWK F P S"/>
    <s v="1"/>
    <n v="8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8"/>
    <s v=""/>
    <s v="422 6048B - BR SDWK F P S"/>
    <s v="240074 - Daniel Rodriguez Flores"/>
    <s v="Ramiro Vazquez's Crew"/>
  </r>
  <r>
    <n v="604885"/>
    <s v="240074"/>
    <s v="Daniel Rodriguez Flores"/>
    <x v="9"/>
    <x v="9"/>
    <s v="168 6001A"/>
    <s v="VEGETATIVE WATERING"/>
    <s v="1"/>
    <n v="2"/>
    <x v="0"/>
    <x v="0"/>
    <m/>
    <x v="17"/>
    <s v="Bridge"/>
    <s v="Alberto Zuniga"/>
    <s v="05/16/2025, 15:22"/>
    <m/>
    <s v="0001-01-01T00:00:00Z"/>
    <x v="0"/>
    <s v="0001-01-01T00:00:00Z"/>
    <m/>
    <m/>
    <m/>
    <s v="2024-012 - Dallas IH 635 U-Turn Bridge"/>
    <x v="0"/>
    <d v="2025-05-16T00:00:00"/>
    <x v="0"/>
    <s v="05/16/2025 3:22 PM"/>
    <d v="1901-01-01T00:00:00"/>
    <s v="Not Approved On Time"/>
    <n v="2"/>
    <s v=""/>
    <s v="168 6001A - VEGETATIVE WATERING"/>
    <s v="240074 - Daniel Rodriguez Flores"/>
    <s v="Ramiro Vazquez's Crew"/>
  </r>
  <r>
    <n v="605265"/>
    <s v="440455"/>
    <s v="Armando Saldierna Jr"/>
    <x v="12"/>
    <x v="12"/>
    <s v="502 6001B"/>
    <s v="TRAFFIC C  Daily Closures"/>
    <s v="1"/>
    <n v="5"/>
    <x v="0"/>
    <x v="0"/>
    <m/>
    <x v="18"/>
    <s v="Traffic"/>
    <s v="Reyneri M. Caballero"/>
    <s v="05/18/2025, 11:03"/>
    <m/>
    <s v="0001-01-01T00:00:00Z"/>
    <x v="0"/>
    <s v="0001-01-01T00:00:00Z"/>
    <m/>
    <m/>
    <m/>
    <s v="2024-028 - Harris VA Bearing Pad Replacem"/>
    <x v="1"/>
    <d v="2025-05-16T00:00:00"/>
    <x v="0"/>
    <s v="05/18/2025 11:03 AM"/>
    <d v="1901-01-01T00:00:00"/>
    <s v="Not Approved On Time"/>
    <n v="5"/>
    <s v=""/>
    <s v="502 6001B - TRAFFIC C  Daily Closures"/>
    <s v="440455 - Armando Saldierna Jr"/>
    <s v="Reyneri Caballero's Crew"/>
  </r>
  <r>
    <n v="604442"/>
    <s v="440455"/>
    <s v="Armando Saldierna Jr"/>
    <x v="12"/>
    <x v="12"/>
    <s v="502 6001B"/>
    <s v="TRAFFIC C  Daily Closures"/>
    <s v="1"/>
    <n v="10"/>
    <x v="1"/>
    <x v="0"/>
    <m/>
    <x v="18"/>
    <s v="Traffic"/>
    <s v="Reyneri M. Caballero"/>
    <s v="05/15/2025, 18:24"/>
    <m/>
    <s v="0001-01-01T00:00:00Z"/>
    <x v="0"/>
    <s v="0001-01-01T00:00:00Z"/>
    <m/>
    <m/>
    <m/>
    <s v="2024-028 - Harris VA Bearing Pad Replacem"/>
    <x v="1"/>
    <d v="2025-05-15T00:00:00"/>
    <x v="1"/>
    <s v="05/15/2025 6:24 PM"/>
    <d v="1901-01-01T00:00:00"/>
    <s v="Not Approved On Time"/>
    <n v="10"/>
    <s v=""/>
    <s v="502 6001B - TRAFFIC C  Daily Closures"/>
    <s v="440455 - Armando Saldierna Jr"/>
    <s v="Reyneri Caballero's Crew"/>
  </r>
  <r>
    <n v="603434"/>
    <s v="210050"/>
    <s v="Mark E. Garcia"/>
    <x v="16"/>
    <x v="16"/>
    <s v="PRECONST"/>
    <s v="Preconstruction"/>
    <s v="1"/>
    <n v="2"/>
    <x v="4"/>
    <x v="0"/>
    <m/>
    <x v="1"/>
    <m/>
    <s v="Mark E. Garcia"/>
    <s v="05/13/2025, 09:17"/>
    <m/>
    <s v="0001-01-01T00:00:00Z"/>
    <x v="0"/>
    <s v="0001-01-01T00:00:00Z"/>
    <m/>
    <m/>
    <m/>
    <s v="HOUOH-HH - Houston OH - Heavy Highway"/>
    <x v="5"/>
    <d v="2025-05-12T00:00:00"/>
    <x v="4"/>
    <s v="05/13/2025 9:17 AM"/>
    <d v="1901-01-01T00:00:00"/>
    <s v="Not Approved On Time"/>
    <n v="2"/>
    <s v=""/>
    <s v="PRECONST - Preconstruction"/>
    <s v="210050 - Mark E. Garcia"/>
    <s v=""/>
  </r>
  <r>
    <n v="603432"/>
    <s v="210050"/>
    <s v="Mark E. Garcia"/>
    <x v="10"/>
    <x v="10"/>
    <s v="BUSADMIN"/>
    <s v="Business Administrator"/>
    <s v="1"/>
    <n v="4"/>
    <x v="4"/>
    <x v="0"/>
    <m/>
    <x v="1"/>
    <m/>
    <s v="Mark E. Garcia"/>
    <s v="05/13/2025, 09:17"/>
    <m/>
    <s v="0001-01-01T00:00:00Z"/>
    <x v="0"/>
    <s v="0001-01-01T00:00:00Z"/>
    <m/>
    <m/>
    <m/>
    <s v="TEXDIST - Texas District Office"/>
    <x v="5"/>
    <d v="2025-05-12T00:00:00"/>
    <x v="4"/>
    <s v="05/13/2025 9:17 AM"/>
    <d v="1901-01-01T00:00:00"/>
    <s v="Not Approved On Time"/>
    <n v="4"/>
    <s v=""/>
    <s v="BUSADMIN - Business Administrator"/>
    <s v="210050 - Mark E. Garcia"/>
    <s v=""/>
  </r>
  <r>
    <n v="603433"/>
    <s v="210050"/>
    <s v="Mark E. Garcia"/>
    <x v="10"/>
    <x v="10"/>
    <s v="PRECONST"/>
    <s v="Preconstruction"/>
    <s v="1"/>
    <n v="2"/>
    <x v="4"/>
    <x v="0"/>
    <m/>
    <x v="1"/>
    <m/>
    <s v="Mark E. Garcia"/>
    <s v="05/13/2025, 09:17"/>
    <m/>
    <s v="0001-01-01T00:00:00Z"/>
    <x v="0"/>
    <s v="0001-01-01T00:00:00Z"/>
    <m/>
    <m/>
    <m/>
    <s v="TEXDIST - Texas District Office"/>
    <x v="5"/>
    <d v="2025-05-12T00:00:00"/>
    <x v="4"/>
    <s v="05/13/2025 9:17 AM"/>
    <d v="1901-01-01T00:00:00"/>
    <s v="Not Approved On Time"/>
    <n v="2"/>
    <s v=""/>
    <s v="PRECONST - Preconstruction"/>
    <s v="210050 - Mark E. Garcia"/>
    <s v=""/>
  </r>
  <r>
    <n v="603435"/>
    <s v="210050"/>
    <s v="Mark E. Garcia"/>
    <x v="10"/>
    <x v="10"/>
    <s v="PTO"/>
    <s v="PTO"/>
    <s v="1"/>
    <n v="4"/>
    <x v="3"/>
    <x v="0"/>
    <m/>
    <x v="1"/>
    <m/>
    <s v="Mark E. Garcia"/>
    <s v="05/13/2025, 09:18"/>
    <m/>
    <s v="0001-01-01T00:00:00Z"/>
    <x v="0"/>
    <s v="0001-01-01T00:00:00Z"/>
    <m/>
    <m/>
    <m/>
    <s v="TEXDIST - Texas District Office"/>
    <x v="5"/>
    <d v="2025-05-13T00:00:00"/>
    <x v="3"/>
    <s v="05/13/2025 9:18 AM"/>
    <d v="1901-01-01T00:00:00"/>
    <s v="Not Approved On Time"/>
    <n v="4"/>
    <s v=""/>
    <s v="PTO - PTO"/>
    <s v="210050 - Mark E. Garcia"/>
    <s v=""/>
  </r>
  <r>
    <n v="605425"/>
    <s v="240781"/>
    <s v="Enrique Cortez"/>
    <x v="5"/>
    <x v="5"/>
    <s v="439 6017A"/>
    <s v="CO Water Blast"/>
    <s v="1"/>
    <n v="4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4"/>
    <s v=""/>
    <s v="439 6017A - CO Water Blast"/>
    <s v="240781 - Enrique Cortez"/>
    <s v="Leonel Munoz"/>
  </r>
  <r>
    <n v="605426"/>
    <s v="240781"/>
    <s v="Enrique Cortez"/>
    <x v="5"/>
    <x v="5"/>
    <s v="439 6017B"/>
    <s v="CO Inst Rem Machine Railing"/>
    <s v="1"/>
    <n v="3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3"/>
    <s v=""/>
    <s v="439 6017B - CO Inst Rem Machine Railing"/>
    <s v="240781 - Enrique Cortez"/>
    <s v="Leonel Munoz"/>
  </r>
  <r>
    <n v="605427"/>
    <s v="240781"/>
    <s v="Enrique Cortez"/>
    <x v="5"/>
    <x v="5"/>
    <s v="439 6017C"/>
    <s v="CO Setup Machine"/>
    <s v="1"/>
    <n v="2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2"/>
    <s v=""/>
    <s v="439 6017C - CO Setup Machine"/>
    <s v="240781 - Enrique Cortez"/>
    <s v="Leonel Munoz"/>
  </r>
  <r>
    <n v="605428"/>
    <s v="240781"/>
    <s v="Enrique Cortez"/>
    <x v="5"/>
    <x v="5"/>
    <s v="439 6017E"/>
    <s v="CO Wet and Cure Overlay"/>
    <s v="1"/>
    <n v="2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2"/>
    <s v=""/>
    <s v="439 6017E - CO Wet and Cure Overlay"/>
    <s v="240781 - Enrique Cortez"/>
    <s v="Leonel Munoz"/>
  </r>
  <r>
    <n v="605429"/>
    <s v="240781"/>
    <s v="Enrique Cortez"/>
    <x v="5"/>
    <x v="5"/>
    <s v="439 6017F"/>
    <s v="CO Dry Run"/>
    <s v="1"/>
    <n v="3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3"/>
    <s v=""/>
    <s v="439 6017F - CO Dry Run"/>
    <s v="240781 - Enrique Cortez"/>
    <s v="Leonel Munoz"/>
  </r>
  <r>
    <n v="604443"/>
    <s v="440463"/>
    <s v="Daniel Rodriguez Saldierna"/>
    <x v="12"/>
    <x v="12"/>
    <s v="502 6001B"/>
    <s v="TRAFFIC C  Daily Closures"/>
    <s v="1"/>
    <n v="10"/>
    <x v="1"/>
    <x v="0"/>
    <m/>
    <x v="18"/>
    <s v="Traffic"/>
    <s v="Reyneri M. Caballero"/>
    <s v="05/15/2025, 18:24"/>
    <m/>
    <s v="0001-01-01T00:00:00Z"/>
    <x v="0"/>
    <s v="0001-01-01T00:00:00Z"/>
    <m/>
    <m/>
    <m/>
    <s v="2024-028 - Harris VA Bearing Pad Replacem"/>
    <x v="1"/>
    <d v="2025-05-15T00:00:00"/>
    <x v="1"/>
    <s v="05/15/2025 6:24 PM"/>
    <d v="1901-01-01T00:00:00"/>
    <s v="Not Approved On Time"/>
    <n v="10"/>
    <s v=""/>
    <s v="502 6001B - TRAFFIC C  Daily Closures"/>
    <s v="440463 - Daniel Rodriguez Saldierna"/>
    <s v="Reyneri Caballero's Crew"/>
  </r>
  <r>
    <n v="605264"/>
    <s v="440086"/>
    <s v="Reyneri M. Caballero"/>
    <x v="12"/>
    <x v="12"/>
    <s v="502 6001B"/>
    <s v="TRAFFIC C  Daily Closures"/>
    <s v="1"/>
    <n v="8"/>
    <x v="0"/>
    <x v="0"/>
    <m/>
    <x v="18"/>
    <s v="Traffic"/>
    <s v="Reyneri M. Caballero"/>
    <s v="05/18/2025, 11:03"/>
    <m/>
    <s v="0001-01-01T00:00:00Z"/>
    <x v="0"/>
    <s v="0001-01-01T00:00:00Z"/>
    <m/>
    <m/>
    <m/>
    <s v="2024-028 - Harris VA Bearing Pad Replacem"/>
    <x v="1"/>
    <d v="2025-05-16T00:00:00"/>
    <x v="0"/>
    <s v="05/18/2025 11:03 AM"/>
    <d v="1901-01-01T00:00:00"/>
    <s v="Not Approved On Time"/>
    <n v="8"/>
    <s v=""/>
    <s v="502 6001B - TRAFFIC C  Daily Closures"/>
    <s v="440086 - Reyneri M. Caballero"/>
    <s v="Reyneri Caballero's Crew"/>
  </r>
  <r>
    <n v="604441"/>
    <s v="440086"/>
    <s v="Reyneri M. Caballero"/>
    <x v="12"/>
    <x v="12"/>
    <s v="502 6001B"/>
    <s v="TRAFFIC C  Daily Closures"/>
    <s v="1"/>
    <n v="10"/>
    <x v="1"/>
    <x v="0"/>
    <m/>
    <x v="18"/>
    <s v="Traffic"/>
    <s v="Reyneri M. Caballero"/>
    <s v="05/15/2025, 18:24"/>
    <m/>
    <s v="0001-01-01T00:00:00Z"/>
    <x v="0"/>
    <s v="0001-01-01T00:00:00Z"/>
    <m/>
    <m/>
    <m/>
    <s v="2024-028 - Harris VA Bearing Pad Replacem"/>
    <x v="1"/>
    <d v="2025-05-15T00:00:00"/>
    <x v="1"/>
    <s v="05/15/2025 6:24 PM"/>
    <d v="1901-01-01T00:00:00"/>
    <s v="Not Approved On Time"/>
    <n v="10"/>
    <s v=""/>
    <s v="502 6001B - TRAFFIC C  Daily Closures"/>
    <s v="440086 - Reyneri M. Caballero"/>
    <s v="Reyneri Caballero's Crew"/>
  </r>
  <r>
    <n v="605420"/>
    <s v="240161"/>
    <s v="Reynaldo M. Smith Jr"/>
    <x v="5"/>
    <x v="5"/>
    <s v="439 6017A"/>
    <s v="CO Water Blast"/>
    <s v="1"/>
    <n v="4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4"/>
    <s v=""/>
    <s v="439 6017A - CO Water Blast"/>
    <s v="240161 - Reynaldo M. Smith Jr"/>
    <s v="Leonel Munoz"/>
  </r>
  <r>
    <n v="605421"/>
    <s v="240161"/>
    <s v="Reynaldo M. Smith Jr"/>
    <x v="5"/>
    <x v="5"/>
    <s v="439 6017B"/>
    <s v="CO Inst Rem Machine Railing"/>
    <s v="1"/>
    <n v="3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3"/>
    <s v=""/>
    <s v="439 6017B - CO Inst Rem Machine Railing"/>
    <s v="240161 - Reynaldo M. Smith Jr"/>
    <s v="Leonel Munoz"/>
  </r>
  <r>
    <n v="605422"/>
    <s v="240161"/>
    <s v="Reynaldo M. Smith Jr"/>
    <x v="5"/>
    <x v="5"/>
    <s v="439 6017C"/>
    <s v="CO Setup Machine"/>
    <s v="1"/>
    <n v="2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2"/>
    <s v=""/>
    <s v="439 6017C - CO Setup Machine"/>
    <s v="240161 - Reynaldo M. Smith Jr"/>
    <s v="Leonel Munoz"/>
  </r>
  <r>
    <n v="605423"/>
    <s v="240161"/>
    <s v="Reynaldo M. Smith Jr"/>
    <x v="5"/>
    <x v="5"/>
    <s v="439 6017E"/>
    <s v="CO Wet and Cure Overlay"/>
    <s v="1"/>
    <n v="2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2"/>
    <s v=""/>
    <s v="439 6017E - CO Wet and Cure Overlay"/>
    <s v="240161 - Reynaldo M. Smith Jr"/>
    <s v="Leonel Munoz"/>
  </r>
  <r>
    <n v="605424"/>
    <s v="240161"/>
    <s v="Reynaldo M. Smith Jr"/>
    <x v="5"/>
    <x v="5"/>
    <s v="439 6017F"/>
    <s v="CO Dry Run"/>
    <s v="1"/>
    <n v="3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3"/>
    <s v=""/>
    <s v="439 6017F - CO Dry Run"/>
    <s v="240161 - Reynaldo M. Smith Jr"/>
    <s v="Leonel Munoz"/>
  </r>
  <r>
    <n v="605410"/>
    <s v="240538"/>
    <s v="Francisco Diaz Serna"/>
    <x v="5"/>
    <x v="5"/>
    <s v="439 6017A"/>
    <s v="CO Water Blast"/>
    <s v="1"/>
    <n v="4"/>
    <x v="5"/>
    <x v="0"/>
    <m/>
    <x v="19"/>
    <s v="Bridge"/>
    <s v="Leonel Munoz"/>
    <s v="05/18/2025, 23:24"/>
    <m/>
    <s v="0001-01-01T00:00:00Z"/>
    <x v="0"/>
    <s v="0001-01-01T00:00:00Z"/>
    <m/>
    <m/>
    <m/>
    <s v="2023-034 - Dallas IH 45 Bridge Maintenanc"/>
    <x v="3"/>
    <d v="2025-05-17T00:00:00"/>
    <x v="5"/>
    <s v="05/18/2025 11:24 PM"/>
    <d v="1901-01-01T00:00:00"/>
    <s v="Not Approved On Time"/>
    <n v="4"/>
    <s v=""/>
    <s v="439 6017A - CO Water Blast"/>
    <s v="240538 - Francisco Diaz Serna"/>
    <s v="Leonel Munoz"/>
  </r>
  <r>
    <n v="605411"/>
    <s v="240538"/>
    <s v="Francisco Diaz Serna"/>
    <x v="5"/>
    <x v="5"/>
    <s v="439 6017B"/>
    <s v="CO Inst Rem Machine Railing"/>
    <s v="1"/>
    <n v="3"/>
    <x v="5"/>
    <x v="0"/>
    <m/>
    <x v="19"/>
    <s v="Bridge"/>
    <s v="Leonel Munoz"/>
    <s v="05/18/2025, 23:24"/>
    <m/>
    <s v="0001-01-01T00:00:00Z"/>
    <x v="0"/>
    <s v="0001-01-01T00:00:00Z"/>
    <m/>
    <m/>
    <m/>
    <s v="2023-034 - Dallas IH 45 Bridge Maintenanc"/>
    <x v="3"/>
    <d v="2025-05-17T00:00:00"/>
    <x v="5"/>
    <s v="05/18/2025 11:24 PM"/>
    <d v="1901-01-01T00:00:00"/>
    <s v="Not Approved On Time"/>
    <n v="3"/>
    <s v=""/>
    <s v="439 6017B - CO Inst Rem Machine Railing"/>
    <s v="240538 - Francisco Diaz Serna"/>
    <s v="Leonel Munoz"/>
  </r>
  <r>
    <n v="605412"/>
    <s v="240538"/>
    <s v="Francisco Diaz Serna"/>
    <x v="5"/>
    <x v="5"/>
    <s v="439 6017C"/>
    <s v="CO Setup Machine"/>
    <s v="1"/>
    <n v="2"/>
    <x v="5"/>
    <x v="0"/>
    <m/>
    <x v="19"/>
    <s v="Bridge"/>
    <s v="Leonel Munoz"/>
    <s v="05/18/2025, 23:24"/>
    <m/>
    <s v="0001-01-01T00:00:00Z"/>
    <x v="0"/>
    <s v="0001-01-01T00:00:00Z"/>
    <m/>
    <m/>
    <m/>
    <s v="2023-034 - Dallas IH 45 Bridge Maintenanc"/>
    <x v="3"/>
    <d v="2025-05-17T00:00:00"/>
    <x v="5"/>
    <s v="05/18/2025 11:24 PM"/>
    <d v="1901-01-01T00:00:00"/>
    <s v="Not Approved On Time"/>
    <n v="2"/>
    <s v=""/>
    <s v="439 6017C - CO Setup Machine"/>
    <s v="240538 - Francisco Diaz Serna"/>
    <s v="Leonel Munoz"/>
  </r>
  <r>
    <n v="605413"/>
    <s v="240538"/>
    <s v="Francisco Diaz Serna"/>
    <x v="5"/>
    <x v="5"/>
    <s v="439 6017E"/>
    <s v="CO Wet and Cure Overlay"/>
    <s v="1"/>
    <n v="2"/>
    <x v="5"/>
    <x v="0"/>
    <m/>
    <x v="19"/>
    <s v="Bridge"/>
    <s v="Leonel Munoz"/>
    <s v="05/18/2025, 23:24"/>
    <m/>
    <s v="0001-01-01T00:00:00Z"/>
    <x v="0"/>
    <s v="0001-01-01T00:00:00Z"/>
    <m/>
    <m/>
    <m/>
    <s v="2023-034 - Dallas IH 45 Bridge Maintenanc"/>
    <x v="3"/>
    <d v="2025-05-17T00:00:00"/>
    <x v="5"/>
    <s v="05/18/2025 11:24 PM"/>
    <d v="1901-01-01T00:00:00"/>
    <s v="Not Approved On Time"/>
    <n v="2"/>
    <s v=""/>
    <s v="439 6017E - CO Wet and Cure Overlay"/>
    <s v="240538 - Francisco Diaz Serna"/>
    <s v="Leonel Munoz"/>
  </r>
  <r>
    <n v="605414"/>
    <s v="240538"/>
    <s v="Francisco Diaz Serna"/>
    <x v="5"/>
    <x v="5"/>
    <s v="439 6017F"/>
    <s v="CO Dry Run"/>
    <s v="1"/>
    <n v="3"/>
    <x v="5"/>
    <x v="0"/>
    <m/>
    <x v="19"/>
    <s v="Bridge"/>
    <s v="Leonel Munoz"/>
    <s v="05/18/2025, 23:24"/>
    <m/>
    <s v="0001-01-01T00:00:00Z"/>
    <x v="0"/>
    <s v="0001-01-01T00:00:00Z"/>
    <m/>
    <m/>
    <m/>
    <s v="2023-034 - Dallas IH 45 Bridge Maintenanc"/>
    <x v="3"/>
    <d v="2025-05-17T00:00:00"/>
    <x v="5"/>
    <s v="05/18/2025 11:24 PM"/>
    <d v="1901-01-01T00:00:00"/>
    <s v="Not Approved On Time"/>
    <n v="3"/>
    <s v=""/>
    <s v="439 6017F - CO Dry Run"/>
    <s v="240538 - Francisco Diaz Serna"/>
    <s v="Leonel Munoz"/>
  </r>
  <r>
    <n v="605415"/>
    <s v="240160"/>
    <s v="Miguel Aguilar Rico"/>
    <x v="5"/>
    <x v="5"/>
    <s v="439 6017A"/>
    <s v="CO Water Blast"/>
    <s v="1"/>
    <n v="4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4"/>
    <s v=""/>
    <s v="439 6017A - CO Water Blast"/>
    <s v="240160 - Miguel Aguilar Rico"/>
    <s v="Leonel Munoz"/>
  </r>
  <r>
    <n v="605416"/>
    <s v="240160"/>
    <s v="Miguel Aguilar Rico"/>
    <x v="5"/>
    <x v="5"/>
    <s v="439 6017B"/>
    <s v="CO Inst Rem Machine Railing"/>
    <s v="1"/>
    <n v="3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3"/>
    <s v=""/>
    <s v="439 6017B - CO Inst Rem Machine Railing"/>
    <s v="240160 - Miguel Aguilar Rico"/>
    <s v="Leonel Munoz"/>
  </r>
  <r>
    <n v="605417"/>
    <s v="240160"/>
    <s v="Miguel Aguilar Rico"/>
    <x v="5"/>
    <x v="5"/>
    <s v="439 6017C"/>
    <s v="CO Setup Machine"/>
    <s v="1"/>
    <n v="2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2"/>
    <s v=""/>
    <s v="439 6017C - CO Setup Machine"/>
    <s v="240160 - Miguel Aguilar Rico"/>
    <s v="Leonel Munoz"/>
  </r>
  <r>
    <n v="605418"/>
    <s v="240160"/>
    <s v="Miguel Aguilar Rico"/>
    <x v="5"/>
    <x v="5"/>
    <s v="439 6017E"/>
    <s v="CO Wet and Cure Overlay"/>
    <s v="1"/>
    <n v="2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2"/>
    <s v=""/>
    <s v="439 6017E - CO Wet and Cure Overlay"/>
    <s v="240160 - Miguel Aguilar Rico"/>
    <s v="Leonel Munoz"/>
  </r>
  <r>
    <n v="605419"/>
    <s v="240160"/>
    <s v="Miguel Aguilar Rico"/>
    <x v="5"/>
    <x v="5"/>
    <s v="439 6017F"/>
    <s v="CO Dry Run"/>
    <s v="1"/>
    <n v="3"/>
    <x v="5"/>
    <x v="0"/>
    <m/>
    <x v="19"/>
    <s v="Bridge"/>
    <s v="Leonel Munoz"/>
    <s v="05/18/2025, 23:25"/>
    <m/>
    <s v="0001-01-01T00:00:00Z"/>
    <x v="0"/>
    <s v="0001-01-01T00:00:00Z"/>
    <m/>
    <m/>
    <m/>
    <s v="2023-034 - Dallas IH 45 Bridge Maintenanc"/>
    <x v="3"/>
    <d v="2025-05-17T00:00:00"/>
    <x v="5"/>
    <s v="05/18/2025 11:25 PM"/>
    <d v="1901-01-01T00:00:00"/>
    <s v="Not Approved On Time"/>
    <n v="3"/>
    <s v=""/>
    <s v="439 6017F - CO Dry Run"/>
    <s v="240160 - Miguel Aguilar Rico"/>
    <s v="Leonel Munoz"/>
  </r>
  <r>
    <n v="605223"/>
    <s v="240710"/>
    <s v="Juan C. Ybarra"/>
    <x v="5"/>
    <x v="5"/>
    <s v="512 6095B"/>
    <s v="PTB STL MO Set Barrier"/>
    <s v="1"/>
    <n v="8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8"/>
    <s v=""/>
    <s v="512 6095B - PTB STL MO Set Barrier"/>
    <s v="240710 - Juan C. Ybarra"/>
    <s v="Juan Ruiz's Crew"/>
  </r>
  <r>
    <n v="605224"/>
    <s v="240710"/>
    <s v="Juan C. Ybarra"/>
    <x v="5"/>
    <x v="5"/>
    <s v="439 6017D"/>
    <s v="CO Prep for Overlay"/>
    <s v="1"/>
    <n v="4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"/>
    <s v=""/>
    <s v="439 6017D - CO Prep for Overlay"/>
    <s v="240710 - Juan C. Ybarra"/>
    <s v="Juan Ruiz's Crew"/>
  </r>
  <r>
    <n v="605310"/>
    <s v="240710"/>
    <s v="Juan C. Ybarra"/>
    <x v="5"/>
    <x v="5"/>
    <s v="439 6017G"/>
    <s v="CO Pour"/>
    <s v="1"/>
    <n v="10"/>
    <x v="5"/>
    <x v="0"/>
    <m/>
    <x v="20"/>
    <s v="Bridge"/>
    <s v="Juan L. Ruiz"/>
    <s v="05/18/2025, 17:52"/>
    <m/>
    <s v="0001-01-01T00:00:00Z"/>
    <x v="0"/>
    <s v="0001-01-01T00:00:00Z"/>
    <m/>
    <m/>
    <m/>
    <s v="2023-034 - Dallas IH 45 Bridge Maintenanc"/>
    <x v="3"/>
    <d v="2025-05-17T00:00:00"/>
    <x v="5"/>
    <s v="05/18/2025 5:52 PM"/>
    <d v="1901-01-01T00:00:00"/>
    <s v="Not Approved On Time"/>
    <n v="10"/>
    <s v=""/>
    <s v="439 6017G - CO Pour"/>
    <s v="240710 - Juan C. Ybarra"/>
    <s v="Juan Ruiz's Crew"/>
  </r>
  <r>
    <n v="605020"/>
    <s v="240710"/>
    <s v="Juan C. Ybarra"/>
    <x v="4"/>
    <x v="4"/>
    <s v="450 6011F"/>
    <s v="RAIL T402 Slipform"/>
    <s v="1"/>
    <n v="6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6"/>
    <s v=""/>
    <s v="450 6011F - RAIL T402 Slipform"/>
    <s v="240710 - Juan C. Ybarra"/>
    <s v="Juan Ruiz's Crew"/>
  </r>
  <r>
    <n v="605021"/>
    <s v="240710"/>
    <s v="Juan C. Ybarra"/>
    <x v="4"/>
    <x v="4"/>
    <s v="450 6011E"/>
    <s v="RAIL T402 Dry Run"/>
    <s v="1"/>
    <n v="4.5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4.5"/>
    <s v=""/>
    <s v="450 6011E - RAIL T402 Dry Run"/>
    <s v="240710 - Juan C. Ybarra"/>
    <s v="Juan Ruiz's Crew"/>
  </r>
  <r>
    <n v="605225"/>
    <s v="240182"/>
    <s v="Alfredo Becerra"/>
    <x v="5"/>
    <x v="5"/>
    <s v="512 6095B"/>
    <s v="PTB STL MO Set Barrier"/>
    <s v="1"/>
    <n v="8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8"/>
    <s v=""/>
    <s v="512 6095B - PTB STL MO Set Barrier"/>
    <s v="240182 - Alfredo Becerra"/>
    <s v="Juan Ruiz's Crew"/>
  </r>
  <r>
    <n v="605226"/>
    <s v="240182"/>
    <s v="Alfredo Becerra"/>
    <x v="5"/>
    <x v="5"/>
    <s v="439 6017D"/>
    <s v="CO Prep for Overlay"/>
    <s v="1"/>
    <n v="4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"/>
    <s v=""/>
    <s v="439 6017D - CO Prep for Overlay"/>
    <s v="240182 - Alfredo Becerra"/>
    <s v="Juan Ruiz's Crew"/>
  </r>
  <r>
    <n v="605311"/>
    <s v="240182"/>
    <s v="Alfredo Becerra"/>
    <x v="5"/>
    <x v="5"/>
    <s v="439 6017G"/>
    <s v="CO Pour"/>
    <s v="1"/>
    <n v="10"/>
    <x v="5"/>
    <x v="0"/>
    <m/>
    <x v="20"/>
    <s v="Bridge"/>
    <s v="Juan L. Ruiz"/>
    <s v="05/18/2025, 17:52"/>
    <m/>
    <s v="0001-01-01T00:00:00Z"/>
    <x v="0"/>
    <s v="0001-01-01T00:00:00Z"/>
    <m/>
    <m/>
    <m/>
    <s v="2023-034 - Dallas IH 45 Bridge Maintenanc"/>
    <x v="3"/>
    <d v="2025-05-17T00:00:00"/>
    <x v="5"/>
    <s v="05/18/2025 5:52 PM"/>
    <d v="1901-01-01T00:00:00"/>
    <s v="Not Approved On Time"/>
    <n v="10"/>
    <s v=""/>
    <s v="439 6017G - CO Pour"/>
    <s v="240182 - Alfredo Becerra"/>
    <s v="Juan Ruiz's Crew"/>
  </r>
  <r>
    <n v="605309"/>
    <s v="340057"/>
    <s v="ABRAHAM G. VILLA"/>
    <x v="5"/>
    <x v="5"/>
    <s v="439 6017G"/>
    <s v="CO Pour"/>
    <s v="1"/>
    <n v="10"/>
    <x v="5"/>
    <x v="0"/>
    <m/>
    <x v="20"/>
    <s v="Bridge"/>
    <s v="Juan L. Ruiz"/>
    <s v="05/18/2025, 17:52"/>
    <m/>
    <s v="0001-01-01T00:00:00Z"/>
    <x v="0"/>
    <s v="0001-01-01T00:00:00Z"/>
    <m/>
    <m/>
    <m/>
    <s v="2023-034 - Dallas IH 45 Bridge Maintenanc"/>
    <x v="3"/>
    <d v="2025-05-17T00:00:00"/>
    <x v="5"/>
    <s v="05/18/2025 5:52 PM"/>
    <d v="1901-01-01T00:00:00"/>
    <s v="Not Approved On Time"/>
    <n v="10"/>
    <s v=""/>
    <s v="439 6017G - CO Pour"/>
    <s v="340057 - ABRAHAM G. VILLA"/>
    <s v="Juan Ruiz's Crew"/>
  </r>
  <r>
    <n v="605221"/>
    <s v="340057"/>
    <s v="ABRAHAM G. VILLA"/>
    <x v="5"/>
    <x v="5"/>
    <s v="512 6095B"/>
    <s v="PTB STL MO Set Barrier"/>
    <s v="1"/>
    <n v="8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8"/>
    <s v=""/>
    <s v="512 6095B - PTB STL MO Set Barrier"/>
    <s v="340057 - ABRAHAM G. VILLA"/>
    <s v="Juan Ruiz's Crew"/>
  </r>
  <r>
    <n v="605222"/>
    <s v="340057"/>
    <s v="ABRAHAM G. VILLA"/>
    <x v="5"/>
    <x v="5"/>
    <s v="439 6017D"/>
    <s v="CO Prep for Overlay"/>
    <s v="1"/>
    <n v="4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"/>
    <s v=""/>
    <s v="439 6017D - CO Prep for Overlay"/>
    <s v="340057 - ABRAHAM G. VILLA"/>
    <s v="Juan Ruiz's Crew"/>
  </r>
  <r>
    <n v="605018"/>
    <s v="340057"/>
    <s v="ABRAHAM G. VILLA"/>
    <x v="4"/>
    <x v="4"/>
    <s v="450 6011F"/>
    <s v="RAIL T402 Slipform"/>
    <s v="1"/>
    <n v="6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6"/>
    <s v=""/>
    <s v="450 6011F - RAIL T402 Slipform"/>
    <s v="340057 - ABRAHAM G. VILLA"/>
    <s v="Juan Ruiz's Crew"/>
  </r>
  <r>
    <n v="605019"/>
    <s v="340057"/>
    <s v="ABRAHAM G. VILLA"/>
    <x v="4"/>
    <x v="4"/>
    <s v="450 6011E"/>
    <s v="RAIL T402 Dry Run"/>
    <s v="1"/>
    <n v="4.5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4.5"/>
    <s v=""/>
    <s v="450 6011E - RAIL T402 Dry Run"/>
    <s v="340057 - ABRAHAM G. VILLA"/>
    <s v="Juan Ruiz's Crew"/>
  </r>
  <r>
    <n v="605016"/>
    <s v="240736"/>
    <s v="Felipe J. Mendoza Rincon"/>
    <x v="4"/>
    <x v="4"/>
    <s v="450 6011F"/>
    <s v="RAIL T402 Slipform"/>
    <s v="1"/>
    <n v="6"/>
    <x v="1"/>
    <x v="0"/>
    <m/>
    <x v="20"/>
    <s v="Bridge"/>
    <s v="Juan L. Ruiz"/>
    <s v="05/17/2025, 05:07"/>
    <m/>
    <s v="0001-01-01T00:00:00Z"/>
    <x v="0"/>
    <s v="0001-01-01T00:00:00Z"/>
    <m/>
    <m/>
    <m/>
    <s v="2023-032 - IH-345 BRIDGE REHABILITATION"/>
    <x v="3"/>
    <d v="2025-05-15T00:00:00"/>
    <x v="1"/>
    <s v="05/17/2025 5:07 AM"/>
    <d v="1901-01-01T00:00:00"/>
    <s v="Not Approved On Time"/>
    <n v="6"/>
    <s v=""/>
    <s v="450 6011F - RAIL T402 Slipform"/>
    <s v="240736 - Felipe J. Mendoza Rincon"/>
    <s v="Juan Ruiz's Crew"/>
  </r>
  <r>
    <n v="605017"/>
    <s v="240736"/>
    <s v="Felipe J. Mendoza Rincon"/>
    <x v="4"/>
    <x v="4"/>
    <s v="450 6011E"/>
    <s v="RAIL T402 Dry Run"/>
    <s v="1"/>
    <n v="4.5"/>
    <x v="1"/>
    <x v="0"/>
    <m/>
    <x v="20"/>
    <s v="Bridge"/>
    <s v="Juan L. Ruiz"/>
    <s v="05/17/2025, 05:07"/>
    <m/>
    <s v="0001-01-01T00:00:00Z"/>
    <x v="0"/>
    <s v="0001-01-01T00:00:00Z"/>
    <m/>
    <m/>
    <m/>
    <s v="2023-032 - IH-345 BRIDGE REHABILITATION"/>
    <x v="3"/>
    <d v="2025-05-15T00:00:00"/>
    <x v="1"/>
    <s v="05/17/2025 5:07 AM"/>
    <d v="1901-01-01T00:00:00"/>
    <s v="Not Approved On Time"/>
    <n v="4.5"/>
    <s v=""/>
    <s v="450 6011E - RAIL T402 Dry Run"/>
    <s v="240736 - Felipe J. Mendoza Rincon"/>
    <s v="Juan Ruiz's Crew"/>
  </r>
  <r>
    <n v="605219"/>
    <s v="240736"/>
    <s v="Felipe J. Mendoza Rincon"/>
    <x v="5"/>
    <x v="5"/>
    <s v="512 6095B"/>
    <s v="PTB STL MO Set Barrier"/>
    <s v="1"/>
    <n v="8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8"/>
    <s v=""/>
    <s v="512 6095B - PTB STL MO Set Barrier"/>
    <s v="240736 - Felipe J. Mendoza Rincon"/>
    <s v="Juan Ruiz's Crew"/>
  </r>
  <r>
    <n v="605220"/>
    <s v="240736"/>
    <s v="Felipe J. Mendoza Rincon"/>
    <x v="5"/>
    <x v="5"/>
    <s v="439 6017D"/>
    <s v="CO Prep for Overlay"/>
    <s v="1"/>
    <n v="4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"/>
    <s v=""/>
    <s v="439 6017D - CO Prep for Overlay"/>
    <s v="240736 - Felipe J. Mendoza Rincon"/>
    <s v="Juan Ruiz's Crew"/>
  </r>
  <r>
    <n v="605308"/>
    <s v="240736"/>
    <s v="Felipe J. Mendoza Rincon"/>
    <x v="5"/>
    <x v="5"/>
    <s v="439 6017G"/>
    <s v="CO Pour"/>
    <s v="1"/>
    <n v="10"/>
    <x v="5"/>
    <x v="0"/>
    <m/>
    <x v="20"/>
    <s v="Bridge"/>
    <s v="Juan L. Ruiz"/>
    <s v="05/18/2025, 17:52"/>
    <m/>
    <s v="0001-01-01T00:00:00Z"/>
    <x v="0"/>
    <s v="0001-01-01T00:00:00Z"/>
    <m/>
    <m/>
    <m/>
    <s v="2023-034 - Dallas IH 45 Bridge Maintenanc"/>
    <x v="3"/>
    <d v="2025-05-17T00:00:00"/>
    <x v="5"/>
    <s v="05/18/2025 5:52 PM"/>
    <d v="1901-01-01T00:00:00"/>
    <s v="Not Approved On Time"/>
    <n v="10"/>
    <s v=""/>
    <s v="439 6017G - CO Pour"/>
    <s v="240736 - Felipe J. Mendoza Rincon"/>
    <s v="Juan Ruiz's Crew"/>
  </r>
  <r>
    <n v="605022"/>
    <s v="240182"/>
    <s v="Alfredo Becerra"/>
    <x v="4"/>
    <x v="4"/>
    <s v="450 6011F"/>
    <s v="RAIL T402 Slipform"/>
    <s v="1"/>
    <n v="6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6"/>
    <s v=""/>
    <s v="450 6011F - RAIL T402 Slipform"/>
    <s v="240182 - Alfredo Becerra"/>
    <s v="Juan Ruiz's Crew"/>
  </r>
  <r>
    <n v="605023"/>
    <s v="240182"/>
    <s v="Alfredo Becerra"/>
    <x v="4"/>
    <x v="4"/>
    <s v="450 6011E"/>
    <s v="RAIL T402 Dry Run"/>
    <s v="1"/>
    <n v="4.5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4.5"/>
    <s v=""/>
    <s v="450 6011E - RAIL T402 Dry Run"/>
    <s v="240182 - Alfredo Becerra"/>
    <s v="Juan Ruiz's Crew"/>
  </r>
  <r>
    <n v="605227"/>
    <s v="240080"/>
    <s v="Juan L. Ruiz"/>
    <x v="5"/>
    <x v="5"/>
    <s v="512 6095B"/>
    <s v="PTB STL MO Set Barrier"/>
    <s v="1"/>
    <n v="4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"/>
    <s v=""/>
    <s v="512 6095B - PTB STL MO Set Barrier"/>
    <s v="240080 - Juan L. Ruiz"/>
    <s v="Juan Ruiz's Crew"/>
  </r>
  <r>
    <n v="605228"/>
    <s v="240080"/>
    <s v="Juan L. Ruiz"/>
    <x v="5"/>
    <x v="5"/>
    <s v="439 6017D"/>
    <s v="CO Prep for Overlay"/>
    <s v="1"/>
    <n v="4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"/>
    <s v=""/>
    <s v="439 6017D - CO Prep for Overlay"/>
    <s v="240080 - Juan L. Ruiz"/>
    <s v="Juan Ruiz's Crew"/>
  </r>
  <r>
    <n v="605312"/>
    <s v="240080"/>
    <s v="Juan L. Ruiz"/>
    <x v="5"/>
    <x v="5"/>
    <s v="439 6017G"/>
    <s v="CO Pour"/>
    <s v="1"/>
    <n v="8"/>
    <x v="5"/>
    <x v="0"/>
    <m/>
    <x v="20"/>
    <s v="Bridge"/>
    <s v="Juan L. Ruiz"/>
    <s v="05/18/2025, 17:52"/>
    <m/>
    <s v="0001-01-01T00:00:00Z"/>
    <x v="0"/>
    <s v="0001-01-01T00:00:00Z"/>
    <m/>
    <m/>
    <m/>
    <s v="2023-034 - Dallas IH 45 Bridge Maintenanc"/>
    <x v="3"/>
    <d v="2025-05-17T00:00:00"/>
    <x v="5"/>
    <s v="05/18/2025 5:52 PM"/>
    <d v="1901-01-01T00:00:00"/>
    <s v="Not Approved On Time"/>
    <n v="8"/>
    <s v=""/>
    <s v="439 6017G - CO Pour"/>
    <s v="240080 - Juan L. Ruiz"/>
    <s v="Juan Ruiz's Crew"/>
  </r>
  <r>
    <n v="605229"/>
    <s v="240793"/>
    <s v="Jose O. Mercado Rapalo"/>
    <x v="5"/>
    <x v="5"/>
    <s v="512 6095B"/>
    <s v="PTB STL MO Set Barrier"/>
    <s v="1"/>
    <n v="8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8"/>
    <s v=""/>
    <s v="512 6095B - PTB STL MO Set Barrier"/>
    <s v="240793 - Jose O. Mercado Rapalo"/>
    <s v="Juan Ruiz's Crew"/>
  </r>
  <r>
    <n v="605230"/>
    <s v="240793"/>
    <s v="Jose O. Mercado Rapalo"/>
    <x v="5"/>
    <x v="5"/>
    <s v="439 6017D"/>
    <s v="CO Prep for Overlay"/>
    <s v="1"/>
    <n v="4.5"/>
    <x v="0"/>
    <x v="0"/>
    <m/>
    <x v="20"/>
    <s v="Bridge"/>
    <s v="Juan L. Ruiz"/>
    <s v="05/18/2025, 04:21"/>
    <m/>
    <s v="0001-01-01T00:00:00Z"/>
    <x v="0"/>
    <s v="0001-01-01T00:00:00Z"/>
    <m/>
    <m/>
    <m/>
    <s v="2023-034 - Dallas IH 45 Bridge Maintenanc"/>
    <x v="3"/>
    <d v="2025-05-16T00:00:00"/>
    <x v="0"/>
    <s v="05/18/2025 4:21 AM"/>
    <d v="1901-01-01T00:00:00"/>
    <s v="Not Approved On Time"/>
    <n v="4.5"/>
    <s v=""/>
    <s v="439 6017D - CO Prep for Overlay"/>
    <s v="240793 - Jose O. Mercado Rapalo"/>
    <s v="Juan Ruiz's Crew"/>
  </r>
  <r>
    <n v="605313"/>
    <s v="240793"/>
    <s v="Jose O. Mercado Rapalo"/>
    <x v="5"/>
    <x v="5"/>
    <s v="439 6017G"/>
    <s v="CO Pour"/>
    <s v="1"/>
    <n v="10.5"/>
    <x v="5"/>
    <x v="0"/>
    <m/>
    <x v="20"/>
    <s v="Bridge"/>
    <s v="Juan L. Ruiz"/>
    <s v="05/18/2025, 17:52"/>
    <m/>
    <s v="0001-01-01T00:00:00Z"/>
    <x v="0"/>
    <s v="0001-01-01T00:00:00Z"/>
    <m/>
    <m/>
    <m/>
    <s v="2023-034 - Dallas IH 45 Bridge Maintenanc"/>
    <x v="3"/>
    <d v="2025-05-17T00:00:00"/>
    <x v="5"/>
    <s v="05/18/2025 5:52 PM"/>
    <d v="1901-01-01T00:00:00"/>
    <s v="Not Approved On Time"/>
    <n v="10.5"/>
    <s v=""/>
    <s v="439 6017G - CO Pour"/>
    <s v="240793 - Jose O. Mercado Rapalo"/>
    <s v="Juan Ruiz's Crew"/>
  </r>
  <r>
    <n v="605024"/>
    <s v="240080"/>
    <s v="Juan L. Ruiz"/>
    <x v="4"/>
    <x v="4"/>
    <s v="450 6011F"/>
    <s v="RAIL T402 Slipform"/>
    <s v="1"/>
    <n v="4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4"/>
    <s v=""/>
    <s v="450 6011F - RAIL T402 Slipform"/>
    <s v="240080 - Juan L. Ruiz"/>
    <s v="Juan Ruiz's Crew"/>
  </r>
  <r>
    <n v="605025"/>
    <s v="240080"/>
    <s v="Juan L. Ruiz"/>
    <x v="4"/>
    <x v="4"/>
    <s v="450 6011E"/>
    <s v="RAIL T402 Dry Run"/>
    <s v="1"/>
    <n v="4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4"/>
    <s v=""/>
    <s v="450 6011E - RAIL T402 Dry Run"/>
    <s v="240080 - Juan L. Ruiz"/>
    <s v="Juan Ruiz's Crew"/>
  </r>
  <r>
    <n v="605026"/>
    <s v="240793"/>
    <s v="Jose O. Mercado Rapalo"/>
    <x v="4"/>
    <x v="4"/>
    <s v="450 6011F"/>
    <s v="RAIL T402 Slipform"/>
    <s v="1"/>
    <n v="6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6"/>
    <s v=""/>
    <s v="450 6011F - RAIL T402 Slipform"/>
    <s v="240793 - Jose O. Mercado Rapalo"/>
    <s v="Juan Ruiz's Crew"/>
  </r>
  <r>
    <n v="605027"/>
    <s v="240793"/>
    <s v="Jose O. Mercado Rapalo"/>
    <x v="4"/>
    <x v="4"/>
    <s v="450 6011E"/>
    <s v="RAIL T402 Dry Run"/>
    <s v="1"/>
    <n v="4.5"/>
    <x v="1"/>
    <x v="0"/>
    <m/>
    <x v="20"/>
    <s v="Bridge"/>
    <s v="Juan L. Ruiz"/>
    <s v="05/17/2025, 05:08"/>
    <m/>
    <s v="0001-01-01T00:00:00Z"/>
    <x v="0"/>
    <s v="0001-01-01T00:00:00Z"/>
    <m/>
    <m/>
    <m/>
    <s v="2023-032 - IH-345 BRIDGE REHABILITATION"/>
    <x v="3"/>
    <d v="2025-05-15T00:00:00"/>
    <x v="1"/>
    <s v="05/17/2025 5:08 AM"/>
    <d v="1901-01-01T00:00:00"/>
    <s v="Not Approved On Time"/>
    <n v="4.5"/>
    <s v=""/>
    <s v="450 6011E - RAIL T402 Dry Run"/>
    <s v="240793 - Jose O. Mercado Rapalo"/>
    <s v="Juan Ruiz's Crew"/>
  </r>
  <r>
    <n v="603805"/>
    <s v="440040"/>
    <s v="Albert D. Perry"/>
    <x v="8"/>
    <x v="8"/>
    <s v="0024 0004"/>
    <s v="DALLAS SH 310"/>
    <s v="1"/>
    <n v="6"/>
    <x v="3"/>
    <x v="0"/>
    <m/>
    <x v="1"/>
    <m/>
    <s v="Albert D. Perry"/>
    <s v="05/14/2025, 07:49"/>
    <m/>
    <s v="0001-01-01T00:00:00Z"/>
    <x v="0"/>
    <s v="0001-01-01T00:00:00Z"/>
    <m/>
    <m/>
    <m/>
    <s v="SEL-2025 - Select Maintenance 2025"/>
    <x v="4"/>
    <d v="2025-05-13T00:00:00"/>
    <x v="3"/>
    <s v="05/14/2025 7:49 AM"/>
    <d v="1901-01-01T00:00:00"/>
    <s v="Not Approved On Time"/>
    <n v="6"/>
    <s v=""/>
    <s v="0024 0004 - DALLAS SH 310"/>
    <s v="440040 - Albert D. Perry"/>
    <s v=""/>
  </r>
  <r>
    <n v="603076"/>
    <s v="240005"/>
    <s v="Aaron Concha"/>
    <x v="11"/>
    <x v="11"/>
    <s v="104 6001A"/>
    <s v="Break Rem Conc Pav 9"/>
    <s v="1"/>
    <n v="3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3"/>
    <s v=""/>
    <s v="104 6001A - Break Rem Conc Pav 9"/>
    <s v="240005 - Aaron Concha"/>
    <s v="Aaron Concha's Crew"/>
  </r>
  <r>
    <n v="603077"/>
    <s v="240005"/>
    <s v="Aaron Concha"/>
    <x v="11"/>
    <x v="11"/>
    <s v="104 6022A"/>
    <s v="Rem Haul off Curb and Gutter"/>
    <s v="1"/>
    <n v="3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3"/>
    <s v=""/>
    <s v="104 6022A - Rem Haul off Curb and Gutter"/>
    <s v="240005 - Aaron Concha"/>
    <s v="Aaron Concha's Crew"/>
  </r>
  <r>
    <n v="603078"/>
    <s v="240005"/>
    <s v="Aaron Concha"/>
    <x v="11"/>
    <x v="11"/>
    <s v="260 6006A"/>
    <s v="Rough G for Lime 6 EXST MATL"/>
    <s v="1"/>
    <n v="2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2"/>
    <s v=""/>
    <s v="260 6006A - Rough G for Lime 6 EXST MATL"/>
    <s v="240005 - Aaron Concha"/>
    <s v="Aaron Concha's Crew"/>
  </r>
  <r>
    <n v="604199"/>
    <s v="240005"/>
    <s v="Aaron Concha"/>
    <x v="11"/>
    <x v="11"/>
    <s v="104 6022A"/>
    <s v="Rem Haul off Curb and Gutter"/>
    <s v="1"/>
    <n v="4"/>
    <x v="2"/>
    <x v="0"/>
    <m/>
    <x v="21"/>
    <s v="Concrete"/>
    <s v="Aaron Concha"/>
    <s v="05/15/2025, 06:50"/>
    <m/>
    <s v="0001-01-01T00:00:00Z"/>
    <x v="0"/>
    <s v="0001-01-01T00:00:00Z"/>
    <m/>
    <m/>
    <m/>
    <s v="2025-007 - SM-Dallas SH 310 Intersection"/>
    <x v="4"/>
    <d v="2025-05-14T00:00:00"/>
    <x v="2"/>
    <s v="05/15/2025 6:50 AM"/>
    <d v="1901-01-01T00:00:00"/>
    <s v="Not Approved On Time"/>
    <n v="4"/>
    <s v=""/>
    <s v="104 6022A - Rem Haul off Curb and Gutter"/>
    <s v="240005 - Aaron Concha"/>
    <s v="Aaron Concha's Crew"/>
  </r>
  <r>
    <n v="604200"/>
    <s v="240005"/>
    <s v="Aaron Concha"/>
    <x v="11"/>
    <x v="11"/>
    <s v="260 6006A"/>
    <s v="Rough G for Lime 6 EXST MATL"/>
    <s v="1"/>
    <n v="4"/>
    <x v="2"/>
    <x v="0"/>
    <m/>
    <x v="21"/>
    <s v="Concrete"/>
    <s v="Aaron Concha"/>
    <s v="05/15/2025, 06:50"/>
    <m/>
    <s v="0001-01-01T00:00:00Z"/>
    <x v="0"/>
    <s v="0001-01-01T00:00:00Z"/>
    <m/>
    <m/>
    <m/>
    <s v="2025-007 - SM-Dallas SH 310 Intersection"/>
    <x v="4"/>
    <d v="2025-05-14T00:00:00"/>
    <x v="2"/>
    <s v="05/15/2025 6:50 AM"/>
    <d v="1901-01-01T00:00:00"/>
    <s v="Not Approved On Time"/>
    <n v="4"/>
    <s v=""/>
    <s v="260 6006A - Rough G for Lime 6 EXST MATL"/>
    <s v="240005 - Aaron Concha"/>
    <s v="Aaron Concha's Crew"/>
  </r>
  <r>
    <n v="604673"/>
    <s v="240005"/>
    <s v="Aaron Concha"/>
    <x v="11"/>
    <x v="11"/>
    <s v="260 6006A"/>
    <s v="Rough G for Lime 6 EXST MATL"/>
    <s v="1"/>
    <n v="4"/>
    <x v="1"/>
    <x v="0"/>
    <m/>
    <x v="21"/>
    <s v="Concrete"/>
    <s v="Aaron Concha"/>
    <s v="05/16/2025, 07:06"/>
    <m/>
    <s v="0001-01-01T00:00:00Z"/>
    <x v="0"/>
    <s v="0001-01-01T00:00:00Z"/>
    <m/>
    <m/>
    <m/>
    <s v="2025-007 - SM-Dallas SH 310 Intersection"/>
    <x v="4"/>
    <d v="2025-05-15T00:00:00"/>
    <x v="1"/>
    <s v="05/16/2025 7:06 AM"/>
    <d v="1901-01-01T00:00:00"/>
    <s v="Not Approved On Time"/>
    <n v="4"/>
    <s v=""/>
    <s v="260 6006A - Rough G for Lime 6 EXST MATL"/>
    <s v="240005 - Aaron Concha"/>
    <s v="Aaron Concha's Crew"/>
  </r>
  <r>
    <n v="604674"/>
    <s v="240005"/>
    <s v="Aaron Concha"/>
    <x v="11"/>
    <x v="11"/>
    <s v="110 6001C"/>
    <s v="FG for Slopes Slow around Driv"/>
    <s v="1"/>
    <n v="4"/>
    <x v="1"/>
    <x v="0"/>
    <m/>
    <x v="21"/>
    <s v="Concrete"/>
    <s v="Aaron Concha"/>
    <s v="05/16/2025, 07:06"/>
    <m/>
    <s v="0001-01-01T00:00:00Z"/>
    <x v="0"/>
    <s v="0001-01-01T00:00:00Z"/>
    <m/>
    <m/>
    <m/>
    <s v="2025-007 - SM-Dallas SH 310 Intersection"/>
    <x v="4"/>
    <d v="2025-05-15T00:00:00"/>
    <x v="1"/>
    <s v="05/16/2025 7:06 AM"/>
    <d v="1901-01-01T00:00:00"/>
    <s v="Not Approved On Time"/>
    <n v="4"/>
    <s v=""/>
    <s v="110 6001C - FG for Slopes Slow around Driv"/>
    <s v="240005 - Aaron Concha"/>
    <s v="Aaron Concha's Crew"/>
  </r>
  <r>
    <n v="603537"/>
    <s v="240005"/>
    <s v="Aaron Concha"/>
    <x v="11"/>
    <x v="11"/>
    <s v="260 6006A"/>
    <s v="Rough G for Lime 6 EXST MATL"/>
    <s v="1"/>
    <n v="4"/>
    <x v="3"/>
    <x v="0"/>
    <m/>
    <x v="21"/>
    <s v="Concrete"/>
    <s v="Aaron Concha"/>
    <s v="05/13/2025, 17:56"/>
    <m/>
    <s v="0001-01-01T00:00:00Z"/>
    <x v="0"/>
    <s v="0001-01-01T00:00:00Z"/>
    <m/>
    <m/>
    <m/>
    <s v="2025-007 - SM-Dallas SH 310 Intersection"/>
    <x v="4"/>
    <d v="2025-05-13T00:00:00"/>
    <x v="3"/>
    <s v="05/13/2025 5:56 PM"/>
    <d v="1901-01-01T00:00:00"/>
    <s v="Not Approved On Time"/>
    <n v="4"/>
    <s v=""/>
    <s v="260 6006A - Rough G for Lime 6 EXST MATL"/>
    <s v="240005 - Aaron Concha"/>
    <s v="Aaron Concha's Crew"/>
  </r>
  <r>
    <n v="603538"/>
    <s v="240005"/>
    <s v="Aaron Concha"/>
    <x v="11"/>
    <x v="11"/>
    <s v="110 6001B"/>
    <s v="FG Subgrade Mainline"/>
    <s v="1"/>
    <n v="4"/>
    <x v="3"/>
    <x v="0"/>
    <m/>
    <x v="21"/>
    <s v="Concrete"/>
    <s v="Aaron Concha"/>
    <s v="05/13/2025, 17:56"/>
    <m/>
    <s v="0001-01-01T00:00:00Z"/>
    <x v="0"/>
    <s v="0001-01-01T00:00:00Z"/>
    <m/>
    <m/>
    <m/>
    <s v="2025-007 - SM-Dallas SH 310 Intersection"/>
    <x v="4"/>
    <d v="2025-05-13T00:00:00"/>
    <x v="3"/>
    <s v="05/13/2025 5:56 PM"/>
    <d v="1901-01-01T00:00:00"/>
    <s v="Not Approved On Time"/>
    <n v="4"/>
    <s v=""/>
    <s v="110 6001B - FG Subgrade Mainline"/>
    <s v="240005 - Aaron Concha"/>
    <s v="Aaron Concha's Crew"/>
  </r>
  <r>
    <n v="605287"/>
    <s v="240005"/>
    <s v="Aaron Concha"/>
    <x v="11"/>
    <x v="11"/>
    <s v="104 6001A"/>
    <s v="Break Rem Conc Pav 9"/>
    <s v="1"/>
    <n v="4"/>
    <x v="0"/>
    <x v="0"/>
    <m/>
    <x v="21"/>
    <s v="Concrete"/>
    <s v="Aaron Concha"/>
    <s v="05/18/2025, 13:51"/>
    <m/>
    <s v="0001-01-01T00:00:00Z"/>
    <x v="0"/>
    <s v="0001-01-01T00:00:00Z"/>
    <m/>
    <m/>
    <m/>
    <s v="2025-007 - SM-Dallas SH 310 Intersection"/>
    <x v="4"/>
    <d v="2025-05-16T00:00:00"/>
    <x v="0"/>
    <s v="05/18/2025 1:51 PM"/>
    <d v="1901-01-01T00:00:00"/>
    <s v="Not Approved On Time"/>
    <n v="4"/>
    <s v=""/>
    <s v="104 6001A - Break Rem Conc Pav 9"/>
    <s v="240005 - Aaron Concha"/>
    <s v="Aaron Concha's Crew"/>
  </r>
  <r>
    <n v="605288"/>
    <s v="240005"/>
    <s v="Aaron Concha"/>
    <x v="11"/>
    <x v="11"/>
    <s v="110 6001C"/>
    <s v="FG for Slopes Slow around Driv"/>
    <s v="1"/>
    <n v="4"/>
    <x v="0"/>
    <x v="0"/>
    <m/>
    <x v="21"/>
    <s v="Concrete"/>
    <s v="Aaron Concha"/>
    <s v="05/18/2025, 13:51"/>
    <m/>
    <s v="0001-01-01T00:00:00Z"/>
    <x v="0"/>
    <s v="0001-01-01T00:00:00Z"/>
    <m/>
    <m/>
    <m/>
    <s v="2025-007 - SM-Dallas SH 310 Intersection"/>
    <x v="4"/>
    <d v="2025-05-16T00:00:00"/>
    <x v="0"/>
    <s v="05/18/2025 1:51 PM"/>
    <d v="1901-01-01T00:00:00"/>
    <s v="Not Approved On Time"/>
    <n v="4"/>
    <s v=""/>
    <s v="110 6001C - FG for Slopes Slow around Driv"/>
    <s v="240005 - Aaron Concha"/>
    <s v="Aaron Concha's Crew"/>
  </r>
  <r>
    <n v="603079"/>
    <s v="240613"/>
    <s v="Leon Garcia Jr"/>
    <x v="11"/>
    <x v="11"/>
    <s v="104 6001A"/>
    <s v="Break Rem Conc Pav 9"/>
    <s v="1"/>
    <n v="4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4"/>
    <s v=""/>
    <s v="104 6001A - Break Rem Conc Pav 9"/>
    <s v="240613 - Leon Garcia Jr"/>
    <s v="Aaron Concha's Crew"/>
  </r>
  <r>
    <n v="603080"/>
    <s v="240613"/>
    <s v="Leon Garcia Jr"/>
    <x v="11"/>
    <x v="11"/>
    <s v="104 6022A"/>
    <s v="Rem Haul off Curb and Gutter"/>
    <s v="1"/>
    <n v="4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4"/>
    <s v=""/>
    <s v="104 6022A - Rem Haul off Curb and Gutter"/>
    <s v="240613 - Leon Garcia Jr"/>
    <s v="Aaron Concha's Crew"/>
  </r>
  <r>
    <n v="603081"/>
    <s v="240613"/>
    <s v="Leon Garcia Jr"/>
    <x v="11"/>
    <x v="11"/>
    <s v="260 6006A"/>
    <s v="Rough G for Lime 6 EXST MATL"/>
    <s v="1"/>
    <n v="2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2"/>
    <s v=""/>
    <s v="260 6006A - Rough G for Lime 6 EXST MATL"/>
    <s v="240613 - Leon Garcia Jr"/>
    <s v="Aaron Concha's Crew"/>
  </r>
  <r>
    <n v="605289"/>
    <s v="240613"/>
    <s v="Leon Garcia Jr"/>
    <x v="11"/>
    <x v="11"/>
    <s v="104 6001A"/>
    <s v="Break Rem Conc Pav 9"/>
    <s v="1"/>
    <n v="5"/>
    <x v="0"/>
    <x v="0"/>
    <m/>
    <x v="21"/>
    <s v="Concrete"/>
    <s v="Aaron Concha"/>
    <s v="05/18/2025, 13:51"/>
    <m/>
    <s v="0001-01-01T00:00:00Z"/>
    <x v="0"/>
    <s v="0001-01-01T00:00:00Z"/>
    <m/>
    <m/>
    <m/>
    <s v="2025-007 - SM-Dallas SH 310 Intersection"/>
    <x v="4"/>
    <d v="2025-05-16T00:00:00"/>
    <x v="0"/>
    <s v="05/18/2025 1:51 PM"/>
    <d v="1901-01-01T00:00:00"/>
    <s v="Not Approved On Time"/>
    <n v="5"/>
    <s v=""/>
    <s v="104 6001A - Break Rem Conc Pav 9"/>
    <s v="240613 - Leon Garcia Jr"/>
    <s v="Aaron Concha's Crew"/>
  </r>
  <r>
    <n v="605290"/>
    <s v="240613"/>
    <s v="Leon Garcia Jr"/>
    <x v="11"/>
    <x v="11"/>
    <s v="110 6001C"/>
    <s v="FG for Slopes Slow around Driv"/>
    <s v="1"/>
    <n v="5"/>
    <x v="0"/>
    <x v="0"/>
    <m/>
    <x v="21"/>
    <s v="Concrete"/>
    <s v="Aaron Concha"/>
    <s v="05/18/2025, 13:51"/>
    <m/>
    <s v="0001-01-01T00:00:00Z"/>
    <x v="0"/>
    <s v="0001-01-01T00:00:00Z"/>
    <m/>
    <m/>
    <m/>
    <s v="2025-007 - SM-Dallas SH 310 Intersection"/>
    <x v="4"/>
    <d v="2025-05-16T00:00:00"/>
    <x v="0"/>
    <s v="05/18/2025 1:51 PM"/>
    <d v="1901-01-01T00:00:00"/>
    <s v="Not Approved On Time"/>
    <n v="5"/>
    <s v=""/>
    <s v="110 6001C - FG for Slopes Slow around Driv"/>
    <s v="240613 - Leon Garcia Jr"/>
    <s v="Aaron Concha's Crew"/>
  </r>
  <r>
    <n v="603539"/>
    <s v="240613"/>
    <s v="Leon Garcia Jr"/>
    <x v="11"/>
    <x v="11"/>
    <s v="260 6006A"/>
    <s v="Rough G for Lime 6 EXST MATL"/>
    <s v="1"/>
    <n v="6"/>
    <x v="3"/>
    <x v="0"/>
    <m/>
    <x v="21"/>
    <s v="Concrete"/>
    <s v="Aaron Concha"/>
    <s v="05/13/2025, 17:56"/>
    <m/>
    <s v="0001-01-01T00:00:00Z"/>
    <x v="0"/>
    <s v="0001-01-01T00:00:00Z"/>
    <m/>
    <m/>
    <m/>
    <s v="2025-007 - SM-Dallas SH 310 Intersection"/>
    <x v="4"/>
    <d v="2025-05-13T00:00:00"/>
    <x v="3"/>
    <s v="05/13/2025 5:56 PM"/>
    <d v="1901-01-01T00:00:00"/>
    <s v="Not Approved On Time"/>
    <n v="6"/>
    <s v=""/>
    <s v="260 6006A - Rough G for Lime 6 EXST MATL"/>
    <s v="240613 - Leon Garcia Jr"/>
    <s v="Aaron Concha's Crew"/>
  </r>
  <r>
    <n v="603540"/>
    <s v="240613"/>
    <s v="Leon Garcia Jr"/>
    <x v="11"/>
    <x v="11"/>
    <s v="110 6001B"/>
    <s v="FG Subgrade Mainline"/>
    <s v="1"/>
    <n v="5"/>
    <x v="3"/>
    <x v="0"/>
    <m/>
    <x v="21"/>
    <s v="Concrete"/>
    <s v="Aaron Concha"/>
    <s v="05/13/2025, 17:57"/>
    <m/>
    <s v="0001-01-01T00:00:00Z"/>
    <x v="0"/>
    <s v="0001-01-01T00:00:00Z"/>
    <m/>
    <m/>
    <m/>
    <s v="2025-007 - SM-Dallas SH 310 Intersection"/>
    <x v="4"/>
    <d v="2025-05-13T00:00:00"/>
    <x v="3"/>
    <s v="05/13/2025 5:57 PM"/>
    <d v="1901-01-01T00:00:00"/>
    <s v="Not Approved On Time"/>
    <n v="5"/>
    <s v=""/>
    <s v="110 6001B - FG Subgrade Mainline"/>
    <s v="240613 - Leon Garcia Jr"/>
    <s v="Aaron Concha's Crew"/>
  </r>
  <r>
    <n v="604675"/>
    <s v="240613"/>
    <s v="Leon Garcia Jr"/>
    <x v="11"/>
    <x v="11"/>
    <s v="260 6006A"/>
    <s v="Rough G for Lime 6 EXST MATL"/>
    <s v="1"/>
    <n v="5"/>
    <x v="1"/>
    <x v="0"/>
    <m/>
    <x v="21"/>
    <s v="Concrete"/>
    <s v="Aaron Concha"/>
    <s v="05/16/2025, 07:06"/>
    <m/>
    <s v="0001-01-01T00:00:00Z"/>
    <x v="0"/>
    <s v="0001-01-01T00:00:00Z"/>
    <m/>
    <m/>
    <m/>
    <s v="2025-007 - SM-Dallas SH 310 Intersection"/>
    <x v="4"/>
    <d v="2025-05-15T00:00:00"/>
    <x v="1"/>
    <s v="05/16/2025 7:06 AM"/>
    <d v="1901-01-01T00:00:00"/>
    <s v="Not Approved On Time"/>
    <n v="5"/>
    <s v=""/>
    <s v="260 6006A - Rough G for Lime 6 EXST MATL"/>
    <s v="240613 - Leon Garcia Jr"/>
    <s v="Aaron Concha's Crew"/>
  </r>
  <r>
    <n v="604676"/>
    <s v="240613"/>
    <s v="Leon Garcia Jr"/>
    <x v="11"/>
    <x v="11"/>
    <s v="110 6001C"/>
    <s v="FG for Slopes Slow around Driv"/>
    <s v="1"/>
    <n v="5"/>
    <x v="1"/>
    <x v="0"/>
    <m/>
    <x v="21"/>
    <s v="Concrete"/>
    <s v="Aaron Concha"/>
    <s v="05/16/2025, 07:06"/>
    <m/>
    <s v="0001-01-01T00:00:00Z"/>
    <x v="0"/>
    <s v="0001-01-01T00:00:00Z"/>
    <m/>
    <m/>
    <m/>
    <s v="2025-007 - SM-Dallas SH 310 Intersection"/>
    <x v="4"/>
    <d v="2025-05-15T00:00:00"/>
    <x v="1"/>
    <s v="05/16/2025 7:06 AM"/>
    <d v="1901-01-01T00:00:00"/>
    <s v="Not Approved On Time"/>
    <n v="5"/>
    <s v=""/>
    <s v="110 6001C - FG for Slopes Slow around Driv"/>
    <s v="240613 - Leon Garcia Jr"/>
    <s v="Aaron Concha's Crew"/>
  </r>
  <r>
    <n v="604201"/>
    <s v="240613"/>
    <s v="Leon Garcia Jr"/>
    <x v="11"/>
    <x v="11"/>
    <s v="104 6022A"/>
    <s v="Rem Haul off Curb and Gutter"/>
    <s v="1"/>
    <n v="5"/>
    <x v="2"/>
    <x v="0"/>
    <m/>
    <x v="21"/>
    <s v="Concrete"/>
    <s v="Aaron Concha"/>
    <s v="05/15/2025, 06:50"/>
    <m/>
    <s v="0001-01-01T00:00:00Z"/>
    <x v="0"/>
    <s v="0001-01-01T00:00:00Z"/>
    <m/>
    <m/>
    <m/>
    <s v="2025-007 - SM-Dallas SH 310 Intersection"/>
    <x v="4"/>
    <d v="2025-05-14T00:00:00"/>
    <x v="2"/>
    <s v="05/15/2025 6:50 AM"/>
    <d v="1901-01-01T00:00:00"/>
    <s v="Not Approved On Time"/>
    <n v="5"/>
    <s v=""/>
    <s v="104 6022A - Rem Haul off Curb and Gutter"/>
    <s v="240613 - Leon Garcia Jr"/>
    <s v="Aaron Concha's Crew"/>
  </r>
  <r>
    <n v="604202"/>
    <s v="240613"/>
    <s v="Leon Garcia Jr"/>
    <x v="11"/>
    <x v="11"/>
    <s v="260 6006A"/>
    <s v="Rough G for Lime 6 EXST MATL"/>
    <s v="1"/>
    <n v="5"/>
    <x v="2"/>
    <x v="0"/>
    <m/>
    <x v="21"/>
    <s v="Concrete"/>
    <s v="Aaron Concha"/>
    <s v="05/15/2025, 06:50"/>
    <m/>
    <s v="0001-01-01T00:00:00Z"/>
    <x v="0"/>
    <s v="0001-01-01T00:00:00Z"/>
    <m/>
    <m/>
    <m/>
    <s v="2025-007 - SM-Dallas SH 310 Intersection"/>
    <x v="4"/>
    <d v="2025-05-14T00:00:00"/>
    <x v="2"/>
    <s v="05/15/2025 6:50 AM"/>
    <d v="1901-01-01T00:00:00"/>
    <s v="Not Approved On Time"/>
    <n v="5"/>
    <s v=""/>
    <s v="260 6006A - Rough G for Lime 6 EXST MATL"/>
    <s v="240613 - Leon Garcia Jr"/>
    <s v="Aaron Concha's Crew"/>
  </r>
  <r>
    <n v="605285"/>
    <s v="240026"/>
    <s v="Jose M. Cardoso"/>
    <x v="11"/>
    <x v="11"/>
    <s v="104 6001A"/>
    <s v="Break Rem Conc Pav 9"/>
    <s v="1"/>
    <n v="5"/>
    <x v="0"/>
    <x v="0"/>
    <m/>
    <x v="21"/>
    <s v="Concrete"/>
    <s v="Aaron Concha"/>
    <s v="05/18/2025, 13:51"/>
    <m/>
    <s v="0001-01-01T00:00:00Z"/>
    <x v="0"/>
    <s v="0001-01-01T00:00:00Z"/>
    <m/>
    <m/>
    <m/>
    <s v="2025-007 - SM-Dallas SH 310 Intersection"/>
    <x v="4"/>
    <d v="2025-05-16T00:00:00"/>
    <x v="0"/>
    <s v="05/18/2025 1:51 PM"/>
    <d v="1901-01-01T00:00:00"/>
    <s v="Not Approved On Time"/>
    <n v="5"/>
    <s v=""/>
    <s v="104 6001A - Break Rem Conc Pav 9"/>
    <s v="240026 - Jose M. Cardoso"/>
    <s v="Aaron Concha's Crew"/>
  </r>
  <r>
    <n v="605286"/>
    <s v="240026"/>
    <s v="Jose M. Cardoso"/>
    <x v="11"/>
    <x v="11"/>
    <s v="110 6001C"/>
    <s v="FG for Slopes Slow around Driv"/>
    <s v="1"/>
    <n v="5"/>
    <x v="0"/>
    <x v="0"/>
    <m/>
    <x v="21"/>
    <s v="Concrete"/>
    <s v="Aaron Concha"/>
    <s v="05/18/2025, 13:51"/>
    <m/>
    <s v="0001-01-01T00:00:00Z"/>
    <x v="0"/>
    <s v="0001-01-01T00:00:00Z"/>
    <m/>
    <m/>
    <m/>
    <s v="2025-007 - SM-Dallas SH 310 Intersection"/>
    <x v="4"/>
    <d v="2025-05-16T00:00:00"/>
    <x v="0"/>
    <s v="05/18/2025 1:51 PM"/>
    <d v="1901-01-01T00:00:00"/>
    <s v="Not Approved On Time"/>
    <n v="5"/>
    <s v=""/>
    <s v="110 6001C - FG for Slopes Slow around Driv"/>
    <s v="240026 - Jose M. Cardoso"/>
    <s v="Aaron Concha's Crew"/>
  </r>
  <r>
    <n v="603535"/>
    <s v="240026"/>
    <s v="Jose M. Cardoso"/>
    <x v="11"/>
    <x v="11"/>
    <s v="260 6006A"/>
    <s v="Rough G for Lime 6 EXST MATL"/>
    <s v="1"/>
    <n v="5"/>
    <x v="3"/>
    <x v="0"/>
    <m/>
    <x v="21"/>
    <s v="Concrete"/>
    <s v="Aaron Concha"/>
    <s v="05/13/2025, 17:56"/>
    <m/>
    <s v="0001-01-01T00:00:00Z"/>
    <x v="0"/>
    <s v="0001-01-01T00:00:00Z"/>
    <m/>
    <m/>
    <m/>
    <s v="2025-007 - SM-Dallas SH 310 Intersection"/>
    <x v="4"/>
    <d v="2025-05-13T00:00:00"/>
    <x v="3"/>
    <s v="05/13/2025 5:56 PM"/>
    <d v="1901-01-01T00:00:00"/>
    <s v="Not Approved On Time"/>
    <n v="5"/>
    <s v=""/>
    <s v="260 6006A - Rough G for Lime 6 EXST MATL"/>
    <s v="240026 - Jose M. Cardoso"/>
    <s v="Aaron Concha's Crew"/>
  </r>
  <r>
    <n v="603536"/>
    <s v="240026"/>
    <s v="Jose M. Cardoso"/>
    <x v="11"/>
    <x v="11"/>
    <s v="110 6001B"/>
    <s v="FG Subgrade Mainline"/>
    <s v="1"/>
    <n v="6"/>
    <x v="3"/>
    <x v="0"/>
    <m/>
    <x v="21"/>
    <s v="Concrete"/>
    <s v="Aaron Concha"/>
    <s v="05/13/2025, 17:56"/>
    <m/>
    <s v="0001-01-01T00:00:00Z"/>
    <x v="0"/>
    <s v="0001-01-01T00:00:00Z"/>
    <m/>
    <m/>
    <m/>
    <s v="2025-007 - SM-Dallas SH 310 Intersection"/>
    <x v="4"/>
    <d v="2025-05-13T00:00:00"/>
    <x v="3"/>
    <s v="05/13/2025 5:56 PM"/>
    <d v="1901-01-01T00:00:00"/>
    <s v="Not Approved On Time"/>
    <n v="6"/>
    <s v=""/>
    <s v="110 6001B - FG Subgrade Mainline"/>
    <s v="240026 - Jose M. Cardoso"/>
    <s v="Aaron Concha's Crew"/>
  </r>
  <r>
    <n v="604671"/>
    <s v="240026"/>
    <s v="Jose M. Cardoso"/>
    <x v="11"/>
    <x v="11"/>
    <s v="260 6006A"/>
    <s v="Rough G for Lime 6 EXST MATL"/>
    <s v="1"/>
    <n v="5"/>
    <x v="1"/>
    <x v="0"/>
    <m/>
    <x v="21"/>
    <s v="Concrete"/>
    <s v="Aaron Concha"/>
    <s v="05/16/2025, 07:06"/>
    <m/>
    <s v="0001-01-01T00:00:00Z"/>
    <x v="0"/>
    <s v="0001-01-01T00:00:00Z"/>
    <m/>
    <m/>
    <m/>
    <s v="2025-007 - SM-Dallas SH 310 Intersection"/>
    <x v="4"/>
    <d v="2025-05-15T00:00:00"/>
    <x v="1"/>
    <s v="05/16/2025 7:06 AM"/>
    <d v="1901-01-01T00:00:00"/>
    <s v="Not Approved On Time"/>
    <n v="5"/>
    <s v=""/>
    <s v="260 6006A - Rough G for Lime 6 EXST MATL"/>
    <s v="240026 - Jose M. Cardoso"/>
    <s v="Aaron Concha's Crew"/>
  </r>
  <r>
    <n v="604672"/>
    <s v="240026"/>
    <s v="Jose M. Cardoso"/>
    <x v="11"/>
    <x v="11"/>
    <s v="110 6001C"/>
    <s v="FG for Slopes Slow around Driv"/>
    <s v="1"/>
    <n v="5"/>
    <x v="1"/>
    <x v="0"/>
    <m/>
    <x v="21"/>
    <s v="Concrete"/>
    <s v="Aaron Concha"/>
    <s v="05/16/2025, 07:06"/>
    <m/>
    <s v="0001-01-01T00:00:00Z"/>
    <x v="0"/>
    <s v="0001-01-01T00:00:00Z"/>
    <m/>
    <m/>
    <m/>
    <s v="2025-007 - SM-Dallas SH 310 Intersection"/>
    <x v="4"/>
    <d v="2025-05-15T00:00:00"/>
    <x v="1"/>
    <s v="05/16/2025 7:06 AM"/>
    <d v="1901-01-01T00:00:00"/>
    <s v="Not Approved On Time"/>
    <n v="5"/>
    <s v=""/>
    <s v="110 6001C - FG for Slopes Slow around Driv"/>
    <s v="240026 - Jose M. Cardoso"/>
    <s v="Aaron Concha's Crew"/>
  </r>
  <r>
    <n v="604197"/>
    <s v="240026"/>
    <s v="Jose M. Cardoso"/>
    <x v="11"/>
    <x v="11"/>
    <s v="104 6022A"/>
    <s v="Rem Haul off Curb and Gutter"/>
    <s v="1"/>
    <n v="3"/>
    <x v="2"/>
    <x v="0"/>
    <m/>
    <x v="21"/>
    <s v="Concrete"/>
    <s v="Aaron Concha"/>
    <s v="05/15/2025, 06:50"/>
    <m/>
    <s v="0001-01-01T00:00:00Z"/>
    <x v="0"/>
    <s v="0001-01-01T00:00:00Z"/>
    <m/>
    <m/>
    <m/>
    <s v="2025-007 - SM-Dallas SH 310 Intersection"/>
    <x v="4"/>
    <d v="2025-05-14T00:00:00"/>
    <x v="2"/>
    <s v="05/15/2025 6:50 AM"/>
    <d v="1901-01-01T00:00:00"/>
    <s v="Not Approved On Time"/>
    <n v="3"/>
    <s v=""/>
    <s v="104 6022A - Rem Haul off Curb and Gutter"/>
    <s v="240026 - Jose M. Cardoso"/>
    <s v="Aaron Concha's Crew"/>
  </r>
  <r>
    <n v="604198"/>
    <s v="240026"/>
    <s v="Jose M. Cardoso"/>
    <x v="11"/>
    <x v="11"/>
    <s v="260 6006A"/>
    <s v="Rough G for Lime 6 EXST MATL"/>
    <s v="1"/>
    <n v="7"/>
    <x v="2"/>
    <x v="0"/>
    <m/>
    <x v="21"/>
    <s v="Concrete"/>
    <s v="Aaron Concha"/>
    <s v="05/15/2025, 06:50"/>
    <m/>
    <s v="0001-01-01T00:00:00Z"/>
    <x v="0"/>
    <s v="0001-01-01T00:00:00Z"/>
    <m/>
    <m/>
    <m/>
    <s v="2025-007 - SM-Dallas SH 310 Intersection"/>
    <x v="4"/>
    <d v="2025-05-14T00:00:00"/>
    <x v="2"/>
    <s v="05/15/2025 6:50 AM"/>
    <d v="1901-01-01T00:00:00"/>
    <s v="Not Approved On Time"/>
    <n v="7"/>
    <s v=""/>
    <s v="260 6006A - Rough G for Lime 6 EXST MATL"/>
    <s v="240026 - Jose M. Cardoso"/>
    <s v="Aaron Concha's Crew"/>
  </r>
  <r>
    <n v="603073"/>
    <s v="240026"/>
    <s v="Jose M. Cardoso"/>
    <x v="11"/>
    <x v="11"/>
    <s v="104 6001A"/>
    <s v="Break Rem Conc Pav 9"/>
    <s v="1"/>
    <n v="3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3"/>
    <s v=""/>
    <s v="104 6001A - Break Rem Conc Pav 9"/>
    <s v="240026 - Jose M. Cardoso"/>
    <s v="Aaron Concha's Crew"/>
  </r>
  <r>
    <n v="603074"/>
    <s v="240026"/>
    <s v="Jose M. Cardoso"/>
    <x v="11"/>
    <x v="11"/>
    <s v="104 6022A"/>
    <s v="Rem Haul off Curb and Gutter"/>
    <s v="1"/>
    <n v="3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3"/>
    <s v=""/>
    <s v="104 6022A - Rem Haul off Curb and Gutter"/>
    <s v="240026 - Jose M. Cardoso"/>
    <s v="Aaron Concha's Crew"/>
  </r>
  <r>
    <n v="603075"/>
    <s v="240026"/>
    <s v="Jose M. Cardoso"/>
    <x v="11"/>
    <x v="11"/>
    <s v="260 6006A"/>
    <s v="Rough G for Lime 6 EXST MATL"/>
    <s v="1"/>
    <n v="4"/>
    <x v="4"/>
    <x v="0"/>
    <m/>
    <x v="21"/>
    <s v="Concrete"/>
    <s v="Aaron Concha"/>
    <s v="05/12/2025, 17:14"/>
    <m/>
    <s v="0001-01-01T00:00:00Z"/>
    <x v="0"/>
    <s v="0001-01-01T00:00:00Z"/>
    <m/>
    <m/>
    <m/>
    <s v="2025-007 - SM-Dallas SH 310 Intersection"/>
    <x v="4"/>
    <d v="2025-05-12T00:00:00"/>
    <x v="4"/>
    <s v="05/12/2025 5:14 PM"/>
    <d v="1901-01-01T00:00:00"/>
    <s v="Not Approved On Time"/>
    <n v="4"/>
    <s v=""/>
    <s v="260 6006A - Rough G for Lime 6 EXST MATL"/>
    <s v="240026 - Jose M. Cardoso"/>
    <s v="Aaron Concha's Crew"/>
  </r>
  <r>
    <n v="605314"/>
    <s v="240074"/>
    <s v="Daniel Rodriguez Flores"/>
    <x v="5"/>
    <x v="5"/>
    <s v="439 6017G"/>
    <s v="CO Pour"/>
    <s v="1"/>
    <n v="10"/>
    <x v="5"/>
    <x v="0"/>
    <m/>
    <x v="20"/>
    <s v="Bridge"/>
    <s v="Juan L. Ruiz"/>
    <s v="05/18/2025, 17:53"/>
    <m/>
    <s v="0001-01-01T00:00:00Z"/>
    <x v="0"/>
    <s v="0001-01-01T00:00:00Z"/>
    <m/>
    <m/>
    <m/>
    <s v="2023-034 - Dallas IH 45 Bridge Maintenanc"/>
    <x v="3"/>
    <d v="2025-05-17T00:00:00"/>
    <x v="5"/>
    <s v="05/18/2025 5:53 PM"/>
    <d v="1901-01-01T00:00:00"/>
    <s v="Not Approved On Time"/>
    <n v="10"/>
    <s v=""/>
    <s v="439 6017G - CO Pour"/>
    <s v="240074 - Daniel Rodriguez Flores"/>
    <s v="Juan Ruiz's Crew"/>
  </r>
  <r>
    <n v="605458"/>
    <s v="210013"/>
    <s v="Matthew C. Shaylor"/>
    <x v="10"/>
    <x v="10"/>
    <s v="9000 100S"/>
    <s v="Safety/Survey/Scheduling"/>
    <s v="1"/>
    <n v="8"/>
    <x v="1"/>
    <x v="0"/>
    <m/>
    <x v="1"/>
    <m/>
    <s v="Matthew C. Shaylor"/>
    <s v="05/19/2025, 06:34"/>
    <m/>
    <s v="0001-01-01T00:00:00Z"/>
    <x v="0"/>
    <s v="0001-01-01T00:00:00Z"/>
    <m/>
    <m/>
    <m/>
    <s v="TEXDIST - Texas District Office"/>
    <x v="5"/>
    <d v="2025-05-15T00:00:00"/>
    <x v="1"/>
    <s v="05/19/2025 6:34 AM"/>
    <d v="1901-01-01T00:00:00"/>
    <s v="Not Approved On Time"/>
    <n v="8"/>
    <s v=""/>
    <s v="9000 100S - Safety/Survey/Scheduling"/>
    <s v="210013 - Matthew C. Shaylor"/>
    <s v=""/>
  </r>
  <r>
    <n v="605459"/>
    <s v="210013"/>
    <s v="Matthew C. Shaylor"/>
    <x v="10"/>
    <x v="10"/>
    <s v="9000 100S"/>
    <s v="Safety/Survey/Scheduling"/>
    <s v="1"/>
    <n v="8"/>
    <x v="0"/>
    <x v="0"/>
    <m/>
    <x v="1"/>
    <m/>
    <s v="Matthew C. Shaylor"/>
    <s v="05/19/2025, 06:34"/>
    <m/>
    <s v="0001-01-01T00:00:00Z"/>
    <x v="0"/>
    <s v="0001-01-01T00:00:00Z"/>
    <m/>
    <m/>
    <m/>
    <s v="TEXDIST - Texas District Office"/>
    <x v="5"/>
    <d v="2025-05-16T00:00:00"/>
    <x v="0"/>
    <s v="05/19/2025 6:34 AM"/>
    <d v="1901-01-01T00:00:00"/>
    <s v="Not Approved On Time"/>
    <n v="8"/>
    <s v=""/>
    <s v="9000 100S - Safety/Survey/Scheduling"/>
    <s v="210013 - Matthew C. Shaylor"/>
    <s v=""/>
  </r>
  <r>
    <n v="605194"/>
    <s v="240019"/>
    <s v="Salvador Aguillon"/>
    <x v="5"/>
    <x v="5"/>
    <s v="483 6002A"/>
    <s v="MILL 1 Milling"/>
    <s v="1"/>
    <n v="4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4"/>
    <s v=""/>
    <s v="483 6002A - MILL 1 Milling"/>
    <s v="240019 - Salvador Aguillon"/>
    <s v="Salvador Aguillon Crew"/>
  </r>
  <r>
    <n v="605195"/>
    <s v="240019"/>
    <s v="Salvador Aguillon"/>
    <x v="5"/>
    <x v="5"/>
    <s v="483 6021A"/>
    <s v="HYDRO Support and Clean"/>
    <s v="1"/>
    <n v="4"/>
    <x v="0"/>
    <x v="0"/>
    <m/>
    <x v="22"/>
    <s v="Bridge"/>
    <s v="Salvador Aguillon"/>
    <s v="05/17/2025, 15:48"/>
    <m/>
    <s v="0001-01-01T00:00:00Z"/>
    <x v="0"/>
    <s v="0001-01-01T00:00:00Z"/>
    <m/>
    <m/>
    <m/>
    <s v="2023-034 - Dallas IH 45 Bridge Maintenanc"/>
    <x v="3"/>
    <d v="2025-05-16T00:00:00"/>
    <x v="0"/>
    <s v="05/17/2025 3:48 PM"/>
    <d v="1901-01-01T00:00:00"/>
    <s v="Not Approved On Time"/>
    <n v="4"/>
    <s v=""/>
    <s v="483 6021A - HYDRO Support and Clean"/>
    <s v="240019 - Salvador Aguillon"/>
    <s v="Salvador Aguillon Crew"/>
  </r>
  <r>
    <n v="605179"/>
    <s v="240019"/>
    <s v="Salvador Aguillon"/>
    <x v="4"/>
    <x v="4"/>
    <s v="439 6013A"/>
    <s v="MLPO Final Deck Clean 8 Loc"/>
    <s v="1"/>
    <n v="1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1"/>
    <s v=""/>
    <s v="439 6013A - MLPO Final Deck Clean 8 Loc"/>
    <s v="240019 - Salvador Aguillon"/>
    <s v="Salvador Aguillon Crew"/>
  </r>
  <r>
    <n v="605180"/>
    <s v="240019"/>
    <s v="Salvador Aguillon"/>
    <x v="4"/>
    <x v="4"/>
    <s v="439 6013B"/>
    <s v="MLPO Prep for Edge"/>
    <s v="1"/>
    <n v="1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1"/>
    <s v=""/>
    <s v="439 6013B - MLPO Prep for Edge"/>
    <s v="240019 - Salvador Aguillon"/>
    <s v="Salvador Aguillon Crew"/>
  </r>
  <r>
    <n v="605181"/>
    <s v="240019"/>
    <s v="Salvador Aguillon"/>
    <x v="4"/>
    <x v="4"/>
    <s v="439 6013D"/>
    <s v="MLPO Flint Pour Deck"/>
    <s v="1"/>
    <n v="6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6"/>
    <s v=""/>
    <s v="439 6013D - MLPO Flint Pour Deck"/>
    <s v="240019 - Salvador Aguillon"/>
    <s v="Salvador Aguillon Crew"/>
  </r>
  <r>
    <n v="605196"/>
    <s v="240297"/>
    <s v="Isaac Caamal"/>
    <x v="5"/>
    <x v="5"/>
    <s v="483 6002A"/>
    <s v="MILL 1 Milling"/>
    <s v="1"/>
    <n v="6.5"/>
    <x v="0"/>
    <x v="0"/>
    <m/>
    <x v="22"/>
    <s v="Bridge"/>
    <s v="Salvador Aguillon"/>
    <s v="05/17/2025, 15:48"/>
    <m/>
    <s v="0001-01-01T00:00:00Z"/>
    <x v="0"/>
    <s v="0001-01-01T00:00:00Z"/>
    <m/>
    <m/>
    <m/>
    <s v="2023-034 - Dallas IH 45 Bridge Maintenanc"/>
    <x v="3"/>
    <d v="2025-05-16T00:00:00"/>
    <x v="0"/>
    <s v="05/17/2025 3:48 PM"/>
    <d v="1901-01-01T00:00:00"/>
    <s v="Not Approved On Time"/>
    <n v="6.5"/>
    <s v=""/>
    <s v="483 6002A - MILL 1 Milling"/>
    <s v="240297 - Isaac Caamal"/>
    <s v="Salvador Aguillon Crew"/>
  </r>
  <r>
    <n v="605197"/>
    <s v="240297"/>
    <s v="Isaac Caamal"/>
    <x v="5"/>
    <x v="5"/>
    <s v="483 6021A"/>
    <s v="HYDRO Support and Clean"/>
    <s v="1"/>
    <n v="6.5"/>
    <x v="0"/>
    <x v="0"/>
    <m/>
    <x v="22"/>
    <s v="Bridge"/>
    <s v="Salvador Aguillon"/>
    <s v="05/17/2025, 15:48"/>
    <m/>
    <s v="0001-01-01T00:00:00Z"/>
    <x v="0"/>
    <s v="0001-01-01T00:00:00Z"/>
    <m/>
    <m/>
    <m/>
    <s v="2023-034 - Dallas IH 45 Bridge Maintenanc"/>
    <x v="3"/>
    <d v="2025-05-16T00:00:00"/>
    <x v="0"/>
    <s v="05/17/2025 3:48 PM"/>
    <d v="1901-01-01T00:00:00"/>
    <s v="Not Approved On Time"/>
    <n v="6.5"/>
    <s v=""/>
    <s v="483 6021A - HYDRO Support and Clean"/>
    <s v="240297 - Isaac Caamal"/>
    <s v="Salvador Aguillon Crew"/>
  </r>
  <r>
    <n v="605387"/>
    <s v="240297"/>
    <s v="Isaac Caamal"/>
    <x v="5"/>
    <x v="5"/>
    <s v="439 6017G"/>
    <s v="CO Pour"/>
    <s v="1"/>
    <n v="8.5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8.5"/>
    <s v=""/>
    <s v="439 6017G - CO Pour"/>
    <s v="240297 - Isaac Caamal"/>
    <s v="Salvador Aguillon Crew"/>
  </r>
  <r>
    <n v="605388"/>
    <s v="240297"/>
    <s v="Isaac Caamal"/>
    <x v="5"/>
    <x v="5"/>
    <s v="439 6017D"/>
    <s v="CO Prep for Overlay"/>
    <s v="1"/>
    <n v="3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3"/>
    <s v=""/>
    <s v="439 6017D - CO Prep for Overlay"/>
    <s v="240297 - Isaac Caamal"/>
    <s v="Salvador Aguillon Crew"/>
  </r>
  <r>
    <n v="605182"/>
    <s v="240297"/>
    <s v="Isaac Caamal"/>
    <x v="4"/>
    <x v="4"/>
    <s v="439 6013A"/>
    <s v="MLPO Final Deck Clean 8 Loc"/>
    <s v="1"/>
    <n v="3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3"/>
    <s v=""/>
    <s v="439 6013A - MLPO Final Deck Clean 8 Loc"/>
    <s v="240297 - Isaac Caamal"/>
    <s v="Salvador Aguillon Crew"/>
  </r>
  <r>
    <n v="605183"/>
    <s v="240297"/>
    <s v="Isaac Caamal"/>
    <x v="4"/>
    <x v="4"/>
    <s v="439 6013B"/>
    <s v="MLPO Prep for Edge"/>
    <s v="1"/>
    <n v="4.5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4.5"/>
    <s v=""/>
    <s v="439 6013B - MLPO Prep for Edge"/>
    <s v="240297 - Isaac Caamal"/>
    <s v="Salvador Aguillon Crew"/>
  </r>
  <r>
    <n v="605184"/>
    <s v="240297"/>
    <s v="Isaac Caamal"/>
    <x v="4"/>
    <x v="4"/>
    <s v="439 6013D"/>
    <s v="MLPO Flint Pour Deck"/>
    <s v="1"/>
    <n v="4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4"/>
    <s v=""/>
    <s v="439 6013D - MLPO Flint Pour Deck"/>
    <s v="240297 - Isaac Caamal"/>
    <s v="Salvador Aguillon Crew"/>
  </r>
  <r>
    <n v="605185"/>
    <s v="240709"/>
    <s v="Agustin Ruiz Ledesma"/>
    <x v="4"/>
    <x v="4"/>
    <s v="439 6013B"/>
    <s v="MLPO Prep for Edge"/>
    <s v="1"/>
    <n v="4.5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4.5"/>
    <s v=""/>
    <s v="439 6013B - MLPO Prep for Edge"/>
    <s v="240709 - Agustin Ruiz Ledesma"/>
    <s v="Salvador Aguillon Crew"/>
  </r>
  <r>
    <n v="605186"/>
    <s v="240709"/>
    <s v="Agustin Ruiz Ledesma"/>
    <x v="4"/>
    <x v="4"/>
    <s v="439 6013D"/>
    <s v="MLPO Flint Pour Deck"/>
    <s v="1"/>
    <n v="4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4"/>
    <s v=""/>
    <s v="439 6013D - MLPO Flint Pour Deck"/>
    <s v="240709 - Agustin Ruiz Ledesma"/>
    <s v="Salvador Aguillon Crew"/>
  </r>
  <r>
    <n v="605187"/>
    <s v="240709"/>
    <s v="Agustin Ruiz Ledesma"/>
    <x v="4"/>
    <x v="4"/>
    <s v="439 6013A"/>
    <s v="MLPO Final Deck Clean 8 Loc"/>
    <s v="1"/>
    <n v="3"/>
    <x v="1"/>
    <x v="0"/>
    <m/>
    <x v="22"/>
    <s v="Bridge"/>
    <s v="Salvador Aguillon"/>
    <s v="05/17/2025, 15:40"/>
    <m/>
    <s v="0001-01-01T00:00:00Z"/>
    <x v="0"/>
    <s v="0001-01-01T00:00:00Z"/>
    <m/>
    <m/>
    <m/>
    <s v="2023-032 - IH-345 BRIDGE REHABILITATION"/>
    <x v="3"/>
    <d v="2025-05-15T00:00:00"/>
    <x v="1"/>
    <s v="05/17/2025 3:40 PM"/>
    <d v="1901-01-01T00:00:00"/>
    <s v="Not Approved On Time"/>
    <n v="3"/>
    <s v=""/>
    <s v="439 6013A - MLPO Final Deck Clean 8 Loc"/>
    <s v="240709 - Agustin Ruiz Ledesma"/>
    <s v="Salvador Aguillon Crew"/>
  </r>
  <r>
    <n v="605389"/>
    <s v="240709"/>
    <s v="Agustin Ruiz Ledesma"/>
    <x v="5"/>
    <x v="5"/>
    <s v="439 6017G"/>
    <s v="CO Pour"/>
    <s v="1"/>
    <n v="8.5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8.5"/>
    <s v=""/>
    <s v="439 6017G - CO Pour"/>
    <s v="240709 - Agustin Ruiz Ledesma"/>
    <s v="Salvador Aguillon Crew"/>
  </r>
  <r>
    <n v="605390"/>
    <s v="240709"/>
    <s v="Agustin Ruiz Ledesma"/>
    <x v="5"/>
    <x v="5"/>
    <s v="439 6017D"/>
    <s v="CO Prep for Overlay"/>
    <s v="1"/>
    <n v="3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3"/>
    <s v=""/>
    <s v="439 6017D - CO Prep for Overlay"/>
    <s v="240709 - Agustin Ruiz Ledesma"/>
    <s v="Salvador Aguillon Crew"/>
  </r>
  <r>
    <n v="605198"/>
    <s v="240709"/>
    <s v="Agustin Ruiz Ledesma"/>
    <x v="5"/>
    <x v="5"/>
    <s v="483 6002A"/>
    <s v="MILL 1 Milling"/>
    <s v="1"/>
    <n v="6.5"/>
    <x v="0"/>
    <x v="0"/>
    <m/>
    <x v="22"/>
    <s v="Bridge"/>
    <s v="Salvador Aguillon"/>
    <s v="05/17/2025, 15:48"/>
    <m/>
    <s v="0001-01-01T00:00:00Z"/>
    <x v="0"/>
    <s v="0001-01-01T00:00:00Z"/>
    <m/>
    <m/>
    <m/>
    <s v="2023-034 - Dallas IH 45 Bridge Maintenanc"/>
    <x v="3"/>
    <d v="2025-05-16T00:00:00"/>
    <x v="0"/>
    <s v="05/17/2025 3:48 PM"/>
    <d v="1901-01-01T00:00:00"/>
    <s v="Not Approved On Time"/>
    <n v="6.5"/>
    <s v=""/>
    <s v="483 6002A - MILL 1 Milling"/>
    <s v="240709 - Agustin Ruiz Ledesma"/>
    <s v="Salvador Aguillon Crew"/>
  </r>
  <r>
    <n v="605199"/>
    <s v="240709"/>
    <s v="Agustin Ruiz Ledesma"/>
    <x v="5"/>
    <x v="5"/>
    <s v="483 6021A"/>
    <s v="HYDRO Support and Clean"/>
    <s v="1"/>
    <n v="6.5"/>
    <x v="0"/>
    <x v="0"/>
    <m/>
    <x v="22"/>
    <s v="Bridge"/>
    <s v="Salvador Aguillon"/>
    <s v="05/17/2025, 15:48"/>
    <m/>
    <s v="0001-01-01T00:00:00Z"/>
    <x v="0"/>
    <s v="0001-01-01T00:00:00Z"/>
    <m/>
    <m/>
    <m/>
    <s v="2023-034 - Dallas IH 45 Bridge Maintenanc"/>
    <x v="3"/>
    <d v="2025-05-16T00:00:00"/>
    <x v="0"/>
    <s v="05/17/2025 3:48 PM"/>
    <d v="1901-01-01T00:00:00"/>
    <s v="Not Approved On Time"/>
    <n v="6.5"/>
    <s v=""/>
    <s v="483 6021A - HYDRO Support and Clean"/>
    <s v="240709 - Agustin Ruiz Ledesma"/>
    <s v="Salvador Aguillon Crew"/>
  </r>
  <r>
    <n v="605192"/>
    <s v="240646"/>
    <s v="Johnny Carmona"/>
    <x v="5"/>
    <x v="5"/>
    <s v="483 6002A"/>
    <s v="MILL 1 Milling"/>
    <s v="1"/>
    <n v="6.5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6.5"/>
    <s v=""/>
    <s v="483 6002A - MILL 1 Milling"/>
    <s v="240646 - Johnny Carmona"/>
    <s v="Salvador Aguillon Crew"/>
  </r>
  <r>
    <n v="605193"/>
    <s v="240646"/>
    <s v="Johnny Carmona"/>
    <x v="5"/>
    <x v="5"/>
    <s v="483 6021A"/>
    <s v="HYDRO Support and Clean"/>
    <s v="1"/>
    <n v="6.5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6.5"/>
    <s v=""/>
    <s v="483 6021A - HYDRO Support and Clean"/>
    <s v="240646 - Johnny Carmona"/>
    <s v="Salvador Aguillon Crew"/>
  </r>
  <r>
    <n v="605382"/>
    <s v="240646"/>
    <s v="Johnny Carmona"/>
    <x v="5"/>
    <x v="5"/>
    <s v="439 6017G"/>
    <s v="CO Pour"/>
    <s v="1"/>
    <n v="8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8"/>
    <s v=""/>
    <s v="439 6017G - CO Pour"/>
    <s v="240646 - Johnny Carmona"/>
    <s v="Salvador Aguillon Crew"/>
  </r>
  <r>
    <n v="605383"/>
    <s v="240646"/>
    <s v="Johnny Carmona"/>
    <x v="5"/>
    <x v="5"/>
    <s v="439 6017D"/>
    <s v="CO Prep for Overlay"/>
    <s v="1"/>
    <n v="3.5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3.5"/>
    <s v=""/>
    <s v="439 6017D - CO Prep for Overlay"/>
    <s v="240646 - Johnny Carmona"/>
    <s v="Salvador Aguillon Crew"/>
  </r>
  <r>
    <n v="605176"/>
    <s v="240646"/>
    <s v="Johnny Carmona"/>
    <x v="4"/>
    <x v="4"/>
    <s v="439 6013D"/>
    <s v="MLPO Flint Pour Deck"/>
    <s v="1"/>
    <n v="4.5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4.5"/>
    <s v=""/>
    <s v="439 6013D - MLPO Flint Pour Deck"/>
    <s v="240646 - Johnny Carmona"/>
    <s v="Salvador Aguillon Crew"/>
  </r>
  <r>
    <n v="605177"/>
    <s v="240646"/>
    <s v="Johnny Carmona"/>
    <x v="4"/>
    <x v="4"/>
    <s v="439 6013B"/>
    <s v="MLPO Prep for Edge"/>
    <s v="1"/>
    <n v="4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4"/>
    <s v=""/>
    <s v="439 6013B - MLPO Prep for Edge"/>
    <s v="240646 - Johnny Carmona"/>
    <s v="Salvador Aguillon Crew"/>
  </r>
  <r>
    <n v="605178"/>
    <s v="240646"/>
    <s v="Johnny Carmona"/>
    <x v="4"/>
    <x v="4"/>
    <s v="439 6013A"/>
    <s v="MLPO Final Deck Clean 8 Loc"/>
    <s v="1"/>
    <n v="3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3"/>
    <s v=""/>
    <s v="439 6013A - MLPO Final Deck Clean 8 Loc"/>
    <s v="240646 - Johnny Carmona"/>
    <s v="Salvador Aguillon Crew"/>
  </r>
  <r>
    <n v="605190"/>
    <s v="240653"/>
    <s v="Ricardo Palmerin"/>
    <x v="5"/>
    <x v="5"/>
    <s v="483 6002A"/>
    <s v="MILL 1 Milling"/>
    <s v="1"/>
    <n v="6.5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6.5"/>
    <s v=""/>
    <s v="483 6002A - MILL 1 Milling"/>
    <s v="240653 - Ricardo Palmerin"/>
    <s v="Salvador Aguillon Crew"/>
  </r>
  <r>
    <n v="605191"/>
    <s v="240653"/>
    <s v="Ricardo Palmerin"/>
    <x v="5"/>
    <x v="5"/>
    <s v="483 6021A"/>
    <s v="HYDRO Support and Clean"/>
    <s v="1"/>
    <n v="6.5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6.5"/>
    <s v=""/>
    <s v="483 6021A - HYDRO Support and Clean"/>
    <s v="240653 - Ricardo Palmerin"/>
    <s v="Salvador Aguillon Crew"/>
  </r>
  <r>
    <n v="605380"/>
    <s v="240653"/>
    <s v="Ricardo Palmerin"/>
    <x v="5"/>
    <x v="5"/>
    <s v="439 6017D"/>
    <s v="CO Prep for Overlay"/>
    <s v="1"/>
    <n v="3.5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3.5"/>
    <s v=""/>
    <s v="439 6017D - CO Prep for Overlay"/>
    <s v="240653 - Ricardo Palmerin"/>
    <s v="Salvador Aguillon Crew"/>
  </r>
  <r>
    <n v="605381"/>
    <s v="240653"/>
    <s v="Ricardo Palmerin"/>
    <x v="5"/>
    <x v="5"/>
    <s v="439 6017G"/>
    <s v="CO Pour"/>
    <s v="1"/>
    <n v="8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8"/>
    <s v=""/>
    <s v="439 6017G - CO Pour"/>
    <s v="240653 - Ricardo Palmerin"/>
    <s v="Salvador Aguillon Crew"/>
  </r>
  <r>
    <n v="605173"/>
    <s v="240653"/>
    <s v="Ricardo Palmerin"/>
    <x v="4"/>
    <x v="4"/>
    <s v="439 6013D"/>
    <s v="MLPO Flint Pour Deck"/>
    <s v="1"/>
    <n v="4.5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4.5"/>
    <s v=""/>
    <s v="439 6013D - MLPO Flint Pour Deck"/>
    <s v="240653 - Ricardo Palmerin"/>
    <s v="Salvador Aguillon Crew"/>
  </r>
  <r>
    <n v="605174"/>
    <s v="240653"/>
    <s v="Ricardo Palmerin"/>
    <x v="4"/>
    <x v="4"/>
    <s v="439 6013B"/>
    <s v="MLPO Prep for Edge"/>
    <s v="1"/>
    <n v="4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4"/>
    <s v=""/>
    <s v="439 6013B - MLPO Prep for Edge"/>
    <s v="240653 - Ricardo Palmerin"/>
    <s v="Salvador Aguillon Crew"/>
  </r>
  <r>
    <n v="605175"/>
    <s v="240653"/>
    <s v="Ricardo Palmerin"/>
    <x v="4"/>
    <x v="4"/>
    <s v="439 6013A"/>
    <s v="MLPO Final Deck Clean 8 Loc"/>
    <s v="1"/>
    <n v="3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3"/>
    <s v=""/>
    <s v="439 6013A - MLPO Final Deck Clean 8 Loc"/>
    <s v="240653 - Ricardo Palmerin"/>
    <s v="Salvador Aguillon Crew"/>
  </r>
  <r>
    <n v="605379"/>
    <s v="240802"/>
    <s v="Miguel T. Tovar"/>
    <x v="5"/>
    <x v="5"/>
    <s v="439 6017D"/>
    <s v="CO Prep for Overlay"/>
    <s v="1"/>
    <n v="3.5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3.5"/>
    <s v=""/>
    <s v="439 6017D - CO Prep for Overlay"/>
    <s v="240802 - Miguel T. Tovar"/>
    <s v="Salvador Aguillon Crew"/>
  </r>
  <r>
    <n v="605188"/>
    <s v="240802"/>
    <s v="Miguel T. Tovar"/>
    <x v="5"/>
    <x v="5"/>
    <s v="483 6002A"/>
    <s v="MILL 1 Milling"/>
    <s v="1"/>
    <n v="6.5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6.5"/>
    <s v=""/>
    <s v="483 6002A - MILL 1 Milling"/>
    <s v="240802 - Miguel T. Tovar"/>
    <s v="Salvador Aguillon Crew"/>
  </r>
  <r>
    <n v="605189"/>
    <s v="240802"/>
    <s v="Miguel T. Tovar"/>
    <x v="5"/>
    <x v="5"/>
    <s v="483 6021A"/>
    <s v="HYDRO Support and Clean"/>
    <s v="1"/>
    <n v="6.5"/>
    <x v="0"/>
    <x v="0"/>
    <m/>
    <x v="22"/>
    <s v="Bridge"/>
    <s v="Salvador Aguillon"/>
    <s v="05/17/2025, 15:47"/>
    <m/>
    <s v="0001-01-01T00:00:00Z"/>
    <x v="0"/>
    <s v="0001-01-01T00:00:00Z"/>
    <m/>
    <m/>
    <m/>
    <s v="2023-034 - Dallas IH 45 Bridge Maintenanc"/>
    <x v="3"/>
    <d v="2025-05-16T00:00:00"/>
    <x v="0"/>
    <s v="05/17/2025 3:47 PM"/>
    <d v="1901-01-01T00:00:00"/>
    <s v="Not Approved On Time"/>
    <n v="6.5"/>
    <s v=""/>
    <s v="483 6021A - HYDRO Support and Clean"/>
    <s v="240802 - Miguel T. Tovar"/>
    <s v="Salvador Aguillon Crew"/>
  </r>
  <r>
    <n v="605377"/>
    <s v="240802"/>
    <s v="Miguel T. Tovar"/>
    <x v="5"/>
    <x v="5"/>
    <s v="439 6017G"/>
    <s v="CO Pour"/>
    <s v="1"/>
    <n v="8"/>
    <x v="5"/>
    <x v="0"/>
    <m/>
    <x v="22"/>
    <s v="Bridge"/>
    <s v="Salvador Aguillon"/>
    <s v="05/18/2025, 22:22"/>
    <m/>
    <s v="0001-01-01T00:00:00Z"/>
    <x v="0"/>
    <s v="0001-01-01T00:00:00Z"/>
    <m/>
    <m/>
    <m/>
    <s v="2023-034 - Dallas IH 45 Bridge Maintenanc"/>
    <x v="3"/>
    <d v="2025-05-17T00:00:00"/>
    <x v="5"/>
    <s v="05/18/2025 10:22 PM"/>
    <d v="1901-01-01T00:00:00"/>
    <s v="Not Approved On Time"/>
    <n v="8"/>
    <s v=""/>
    <s v="439 6017G - CO Pour"/>
    <s v="240802 - Miguel T. Tovar"/>
    <s v="Salvador Aguillon Crew"/>
  </r>
  <r>
    <n v="605170"/>
    <s v="240802"/>
    <s v="Miguel T. Tovar"/>
    <x v="4"/>
    <x v="4"/>
    <s v="439 6013A"/>
    <s v="MLPO Final Deck Clean 8 Loc"/>
    <s v="1"/>
    <n v="3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3"/>
    <s v=""/>
    <s v="439 6013A - MLPO Final Deck Clean 8 Loc"/>
    <s v="240802 - Miguel T. Tovar"/>
    <s v="Salvador Aguillon Crew"/>
  </r>
  <r>
    <n v="605171"/>
    <s v="240802"/>
    <s v="Miguel T. Tovar"/>
    <x v="4"/>
    <x v="4"/>
    <s v="439 6013B"/>
    <s v="MLPO Prep for Edge"/>
    <s v="1"/>
    <n v="4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4"/>
    <s v=""/>
    <s v="439 6013B - MLPO Prep for Edge"/>
    <s v="240802 - Miguel T. Tovar"/>
    <s v="Salvador Aguillon Crew"/>
  </r>
  <r>
    <n v="605172"/>
    <s v="240802"/>
    <s v="Miguel T. Tovar"/>
    <x v="4"/>
    <x v="4"/>
    <s v="439 6013D"/>
    <s v="MLPO Flint Pour Deck"/>
    <s v="1"/>
    <n v="4.5"/>
    <x v="1"/>
    <x v="0"/>
    <m/>
    <x v="22"/>
    <s v="Bridge"/>
    <s v="Salvador Aguillon"/>
    <s v="05/17/2025, 15:39"/>
    <m/>
    <s v="0001-01-01T00:00:00Z"/>
    <x v="0"/>
    <s v="0001-01-01T00:00:00Z"/>
    <m/>
    <m/>
    <m/>
    <s v="2023-032 - IH-345 BRIDGE REHABILITATION"/>
    <x v="3"/>
    <d v="2025-05-15T00:00:00"/>
    <x v="1"/>
    <s v="05/17/2025 3:39 PM"/>
    <d v="1901-01-01T00:00:00"/>
    <s v="Not Approved On Time"/>
    <n v="4.5"/>
    <s v=""/>
    <s v="439 6013D - MLPO Flint Pour Deck"/>
    <s v="240802 - Miguel T. Tovar"/>
    <s v="Salvador Aguillon Crew"/>
  </r>
  <r>
    <n v="604967"/>
    <s v="240008"/>
    <s v="Eliam Hernandez"/>
    <x v="6"/>
    <x v="6"/>
    <s v="110 6001B"/>
    <s v="FG Subgrade Mainline"/>
    <s v="1"/>
    <n v="7"/>
    <x v="0"/>
    <x v="0"/>
    <m/>
    <x v="7"/>
    <s v="Concrete"/>
    <s v="Jorge L. Flores"/>
    <s v="05/16/2025, 21:34"/>
    <m/>
    <s v="0001-01-01T00:00:00Z"/>
    <x v="0"/>
    <s v="0001-01-01T00:00:00Z"/>
    <m/>
    <m/>
    <m/>
    <s v="2023-007 - Ector BI 20E Rehab Roadway"/>
    <x v="2"/>
    <d v="2025-05-16T00:00:00"/>
    <x v="0"/>
    <s v="05/16/2025 9:34 PM"/>
    <d v="1901-01-01T00:00:00"/>
    <s v="Not Approved On Time"/>
    <n v="7"/>
    <s v=""/>
    <s v="110 6001B - FG Subgrade Mainline"/>
    <s v="240008 - Eliam Hernandez"/>
    <s v="Jorge Flores's Crew"/>
  </r>
  <r>
    <n v="605294"/>
    <s v="240008"/>
    <s v="Eliam Hernandez"/>
    <x v="6"/>
    <x v="6"/>
    <s v="110 6001B"/>
    <s v="FG Subgrade Mainline"/>
    <s v="1"/>
    <n v="7"/>
    <x v="5"/>
    <x v="0"/>
    <m/>
    <x v="7"/>
    <s v="Concrete"/>
    <s v="Jorge L. Flores"/>
    <s v="05/18/2025, 15:50"/>
    <m/>
    <s v="0001-01-01T00:00:00Z"/>
    <x v="0"/>
    <s v="0001-01-01T00:00:00Z"/>
    <m/>
    <m/>
    <m/>
    <s v="2023-007 - Ector BI 20E Rehab Roadway"/>
    <x v="2"/>
    <d v="2025-05-17T00:00:00"/>
    <x v="5"/>
    <s v="05/18/2025 3:50 PM"/>
    <d v="1901-01-01T00:00:00"/>
    <s v="Not Approved On Time"/>
    <n v="7"/>
    <s v=""/>
    <s v="110 6001B - FG Subgrade Mainline"/>
    <s v="240008 - Eliam Hernandez"/>
    <s v="Jorge Flores's Crew"/>
  </r>
  <r>
    <n v="604962"/>
    <s v="240008"/>
    <s v="Eliam Hernandez"/>
    <x v="6"/>
    <x v="6"/>
    <s v="132 6007A"/>
    <s v="Cut Place TY D Common Truck Ha"/>
    <s v="1"/>
    <n v="5"/>
    <x v="0"/>
    <x v="0"/>
    <m/>
    <x v="7"/>
    <s v="Concrete"/>
    <s v="Jorge L. Flores"/>
    <s v="05/16/2025, 21:33"/>
    <m/>
    <s v="0001-01-01T00:00:00Z"/>
    <x v="0"/>
    <s v="0001-01-01T00:00:00Z"/>
    <m/>
    <m/>
    <m/>
    <s v="2023-007 - Ector BI 20E Rehab Roadway"/>
    <x v="2"/>
    <d v="2025-05-16T00:00:00"/>
    <x v="0"/>
    <s v="05/16/2025 9:33 PM"/>
    <d v="1901-01-01T00:00:00"/>
    <s v="Not Approved On Time"/>
    <n v="5"/>
    <s v=""/>
    <s v="132 6007A - Cut Place TY D Common Truck Ha"/>
    <s v="240008 - Eliam Hernandez"/>
    <s v="Jorge Flores's Crew"/>
  </r>
  <r>
    <n v="604965"/>
    <s v="340055"/>
    <s v="Irael Perez Leyva"/>
    <x v="6"/>
    <x v="6"/>
    <s v="110 6001B"/>
    <s v="FG Subgrade Mainline"/>
    <s v="1"/>
    <n v="11"/>
    <x v="0"/>
    <x v="0"/>
    <m/>
    <x v="7"/>
    <s v="Concrete"/>
    <s v="Jorge L. Flores"/>
    <s v="05/16/2025, 21:34"/>
    <m/>
    <s v="0001-01-01T00:00:00Z"/>
    <x v="0"/>
    <s v="0001-01-01T00:00:00Z"/>
    <m/>
    <m/>
    <m/>
    <s v="2023-007 - Ector BI 20E Rehab Roadway"/>
    <x v="2"/>
    <d v="2025-05-16T00:00:00"/>
    <x v="0"/>
    <s v="05/16/2025 9:34 PM"/>
    <d v="1901-01-01T00:00:00"/>
    <s v="Not Approved On Time"/>
    <n v="11"/>
    <s v=""/>
    <s v="110 6001B - FG Subgrade Mainline"/>
    <s v="340055 - Irael Perez Leyva"/>
    <s v="Jorge Flores's Crew"/>
  </r>
  <r>
    <n v="605293"/>
    <s v="340055"/>
    <s v="Irael Perez Leyva"/>
    <x v="6"/>
    <x v="6"/>
    <s v="110 6001B"/>
    <s v="FG Subgrade Mainline"/>
    <s v="1"/>
    <n v="6.5"/>
    <x v="5"/>
    <x v="0"/>
    <m/>
    <x v="7"/>
    <s v="Concrete"/>
    <s v="Jorge L. Flores"/>
    <s v="05/18/2025, 15:49"/>
    <m/>
    <s v="0001-01-01T00:00:00Z"/>
    <x v="0"/>
    <s v="0001-01-01T00:00:00Z"/>
    <m/>
    <m/>
    <m/>
    <s v="2023-007 - Ector BI 20E Rehab Roadway"/>
    <x v="2"/>
    <d v="2025-05-17T00:00:00"/>
    <x v="5"/>
    <s v="05/18/2025 3:49 PM"/>
    <d v="1901-01-01T00:00:00"/>
    <s v="Not Approved On Time"/>
    <n v="6.5"/>
    <s v=""/>
    <s v="110 6001B - FG Subgrade Mainline"/>
    <s v="340055 - Irael Perez Leyva"/>
    <s v="Jorge Flores's Crew"/>
  </r>
  <r>
    <n v="604968"/>
    <s v="340055"/>
    <s v="Irael Perez Leyva"/>
    <x v="6"/>
    <x v="6"/>
    <s v="216 6001A"/>
    <s v="PROOF ROLLING"/>
    <s v="1"/>
    <n v="1"/>
    <x v="0"/>
    <x v="0"/>
    <m/>
    <x v="7"/>
    <s v="Concrete"/>
    <s v="Jorge L. Flores"/>
    <s v="05/16/2025, 21:34"/>
    <m/>
    <s v="0001-01-01T00:00:00Z"/>
    <x v="0"/>
    <s v="0001-01-01T00:00:00Z"/>
    <m/>
    <m/>
    <m/>
    <s v="2023-007 - Ector BI 20E Rehab Roadway"/>
    <x v="2"/>
    <d v="2025-05-16T00:00:00"/>
    <x v="0"/>
    <s v="05/16/2025 9:34 PM"/>
    <d v="1901-01-01T00:00:00"/>
    <s v="Not Approved On Time"/>
    <n v="1"/>
    <s v=""/>
    <s v="216 6001A - PROOF ROLLING"/>
    <s v="340055 - Irael Perez Leyva"/>
    <s v="Jorge Flores's Crew"/>
  </r>
  <r>
    <n v="605295"/>
    <s v="340058"/>
    <s v="Edgar P. Castillo Andrade"/>
    <x v="6"/>
    <x v="6"/>
    <s v="110 6001B"/>
    <s v="FG Subgrade Mainline"/>
    <s v="1"/>
    <n v="6"/>
    <x v="5"/>
    <x v="0"/>
    <m/>
    <x v="7"/>
    <s v="Concrete"/>
    <s v="Jorge L. Flores"/>
    <s v="05/18/2025, 15:50"/>
    <m/>
    <s v="0001-01-01T00:00:00Z"/>
    <x v="0"/>
    <s v="0001-01-01T00:00:00Z"/>
    <m/>
    <m/>
    <m/>
    <s v="2023-007 - Ector BI 20E Rehab Roadway"/>
    <x v="2"/>
    <d v="2025-05-17T00:00:00"/>
    <x v="5"/>
    <s v="05/18/2025 3:50 PM"/>
    <d v="1901-01-01T00:00:00"/>
    <s v="Not Approved On Time"/>
    <n v="6"/>
    <s v=""/>
    <s v="110 6001B - FG Subgrade Mainline"/>
    <s v="340058 - Edgar P. Castillo Andrade"/>
    <s v="Jorge Flores's Crew"/>
  </r>
  <r>
    <n v="604963"/>
    <s v="340058"/>
    <s v="Edgar P. Castillo Andrade"/>
    <x v="6"/>
    <x v="6"/>
    <s v="132 6007A"/>
    <s v="Cut Place TY D Common Truck Ha"/>
    <s v="1"/>
    <n v="5"/>
    <x v="0"/>
    <x v="0"/>
    <m/>
    <x v="7"/>
    <s v="Concrete"/>
    <s v="Jorge L. Flores"/>
    <s v="05/16/2025, 21:33"/>
    <m/>
    <s v="0001-01-01T00:00:00Z"/>
    <x v="0"/>
    <s v="0001-01-01T00:00:00Z"/>
    <m/>
    <m/>
    <m/>
    <s v="2023-007 - Ector BI 20E Rehab Roadway"/>
    <x v="2"/>
    <d v="2025-05-16T00:00:00"/>
    <x v="0"/>
    <s v="05/16/2025 9:33 PM"/>
    <d v="1901-01-01T00:00:00"/>
    <s v="Not Approved On Time"/>
    <n v="5"/>
    <s v=""/>
    <s v="132 6007A - Cut Place TY D Common Truck Ha"/>
    <s v="340058 - Edgar P. Castillo Andrade"/>
    <s v="Jorge Flores's Crew"/>
  </r>
  <r>
    <n v="604966"/>
    <s v="340058"/>
    <s v="Edgar P. Castillo Andrade"/>
    <x v="6"/>
    <x v="6"/>
    <s v="110 6001B"/>
    <s v="FG Subgrade Mainline"/>
    <s v="1"/>
    <n v="7"/>
    <x v="0"/>
    <x v="0"/>
    <m/>
    <x v="7"/>
    <s v="Concrete"/>
    <s v="Jorge L. Flores"/>
    <s v="05/16/2025, 21:34"/>
    <m/>
    <s v="0001-01-01T00:00:00Z"/>
    <x v="0"/>
    <s v="0001-01-01T00:00:00Z"/>
    <m/>
    <m/>
    <m/>
    <s v="2023-007 - Ector BI 20E Rehab Roadway"/>
    <x v="2"/>
    <d v="2025-05-16T00:00:00"/>
    <x v="0"/>
    <s v="05/16/2025 9:34 PM"/>
    <d v="1901-01-01T00:00:00"/>
    <s v="Not Approved On Time"/>
    <n v="7"/>
    <s v=""/>
    <s v="110 6001B - FG Subgrade Mainline"/>
    <s v="340058 - Edgar P. Castillo Andrade"/>
    <s v="Jorge Flores's Crew"/>
  </r>
  <r>
    <n v="604960"/>
    <s v="340059"/>
    <s v="Edgar A. Ruiz Avila"/>
    <x v="6"/>
    <x v="6"/>
    <s v="110 6001B"/>
    <s v="FG Subgrade Mainline"/>
    <s v="1"/>
    <n v="12"/>
    <x v="0"/>
    <x v="0"/>
    <m/>
    <x v="7"/>
    <s v="Concrete"/>
    <s v="Jorge L. Flores"/>
    <s v="05/16/2025, 21:33"/>
    <m/>
    <s v="0001-01-01T00:00:00Z"/>
    <x v="0"/>
    <s v="0001-01-01T00:00:00Z"/>
    <m/>
    <m/>
    <m/>
    <s v="2023-007 - Ector BI 20E Rehab Roadway"/>
    <x v="2"/>
    <d v="2025-05-16T00:00:00"/>
    <x v="0"/>
    <s v="05/16/2025 9:33 PM"/>
    <d v="1901-01-01T00:00:00"/>
    <s v="Not Approved On Time"/>
    <n v="12"/>
    <s v=""/>
    <s v="110 6001B - FG Subgrade Mainline"/>
    <s v="340059 - Edgar A. Ruiz Avila"/>
    <s v="Jorge Flores's Crew"/>
  </r>
  <r>
    <n v="605291"/>
    <s v="340059"/>
    <s v="Edgar A. Ruiz Avila"/>
    <x v="6"/>
    <x v="6"/>
    <s v="110 6001B"/>
    <s v="FG Subgrade Mainline"/>
    <s v="1"/>
    <n v="6"/>
    <x v="5"/>
    <x v="0"/>
    <m/>
    <x v="7"/>
    <s v="Concrete"/>
    <s v="Jorge L. Flores"/>
    <s v="05/18/2025, 15:49"/>
    <m/>
    <s v="0001-01-01T00:00:00Z"/>
    <x v="0"/>
    <s v="0001-01-01T00:00:00Z"/>
    <m/>
    <m/>
    <m/>
    <s v="2023-007 - Ector BI 20E Rehab Roadway"/>
    <x v="2"/>
    <d v="2025-05-17T00:00:00"/>
    <x v="5"/>
    <s v="05/18/2025 3:49 PM"/>
    <d v="1901-01-01T00:00:00"/>
    <s v="Not Approved On Time"/>
    <n v="6"/>
    <s v=""/>
    <s v="110 6001B - FG Subgrade Mainline"/>
    <s v="340059 - Edgar A. Ruiz Avila"/>
    <s v="Jorge Flores's Crew"/>
  </r>
  <r>
    <n v="605292"/>
    <s v="240400"/>
    <s v="Thomas G. Workman"/>
    <x v="6"/>
    <x v="6"/>
    <s v="110 6001B"/>
    <s v="FG Subgrade Mainline"/>
    <s v="1"/>
    <n v="7"/>
    <x v="5"/>
    <x v="0"/>
    <m/>
    <x v="7"/>
    <s v="Concrete"/>
    <s v="Jorge L. Flores"/>
    <s v="05/18/2025, 15:49"/>
    <m/>
    <s v="0001-01-01T00:00:00Z"/>
    <x v="0"/>
    <s v="0001-01-01T00:00:00Z"/>
    <m/>
    <m/>
    <m/>
    <s v="2023-007 - Ector BI 20E Rehab Roadway"/>
    <x v="2"/>
    <d v="2025-05-17T00:00:00"/>
    <x v="5"/>
    <s v="05/18/2025 3:49 PM"/>
    <d v="1901-01-01T00:00:00"/>
    <s v="Not Approved On Time"/>
    <n v="7"/>
    <s v=""/>
    <s v="110 6001B - FG Subgrade Mainline"/>
    <s v="240400 - Thomas G. Workman"/>
    <s v="Jorge Flores's Crew"/>
  </r>
  <r>
    <n v="604964"/>
    <s v="240400"/>
    <s v="Thomas G. Workman"/>
    <x v="6"/>
    <x v="6"/>
    <s v="110 6001B"/>
    <s v="FG Subgrade Mainline"/>
    <s v="1"/>
    <n v="12"/>
    <x v="0"/>
    <x v="0"/>
    <m/>
    <x v="7"/>
    <s v="Concrete"/>
    <s v="Jorge L. Flores"/>
    <s v="05/16/2025, 21:34"/>
    <m/>
    <s v="0001-01-01T00:00:00Z"/>
    <x v="0"/>
    <s v="0001-01-01T00:00:00Z"/>
    <m/>
    <m/>
    <m/>
    <s v="2023-007 - Ector BI 20E Rehab Roadway"/>
    <x v="2"/>
    <d v="2025-05-16T00:00:00"/>
    <x v="0"/>
    <s v="05/16/2025 9:34 PM"/>
    <d v="1901-01-01T00:00:00"/>
    <s v="Not Approved On Time"/>
    <n v="12"/>
    <s v=""/>
    <s v="110 6001B - FG Subgrade Mainline"/>
    <s v="240400 - Thomas G. Workman"/>
    <s v="Jorge Flores's Crew"/>
  </r>
  <r>
    <n v="605033"/>
    <s v="440312"/>
    <s v="Agapito Castaneda Alonso"/>
    <x v="17"/>
    <x v="17"/>
    <s v="9000 100H"/>
    <s v="PUNCH LIST"/>
    <s v="1"/>
    <n v="8"/>
    <x v="0"/>
    <x v="0"/>
    <m/>
    <x v="23"/>
    <s v="Concrete"/>
    <s v="Aureliano Reyes"/>
    <s v="05/17/2025, 07:21"/>
    <m/>
    <s v="0001-01-01T00:00:00Z"/>
    <x v="0"/>
    <s v="0001-01-01T00:00:00Z"/>
    <m/>
    <m/>
    <m/>
    <s v="2023-035 - Harris VA Bridge Rehabs"/>
    <x v="1"/>
    <d v="2025-05-16T00:00:00"/>
    <x v="0"/>
    <s v="05/17/2025 7:21 AM"/>
    <d v="1901-01-01T00:00:00"/>
    <s v="Not Approved On Time"/>
    <n v="8"/>
    <s v=""/>
    <s v="9000 100H - PUNCH LIST"/>
    <s v="440312 - Agapito Castaneda Alonso"/>
    <s v="Aureliano Reyes Crew"/>
  </r>
  <r>
    <n v="604680"/>
    <s v="440312"/>
    <s v="Agapito Castaneda Alonso"/>
    <x v="17"/>
    <x v="17"/>
    <s v="9000 100H"/>
    <s v="PUNCH LIST"/>
    <s v="1"/>
    <n v="8"/>
    <x v="1"/>
    <x v="0"/>
    <m/>
    <x v="23"/>
    <s v="Concrete"/>
    <s v="Aureliano Reyes"/>
    <s v="05/16/2025, 07:11"/>
    <m/>
    <s v="0001-01-01T00:00:00Z"/>
    <x v="0"/>
    <s v="0001-01-01T00:00:00Z"/>
    <m/>
    <m/>
    <m/>
    <s v="2023-035 - Harris VA Bridge Rehabs"/>
    <x v="1"/>
    <d v="2025-05-15T00:00:00"/>
    <x v="1"/>
    <s v="05/16/2025 7:11 AM"/>
    <d v="1901-01-01T00:00:00"/>
    <s v="Not Approved On Time"/>
    <n v="8"/>
    <s v=""/>
    <s v="9000 100H - PUNCH LIST"/>
    <s v="440312 - Agapito Castaneda Alonso"/>
    <s v="Aureliano Reyes Crew"/>
  </r>
  <r>
    <n v="605034"/>
    <s v="440273"/>
    <s v="Aureliano Reyes"/>
    <x v="17"/>
    <x v="17"/>
    <s v="9000 100H"/>
    <s v="PUNCH LIST"/>
    <s v="1"/>
    <n v="8"/>
    <x v="0"/>
    <x v="0"/>
    <m/>
    <x v="23"/>
    <s v="Concrete"/>
    <s v="Aureliano Reyes"/>
    <s v="05/17/2025, 07:21"/>
    <m/>
    <s v="0001-01-01T00:00:00Z"/>
    <x v="0"/>
    <s v="0001-01-01T00:00:00Z"/>
    <m/>
    <m/>
    <m/>
    <s v="2023-035 - Harris VA Bridge Rehabs"/>
    <x v="1"/>
    <d v="2025-05-16T00:00:00"/>
    <x v="0"/>
    <s v="05/17/2025 7:21 AM"/>
    <d v="1901-01-01T00:00:00"/>
    <s v="Not Approved On Time"/>
    <n v="8"/>
    <s v=""/>
    <s v="9000 100H - PUNCH LIST"/>
    <s v="440273 - Aureliano Reyes"/>
    <s v="Aureliano Reyes Crew"/>
  </r>
  <r>
    <n v="604682"/>
    <s v="440273"/>
    <s v="Aureliano Reyes"/>
    <x v="17"/>
    <x v="17"/>
    <s v="9000 100H"/>
    <s v="PUNCH LIST"/>
    <s v="1"/>
    <n v="8"/>
    <x v="1"/>
    <x v="0"/>
    <m/>
    <x v="23"/>
    <s v="Concrete"/>
    <s v="Aureliano Reyes"/>
    <s v="05/16/2025, 07:11"/>
    <m/>
    <s v="0001-01-01T00:00:00Z"/>
    <x v="0"/>
    <s v="0001-01-01T00:00:00Z"/>
    <m/>
    <m/>
    <m/>
    <s v="2023-035 - Harris VA Bridge Rehabs"/>
    <x v="1"/>
    <d v="2025-05-15T00:00:00"/>
    <x v="1"/>
    <s v="05/16/2025 7:11 AM"/>
    <d v="1901-01-01T00:00:00"/>
    <s v="Not Approved On Time"/>
    <n v="8"/>
    <s v=""/>
    <s v="9000 100H - PUNCH LIST"/>
    <s v="440273 - Aureliano Reyes"/>
    <s v="Aureliano Reyes Crew"/>
  </r>
  <r>
    <n v="604684"/>
    <s v="440434"/>
    <s v="Esteban Ruiz Almanza"/>
    <x v="17"/>
    <x v="17"/>
    <s v="9000 100H"/>
    <s v="PUNCH LIST"/>
    <s v="1"/>
    <n v="10"/>
    <x v="1"/>
    <x v="0"/>
    <m/>
    <x v="23"/>
    <s v="Concrete"/>
    <s v="Aureliano Reyes"/>
    <s v="05/16/2025, 07:11"/>
    <m/>
    <s v="0001-01-01T00:00:00Z"/>
    <x v="0"/>
    <s v="0001-01-01T00:00:00Z"/>
    <m/>
    <m/>
    <m/>
    <s v="2023-035 - Harris VA Bridge Rehabs"/>
    <x v="1"/>
    <d v="2025-05-15T00:00:00"/>
    <x v="1"/>
    <s v="05/16/2025 7:11 AM"/>
    <d v="1901-01-01T00:00:00"/>
    <s v="Not Approved On Time"/>
    <n v="10"/>
    <s v=""/>
    <s v="9000 100H - PUNCH LIST"/>
    <s v="440434 - Esteban Ruiz Almanza"/>
    <s v="Aureliano Reyes Crew"/>
  </r>
  <r>
    <n v="605035"/>
    <s v="440434"/>
    <s v="Esteban Ruiz Almanza"/>
    <x v="17"/>
    <x v="17"/>
    <s v="9000 100H"/>
    <s v="PUNCH LIST"/>
    <s v="1"/>
    <n v="10"/>
    <x v="0"/>
    <x v="0"/>
    <m/>
    <x v="23"/>
    <s v="Concrete"/>
    <s v="Aureliano Reyes"/>
    <s v="05/17/2025, 07:21"/>
    <m/>
    <s v="0001-01-01T00:00:00Z"/>
    <x v="0"/>
    <s v="0001-01-01T00:00:00Z"/>
    <m/>
    <m/>
    <m/>
    <s v="2023-035 - Harris VA Bridge Rehabs"/>
    <x v="1"/>
    <d v="2025-05-16T00:00:00"/>
    <x v="0"/>
    <s v="05/17/2025 7:21 AM"/>
    <d v="1901-01-01T00:00:00"/>
    <s v="Not Approved On Time"/>
    <n v="10"/>
    <s v=""/>
    <s v="9000 100H - PUNCH LIST"/>
    <s v="440434 - Esteban Ruiz Almanza"/>
    <s v="Aureliano Reyes Crew"/>
  </r>
  <r>
    <n v="605237"/>
    <s v="240800"/>
    <s v="Rigoberto Chavez"/>
    <x v="5"/>
    <x v="5"/>
    <s v="4106 6001G"/>
    <s v="PPC Pour"/>
    <s v="1"/>
    <n v="7"/>
    <x v="5"/>
    <x v="0"/>
    <m/>
    <x v="24"/>
    <s v="Bridge"/>
    <s v="Josue Martinez Salazar"/>
    <s v="05/18/2025, 06:40"/>
    <m/>
    <s v="0001-01-01T00:00:00Z"/>
    <x v="0"/>
    <s v="0001-01-01T00:00:00Z"/>
    <m/>
    <m/>
    <m/>
    <s v="2023-034 - Dallas IH 45 Bridge Maintenanc"/>
    <x v="3"/>
    <d v="2025-05-17T00:00:00"/>
    <x v="5"/>
    <s v="05/18/2025 6:40 AM"/>
    <d v="1901-01-01T00:00:00"/>
    <s v="Not Approved On Time"/>
    <n v="7"/>
    <s v=""/>
    <s v="4106 6001G - PPC Pour"/>
    <s v="240800 - Rigoberto Chavez"/>
    <s v="Josue Martinez"/>
  </r>
  <r>
    <n v="605238"/>
    <s v="240800"/>
    <s v="Rigoberto Chavez"/>
    <x v="5"/>
    <x v="5"/>
    <s v="4106 6001H"/>
    <s v="PPC Cleanup"/>
    <s v="1"/>
    <n v="7"/>
    <x v="5"/>
    <x v="0"/>
    <m/>
    <x v="24"/>
    <s v="Bridge"/>
    <s v="Josue Martinez Salazar"/>
    <s v="05/18/2025, 06:40"/>
    <m/>
    <s v="0001-01-01T00:00:00Z"/>
    <x v="0"/>
    <s v="0001-01-01T00:00:00Z"/>
    <m/>
    <m/>
    <m/>
    <s v="2023-034 - Dallas IH 45 Bridge Maintenanc"/>
    <x v="3"/>
    <d v="2025-05-17T00:00:00"/>
    <x v="5"/>
    <s v="05/18/2025 6:40 AM"/>
    <d v="1901-01-01T00:00:00"/>
    <s v="Not Approved On Time"/>
    <n v="7"/>
    <s v=""/>
    <s v="4106 6001H - PPC Cleanup"/>
    <s v="240800 - Rigoberto Chavez"/>
    <s v="Josue Martinez"/>
  </r>
  <r>
    <n v="605231"/>
    <s v="240531"/>
    <s v="Johny D. Martinez Diaz"/>
    <x v="5"/>
    <x v="5"/>
    <s v="4106 6001G"/>
    <s v="PPC Pour"/>
    <s v="1"/>
    <n v="7"/>
    <x v="5"/>
    <x v="0"/>
    <m/>
    <x v="24"/>
    <s v="Bridge"/>
    <s v="Josue Martinez Salazar"/>
    <s v="05/18/2025, 06:39"/>
    <m/>
    <s v="0001-01-01T00:00:00Z"/>
    <x v="0"/>
    <s v="0001-01-01T00:00:00Z"/>
    <m/>
    <m/>
    <m/>
    <s v="2023-034 - Dallas IH 45 Bridge Maintenanc"/>
    <x v="3"/>
    <d v="2025-05-17T00:00:00"/>
    <x v="5"/>
    <s v="05/18/2025 6:39 AM"/>
    <d v="1901-01-01T00:00:00"/>
    <s v="Not Approved On Time"/>
    <n v="7"/>
    <s v=""/>
    <s v="4106 6001G - PPC Pour"/>
    <s v="240531 - Johny D. Martinez Diaz"/>
    <s v="Josue Martinez"/>
  </r>
  <r>
    <n v="605232"/>
    <s v="240531"/>
    <s v="Johny D. Martinez Diaz"/>
    <x v="5"/>
    <x v="5"/>
    <s v="4106 6001H"/>
    <s v="PPC Cleanup"/>
    <s v="1"/>
    <n v="7"/>
    <x v="5"/>
    <x v="0"/>
    <m/>
    <x v="24"/>
    <s v="Bridge"/>
    <s v="Josue Martinez Salazar"/>
    <s v="05/18/2025, 06:39"/>
    <m/>
    <s v="0001-01-01T00:00:00Z"/>
    <x v="0"/>
    <s v="0001-01-01T00:00:00Z"/>
    <m/>
    <m/>
    <m/>
    <s v="2023-034 - Dallas IH 45 Bridge Maintenanc"/>
    <x v="3"/>
    <d v="2025-05-17T00:00:00"/>
    <x v="5"/>
    <s v="05/18/2025 6:39 AM"/>
    <d v="1901-01-01T00:00:00"/>
    <s v="Not Approved On Time"/>
    <n v="7"/>
    <s v=""/>
    <s v="4106 6001H - PPC Cleanup"/>
    <s v="240531 - Johny D. Martinez Diaz"/>
    <s v="Josue Martinez"/>
  </r>
  <r>
    <n v="605233"/>
    <s v="240740"/>
    <s v="Juan C. Santana Solis"/>
    <x v="5"/>
    <x v="5"/>
    <s v="4106 6001G"/>
    <s v="PPC Pour"/>
    <s v="1"/>
    <n v="7"/>
    <x v="5"/>
    <x v="0"/>
    <m/>
    <x v="24"/>
    <s v="Bridge"/>
    <s v="Josue Martinez Salazar"/>
    <s v="05/18/2025, 06:39"/>
    <m/>
    <s v="0001-01-01T00:00:00Z"/>
    <x v="0"/>
    <s v="0001-01-01T00:00:00Z"/>
    <m/>
    <m/>
    <m/>
    <s v="2023-034 - Dallas IH 45 Bridge Maintenanc"/>
    <x v="3"/>
    <d v="2025-05-17T00:00:00"/>
    <x v="5"/>
    <s v="05/18/2025 6:39 AM"/>
    <d v="1901-01-01T00:00:00"/>
    <s v="Not Approved On Time"/>
    <n v="7"/>
    <s v=""/>
    <s v="4106 6001G - PPC Pour"/>
    <s v="240740 - Juan C. Santana Solis"/>
    <s v="Josue Martinez"/>
  </r>
  <r>
    <n v="605234"/>
    <s v="240740"/>
    <s v="Juan C. Santana Solis"/>
    <x v="5"/>
    <x v="5"/>
    <s v="4106 6001H"/>
    <s v="PPC Cleanup"/>
    <s v="1"/>
    <n v="7"/>
    <x v="5"/>
    <x v="0"/>
    <m/>
    <x v="24"/>
    <s v="Bridge"/>
    <s v="Josue Martinez Salazar"/>
    <s v="05/18/2025, 06:39"/>
    <m/>
    <s v="0001-01-01T00:00:00Z"/>
    <x v="0"/>
    <s v="0001-01-01T00:00:00Z"/>
    <m/>
    <m/>
    <m/>
    <s v="2023-034 - Dallas IH 45 Bridge Maintenanc"/>
    <x v="3"/>
    <d v="2025-05-17T00:00:00"/>
    <x v="5"/>
    <s v="05/18/2025 6:39 AM"/>
    <d v="1901-01-01T00:00:00"/>
    <s v="Not Approved On Time"/>
    <n v="7"/>
    <s v=""/>
    <s v="4106 6001H - PPC Cleanup"/>
    <s v="240740 - Juan C. Santana Solis"/>
    <s v="Josue Martinez"/>
  </r>
  <r>
    <n v="605235"/>
    <s v="240520"/>
    <s v="Silvano Diaz Ontiveros"/>
    <x v="5"/>
    <x v="5"/>
    <s v="4106 6001G"/>
    <s v="PPC Pour"/>
    <s v="1"/>
    <n v="7"/>
    <x v="5"/>
    <x v="0"/>
    <m/>
    <x v="24"/>
    <s v="Bridge"/>
    <s v="Josue Martinez Salazar"/>
    <s v="05/18/2025, 06:39"/>
    <m/>
    <s v="0001-01-01T00:00:00Z"/>
    <x v="0"/>
    <s v="0001-01-01T00:00:00Z"/>
    <m/>
    <m/>
    <m/>
    <s v="2023-034 - Dallas IH 45 Bridge Maintenanc"/>
    <x v="3"/>
    <d v="2025-05-17T00:00:00"/>
    <x v="5"/>
    <s v="05/18/2025 6:39 AM"/>
    <d v="1901-01-01T00:00:00"/>
    <s v="Not Approved On Time"/>
    <n v="7"/>
    <s v=""/>
    <s v="4106 6001G - PPC Pour"/>
    <s v="240520 - Silvano Diaz Ontiveros"/>
    <s v="Josue Martinez"/>
  </r>
  <r>
    <n v="605236"/>
    <s v="240520"/>
    <s v="Silvano Diaz Ontiveros"/>
    <x v="5"/>
    <x v="5"/>
    <s v="4106 6001H"/>
    <s v="PPC Cleanup"/>
    <s v="1"/>
    <n v="7"/>
    <x v="5"/>
    <x v="0"/>
    <m/>
    <x v="24"/>
    <s v="Bridge"/>
    <s v="Josue Martinez Salazar"/>
    <s v="05/18/2025, 06:40"/>
    <m/>
    <s v="0001-01-01T00:00:00Z"/>
    <x v="0"/>
    <s v="0001-01-01T00:00:00Z"/>
    <m/>
    <m/>
    <m/>
    <s v="2023-034 - Dallas IH 45 Bridge Maintenanc"/>
    <x v="3"/>
    <d v="2025-05-17T00:00:00"/>
    <x v="5"/>
    <s v="05/18/2025 6:40 AM"/>
    <d v="1901-01-01T00:00:00"/>
    <s v="Not Approved On Time"/>
    <n v="7"/>
    <s v=""/>
    <s v="4106 6001H - PPC Cleanup"/>
    <s v="240520 - Silvano Diaz Ontiveros"/>
    <s v="Josue Martinez"/>
  </r>
  <r>
    <n v="604954"/>
    <s v="440207"/>
    <s v="Bonifacio Vazquez-Rodriguez"/>
    <x v="18"/>
    <x v="18"/>
    <s v="YARDMAIN"/>
    <s v="Yard Maintenance"/>
    <s v="1"/>
    <n v="6"/>
    <x v="0"/>
    <x v="0"/>
    <m/>
    <x v="25"/>
    <s v="Bridge"/>
    <s v="Alonzo Gonzalez"/>
    <s v="05/16/2025, 21:03"/>
    <m/>
    <s v="0001-01-01T00:00:00Z"/>
    <x v="0"/>
    <s v="0001-01-01T00:00:00Z"/>
    <m/>
    <m/>
    <m/>
    <s v="EQUIP HOU - Equipment Houston Division"/>
    <x v="6"/>
    <d v="2025-05-16T00:00:00"/>
    <x v="0"/>
    <s v="05/16/2025 9:03 PM"/>
    <d v="1901-01-01T00:00:00"/>
    <s v="Not Approved On Time"/>
    <n v="6"/>
    <s v=""/>
    <s v="YARDMAIN - Yard Maintenance"/>
    <s v="440207 - Bonifacio Vazquez-Rodriguez"/>
    <s v="Alonzo Gonzalez's Crew"/>
  </r>
  <r>
    <n v="604953"/>
    <s v="440411"/>
    <s v="Alfredo Enriquez Ramirez"/>
    <x v="18"/>
    <x v="18"/>
    <s v="YARDMAIN"/>
    <s v="Yard Maintenance"/>
    <s v="1"/>
    <n v="6"/>
    <x v="0"/>
    <x v="0"/>
    <m/>
    <x v="25"/>
    <s v="Bridge"/>
    <s v="Alonzo Gonzalez"/>
    <s v="05/16/2025, 21:03"/>
    <m/>
    <s v="0001-01-01T00:00:00Z"/>
    <x v="0"/>
    <s v="0001-01-01T00:00:00Z"/>
    <m/>
    <m/>
    <m/>
    <s v="EQUIP HOU - Equipment Houston Division"/>
    <x v="6"/>
    <d v="2025-05-16T00:00:00"/>
    <x v="0"/>
    <s v="05/16/2025 9:03 PM"/>
    <d v="1901-01-01T00:00:00"/>
    <s v="Not Approved On Time"/>
    <n v="6"/>
    <s v=""/>
    <s v="YARDMAIN - Yard Maintenance"/>
    <s v="440411 - Alfredo Enriquez Ramirez"/>
    <s v="Alonzo Gonzalez's Crew"/>
  </r>
  <r>
    <n v="604952"/>
    <s v="440449"/>
    <s v="Jose M. Gonzalez Rios"/>
    <x v="18"/>
    <x v="18"/>
    <s v="YARDMAIN"/>
    <s v="Yard Maintenance"/>
    <s v="1"/>
    <n v="6"/>
    <x v="0"/>
    <x v="0"/>
    <m/>
    <x v="25"/>
    <s v="Bridge"/>
    <s v="Alonzo Gonzalez"/>
    <s v="05/16/2025, 21:03"/>
    <m/>
    <s v="0001-01-01T00:00:00Z"/>
    <x v="0"/>
    <s v="0001-01-01T00:00:00Z"/>
    <m/>
    <m/>
    <m/>
    <s v="EQUIP HOU - Equipment Houston Division"/>
    <x v="6"/>
    <d v="2025-05-16T00:00:00"/>
    <x v="0"/>
    <s v="05/16/2025 9:03 PM"/>
    <d v="1901-01-01T00:00:00"/>
    <s v="Not Approved On Time"/>
    <n v="6"/>
    <s v=""/>
    <s v="YARDMAIN - Yard Maintenance"/>
    <s v="440449 - Jose M. Gonzalez Rios"/>
    <s v="Alonzo Gonzalez's Crew"/>
  </r>
  <r>
    <n v="604956"/>
    <s v="440072"/>
    <s v="Alonzo Gonzalez"/>
    <x v="18"/>
    <x v="18"/>
    <s v="YARDMAIN"/>
    <s v="Yard Maintenance"/>
    <s v="1"/>
    <n v="8"/>
    <x v="0"/>
    <x v="0"/>
    <m/>
    <x v="25"/>
    <s v="Bridge"/>
    <s v="Alonzo Gonzalez"/>
    <s v="05/16/2025, 21:03"/>
    <m/>
    <s v="0001-01-01T00:00:00Z"/>
    <x v="0"/>
    <s v="0001-01-01T00:00:00Z"/>
    <m/>
    <m/>
    <m/>
    <s v="EQUIP HOU - Equipment Houston Division"/>
    <x v="6"/>
    <d v="2025-05-16T00:00:00"/>
    <x v="0"/>
    <s v="05/16/2025 9:03 PM"/>
    <d v="1901-01-01T00:00:00"/>
    <s v="Not Approved On Time"/>
    <n v="8"/>
    <s v=""/>
    <s v="YARDMAIN - Yard Maintenance"/>
    <s v="440072 - Alonzo Gonzalez"/>
    <s v="Alonzo Gonzalez's Crew"/>
  </r>
  <r>
    <n v="604955"/>
    <s v="440458"/>
    <s v="Ricardo L. Navarro"/>
    <x v="18"/>
    <x v="18"/>
    <s v="YARDMAIN"/>
    <s v="Yard Maintenance"/>
    <s v="1"/>
    <n v="6"/>
    <x v="0"/>
    <x v="0"/>
    <m/>
    <x v="25"/>
    <s v="Bridge"/>
    <s v="Alonzo Gonzalez"/>
    <s v="05/16/2025, 21:03"/>
    <m/>
    <s v="0001-01-01T00:00:00Z"/>
    <x v="0"/>
    <s v="0001-01-01T00:00:00Z"/>
    <m/>
    <m/>
    <m/>
    <s v="EQUIP HOU - Equipment Houston Division"/>
    <x v="6"/>
    <d v="2025-05-16T00:00:00"/>
    <x v="0"/>
    <s v="05/16/2025 9:03 PM"/>
    <d v="1901-01-01T00:00:00"/>
    <s v="Not Approved On Time"/>
    <n v="6"/>
    <s v=""/>
    <s v="YARDMAIN - Yard Maintenance"/>
    <s v="440458 - Ricardo L. Navarro"/>
    <s v="Alonzo Gonzalez's Crew"/>
  </r>
  <r>
    <n v="604957"/>
    <s v="440461"/>
    <s v="Juan Garcia Arreguin"/>
    <x v="18"/>
    <x v="18"/>
    <s v="YARDMAIN"/>
    <s v="Yard Maintenance"/>
    <s v="1"/>
    <n v="6"/>
    <x v="0"/>
    <x v="0"/>
    <m/>
    <x v="25"/>
    <s v="Bridge"/>
    <s v="Alonzo Gonzalez"/>
    <s v="05/16/2025, 21:03"/>
    <m/>
    <s v="0001-01-01T00:00:00Z"/>
    <x v="0"/>
    <s v="0001-01-01T00:00:00Z"/>
    <m/>
    <m/>
    <m/>
    <s v="EQUIP HOU - Equipment Houston Division"/>
    <x v="6"/>
    <d v="2025-05-16T00:00:00"/>
    <x v="0"/>
    <s v="05/16/2025 9:03 PM"/>
    <d v="1901-01-01T00:00:00"/>
    <s v="Not Approved On Time"/>
    <n v="6"/>
    <s v=""/>
    <s v="YARDMAIN - Yard Maintenance"/>
    <s v="440461 - Juan Garcia Arreguin"/>
    <s v="Alonzo Gonzalez's Crew"/>
  </r>
  <r>
    <n v="605378"/>
    <s v="240808"/>
    <s v="Jesus A. Saa Aleman"/>
    <x v="5"/>
    <x v="5"/>
    <s v="502 6001C"/>
    <s v="TRAFF Weekend Op"/>
    <s v="1"/>
    <n v="10"/>
    <x v="0"/>
    <x v="0"/>
    <m/>
    <x v="26"/>
    <s v="Traffic"/>
    <s v="Omar Ramirez"/>
    <s v="05/18/2025, 22:22"/>
    <m/>
    <s v="0001-01-01T00:00:00Z"/>
    <x v="0"/>
    <s v="0001-01-01T00:00:00Z"/>
    <m/>
    <m/>
    <m/>
    <s v="2023-034 - Dallas IH 45 Bridge Maintenanc"/>
    <x v="3"/>
    <d v="2025-05-16T00:00:00"/>
    <x v="0"/>
    <s v="05/18/2025 10:22 PM"/>
    <d v="1901-01-01T00:00:00"/>
    <s v="Not Approved On Time"/>
    <n v="10"/>
    <s v=""/>
    <s v="502 6001C - TRAFF Weekend Op"/>
    <s v="240808 - Jesus A. Saa Aleman"/>
    <s v="Omar Ramirez Traffic Crew"/>
  </r>
  <r>
    <n v="605400"/>
    <s v="240805"/>
    <s v="Alex Torres"/>
    <x v="5"/>
    <x v="5"/>
    <s v="502 6001B"/>
    <s v="TRAFF Traffic Main"/>
    <s v="1"/>
    <n v="11.5"/>
    <x v="5"/>
    <x v="0"/>
    <m/>
    <x v="26"/>
    <s v="Traffic"/>
    <s v="Omar Ramirez"/>
    <s v="05/18/2025, 22:36"/>
    <m/>
    <s v="0001-01-01T00:00:00Z"/>
    <x v="0"/>
    <s v="0001-01-01T00:00:00Z"/>
    <m/>
    <m/>
    <m/>
    <s v="2023-034 - Dallas IH 45 Bridge Maintenanc"/>
    <x v="3"/>
    <d v="2025-05-17T00:00:00"/>
    <x v="5"/>
    <s v="05/18/2025 10:36 PM"/>
    <d v="1901-01-01T00:00:00"/>
    <s v="Not Approved On Time"/>
    <n v="11.5"/>
    <s v=""/>
    <s v="502 6001B - TRAFF Traffic Main"/>
    <s v="240805 - Alex Torres"/>
    <s v="Omar Ramirez Traffic Crew"/>
  </r>
  <r>
    <n v="605385"/>
    <s v="240808"/>
    <s v="Jesus A. Saa Aleman"/>
    <x v="5"/>
    <x v="5"/>
    <s v="545 6010A"/>
    <s v="CRASH CUSH ATTEN (INSTL)(S)(N)"/>
    <s v="1"/>
    <n v="2"/>
    <x v="0"/>
    <x v="0"/>
    <m/>
    <x v="26"/>
    <s v="Traffic"/>
    <s v="Omar Ramirez"/>
    <s v="05/18/2025, 22:22"/>
    <m/>
    <s v="0001-01-01T00:00:00Z"/>
    <x v="0"/>
    <s v="0001-01-01T00:00:00Z"/>
    <m/>
    <m/>
    <m/>
    <s v="2023-034 - Dallas IH 45 Bridge Maintenanc"/>
    <x v="3"/>
    <d v="2025-05-16T00:00:00"/>
    <x v="0"/>
    <s v="05/18/2025 10:22 PM"/>
    <d v="1901-01-01T00:00:00"/>
    <s v="Not Approved On Time"/>
    <n v="2"/>
    <s v=""/>
    <s v="545 6010A - CRASH CUSH ATTEN (INSTL)(S)(N)"/>
    <s v="240808 - Jesus A. Saa Aleman"/>
    <s v="Omar Ramirez Traffic Crew"/>
  </r>
  <r>
    <n v="605395"/>
    <s v="240664"/>
    <s v="Eduardo D. Alvarado"/>
    <x v="5"/>
    <x v="5"/>
    <s v="502 6001C"/>
    <s v="TRAFF Weekend Op"/>
    <s v="1"/>
    <n v="12"/>
    <x v="0"/>
    <x v="0"/>
    <m/>
    <x v="26"/>
    <s v="Traffic"/>
    <s v="Omar Ramirez"/>
    <s v="05/18/2025, 22:23"/>
    <m/>
    <s v="0001-01-01T00:00:00Z"/>
    <x v="0"/>
    <s v="0001-01-01T00:00:00Z"/>
    <m/>
    <m/>
    <m/>
    <s v="2023-034 - Dallas IH 45 Bridge Maintenanc"/>
    <x v="3"/>
    <d v="2025-05-16T00:00:00"/>
    <x v="0"/>
    <s v="05/18/2025 10:23 PM"/>
    <d v="1901-01-01T00:00:00"/>
    <s v="Not Approved On Time"/>
    <n v="12"/>
    <s v=""/>
    <s v="502 6001C - TRAFF Weekend Op"/>
    <s v="240664 - Eduardo D. Alvarado"/>
    <s v="Omar Ramirez Traffic Crew"/>
  </r>
  <r>
    <n v="605396"/>
    <s v="240664"/>
    <s v="Eduardo D. Alvarado"/>
    <x v="5"/>
    <x v="5"/>
    <s v="545 6010A"/>
    <s v="CRASH CUSH ATTEN (INSTL)(S)(N)"/>
    <s v="1"/>
    <n v="2"/>
    <x v="0"/>
    <x v="0"/>
    <m/>
    <x v="26"/>
    <s v="Traffic"/>
    <s v="Omar Ramirez"/>
    <s v="05/18/2025, 22:23"/>
    <m/>
    <s v="0001-01-01T00:00:00Z"/>
    <x v="0"/>
    <s v="0001-01-01T00:00:00Z"/>
    <m/>
    <m/>
    <m/>
    <s v="2023-034 - Dallas IH 45 Bridge Maintenanc"/>
    <x v="3"/>
    <d v="2025-05-16T00:00:00"/>
    <x v="0"/>
    <s v="05/18/2025 10:23 PM"/>
    <d v="1901-01-01T00:00:00"/>
    <s v="Not Approved On Time"/>
    <n v="2"/>
    <s v=""/>
    <s v="545 6010A - CRASH CUSH ATTEN (INSTL)(S)(N)"/>
    <s v="240664 - Eduardo D. Alvarado"/>
    <s v="Omar Ramirez Traffic Crew"/>
  </r>
  <r>
    <n v="605373"/>
    <s v="240675"/>
    <s v="Cordova A. Hodges"/>
    <x v="5"/>
    <x v="5"/>
    <s v="502 6001C"/>
    <s v="TRAFF Weekend Op"/>
    <s v="1"/>
    <n v="10"/>
    <x v="0"/>
    <x v="0"/>
    <m/>
    <x v="26"/>
    <s v="Traffic"/>
    <s v="Omar Ramirez"/>
    <s v="05/18/2025, 22:13"/>
    <m/>
    <s v="0001-01-01T00:00:00Z"/>
    <x v="0"/>
    <s v="0001-01-01T00:00:00Z"/>
    <m/>
    <m/>
    <m/>
    <s v="2023-034 - Dallas IH 45 Bridge Maintenanc"/>
    <x v="3"/>
    <d v="2025-05-16T00:00:00"/>
    <x v="0"/>
    <s v="05/18/2025 10:13 PM"/>
    <d v="1901-01-01T00:00:00"/>
    <s v="Not Approved On Time"/>
    <n v="10"/>
    <s v=""/>
    <s v="502 6001C - TRAFF Weekend Op"/>
    <s v="240675 - Cordova A. Hodges"/>
    <s v="Omar Ramirez Traffic Crew"/>
  </r>
  <r>
    <n v="605374"/>
    <s v="240675"/>
    <s v="Cordova A. Hodges"/>
    <x v="5"/>
    <x v="5"/>
    <s v="545 6010A"/>
    <s v="CRASH CUSH ATTEN (INSTL)(S)(N)"/>
    <s v="1"/>
    <n v="1.5"/>
    <x v="0"/>
    <x v="0"/>
    <m/>
    <x v="26"/>
    <s v="Traffic"/>
    <s v="Omar Ramirez"/>
    <s v="05/18/2025, 22:13"/>
    <m/>
    <s v="0001-01-01T00:00:00Z"/>
    <x v="0"/>
    <s v="0001-01-01T00:00:00Z"/>
    <m/>
    <m/>
    <m/>
    <s v="2023-034 - Dallas IH 45 Bridge Maintenanc"/>
    <x v="3"/>
    <d v="2025-05-16T00:00:00"/>
    <x v="0"/>
    <s v="05/18/2025 10:13 PM"/>
    <d v="1901-01-01T00:00:00"/>
    <s v="Not Approved On Time"/>
    <n v="1.5"/>
    <s v=""/>
    <s v="545 6010A - CRASH CUSH ATTEN (INSTL)(S)(N)"/>
    <s v="240675 - Cordova A. Hodges"/>
    <s v="Omar Ramirez Traffic Crew"/>
  </r>
  <r>
    <n v="605393"/>
    <s v="240713"/>
    <s v="Olivorio Loredo Jr"/>
    <x v="5"/>
    <x v="5"/>
    <s v="502 6001C"/>
    <s v="TRAFF Weekend Op"/>
    <s v="1"/>
    <n v="10"/>
    <x v="0"/>
    <x v="0"/>
    <m/>
    <x v="26"/>
    <s v="Traffic"/>
    <s v="Omar Ramirez"/>
    <s v="05/18/2025, 22:22"/>
    <m/>
    <s v="0001-01-01T00:00:00Z"/>
    <x v="0"/>
    <s v="0001-01-01T00:00:00Z"/>
    <m/>
    <m/>
    <m/>
    <s v="2023-034 - Dallas IH 45 Bridge Maintenanc"/>
    <x v="3"/>
    <d v="2025-05-16T00:00:00"/>
    <x v="0"/>
    <s v="05/18/2025 10:22 PM"/>
    <d v="1901-01-01T00:00:00"/>
    <s v="Not Approved On Time"/>
    <n v="10"/>
    <s v=""/>
    <s v="502 6001C - TRAFF Weekend Op"/>
    <s v="240713 - Olivorio Loredo Jr"/>
    <s v="Omar Ramirez Traffic Crew"/>
  </r>
  <r>
    <n v="605394"/>
    <s v="240713"/>
    <s v="Olivorio Loredo Jr"/>
    <x v="5"/>
    <x v="5"/>
    <s v="545 6010A"/>
    <s v="CRASH CUSH ATTEN (INSTL)(S)(N)"/>
    <s v="1"/>
    <n v="2"/>
    <x v="0"/>
    <x v="0"/>
    <m/>
    <x v="26"/>
    <s v="Traffic"/>
    <s v="Omar Ramirez"/>
    <s v="05/18/2025, 22:23"/>
    <m/>
    <s v="0001-01-01T00:00:00Z"/>
    <x v="0"/>
    <s v="0001-01-01T00:00:00Z"/>
    <m/>
    <m/>
    <m/>
    <s v="2023-034 - Dallas IH 45 Bridge Maintenanc"/>
    <x v="3"/>
    <d v="2025-05-16T00:00:00"/>
    <x v="0"/>
    <s v="05/18/2025 10:23 PM"/>
    <d v="1901-01-01T00:00:00"/>
    <s v="Not Approved On Time"/>
    <n v="2"/>
    <s v=""/>
    <s v="545 6010A - CRASH CUSH ATTEN (INSTL)(S)(N)"/>
    <s v="240713 - Olivorio Loredo Jr"/>
    <s v="Omar Ramirez Traffic Crew"/>
  </r>
  <r>
    <n v="605391"/>
    <s v="240828"/>
    <s v="Mario De La Torre"/>
    <x v="5"/>
    <x v="5"/>
    <s v="502 6001C"/>
    <s v="TRAFF Weekend Op"/>
    <s v="1"/>
    <n v="10"/>
    <x v="0"/>
    <x v="0"/>
    <m/>
    <x v="26"/>
    <s v="Traffic"/>
    <s v="Omar Ramirez"/>
    <s v="05/18/2025, 22:22"/>
    <m/>
    <s v="0001-01-01T00:00:00Z"/>
    <x v="0"/>
    <s v="0001-01-01T00:00:00Z"/>
    <m/>
    <m/>
    <m/>
    <s v="2023-034 - Dallas IH 45 Bridge Maintenanc"/>
    <x v="3"/>
    <d v="2025-05-16T00:00:00"/>
    <x v="0"/>
    <s v="05/18/2025 10:22 PM"/>
    <d v="1901-01-01T00:00:00"/>
    <s v="Not Approved On Time"/>
    <n v="10"/>
    <s v=""/>
    <s v="502 6001C - TRAFF Weekend Op"/>
    <s v="240828 - Mario De La Torre"/>
    <s v="Omar Ramirez Traffic Crew"/>
  </r>
  <r>
    <n v="605392"/>
    <s v="240828"/>
    <s v="Mario De La Torre"/>
    <x v="5"/>
    <x v="5"/>
    <s v="545 6010A"/>
    <s v="CRASH CUSH ATTEN (INSTL)(S)(N)"/>
    <s v="1"/>
    <n v="2"/>
    <x v="0"/>
    <x v="0"/>
    <m/>
    <x v="26"/>
    <s v="Traffic"/>
    <s v="Omar Ramirez"/>
    <s v="05/18/2025, 22:22"/>
    <m/>
    <s v="0001-01-01T00:00:00Z"/>
    <x v="0"/>
    <s v="0001-01-01T00:00:00Z"/>
    <m/>
    <m/>
    <m/>
    <s v="2023-034 - Dallas IH 45 Bridge Maintenanc"/>
    <x v="3"/>
    <d v="2025-05-16T00:00:00"/>
    <x v="0"/>
    <s v="05/18/2025 10:22 PM"/>
    <d v="1901-01-01T00:00:00"/>
    <s v="Not Approved On Time"/>
    <n v="2"/>
    <s v=""/>
    <s v="545 6010A - CRASH CUSH ATTEN (INSTL)(S)(N)"/>
    <s v="240828 - Mario De La Torre"/>
    <s v="Omar Ramirez Traffic Crew"/>
  </r>
  <r>
    <n v="605376"/>
    <s v="240701"/>
    <s v="Diogo P. Favela"/>
    <x v="5"/>
    <x v="5"/>
    <s v="502 6001C"/>
    <s v="TRAFF Weekend Op"/>
    <s v="1"/>
    <n v="2"/>
    <x v="0"/>
    <x v="0"/>
    <m/>
    <x v="26"/>
    <s v="Traffic"/>
    <s v="Omar Ramirez"/>
    <s v="05/18/2025, 22:19"/>
    <m/>
    <s v="0001-01-01T00:00:00Z"/>
    <x v="0"/>
    <s v="0001-01-01T00:00:00Z"/>
    <m/>
    <m/>
    <m/>
    <s v="2023-034 - Dallas IH 45 Bridge Maintenanc"/>
    <x v="3"/>
    <d v="2025-05-16T00:00:00"/>
    <x v="0"/>
    <s v="05/18/2025 10:19 PM"/>
    <d v="1901-01-01T00:00:00"/>
    <s v="Not Approved On Time"/>
    <n v="2"/>
    <s v=""/>
    <s v="502 6001C - TRAFF Weekend Op"/>
    <s v="240701 - Diogo P. Favela"/>
    <s v="Omar Ramirez Traffic Crew"/>
  </r>
  <r>
    <n v="605402"/>
    <s v="240675"/>
    <s v="Cordova A. Hodges"/>
    <x v="5"/>
    <x v="5"/>
    <s v="502 6001B"/>
    <s v="TRAFF Traffic Main"/>
    <s v="1"/>
    <n v="12"/>
    <x v="5"/>
    <x v="0"/>
    <m/>
    <x v="26"/>
    <s v="Traffic"/>
    <s v="Omar Ramirez"/>
    <s v="05/18/2025, 22:37"/>
    <m/>
    <s v="0001-01-01T00:00:00Z"/>
    <x v="0"/>
    <s v="0001-01-01T00:00:00Z"/>
    <m/>
    <m/>
    <m/>
    <s v="2023-034 - Dallas IH 45 Bridge Maintenanc"/>
    <x v="3"/>
    <d v="2025-05-17T00:00:00"/>
    <x v="5"/>
    <s v="05/18/2025 10:37 PM"/>
    <d v="1901-01-01T00:00:00"/>
    <s v="Not Approved On Time"/>
    <n v="12"/>
    <s v=""/>
    <s v="502 6001B - TRAFF Traffic Main"/>
    <s v="240675 - Cordova A. Hodges"/>
    <s v="Omar Ramirez Traffic Crew"/>
  </r>
  <r>
    <n v="605401"/>
    <s v="240254"/>
    <s v="Salvador Rodriguez Jr"/>
    <x v="5"/>
    <x v="5"/>
    <s v="502 6001B"/>
    <s v="TRAFF Traffic Main"/>
    <s v="1"/>
    <n v="12"/>
    <x v="5"/>
    <x v="0"/>
    <m/>
    <x v="26"/>
    <s v="Traffic"/>
    <s v="Omar Ramirez"/>
    <s v="05/18/2025, 22:37"/>
    <m/>
    <s v="0001-01-01T00:00:00Z"/>
    <x v="0"/>
    <s v="0001-01-01T00:00:00Z"/>
    <m/>
    <m/>
    <m/>
    <s v="2023-034 - Dallas IH 45 Bridge Maintenanc"/>
    <x v="3"/>
    <d v="2025-05-17T00:00:00"/>
    <x v="5"/>
    <s v="05/18/2025 10:37 PM"/>
    <d v="1901-01-01T00:00:00"/>
    <s v="Not Approved On Time"/>
    <n v="12"/>
    <s v=""/>
    <s v="502 6001B - TRAFF Traffic Main"/>
    <s v="240254 - Salvador Rodriguez Jr"/>
    <s v="Omar Ramirez Traffic Crew"/>
  </r>
  <r>
    <n v="605397"/>
    <s v="240254"/>
    <s v="Salvador Rodriguez Jr"/>
    <x v="5"/>
    <x v="5"/>
    <s v="502 6001C"/>
    <s v="TRAFF Weekend Op"/>
    <s v="1"/>
    <n v="11"/>
    <x v="0"/>
    <x v="0"/>
    <m/>
    <x v="26"/>
    <s v="Traffic"/>
    <s v="Omar Ramirez"/>
    <s v="05/18/2025, 22:25"/>
    <m/>
    <s v="0001-01-01T00:00:00Z"/>
    <x v="0"/>
    <s v="0001-01-01T00:00:00Z"/>
    <m/>
    <m/>
    <m/>
    <s v="2023-034 - Dallas IH 45 Bridge Maintenanc"/>
    <x v="3"/>
    <d v="2025-05-16T00:00:00"/>
    <x v="0"/>
    <s v="05/18/2025 10:25 PM"/>
    <d v="1901-01-01T00:00:00"/>
    <s v="Not Approved On Time"/>
    <n v="11"/>
    <s v=""/>
    <s v="502 6001C - TRAFF Weekend Op"/>
    <s v="240254 - Salvador Rodriguez Jr"/>
    <s v="Omar Ramirez Traffic Crew"/>
  </r>
  <r>
    <n v="605398"/>
    <s v="240254"/>
    <s v="Salvador Rodriguez Jr"/>
    <x v="5"/>
    <x v="5"/>
    <s v="545 6010A"/>
    <s v="CRASH CUSH ATTEN (INSTL)(S)(N)"/>
    <s v="1"/>
    <n v="2"/>
    <x v="0"/>
    <x v="0"/>
    <m/>
    <x v="26"/>
    <s v="Traffic"/>
    <s v="Omar Ramirez"/>
    <s v="05/18/2025, 22:25"/>
    <m/>
    <s v="0001-01-01T00:00:00Z"/>
    <x v="0"/>
    <s v="0001-01-01T00:00:00Z"/>
    <m/>
    <m/>
    <m/>
    <s v="2023-034 - Dallas IH 45 Bridge Maintenanc"/>
    <x v="3"/>
    <d v="2025-05-16T00:00:00"/>
    <x v="0"/>
    <s v="05/18/2025 10:25 PM"/>
    <d v="1901-01-01T00:00:00"/>
    <s v="Not Approved On Time"/>
    <n v="2"/>
    <s v=""/>
    <s v="545 6010A - CRASH CUSH ATTEN (INSTL)(S)(N)"/>
    <s v="240254 - Salvador Rodriguez Jr"/>
    <s v="Omar Ramirez Traffic Crew"/>
  </r>
  <r>
    <n v="605304"/>
    <s v="240333"/>
    <s v="David A. Chavez"/>
    <x v="5"/>
    <x v="5"/>
    <s v="439 6017G"/>
    <s v="CO Pour"/>
    <s v="1"/>
    <n v="10"/>
    <x v="5"/>
    <x v="0"/>
    <m/>
    <x v="27"/>
    <s v="Bridge"/>
    <s v="Hector Sanchez"/>
    <s v="05/18/2025, 17:50"/>
    <m/>
    <s v="0001-01-01T00:00:00Z"/>
    <x v="0"/>
    <s v="0001-01-01T00:00:00Z"/>
    <m/>
    <m/>
    <m/>
    <s v="2023-034 - Dallas IH 45 Bridge Maintenanc"/>
    <x v="3"/>
    <d v="2025-05-17T00:00:00"/>
    <x v="5"/>
    <s v="05/18/2025 5:50 PM"/>
    <d v="1901-01-01T00:00:00"/>
    <s v="Not Approved On Time"/>
    <n v="10"/>
    <s v=""/>
    <s v="439 6017G - CO Pour"/>
    <s v="240333 - David A. Chavez"/>
    <s v="Hector Sanchez's Crew"/>
  </r>
  <r>
    <n v="605306"/>
    <s v="240619"/>
    <s v="Hector Sanchez Jr"/>
    <x v="5"/>
    <x v="5"/>
    <s v="439 6017G"/>
    <s v="CO Pour"/>
    <s v="1"/>
    <n v="10.5"/>
    <x v="5"/>
    <x v="0"/>
    <m/>
    <x v="27"/>
    <s v="Bridge"/>
    <s v="Hector Sanchez"/>
    <s v="05/18/2025, 17:50"/>
    <m/>
    <s v="0001-01-01T00:00:00Z"/>
    <x v="0"/>
    <s v="0001-01-01T00:00:00Z"/>
    <m/>
    <m/>
    <m/>
    <s v="2023-034 - Dallas IH 45 Bridge Maintenanc"/>
    <x v="3"/>
    <d v="2025-05-17T00:00:00"/>
    <x v="5"/>
    <s v="05/18/2025 5:50 PM"/>
    <d v="1901-01-01T00:00:00"/>
    <s v="Not Approved On Time"/>
    <n v="10.5"/>
    <s v=""/>
    <s v="439 6017G - CO Pour"/>
    <s v="240619 - Hector Sanchez Jr"/>
    <s v="Hector Sanchez's Crew"/>
  </r>
  <r>
    <n v="605307"/>
    <s v="240402"/>
    <s v="Acel Mendoza"/>
    <x v="5"/>
    <x v="5"/>
    <s v="439 6017G"/>
    <s v="CO Pour"/>
    <s v="1"/>
    <n v="10"/>
    <x v="5"/>
    <x v="0"/>
    <m/>
    <x v="27"/>
    <s v="Bridge"/>
    <s v="Hector Sanchez"/>
    <s v="05/18/2025, 17:50"/>
    <m/>
    <s v="0001-01-01T00:00:00Z"/>
    <x v="0"/>
    <s v="0001-01-01T00:00:00Z"/>
    <m/>
    <m/>
    <m/>
    <s v="2023-034 - Dallas IH 45 Bridge Maintenanc"/>
    <x v="3"/>
    <d v="2025-05-17T00:00:00"/>
    <x v="5"/>
    <s v="05/18/2025 5:50 PM"/>
    <d v="1901-01-01T00:00:00"/>
    <s v="Not Approved On Time"/>
    <n v="10"/>
    <s v=""/>
    <s v="439 6017G - CO Pour"/>
    <s v="240402 - Acel Mendoza"/>
    <s v="Hector Sanchez's Crew"/>
  </r>
  <r>
    <n v="605305"/>
    <s v="240761"/>
    <s v="FABIAN SERRANO URIBE"/>
    <x v="5"/>
    <x v="5"/>
    <s v="439 6017G"/>
    <s v="CO Pour"/>
    <s v="1"/>
    <n v="10"/>
    <x v="5"/>
    <x v="0"/>
    <m/>
    <x v="27"/>
    <s v="Bridge"/>
    <s v="Hector Sanchez"/>
    <s v="05/18/2025, 17:50"/>
    <m/>
    <s v="0001-01-01T00:00:00Z"/>
    <x v="0"/>
    <s v="0001-01-01T00:00:00Z"/>
    <m/>
    <m/>
    <m/>
    <s v="2023-034 - Dallas IH 45 Bridge Maintenanc"/>
    <x v="3"/>
    <d v="2025-05-17T00:00:00"/>
    <x v="5"/>
    <s v="05/18/2025 5:50 PM"/>
    <d v="1901-01-01T00:00:00"/>
    <s v="Not Approved On Time"/>
    <n v="10"/>
    <s v=""/>
    <s v="439 6017G - CO Pour"/>
    <s v="240761 - FABIAN SERRANO URIBE"/>
    <s v="Hector Sanchez's Crew"/>
  </r>
  <r>
    <n v="605303"/>
    <s v="240044"/>
    <s v="Floriberto Govea"/>
    <x v="5"/>
    <x v="5"/>
    <s v="439 6017G"/>
    <s v="CO Pour"/>
    <s v="1"/>
    <n v="10"/>
    <x v="5"/>
    <x v="0"/>
    <m/>
    <x v="27"/>
    <s v="Bridge"/>
    <s v="Hector Sanchez"/>
    <s v="05/18/2025, 17:50"/>
    <m/>
    <s v="0001-01-01T00:00:00Z"/>
    <x v="0"/>
    <s v="0001-01-01T00:00:00Z"/>
    <m/>
    <m/>
    <m/>
    <s v="2023-034 - Dallas IH 45 Bridge Maintenanc"/>
    <x v="3"/>
    <d v="2025-05-17T00:00:00"/>
    <x v="5"/>
    <s v="05/18/2025 5:50 PM"/>
    <d v="1901-01-01T00:00:00"/>
    <s v="Not Approved On Time"/>
    <n v="10"/>
    <s v=""/>
    <s v="439 6017G - CO Pour"/>
    <s v="240044 - Floriberto Govea"/>
    <s v="Hector Sanchez's Crew"/>
  </r>
  <r>
    <n v="605302"/>
    <s v="240478"/>
    <s v="Quincy L. Haynes"/>
    <x v="5"/>
    <x v="5"/>
    <s v="439 6017G"/>
    <s v="CO Pour"/>
    <s v="1"/>
    <n v="10"/>
    <x v="5"/>
    <x v="0"/>
    <m/>
    <x v="27"/>
    <s v="Bridge"/>
    <s v="Hector Sanchez"/>
    <s v="05/18/2025, 17:49"/>
    <m/>
    <s v="0001-01-01T00:00:00Z"/>
    <x v="0"/>
    <s v="0001-01-01T00:00:00Z"/>
    <m/>
    <m/>
    <m/>
    <s v="2023-034 - Dallas IH 45 Bridge Maintenanc"/>
    <x v="3"/>
    <d v="2025-05-17T00:00:00"/>
    <x v="5"/>
    <s v="05/18/2025 5:49 PM"/>
    <d v="1901-01-01T00:00:00"/>
    <s v="Not Approved On Time"/>
    <n v="10"/>
    <s v=""/>
    <s v="439 6017G - CO Pour"/>
    <s v="240478 - Quincy L. Haynes"/>
    <s v="Hector Sanchez's Crew"/>
  </r>
  <r>
    <n v="605215"/>
    <s v="240728"/>
    <s v="Andres Salas"/>
    <x v="5"/>
    <x v="5"/>
    <s v="4106 6001G"/>
    <s v="PPC Pour"/>
    <s v="1"/>
    <n v="5"/>
    <x v="5"/>
    <x v="0"/>
    <m/>
    <x v="28"/>
    <s v="Bridge"/>
    <s v="Jesus O. Rodarte Serrano"/>
    <s v="05/17/2025, 17:52"/>
    <m/>
    <s v="0001-01-01T00:00:00Z"/>
    <x v="0"/>
    <s v="0001-01-01T00:00:00Z"/>
    <m/>
    <m/>
    <m/>
    <s v="2023-034 - Dallas IH 45 Bridge Maintenanc"/>
    <x v="3"/>
    <d v="2025-05-17T00:00:00"/>
    <x v="5"/>
    <s v="05/17/2025 5:52 PM"/>
    <d v="1901-01-01T00:00:00"/>
    <s v="Not Approved On Time"/>
    <n v="5"/>
    <s v=""/>
    <s v="4106 6001G - PPC Pour"/>
    <s v="240728 - Andres Salas"/>
    <s v="Jesus Rodarte's Crew"/>
  </r>
  <r>
    <n v="605207"/>
    <s v="240728"/>
    <s v="Andres Salas"/>
    <x v="5"/>
    <x v="5"/>
    <s v="4106 6001C"/>
    <s v="PPC Setup Machine"/>
    <s v="1"/>
    <n v="5"/>
    <x v="5"/>
    <x v="0"/>
    <m/>
    <x v="28"/>
    <s v="Bridge"/>
    <s v="Jesus O. Rodarte Serrano"/>
    <s v="05/17/2025, 17:45"/>
    <m/>
    <s v="0001-01-01T00:00:00Z"/>
    <x v="0"/>
    <s v="0001-01-01T00:00:00Z"/>
    <m/>
    <m/>
    <m/>
    <s v="2023-034 - Dallas IH 45 Bridge Maintenanc"/>
    <x v="3"/>
    <d v="2025-05-17T00:00:00"/>
    <x v="5"/>
    <s v="05/17/2025 5:45 PM"/>
    <d v="1901-01-01T00:00:00"/>
    <s v="Not Approved On Time"/>
    <n v="5"/>
    <s v=""/>
    <s v="4106 6001C - PPC Setup Machine"/>
    <s v="240728 - Andres Salas"/>
    <s v="Jesus Rodarte's Crew"/>
  </r>
  <r>
    <n v="605211"/>
    <s v="240728"/>
    <s v="Andres Salas"/>
    <x v="5"/>
    <x v="5"/>
    <s v="4106 6001D"/>
    <s v="PPC Prep for Overlay"/>
    <s v="1"/>
    <n v="5"/>
    <x v="5"/>
    <x v="0"/>
    <m/>
    <x v="28"/>
    <s v="Bridge"/>
    <s v="Jesus O. Rodarte Serrano"/>
    <s v="05/17/2025, 17:45"/>
    <m/>
    <s v="0001-01-01T00:00:00Z"/>
    <x v="0"/>
    <s v="0001-01-01T00:00:00Z"/>
    <m/>
    <m/>
    <m/>
    <s v="2023-034 - Dallas IH 45 Bridge Maintenanc"/>
    <x v="3"/>
    <d v="2025-05-17T00:00:00"/>
    <x v="5"/>
    <s v="05/17/2025 5:45 PM"/>
    <d v="1901-01-01T00:00:00"/>
    <s v="Not Approved On Time"/>
    <n v="5"/>
    <s v=""/>
    <s v="4106 6001D - PPC Prep for Overlay"/>
    <s v="240728 - Andres Salas"/>
    <s v="Jesus Rodarte's Crew"/>
  </r>
  <r>
    <n v="604916"/>
    <s v="240809"/>
    <s v="Santiago Ponciano Lara"/>
    <x v="5"/>
    <x v="5"/>
    <s v="9000 100C"/>
    <s v="LD INOUT SHOW UP REPAIR LABOR"/>
    <s v="1"/>
    <n v="5.5"/>
    <x v="0"/>
    <x v="0"/>
    <m/>
    <x v="28"/>
    <s v="Bridge"/>
    <s v="Jesus O. Rodarte Serrano"/>
    <s v="05/16/2025, 19:00"/>
    <m/>
    <s v="0001-01-01T00:00:00Z"/>
    <x v="0"/>
    <s v="0001-01-01T00:00:00Z"/>
    <m/>
    <m/>
    <m/>
    <s v="2023-034 - Dallas IH 45 Bridge Maintenanc"/>
    <x v="3"/>
    <d v="2025-05-16T00:00:00"/>
    <x v="0"/>
    <s v="05/16/2025 7:00 PM"/>
    <d v="1901-01-01T00:00:00"/>
    <s v="Not Approved On Time"/>
    <n v="5.5"/>
    <s v=""/>
    <s v="9000 100C - LD INOUT SHOW UP REPAIR LABOR"/>
    <s v="240809 - Santiago Ponciano Lara"/>
    <s v="Jesus Rodarte's Crew"/>
  </r>
  <r>
    <n v="605205"/>
    <s v="240563"/>
    <s v="Abraham S. Barrientos"/>
    <x v="5"/>
    <x v="5"/>
    <s v="4106 6001C"/>
    <s v="PPC Setup Machine"/>
    <s v="1"/>
    <n v="5"/>
    <x v="5"/>
    <x v="0"/>
    <m/>
    <x v="28"/>
    <s v="Bridge"/>
    <s v="Jesus O. Rodarte Serrano"/>
    <s v="05/17/2025, 17:44"/>
    <m/>
    <s v="0001-01-01T00:00:00Z"/>
    <x v="0"/>
    <s v="0001-01-01T00:00:00Z"/>
    <m/>
    <m/>
    <m/>
    <s v="2023-034 - Dallas IH 45 Bridge Maintenanc"/>
    <x v="3"/>
    <d v="2025-05-17T00:00:00"/>
    <x v="5"/>
    <s v="05/17/2025 5:44 PM"/>
    <d v="1901-01-01T00:00:00"/>
    <s v="Not Approved On Time"/>
    <n v="5"/>
    <s v=""/>
    <s v="4106 6001C - PPC Setup Machine"/>
    <s v="240563 - Abraham S. Barrientos"/>
    <s v="Jesus Rodarte's Crew"/>
  </r>
  <r>
    <n v="605209"/>
    <s v="240563"/>
    <s v="Abraham S. Barrientos"/>
    <x v="5"/>
    <x v="5"/>
    <s v="4106 6001D"/>
    <s v="PPC Prep for Overlay"/>
    <s v="1"/>
    <n v="5"/>
    <x v="5"/>
    <x v="0"/>
    <m/>
    <x v="28"/>
    <s v="Bridge"/>
    <s v="Jesus O. Rodarte Serrano"/>
    <s v="05/17/2025, 17:45"/>
    <m/>
    <s v="0001-01-01T00:00:00Z"/>
    <x v="0"/>
    <s v="0001-01-01T00:00:00Z"/>
    <m/>
    <m/>
    <m/>
    <s v="2023-034 - Dallas IH 45 Bridge Maintenanc"/>
    <x v="3"/>
    <d v="2025-05-17T00:00:00"/>
    <x v="5"/>
    <s v="05/17/2025 5:45 PM"/>
    <d v="1901-01-01T00:00:00"/>
    <s v="Not Approved On Time"/>
    <n v="5"/>
    <s v=""/>
    <s v="4106 6001D - PPC Prep for Overlay"/>
    <s v="240563 - Abraham S. Barrientos"/>
    <s v="Jesus Rodarte's Crew"/>
  </r>
  <r>
    <n v="605213"/>
    <s v="240563"/>
    <s v="Abraham S. Barrientos"/>
    <x v="5"/>
    <x v="5"/>
    <s v="4106 6001G"/>
    <s v="PPC Pour"/>
    <s v="1"/>
    <n v="5"/>
    <x v="5"/>
    <x v="0"/>
    <m/>
    <x v="28"/>
    <s v="Bridge"/>
    <s v="Jesus O. Rodarte Serrano"/>
    <s v="05/17/2025, 17:52"/>
    <m/>
    <s v="0001-01-01T00:00:00Z"/>
    <x v="0"/>
    <s v="0001-01-01T00:00:00Z"/>
    <m/>
    <m/>
    <m/>
    <s v="2023-034 - Dallas IH 45 Bridge Maintenanc"/>
    <x v="3"/>
    <d v="2025-05-17T00:00:00"/>
    <x v="5"/>
    <s v="05/17/2025 5:52 PM"/>
    <d v="1901-01-01T00:00:00"/>
    <s v="Not Approved On Time"/>
    <n v="5"/>
    <s v=""/>
    <s v="4106 6001G - PPC Pour"/>
    <s v="240563 - Abraham S. Barrientos"/>
    <s v="Jesus Rodarte's Crew"/>
  </r>
  <r>
    <n v="605210"/>
    <s v="240809"/>
    <s v="Santiago Ponciano Lara"/>
    <x v="5"/>
    <x v="5"/>
    <s v="4106 6001D"/>
    <s v="PPC Prep for Overlay"/>
    <s v="1"/>
    <n v="5"/>
    <x v="5"/>
    <x v="0"/>
    <m/>
    <x v="28"/>
    <s v="Bridge"/>
    <s v="Jesus O. Rodarte Serrano"/>
    <s v="05/17/2025, 17:45"/>
    <m/>
    <s v="0001-01-01T00:00:00Z"/>
    <x v="0"/>
    <s v="0001-01-01T00:00:00Z"/>
    <m/>
    <m/>
    <m/>
    <s v="2023-034 - Dallas IH 45 Bridge Maintenanc"/>
    <x v="3"/>
    <d v="2025-05-17T00:00:00"/>
    <x v="5"/>
    <s v="05/17/2025 5:45 PM"/>
    <d v="1901-01-01T00:00:00"/>
    <s v="Not Approved On Time"/>
    <n v="5"/>
    <s v=""/>
    <s v="4106 6001D - PPC Prep for Overlay"/>
    <s v="240809 - Santiago Ponciano Lara"/>
    <s v="Jesus Rodarte's Crew"/>
  </r>
  <r>
    <n v="605206"/>
    <s v="240809"/>
    <s v="Santiago Ponciano Lara"/>
    <x v="5"/>
    <x v="5"/>
    <s v="4106 6001C"/>
    <s v="PPC Setup Machine"/>
    <s v="1"/>
    <n v="5"/>
    <x v="5"/>
    <x v="0"/>
    <m/>
    <x v="28"/>
    <s v="Bridge"/>
    <s v="Jesus O. Rodarte Serrano"/>
    <s v="05/17/2025, 17:45"/>
    <m/>
    <s v="0001-01-01T00:00:00Z"/>
    <x v="0"/>
    <s v="0001-01-01T00:00:00Z"/>
    <m/>
    <m/>
    <m/>
    <s v="2023-034 - Dallas IH 45 Bridge Maintenanc"/>
    <x v="3"/>
    <d v="2025-05-17T00:00:00"/>
    <x v="5"/>
    <s v="05/17/2025 5:45 PM"/>
    <d v="1901-01-01T00:00:00"/>
    <s v="Not Approved On Time"/>
    <n v="5"/>
    <s v=""/>
    <s v="4106 6001C - PPC Setup Machine"/>
    <s v="240809 - Santiago Ponciano Lara"/>
    <s v="Jesus Rodarte's Crew"/>
  </r>
  <r>
    <n v="605214"/>
    <s v="240809"/>
    <s v="Santiago Ponciano Lara"/>
    <x v="5"/>
    <x v="5"/>
    <s v="4106 6001G"/>
    <s v="PPC Pour"/>
    <s v="1"/>
    <n v="5"/>
    <x v="5"/>
    <x v="0"/>
    <m/>
    <x v="28"/>
    <s v="Bridge"/>
    <s v="Jesus O. Rodarte Serrano"/>
    <s v="05/17/2025, 17:52"/>
    <m/>
    <s v="0001-01-01T00:00:00Z"/>
    <x v="0"/>
    <s v="0001-01-01T00:00:00Z"/>
    <m/>
    <m/>
    <m/>
    <s v="2023-034 - Dallas IH 45 Bridge Maintenanc"/>
    <x v="3"/>
    <d v="2025-05-17T00:00:00"/>
    <x v="5"/>
    <s v="05/17/2025 5:52 PM"/>
    <d v="1901-01-01T00:00:00"/>
    <s v="Not Approved On Time"/>
    <n v="5"/>
    <s v=""/>
    <s v="4106 6001G - PPC Pour"/>
    <s v="240809 - Santiago Ponciano Lara"/>
    <s v="Jesus Rodarte's Crew"/>
  </r>
  <r>
    <n v="605158"/>
    <s v="240819"/>
    <s v="Nathan T. Jackson"/>
    <x v="4"/>
    <x v="4"/>
    <s v="4106 6001M"/>
    <s v="PPC DRIVER"/>
    <s v="1"/>
    <n v="12.5"/>
    <x v="5"/>
    <x v="0"/>
    <m/>
    <x v="1"/>
    <m/>
    <s v="Nathan T. Jackson"/>
    <s v="05/17/2025, 11:37"/>
    <m/>
    <s v="0001-01-01T00:00:00Z"/>
    <x v="0"/>
    <s v="0001-01-01T00:00:00Z"/>
    <m/>
    <m/>
    <m/>
    <s v="2023-032 - IH-345 BRIDGE REHABILITATION"/>
    <x v="3"/>
    <d v="2025-05-17T00:00:00"/>
    <x v="5"/>
    <s v="05/17/2025 11:37 AM"/>
    <d v="1901-01-01T00:00:00"/>
    <s v="Not Approved On Time"/>
    <n v="12.5"/>
    <s v=""/>
    <s v="4106 6001M - PPC DRIVER"/>
    <s v="240819 - Nathan T. Jackson"/>
    <s v=""/>
  </r>
  <r>
    <n v="605159"/>
    <s v="240819"/>
    <s v="Nathan T. Jackson"/>
    <x v="4"/>
    <x v="4"/>
    <s v="4106 6001M"/>
    <s v="PPC DRIVER"/>
    <s v="1"/>
    <n v="8"/>
    <x v="0"/>
    <x v="0"/>
    <m/>
    <x v="1"/>
    <m/>
    <s v="Nathan T. Jackson"/>
    <s v="05/17/2025, 11:37"/>
    <m/>
    <s v="0001-01-01T00:00:00Z"/>
    <x v="0"/>
    <s v="0001-01-01T00:00:00Z"/>
    <m/>
    <m/>
    <m/>
    <s v="2023-032 - IH-345 BRIDGE REHABILITATION"/>
    <x v="3"/>
    <d v="2025-05-16T00:00:00"/>
    <x v="0"/>
    <s v="05/17/2025 11:37 AM"/>
    <d v="1901-01-01T00:00:00"/>
    <s v="Not Approved On Time"/>
    <n v="8"/>
    <s v=""/>
    <s v="4106 6001M - PPC DRIVER"/>
    <s v="240819 - Nathan T. Jackson"/>
    <s v=""/>
  </r>
  <r>
    <n v="605490"/>
    <s v="230017"/>
    <s v="Lorenzo Aparicio"/>
    <x v="4"/>
    <x v="4"/>
    <s v="9000 100C"/>
    <s v="LD INOUT SHOW UP REPAIR LABOR"/>
    <s v="1"/>
    <n v="8"/>
    <x v="0"/>
    <x v="0"/>
    <m/>
    <x v="1"/>
    <m/>
    <s v="Lorenzo Aparicio"/>
    <s v="05/19/2025, 07:01"/>
    <m/>
    <s v="0001-01-01T00:00:00Z"/>
    <x v="0"/>
    <s v="0001-01-01T00:00:00Z"/>
    <m/>
    <m/>
    <m/>
    <s v="2023-032 - IH-345 BRIDGE REHABILITATION"/>
    <x v="3"/>
    <d v="2025-05-16T00:00:00"/>
    <x v="0"/>
    <s v="05/19/2025 7:01 AM"/>
    <d v="1901-01-01T00:00:00"/>
    <s v="Not Approved On Time"/>
    <n v="8"/>
    <s v=""/>
    <s v="9000 100C - LD INOUT SHOW UP REPAIR LABOR"/>
    <s v="230017 - Lorenzo Aparicio"/>
    <s v=""/>
  </r>
  <r>
    <n v="605144"/>
    <s v="240759"/>
    <s v="Jason Hernandez"/>
    <x v="4"/>
    <x v="4"/>
    <s v="4106 6001H"/>
    <s v="PPO Conc Overlay Clean After P"/>
    <s v="1"/>
    <n v="10"/>
    <x v="1"/>
    <x v="0"/>
    <m/>
    <x v="29"/>
    <s v="Concrete"/>
    <s v="Juan Lopez"/>
    <s v="05/17/2025, 11:04"/>
    <m/>
    <s v="0001-01-01T00:00:00Z"/>
    <x v="0"/>
    <s v="0001-01-01T00:00:00Z"/>
    <m/>
    <m/>
    <m/>
    <s v="2023-032 - IH-345 BRIDGE REHABILITATION"/>
    <x v="3"/>
    <d v="2025-05-15T00:00:00"/>
    <x v="1"/>
    <s v="05/17/2025 11:04 AM"/>
    <d v="1901-01-01T00:00:00"/>
    <s v="Not Approved On Time"/>
    <n v="10"/>
    <s v=""/>
    <s v="4106 6001H - PPO Conc Overlay Clean After P"/>
    <s v="240759 - Jason Hernandez"/>
    <s v="Juan Lopez's Crew"/>
  </r>
  <r>
    <n v="605150"/>
    <s v="240763"/>
    <s v="Brian M. Garza"/>
    <x v="5"/>
    <x v="5"/>
    <s v="483 6021A"/>
    <s v="HYDRO Support and Clean"/>
    <s v="1"/>
    <n v="12"/>
    <x v="0"/>
    <x v="0"/>
    <m/>
    <x v="29"/>
    <s v="Concrete"/>
    <s v="Juan Lopez"/>
    <s v="05/17/2025, 11:16"/>
    <m/>
    <s v="0001-01-01T00:00:00Z"/>
    <x v="0"/>
    <s v="0001-01-01T00:00:00Z"/>
    <m/>
    <m/>
    <m/>
    <s v="2023-034 - Dallas IH 45 Bridge Maintenanc"/>
    <x v="3"/>
    <d v="2025-05-16T00:00:00"/>
    <x v="0"/>
    <s v="05/17/2025 11:16 AM"/>
    <d v="1901-01-01T00:00:00"/>
    <s v="Not Approved On Time"/>
    <n v="12"/>
    <s v=""/>
    <s v="483 6021A - HYDRO Support and Clean"/>
    <s v="240763 - Brian M. Garza"/>
    <s v="Juan Lopez's Crew"/>
  </r>
  <r>
    <n v="605145"/>
    <s v="240122"/>
    <s v="Juan Lopez"/>
    <x v="4"/>
    <x v="4"/>
    <s v="4106 6001H"/>
    <s v="PPO Conc Overlay Clean After P"/>
    <s v="1"/>
    <n v="8"/>
    <x v="1"/>
    <x v="0"/>
    <m/>
    <x v="29"/>
    <s v="Concrete"/>
    <s v="Juan Lopez"/>
    <s v="05/17/2025, 11:04"/>
    <m/>
    <s v="0001-01-01T00:00:00Z"/>
    <x v="0"/>
    <s v="0001-01-01T00:00:00Z"/>
    <m/>
    <m/>
    <m/>
    <s v="2023-032 - IH-345 BRIDGE REHABILITATION"/>
    <x v="3"/>
    <d v="2025-05-15T00:00:00"/>
    <x v="1"/>
    <s v="05/17/2025 11:04 AM"/>
    <d v="1901-01-01T00:00:00"/>
    <s v="Not Approved On Time"/>
    <n v="8"/>
    <s v=""/>
    <s v="4106 6001H - PPO Conc Overlay Clean After P"/>
    <s v="240122 - Juan Lopez"/>
    <s v="Juan Lopez's Crew"/>
  </r>
  <r>
    <n v="605146"/>
    <s v="240763"/>
    <s v="Brian M. Garza"/>
    <x v="4"/>
    <x v="4"/>
    <s v="4106 6001H"/>
    <s v="PPO Conc Overlay Clean After P"/>
    <s v="1"/>
    <n v="11"/>
    <x v="1"/>
    <x v="0"/>
    <m/>
    <x v="29"/>
    <s v="Concrete"/>
    <s v="Juan Lopez"/>
    <s v="05/17/2025, 11:04"/>
    <m/>
    <s v="0001-01-01T00:00:00Z"/>
    <x v="0"/>
    <s v="0001-01-01T00:00:00Z"/>
    <m/>
    <m/>
    <m/>
    <s v="2023-032 - IH-345 BRIDGE REHABILITATION"/>
    <x v="3"/>
    <d v="2025-05-15T00:00:00"/>
    <x v="1"/>
    <s v="05/17/2025 11:04 AM"/>
    <d v="1901-01-01T00:00:00"/>
    <s v="Not Approved On Time"/>
    <n v="11"/>
    <s v=""/>
    <s v="4106 6001H - PPO Conc Overlay Clean After P"/>
    <s v="240763 - Brian M. Garza"/>
    <s v="Juan Lopez's Crew"/>
  </r>
  <r>
    <n v="605151"/>
    <s v="240122"/>
    <s v="Juan Lopez"/>
    <x v="5"/>
    <x v="5"/>
    <s v="483 6021A"/>
    <s v="HYDRO Support and Clean"/>
    <s v="1"/>
    <n v="8"/>
    <x v="0"/>
    <x v="0"/>
    <m/>
    <x v="29"/>
    <s v="Concrete"/>
    <s v="Juan Lopez"/>
    <s v="05/17/2025, 11:16"/>
    <m/>
    <s v="0001-01-01T00:00:00Z"/>
    <x v="0"/>
    <s v="0001-01-01T00:00:00Z"/>
    <m/>
    <m/>
    <m/>
    <s v="2023-034 - Dallas IH 45 Bridge Maintenanc"/>
    <x v="3"/>
    <d v="2025-05-16T00:00:00"/>
    <x v="0"/>
    <s v="05/17/2025 11:16 AM"/>
    <d v="1901-01-01T00:00:00"/>
    <s v="Not Approved On Time"/>
    <n v="8"/>
    <s v=""/>
    <s v="483 6021A - HYDRO Support and Clean"/>
    <s v="240122 - Juan Lopez"/>
    <s v="Juan Lopez's Crew"/>
  </r>
  <r>
    <n v="605143"/>
    <s v="240718"/>
    <s v="Abraham A. Casarez"/>
    <x v="4"/>
    <x v="4"/>
    <s v="4106 6001H"/>
    <s v="PPO Conc Overlay Clean After P"/>
    <s v="1"/>
    <n v="10"/>
    <x v="1"/>
    <x v="0"/>
    <m/>
    <x v="29"/>
    <s v="Concrete"/>
    <s v="Juan Lopez"/>
    <s v="05/17/2025, 11:04"/>
    <m/>
    <s v="0001-01-01T00:00:00Z"/>
    <x v="0"/>
    <s v="0001-01-01T00:00:00Z"/>
    <m/>
    <m/>
    <m/>
    <s v="2023-032 - IH-345 BRIDGE REHABILITATION"/>
    <x v="3"/>
    <d v="2025-05-15T00:00:00"/>
    <x v="1"/>
    <s v="05/17/2025 11:04 AM"/>
    <d v="1901-01-01T00:00:00"/>
    <s v="Not Approved On Time"/>
    <n v="10"/>
    <s v=""/>
    <s v="4106 6001H - PPO Conc Overlay Clean After P"/>
    <s v="240718 - Abraham A. Casarez"/>
    <s v="Juan Lopez's Crew"/>
  </r>
  <r>
    <n v="605152"/>
    <s v="240718"/>
    <s v="Abraham A. Casarez"/>
    <x v="5"/>
    <x v="5"/>
    <s v="483 6021A"/>
    <s v="HYDRO Support and Clean"/>
    <s v="1"/>
    <n v="12"/>
    <x v="0"/>
    <x v="0"/>
    <m/>
    <x v="29"/>
    <s v="Concrete"/>
    <s v="Juan Lopez"/>
    <s v="05/17/2025, 11:17"/>
    <m/>
    <s v="0001-01-01T00:00:00Z"/>
    <x v="0"/>
    <s v="0001-01-01T00:00:00Z"/>
    <m/>
    <m/>
    <m/>
    <s v="2023-034 - Dallas IH 45 Bridge Maintenanc"/>
    <x v="3"/>
    <d v="2025-05-16T00:00:00"/>
    <x v="0"/>
    <s v="05/17/2025 11:17 AM"/>
    <d v="1901-01-01T00:00:00"/>
    <s v="Not Approved On Time"/>
    <n v="12"/>
    <s v=""/>
    <s v="483 6021A - HYDRO Support and Clean"/>
    <s v="240718 - Abraham A. Casarez"/>
    <s v="Juan Lopez's Crew"/>
  </r>
  <r>
    <n v="605142"/>
    <s v="240129"/>
    <s v="Miguel A. Carbajal"/>
    <x v="4"/>
    <x v="4"/>
    <s v="4106 6001H"/>
    <s v="PPO Conc Overlay Clean After P"/>
    <s v="1"/>
    <n v="10"/>
    <x v="1"/>
    <x v="0"/>
    <m/>
    <x v="29"/>
    <s v="Concrete"/>
    <s v="Juan Lopez"/>
    <s v="05/17/2025, 11:03"/>
    <m/>
    <s v="0001-01-01T00:00:00Z"/>
    <x v="0"/>
    <s v="0001-01-01T00:00:00Z"/>
    <m/>
    <m/>
    <m/>
    <s v="2023-032 - IH-345 BRIDGE REHABILITATION"/>
    <x v="3"/>
    <d v="2025-05-15T00:00:00"/>
    <x v="1"/>
    <s v="05/17/2025 11:03 AM"/>
    <d v="1901-01-01T00:00:00"/>
    <s v="Not Approved On Time"/>
    <n v="10"/>
    <s v=""/>
    <s v="4106 6001H - PPO Conc Overlay Clean After P"/>
    <s v="240129 - Miguel A. Carbajal"/>
    <s v="Juan Lopez's Crew"/>
  </r>
  <r>
    <n v="605148"/>
    <s v="240811"/>
    <s v="Kevin Quinones"/>
    <x v="5"/>
    <x v="5"/>
    <s v="483 6021A"/>
    <s v="HYDRO Support and Clean"/>
    <s v="1"/>
    <n v="12"/>
    <x v="0"/>
    <x v="0"/>
    <m/>
    <x v="29"/>
    <s v="Concrete"/>
    <s v="Juan Lopez"/>
    <s v="05/17/2025, 11:16"/>
    <m/>
    <s v="0001-01-01T00:00:00Z"/>
    <x v="0"/>
    <s v="0001-01-01T00:00:00Z"/>
    <m/>
    <m/>
    <m/>
    <s v="2023-034 - Dallas IH 45 Bridge Maintenanc"/>
    <x v="3"/>
    <d v="2025-05-16T00:00:00"/>
    <x v="0"/>
    <s v="05/17/2025 11:16 AM"/>
    <d v="1901-01-01T00:00:00"/>
    <s v="Not Approved On Time"/>
    <n v="12"/>
    <s v=""/>
    <s v="483 6021A - HYDRO Support and Clean"/>
    <s v="240811 - Kevin Quinones"/>
    <s v="Juan Lopez's Crew"/>
  </r>
  <r>
    <n v="605140"/>
    <s v="240811"/>
    <s v="Kevin Quinones"/>
    <x v="4"/>
    <x v="4"/>
    <s v="4106 6001H"/>
    <s v="PPO Conc Overlay Clean After P"/>
    <s v="1"/>
    <n v="10"/>
    <x v="1"/>
    <x v="0"/>
    <m/>
    <x v="29"/>
    <s v="Concrete"/>
    <s v="Juan Lopez"/>
    <s v="05/17/2025, 11:03"/>
    <m/>
    <s v="0001-01-01T00:00:00Z"/>
    <x v="0"/>
    <s v="0001-01-01T00:00:00Z"/>
    <m/>
    <m/>
    <m/>
    <s v="2023-032 - IH-345 BRIDGE REHABILITATION"/>
    <x v="3"/>
    <d v="2025-05-15T00:00:00"/>
    <x v="1"/>
    <s v="05/17/2025 11:03 AM"/>
    <d v="1901-01-01T00:00:00"/>
    <s v="Not Approved On Time"/>
    <n v="10"/>
    <s v=""/>
    <s v="4106 6001H - PPO Conc Overlay Clean After P"/>
    <s v="240811 - Kevin Quinones"/>
    <s v="Juan Lopez's Crew"/>
  </r>
  <r>
    <n v="605147"/>
    <s v="240015"/>
    <s v="Mauro Salinas"/>
    <x v="5"/>
    <x v="5"/>
    <s v="483 6021A"/>
    <s v="HYDRO Support and Clean"/>
    <s v="1"/>
    <n v="12"/>
    <x v="0"/>
    <x v="0"/>
    <m/>
    <x v="29"/>
    <s v="Concrete"/>
    <s v="Juan Lopez"/>
    <s v="05/17/2025, 11:16"/>
    <m/>
    <s v="0001-01-01T00:00:00Z"/>
    <x v="0"/>
    <s v="0001-01-01T00:00:00Z"/>
    <m/>
    <m/>
    <m/>
    <s v="2023-034 - Dallas IH 45 Bridge Maintenanc"/>
    <x v="3"/>
    <d v="2025-05-16T00:00:00"/>
    <x v="0"/>
    <s v="05/17/2025 11:16 AM"/>
    <d v="1901-01-01T00:00:00"/>
    <s v="Not Approved On Time"/>
    <n v="12"/>
    <s v=""/>
    <s v="483 6021A - HYDRO Support and Clean"/>
    <s v="240015 - Mauro Salinas"/>
    <s v="Juan Lopez's Crew"/>
  </r>
  <r>
    <n v="605139"/>
    <s v="240015"/>
    <s v="Mauro Salinas"/>
    <x v="4"/>
    <x v="4"/>
    <s v="4106 6001H"/>
    <s v="PPO Conc Overlay Clean After P"/>
    <s v="1"/>
    <n v="10"/>
    <x v="1"/>
    <x v="0"/>
    <m/>
    <x v="29"/>
    <s v="Concrete"/>
    <s v="Juan Lopez"/>
    <s v="05/17/2025, 11:03"/>
    <m/>
    <s v="0001-01-01T00:00:00Z"/>
    <x v="0"/>
    <s v="0001-01-01T00:00:00Z"/>
    <m/>
    <m/>
    <m/>
    <s v="2023-032 - IH-345 BRIDGE REHABILITATION"/>
    <x v="3"/>
    <d v="2025-05-15T00:00:00"/>
    <x v="1"/>
    <s v="05/17/2025 11:03 AM"/>
    <d v="1901-01-01T00:00:00"/>
    <s v="Not Approved On Time"/>
    <n v="10"/>
    <s v=""/>
    <s v="4106 6001H - PPO Conc Overlay Clean After P"/>
    <s v="240015 - Mauro Salinas"/>
    <s v="Juan Lopez's Crew"/>
  </r>
  <r>
    <n v="605079"/>
    <s v="240042"/>
    <s v="Artemio Garcia"/>
    <x v="0"/>
    <x v="0"/>
    <s v="620 4000A"/>
    <s v="2010B AJD UTIL BOX"/>
    <s v="1"/>
    <n v="1"/>
    <x v="2"/>
    <x v="0"/>
    <m/>
    <x v="3"/>
    <s v="Concrete"/>
    <s v="Gerald A. Ehimhen"/>
    <s v="05/17/2025, 10:03"/>
    <m/>
    <s v="0001-01-01T00:00:00Z"/>
    <x v="0"/>
    <s v="0001-01-01T00:00:00Z"/>
    <m/>
    <m/>
    <m/>
    <s v="2024-004 - City of Dallas Sidewalk 2024"/>
    <x v="0"/>
    <d v="2025-05-14T00:00:00"/>
    <x v="2"/>
    <s v="05/17/2025 10:03 AM"/>
    <d v="1901-01-01T00:00:00"/>
    <s v="Not Approved On Time"/>
    <n v="1"/>
    <s v=""/>
    <s v="620 4000A - 2010B AJD UTIL BOX"/>
    <s v="240042 - Artemio Garcia"/>
    <s v="Jose Rangel's Crew"/>
  </r>
  <r>
    <n v="605085"/>
    <s v="240042"/>
    <s v="Artemio Garcia"/>
    <x v="0"/>
    <x v="0"/>
    <s v="280 4000A"/>
    <s v="432 FG DRIVE 8"/>
    <s v="1"/>
    <n v="3"/>
    <x v="2"/>
    <x v="0"/>
    <m/>
    <x v="3"/>
    <s v="Concrete"/>
    <s v="Gerald A. Ehimhen"/>
    <s v="05/17/2025, 10:04"/>
    <m/>
    <s v="0001-01-01T00:00:00Z"/>
    <x v="0"/>
    <s v="0001-01-01T00:00:00Z"/>
    <m/>
    <m/>
    <m/>
    <s v="2024-004 - City of Dallas Sidewalk 2024"/>
    <x v="0"/>
    <d v="2025-05-14T00:00:00"/>
    <x v="2"/>
    <s v="05/17/2025 10:04 AM"/>
    <d v="1901-01-01T00:00:00"/>
    <s v="Not Approved On Time"/>
    <n v="3"/>
    <s v=""/>
    <s v="280 4000A - 432 FG DRIVE 8"/>
    <s v="240042 - Artemio Garcia"/>
    <s v="Jose Rangel's Crew"/>
  </r>
  <r>
    <n v="605082"/>
    <s v="240693"/>
    <s v="Omar E. Becerra Balderas"/>
    <x v="0"/>
    <x v="0"/>
    <s v="620 4000A"/>
    <s v="2010B AJD UTIL BOX"/>
    <s v="1"/>
    <n v="1"/>
    <x v="2"/>
    <x v="0"/>
    <m/>
    <x v="3"/>
    <s v="Concrete"/>
    <s v="Gerald A. Ehimhen"/>
    <s v="05/17/2025, 10:03"/>
    <m/>
    <s v="0001-01-01T00:00:00Z"/>
    <x v="0"/>
    <s v="0001-01-01T00:00:00Z"/>
    <m/>
    <m/>
    <m/>
    <s v="2024-004 - City of Dallas Sidewalk 2024"/>
    <x v="0"/>
    <d v="2025-05-14T00:00:00"/>
    <x v="2"/>
    <s v="05/17/2025 10:03 AM"/>
    <d v="1901-01-01T00:00:00"/>
    <s v="Not Approved On Time"/>
    <n v="1"/>
    <s v=""/>
    <s v="620 4000A - 2010B AJD UTIL BOX"/>
    <s v="240693 - Omar E. Becerra Balderas"/>
    <s v="Jose Rangel's Crew"/>
  </r>
  <r>
    <n v="605089"/>
    <s v="240693"/>
    <s v="Omar E. Becerra Balderas"/>
    <x v="0"/>
    <x v="0"/>
    <s v="280 4000A"/>
    <s v="432 FG DRIVE 8"/>
    <s v="1"/>
    <n v="3"/>
    <x v="2"/>
    <x v="0"/>
    <m/>
    <x v="3"/>
    <s v="Concrete"/>
    <s v="Gerald A. Ehimhen"/>
    <s v="05/17/2025, 10:05"/>
    <m/>
    <s v="0001-01-01T00:00:00Z"/>
    <x v="0"/>
    <s v="0001-01-01T00:00:00Z"/>
    <m/>
    <m/>
    <m/>
    <s v="2024-004 - City of Dallas Sidewalk 2024"/>
    <x v="0"/>
    <d v="2025-05-14T00:00:00"/>
    <x v="2"/>
    <s v="05/17/2025 10:05 AM"/>
    <d v="1901-01-01T00:00:00"/>
    <s v="Not Approved On Time"/>
    <n v="3"/>
    <s v=""/>
    <s v="280 4000A - 432 FG DRIVE 8"/>
    <s v="240693 - Omar E. Becerra Balderas"/>
    <s v="Jose Rangel's Crew"/>
  </r>
  <r>
    <n v="605084"/>
    <s v="240056"/>
    <s v="SALVADOR MONCADA PUGA"/>
    <x v="0"/>
    <x v="0"/>
    <s v="620 4000A"/>
    <s v="2010B AJD UTIL BOX"/>
    <s v="1"/>
    <n v="1"/>
    <x v="2"/>
    <x v="0"/>
    <m/>
    <x v="3"/>
    <s v="Concrete"/>
    <s v="Gerald A. Ehimhen"/>
    <s v="05/17/2025, 10:03"/>
    <m/>
    <s v="0001-01-01T00:00:00Z"/>
    <x v="0"/>
    <s v="0001-01-01T00:00:00Z"/>
    <m/>
    <m/>
    <m/>
    <s v="2024-004 - City of Dallas Sidewalk 2024"/>
    <x v="0"/>
    <d v="2025-05-14T00:00:00"/>
    <x v="2"/>
    <s v="05/17/2025 10:03 AM"/>
    <d v="1901-01-01T00:00:00"/>
    <s v="Not Approved On Time"/>
    <n v="1"/>
    <s v=""/>
    <s v="620 4000A - 2010B AJD UTIL BOX"/>
    <s v="240056 - SALVADOR MONCADA PUGA"/>
    <s v="Jose Rangel's Crew"/>
  </r>
  <r>
    <n v="605091"/>
    <s v="240056"/>
    <s v="SALVADOR MONCADA PUGA"/>
    <x v="0"/>
    <x v="0"/>
    <s v="280 4000A"/>
    <s v="432 FG DRIVE 8"/>
    <s v="1"/>
    <n v="3"/>
    <x v="2"/>
    <x v="0"/>
    <m/>
    <x v="3"/>
    <s v="Concrete"/>
    <s v="Gerald A. Ehimhen"/>
    <s v="05/17/2025, 10:05"/>
    <m/>
    <s v="0001-01-01T00:00:00Z"/>
    <x v="0"/>
    <s v="0001-01-01T00:00:00Z"/>
    <m/>
    <m/>
    <m/>
    <s v="2024-004 - City of Dallas Sidewalk 2024"/>
    <x v="0"/>
    <d v="2025-05-14T00:00:00"/>
    <x v="2"/>
    <s v="05/17/2025 10:05 AM"/>
    <d v="1901-01-01T00:00:00"/>
    <s v="Not Approved On Time"/>
    <n v="3"/>
    <s v=""/>
    <s v="280 4000A - 432 FG DRIVE 8"/>
    <s v="240056 - SALVADOR MONCADA PUGA"/>
    <s v="Jose Rangel's Crew"/>
  </r>
  <r>
    <n v="605101"/>
    <s v="240049"/>
    <s v="Jose P. Lopez Lira"/>
    <x v="0"/>
    <x v="0"/>
    <s v="370 4000B"/>
    <s v="463 F P S PVMT 8"/>
    <s v="1"/>
    <n v="3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3"/>
    <s v=""/>
    <s v="370 4000B - 463 F P S PVMT 8"/>
    <s v="240049 - Jose P. Lopez Lira"/>
    <s v="Valentin Lopez's Crew"/>
  </r>
  <r>
    <n v="605102"/>
    <s v="240049"/>
    <s v="Jose P. Lopez Lira"/>
    <x v="0"/>
    <x v="0"/>
    <s v="240 4000A"/>
    <s v="407 FG CURB 12"/>
    <s v="1"/>
    <n v="2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2"/>
    <s v=""/>
    <s v="240 4000A - 407 FG CURB 12"/>
    <s v="240049 - Jose P. Lopez Lira"/>
    <s v="Valentin Lopez's Crew"/>
  </r>
  <r>
    <n v="605103"/>
    <s v="240049"/>
    <s v="Jose P. Lopez Lira"/>
    <x v="0"/>
    <x v="0"/>
    <s v="240 4000B"/>
    <s v="407 F P S CURB 12"/>
    <s v="1"/>
    <n v="3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3"/>
    <s v=""/>
    <s v="240 4000B - 407 F P S CURB 12"/>
    <s v="240049 - Jose P. Lopez Lira"/>
    <s v="Valentin Lopez's Crew"/>
  </r>
  <r>
    <n v="605093"/>
    <s v="240822"/>
    <s v="Gibran L. Lopez"/>
    <x v="0"/>
    <x v="0"/>
    <s v="370 4000B"/>
    <s v="463 F P S PVMT 8"/>
    <s v="1"/>
    <n v="3"/>
    <x v="2"/>
    <x v="0"/>
    <m/>
    <x v="0"/>
    <s v="Concrete"/>
    <s v="Gerald A. Ehimhen"/>
    <s v="05/17/2025, 10:12"/>
    <m/>
    <s v="0001-01-01T00:00:00Z"/>
    <x v="0"/>
    <s v="0001-01-01T00:00:00Z"/>
    <m/>
    <m/>
    <m/>
    <s v="2024-004 - City of Dallas Sidewalk 2024"/>
    <x v="0"/>
    <d v="2025-05-14T00:00:00"/>
    <x v="2"/>
    <s v="05/17/2025 10:12 AM"/>
    <d v="1901-01-01T00:00:00"/>
    <s v="Not Approved On Time"/>
    <n v="3"/>
    <s v=""/>
    <s v="370 4000B - 463 F P S PVMT 8"/>
    <s v="240822 - Gibran L. Lopez"/>
    <s v="Valentin Lopez's Crew"/>
  </r>
  <r>
    <n v="605094"/>
    <s v="240822"/>
    <s v="Gibran L. Lopez"/>
    <x v="0"/>
    <x v="0"/>
    <s v="370 4000A"/>
    <s v="463 FG PVMT 8"/>
    <s v="1"/>
    <n v="2"/>
    <x v="2"/>
    <x v="0"/>
    <m/>
    <x v="0"/>
    <s v="Concrete"/>
    <s v="Gerald A. Ehimhen"/>
    <s v="05/17/2025, 10:12"/>
    <m/>
    <s v="0001-01-01T00:00:00Z"/>
    <x v="0"/>
    <s v="0001-01-01T00:00:00Z"/>
    <m/>
    <m/>
    <m/>
    <s v="2024-004 - City of Dallas Sidewalk 2024"/>
    <x v="0"/>
    <d v="2025-05-14T00:00:00"/>
    <x v="2"/>
    <s v="05/17/2025 10:12 AM"/>
    <d v="1901-01-01T00:00:00"/>
    <s v="Not Approved On Time"/>
    <n v="2"/>
    <s v=""/>
    <s v="370 4000A - 463 FG PVMT 8"/>
    <s v="240822 - Gibran L. Lopez"/>
    <s v="Valentin Lopez's Crew"/>
  </r>
  <r>
    <n v="605086"/>
    <s v="240682"/>
    <s v="Eligio Hernandez"/>
    <x v="0"/>
    <x v="0"/>
    <s v="280 4000A"/>
    <s v="432 FG DRIVE 8"/>
    <s v="1"/>
    <n v="3"/>
    <x v="2"/>
    <x v="0"/>
    <m/>
    <x v="3"/>
    <s v="Concrete"/>
    <s v="Gerald A. Ehimhen"/>
    <s v="05/17/2025, 10:04"/>
    <m/>
    <s v="0001-01-01T00:00:00Z"/>
    <x v="0"/>
    <s v="0001-01-01T00:00:00Z"/>
    <m/>
    <m/>
    <m/>
    <s v="2024-004 - City of Dallas Sidewalk 2024"/>
    <x v="0"/>
    <d v="2025-05-14T00:00:00"/>
    <x v="2"/>
    <s v="05/17/2025 10:04 AM"/>
    <d v="1901-01-01T00:00:00"/>
    <s v="Not Approved On Time"/>
    <n v="3"/>
    <s v=""/>
    <s v="280 4000A - 432 FG DRIVE 8"/>
    <s v="240682 - Eligio Hernandez"/>
    <s v="Jose Rangel's Crew"/>
  </r>
  <r>
    <n v="605080"/>
    <s v="240682"/>
    <s v="Eligio Hernandez"/>
    <x v="0"/>
    <x v="0"/>
    <s v="620 4000A"/>
    <s v="2010B AJD UTIL BOX"/>
    <s v="1"/>
    <n v="1"/>
    <x v="2"/>
    <x v="0"/>
    <m/>
    <x v="3"/>
    <s v="Concrete"/>
    <s v="Gerald A. Ehimhen"/>
    <s v="05/17/2025, 10:03"/>
    <m/>
    <s v="0001-01-01T00:00:00Z"/>
    <x v="0"/>
    <s v="0001-01-01T00:00:00Z"/>
    <m/>
    <m/>
    <m/>
    <s v="2024-004 - City of Dallas Sidewalk 2024"/>
    <x v="0"/>
    <d v="2025-05-14T00:00:00"/>
    <x v="2"/>
    <s v="05/17/2025 10:03 AM"/>
    <d v="1901-01-01T00:00:00"/>
    <s v="Not Approved On Time"/>
    <n v="1"/>
    <s v=""/>
    <s v="620 4000A - 2010B AJD UTIL BOX"/>
    <s v="240682 - Eligio Hernandez"/>
    <s v="Jose Rangel's Crew"/>
  </r>
  <r>
    <n v="605096"/>
    <s v="240219"/>
    <s v="J Trinidad Peres-Rangel"/>
    <x v="0"/>
    <x v="0"/>
    <s v="370 4000A"/>
    <s v="463 FG PVMT 8"/>
    <s v="1"/>
    <n v="2"/>
    <x v="2"/>
    <x v="0"/>
    <m/>
    <x v="0"/>
    <s v="Concrete"/>
    <s v="Gerald A. Ehimhen"/>
    <s v="05/17/2025, 10:12"/>
    <m/>
    <s v="0001-01-01T00:00:00Z"/>
    <x v="0"/>
    <s v="0001-01-01T00:00:00Z"/>
    <m/>
    <m/>
    <m/>
    <s v="2024-004 - City of Dallas Sidewalk 2024"/>
    <x v="0"/>
    <d v="2025-05-14T00:00:00"/>
    <x v="2"/>
    <s v="05/17/2025 10:12 AM"/>
    <d v="1901-01-01T00:00:00"/>
    <s v="Not Approved On Time"/>
    <n v="2"/>
    <s v=""/>
    <s v="370 4000A - 463 FG PVMT 8"/>
    <s v="240219 - J Trinidad Peres-Rangel"/>
    <s v="Valentin Lopez's Crew"/>
  </r>
  <r>
    <n v="605097"/>
    <s v="240219"/>
    <s v="J Trinidad Peres-Rangel"/>
    <x v="0"/>
    <x v="0"/>
    <s v="240 4000A"/>
    <s v="407 FG CURB 12"/>
    <s v="1"/>
    <n v="2"/>
    <x v="2"/>
    <x v="0"/>
    <m/>
    <x v="0"/>
    <s v="Concrete"/>
    <s v="Gerald A. Ehimhen"/>
    <s v="05/17/2025, 10:12"/>
    <m/>
    <s v="0001-01-01T00:00:00Z"/>
    <x v="0"/>
    <s v="0001-01-01T00:00:00Z"/>
    <m/>
    <m/>
    <m/>
    <s v="2024-004 - City of Dallas Sidewalk 2024"/>
    <x v="0"/>
    <d v="2025-05-14T00:00:00"/>
    <x v="2"/>
    <s v="05/17/2025 10:12 AM"/>
    <d v="1901-01-01T00:00:00"/>
    <s v="Not Approved On Time"/>
    <n v="2"/>
    <s v=""/>
    <s v="240 4000A - 407 FG CURB 12"/>
    <s v="240219 - J Trinidad Peres-Rangel"/>
    <s v="Valentin Lopez's Crew"/>
  </r>
  <r>
    <n v="605098"/>
    <s v="240219"/>
    <s v="J Trinidad Peres-Rangel"/>
    <x v="0"/>
    <x v="0"/>
    <s v="240 4000B"/>
    <s v="407 F P S CURB 12"/>
    <s v="1"/>
    <n v="3"/>
    <x v="2"/>
    <x v="0"/>
    <m/>
    <x v="0"/>
    <s v="Concrete"/>
    <s v="Gerald A. Ehimhen"/>
    <s v="05/17/2025, 10:12"/>
    <m/>
    <s v="0001-01-01T00:00:00Z"/>
    <x v="0"/>
    <s v="0001-01-01T00:00:00Z"/>
    <m/>
    <m/>
    <m/>
    <s v="2024-004 - City of Dallas Sidewalk 2024"/>
    <x v="0"/>
    <d v="2025-05-14T00:00:00"/>
    <x v="2"/>
    <s v="05/17/2025 10:12 AM"/>
    <d v="1901-01-01T00:00:00"/>
    <s v="Not Approved On Time"/>
    <n v="3"/>
    <s v=""/>
    <s v="240 4000B - 407 F P S CURB 12"/>
    <s v="240219 - J Trinidad Peres-Rangel"/>
    <s v="Valentin Lopez's Crew"/>
  </r>
  <r>
    <n v="605108"/>
    <s v="240219"/>
    <s v="J Trinidad Peres-Rangel"/>
    <x v="0"/>
    <x v="0"/>
    <s v="250 4000A"/>
    <s v="455 FG CURB 18"/>
    <s v="1"/>
    <n v="2"/>
    <x v="1"/>
    <x v="0"/>
    <m/>
    <x v="0"/>
    <s v="Concrete"/>
    <s v="Gerald A. Ehimhen"/>
    <s v="05/17/2025, 10:16"/>
    <m/>
    <s v="0001-01-01T00:00:00Z"/>
    <x v="0"/>
    <s v="0001-01-01T00:00:00Z"/>
    <m/>
    <m/>
    <m/>
    <s v="2024-004 - City of Dallas Sidewalk 2024"/>
    <x v="0"/>
    <d v="2025-05-15T00:00:00"/>
    <x v="1"/>
    <s v="05/17/2025 10:16 AM"/>
    <d v="1901-01-01T00:00:00"/>
    <s v="Not Approved On Time"/>
    <n v="2"/>
    <s v=""/>
    <s v="250 4000A - 455 FG CURB 18"/>
    <s v="240219 - J Trinidad Peres-Rangel"/>
    <s v="Valentin Lopez's Crew"/>
  </r>
  <r>
    <n v="605109"/>
    <s v="240219"/>
    <s v="J Trinidad Peres-Rangel"/>
    <x v="0"/>
    <x v="0"/>
    <s v="250 4000B"/>
    <s v="455 F P S CURB 18"/>
    <s v="1"/>
    <n v="3"/>
    <x v="1"/>
    <x v="0"/>
    <m/>
    <x v="0"/>
    <s v="Concrete"/>
    <s v="Gerald A. Ehimhen"/>
    <s v="05/17/2025, 10:16"/>
    <m/>
    <s v="0001-01-01T00:00:00Z"/>
    <x v="0"/>
    <s v="0001-01-01T00:00:00Z"/>
    <m/>
    <m/>
    <m/>
    <s v="2024-004 - City of Dallas Sidewalk 2024"/>
    <x v="0"/>
    <d v="2025-05-15T00:00:00"/>
    <x v="1"/>
    <s v="05/17/2025 10:16 AM"/>
    <d v="1901-01-01T00:00:00"/>
    <s v="Not Approved On Time"/>
    <n v="3"/>
    <s v=""/>
    <s v="250 4000B - 455 F P S CURB 18"/>
    <s v="240219 - J Trinidad Peres-Rangel"/>
    <s v="Valentin Lopez's Crew"/>
  </r>
  <r>
    <n v="605092"/>
    <s v="240051"/>
    <s v="Daniel Lopez"/>
    <x v="0"/>
    <x v="0"/>
    <s v="720 4000A"/>
    <s v="20330 ADJ WTR VALVE CVR STACK"/>
    <s v="1"/>
    <n v="2"/>
    <x v="1"/>
    <x v="0"/>
    <m/>
    <x v="11"/>
    <s v="Concrete"/>
    <s v="Gerald A. Ehimhen"/>
    <s v="05/17/2025, 10:05"/>
    <m/>
    <s v="0001-01-01T00:00:00Z"/>
    <x v="0"/>
    <s v="0001-01-01T00:00:00Z"/>
    <m/>
    <m/>
    <m/>
    <s v="2024-004 - City of Dallas Sidewalk 2024"/>
    <x v="0"/>
    <d v="2025-05-15T00:00:00"/>
    <x v="1"/>
    <s v="05/17/2025 10:05 AM"/>
    <d v="1901-01-01T00:00:00"/>
    <s v="Not Approved On Time"/>
    <n v="2"/>
    <s v=""/>
    <s v="720 4000A - 20330 ADJ WTR VALVE CVR STACK"/>
    <s v="240051 - Daniel Lopez"/>
    <s v="Daniel Lopez's Crew"/>
  </r>
  <r>
    <n v="605141"/>
    <s v="240044"/>
    <s v="Floriberto Govea"/>
    <x v="4"/>
    <x v="4"/>
    <s v="4106 6001H"/>
    <s v="PPO Conc Overlay Clean After P"/>
    <s v="1"/>
    <n v="10"/>
    <x v="1"/>
    <x v="0"/>
    <m/>
    <x v="29"/>
    <s v="Concrete"/>
    <s v="Juan Lopez"/>
    <s v="05/17/2025, 11:03"/>
    <m/>
    <s v="0001-01-01T00:00:00Z"/>
    <x v="0"/>
    <s v="0001-01-01T00:00:00Z"/>
    <m/>
    <m/>
    <m/>
    <s v="2023-032 - IH-345 BRIDGE REHABILITATION"/>
    <x v="3"/>
    <d v="2025-05-15T00:00:00"/>
    <x v="1"/>
    <s v="05/17/2025 11:03 AM"/>
    <d v="1901-01-01T00:00:00"/>
    <s v="Not Approved On Time"/>
    <n v="10"/>
    <s v=""/>
    <s v="4106 6001H - PPO Conc Overlay Clean After P"/>
    <s v="240044 - Floriberto Govea"/>
    <s v="Juan Lopez's Crew"/>
  </r>
  <r>
    <n v="605200"/>
    <s v="240037"/>
    <s v="Catalino Flores Sr"/>
    <x v="19"/>
    <x v="19"/>
    <s v="9000 100B"/>
    <s v="SUPERINTENDENT"/>
    <s v="1"/>
    <n v="8"/>
    <x v="4"/>
    <x v="0"/>
    <m/>
    <x v="1"/>
    <m/>
    <s v="Catalino Flores Sr"/>
    <s v="05/17/2025, 17:19"/>
    <m/>
    <s v="0001-01-01T00:00:00Z"/>
    <x v="0"/>
    <s v="0001-01-01T00:00:00Z"/>
    <m/>
    <m/>
    <m/>
    <s v="2022-008 - Gregg CS Bridge Replacement"/>
    <x v="7"/>
    <d v="2025-05-12T00:00:00"/>
    <x v="4"/>
    <s v="05/17/2025 5:19 PM"/>
    <d v="1901-01-01T00:00:00"/>
    <s v="Not Approved On Time"/>
    <n v="8"/>
    <s v=""/>
    <s v="9000 100B - SUPERINTENDENT"/>
    <s v="240037 - Catalino Flores Sr"/>
    <s v=""/>
  </r>
  <r>
    <n v="605201"/>
    <s v="240037"/>
    <s v="Catalino Flores Sr"/>
    <x v="19"/>
    <x v="19"/>
    <s v="9000 100B"/>
    <s v="SUPERINTENDENT"/>
    <s v="1"/>
    <n v="8"/>
    <x v="2"/>
    <x v="0"/>
    <m/>
    <x v="1"/>
    <m/>
    <s v="Catalino Flores Sr"/>
    <s v="05/17/2025, 17:19"/>
    <m/>
    <s v="0001-01-01T00:00:00Z"/>
    <x v="0"/>
    <s v="0001-01-01T00:00:00Z"/>
    <m/>
    <m/>
    <m/>
    <s v="2022-008 - Gregg CS Bridge Replacement"/>
    <x v="7"/>
    <d v="2025-05-14T00:00:00"/>
    <x v="2"/>
    <s v="05/17/2025 5:19 PM"/>
    <d v="1901-01-01T00:00:00"/>
    <s v="Not Approved On Time"/>
    <n v="8"/>
    <s v=""/>
    <s v="9000 100B - SUPERINTENDENT"/>
    <s v="240037 - Catalino Flores Sr"/>
    <s v=""/>
  </r>
  <r>
    <n v="605202"/>
    <s v="240037"/>
    <s v="Catalino Flores Sr"/>
    <x v="19"/>
    <x v="19"/>
    <s v="9000 100B"/>
    <s v="SUPERINTENDENT"/>
    <s v="1"/>
    <n v="8"/>
    <x v="3"/>
    <x v="0"/>
    <m/>
    <x v="1"/>
    <m/>
    <s v="Catalino Flores Sr"/>
    <s v="05/17/2025, 17:20"/>
    <m/>
    <s v="0001-01-01T00:00:00Z"/>
    <x v="0"/>
    <s v="0001-01-01T00:00:00Z"/>
    <m/>
    <m/>
    <m/>
    <s v="2022-008 - Gregg CS Bridge Replacement"/>
    <x v="7"/>
    <d v="2025-05-13T00:00:00"/>
    <x v="3"/>
    <s v="05/17/2025 5:20 PM"/>
    <d v="1901-01-01T00:00:00"/>
    <s v="Not Approved On Time"/>
    <n v="8"/>
    <s v=""/>
    <s v="9000 100B - SUPERINTENDENT"/>
    <s v="240037 - Catalino Flores Sr"/>
    <s v=""/>
  </r>
  <r>
    <n v="605203"/>
    <s v="240037"/>
    <s v="Catalino Flores Sr"/>
    <x v="19"/>
    <x v="19"/>
    <s v="9000 100B"/>
    <s v="SUPERINTENDENT"/>
    <s v="1"/>
    <n v="8"/>
    <x v="1"/>
    <x v="0"/>
    <m/>
    <x v="1"/>
    <m/>
    <s v="Catalino Flores Sr"/>
    <s v="05/17/2025, 17:22"/>
    <m/>
    <s v="0001-01-01T00:00:00Z"/>
    <x v="0"/>
    <s v="0001-01-01T00:00:00Z"/>
    <m/>
    <m/>
    <m/>
    <s v="2022-008 - Gregg CS Bridge Replacement"/>
    <x v="7"/>
    <d v="2025-05-15T00:00:00"/>
    <x v="1"/>
    <s v="05/17/2025 5:22 PM"/>
    <d v="1901-01-01T00:00:00"/>
    <s v="Not Approved On Time"/>
    <n v="8"/>
    <s v=""/>
    <s v="9000 100B - SUPERINTENDENT"/>
    <s v="240037 - Catalino Flores Sr"/>
    <s v=""/>
  </r>
  <r>
    <n v="605204"/>
    <s v="240037"/>
    <s v="Catalino Flores Sr"/>
    <x v="19"/>
    <x v="19"/>
    <s v="9000 100B"/>
    <s v="SUPERINTENDENT"/>
    <s v="1"/>
    <n v="8"/>
    <x v="0"/>
    <x v="0"/>
    <m/>
    <x v="1"/>
    <m/>
    <s v="Catalino Flores Sr"/>
    <s v="05/17/2025, 17:22"/>
    <m/>
    <s v="0001-01-01T00:00:00Z"/>
    <x v="0"/>
    <s v="0001-01-01T00:00:00Z"/>
    <m/>
    <m/>
    <m/>
    <s v="2022-008 - Gregg CS Bridge Replacement"/>
    <x v="7"/>
    <d v="2025-05-16T00:00:00"/>
    <x v="0"/>
    <s v="05/17/2025 5:22 PM"/>
    <d v="1901-01-01T00:00:00"/>
    <s v="Not Approved On Time"/>
    <n v="8"/>
    <s v=""/>
    <s v="9000 100B - SUPERINTENDENT"/>
    <s v="240037 - Catalino Flores Sr"/>
    <s v=""/>
  </r>
  <r>
    <n v="605106"/>
    <s v="240054"/>
    <s v="Valentin Lopez"/>
    <x v="0"/>
    <x v="0"/>
    <s v="370 4000B"/>
    <s v="463 F P S PVMT 8"/>
    <s v="1"/>
    <n v="4"/>
    <x v="2"/>
    <x v="0"/>
    <m/>
    <x v="0"/>
    <s v="Concrete"/>
    <s v="Gerald A. Ehimhen"/>
    <s v="05/17/2025, 10:14"/>
    <m/>
    <s v="0001-01-01T00:00:00Z"/>
    <x v="0"/>
    <s v="0001-01-01T00:00:00Z"/>
    <m/>
    <m/>
    <m/>
    <s v="2024-004 - City of Dallas Sidewalk 2024"/>
    <x v="0"/>
    <d v="2025-05-14T00:00:00"/>
    <x v="2"/>
    <s v="05/17/2025 10:14 AM"/>
    <d v="1901-01-01T00:00:00"/>
    <s v="Not Approved On Time"/>
    <n v="4"/>
    <s v=""/>
    <s v="370 4000B - 463 F P S PVMT 8"/>
    <s v="240054 - Valentin Lopez"/>
    <s v="Valentin Lopez's Crew"/>
  </r>
  <r>
    <n v="605107"/>
    <s v="240054"/>
    <s v="Valentin Lopez"/>
    <x v="0"/>
    <x v="0"/>
    <s v="370 4000A"/>
    <s v="463 FG PVMT 8"/>
    <s v="1"/>
    <n v="4"/>
    <x v="2"/>
    <x v="0"/>
    <m/>
    <x v="0"/>
    <s v="Concrete"/>
    <s v="Gerald A. Ehimhen"/>
    <s v="05/17/2025, 10:14"/>
    <m/>
    <s v="0001-01-01T00:00:00Z"/>
    <x v="0"/>
    <s v="0001-01-01T00:00:00Z"/>
    <m/>
    <m/>
    <m/>
    <s v="2024-004 - City of Dallas Sidewalk 2024"/>
    <x v="0"/>
    <d v="2025-05-14T00:00:00"/>
    <x v="2"/>
    <s v="05/17/2025 10:14 AM"/>
    <d v="1901-01-01T00:00:00"/>
    <s v="Not Approved On Time"/>
    <n v="4"/>
    <s v=""/>
    <s v="370 4000A - 463 FG PVMT 8"/>
    <s v="240054 - Valentin Lopez"/>
    <s v="Valentin Lopez's Crew"/>
  </r>
  <r>
    <n v="605104"/>
    <s v="240025"/>
    <s v="Juan C. Candelaria"/>
    <x v="0"/>
    <x v="0"/>
    <s v="370 4000A"/>
    <s v="463 FG PVMT 8"/>
    <s v="1"/>
    <n v="5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5"/>
    <s v=""/>
    <s v="370 4000A - 463 FG PVMT 8"/>
    <s v="240025 - Juan C. Candelaria"/>
    <s v="Valentin Lopez's Crew"/>
  </r>
  <r>
    <n v="605088"/>
    <s v="240067"/>
    <s v="Jose M. Rangel"/>
    <x v="0"/>
    <x v="0"/>
    <s v="280 4000A"/>
    <s v="432 FG DRIVE 8"/>
    <s v="1"/>
    <n v="3"/>
    <x v="2"/>
    <x v="0"/>
    <m/>
    <x v="3"/>
    <s v="Concrete"/>
    <s v="Gerald A. Ehimhen"/>
    <s v="05/17/2025, 10:04"/>
    <m/>
    <s v="0001-01-01T00:00:00Z"/>
    <x v="0"/>
    <s v="0001-01-01T00:00:00Z"/>
    <m/>
    <m/>
    <m/>
    <s v="2024-004 - City of Dallas Sidewalk 2024"/>
    <x v="0"/>
    <d v="2025-05-14T00:00:00"/>
    <x v="2"/>
    <s v="05/17/2025 10:04 AM"/>
    <d v="1901-01-01T00:00:00"/>
    <s v="Not Approved On Time"/>
    <n v="3"/>
    <s v=""/>
    <s v="280 4000A - 432 FG DRIVE 8"/>
    <s v="240067 - Jose M. Rangel"/>
    <s v="Jose Rangel's Crew"/>
  </r>
  <r>
    <n v="605099"/>
    <s v="240233"/>
    <s v="Jesus Herrera-Rosas"/>
    <x v="0"/>
    <x v="0"/>
    <s v="240 4000A"/>
    <s v="407 FG CURB 12"/>
    <s v="1"/>
    <n v="2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2"/>
    <s v=""/>
    <s v="240 4000A - 407 FG CURB 12"/>
    <s v="240233 - Jesus Herrera-Rosas"/>
    <s v="Valentin Lopez's Crew"/>
  </r>
  <r>
    <n v="605100"/>
    <s v="240233"/>
    <s v="Jesus Herrera-Rosas"/>
    <x v="0"/>
    <x v="0"/>
    <s v="240 4000B"/>
    <s v="407 F P S CURB 12"/>
    <s v="1"/>
    <n v="3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3"/>
    <s v=""/>
    <s v="240 4000B - 407 F P S CURB 12"/>
    <s v="240233 - Jesus Herrera-Rosas"/>
    <s v="Valentin Lopez's Crew"/>
  </r>
  <r>
    <n v="605090"/>
    <s v="240776"/>
    <s v="Oscar De La Paz"/>
    <x v="0"/>
    <x v="0"/>
    <s v="280 4000A"/>
    <s v="432 FG DRIVE 8"/>
    <s v="1"/>
    <n v="3"/>
    <x v="2"/>
    <x v="0"/>
    <m/>
    <x v="3"/>
    <s v="Concrete"/>
    <s v="Gerald A. Ehimhen"/>
    <s v="05/17/2025, 10:05"/>
    <m/>
    <s v="0001-01-01T00:00:00Z"/>
    <x v="0"/>
    <s v="0001-01-01T00:00:00Z"/>
    <m/>
    <m/>
    <m/>
    <s v="2024-004 - City of Dallas Sidewalk 2024"/>
    <x v="0"/>
    <d v="2025-05-14T00:00:00"/>
    <x v="2"/>
    <s v="05/17/2025 10:05 AM"/>
    <d v="1901-01-01T00:00:00"/>
    <s v="Not Approved On Time"/>
    <n v="3"/>
    <s v=""/>
    <s v="280 4000A - 432 FG DRIVE 8"/>
    <s v="240776 - Oscar De La Paz"/>
    <s v="Jose Rangel's Crew"/>
  </r>
  <r>
    <n v="605083"/>
    <s v="240776"/>
    <s v="Oscar De La Paz"/>
    <x v="0"/>
    <x v="0"/>
    <s v="620 4000A"/>
    <s v="2010B AJD UTIL BOX"/>
    <s v="1"/>
    <n v="1"/>
    <x v="2"/>
    <x v="0"/>
    <m/>
    <x v="3"/>
    <s v="Concrete"/>
    <s v="Gerald A. Ehimhen"/>
    <s v="05/17/2025, 10:03"/>
    <m/>
    <s v="0001-01-01T00:00:00Z"/>
    <x v="0"/>
    <s v="0001-01-01T00:00:00Z"/>
    <m/>
    <m/>
    <m/>
    <s v="2024-004 - City of Dallas Sidewalk 2024"/>
    <x v="0"/>
    <d v="2025-05-14T00:00:00"/>
    <x v="2"/>
    <s v="05/17/2025 10:03 AM"/>
    <d v="1901-01-01T00:00:00"/>
    <s v="Not Approved On Time"/>
    <n v="1"/>
    <s v=""/>
    <s v="620 4000A - 2010B AJD UTIL BOX"/>
    <s v="240776 - Oscar De La Paz"/>
    <s v="Jose Rangel's Crew"/>
  </r>
  <r>
    <n v="605081"/>
    <s v="240688"/>
    <s v="Eliseo Becerra-Mosqueida"/>
    <x v="0"/>
    <x v="0"/>
    <s v="620 4000A"/>
    <s v="2010B AJD UTIL BOX"/>
    <s v="1"/>
    <n v="1"/>
    <x v="2"/>
    <x v="0"/>
    <m/>
    <x v="3"/>
    <s v="Concrete"/>
    <s v="Gerald A. Ehimhen"/>
    <s v="05/17/2025, 10:03"/>
    <m/>
    <s v="0001-01-01T00:00:00Z"/>
    <x v="0"/>
    <s v="0001-01-01T00:00:00Z"/>
    <m/>
    <m/>
    <m/>
    <s v="2024-004 - City of Dallas Sidewalk 2024"/>
    <x v="0"/>
    <d v="2025-05-14T00:00:00"/>
    <x v="2"/>
    <s v="05/17/2025 10:03 AM"/>
    <d v="1901-01-01T00:00:00"/>
    <s v="Not Approved On Time"/>
    <n v="1"/>
    <s v=""/>
    <s v="620 4000A - 2010B AJD UTIL BOX"/>
    <s v="240688 - Eliseo Becerra-Mosqueida"/>
    <s v="Jose Rangel's Crew"/>
  </r>
  <r>
    <n v="605087"/>
    <s v="240688"/>
    <s v="Eliseo Becerra-Mosqueida"/>
    <x v="0"/>
    <x v="0"/>
    <s v="280 4000A"/>
    <s v="432 FG DRIVE 8"/>
    <s v="1"/>
    <n v="3"/>
    <x v="2"/>
    <x v="0"/>
    <m/>
    <x v="3"/>
    <s v="Concrete"/>
    <s v="Gerald A. Ehimhen"/>
    <s v="05/17/2025, 10:04"/>
    <m/>
    <s v="0001-01-01T00:00:00Z"/>
    <x v="0"/>
    <s v="0001-01-01T00:00:00Z"/>
    <m/>
    <m/>
    <m/>
    <s v="2024-004 - City of Dallas Sidewalk 2024"/>
    <x v="0"/>
    <d v="2025-05-14T00:00:00"/>
    <x v="2"/>
    <s v="05/17/2025 10:04 AM"/>
    <d v="1901-01-01T00:00:00"/>
    <s v="Not Approved On Time"/>
    <n v="3"/>
    <s v=""/>
    <s v="280 4000A - 432 FG DRIVE 8"/>
    <s v="240688 - Eliseo Becerra-Mosqueida"/>
    <s v="Jose Rangel's Crew"/>
  </r>
  <r>
    <n v="605149"/>
    <s v="240129"/>
    <s v="Miguel A. Carbajal"/>
    <x v="5"/>
    <x v="5"/>
    <s v="483 6021A"/>
    <s v="HYDRO Support and Clean"/>
    <s v="1"/>
    <n v="12"/>
    <x v="0"/>
    <x v="0"/>
    <m/>
    <x v="29"/>
    <s v="Concrete"/>
    <s v="Juan Lopez"/>
    <s v="05/17/2025, 11:16"/>
    <m/>
    <s v="0001-01-01T00:00:00Z"/>
    <x v="0"/>
    <s v="0001-01-01T00:00:00Z"/>
    <m/>
    <m/>
    <m/>
    <s v="2023-034 - Dallas IH 45 Bridge Maintenanc"/>
    <x v="3"/>
    <d v="2025-05-16T00:00:00"/>
    <x v="0"/>
    <s v="05/17/2025 11:16 AM"/>
    <d v="1901-01-01T00:00:00"/>
    <s v="Not Approved On Time"/>
    <n v="12"/>
    <s v=""/>
    <s v="483 6021A - HYDRO Support and Clean"/>
    <s v="240129 - Miguel A. Carbajal"/>
    <s v="Juan Lopez's Crew"/>
  </r>
  <r>
    <n v="605077"/>
    <s v="210071"/>
    <s v="Gerald A. Ehimhen"/>
    <x v="0"/>
    <x v="0"/>
    <s v="PTO"/>
    <s v="PTO"/>
    <s v="1"/>
    <n v="8"/>
    <x v="1"/>
    <x v="0"/>
    <m/>
    <x v="1"/>
    <m/>
    <s v="Gerald A. Ehimhen"/>
    <s v="05/17/2025, 09:57"/>
    <m/>
    <s v="0001-01-01T00:00:00Z"/>
    <x v="0"/>
    <s v="0001-01-01T00:00:00Z"/>
    <m/>
    <m/>
    <m/>
    <s v="2024-004 - City of Dallas Sidewalk 2024"/>
    <x v="0"/>
    <d v="2025-05-15T00:00:00"/>
    <x v="1"/>
    <s v="05/17/2025 9:57 AM"/>
    <d v="1901-01-01T00:00:00"/>
    <s v="Not Approved On Time"/>
    <n v="8"/>
    <s v=""/>
    <s v="PTO - PTO"/>
    <s v="210071 - Gerald A. Ehimhen"/>
    <s v=""/>
  </r>
  <r>
    <n v="605078"/>
    <s v="210071"/>
    <s v="Gerald A. Ehimhen"/>
    <x v="0"/>
    <x v="0"/>
    <s v="PTO"/>
    <s v="PTO"/>
    <s v="1"/>
    <n v="8"/>
    <x v="0"/>
    <x v="0"/>
    <m/>
    <x v="1"/>
    <m/>
    <s v="Gerald A. Ehimhen"/>
    <s v="05/17/2025, 09:57"/>
    <m/>
    <s v="0001-01-01T00:00:00Z"/>
    <x v="0"/>
    <s v="0001-01-01T00:00:00Z"/>
    <m/>
    <m/>
    <m/>
    <s v="2024-004 - City of Dallas Sidewalk 2024"/>
    <x v="0"/>
    <d v="2025-05-16T00:00:00"/>
    <x v="0"/>
    <s v="05/17/2025 9:57 AM"/>
    <d v="1901-01-01T00:00:00"/>
    <s v="Not Approved On Time"/>
    <n v="8"/>
    <s v=""/>
    <s v="PTO - PTO"/>
    <s v="210071 - Gerald A. Ehimhen"/>
    <s v=""/>
  </r>
  <r>
    <n v="605105"/>
    <s v="240711"/>
    <s v="Marcos A. Juarez Torres"/>
    <x v="0"/>
    <x v="0"/>
    <s v="370 4000A"/>
    <s v="463 FG PVMT 8"/>
    <s v="1"/>
    <n v="5"/>
    <x v="2"/>
    <x v="0"/>
    <m/>
    <x v="0"/>
    <s v="Concrete"/>
    <s v="Gerald A. Ehimhen"/>
    <s v="05/17/2025, 10:13"/>
    <m/>
    <s v="0001-01-01T00:00:00Z"/>
    <x v="0"/>
    <s v="0001-01-01T00:00:00Z"/>
    <m/>
    <m/>
    <m/>
    <s v="2024-004 - City of Dallas Sidewalk 2024"/>
    <x v="0"/>
    <d v="2025-05-14T00:00:00"/>
    <x v="2"/>
    <s v="05/17/2025 10:13 AM"/>
    <d v="1901-01-01T00:00:00"/>
    <s v="Not Approved On Time"/>
    <n v="5"/>
    <s v=""/>
    <s v="370 4000A - 463 FG PVMT 8"/>
    <s v="240711 - Marcos A. Juarez Torres"/>
    <s v="Valentin Lopez's Crew"/>
  </r>
  <r>
    <n v="602735"/>
    <s v="210048"/>
    <s v="Juan C. Berjes Ruiz"/>
    <x v="1"/>
    <x v="1"/>
    <s v="9000 100A"/>
    <s v="PROJECT MANAGER   ENGINEER"/>
    <s v="1"/>
    <n v="8"/>
    <x v="4"/>
    <x v="1"/>
    <m/>
    <x v="1"/>
    <m/>
    <s v="Juan C. Berjes Ruiz"/>
    <s v="05/12/2025, 07:43"/>
    <m/>
    <s v="0001-01-01T00:00:00Z"/>
    <x v="1"/>
    <s v="2025-05-12T12:44:09.1899483Z"/>
    <m/>
    <m/>
    <m/>
    <s v="2021-017 - Plano Collin Creek Culvert Imp"/>
    <x v="0"/>
    <d v="2025-05-12T00:00:00"/>
    <x v="4"/>
    <s v="05/12/2025 7:43 AM"/>
    <d v="2025-05-12T12:44:09"/>
    <s v="Approved On Time"/>
    <n v="8"/>
    <s v=""/>
    <s v="9000 100A - PROJECT MANAGER   ENGINEER"/>
    <s v="210048 - Juan C. Berjes Ruiz"/>
    <s v=""/>
  </r>
  <r>
    <n v="602736"/>
    <s v="210048"/>
    <s v="Juan C. Berjes Ruiz"/>
    <x v="1"/>
    <x v="1"/>
    <s v="9000 100A"/>
    <s v="PROJECT MANAGER   ENGINEER"/>
    <s v="1"/>
    <n v="8"/>
    <x v="3"/>
    <x v="1"/>
    <m/>
    <x v="1"/>
    <m/>
    <s v="Juan C. Berjes Ruiz"/>
    <s v="05/12/2025, 07:43"/>
    <m/>
    <s v="0001-01-01T00:00:00Z"/>
    <x v="1"/>
    <s v="2025-05-12T12:44:09.1987545Z"/>
    <m/>
    <m/>
    <m/>
    <s v="2021-017 - Plano Collin Creek Culvert Imp"/>
    <x v="0"/>
    <d v="2025-05-13T00:00:00"/>
    <x v="3"/>
    <s v="05/12/2025 7:43 AM"/>
    <d v="2025-05-12T12:44:09"/>
    <s v="Approved On Time"/>
    <n v="8"/>
    <s v=""/>
    <s v="9000 100A - PROJECT MANAGER   ENGINEER"/>
    <s v="210048 - Juan C. Berjes Ruiz"/>
    <s v=""/>
  </r>
  <r>
    <n v="602737"/>
    <s v="210048"/>
    <s v="Juan C. Berjes Ruiz"/>
    <x v="1"/>
    <x v="1"/>
    <s v="9000 100A"/>
    <s v="PROJECT MANAGER   ENGINEER"/>
    <s v="1"/>
    <n v="8"/>
    <x v="2"/>
    <x v="1"/>
    <m/>
    <x v="1"/>
    <m/>
    <s v="Juan C. Berjes Ruiz"/>
    <s v="05/12/2025, 07:43"/>
    <m/>
    <s v="0001-01-01T00:00:00Z"/>
    <x v="1"/>
    <s v="2025-05-12T12:44:09.2077063Z"/>
    <m/>
    <m/>
    <m/>
    <s v="2021-017 - Plano Collin Creek Culvert Imp"/>
    <x v="0"/>
    <d v="2025-05-14T00:00:00"/>
    <x v="2"/>
    <s v="05/12/2025 7:43 AM"/>
    <d v="2025-05-12T12:44:09"/>
    <s v="Approved On Time"/>
    <n v="8"/>
    <s v=""/>
    <s v="9000 100A - PROJECT MANAGER   ENGINEER"/>
    <s v="210048 - Juan C. Berjes Ruiz"/>
    <s v=""/>
  </r>
  <r>
    <n v="602738"/>
    <s v="210048"/>
    <s v="Juan C. Berjes Ruiz"/>
    <x v="1"/>
    <x v="1"/>
    <s v="9000 100A"/>
    <s v="PROJECT MANAGER   ENGINEER"/>
    <s v="1"/>
    <n v="8"/>
    <x v="1"/>
    <x v="1"/>
    <m/>
    <x v="1"/>
    <m/>
    <s v="Juan C. Berjes Ruiz"/>
    <s v="05/12/2025, 07:43"/>
    <m/>
    <s v="0001-01-01T00:00:00Z"/>
    <x v="1"/>
    <s v="2025-05-12T12:44:09.2163268Z"/>
    <m/>
    <m/>
    <m/>
    <s v="2021-017 - Plano Collin Creek Culvert Imp"/>
    <x v="0"/>
    <d v="2025-05-15T00:00:00"/>
    <x v="1"/>
    <s v="05/12/2025 7:43 AM"/>
    <d v="2025-05-12T12:44:09"/>
    <s v="Approved On Time"/>
    <n v="8"/>
    <s v=""/>
    <s v="9000 100A - PROJECT MANAGER   ENGINEER"/>
    <s v="210048 - Juan C. Berjes Ruiz"/>
    <s v=""/>
  </r>
  <r>
    <n v="602739"/>
    <s v="210048"/>
    <s v="Juan C. Berjes Ruiz"/>
    <x v="1"/>
    <x v="1"/>
    <s v="9000 100A"/>
    <s v="PROJECT MANAGER   ENGINEER"/>
    <s v="1"/>
    <n v="8"/>
    <x v="0"/>
    <x v="1"/>
    <m/>
    <x v="1"/>
    <m/>
    <s v="Juan C. Berjes Ruiz"/>
    <s v="05/12/2025, 07:43"/>
    <m/>
    <s v="0001-01-01T00:00:00Z"/>
    <x v="1"/>
    <s v="2025-05-12T12:44:09.2244415Z"/>
    <m/>
    <m/>
    <m/>
    <s v="2021-017 - Plano Collin Creek Culvert Imp"/>
    <x v="0"/>
    <d v="2025-05-16T00:00:00"/>
    <x v="0"/>
    <s v="05/12/2025 7:43 AM"/>
    <d v="2025-05-12T12:44:09"/>
    <s v="Approved On Time"/>
    <n v="8"/>
    <s v=""/>
    <s v="9000 100A - PROJECT MANAGER   ENGINEER"/>
    <s v="210048 - Juan C. Berjes Ruiz"/>
    <s v=""/>
  </r>
  <r>
    <n v="602734"/>
    <s v="240498"/>
    <s v="Ruben Perez"/>
    <x v="1"/>
    <x v="1"/>
    <s v="755 7002RB"/>
    <s v="PLANT OPERATOR AND DRIVERS"/>
    <s v="1"/>
    <n v="8"/>
    <x v="4"/>
    <x v="1"/>
    <m/>
    <x v="30"/>
    <s v="Concrete"/>
    <s v="Juan C. Berjes Ruiz"/>
    <s v="05/12/2025, 07:43"/>
    <m/>
    <s v="0001-01-01T00:00:00Z"/>
    <x v="1"/>
    <s v="2025-05-12T12:44:12.0800063Z"/>
    <m/>
    <m/>
    <m/>
    <s v="2021-017 - Plano Collin Creek Culvert Imp"/>
    <x v="0"/>
    <d v="2025-05-12T00:00:00"/>
    <x v="4"/>
    <s v="05/12/2025 7:43 AM"/>
    <d v="2025-05-12T12:44:12"/>
    <s v="Approved On Time"/>
    <n v="8"/>
    <s v=""/>
    <s v="755 7002RB - PLANT OPERATOR AND DRIVERS"/>
    <s v="240498 - Ruben Perez"/>
    <s v="Concrete Batch Plant"/>
  </r>
  <r>
    <n v="604325"/>
    <s v="210078"/>
    <s v="Caleb L. Padgett"/>
    <x v="0"/>
    <x v="0"/>
    <s v="9000 100A"/>
    <s v="PROJECT MANAGER ENGINEER"/>
    <s v="1"/>
    <n v="8"/>
    <x v="4"/>
    <x v="1"/>
    <m/>
    <x v="1"/>
    <m/>
    <s v="Caleb L. Padgett"/>
    <s v="05/15/2025, 10:59"/>
    <m/>
    <s v="0001-01-01T00:00:00Z"/>
    <x v="2"/>
    <s v="2025-05-15T15:59:19.3536928Z"/>
    <m/>
    <m/>
    <m/>
    <s v="2024-004 - City of Dallas Sidewalk 2024"/>
    <x v="0"/>
    <d v="2025-05-12T00:00:00"/>
    <x v="4"/>
    <s v="05/15/2025 10:59 AM"/>
    <d v="2025-05-15T15:59:19"/>
    <s v="Approved On Time"/>
    <n v="8"/>
    <s v=""/>
    <s v="9000 100A - PROJECT MANAGER ENGINEER"/>
    <s v="210078 - Caleb L. Padgett"/>
    <s v=""/>
  </r>
  <r>
    <n v="604326"/>
    <s v="210078"/>
    <s v="Caleb L. Padgett"/>
    <x v="0"/>
    <x v="0"/>
    <s v="9000 100A"/>
    <s v="PROJECT MANAGER ENGINEER"/>
    <s v="1"/>
    <n v="8"/>
    <x v="3"/>
    <x v="1"/>
    <m/>
    <x v="1"/>
    <m/>
    <s v="Caleb L. Padgett"/>
    <s v="05/15/2025, 10:59"/>
    <m/>
    <s v="0001-01-01T00:00:00Z"/>
    <x v="2"/>
    <s v="2025-05-15T15:59:19.3625735Z"/>
    <m/>
    <m/>
    <m/>
    <s v="2024-004 - City of Dallas Sidewalk 2024"/>
    <x v="0"/>
    <d v="2025-05-13T00:00:00"/>
    <x v="3"/>
    <s v="05/15/2025 10:59 AM"/>
    <d v="2025-05-15T15:59:19"/>
    <s v="Approved On Time"/>
    <n v="8"/>
    <s v=""/>
    <s v="9000 100A - PROJECT MANAGER ENGINEER"/>
    <s v="210078 - Caleb L. Padgett"/>
    <s v=""/>
  </r>
  <r>
    <n v="604327"/>
    <s v="210078"/>
    <s v="Caleb L. Padgett"/>
    <x v="0"/>
    <x v="0"/>
    <s v="9000 100A"/>
    <s v="PROJECT MANAGER ENGINEER"/>
    <s v="1"/>
    <n v="8"/>
    <x v="2"/>
    <x v="1"/>
    <m/>
    <x v="1"/>
    <m/>
    <s v="Caleb L. Padgett"/>
    <s v="05/15/2025, 10:59"/>
    <m/>
    <s v="0001-01-01T00:00:00Z"/>
    <x v="2"/>
    <s v="2025-05-15T15:59:19.3698567Z"/>
    <m/>
    <m/>
    <m/>
    <s v="2024-004 - City of Dallas Sidewalk 2024"/>
    <x v="0"/>
    <d v="2025-05-14T00:00:00"/>
    <x v="2"/>
    <s v="05/15/2025 10:59 AM"/>
    <d v="2025-05-15T15:59:19"/>
    <s v="Approved On Time"/>
    <n v="8"/>
    <s v=""/>
    <s v="9000 100A - PROJECT MANAGER ENGINEER"/>
    <s v="210078 - Caleb L. Padgett"/>
    <s v=""/>
  </r>
  <r>
    <n v="604328"/>
    <s v="210078"/>
    <s v="Caleb L. Padgett"/>
    <x v="0"/>
    <x v="0"/>
    <s v="9000 100A"/>
    <s v="PROJECT MANAGER ENGINEER"/>
    <s v="1"/>
    <n v="8"/>
    <x v="1"/>
    <x v="1"/>
    <m/>
    <x v="1"/>
    <m/>
    <s v="Caleb L. Padgett"/>
    <s v="05/15/2025, 10:59"/>
    <m/>
    <s v="0001-01-01T00:00:00Z"/>
    <x v="2"/>
    <s v="2025-05-15T15:59:19.3959628Z"/>
    <m/>
    <m/>
    <m/>
    <s v="2024-004 - City of Dallas Sidewalk 2024"/>
    <x v="0"/>
    <d v="2025-05-15T00:00:00"/>
    <x v="1"/>
    <s v="05/15/2025 10:59 AM"/>
    <d v="2025-05-15T15:59:19"/>
    <s v="Approved On Time"/>
    <n v="8"/>
    <s v=""/>
    <s v="9000 100A - PROJECT MANAGER ENGINEER"/>
    <s v="210078 - Caleb L. Padgett"/>
    <s v=""/>
  </r>
  <r>
    <n v="604329"/>
    <s v="210078"/>
    <s v="Caleb L. Padgett"/>
    <x v="0"/>
    <x v="0"/>
    <s v="9000 100A"/>
    <s v="PROJECT MANAGER ENGINEER"/>
    <s v="1"/>
    <n v="8"/>
    <x v="0"/>
    <x v="1"/>
    <m/>
    <x v="1"/>
    <m/>
    <s v="Caleb L. Padgett"/>
    <s v="05/15/2025, 10:59"/>
    <m/>
    <s v="0001-01-01T00:00:00Z"/>
    <x v="2"/>
    <s v="2025-05-15T15:59:19.4042551Z"/>
    <m/>
    <m/>
    <m/>
    <s v="2024-004 - City of Dallas Sidewalk 2024"/>
    <x v="0"/>
    <d v="2025-05-16T00:00:00"/>
    <x v="0"/>
    <s v="05/15/2025 10:59 AM"/>
    <d v="2025-05-15T15:59:19"/>
    <s v="Approved On Time"/>
    <n v="8"/>
    <s v=""/>
    <s v="9000 100A - PROJECT MANAGER ENGINEER"/>
    <s v="210078 - Caleb L. Padgett"/>
    <s v=""/>
  </r>
  <r>
    <n v="604320"/>
    <s v="210090"/>
    <s v="PAXTON C. HAYS"/>
    <x v="0"/>
    <x v="0"/>
    <s v="9000 100A"/>
    <s v="PROJECT MANAGER ENGINEER"/>
    <s v="1"/>
    <n v="8"/>
    <x v="4"/>
    <x v="1"/>
    <m/>
    <x v="1"/>
    <m/>
    <s v="PAXTON C. HAYS"/>
    <s v="05/15/2025, 10:52"/>
    <m/>
    <s v="0001-01-01T00:00:00Z"/>
    <x v="2"/>
    <s v="2025-05-15T15:59:29.4232502Z"/>
    <m/>
    <m/>
    <m/>
    <s v="2024-004 - City of Dallas Sidewalk 2024"/>
    <x v="0"/>
    <d v="2025-05-12T00:00:00"/>
    <x v="4"/>
    <s v="05/15/2025 10:52 AM"/>
    <d v="2025-05-15T15:59:29"/>
    <s v="Approved On Time"/>
    <n v="8"/>
    <s v=""/>
    <s v="9000 100A - PROJECT MANAGER ENGINEER"/>
    <s v="210090 - PAXTON C. HAYS"/>
    <s v=""/>
  </r>
  <r>
    <n v="604321"/>
    <s v="210090"/>
    <s v="PAXTON C. HAYS"/>
    <x v="0"/>
    <x v="0"/>
    <s v="9000 100A"/>
    <s v="PROJECT MANAGER ENGINEER"/>
    <s v="1"/>
    <n v="8"/>
    <x v="3"/>
    <x v="1"/>
    <m/>
    <x v="1"/>
    <m/>
    <s v="PAXTON C. HAYS"/>
    <s v="05/15/2025, 10:52"/>
    <m/>
    <s v="0001-01-01T00:00:00Z"/>
    <x v="2"/>
    <s v="2025-05-15T15:59:29.4312016Z"/>
    <m/>
    <m/>
    <m/>
    <s v="2024-004 - City of Dallas Sidewalk 2024"/>
    <x v="0"/>
    <d v="2025-05-13T00:00:00"/>
    <x v="3"/>
    <s v="05/15/2025 10:52 AM"/>
    <d v="2025-05-15T15:59:29"/>
    <s v="Approved On Time"/>
    <n v="8"/>
    <s v=""/>
    <s v="9000 100A - PROJECT MANAGER ENGINEER"/>
    <s v="210090 - PAXTON C. HAYS"/>
    <s v=""/>
  </r>
  <r>
    <n v="604322"/>
    <s v="210090"/>
    <s v="PAXTON C. HAYS"/>
    <x v="0"/>
    <x v="0"/>
    <s v="9000 100A"/>
    <s v="PROJECT MANAGER ENGINEER"/>
    <s v="1"/>
    <n v="8"/>
    <x v="2"/>
    <x v="1"/>
    <m/>
    <x v="1"/>
    <m/>
    <s v="PAXTON C. HAYS"/>
    <s v="05/15/2025, 10:52"/>
    <m/>
    <s v="0001-01-01T00:00:00Z"/>
    <x v="2"/>
    <s v="2025-05-15T15:59:29.4390234Z"/>
    <m/>
    <m/>
    <m/>
    <s v="2024-004 - City of Dallas Sidewalk 2024"/>
    <x v="0"/>
    <d v="2025-05-14T00:00:00"/>
    <x v="2"/>
    <s v="05/15/2025 10:52 AM"/>
    <d v="2025-05-15T15:59:29"/>
    <s v="Approved On Time"/>
    <n v="8"/>
    <s v=""/>
    <s v="9000 100A - PROJECT MANAGER ENGINEER"/>
    <s v="210090 - PAXTON C. HAYS"/>
    <s v=""/>
  </r>
  <r>
    <n v="604323"/>
    <s v="210090"/>
    <s v="PAXTON C. HAYS"/>
    <x v="0"/>
    <x v="0"/>
    <s v="9000 100A"/>
    <s v="PROJECT MANAGER ENGINEER"/>
    <s v="1"/>
    <n v="8"/>
    <x v="1"/>
    <x v="1"/>
    <m/>
    <x v="1"/>
    <m/>
    <s v="PAXTON C. HAYS"/>
    <s v="05/15/2025, 10:52"/>
    <m/>
    <s v="0001-01-01T00:00:00Z"/>
    <x v="2"/>
    <s v="2025-05-15T15:59:29.4466488Z"/>
    <m/>
    <m/>
    <m/>
    <s v="2024-004 - City of Dallas Sidewalk 2024"/>
    <x v="0"/>
    <d v="2025-05-15T00:00:00"/>
    <x v="1"/>
    <s v="05/15/2025 10:52 AM"/>
    <d v="2025-05-15T15:59:29"/>
    <s v="Approved On Time"/>
    <n v="8"/>
    <s v=""/>
    <s v="9000 100A - PROJECT MANAGER ENGINEER"/>
    <s v="210090 - PAXTON C. HAYS"/>
    <s v=""/>
  </r>
  <r>
    <n v="604324"/>
    <s v="210090"/>
    <s v="PAXTON C. HAYS"/>
    <x v="0"/>
    <x v="0"/>
    <s v="9000 100A"/>
    <s v="PROJECT MANAGER ENGINEER"/>
    <s v="1"/>
    <n v="8"/>
    <x v="0"/>
    <x v="1"/>
    <m/>
    <x v="1"/>
    <m/>
    <s v="PAXTON C. HAYS"/>
    <s v="05/15/2025, 10:52"/>
    <m/>
    <s v="0001-01-01T00:00:00Z"/>
    <x v="2"/>
    <s v="2025-05-15T15:59:29.4557133Z"/>
    <m/>
    <m/>
    <m/>
    <s v="2024-004 - City of Dallas Sidewalk 2024"/>
    <x v="0"/>
    <d v="2025-05-16T00:00:00"/>
    <x v="0"/>
    <s v="05/15/2025 10:52 AM"/>
    <d v="2025-05-15T15:59:29"/>
    <s v="Approved On Time"/>
    <n v="8"/>
    <s v=""/>
    <s v="9000 100A - PROJECT MANAGER ENGINEER"/>
    <s v="210090 - PAXTON C. HAYS"/>
    <s v=""/>
  </r>
  <r>
    <n v="602755"/>
    <s v="210077"/>
    <s v="MICHAEL A. RIEDER"/>
    <x v="13"/>
    <x v="13"/>
    <s v="9000 100A"/>
    <s v="PROJECT MANAGER ENGINEER"/>
    <s v="1"/>
    <n v="8"/>
    <x v="4"/>
    <x v="1"/>
    <m/>
    <x v="1"/>
    <m/>
    <s v="MICHAEL A. RIEDER"/>
    <s v="05/12/2025, 08:05"/>
    <m/>
    <s v="0001-01-01T00:00:00Z"/>
    <x v="3"/>
    <s v="2025-05-12T13:05:44.8304695Z"/>
    <m/>
    <m/>
    <m/>
    <s v="2023-006 - Tarrant SH183 Bridge"/>
    <x v="2"/>
    <d v="2025-05-12T00:00:00"/>
    <x v="4"/>
    <s v="05/12/2025 8:05 AM"/>
    <d v="2025-05-12T13:05:44"/>
    <s v="Approved On Time"/>
    <n v="8"/>
    <s v=""/>
    <s v="9000 100A - PROJECT MANAGER ENGINEER"/>
    <s v="210077 - MICHAEL A. RIEDER"/>
    <s v=""/>
  </r>
  <r>
    <n v="602756"/>
    <s v="210077"/>
    <s v="MICHAEL A. RIEDER"/>
    <x v="13"/>
    <x v="13"/>
    <s v="9000 100A"/>
    <s v="PROJECT MANAGER ENGINEER"/>
    <s v="1"/>
    <n v="8"/>
    <x v="3"/>
    <x v="1"/>
    <m/>
    <x v="1"/>
    <m/>
    <s v="MICHAEL A. RIEDER"/>
    <s v="05/12/2025, 08:05"/>
    <m/>
    <s v="0001-01-01T00:00:00Z"/>
    <x v="3"/>
    <s v="2025-05-12T13:05:44.840722Z"/>
    <m/>
    <m/>
    <m/>
    <s v="2023-006 - Tarrant SH183 Bridge"/>
    <x v="2"/>
    <d v="2025-05-13T00:00:00"/>
    <x v="3"/>
    <s v="05/12/2025 8:05 AM"/>
    <d v="2025-05-12T13:05:44"/>
    <s v="Approved On Time"/>
    <n v="8"/>
    <s v=""/>
    <s v="9000 100A - PROJECT MANAGER ENGINEER"/>
    <s v="210077 - MICHAEL A. RIEDER"/>
    <s v=""/>
  </r>
  <r>
    <n v="602757"/>
    <s v="210077"/>
    <s v="MICHAEL A. RIEDER"/>
    <x v="13"/>
    <x v="13"/>
    <s v="9000 100A"/>
    <s v="PROJECT MANAGER ENGINEER"/>
    <s v="1"/>
    <n v="8"/>
    <x v="2"/>
    <x v="1"/>
    <m/>
    <x v="1"/>
    <m/>
    <s v="MICHAEL A. RIEDER"/>
    <s v="05/12/2025, 08:05"/>
    <m/>
    <s v="0001-01-01T00:00:00Z"/>
    <x v="3"/>
    <s v="2025-05-12T13:05:44.8500589Z"/>
    <m/>
    <m/>
    <m/>
    <s v="2023-006 - Tarrant SH183 Bridge"/>
    <x v="2"/>
    <d v="2025-05-14T00:00:00"/>
    <x v="2"/>
    <s v="05/12/2025 8:05 AM"/>
    <d v="2025-05-12T13:05:44"/>
    <s v="Approved On Time"/>
    <n v="8"/>
    <s v=""/>
    <s v="9000 100A - PROJECT MANAGER ENGINEER"/>
    <s v="210077 - MICHAEL A. RIEDER"/>
    <s v=""/>
  </r>
  <r>
    <n v="602758"/>
    <s v="210077"/>
    <s v="MICHAEL A. RIEDER"/>
    <x v="13"/>
    <x v="13"/>
    <s v="PTO"/>
    <s v="PTO"/>
    <s v="1"/>
    <n v="8"/>
    <x v="1"/>
    <x v="1"/>
    <m/>
    <x v="1"/>
    <m/>
    <s v="MICHAEL A. RIEDER"/>
    <s v="05/12/2025, 08:05"/>
    <m/>
    <s v="0001-01-01T00:00:00Z"/>
    <x v="3"/>
    <s v="2025-05-12T13:05:44.8589757Z"/>
    <m/>
    <m/>
    <m/>
    <s v="2023-006 - Tarrant SH183 Bridge"/>
    <x v="2"/>
    <d v="2025-05-15T00:00:00"/>
    <x v="1"/>
    <s v="05/12/2025 8:05 AM"/>
    <d v="2025-05-12T13:05:44"/>
    <s v="Approved On Time"/>
    <n v="8"/>
    <s v=""/>
    <s v="PTO - PTO"/>
    <s v="210077 - MICHAEL A. RIEDER"/>
    <s v=""/>
  </r>
  <r>
    <n v="602759"/>
    <s v="210077"/>
    <s v="MICHAEL A. RIEDER"/>
    <x v="13"/>
    <x v="13"/>
    <s v="PTO"/>
    <s v="PTO"/>
    <s v="1"/>
    <n v="8"/>
    <x v="0"/>
    <x v="1"/>
    <m/>
    <x v="1"/>
    <m/>
    <s v="MICHAEL A. RIEDER"/>
    <s v="05/12/2025, 08:05"/>
    <m/>
    <s v="0001-01-01T00:00:00Z"/>
    <x v="3"/>
    <s v="2025-05-12T13:05:44.8691435Z"/>
    <m/>
    <m/>
    <m/>
    <s v="2023-006 - Tarrant SH183 Bridge"/>
    <x v="2"/>
    <d v="2025-05-16T00:00:00"/>
    <x v="0"/>
    <s v="05/12/2025 8:05 AM"/>
    <d v="2025-05-12T13:05:44"/>
    <s v="Approved On Time"/>
    <n v="8"/>
    <s v=""/>
    <s v="PTO - PTO"/>
    <s v="210077 - MICHAEL A. RIEDER"/>
    <s v=""/>
  </r>
  <r>
    <n v="603364"/>
    <s v="240664"/>
    <s v="Eduardo D. Alvarado"/>
    <x v="13"/>
    <x v="13"/>
    <s v="502 6001B"/>
    <s v="Ragle Traffic Control"/>
    <s v="1"/>
    <n v="1.5"/>
    <x v="4"/>
    <x v="1"/>
    <m/>
    <x v="8"/>
    <s v="Traffic"/>
    <s v="MICHAEL A. RIEDER"/>
    <s v="05/13/2025, 07:35"/>
    <m/>
    <s v="0001-01-01T00:00:00Z"/>
    <x v="3"/>
    <s v="2025-05-13T12:35:41.218995Z"/>
    <m/>
    <m/>
    <m/>
    <s v="2023-006 - Tarrant SH183 Bridge"/>
    <x v="2"/>
    <d v="2025-05-12T00:00:00"/>
    <x v="4"/>
    <s v="05/13/2025 7:35 AM"/>
    <d v="2025-05-13T12:35:41"/>
    <s v="Approved On Time"/>
    <n v="1.5"/>
    <s v=""/>
    <s v="502 6001B - Ragle Traffic Control"/>
    <s v="240664 - Eduardo D. Alvarado"/>
    <s v="Roberto Lumbreras's Crew"/>
  </r>
  <r>
    <n v="602761"/>
    <s v="210068"/>
    <s v="Jorge L. Martinez"/>
    <x v="13"/>
    <x v="13"/>
    <s v="9000 100A"/>
    <s v="PROJECT MANAGER ENGINEER"/>
    <s v="1"/>
    <n v="8"/>
    <x v="4"/>
    <x v="1"/>
    <m/>
    <x v="1"/>
    <m/>
    <s v="Jorge L. Martinez"/>
    <s v="05/12/2025, 08:10"/>
    <m/>
    <s v="0001-01-01T00:00:00Z"/>
    <x v="3"/>
    <s v="2025-05-12T13:17:58.5043249Z"/>
    <m/>
    <m/>
    <m/>
    <s v="2023-006 - Tarrant SH183 Bridge"/>
    <x v="2"/>
    <d v="2025-05-12T00:00:00"/>
    <x v="4"/>
    <s v="05/12/2025 8:10 AM"/>
    <d v="2025-05-12T13:17:58"/>
    <s v="Approved On Time"/>
    <n v="8"/>
    <s v=""/>
    <s v="9000 100A - PROJECT MANAGER ENGINEER"/>
    <s v="210068 - Jorge L. Martinez"/>
    <s v=""/>
  </r>
  <r>
    <n v="602762"/>
    <s v="210068"/>
    <s v="Jorge L. Martinez"/>
    <x v="13"/>
    <x v="13"/>
    <s v="9000 100A"/>
    <s v="PROJECT MANAGER ENGINEER"/>
    <s v="1"/>
    <n v="8"/>
    <x v="3"/>
    <x v="1"/>
    <m/>
    <x v="1"/>
    <m/>
    <s v="Jorge L. Martinez"/>
    <s v="05/12/2025, 08:10"/>
    <m/>
    <s v="0001-01-01T00:00:00Z"/>
    <x v="3"/>
    <s v="2025-05-12T13:17:58.5141241Z"/>
    <m/>
    <m/>
    <m/>
    <s v="2023-006 - Tarrant SH183 Bridge"/>
    <x v="2"/>
    <d v="2025-05-13T00:00:00"/>
    <x v="3"/>
    <s v="05/12/2025 8:10 AM"/>
    <d v="2025-05-12T13:17:58"/>
    <s v="Approved On Time"/>
    <n v="8"/>
    <s v=""/>
    <s v="9000 100A - PROJECT MANAGER ENGINEER"/>
    <s v="210068 - Jorge L. Martinez"/>
    <s v=""/>
  </r>
  <r>
    <n v="602763"/>
    <s v="210068"/>
    <s v="Jorge L. Martinez"/>
    <x v="13"/>
    <x v="13"/>
    <s v="9000 100A"/>
    <s v="PROJECT MANAGER ENGINEER"/>
    <s v="1"/>
    <n v="8"/>
    <x v="2"/>
    <x v="1"/>
    <m/>
    <x v="1"/>
    <m/>
    <s v="Jorge L. Martinez"/>
    <s v="05/12/2025, 08:10"/>
    <m/>
    <s v="0001-01-01T00:00:00Z"/>
    <x v="3"/>
    <s v="2025-05-12T13:17:58.525322Z"/>
    <m/>
    <m/>
    <m/>
    <s v="2023-006 - Tarrant SH183 Bridge"/>
    <x v="2"/>
    <d v="2025-05-14T00:00:00"/>
    <x v="2"/>
    <s v="05/12/2025 8:10 AM"/>
    <d v="2025-05-12T13:17:58"/>
    <s v="Approved On Time"/>
    <n v="8"/>
    <s v=""/>
    <s v="9000 100A - PROJECT MANAGER ENGINEER"/>
    <s v="210068 - Jorge L. Martinez"/>
    <s v=""/>
  </r>
  <r>
    <n v="602764"/>
    <s v="210068"/>
    <s v="Jorge L. Martinez"/>
    <x v="13"/>
    <x v="13"/>
    <s v="9000 100A"/>
    <s v="PROJECT MANAGER ENGINEER"/>
    <s v="1"/>
    <n v="8"/>
    <x v="1"/>
    <x v="1"/>
    <m/>
    <x v="1"/>
    <m/>
    <s v="Jorge L. Martinez"/>
    <s v="05/12/2025, 08:10"/>
    <m/>
    <s v="0001-01-01T00:00:00Z"/>
    <x v="3"/>
    <s v="2025-05-12T13:17:58.5351711Z"/>
    <m/>
    <m/>
    <m/>
    <s v="2023-006 - Tarrant SH183 Bridge"/>
    <x v="2"/>
    <d v="2025-05-15T00:00:00"/>
    <x v="1"/>
    <s v="05/12/2025 8:10 AM"/>
    <d v="2025-05-12T13:17:58"/>
    <s v="Approved On Time"/>
    <n v="8"/>
    <s v=""/>
    <s v="9000 100A - PROJECT MANAGER ENGINEER"/>
    <s v="210068 - Jorge L. Martinez"/>
    <s v=""/>
  </r>
  <r>
    <n v="602765"/>
    <s v="210068"/>
    <s v="Jorge L. Martinez"/>
    <x v="13"/>
    <x v="13"/>
    <s v="9000 100A"/>
    <s v="PROJECT MANAGER ENGINEER"/>
    <s v="1"/>
    <n v="8"/>
    <x v="0"/>
    <x v="1"/>
    <m/>
    <x v="1"/>
    <m/>
    <s v="Jorge L. Martinez"/>
    <s v="05/12/2025, 08:10"/>
    <m/>
    <s v="0001-01-01T00:00:00Z"/>
    <x v="3"/>
    <s v="2025-05-12T13:17:58.5443411Z"/>
    <m/>
    <m/>
    <m/>
    <s v="2023-006 - Tarrant SH183 Bridge"/>
    <x v="2"/>
    <d v="2025-05-16T00:00:00"/>
    <x v="0"/>
    <s v="05/12/2025 8:10 AM"/>
    <d v="2025-05-12T13:17:58"/>
    <s v="Approved On Time"/>
    <n v="8"/>
    <s v=""/>
    <s v="9000 100A - PROJECT MANAGER ENGINEER"/>
    <s v="210068 - Jorge L. Martinez"/>
    <s v=""/>
  </r>
  <r>
    <n v="603426"/>
    <s v="240815"/>
    <s v="Osiel Salaices"/>
    <x v="13"/>
    <x v="13"/>
    <s v="100 6002B"/>
    <s v="Survey and Layout"/>
    <s v="phaseNo"/>
    <n v="3"/>
    <x v="4"/>
    <x v="1"/>
    <m/>
    <x v="1"/>
    <m/>
    <s v="Osiel Salaices"/>
    <s v="05/13/2025, 09:03"/>
    <m/>
    <s v="0001-01-01T00:00:00Z"/>
    <x v="3"/>
    <s v="2025-05-13T14:16:55.661971Z"/>
    <m/>
    <m/>
    <m/>
    <s v="2023-006 - Tarrant SH183 Bridge"/>
    <x v="2"/>
    <d v="2025-05-12T00:00:00"/>
    <x v="4"/>
    <s v="05/13/2025 9:03 AM"/>
    <d v="2025-05-13T14:16:55"/>
    <s v="Approved On Time"/>
    <n v="3"/>
    <s v=""/>
    <s v="100 6002B - Survey and Layout"/>
    <s v="240815 - Osiel Salaices"/>
    <s v=""/>
  </r>
  <r>
    <n v="603344"/>
    <s v="240441"/>
    <s v="Juan C. Miramontes Jr"/>
    <x v="13"/>
    <x v="13"/>
    <s v="9000 100B"/>
    <s v="SUPERINTENDENT"/>
    <s v="1"/>
    <n v="3"/>
    <x v="4"/>
    <x v="1"/>
    <m/>
    <x v="1"/>
    <m/>
    <s v="Juan C. Miramontes Jr"/>
    <s v="05/13/2025, 07:22"/>
    <m/>
    <s v="0001-01-01T00:00:00Z"/>
    <x v="3"/>
    <s v="2025-05-13T12:33:39.3920914Z"/>
    <m/>
    <m/>
    <m/>
    <s v="2023-006 - Tarrant SH183 Bridge"/>
    <x v="2"/>
    <d v="2025-05-12T00:00:00"/>
    <x v="4"/>
    <s v="05/13/2025 7:22 AM"/>
    <d v="2025-05-13T12:33:39"/>
    <s v="Approved On Time"/>
    <n v="3"/>
    <s v=""/>
    <s v="9000 100B - SUPERINTENDENT"/>
    <s v="240441 - Juan C. Miramontes Jr"/>
    <s v=""/>
  </r>
  <r>
    <n v="603895"/>
    <s v="240165"/>
    <s v="Luis E. Murcia Orellana"/>
    <x v="20"/>
    <x v="20"/>
    <s v="9000 100A"/>
    <s v="PROJECT MANAGER ENGINEER"/>
    <s v="1"/>
    <n v="8"/>
    <x v="3"/>
    <x v="1"/>
    <m/>
    <x v="1"/>
    <m/>
    <s v="Luis E. Murcia Orellana"/>
    <s v="05/14/2025, 11:24"/>
    <m/>
    <s v="0001-01-01T00:00:00Z"/>
    <x v="4"/>
    <s v="2025-05-15T12:57:54.4995586Z"/>
    <m/>
    <m/>
    <m/>
    <s v="2022-040 - Hardin Bridge Overlay/Repair"/>
    <x v="1"/>
    <d v="2025-05-13T00:00:00"/>
    <x v="3"/>
    <s v="05/14/2025 11:24 AM"/>
    <d v="2025-05-15T12:57:54"/>
    <s v="Approved On Time"/>
    <n v="8"/>
    <s v=""/>
    <s v="9000 100A - PROJECT MANAGER ENGINEER"/>
    <s v="240165 - Luis E. Murcia Orellana"/>
    <s v=""/>
  </r>
  <r>
    <n v="603965"/>
    <s v="440086"/>
    <s v="Reyneri M. Caballero"/>
    <x v="21"/>
    <x v="21"/>
    <s v="502 6001B"/>
    <s v="TRAFF Ragle Main"/>
    <s v="1"/>
    <n v="5"/>
    <x v="2"/>
    <x v="1"/>
    <m/>
    <x v="18"/>
    <s v="Traffic"/>
    <s v="Reyneri M. Caballero"/>
    <s v="05/14/2025, 14:21"/>
    <m/>
    <s v="0001-01-01T00:00:00Z"/>
    <x v="4"/>
    <s v="2025-05-15T12:57:26.4653798Z"/>
    <m/>
    <m/>
    <m/>
    <s v="2024-017 - Jefferson SH 73 Safety Improve"/>
    <x v="1"/>
    <d v="2025-05-14T00:00:00"/>
    <x v="2"/>
    <s v="05/14/2025 2:21 PM"/>
    <d v="2025-05-15T12:57:26"/>
    <s v="Approved On Time"/>
    <n v="5"/>
    <s v=""/>
    <s v="502 6001B - TRAFF Ragle Main"/>
    <s v="440086 - Reyneri M. Caballero"/>
    <s v="Reyneri Caballero's Crew"/>
  </r>
  <r>
    <n v="603964"/>
    <s v="440390"/>
    <s v="Antonio D. Delasbour"/>
    <x v="21"/>
    <x v="21"/>
    <s v="502 6001B"/>
    <s v="TRAFF Ragle Main"/>
    <s v="1"/>
    <n v="7.5"/>
    <x v="2"/>
    <x v="1"/>
    <m/>
    <x v="18"/>
    <s v="Traffic"/>
    <s v="Reyneri M. Caballero"/>
    <s v="05/14/2025, 14:21"/>
    <m/>
    <s v="0001-01-01T00:00:00Z"/>
    <x v="4"/>
    <s v="2025-05-15T12:57:23.3884026Z"/>
    <m/>
    <m/>
    <m/>
    <s v="2024-017 - Jefferson SH 73 Safety Improve"/>
    <x v="1"/>
    <d v="2025-05-14T00:00:00"/>
    <x v="2"/>
    <s v="05/14/2025 2:21 PM"/>
    <d v="2025-05-15T12:57:23"/>
    <s v="Approved On Time"/>
    <n v="7.5"/>
    <s v=""/>
    <s v="502 6001B - TRAFF Ragle Main"/>
    <s v="440390 - Antonio D. Delasbour"/>
    <s v="Reyneri Caballero's Crew"/>
  </r>
  <r>
    <n v="604014"/>
    <s v="440086"/>
    <s v="Reyneri M. Caballero"/>
    <x v="22"/>
    <x v="22"/>
    <s v="502 6001B"/>
    <s v="TRAFF Ragle Main"/>
    <s v="phaseNo"/>
    <n v="5"/>
    <x v="2"/>
    <x v="1"/>
    <m/>
    <x v="1"/>
    <m/>
    <s v="Reyneri M. Caballero"/>
    <s v="05/14/2025, 18:27"/>
    <m/>
    <s v="0001-01-01T00:00:00Z"/>
    <x v="5"/>
    <s v="2025-05-15T13:00:05.7193178Z"/>
    <m/>
    <m/>
    <m/>
    <s v="2024-025 - Liberty FM 787 EMC Bridge"/>
    <x v="1"/>
    <d v="2025-05-14T00:00:00"/>
    <x v="2"/>
    <s v="05/14/2025 6:27 PM"/>
    <d v="2025-05-15T13:00:05"/>
    <s v="Approved On Time"/>
    <n v="5"/>
    <s v=""/>
    <s v="502 6001B - TRAFF Ragle Main"/>
    <s v="440086 - Reyneri M. Caballero"/>
    <s v=""/>
  </r>
  <r>
    <n v="604017"/>
    <s v="440463"/>
    <s v="Daniel Rodriguez Saldierna"/>
    <x v="22"/>
    <x v="22"/>
    <s v="502 6001B"/>
    <s v="TRAFF Ragle Main"/>
    <s v="1"/>
    <n v="2"/>
    <x v="3"/>
    <x v="1"/>
    <m/>
    <x v="18"/>
    <s v="Traffic"/>
    <s v="Reyneri M. Caballero"/>
    <s v="05/14/2025, 18:31"/>
    <m/>
    <s v="0001-01-01T00:00:00Z"/>
    <x v="5"/>
    <s v="2025-05-15T13:00:03.0821023Z"/>
    <m/>
    <m/>
    <m/>
    <s v="2024-025 - Liberty FM 787 EMC Bridge"/>
    <x v="1"/>
    <d v="2025-05-13T00:00:00"/>
    <x v="3"/>
    <s v="05/14/2025 6:31 PM"/>
    <d v="2025-05-15T13:00:03"/>
    <s v="Approved On Time"/>
    <n v="2"/>
    <s v=""/>
    <s v="502 6001B - TRAFF Ragle Main"/>
    <s v="440463 - Daniel Rodriguez Saldierna"/>
    <s v="Reyneri Caballero's Crew"/>
  </r>
  <r>
    <n v="604018"/>
    <s v="440463"/>
    <s v="Daniel Rodriguez Saldierna"/>
    <x v="22"/>
    <x v="22"/>
    <s v="502 6001B"/>
    <s v="TRAFF Ragle Main"/>
    <s v="1"/>
    <n v="2"/>
    <x v="2"/>
    <x v="1"/>
    <m/>
    <x v="18"/>
    <s v="Traffic"/>
    <s v="Reyneri M. Caballero"/>
    <s v="05/14/2025, 18:50"/>
    <m/>
    <s v="0001-01-01T00:00:00Z"/>
    <x v="5"/>
    <s v="2025-05-15T13:00:03.1119552Z"/>
    <m/>
    <m/>
    <m/>
    <s v="2024-025 - Liberty FM 787 EMC Bridge"/>
    <x v="1"/>
    <d v="2025-05-14T00:00:00"/>
    <x v="2"/>
    <s v="05/14/2025 6:50 PM"/>
    <d v="2025-05-15T13:00:03"/>
    <s v="Approved On Time"/>
    <n v="2"/>
    <s v=""/>
    <s v="502 6001B - TRAFF Ragle Main"/>
    <s v="440463 - Daniel Rodriguez Saldierna"/>
    <s v="Reyneri Caballero's Crew"/>
  </r>
  <r>
    <n v="604019"/>
    <s v="440455"/>
    <s v="Armando Saldierna Jr"/>
    <x v="22"/>
    <x v="22"/>
    <s v="502 6001B"/>
    <s v="TRAFF Ragle Main"/>
    <s v="1"/>
    <n v="2"/>
    <x v="2"/>
    <x v="1"/>
    <m/>
    <x v="18"/>
    <s v="Traffic"/>
    <s v="Reyneri M. Caballero"/>
    <s v="05/14/2025, 18:50"/>
    <m/>
    <s v="0001-01-01T00:00:00Z"/>
    <x v="5"/>
    <s v="2025-05-15T13:00:01.0404737Z"/>
    <m/>
    <m/>
    <m/>
    <s v="2024-025 - Liberty FM 787 EMC Bridge"/>
    <x v="1"/>
    <d v="2025-05-14T00:00:00"/>
    <x v="2"/>
    <s v="05/14/2025 6:50 PM"/>
    <d v="2025-05-15T13:00:01"/>
    <s v="Approved On Time"/>
    <n v="2"/>
    <s v=""/>
    <s v="502 6001B - TRAFF Ragle Main"/>
    <s v="440455 - Armando Saldierna Jr"/>
    <s v="Reyneri Caballero's Crew"/>
  </r>
  <r>
    <n v="604016"/>
    <s v="440455"/>
    <s v="Armando Saldierna Jr"/>
    <x v="22"/>
    <x v="22"/>
    <s v="502 6001B"/>
    <s v="TRAFF Ragle Main"/>
    <s v="1"/>
    <n v="2"/>
    <x v="3"/>
    <x v="1"/>
    <m/>
    <x v="18"/>
    <s v="Traffic"/>
    <s v="Reyneri M. Caballero"/>
    <s v="05/14/2025, 18:31"/>
    <m/>
    <s v="0001-01-01T00:00:00Z"/>
    <x v="5"/>
    <s v="2025-05-15T13:00:01.0286762Z"/>
    <m/>
    <m/>
    <m/>
    <s v="2024-025 - Liberty FM 787 EMC Bridge"/>
    <x v="1"/>
    <d v="2025-05-13T00:00:00"/>
    <x v="3"/>
    <s v="05/14/2025 6:31 PM"/>
    <d v="2025-05-15T13:00:01"/>
    <s v="Approved On Time"/>
    <n v="2"/>
    <s v=""/>
    <s v="502 6001B - TRAFF Ragle Main"/>
    <s v="440455 - Armando Saldierna Jr"/>
    <s v="Reyneri Caballero's Crew"/>
  </r>
  <r>
    <n v="603016"/>
    <s v="210064"/>
    <s v="Alejandro J. Rodriguez-Ayala"/>
    <x v="22"/>
    <x v="22"/>
    <s v="9000 100A"/>
    <s v="PROJECT MANAGER ENGINEER"/>
    <s v="1"/>
    <n v="8"/>
    <x v="4"/>
    <x v="1"/>
    <m/>
    <x v="1"/>
    <m/>
    <s v="Alejandro J. Rodriguez-Ayala"/>
    <s v="05/12/2025, 11:14"/>
    <m/>
    <s v="0001-01-01T00:00:00Z"/>
    <x v="5"/>
    <s v="2025-05-12T16:23:05.9869312Z"/>
    <m/>
    <m/>
    <m/>
    <s v="2024-025 - Liberty FM 787 EMC Bridge"/>
    <x v="1"/>
    <d v="2025-05-12T00:00:00"/>
    <x v="4"/>
    <s v="05/12/2025 11:14 AM"/>
    <d v="2025-05-12T16:23:05"/>
    <s v="Approved On Time"/>
    <n v="8"/>
    <s v=""/>
    <s v="9000 100A - PROJECT MANAGER ENGINEER"/>
    <s v="210064 - Alejandro J. Rodriguez-Ayala"/>
    <s v=""/>
  </r>
  <r>
    <n v="603017"/>
    <s v="210064"/>
    <s v="Alejandro J. Rodriguez-Ayala"/>
    <x v="22"/>
    <x v="22"/>
    <s v="9000 100A"/>
    <s v="PROJECT MANAGER ENGINEER"/>
    <s v="1"/>
    <n v="8"/>
    <x v="3"/>
    <x v="1"/>
    <m/>
    <x v="1"/>
    <m/>
    <s v="Alejandro J. Rodriguez-Ayala"/>
    <s v="05/12/2025, 11:14"/>
    <m/>
    <s v="0001-01-01T00:00:00Z"/>
    <x v="5"/>
    <s v="2025-05-12T16:23:05.995998Z"/>
    <m/>
    <m/>
    <m/>
    <s v="2024-025 - Liberty FM 787 EMC Bridge"/>
    <x v="1"/>
    <d v="2025-05-13T00:00:00"/>
    <x v="3"/>
    <s v="05/12/2025 11:14 AM"/>
    <d v="2025-05-12T16:23:05"/>
    <s v="Approved On Time"/>
    <n v="8"/>
    <s v=""/>
    <s v="9000 100A - PROJECT MANAGER ENGINEER"/>
    <s v="210064 - Alejandro J. Rodriguez-Ayala"/>
    <s v=""/>
  </r>
  <r>
    <n v="603018"/>
    <s v="210064"/>
    <s v="Alejandro J. Rodriguez-Ayala"/>
    <x v="22"/>
    <x v="22"/>
    <s v="9000 100A"/>
    <s v="PROJECT MANAGER ENGINEER"/>
    <s v="1"/>
    <n v="8"/>
    <x v="2"/>
    <x v="1"/>
    <m/>
    <x v="1"/>
    <m/>
    <s v="Alejandro J. Rodriguez-Ayala"/>
    <s v="05/12/2025, 11:14"/>
    <m/>
    <s v="0001-01-01T00:00:00Z"/>
    <x v="5"/>
    <s v="2025-05-12T16:23:06.0044729Z"/>
    <m/>
    <m/>
    <m/>
    <s v="2024-025 - Liberty FM 787 EMC Bridge"/>
    <x v="1"/>
    <d v="2025-05-14T00:00:00"/>
    <x v="2"/>
    <s v="05/12/2025 11:14 AM"/>
    <d v="2025-05-12T16:23:06"/>
    <s v="Approved On Time"/>
    <n v="8"/>
    <s v=""/>
    <s v="9000 100A - PROJECT MANAGER ENGINEER"/>
    <s v="210064 - Alejandro J. Rodriguez-Ayala"/>
    <s v=""/>
  </r>
  <r>
    <n v="603019"/>
    <s v="210064"/>
    <s v="Alejandro J. Rodriguez-Ayala"/>
    <x v="22"/>
    <x v="22"/>
    <s v="9000 100A"/>
    <s v="PROJECT MANAGER ENGINEER"/>
    <s v="1"/>
    <n v="8"/>
    <x v="1"/>
    <x v="1"/>
    <m/>
    <x v="1"/>
    <m/>
    <s v="Alejandro J. Rodriguez-Ayala"/>
    <s v="05/12/2025, 11:14"/>
    <m/>
    <s v="0001-01-01T00:00:00Z"/>
    <x v="5"/>
    <s v="2025-05-12T16:23:06.0135565Z"/>
    <m/>
    <m/>
    <m/>
    <s v="2024-025 - Liberty FM 787 EMC Bridge"/>
    <x v="1"/>
    <d v="2025-05-15T00:00:00"/>
    <x v="1"/>
    <s v="05/12/2025 11:14 AM"/>
    <d v="2025-05-12T16:23:06"/>
    <s v="Approved On Time"/>
    <n v="8"/>
    <s v=""/>
    <s v="9000 100A - PROJECT MANAGER ENGINEER"/>
    <s v="210064 - Alejandro J. Rodriguez-Ayala"/>
    <s v=""/>
  </r>
  <r>
    <n v="603020"/>
    <s v="210064"/>
    <s v="Alejandro J. Rodriguez-Ayala"/>
    <x v="22"/>
    <x v="22"/>
    <s v="9000 100A"/>
    <s v="PROJECT MANAGER ENGINEER"/>
    <s v="1"/>
    <n v="8"/>
    <x v="0"/>
    <x v="1"/>
    <m/>
    <x v="1"/>
    <m/>
    <s v="Alejandro J. Rodriguez-Ayala"/>
    <s v="05/12/2025, 11:14"/>
    <m/>
    <s v="0001-01-01T00:00:00Z"/>
    <x v="5"/>
    <s v="2025-05-12T16:23:06.0221464Z"/>
    <m/>
    <m/>
    <m/>
    <s v="2024-025 - Liberty FM 787 EMC Bridge"/>
    <x v="1"/>
    <d v="2025-05-16T00:00:00"/>
    <x v="0"/>
    <s v="05/12/2025 11:14 AM"/>
    <d v="2025-05-12T16:23:06"/>
    <s v="Approved On Time"/>
    <n v="8"/>
    <s v=""/>
    <s v="9000 100A - PROJECT MANAGER ENGINEER"/>
    <s v="210064 - Alejandro J. Rodriguez-Ayala"/>
    <s v=""/>
  </r>
  <r>
    <n v="605482"/>
    <s v="230005"/>
    <s v="Clint Mize"/>
    <x v="23"/>
    <x v="23"/>
    <s v="ESMGMT"/>
    <s v="Equipment/Service Manager"/>
    <s v="1"/>
    <n v="8"/>
    <x v="4"/>
    <x v="1"/>
    <m/>
    <x v="1"/>
    <m/>
    <s v="Clint Mize"/>
    <s v="05/19/2025, 06:56"/>
    <m/>
    <s v="0001-01-01T00:00:00Z"/>
    <x v="6"/>
    <s v="2025-05-19T11:56:42.511436Z"/>
    <m/>
    <m/>
    <m/>
    <s v="EQUIP DFW - Equipment DFW Division"/>
    <x v="6"/>
    <d v="2025-05-12T00:00:00"/>
    <x v="4"/>
    <s v="05/19/2025 6:56 AM"/>
    <d v="2025-05-19T11:56:42"/>
    <s v="Approved On Time"/>
    <n v="8"/>
    <s v=""/>
    <s v="ESMGMT - Equipment/Service Manager"/>
    <s v="230005 - Clint Mize"/>
    <s v=""/>
  </r>
  <r>
    <n v="605483"/>
    <s v="230005"/>
    <s v="Clint Mize"/>
    <x v="23"/>
    <x v="23"/>
    <s v="ESMGMT"/>
    <s v="Equipment/Service Manager"/>
    <s v="1"/>
    <n v="8"/>
    <x v="3"/>
    <x v="1"/>
    <m/>
    <x v="1"/>
    <m/>
    <s v="Clint Mize"/>
    <s v="05/19/2025, 06:56"/>
    <m/>
    <s v="0001-01-01T00:00:00Z"/>
    <x v="6"/>
    <s v="2025-05-19T11:56:42.5214568Z"/>
    <m/>
    <m/>
    <m/>
    <s v="EQUIP DFW - Equipment DFW Division"/>
    <x v="6"/>
    <d v="2025-05-13T00:00:00"/>
    <x v="3"/>
    <s v="05/19/2025 6:56 AM"/>
    <d v="2025-05-19T11:56:42"/>
    <s v="Approved On Time"/>
    <n v="8"/>
    <s v=""/>
    <s v="ESMGMT - Equipment/Service Manager"/>
    <s v="230005 - Clint Mize"/>
    <s v=""/>
  </r>
  <r>
    <n v="605484"/>
    <s v="230005"/>
    <s v="Clint Mize"/>
    <x v="23"/>
    <x v="23"/>
    <s v="ESMGMT"/>
    <s v="Equipment/Service Manager"/>
    <s v="1"/>
    <n v="8"/>
    <x v="2"/>
    <x v="1"/>
    <m/>
    <x v="1"/>
    <m/>
    <s v="Clint Mize"/>
    <s v="05/19/2025, 06:56"/>
    <m/>
    <s v="0001-01-01T00:00:00Z"/>
    <x v="6"/>
    <s v="2025-05-19T11:56:42.530032Z"/>
    <m/>
    <m/>
    <m/>
    <s v="EQUIP DFW - Equipment DFW Division"/>
    <x v="6"/>
    <d v="2025-05-14T00:00:00"/>
    <x v="2"/>
    <s v="05/19/2025 6:56 AM"/>
    <d v="2025-05-19T11:56:42"/>
    <s v="Approved On Time"/>
    <n v="8"/>
    <s v=""/>
    <s v="ESMGMT - Equipment/Service Manager"/>
    <s v="230005 - Clint Mize"/>
    <s v=""/>
  </r>
  <r>
    <n v="605485"/>
    <s v="230005"/>
    <s v="Clint Mize"/>
    <x v="23"/>
    <x v="23"/>
    <s v="ESMGMT"/>
    <s v="Equipment/Service Manager"/>
    <s v="1"/>
    <n v="8"/>
    <x v="1"/>
    <x v="1"/>
    <m/>
    <x v="1"/>
    <m/>
    <s v="Clint Mize"/>
    <s v="05/19/2025, 06:56"/>
    <m/>
    <s v="0001-01-01T00:00:00Z"/>
    <x v="6"/>
    <s v="2025-05-19T11:56:42.5406839Z"/>
    <m/>
    <m/>
    <m/>
    <s v="EQUIP DFW - Equipment DFW Division"/>
    <x v="6"/>
    <d v="2025-05-15T00:00:00"/>
    <x v="1"/>
    <s v="05/19/2025 6:56 AM"/>
    <d v="2025-05-19T11:56:42"/>
    <s v="Approved On Time"/>
    <n v="8"/>
    <s v=""/>
    <s v="ESMGMT - Equipment/Service Manager"/>
    <s v="230005 - Clint Mize"/>
    <s v=""/>
  </r>
  <r>
    <n v="605488"/>
    <s v="230005"/>
    <s v="Clint Mize"/>
    <x v="23"/>
    <x v="23"/>
    <s v="ESMGMT"/>
    <s v="Equipment/Service Manager"/>
    <s v="1"/>
    <n v="8"/>
    <x v="0"/>
    <x v="1"/>
    <m/>
    <x v="1"/>
    <m/>
    <s v="Clint Mize"/>
    <s v="05/19/2025, 06:56"/>
    <m/>
    <s v="0001-01-01T00:00:00Z"/>
    <x v="6"/>
    <s v="2025-05-19T11:56:42.5505913Z"/>
    <m/>
    <m/>
    <m/>
    <s v="EQUIP DFW - Equipment DFW Division"/>
    <x v="6"/>
    <d v="2025-05-16T00:00:00"/>
    <x v="0"/>
    <s v="05/19/2025 6:56 AM"/>
    <d v="2025-05-19T11:56:42"/>
    <s v="Approved On Time"/>
    <n v="8"/>
    <s v=""/>
    <s v="ESMGMT - Equipment/Service Manager"/>
    <s v="230005 - Clint Mize"/>
    <s v=""/>
  </r>
  <r>
    <n v="604904"/>
    <s v="230019"/>
    <s v="Korbin E. Gee"/>
    <x v="23"/>
    <x v="23"/>
    <s v="ESEXC"/>
    <s v="Excavator Repair"/>
    <s v="1"/>
    <n v="4"/>
    <x v="0"/>
    <x v="1"/>
    <m/>
    <x v="1"/>
    <m/>
    <s v="Korbin E. Gee"/>
    <s v="05/16/2025, 18:13"/>
    <m/>
    <s v="0001-01-01T00:00:00Z"/>
    <x v="6"/>
    <s v="2025-05-19T11:57:09.5613686Z"/>
    <m/>
    <m/>
    <m/>
    <s v="EQUIP DFW - Equipment DFW Division"/>
    <x v="6"/>
    <d v="2025-05-16T00:00:00"/>
    <x v="0"/>
    <s v="05/16/2025 6:13 PM"/>
    <d v="2025-05-19T11:57:09"/>
    <s v="Approved On Time"/>
    <n v="4"/>
    <s v=""/>
    <s v="ESEXC - Excavator Repair"/>
    <s v="230019 - Korbin E. Gee"/>
    <s v=""/>
  </r>
  <r>
    <n v="604905"/>
    <s v="230019"/>
    <s v="Korbin E. Gee"/>
    <x v="23"/>
    <x v="23"/>
    <s v="ESTRUCKLT"/>
    <s v="Truck/Light Repair"/>
    <s v="1"/>
    <n v="4"/>
    <x v="0"/>
    <x v="1"/>
    <m/>
    <x v="1"/>
    <m/>
    <s v="Korbin E. Gee"/>
    <s v="05/16/2025, 18:14"/>
    <m/>
    <s v="0001-01-01T00:00:00Z"/>
    <x v="6"/>
    <s v="2025-05-19T11:57:09.5698513Z"/>
    <m/>
    <m/>
    <m/>
    <s v="EQUIP DFW - Equipment DFW Division"/>
    <x v="6"/>
    <d v="2025-05-16T00:00:00"/>
    <x v="0"/>
    <s v="05/16/2025 6:14 PM"/>
    <d v="2025-05-19T11:57:09"/>
    <s v="Approved On Time"/>
    <n v="4"/>
    <s v=""/>
    <s v="ESTRUCKLT - Truck/Light Repair"/>
    <s v="230019 - Korbin E. Gee"/>
    <s v=""/>
  </r>
  <r>
    <n v="604900"/>
    <s v="230015"/>
    <s v="Ivan Torres"/>
    <x v="23"/>
    <x v="23"/>
    <s v="ESEXC"/>
    <s v="Excavator Repair"/>
    <s v="phaseNo"/>
    <n v="8"/>
    <x v="0"/>
    <x v="1"/>
    <m/>
    <x v="1"/>
    <m/>
    <s v="Ivan Torres"/>
    <s v="05/16/2025, 17:16"/>
    <m/>
    <s v="0001-01-01T00:00:00Z"/>
    <x v="6"/>
    <s v="2025-05-19T11:56:46.4214496Z"/>
    <m/>
    <m/>
    <m/>
    <s v="EQUIP DFW - Equipment DFW Division"/>
    <x v="6"/>
    <d v="2025-05-16T00:00:00"/>
    <x v="0"/>
    <s v="05/16/2025 5:16 PM"/>
    <d v="2025-05-19T11:56:46"/>
    <s v="Approved On Time"/>
    <n v="8"/>
    <s v=""/>
    <s v="ESEXC - Excavator Repair"/>
    <s v="230015 - Ivan Torres"/>
    <s v=""/>
  </r>
  <r>
    <n v="605486"/>
    <s v="800057"/>
    <s v="Jesse A. Moore"/>
    <x v="23"/>
    <x v="23"/>
    <s v="DISPATCH"/>
    <s v="EQUIP TRUCK DISPATCHING"/>
    <s v="1"/>
    <n v="4"/>
    <x v="0"/>
    <x v="1"/>
    <m/>
    <x v="1"/>
    <m/>
    <s v="Jesse A. Moore"/>
    <s v="05/19/2025, 06:56"/>
    <m/>
    <s v="0001-01-01T00:00:00Z"/>
    <x v="6"/>
    <s v="2025-05-19T11:56:54.897032Z"/>
    <m/>
    <m/>
    <m/>
    <s v="EQUIP DFW - Equipment DFW Division"/>
    <x v="6"/>
    <d v="2025-05-16T00:00:00"/>
    <x v="0"/>
    <s v="05/19/2025 6:56 AM"/>
    <d v="2025-05-19T11:56:54"/>
    <s v="Approved On Time"/>
    <n v="4"/>
    <s v=""/>
    <s v="DISPATCH - EQUIP TRUCK DISPATCHING"/>
    <s v="800057 - Jesse A. Moore"/>
    <s v=""/>
  </r>
  <r>
    <n v="605487"/>
    <s v="800057"/>
    <s v="Jesse A. Moore"/>
    <x v="18"/>
    <x v="18"/>
    <s v="DISPATCH"/>
    <s v="EQUIP TRUCK DISPATCHING"/>
    <s v="1"/>
    <n v="4"/>
    <x v="0"/>
    <x v="1"/>
    <m/>
    <x v="1"/>
    <m/>
    <s v="Jesse A. Moore"/>
    <s v="05/19/2025, 06:56"/>
    <m/>
    <s v="0001-01-01T00:00:00Z"/>
    <x v="6"/>
    <s v="2025-05-19T11:57:23.4790267Z"/>
    <m/>
    <m/>
    <m/>
    <s v="EQUIP HOU - Equipment Houston Division"/>
    <x v="6"/>
    <d v="2025-05-16T00:00:00"/>
    <x v="0"/>
    <s v="05/19/2025 6:56 AM"/>
    <d v="2025-05-19T11:57:23"/>
    <s v="Approved On Time"/>
    <n v="4"/>
    <s v=""/>
    <s v="DISPATCH - EQUIP TRUCK DISPATCHING"/>
    <s v="800057 - Jesse A. Moore"/>
    <s v=""/>
  </r>
  <r>
    <n v="604883"/>
    <s v="230018"/>
    <s v="Michael A. Hammons"/>
    <x v="23"/>
    <x v="23"/>
    <s v="ESEXC"/>
    <s v="Excavator Repair"/>
    <s v="1"/>
    <n v="8"/>
    <x v="0"/>
    <x v="1"/>
    <m/>
    <x v="1"/>
    <m/>
    <s v="Michael A. Hammons"/>
    <s v="05/16/2025, 15:21"/>
    <m/>
    <s v="0001-01-01T00:00:00Z"/>
    <x v="6"/>
    <s v="2025-05-19T11:57:14.300204Z"/>
    <m/>
    <m/>
    <m/>
    <s v="EQUIP DFW - Equipment DFW Division"/>
    <x v="6"/>
    <d v="2025-05-16T00:00:00"/>
    <x v="0"/>
    <s v="05/16/2025 3:21 PM"/>
    <d v="2025-05-19T11:57:14"/>
    <s v="Approved On Time"/>
    <n v="8"/>
    <s v=""/>
    <s v="ESEXC - Excavator Repair"/>
    <s v="230018 - Michael A. Hammons"/>
    <s v=""/>
  </r>
  <r>
    <n v="603748"/>
    <s v="240254"/>
    <s v="Salvador Rodriguez Jr"/>
    <x v="3"/>
    <x v="3"/>
    <s v="502 6001B"/>
    <s v="TRAFF Ragle Main"/>
    <s v="1"/>
    <n v="1.5"/>
    <x v="3"/>
    <x v="1"/>
    <m/>
    <x v="26"/>
    <s v="Traffic"/>
    <s v="Omar Ramirez"/>
    <s v="05/14/2025, 06:59"/>
    <m/>
    <s v="0001-01-01T00:00:00Z"/>
    <x v="7"/>
    <s v="2025-05-14T13:24:34.5164477Z"/>
    <m/>
    <m/>
    <m/>
    <s v="2024-027 - NTTA Fracture Critical Bridge"/>
    <x v="2"/>
    <d v="2025-05-13T00:00:00"/>
    <x v="3"/>
    <s v="05/14/2025 6:59 AM"/>
    <d v="2025-05-14T13:24:34"/>
    <s v="Approved On Time"/>
    <n v="1.5"/>
    <s v=""/>
    <s v="502 6001B - TRAFF Ragle Main"/>
    <s v="240254 - Salvador Rodriguez Jr"/>
    <s v="Omar Ramirez Traffic Crew"/>
  </r>
  <r>
    <n v="603747"/>
    <s v="240713"/>
    <s v="Olivorio Loredo Jr"/>
    <x v="3"/>
    <x v="3"/>
    <s v="502 6001B"/>
    <s v="TRAFF Ragle Main"/>
    <s v="1"/>
    <n v="1.5"/>
    <x v="3"/>
    <x v="1"/>
    <m/>
    <x v="26"/>
    <s v="Traffic"/>
    <s v="Omar Ramirez"/>
    <s v="05/14/2025, 06:59"/>
    <m/>
    <s v="0001-01-01T00:00:00Z"/>
    <x v="7"/>
    <s v="2025-05-14T13:24:41.6074024Z"/>
    <m/>
    <m/>
    <m/>
    <s v="2024-027 - NTTA Fracture Critical Bridge"/>
    <x v="2"/>
    <d v="2025-05-13T00:00:00"/>
    <x v="3"/>
    <s v="05/14/2025 6:59 AM"/>
    <d v="2025-05-14T13:24:41"/>
    <s v="Approved On Time"/>
    <n v="1.5"/>
    <s v=""/>
    <s v="502 6001B - TRAFF Ragle Main"/>
    <s v="240713 - Olivorio Loredo Jr"/>
    <s v="Omar Ramirez Traffic Crew"/>
  </r>
  <r>
    <n v="603416"/>
    <s v="410012"/>
    <s v="Osama M. Abunemeh"/>
    <x v="3"/>
    <x v="3"/>
    <s v="9000 100A"/>
    <s v="PROJECT MANAGER ENGINEER"/>
    <s v="1"/>
    <n v="2"/>
    <x v="3"/>
    <x v="1"/>
    <m/>
    <x v="1"/>
    <m/>
    <s v="Osama M. Abunemeh"/>
    <s v="05/13/2025, 08:51"/>
    <m/>
    <s v="0001-01-01T00:00:00Z"/>
    <x v="7"/>
    <s v="2025-05-13T13:51:40.8456935Z"/>
    <m/>
    <m/>
    <m/>
    <s v="2024-027 - NTTA Fracture Critical Bridge"/>
    <x v="2"/>
    <d v="2025-05-13T00:00:00"/>
    <x v="3"/>
    <s v="05/13/2025 8:51 AM"/>
    <d v="2025-05-13T13:51:40"/>
    <s v="Approved On Time"/>
    <n v="2"/>
    <s v=""/>
    <s v="9000 100A - PROJECT MANAGER ENGINEER"/>
    <s v="410012 - Osama M. Abunemeh"/>
    <s v=""/>
  </r>
  <r>
    <n v="603817"/>
    <s v="410012"/>
    <s v="Osama M. Abunemeh"/>
    <x v="3"/>
    <x v="3"/>
    <s v="9000 100A"/>
    <s v="PROJECT MANAGER ENGINEER"/>
    <s v="1"/>
    <n v="2"/>
    <x v="2"/>
    <x v="1"/>
    <m/>
    <x v="1"/>
    <m/>
    <s v="Osama M. Abunemeh"/>
    <s v="05/14/2025, 08:23"/>
    <m/>
    <s v="0001-01-01T00:00:00Z"/>
    <x v="7"/>
    <s v="2025-05-14T13:24:37.9077494Z"/>
    <m/>
    <m/>
    <m/>
    <s v="2024-027 - NTTA Fracture Critical Bridge"/>
    <x v="2"/>
    <d v="2025-05-14T00:00:00"/>
    <x v="2"/>
    <s v="05/14/2025 8:23 AM"/>
    <d v="2025-05-14T13:24:37"/>
    <s v="Approved On Time"/>
    <n v="2"/>
    <s v=""/>
    <s v="9000 100A - PROJECT MANAGER ENGINEER"/>
    <s v="410012 - Osama M. Abunemeh"/>
    <s v=""/>
  </r>
  <r>
    <n v="604302"/>
    <s v="410012"/>
    <s v="Osama M. Abunemeh"/>
    <x v="3"/>
    <x v="3"/>
    <s v="9000 100A"/>
    <s v="PROJECT MANAGER ENGINEER"/>
    <s v="1"/>
    <n v="1"/>
    <x v="1"/>
    <x v="1"/>
    <m/>
    <x v="1"/>
    <m/>
    <s v="Osama M. Abunemeh"/>
    <s v="05/15/2025, 08:56"/>
    <m/>
    <s v="0001-01-01T00:00:00Z"/>
    <x v="7"/>
    <s v="2025-05-15T13:56:50.0408556Z"/>
    <m/>
    <m/>
    <m/>
    <s v="2024-027 - NTTA Fracture Critical Bridge"/>
    <x v="2"/>
    <d v="2025-05-15T00:00:00"/>
    <x v="1"/>
    <s v="05/15/2025 8:56 AM"/>
    <d v="2025-05-15T13:56:50"/>
    <s v="Approved On Time"/>
    <n v="1"/>
    <s v=""/>
    <s v="9000 100A - PROJECT MANAGER ENGINEER"/>
    <s v="410012 - Osama M. Abunemeh"/>
    <s v=""/>
  </r>
  <r>
    <n v="604301"/>
    <s v="410012"/>
    <s v="Osama M. Abunemeh"/>
    <x v="4"/>
    <x v="4"/>
    <s v="9000 100A"/>
    <s v="PROJECT MANAGER ENGINEER"/>
    <s v="1"/>
    <n v="6"/>
    <x v="1"/>
    <x v="1"/>
    <m/>
    <x v="1"/>
    <m/>
    <s v="Osama M. Abunemeh"/>
    <s v="05/15/2025, 08:56"/>
    <m/>
    <s v="0001-01-01T00:00:00Z"/>
    <x v="7"/>
    <s v="2025-05-15T13:56:40.6060376Z"/>
    <m/>
    <m/>
    <m/>
    <s v="2023-032 - IH-345 BRIDGE REHABILITATION"/>
    <x v="3"/>
    <d v="2025-05-15T00:00:00"/>
    <x v="1"/>
    <s v="05/15/2025 8:56 AM"/>
    <d v="2025-05-15T13:56:40"/>
    <s v="Approved On Time"/>
    <n v="6"/>
    <s v=""/>
    <s v="9000 100A - PROJECT MANAGER ENGINEER"/>
    <s v="410012 - Osama M. Abunemeh"/>
    <s v=""/>
  </r>
  <r>
    <n v="603414"/>
    <s v="410012"/>
    <s v="Osama M. Abunemeh"/>
    <x v="4"/>
    <x v="4"/>
    <s v="9000 100A"/>
    <s v="PROJECT MANAGER ENGINEER"/>
    <s v="1"/>
    <n v="8"/>
    <x v="4"/>
    <x v="1"/>
    <m/>
    <x v="1"/>
    <m/>
    <s v="Osama M. Abunemeh"/>
    <s v="05/13/2025, 08:50"/>
    <m/>
    <s v="0001-01-01T00:00:00Z"/>
    <x v="7"/>
    <s v="2025-05-13T13:51:25.6091986Z"/>
    <m/>
    <m/>
    <m/>
    <s v="2023-032 - IH-345 BRIDGE REHABILITATION"/>
    <x v="3"/>
    <d v="2025-05-12T00:00:00"/>
    <x v="4"/>
    <s v="05/13/2025 8:50 AM"/>
    <d v="2025-05-13T13:51:25"/>
    <s v="Approved On Time"/>
    <n v="8"/>
    <s v=""/>
    <s v="9000 100A - PROJECT MANAGER ENGINEER"/>
    <s v="410012 - Osama M. Abunemeh"/>
    <s v=""/>
  </r>
  <r>
    <n v="603415"/>
    <s v="410012"/>
    <s v="Osama M. Abunemeh"/>
    <x v="4"/>
    <x v="4"/>
    <s v="9000 100A"/>
    <s v="PROJECT MANAGER ENGINEER"/>
    <s v="1"/>
    <n v="6"/>
    <x v="3"/>
    <x v="1"/>
    <m/>
    <x v="1"/>
    <m/>
    <s v="Osama M. Abunemeh"/>
    <s v="05/13/2025, 08:50"/>
    <m/>
    <s v="0001-01-01T00:00:00Z"/>
    <x v="7"/>
    <s v="2025-05-13T13:51:25.6196248Z"/>
    <m/>
    <m/>
    <m/>
    <s v="2023-032 - IH-345 BRIDGE REHABILITATION"/>
    <x v="3"/>
    <d v="2025-05-13T00:00:00"/>
    <x v="3"/>
    <s v="05/13/2025 8:50 AM"/>
    <d v="2025-05-13T13:51:25"/>
    <s v="Approved On Time"/>
    <n v="6"/>
    <s v=""/>
    <s v="9000 100A - PROJECT MANAGER ENGINEER"/>
    <s v="410012 - Osama M. Abunemeh"/>
    <s v=""/>
  </r>
  <r>
    <n v="603816"/>
    <s v="410012"/>
    <s v="Osama M. Abunemeh"/>
    <x v="4"/>
    <x v="4"/>
    <s v="9000 100A"/>
    <s v="PROJECT MANAGER ENGINEER"/>
    <s v="1"/>
    <n v="4"/>
    <x v="2"/>
    <x v="1"/>
    <m/>
    <x v="1"/>
    <m/>
    <s v="Osama M. Abunemeh"/>
    <s v="05/14/2025, 08:23"/>
    <m/>
    <s v="0001-01-01T00:00:00Z"/>
    <x v="7"/>
    <s v="2025-05-14T13:24:09.8713967Z"/>
    <m/>
    <m/>
    <m/>
    <s v="2023-032 - IH-345 BRIDGE REHABILITATION"/>
    <x v="3"/>
    <d v="2025-05-14T00:00:00"/>
    <x v="2"/>
    <s v="05/14/2025 8:23 AM"/>
    <d v="2025-05-14T13:24:09"/>
    <s v="Approved On Time"/>
    <n v="4"/>
    <s v=""/>
    <s v="9000 100A - PROJECT MANAGER ENGINEER"/>
    <s v="410012 - Osama M. Abunemeh"/>
    <s v=""/>
  </r>
  <r>
    <n v="604802"/>
    <s v="800072"/>
    <s v="Mario Moya"/>
    <x v="10"/>
    <x v="10"/>
    <s v="9000 100S"/>
    <s v="Safety/Survey/Scheduling"/>
    <s v="1"/>
    <n v="2"/>
    <x v="0"/>
    <x v="1"/>
    <m/>
    <x v="1"/>
    <m/>
    <s v="Mario Moya"/>
    <s v="05/16/2025, 11:43"/>
    <m/>
    <s v="0001-01-01T00:00:00Z"/>
    <x v="8"/>
    <s v="2025-05-19T06:42:24.4870598Z"/>
    <m/>
    <m/>
    <m/>
    <s v="TEXDIST - Texas District Office"/>
    <x v="5"/>
    <d v="2025-05-16T00:00:00"/>
    <x v="0"/>
    <s v="05/16/2025 11:43 AM"/>
    <d v="2025-05-19T06:42:24"/>
    <s v="Approved On Time"/>
    <n v="2"/>
    <s v=""/>
    <s v="9000 100S - Safety/Survey/Scheduling"/>
    <s v="800072 - Mario Moya"/>
    <s v=""/>
  </r>
  <r>
    <n v="603974"/>
    <s v="800072"/>
    <s v="Mario Moya"/>
    <x v="10"/>
    <x v="10"/>
    <s v="9000 100S"/>
    <s v="Safety/Survey/Scheduling"/>
    <s v="1"/>
    <n v="2"/>
    <x v="3"/>
    <x v="1"/>
    <m/>
    <x v="1"/>
    <m/>
    <s v="Mario Moya"/>
    <s v="05/14/2025, 15:32"/>
    <m/>
    <s v="0001-01-01T00:00:00Z"/>
    <x v="8"/>
    <s v="2025-05-19T06:42:24.4494866Z"/>
    <m/>
    <m/>
    <m/>
    <s v="TEXDIST - Texas District Office"/>
    <x v="5"/>
    <d v="2025-05-13T00:00:00"/>
    <x v="3"/>
    <s v="05/14/2025 3:32 PM"/>
    <d v="2025-05-19T06:42:24"/>
    <s v="Approved On Time"/>
    <n v="2"/>
    <s v=""/>
    <s v="9000 100S - Safety/Survey/Scheduling"/>
    <s v="800072 - Mario Moya"/>
    <s v=""/>
  </r>
  <r>
    <n v="603978"/>
    <s v="800072"/>
    <s v="Mario Moya"/>
    <x v="10"/>
    <x v="10"/>
    <s v="9000 100S"/>
    <s v="Safety/Survey/Scheduling"/>
    <s v="1"/>
    <n v="1"/>
    <x v="2"/>
    <x v="1"/>
    <m/>
    <x v="1"/>
    <m/>
    <s v="Mario Moya"/>
    <s v="05/14/2025, 15:33"/>
    <m/>
    <s v="0001-01-01T00:00:00Z"/>
    <x v="8"/>
    <s v="2025-05-19T06:42:24.4609992Z"/>
    <m/>
    <m/>
    <m/>
    <s v="TEXDIST - Texas District Office"/>
    <x v="5"/>
    <d v="2025-05-14T00:00:00"/>
    <x v="2"/>
    <s v="05/14/2025 3:33 PM"/>
    <d v="2025-05-19T06:42:24"/>
    <s v="Approved On Time"/>
    <n v="1"/>
    <s v=""/>
    <s v="9000 100S - Safety/Survey/Scheduling"/>
    <s v="800072 - Mario Moya"/>
    <s v=""/>
  </r>
  <r>
    <n v="604381"/>
    <s v="800072"/>
    <s v="Mario Moya"/>
    <x v="10"/>
    <x v="10"/>
    <s v="9000 100S"/>
    <s v="Safety/Survey/Scheduling"/>
    <s v="1"/>
    <n v="3"/>
    <x v="1"/>
    <x v="1"/>
    <m/>
    <x v="1"/>
    <m/>
    <s v="Mario Moya"/>
    <s v="05/15/2025, 14:19"/>
    <m/>
    <s v="0001-01-01T00:00:00Z"/>
    <x v="8"/>
    <s v="2025-05-19T06:42:24.4720117Z"/>
    <m/>
    <m/>
    <m/>
    <s v="TEXDIST - Texas District Office"/>
    <x v="5"/>
    <d v="2025-05-15T00:00:00"/>
    <x v="1"/>
    <s v="05/15/2025 2:19 PM"/>
    <d v="2025-05-19T06:42:24"/>
    <s v="Approved On Time"/>
    <n v="3"/>
    <s v=""/>
    <s v="9000 100S - Safety/Survey/Scheduling"/>
    <s v="800072 - Mario Moya"/>
    <s v=""/>
  </r>
  <r>
    <n v="603053"/>
    <s v="800072"/>
    <s v="Mario Moya"/>
    <x v="10"/>
    <x v="10"/>
    <s v="9000 100S"/>
    <s v="Safety/Survey/Scheduling"/>
    <s v="1"/>
    <n v="4"/>
    <x v="4"/>
    <x v="1"/>
    <m/>
    <x v="1"/>
    <m/>
    <s v="Mario Moya"/>
    <s v="05/12/2025, 15:35"/>
    <m/>
    <s v="0001-01-01T00:00:00Z"/>
    <x v="8"/>
    <s v="2025-05-19T06:42:24.4396804Z"/>
    <m/>
    <m/>
    <m/>
    <s v="TEXDIST - Texas District Office"/>
    <x v="5"/>
    <d v="2025-05-12T00:00:00"/>
    <x v="4"/>
    <s v="05/12/2025 3:35 PM"/>
    <d v="2025-05-19T06:42:24"/>
    <s v="Approved On Time"/>
    <n v="4"/>
    <s v=""/>
    <s v="9000 100S - Safety/Survey/Scheduling"/>
    <s v="800072 - Mario Moya"/>
    <s v=""/>
  </r>
  <r>
    <n v="602811"/>
    <s v="210003"/>
    <s v="Ammar I. Elhamad"/>
    <x v="10"/>
    <x v="10"/>
    <s v="ESTIMATING"/>
    <s v="Estimating"/>
    <s v="1"/>
    <n v="8"/>
    <x v="4"/>
    <x v="1"/>
    <m/>
    <x v="1"/>
    <m/>
    <s v="Ammar I. Elhamad"/>
    <s v="05/12/2025, 08:48"/>
    <m/>
    <s v="0001-01-01T00:00:00Z"/>
    <x v="8"/>
    <s v="2025-05-19T06:37:02.1688304Z"/>
    <m/>
    <m/>
    <m/>
    <s v="TEXDIST - Texas District Office"/>
    <x v="5"/>
    <d v="2025-05-12T00:00:00"/>
    <x v="4"/>
    <s v="05/12/2025 8:48 AM"/>
    <d v="2025-05-19T06:37:02"/>
    <s v="Approved On Time"/>
    <n v="8"/>
    <s v=""/>
    <s v="ESTIMATING - Estimating"/>
    <s v="210003 - Ammar I. Elhamad"/>
    <s v=""/>
  </r>
  <r>
    <n v="602812"/>
    <s v="210003"/>
    <s v="Ammar I. Elhamad"/>
    <x v="10"/>
    <x v="10"/>
    <s v="ESTIMATING"/>
    <s v="Estimating"/>
    <s v="1"/>
    <n v="8"/>
    <x v="3"/>
    <x v="1"/>
    <m/>
    <x v="1"/>
    <m/>
    <s v="Ammar I. Elhamad"/>
    <s v="05/12/2025, 08:48"/>
    <m/>
    <s v="0001-01-01T00:00:00Z"/>
    <x v="8"/>
    <s v="2025-05-19T06:37:02.1920325Z"/>
    <m/>
    <m/>
    <m/>
    <s v="TEXDIST - Texas District Office"/>
    <x v="5"/>
    <d v="2025-05-13T00:00:00"/>
    <x v="3"/>
    <s v="05/12/2025 8:48 AM"/>
    <d v="2025-05-19T06:37:02"/>
    <s v="Approved On Time"/>
    <n v="8"/>
    <s v=""/>
    <s v="ESTIMATING - Estimating"/>
    <s v="210003 - Ammar I. Elhamad"/>
    <s v=""/>
  </r>
  <r>
    <n v="602813"/>
    <s v="210003"/>
    <s v="Ammar I. Elhamad"/>
    <x v="10"/>
    <x v="10"/>
    <s v="ESTIMATING"/>
    <s v="Estimating"/>
    <s v="1"/>
    <n v="8"/>
    <x v="2"/>
    <x v="1"/>
    <m/>
    <x v="1"/>
    <m/>
    <s v="Ammar I. Elhamad"/>
    <s v="05/12/2025, 08:48"/>
    <m/>
    <s v="0001-01-01T00:00:00Z"/>
    <x v="8"/>
    <s v="2025-05-19T06:37:02.2084154Z"/>
    <m/>
    <m/>
    <m/>
    <s v="TEXDIST - Texas District Office"/>
    <x v="5"/>
    <d v="2025-05-14T00:00:00"/>
    <x v="2"/>
    <s v="05/12/2025 8:48 AM"/>
    <d v="2025-05-19T06:37:02"/>
    <s v="Approved On Time"/>
    <n v="8"/>
    <s v=""/>
    <s v="ESTIMATING - Estimating"/>
    <s v="210003 - Ammar I. Elhamad"/>
    <s v=""/>
  </r>
  <r>
    <n v="602814"/>
    <s v="210003"/>
    <s v="Ammar I. Elhamad"/>
    <x v="10"/>
    <x v="10"/>
    <s v="ESTIMATING"/>
    <s v="Estimating"/>
    <s v="1"/>
    <n v="8"/>
    <x v="1"/>
    <x v="1"/>
    <m/>
    <x v="1"/>
    <m/>
    <s v="Ammar I. Elhamad"/>
    <s v="05/12/2025, 08:48"/>
    <m/>
    <s v="0001-01-01T00:00:00Z"/>
    <x v="8"/>
    <s v="2025-05-19T06:37:02.2194822Z"/>
    <m/>
    <m/>
    <m/>
    <s v="TEXDIST - Texas District Office"/>
    <x v="5"/>
    <d v="2025-05-15T00:00:00"/>
    <x v="1"/>
    <s v="05/12/2025 8:48 AM"/>
    <d v="2025-05-19T06:37:02"/>
    <s v="Approved On Time"/>
    <n v="8"/>
    <s v=""/>
    <s v="ESTIMATING - Estimating"/>
    <s v="210003 - Ammar I. Elhamad"/>
    <s v=""/>
  </r>
  <r>
    <n v="602815"/>
    <s v="210003"/>
    <s v="Ammar I. Elhamad"/>
    <x v="10"/>
    <x v="10"/>
    <s v="PROJCONT"/>
    <s v="Project Controls"/>
    <s v="1"/>
    <n v="4"/>
    <x v="0"/>
    <x v="1"/>
    <m/>
    <x v="1"/>
    <m/>
    <s v="Ammar I. Elhamad"/>
    <s v="05/12/2025, 08:49"/>
    <m/>
    <s v="0001-01-01T00:00:00Z"/>
    <x v="8"/>
    <s v="2025-05-19T06:37:02.2405794Z"/>
    <m/>
    <m/>
    <m/>
    <s v="TEXDIST - Texas District Office"/>
    <x v="5"/>
    <d v="2025-05-16T00:00:00"/>
    <x v="0"/>
    <s v="05/12/2025 8:49 AM"/>
    <d v="2025-05-19T06:37:02"/>
    <s v="Approved On Time"/>
    <n v="4"/>
    <s v=""/>
    <s v="PROJCONT - Project Controls"/>
    <s v="210003 - Ammar I. Elhamad"/>
    <s v=""/>
  </r>
  <r>
    <n v="602816"/>
    <s v="210003"/>
    <s v="Ammar I. Elhamad"/>
    <x v="10"/>
    <x v="10"/>
    <s v="PRECONST"/>
    <s v="Preconstruction"/>
    <s v="1"/>
    <n v="4"/>
    <x v="0"/>
    <x v="1"/>
    <m/>
    <x v="1"/>
    <m/>
    <s v="Ammar I. Elhamad"/>
    <s v="05/12/2025, 08:49"/>
    <m/>
    <s v="0001-01-01T00:00:00Z"/>
    <x v="8"/>
    <s v="2025-05-19T06:37:02.2696686Z"/>
    <m/>
    <m/>
    <m/>
    <s v="TEXDIST - Texas District Office"/>
    <x v="5"/>
    <d v="2025-05-16T00:00:00"/>
    <x v="0"/>
    <s v="05/12/2025 8:49 AM"/>
    <d v="2025-05-19T06:37:02"/>
    <s v="Approved On Time"/>
    <n v="4"/>
    <s v=""/>
    <s v="PRECONST - Preconstruction"/>
    <s v="210003 - Ammar I. Elhamad"/>
    <s v=""/>
  </r>
  <r>
    <n v="603784"/>
    <s v="800073"/>
    <s v="Anthony McCann"/>
    <x v="15"/>
    <x v="15"/>
    <s v="INFTECHL"/>
    <s v="Information Technology Labor"/>
    <s v="1"/>
    <n v="8"/>
    <x v="4"/>
    <x v="1"/>
    <m/>
    <x v="1"/>
    <m/>
    <s v="Anthony McCann"/>
    <s v="05/14/2025, 07:31"/>
    <m/>
    <s v="0001-01-01T00:00:00Z"/>
    <x v="8"/>
    <s v="2025-05-19T06:40:39.395333Z"/>
    <m/>
    <m/>
    <m/>
    <s v="DALOH-HH - Dallas OH Heavy Highway"/>
    <x v="5"/>
    <d v="2025-05-12T00:00:00"/>
    <x v="4"/>
    <s v="05/14/2025 7:31 AM"/>
    <d v="2025-05-19T06:40:39"/>
    <s v="Approved On Time"/>
    <n v="8"/>
    <s v=""/>
    <s v="INFTECHL - Information Technology Labor"/>
    <s v="800073 - Anthony McCann"/>
    <s v=""/>
  </r>
  <r>
    <n v="603785"/>
    <s v="800073"/>
    <s v="Anthony McCann"/>
    <x v="15"/>
    <x v="15"/>
    <s v="INFTECHL"/>
    <s v="Information Technology Labor"/>
    <s v="1"/>
    <n v="8"/>
    <x v="3"/>
    <x v="1"/>
    <m/>
    <x v="1"/>
    <m/>
    <s v="Anthony McCann"/>
    <s v="05/14/2025, 07:31"/>
    <m/>
    <s v="0001-01-01T00:00:00Z"/>
    <x v="8"/>
    <s v="2025-05-19T06:40:39.4051755Z"/>
    <m/>
    <m/>
    <m/>
    <s v="DALOH-HH - Dallas OH Heavy Highway"/>
    <x v="5"/>
    <d v="2025-05-13T00:00:00"/>
    <x v="3"/>
    <s v="05/14/2025 7:31 AM"/>
    <d v="2025-05-19T06:40:39"/>
    <s v="Approved On Time"/>
    <n v="8"/>
    <s v=""/>
    <s v="INFTECHL - Information Technology Labor"/>
    <s v="800073 - Anthony McCann"/>
    <s v=""/>
  </r>
  <r>
    <n v="604893"/>
    <s v="800073"/>
    <s v="Anthony McCann"/>
    <x v="15"/>
    <x v="15"/>
    <s v="INFTECHL"/>
    <s v="Information Technology Labor"/>
    <s v="1"/>
    <n v="8"/>
    <x v="0"/>
    <x v="1"/>
    <m/>
    <x v="1"/>
    <m/>
    <s v="Anthony McCann"/>
    <s v="05/16/2025, 15:44"/>
    <m/>
    <s v="0001-01-01T00:00:00Z"/>
    <x v="8"/>
    <s v="2025-05-19T06:40:39.4313434Z"/>
    <m/>
    <m/>
    <m/>
    <s v="DALOH-HH - Dallas OH Heavy Highway"/>
    <x v="5"/>
    <d v="2025-05-16T00:00:00"/>
    <x v="0"/>
    <s v="05/16/2025 3:44 PM"/>
    <d v="2025-05-19T06:40:39"/>
    <s v="Approved On Time"/>
    <n v="8"/>
    <s v=""/>
    <s v="INFTECHL - Information Technology Labor"/>
    <s v="800073 - Anthony McCann"/>
    <s v=""/>
  </r>
  <r>
    <n v="604385"/>
    <s v="800073"/>
    <s v="Anthony McCann"/>
    <x v="15"/>
    <x v="15"/>
    <s v="INFTECHL"/>
    <s v="Information Technology Labor"/>
    <s v="1"/>
    <n v="8"/>
    <x v="2"/>
    <x v="1"/>
    <m/>
    <x v="1"/>
    <m/>
    <s v="Anthony McCann"/>
    <s v="05/15/2025, 15:45"/>
    <m/>
    <s v="0001-01-01T00:00:00Z"/>
    <x v="8"/>
    <s v="2025-05-19T06:40:39.4141439Z"/>
    <m/>
    <m/>
    <m/>
    <s v="DALOH-HH - Dallas OH Heavy Highway"/>
    <x v="5"/>
    <d v="2025-05-14T00:00:00"/>
    <x v="2"/>
    <s v="05/15/2025 3:45 PM"/>
    <d v="2025-05-19T06:40:39"/>
    <s v="Approved On Time"/>
    <n v="8"/>
    <s v=""/>
    <s v="INFTECHL - Information Technology Labor"/>
    <s v="800073 - Anthony McCann"/>
    <s v=""/>
  </r>
  <r>
    <n v="604386"/>
    <s v="800073"/>
    <s v="Anthony McCann"/>
    <x v="15"/>
    <x v="15"/>
    <s v="INFTECHL"/>
    <s v="Information Technology Labor"/>
    <s v="1"/>
    <n v="8"/>
    <x v="1"/>
    <x v="1"/>
    <m/>
    <x v="1"/>
    <m/>
    <s v="Anthony McCann"/>
    <s v="05/15/2025, 15:45"/>
    <m/>
    <s v="0001-01-01T00:00:00Z"/>
    <x v="8"/>
    <s v="2025-05-19T06:40:39.4219102Z"/>
    <m/>
    <m/>
    <m/>
    <s v="DALOH-HH - Dallas OH Heavy Highway"/>
    <x v="5"/>
    <d v="2025-05-15T00:00:00"/>
    <x v="1"/>
    <s v="05/15/2025 3:45 PM"/>
    <d v="2025-05-19T06:40:39"/>
    <s v="Approved On Time"/>
    <n v="8"/>
    <s v=""/>
    <s v="INFTECHL - Information Technology Labor"/>
    <s v="800073 - Anthony McCann"/>
    <s v=""/>
  </r>
  <r>
    <n v="604862"/>
    <s v="800064"/>
    <s v="Diego Lozano Welsh"/>
    <x v="10"/>
    <x v="10"/>
    <s v="RECRUITING"/>
    <s v="Recruiting"/>
    <s v="1"/>
    <n v="8"/>
    <x v="4"/>
    <x v="1"/>
    <m/>
    <x v="1"/>
    <m/>
    <s v="Diego Lozano Welsh"/>
    <s v="05/16/2025, 14:34"/>
    <m/>
    <s v="0001-01-01T00:00:00Z"/>
    <x v="8"/>
    <s v="2025-05-19T06:37:29.9269357Z"/>
    <m/>
    <m/>
    <m/>
    <s v="TEXDIST - Texas District Office"/>
    <x v="5"/>
    <d v="2025-05-12T00:00:00"/>
    <x v="4"/>
    <s v="05/16/2025 2:34 PM"/>
    <d v="2025-05-19T06:37:29"/>
    <s v="Approved On Time"/>
    <n v="8"/>
    <s v=""/>
    <s v="RECRUITING - Recruiting"/>
    <s v="800064 - Diego Lozano Welsh"/>
    <s v=""/>
  </r>
  <r>
    <n v="604863"/>
    <s v="800064"/>
    <s v="Diego Lozano Welsh"/>
    <x v="10"/>
    <x v="10"/>
    <s v="RECRUITING"/>
    <s v="Recruiting"/>
    <s v="1"/>
    <n v="8"/>
    <x v="3"/>
    <x v="1"/>
    <m/>
    <x v="1"/>
    <m/>
    <s v="Diego Lozano Welsh"/>
    <s v="05/16/2025, 14:34"/>
    <m/>
    <s v="0001-01-01T00:00:00Z"/>
    <x v="8"/>
    <s v="2025-05-19T06:37:29.9374962Z"/>
    <m/>
    <m/>
    <m/>
    <s v="TEXDIST - Texas District Office"/>
    <x v="5"/>
    <d v="2025-05-13T00:00:00"/>
    <x v="3"/>
    <s v="05/16/2025 2:34 PM"/>
    <d v="2025-05-19T06:37:29"/>
    <s v="Approved On Time"/>
    <n v="8"/>
    <s v=""/>
    <s v="RECRUITING - Recruiting"/>
    <s v="800064 - Diego Lozano Welsh"/>
    <s v=""/>
  </r>
  <r>
    <n v="604864"/>
    <s v="800064"/>
    <s v="Diego Lozano Welsh"/>
    <x v="10"/>
    <x v="10"/>
    <s v="RECRUITING"/>
    <s v="Recruiting"/>
    <s v="1"/>
    <n v="8"/>
    <x v="2"/>
    <x v="1"/>
    <m/>
    <x v="1"/>
    <m/>
    <s v="Diego Lozano Welsh"/>
    <s v="05/16/2025, 14:34"/>
    <m/>
    <s v="0001-01-01T00:00:00Z"/>
    <x v="8"/>
    <s v="2025-05-19T06:37:29.9464106Z"/>
    <m/>
    <m/>
    <m/>
    <s v="TEXDIST - Texas District Office"/>
    <x v="5"/>
    <d v="2025-05-14T00:00:00"/>
    <x v="2"/>
    <s v="05/16/2025 2:34 PM"/>
    <d v="2025-05-19T06:37:29"/>
    <s v="Approved On Time"/>
    <n v="8"/>
    <s v=""/>
    <s v="RECRUITING - Recruiting"/>
    <s v="800064 - Diego Lozano Welsh"/>
    <s v=""/>
  </r>
  <r>
    <n v="604865"/>
    <s v="800064"/>
    <s v="Diego Lozano Welsh"/>
    <x v="10"/>
    <x v="10"/>
    <s v="RECRUITING"/>
    <s v="Recruiting"/>
    <s v="1"/>
    <n v="8"/>
    <x v="1"/>
    <x v="1"/>
    <m/>
    <x v="1"/>
    <m/>
    <s v="Diego Lozano Welsh"/>
    <s v="05/16/2025, 14:34"/>
    <m/>
    <s v="0001-01-01T00:00:00Z"/>
    <x v="8"/>
    <s v="2025-05-19T06:37:29.9568398Z"/>
    <m/>
    <m/>
    <m/>
    <s v="TEXDIST - Texas District Office"/>
    <x v="5"/>
    <d v="2025-05-15T00:00:00"/>
    <x v="1"/>
    <s v="05/16/2025 2:34 PM"/>
    <d v="2025-05-19T06:37:29"/>
    <s v="Approved On Time"/>
    <n v="8"/>
    <s v=""/>
    <s v="RECRUITING - Recruiting"/>
    <s v="800064 - Diego Lozano Welsh"/>
    <s v=""/>
  </r>
  <r>
    <n v="604866"/>
    <s v="800064"/>
    <s v="Diego Lozano Welsh"/>
    <x v="10"/>
    <x v="10"/>
    <s v="RECRUITING"/>
    <s v="Recruiting"/>
    <s v="1"/>
    <n v="8"/>
    <x v="0"/>
    <x v="1"/>
    <m/>
    <x v="1"/>
    <m/>
    <s v="Diego Lozano Welsh"/>
    <s v="05/16/2025, 14:34"/>
    <m/>
    <s v="0001-01-01T00:00:00Z"/>
    <x v="8"/>
    <s v="2025-05-19T06:37:29.9721831Z"/>
    <m/>
    <m/>
    <m/>
    <s v="TEXDIST - Texas District Office"/>
    <x v="5"/>
    <d v="2025-05-16T00:00:00"/>
    <x v="0"/>
    <s v="05/16/2025 2:34 PM"/>
    <d v="2025-05-19T06:37:29"/>
    <s v="Approved On Time"/>
    <n v="8"/>
    <s v=""/>
    <s v="RECRUITING - Recruiting"/>
    <s v="800064 - Diego Lozano Welsh"/>
    <s v=""/>
  </r>
  <r>
    <n v="602784"/>
    <s v="800021"/>
    <s v="Brett Watson"/>
    <x v="10"/>
    <x v="10"/>
    <s v="BUSADMIN"/>
    <s v="Business Administrator"/>
    <s v="1"/>
    <n v="8"/>
    <x v="4"/>
    <x v="1"/>
    <m/>
    <x v="1"/>
    <m/>
    <s v="Brett Watson"/>
    <s v="05/12/2025, 08:28"/>
    <m/>
    <s v="0001-01-01T00:00:00Z"/>
    <x v="8"/>
    <s v="2025-05-19T06:37:09.6788449Z"/>
    <m/>
    <m/>
    <m/>
    <s v="TEXDIST - Texas District Office"/>
    <x v="5"/>
    <d v="2025-05-12T00:00:00"/>
    <x v="4"/>
    <s v="05/12/2025 8:28 AM"/>
    <d v="2025-05-19T06:37:09"/>
    <s v="Approved On Time"/>
    <n v="8"/>
    <s v=""/>
    <s v="BUSADMIN - Business Administrator"/>
    <s v="800021 - Brett Watson"/>
    <s v=""/>
  </r>
  <r>
    <n v="602785"/>
    <s v="800021"/>
    <s v="Brett Watson"/>
    <x v="10"/>
    <x v="10"/>
    <s v="BUSADMIN"/>
    <s v="Business Administrator"/>
    <s v="1"/>
    <n v="8"/>
    <x v="3"/>
    <x v="1"/>
    <m/>
    <x v="1"/>
    <m/>
    <s v="Brett Watson"/>
    <s v="05/12/2025, 08:28"/>
    <m/>
    <s v="0001-01-01T00:00:00Z"/>
    <x v="8"/>
    <s v="2025-05-19T06:37:09.6924823Z"/>
    <m/>
    <m/>
    <m/>
    <s v="TEXDIST - Texas District Office"/>
    <x v="5"/>
    <d v="2025-05-13T00:00:00"/>
    <x v="3"/>
    <s v="05/12/2025 8:28 AM"/>
    <d v="2025-05-19T06:37:09"/>
    <s v="Approved On Time"/>
    <n v="8"/>
    <s v=""/>
    <s v="BUSADMIN - Business Administrator"/>
    <s v="800021 - Brett Watson"/>
    <s v=""/>
  </r>
  <r>
    <n v="602786"/>
    <s v="800021"/>
    <s v="Brett Watson"/>
    <x v="10"/>
    <x v="10"/>
    <s v="BUSADMIN"/>
    <s v="Business Administrator"/>
    <s v="1"/>
    <n v="8"/>
    <x v="2"/>
    <x v="1"/>
    <m/>
    <x v="1"/>
    <m/>
    <s v="Brett Watson"/>
    <s v="05/12/2025, 08:28"/>
    <m/>
    <s v="0001-01-01T00:00:00Z"/>
    <x v="8"/>
    <s v="2025-05-19T06:37:09.7019411Z"/>
    <m/>
    <m/>
    <m/>
    <s v="TEXDIST - Texas District Office"/>
    <x v="5"/>
    <d v="2025-05-14T00:00:00"/>
    <x v="2"/>
    <s v="05/12/2025 8:28 AM"/>
    <d v="2025-05-19T06:37:09"/>
    <s v="Approved On Time"/>
    <n v="8"/>
    <s v=""/>
    <s v="BUSADMIN - Business Administrator"/>
    <s v="800021 - Brett Watson"/>
    <s v=""/>
  </r>
  <r>
    <n v="602787"/>
    <s v="800021"/>
    <s v="Brett Watson"/>
    <x v="10"/>
    <x v="10"/>
    <s v="BUSADMIN"/>
    <s v="Business Administrator"/>
    <s v="1"/>
    <n v="8"/>
    <x v="1"/>
    <x v="1"/>
    <m/>
    <x v="1"/>
    <m/>
    <s v="Brett Watson"/>
    <s v="05/12/2025, 08:28"/>
    <m/>
    <s v="0001-01-01T00:00:00Z"/>
    <x v="8"/>
    <s v="2025-05-19T06:37:09.7147583Z"/>
    <m/>
    <m/>
    <m/>
    <s v="TEXDIST - Texas District Office"/>
    <x v="5"/>
    <d v="2025-05-15T00:00:00"/>
    <x v="1"/>
    <s v="05/12/2025 8:28 AM"/>
    <d v="2025-05-19T06:37:09"/>
    <s v="Approved On Time"/>
    <n v="8"/>
    <s v=""/>
    <s v="BUSADMIN - Business Administrator"/>
    <s v="800021 - Brett Watson"/>
    <s v=""/>
  </r>
  <r>
    <n v="602788"/>
    <s v="800021"/>
    <s v="Brett Watson"/>
    <x v="10"/>
    <x v="10"/>
    <s v="BUSADMIN"/>
    <s v="Business Administrator"/>
    <s v="1"/>
    <n v="8"/>
    <x v="0"/>
    <x v="1"/>
    <m/>
    <x v="1"/>
    <m/>
    <s v="Brett Watson"/>
    <s v="05/12/2025, 08:28"/>
    <m/>
    <s v="0001-01-01T00:00:00Z"/>
    <x v="8"/>
    <s v="2025-05-19T06:37:09.7257782Z"/>
    <m/>
    <m/>
    <m/>
    <s v="TEXDIST - Texas District Office"/>
    <x v="5"/>
    <d v="2025-05-16T00:00:00"/>
    <x v="0"/>
    <s v="05/12/2025 8:28 AM"/>
    <d v="2025-05-19T06:37:09"/>
    <s v="Approved On Time"/>
    <n v="8"/>
    <s v=""/>
    <s v="BUSADMIN - Business Administrator"/>
    <s v="800021 - Brett Watson"/>
    <s v=""/>
  </r>
  <r>
    <n v="603042"/>
    <s v="800029"/>
    <s v="Britney M. Pan"/>
    <x v="10"/>
    <x v="10"/>
    <s v="PROJCONT"/>
    <s v="Project Controls"/>
    <s v="1"/>
    <n v="8"/>
    <x v="4"/>
    <x v="1"/>
    <m/>
    <x v="1"/>
    <m/>
    <s v="Britney M. Pan"/>
    <s v="05/12/2025, 13:07"/>
    <m/>
    <s v="0001-01-01T00:00:00Z"/>
    <x v="8"/>
    <s v="2025-05-19T06:37:16.4468836Z"/>
    <m/>
    <m/>
    <m/>
    <s v="TEXDIST - Texas District Office"/>
    <x v="5"/>
    <d v="2025-05-12T00:00:00"/>
    <x v="4"/>
    <s v="05/12/2025 1:07 PM"/>
    <d v="2025-05-19T06:37:16"/>
    <s v="Approved On Time"/>
    <n v="8"/>
    <s v=""/>
    <s v="PROJCONT - Project Controls"/>
    <s v="800029 - Britney M. Pan"/>
    <s v=""/>
  </r>
  <r>
    <n v="603043"/>
    <s v="800029"/>
    <s v="Britney M. Pan"/>
    <x v="10"/>
    <x v="10"/>
    <s v="PROJCONT"/>
    <s v="Project Controls"/>
    <s v="1"/>
    <n v="8"/>
    <x v="3"/>
    <x v="1"/>
    <m/>
    <x v="1"/>
    <m/>
    <s v="Britney M. Pan"/>
    <s v="05/12/2025, 13:07"/>
    <m/>
    <s v="0001-01-01T00:00:00Z"/>
    <x v="8"/>
    <s v="2025-05-19T06:37:16.4553794Z"/>
    <m/>
    <m/>
    <m/>
    <s v="TEXDIST - Texas District Office"/>
    <x v="5"/>
    <d v="2025-05-13T00:00:00"/>
    <x v="3"/>
    <s v="05/12/2025 1:07 PM"/>
    <d v="2025-05-19T06:37:16"/>
    <s v="Approved On Time"/>
    <n v="8"/>
    <s v=""/>
    <s v="PROJCONT - Project Controls"/>
    <s v="800029 - Britney M. Pan"/>
    <s v=""/>
  </r>
  <r>
    <n v="603044"/>
    <s v="800029"/>
    <s v="Britney M. Pan"/>
    <x v="10"/>
    <x v="10"/>
    <s v="PROJCONT"/>
    <s v="Project Controls"/>
    <s v="1"/>
    <n v="8"/>
    <x v="2"/>
    <x v="1"/>
    <m/>
    <x v="1"/>
    <m/>
    <s v="Britney M. Pan"/>
    <s v="05/12/2025, 13:07"/>
    <m/>
    <s v="0001-01-01T00:00:00Z"/>
    <x v="8"/>
    <s v="2025-05-19T06:37:16.4693384Z"/>
    <m/>
    <m/>
    <m/>
    <s v="TEXDIST - Texas District Office"/>
    <x v="5"/>
    <d v="2025-05-14T00:00:00"/>
    <x v="2"/>
    <s v="05/12/2025 1:07 PM"/>
    <d v="2025-05-19T06:37:16"/>
    <s v="Approved On Time"/>
    <n v="8"/>
    <s v=""/>
    <s v="PROJCONT - Project Controls"/>
    <s v="800029 - Britney M. Pan"/>
    <s v=""/>
  </r>
  <r>
    <n v="603045"/>
    <s v="800029"/>
    <s v="Britney M. Pan"/>
    <x v="10"/>
    <x v="10"/>
    <s v="PROJCONT"/>
    <s v="Project Controls"/>
    <s v="1"/>
    <n v="8"/>
    <x v="1"/>
    <x v="1"/>
    <m/>
    <x v="1"/>
    <m/>
    <s v="Britney M. Pan"/>
    <s v="05/12/2025, 13:07"/>
    <m/>
    <s v="0001-01-01T00:00:00Z"/>
    <x v="8"/>
    <s v="2025-05-19T06:37:16.4805117Z"/>
    <m/>
    <m/>
    <m/>
    <s v="TEXDIST - Texas District Office"/>
    <x v="5"/>
    <d v="2025-05-15T00:00:00"/>
    <x v="1"/>
    <s v="05/12/2025 1:07 PM"/>
    <d v="2025-05-19T06:37:16"/>
    <s v="Approved On Time"/>
    <n v="8"/>
    <s v=""/>
    <s v="PROJCONT - Project Controls"/>
    <s v="800029 - Britney M. Pan"/>
    <s v=""/>
  </r>
  <r>
    <n v="603046"/>
    <s v="800029"/>
    <s v="Britney M. Pan"/>
    <x v="10"/>
    <x v="10"/>
    <s v="PROJCONT"/>
    <s v="Project Controls"/>
    <s v="1"/>
    <n v="8"/>
    <x v="0"/>
    <x v="1"/>
    <m/>
    <x v="1"/>
    <m/>
    <s v="Britney M. Pan"/>
    <s v="05/12/2025, 13:07"/>
    <m/>
    <s v="0001-01-01T00:00:00Z"/>
    <x v="8"/>
    <s v="2025-05-19T06:37:16.4942088Z"/>
    <m/>
    <m/>
    <m/>
    <s v="TEXDIST - Texas District Office"/>
    <x v="5"/>
    <d v="2025-05-16T00:00:00"/>
    <x v="0"/>
    <s v="05/12/2025 1:07 PM"/>
    <d v="2025-05-19T06:37:16"/>
    <s v="Approved On Time"/>
    <n v="8"/>
    <s v=""/>
    <s v="PROJCONT - Project Controls"/>
    <s v="800029 - Britney M. Pan"/>
    <s v=""/>
  </r>
  <r>
    <n v="604068"/>
    <s v="800069"/>
    <s v="Said A. Garcia"/>
    <x v="10"/>
    <x v="10"/>
    <s v="9000 100S"/>
    <s v="Safety/Survey/Scheduling"/>
    <s v="phaseNo"/>
    <n v="4"/>
    <x v="3"/>
    <x v="1"/>
    <m/>
    <x v="1"/>
    <m/>
    <s v="Said A. Garcia"/>
    <s v="05/14/2025, 20:18"/>
    <m/>
    <s v="0001-01-01T00:00:00Z"/>
    <x v="8"/>
    <s v="2025-05-19T06:44:07.2807657Z"/>
    <m/>
    <m/>
    <m/>
    <s v="TEXDIST - Texas District Office"/>
    <x v="5"/>
    <d v="2025-05-13T00:00:00"/>
    <x v="3"/>
    <s v="05/14/2025 8:18 PM"/>
    <d v="2025-05-19T06:44:07"/>
    <s v="Approved On Time"/>
    <n v="4"/>
    <s v=""/>
    <s v="9000 100S - Safety/Survey/Scheduling"/>
    <s v="800069 - Said A. Garcia"/>
    <s v=""/>
  </r>
  <r>
    <n v="604380"/>
    <s v="800069"/>
    <s v="Said A. Garcia"/>
    <x v="10"/>
    <x v="10"/>
    <s v="9000 100S"/>
    <s v="Safety/Survey/Scheduling"/>
    <s v="phaseNo"/>
    <n v="4"/>
    <x v="2"/>
    <x v="1"/>
    <m/>
    <x v="1"/>
    <m/>
    <s v="Said A. Garcia"/>
    <s v="05/15/2025, 14:19"/>
    <m/>
    <s v="0001-01-01T00:00:00Z"/>
    <x v="8"/>
    <s v="2025-05-19T06:44:07.3032707Z"/>
    <m/>
    <m/>
    <m/>
    <s v="TEXDIST - Texas District Office"/>
    <x v="5"/>
    <d v="2025-05-14T00:00:00"/>
    <x v="2"/>
    <s v="05/15/2025 2:19 PM"/>
    <d v="2025-05-19T06:44:07"/>
    <s v="Approved On Time"/>
    <n v="4"/>
    <s v=""/>
    <s v="9000 100S - Safety/Survey/Scheduling"/>
    <s v="800069 - Said A. Garcia"/>
    <s v=""/>
  </r>
  <r>
    <n v="604382"/>
    <s v="800069"/>
    <s v="Said A. Garcia"/>
    <x v="10"/>
    <x v="10"/>
    <s v="9000 100S"/>
    <s v="Safety/Survey/Scheduling"/>
    <s v="phaseNo"/>
    <n v="4"/>
    <x v="1"/>
    <x v="1"/>
    <m/>
    <x v="1"/>
    <m/>
    <s v="Said A. Garcia"/>
    <s v="05/15/2025, 14:19"/>
    <m/>
    <s v="0001-01-01T00:00:00Z"/>
    <x v="8"/>
    <s v="2025-05-19T06:44:07.3138333Z"/>
    <m/>
    <m/>
    <m/>
    <s v="TEXDIST - Texas District Office"/>
    <x v="5"/>
    <d v="2025-05-15T00:00:00"/>
    <x v="1"/>
    <s v="05/15/2025 2:19 PM"/>
    <d v="2025-05-19T06:44:07"/>
    <s v="Approved On Time"/>
    <n v="4"/>
    <s v=""/>
    <s v="9000 100S - Safety/Survey/Scheduling"/>
    <s v="800069 - Said A. Garcia"/>
    <s v=""/>
  </r>
  <r>
    <n v="604456"/>
    <s v="800006"/>
    <s v="Edina Haracic"/>
    <x v="10"/>
    <x v="10"/>
    <s v="BUSADMIN"/>
    <s v="Business Administrator"/>
    <s v="phaseNo"/>
    <n v="8"/>
    <x v="1"/>
    <x v="1"/>
    <m/>
    <x v="1"/>
    <m/>
    <s v="Edina Haracic"/>
    <s v="05/15/2025, 18:45"/>
    <m/>
    <s v="0001-01-01T00:00:00Z"/>
    <x v="8"/>
    <s v="2025-05-19T06:38:22.2494786Z"/>
    <m/>
    <m/>
    <m/>
    <s v="TEXDIST - Texas District Office"/>
    <x v="5"/>
    <d v="2025-05-15T00:00:00"/>
    <x v="1"/>
    <s v="05/15/2025 6:45 PM"/>
    <d v="2025-05-19T06:38:22"/>
    <s v="Approved On Time"/>
    <n v="8"/>
    <s v=""/>
    <s v="BUSADMIN - Business Administrator"/>
    <s v="800006 - Edina Haracic"/>
    <s v=""/>
  </r>
  <r>
    <n v="604498"/>
    <s v="800006"/>
    <s v="Edina Haracic"/>
    <x v="10"/>
    <x v="10"/>
    <s v="BUSADMIN"/>
    <s v="Business Administrator"/>
    <s v="phaseNo"/>
    <n v="8"/>
    <x v="0"/>
    <x v="1"/>
    <m/>
    <x v="1"/>
    <m/>
    <s v="Edina Haracic"/>
    <s v="05/15/2025, 18:53"/>
    <m/>
    <s v="0001-01-01T00:00:00Z"/>
    <x v="8"/>
    <s v="2025-05-19T06:38:22.2659223Z"/>
    <m/>
    <m/>
    <m/>
    <s v="TEXDIST - Texas District Office"/>
    <x v="5"/>
    <d v="2025-05-16T00:00:00"/>
    <x v="0"/>
    <s v="05/15/2025 6:53 PM"/>
    <d v="2025-05-19T06:38:22"/>
    <s v="Approved On Time"/>
    <n v="8"/>
    <s v=""/>
    <s v="BUSADMIN - Business Administrator"/>
    <s v="800006 - Edina Haracic"/>
    <s v=""/>
  </r>
  <r>
    <n v="604451"/>
    <s v="800006"/>
    <s v="Edina Haracic"/>
    <x v="10"/>
    <x v="10"/>
    <s v="BUSADMIN"/>
    <s v="Business Administrator"/>
    <s v="phaseNo"/>
    <n v="8"/>
    <x v="4"/>
    <x v="1"/>
    <m/>
    <x v="1"/>
    <m/>
    <s v="Edina Haracic"/>
    <s v="05/15/2025, 18:41"/>
    <m/>
    <s v="0001-01-01T00:00:00Z"/>
    <x v="8"/>
    <s v="2025-05-19T06:38:22.2053748Z"/>
    <m/>
    <m/>
    <m/>
    <s v="TEXDIST - Texas District Office"/>
    <x v="5"/>
    <d v="2025-05-12T00:00:00"/>
    <x v="4"/>
    <s v="05/15/2025 6:41 PM"/>
    <d v="2025-05-19T06:38:22"/>
    <s v="Approved On Time"/>
    <n v="8"/>
    <s v=""/>
    <s v="BUSADMIN - Business Administrator"/>
    <s v="800006 - Edina Haracic"/>
    <s v=""/>
  </r>
  <r>
    <n v="604453"/>
    <s v="800006"/>
    <s v="Edina Haracic"/>
    <x v="10"/>
    <x v="10"/>
    <s v="BUSADMIN"/>
    <s v="Business Administrator"/>
    <s v="phaseNo"/>
    <n v="8"/>
    <x v="3"/>
    <x v="1"/>
    <m/>
    <x v="1"/>
    <m/>
    <s v="Edina Haracic"/>
    <s v="05/15/2025, 18:42"/>
    <m/>
    <s v="0001-01-01T00:00:00Z"/>
    <x v="8"/>
    <s v="2025-05-19T06:38:22.2282666Z"/>
    <m/>
    <m/>
    <m/>
    <s v="TEXDIST - Texas District Office"/>
    <x v="5"/>
    <d v="2025-05-13T00:00:00"/>
    <x v="3"/>
    <s v="05/15/2025 6:42 PM"/>
    <d v="2025-05-19T06:38:22"/>
    <s v="Approved On Time"/>
    <n v="8"/>
    <s v=""/>
    <s v="BUSADMIN - Business Administrator"/>
    <s v="800006 - Edina Haracic"/>
    <s v=""/>
  </r>
  <r>
    <n v="604454"/>
    <s v="800006"/>
    <s v="Edina Haracic"/>
    <x v="10"/>
    <x v="10"/>
    <s v="BUSADMIN"/>
    <s v="Business Administrator"/>
    <s v="phaseNo"/>
    <n v="8"/>
    <x v="2"/>
    <x v="1"/>
    <m/>
    <x v="1"/>
    <m/>
    <s v="Edina Haracic"/>
    <s v="05/15/2025, 18:44"/>
    <m/>
    <s v="0001-01-01T00:00:00Z"/>
    <x v="8"/>
    <s v="2025-05-19T06:38:22.2397345Z"/>
    <m/>
    <m/>
    <m/>
    <s v="TEXDIST - Texas District Office"/>
    <x v="5"/>
    <d v="2025-05-14T00:00:00"/>
    <x v="2"/>
    <s v="05/15/2025 6:44 PM"/>
    <d v="2025-05-19T06:38:22"/>
    <s v="Approved On Time"/>
    <n v="8"/>
    <s v=""/>
    <s v="BUSADMIN - Business Administrator"/>
    <s v="800006 - Edina Haracic"/>
    <s v=""/>
  </r>
  <r>
    <n v="602779"/>
    <s v="800041"/>
    <s v="Jose M. Ameneiro Camalleris"/>
    <x v="10"/>
    <x v="10"/>
    <s v="BUSADMIN"/>
    <s v="Business Administrator"/>
    <s v="1"/>
    <n v="8"/>
    <x v="4"/>
    <x v="1"/>
    <m/>
    <x v="1"/>
    <m/>
    <s v="Jose M. Ameneiro Camalleris"/>
    <s v="05/12/2025, 08:21"/>
    <m/>
    <s v="0001-01-01T00:00:00Z"/>
    <x v="8"/>
    <s v="2025-05-19T06:38:32.357991Z"/>
    <m/>
    <m/>
    <m/>
    <s v="TEXDIST - Texas District Office"/>
    <x v="5"/>
    <d v="2025-05-12T00:00:00"/>
    <x v="4"/>
    <s v="05/12/2025 8:21 AM"/>
    <d v="2025-05-19T06:38:32"/>
    <s v="Approved On Time"/>
    <n v="8"/>
    <s v=""/>
    <s v="BUSADMIN - Business Administrator"/>
    <s v="800041 - Jose M. Ameneiro Camalleris"/>
    <s v=""/>
  </r>
  <r>
    <n v="602780"/>
    <s v="800041"/>
    <s v="Jose M. Ameneiro Camalleris"/>
    <x v="10"/>
    <x v="10"/>
    <s v="BUSADMIN"/>
    <s v="Business Administrator"/>
    <s v="1"/>
    <n v="8"/>
    <x v="3"/>
    <x v="1"/>
    <m/>
    <x v="1"/>
    <m/>
    <s v="Jose M. Ameneiro Camalleris"/>
    <s v="05/12/2025, 08:21"/>
    <m/>
    <s v="0001-01-01T00:00:00Z"/>
    <x v="8"/>
    <s v="2025-05-19T06:38:32.3715439Z"/>
    <m/>
    <m/>
    <m/>
    <s v="TEXDIST - Texas District Office"/>
    <x v="5"/>
    <d v="2025-05-13T00:00:00"/>
    <x v="3"/>
    <s v="05/12/2025 8:21 AM"/>
    <d v="2025-05-19T06:38:32"/>
    <s v="Approved On Time"/>
    <n v="8"/>
    <s v=""/>
    <s v="BUSADMIN - Business Administrator"/>
    <s v="800041 - Jose M. Ameneiro Camalleris"/>
    <s v=""/>
  </r>
  <r>
    <n v="602781"/>
    <s v="800041"/>
    <s v="Jose M. Ameneiro Camalleris"/>
    <x v="10"/>
    <x v="10"/>
    <s v="BUSADMIN"/>
    <s v="Business Administrator"/>
    <s v="1"/>
    <n v="8"/>
    <x v="2"/>
    <x v="1"/>
    <m/>
    <x v="1"/>
    <m/>
    <s v="Jose M. Ameneiro Camalleris"/>
    <s v="05/12/2025, 08:21"/>
    <m/>
    <s v="0001-01-01T00:00:00Z"/>
    <x v="8"/>
    <s v="2025-05-19T06:38:32.3809885Z"/>
    <m/>
    <m/>
    <m/>
    <s v="TEXDIST - Texas District Office"/>
    <x v="5"/>
    <d v="2025-05-14T00:00:00"/>
    <x v="2"/>
    <s v="05/12/2025 8:21 AM"/>
    <d v="2025-05-19T06:38:32"/>
    <s v="Approved On Time"/>
    <n v="8"/>
    <s v=""/>
    <s v="BUSADMIN - Business Administrator"/>
    <s v="800041 - Jose M. Ameneiro Camalleris"/>
    <s v=""/>
  </r>
  <r>
    <n v="602782"/>
    <s v="800041"/>
    <s v="Jose M. Ameneiro Camalleris"/>
    <x v="10"/>
    <x v="10"/>
    <s v="BUSADMIN"/>
    <s v="Business Administrator"/>
    <s v="1"/>
    <n v="8"/>
    <x v="1"/>
    <x v="1"/>
    <m/>
    <x v="1"/>
    <m/>
    <s v="Jose M. Ameneiro Camalleris"/>
    <s v="05/12/2025, 08:21"/>
    <m/>
    <s v="0001-01-01T00:00:00Z"/>
    <x v="8"/>
    <s v="2025-05-19T06:38:32.3933415Z"/>
    <m/>
    <m/>
    <m/>
    <s v="TEXDIST - Texas District Office"/>
    <x v="5"/>
    <d v="2025-05-15T00:00:00"/>
    <x v="1"/>
    <s v="05/12/2025 8:21 AM"/>
    <d v="2025-05-19T06:38:32"/>
    <s v="Approved On Time"/>
    <n v="8"/>
    <s v=""/>
    <s v="BUSADMIN - Business Administrator"/>
    <s v="800041 - Jose M. Ameneiro Camalleris"/>
    <s v=""/>
  </r>
  <r>
    <n v="602783"/>
    <s v="800041"/>
    <s v="Jose M. Ameneiro Camalleris"/>
    <x v="10"/>
    <x v="10"/>
    <s v="BUSADMIN"/>
    <s v="Business Administrator"/>
    <s v="1"/>
    <n v="8"/>
    <x v="0"/>
    <x v="1"/>
    <m/>
    <x v="1"/>
    <m/>
    <s v="Jose M. Ameneiro Camalleris"/>
    <s v="05/12/2025, 08:21"/>
    <m/>
    <s v="0001-01-01T00:00:00Z"/>
    <x v="8"/>
    <s v="2025-05-19T06:38:32.4030119Z"/>
    <m/>
    <m/>
    <m/>
    <s v="TEXDIST - Texas District Office"/>
    <x v="5"/>
    <d v="2025-05-16T00:00:00"/>
    <x v="0"/>
    <s v="05/12/2025 8:21 AM"/>
    <d v="2025-05-19T06:38:32"/>
    <s v="Approved On Time"/>
    <n v="8"/>
    <s v=""/>
    <s v="BUSADMIN - Business Administrator"/>
    <s v="800041 - Jose M. Ameneiro Camalleris"/>
    <s v=""/>
  </r>
  <r>
    <n v="604820"/>
    <s v="800065"/>
    <s v="Leticia Alaniz"/>
    <x v="10"/>
    <x v="10"/>
    <s v="HRADMIN"/>
    <s v="HR Administrator"/>
    <s v="1"/>
    <n v="8"/>
    <x v="3"/>
    <x v="1"/>
    <m/>
    <x v="1"/>
    <m/>
    <s v="Leticia Alaniz"/>
    <s v="05/16/2025, 12:11"/>
    <m/>
    <s v="0001-01-01T00:00:00Z"/>
    <x v="8"/>
    <s v="2025-05-19T06:39:44.4275968Z"/>
    <m/>
    <m/>
    <m/>
    <s v="TEXDIST - Texas District Office"/>
    <x v="5"/>
    <d v="2025-05-13T00:00:00"/>
    <x v="3"/>
    <s v="05/16/2025 12:11 PM"/>
    <d v="2025-05-19T06:39:44"/>
    <s v="Approved On Time"/>
    <n v="8"/>
    <s v=""/>
    <s v="HRADMIN - HR Administrator"/>
    <s v="800065 - Leticia Alaniz"/>
    <s v=""/>
  </r>
  <r>
    <n v="604821"/>
    <s v="800065"/>
    <s v="Leticia Alaniz"/>
    <x v="10"/>
    <x v="10"/>
    <s v="HRADMIN"/>
    <s v="HR Administrator"/>
    <s v="1"/>
    <n v="9"/>
    <x v="2"/>
    <x v="1"/>
    <m/>
    <x v="1"/>
    <m/>
    <s v="Leticia Alaniz"/>
    <s v="05/16/2025, 12:11"/>
    <m/>
    <s v="0001-01-01T00:00:00Z"/>
    <x v="8"/>
    <s v="2025-05-19T06:39:44.4401886Z"/>
    <m/>
    <m/>
    <m/>
    <s v="TEXDIST - Texas District Office"/>
    <x v="5"/>
    <d v="2025-05-14T00:00:00"/>
    <x v="2"/>
    <s v="05/16/2025 12:11 PM"/>
    <d v="2025-05-19T06:39:44"/>
    <s v="Approved On Time"/>
    <n v="9"/>
    <s v=""/>
    <s v="HRADMIN - HR Administrator"/>
    <s v="800065 - Leticia Alaniz"/>
    <s v=""/>
  </r>
  <r>
    <n v="604822"/>
    <s v="800065"/>
    <s v="Leticia Alaniz"/>
    <x v="10"/>
    <x v="10"/>
    <s v="HRADMIN"/>
    <s v="HR Administrator"/>
    <s v="1"/>
    <n v="4"/>
    <x v="1"/>
    <x v="1"/>
    <m/>
    <x v="1"/>
    <m/>
    <s v="Leticia Alaniz"/>
    <s v="05/16/2025, 12:12"/>
    <m/>
    <s v="0001-01-01T00:00:00Z"/>
    <x v="8"/>
    <s v="2025-05-19T06:39:44.4505586Z"/>
    <m/>
    <m/>
    <m/>
    <s v="TEXDIST - Texas District Office"/>
    <x v="5"/>
    <d v="2025-05-15T00:00:00"/>
    <x v="1"/>
    <s v="05/16/2025 12:12 PM"/>
    <d v="2025-05-19T06:39:44"/>
    <s v="Approved On Time"/>
    <n v="4"/>
    <s v=""/>
    <s v="HRADMIN - HR Administrator"/>
    <s v="800065 - Leticia Alaniz"/>
    <s v=""/>
  </r>
  <r>
    <n v="604823"/>
    <s v="800065"/>
    <s v="Leticia Alaniz"/>
    <x v="10"/>
    <x v="10"/>
    <s v="HRADMIN"/>
    <s v="HR Administrator"/>
    <s v="1"/>
    <n v="9"/>
    <x v="0"/>
    <x v="1"/>
    <m/>
    <x v="1"/>
    <m/>
    <s v="Leticia Alaniz"/>
    <s v="05/16/2025, 12:12"/>
    <m/>
    <s v="0001-01-01T00:00:00Z"/>
    <x v="8"/>
    <s v="2025-05-19T06:39:44.4585807Z"/>
    <m/>
    <m/>
    <m/>
    <s v="TEXDIST - Texas District Office"/>
    <x v="5"/>
    <d v="2025-05-16T00:00:00"/>
    <x v="0"/>
    <s v="05/16/2025 12:12 PM"/>
    <d v="2025-05-19T06:39:44"/>
    <s v="Approved On Time"/>
    <n v="9"/>
    <s v=""/>
    <s v="HRADMIN - HR Administrator"/>
    <s v="800065 - Leticia Alaniz"/>
    <s v=""/>
  </r>
  <r>
    <n v="602797"/>
    <s v="800065"/>
    <s v="Leticia Alaniz"/>
    <x v="10"/>
    <x v="10"/>
    <s v="HRADMIN"/>
    <s v="HR Administrator"/>
    <s v="1"/>
    <n v="8"/>
    <x v="4"/>
    <x v="1"/>
    <m/>
    <x v="1"/>
    <m/>
    <s v="Leticia Alaniz"/>
    <s v="05/12/2025, 08:36"/>
    <m/>
    <s v="0001-01-01T00:00:00Z"/>
    <x v="8"/>
    <s v="2025-05-19T06:39:44.398434Z"/>
    <m/>
    <m/>
    <m/>
    <s v="TEXDIST - Texas District Office"/>
    <x v="5"/>
    <d v="2025-05-12T00:00:00"/>
    <x v="4"/>
    <s v="05/12/2025 8:36 AM"/>
    <d v="2025-05-19T06:39:44"/>
    <s v="Approved On Time"/>
    <n v="8"/>
    <s v=""/>
    <s v="HRADMIN - HR Administrator"/>
    <s v="800065 - Leticia Alaniz"/>
    <s v=""/>
  </r>
  <r>
    <n v="603858"/>
    <s v="210013"/>
    <s v="Matthew C. Shaylor"/>
    <x v="15"/>
    <x v="15"/>
    <s v="INFTECHL"/>
    <s v="Information Technology Labor"/>
    <s v="1"/>
    <n v="5"/>
    <x v="3"/>
    <x v="1"/>
    <m/>
    <x v="1"/>
    <m/>
    <s v="Matthew C. Shaylor"/>
    <s v="05/14/2025, 08:48"/>
    <m/>
    <s v="0001-01-01T00:00:00Z"/>
    <x v="8"/>
    <s v="2025-05-19T06:40:47.23843Z"/>
    <m/>
    <m/>
    <m/>
    <s v="DALOH-HH - Dallas OH Heavy Highway"/>
    <x v="5"/>
    <d v="2025-05-13T00:00:00"/>
    <x v="3"/>
    <s v="05/14/2025 8:48 AM"/>
    <d v="2025-05-19T06:40:47"/>
    <s v="Approved On Time"/>
    <n v="5"/>
    <s v=""/>
    <s v="INFTECHL - Information Technology Labor"/>
    <s v="210013 - Matthew C. Shaylor"/>
    <s v=""/>
  </r>
  <r>
    <n v="603049"/>
    <s v="210013"/>
    <s v="Matthew C. Shaylor"/>
    <x v="10"/>
    <x v="10"/>
    <s v="9000 100S"/>
    <s v="Safety/Survey/Scheduling"/>
    <s v="1"/>
    <n v="4"/>
    <x v="4"/>
    <x v="1"/>
    <m/>
    <x v="1"/>
    <m/>
    <s v="Matthew C. Shaylor"/>
    <s v="05/12/2025, 13:53"/>
    <m/>
    <s v="0001-01-01T00:00:00Z"/>
    <x v="8"/>
    <s v="2025-05-19T06:44:35.598062Z"/>
    <m/>
    <m/>
    <m/>
    <s v="TEXDIST - Texas District Office"/>
    <x v="5"/>
    <d v="2025-05-12T00:00:00"/>
    <x v="4"/>
    <s v="05/12/2025 1:53 PM"/>
    <d v="2025-05-19T06:44:35"/>
    <s v="Approved On Time"/>
    <n v="4"/>
    <s v=""/>
    <s v="9000 100S - Safety/Survey/Scheduling"/>
    <s v="210013 - Matthew C. Shaylor"/>
    <s v=""/>
  </r>
  <r>
    <n v="603856"/>
    <s v="210013"/>
    <s v="Matthew C. Shaylor"/>
    <x v="10"/>
    <x v="10"/>
    <s v="9000 100S"/>
    <s v="Safety/Survey/Scheduling"/>
    <s v="1"/>
    <n v="8"/>
    <x v="2"/>
    <x v="1"/>
    <m/>
    <x v="1"/>
    <m/>
    <s v="Matthew C. Shaylor"/>
    <s v="05/14/2025, 08:47"/>
    <m/>
    <s v="0001-01-01T00:00:00Z"/>
    <x v="8"/>
    <s v="2025-05-19T06:44:35.6053359Z"/>
    <m/>
    <m/>
    <m/>
    <s v="TEXDIST - Texas District Office"/>
    <x v="5"/>
    <d v="2025-05-14T00:00:00"/>
    <x v="2"/>
    <s v="05/14/2025 8:47 AM"/>
    <d v="2025-05-19T06:44:35"/>
    <s v="Approved On Time"/>
    <n v="8"/>
    <s v=""/>
    <s v="9000 100S - Safety/Survey/Scheduling"/>
    <s v="210013 - Matthew C. Shaylor"/>
    <s v=""/>
  </r>
  <r>
    <n v="603982"/>
    <s v="800026"/>
    <s v="Kate White"/>
    <x v="10"/>
    <x v="10"/>
    <s v="ONBOARDING"/>
    <s v="Onboarding"/>
    <s v="1"/>
    <n v="8"/>
    <x v="4"/>
    <x v="1"/>
    <m/>
    <x v="1"/>
    <m/>
    <s v="Kate White"/>
    <s v="05/14/2025, 16:08"/>
    <m/>
    <s v="0001-01-01T00:00:00Z"/>
    <x v="8"/>
    <s v="2025-05-19T06:38:40.7992129Z"/>
    <m/>
    <m/>
    <m/>
    <s v="TEXDIST - Texas District Office"/>
    <x v="5"/>
    <d v="2025-05-12T00:00:00"/>
    <x v="4"/>
    <s v="05/14/2025 4:08 PM"/>
    <d v="2025-05-19T06:38:40"/>
    <s v="Approved On Time"/>
    <n v="8"/>
    <s v=""/>
    <s v="ONBOARDING - Onboarding"/>
    <s v="800026 - Kate White"/>
    <s v=""/>
  </r>
  <r>
    <n v="603983"/>
    <s v="800026"/>
    <s v="Kate White"/>
    <x v="10"/>
    <x v="10"/>
    <s v="ONBOARDING"/>
    <s v="Onboarding"/>
    <s v="1"/>
    <n v="8"/>
    <x v="3"/>
    <x v="1"/>
    <m/>
    <x v="1"/>
    <m/>
    <s v="Kate White"/>
    <s v="05/14/2025, 16:08"/>
    <m/>
    <s v="0001-01-01T00:00:00Z"/>
    <x v="8"/>
    <s v="2025-05-19T06:38:40.8090934Z"/>
    <m/>
    <m/>
    <m/>
    <s v="TEXDIST - Texas District Office"/>
    <x v="5"/>
    <d v="2025-05-13T00:00:00"/>
    <x v="3"/>
    <s v="05/14/2025 4:08 PM"/>
    <d v="2025-05-19T06:38:40"/>
    <s v="Approved On Time"/>
    <n v="8"/>
    <s v=""/>
    <s v="ONBOARDING - Onboarding"/>
    <s v="800026 - Kate White"/>
    <s v=""/>
  </r>
  <r>
    <n v="603984"/>
    <s v="800026"/>
    <s v="Kate White"/>
    <x v="10"/>
    <x v="10"/>
    <s v="ONBOARDING"/>
    <s v="Onboarding"/>
    <s v="1"/>
    <n v="8"/>
    <x v="2"/>
    <x v="1"/>
    <m/>
    <x v="1"/>
    <m/>
    <s v="Kate White"/>
    <s v="05/14/2025, 16:08"/>
    <m/>
    <s v="0001-01-01T00:00:00Z"/>
    <x v="8"/>
    <s v="2025-05-19T06:38:40.8244806Z"/>
    <m/>
    <m/>
    <m/>
    <s v="TEXDIST - Texas District Office"/>
    <x v="5"/>
    <d v="2025-05-14T00:00:00"/>
    <x v="2"/>
    <s v="05/14/2025 4:08 PM"/>
    <d v="2025-05-19T06:38:40"/>
    <s v="Approved On Time"/>
    <n v="8"/>
    <s v=""/>
    <s v="ONBOARDING - Onboarding"/>
    <s v="800026 - Kate White"/>
    <s v=""/>
  </r>
  <r>
    <n v="603985"/>
    <s v="800026"/>
    <s v="Kate White"/>
    <x v="10"/>
    <x v="10"/>
    <s v="ONBOARDING"/>
    <s v="Onboarding"/>
    <s v="1"/>
    <n v="8"/>
    <x v="1"/>
    <x v="1"/>
    <m/>
    <x v="1"/>
    <m/>
    <s v="Kate White"/>
    <s v="05/14/2025, 16:08"/>
    <m/>
    <s v="0001-01-01T00:00:00Z"/>
    <x v="8"/>
    <s v="2025-05-19T06:38:40.8333657Z"/>
    <m/>
    <m/>
    <m/>
    <s v="TEXDIST - Texas District Office"/>
    <x v="5"/>
    <d v="2025-05-15T00:00:00"/>
    <x v="1"/>
    <s v="05/14/2025 4:08 PM"/>
    <d v="2025-05-19T06:38:40"/>
    <s v="Approved On Time"/>
    <n v="8"/>
    <s v=""/>
    <s v="ONBOARDING - Onboarding"/>
    <s v="800026 - Kate White"/>
    <s v=""/>
  </r>
  <r>
    <n v="603986"/>
    <s v="800026"/>
    <s v="Kate White"/>
    <x v="10"/>
    <x v="10"/>
    <s v="ONBOARDING"/>
    <s v="Onboarding"/>
    <s v="1"/>
    <n v="8"/>
    <x v="0"/>
    <x v="1"/>
    <m/>
    <x v="1"/>
    <m/>
    <s v="Kate White"/>
    <s v="05/14/2025, 16:08"/>
    <m/>
    <s v="0001-01-01T00:00:00Z"/>
    <x v="8"/>
    <s v="2025-05-19T06:38:40.8435126Z"/>
    <m/>
    <m/>
    <m/>
    <s v="TEXDIST - Texas District Office"/>
    <x v="5"/>
    <d v="2025-05-16T00:00:00"/>
    <x v="0"/>
    <s v="05/14/2025 4:08 PM"/>
    <d v="2025-05-19T06:38:40"/>
    <s v="Approved On Time"/>
    <n v="8"/>
    <s v=""/>
    <s v="ONBOARDING - Onboarding"/>
    <s v="800026 - Kate White"/>
    <s v=""/>
  </r>
  <r>
    <n v="602792"/>
    <s v="800048"/>
    <s v="Diana Torres"/>
    <x v="10"/>
    <x v="10"/>
    <s v="BUSADMIN"/>
    <s v="Business Administrator"/>
    <s v="1"/>
    <n v="8"/>
    <x v="4"/>
    <x v="1"/>
    <m/>
    <x v="1"/>
    <m/>
    <s v="Diana Torres"/>
    <s v="05/12/2025, 08:35"/>
    <m/>
    <s v="0001-01-01T00:00:00Z"/>
    <x v="8"/>
    <s v="2025-05-19T06:37:23.6441832Z"/>
    <m/>
    <m/>
    <m/>
    <s v="TEXDIST - Texas District Office"/>
    <x v="5"/>
    <d v="2025-05-12T00:00:00"/>
    <x v="4"/>
    <s v="05/12/2025 8:35 AM"/>
    <d v="2025-05-19T06:37:23"/>
    <s v="Approved On Time"/>
    <n v="8"/>
    <s v=""/>
    <s v="BUSADMIN - Business Administrator"/>
    <s v="800048 - Diana Torres"/>
    <s v=""/>
  </r>
  <r>
    <n v="602793"/>
    <s v="800048"/>
    <s v="Diana Torres"/>
    <x v="10"/>
    <x v="10"/>
    <s v="BUSADMIN"/>
    <s v="Business Administrator"/>
    <s v="1"/>
    <n v="8"/>
    <x v="3"/>
    <x v="1"/>
    <m/>
    <x v="1"/>
    <m/>
    <s v="Diana Torres"/>
    <s v="05/12/2025, 08:35"/>
    <m/>
    <s v="0001-01-01T00:00:00Z"/>
    <x v="8"/>
    <s v="2025-05-19T06:37:23.651594Z"/>
    <m/>
    <m/>
    <m/>
    <s v="TEXDIST - Texas District Office"/>
    <x v="5"/>
    <d v="2025-05-13T00:00:00"/>
    <x v="3"/>
    <s v="05/12/2025 8:35 AM"/>
    <d v="2025-05-19T06:37:23"/>
    <s v="Approved On Time"/>
    <n v="8"/>
    <s v=""/>
    <s v="BUSADMIN - Business Administrator"/>
    <s v="800048 - Diana Torres"/>
    <s v=""/>
  </r>
  <r>
    <n v="602794"/>
    <s v="800048"/>
    <s v="Diana Torres"/>
    <x v="10"/>
    <x v="10"/>
    <s v="BUSADMIN"/>
    <s v="Business Administrator"/>
    <s v="1"/>
    <n v="8"/>
    <x v="2"/>
    <x v="1"/>
    <m/>
    <x v="1"/>
    <m/>
    <s v="Diana Torres"/>
    <s v="05/12/2025, 08:35"/>
    <m/>
    <s v="0001-01-01T00:00:00Z"/>
    <x v="8"/>
    <s v="2025-05-19T06:37:23.6605987Z"/>
    <m/>
    <m/>
    <m/>
    <s v="TEXDIST - Texas District Office"/>
    <x v="5"/>
    <d v="2025-05-14T00:00:00"/>
    <x v="2"/>
    <s v="05/12/2025 8:35 AM"/>
    <d v="2025-05-19T06:37:23"/>
    <s v="Approved On Time"/>
    <n v="8"/>
    <s v=""/>
    <s v="BUSADMIN - Business Administrator"/>
    <s v="800048 - Diana Torres"/>
    <s v=""/>
  </r>
  <r>
    <n v="602795"/>
    <s v="800048"/>
    <s v="Diana Torres"/>
    <x v="10"/>
    <x v="10"/>
    <s v="BUSADMIN"/>
    <s v="Business Administrator"/>
    <s v="1"/>
    <n v="8"/>
    <x v="1"/>
    <x v="1"/>
    <m/>
    <x v="1"/>
    <m/>
    <s v="Diana Torres"/>
    <s v="05/12/2025, 08:35"/>
    <m/>
    <s v="0001-01-01T00:00:00Z"/>
    <x v="8"/>
    <s v="2025-05-19T06:37:23.6693422Z"/>
    <m/>
    <m/>
    <m/>
    <s v="TEXDIST - Texas District Office"/>
    <x v="5"/>
    <d v="2025-05-15T00:00:00"/>
    <x v="1"/>
    <s v="05/12/2025 8:35 AM"/>
    <d v="2025-05-19T06:37:23"/>
    <s v="Approved On Time"/>
    <n v="8"/>
    <s v=""/>
    <s v="BUSADMIN - Business Administrator"/>
    <s v="800048 - Diana Torres"/>
    <s v=""/>
  </r>
  <r>
    <n v="602796"/>
    <s v="800048"/>
    <s v="Diana Torres"/>
    <x v="10"/>
    <x v="10"/>
    <s v="BUSADMIN"/>
    <s v="Business Administrator"/>
    <s v="1"/>
    <n v="8"/>
    <x v="0"/>
    <x v="1"/>
    <m/>
    <x v="1"/>
    <m/>
    <s v="Diana Torres"/>
    <s v="05/12/2025, 08:35"/>
    <m/>
    <s v="0001-01-01T00:00:00Z"/>
    <x v="8"/>
    <s v="2025-05-19T06:37:23.6786183Z"/>
    <m/>
    <m/>
    <m/>
    <s v="TEXDIST - Texas District Office"/>
    <x v="5"/>
    <d v="2025-05-16T00:00:00"/>
    <x v="0"/>
    <s v="05/12/2025 8:35 AM"/>
    <d v="2025-05-19T06:37:23"/>
    <s v="Approved On Time"/>
    <n v="8"/>
    <s v=""/>
    <s v="BUSADMIN - Business Administrator"/>
    <s v="800048 - Diana Torres"/>
    <s v=""/>
  </r>
  <r>
    <n v="604895"/>
    <s v="820001"/>
    <s v="Matthew A. Hallman"/>
    <x v="10"/>
    <x v="10"/>
    <s v="RECRUITING"/>
    <s v="Recruiting"/>
    <s v="1"/>
    <n v="8"/>
    <x v="4"/>
    <x v="1"/>
    <m/>
    <x v="1"/>
    <m/>
    <s v="Matthew A. Hallman"/>
    <s v="05/16/2025, 16:58"/>
    <m/>
    <s v="0001-01-01T00:00:00Z"/>
    <x v="8"/>
    <s v="2025-05-19T06:39:56.1541326Z"/>
    <m/>
    <m/>
    <m/>
    <s v="TEXDIST - Texas District Office"/>
    <x v="5"/>
    <d v="2025-05-12T00:00:00"/>
    <x v="4"/>
    <s v="05/16/2025 4:58 PM"/>
    <d v="2025-05-19T06:39:56"/>
    <s v="Approved On Time"/>
    <n v="8"/>
    <s v=""/>
    <s v="RECRUITING - Recruiting"/>
    <s v="820001 - Matthew A. Hallman"/>
    <s v=""/>
  </r>
  <r>
    <n v="604896"/>
    <s v="820001"/>
    <s v="Matthew A. Hallman"/>
    <x v="10"/>
    <x v="10"/>
    <s v="RECRUITING"/>
    <s v="Recruiting"/>
    <s v="1"/>
    <n v="8"/>
    <x v="3"/>
    <x v="1"/>
    <m/>
    <x v="1"/>
    <m/>
    <s v="Matthew A. Hallman"/>
    <s v="05/16/2025, 16:58"/>
    <m/>
    <s v="0001-01-01T00:00:00Z"/>
    <x v="8"/>
    <s v="2025-05-19T06:39:56.1625967Z"/>
    <m/>
    <m/>
    <m/>
    <s v="TEXDIST - Texas District Office"/>
    <x v="5"/>
    <d v="2025-05-13T00:00:00"/>
    <x v="3"/>
    <s v="05/16/2025 4:58 PM"/>
    <d v="2025-05-19T06:39:56"/>
    <s v="Approved On Time"/>
    <n v="8"/>
    <s v=""/>
    <s v="RECRUITING - Recruiting"/>
    <s v="820001 - Matthew A. Hallman"/>
    <s v=""/>
  </r>
  <r>
    <n v="604897"/>
    <s v="820001"/>
    <s v="Matthew A. Hallman"/>
    <x v="10"/>
    <x v="10"/>
    <s v="RECRUITING"/>
    <s v="Recruiting"/>
    <s v="1"/>
    <n v="8"/>
    <x v="2"/>
    <x v="1"/>
    <m/>
    <x v="1"/>
    <m/>
    <s v="Matthew A. Hallman"/>
    <s v="05/16/2025, 16:58"/>
    <m/>
    <s v="0001-01-01T00:00:00Z"/>
    <x v="8"/>
    <s v="2025-05-19T06:39:56.1757026Z"/>
    <m/>
    <m/>
    <m/>
    <s v="TEXDIST - Texas District Office"/>
    <x v="5"/>
    <d v="2025-05-14T00:00:00"/>
    <x v="2"/>
    <s v="05/16/2025 4:58 PM"/>
    <d v="2025-05-19T06:39:56"/>
    <s v="Approved On Time"/>
    <n v="8"/>
    <s v=""/>
    <s v="RECRUITING - Recruiting"/>
    <s v="820001 - Matthew A. Hallman"/>
    <s v=""/>
  </r>
  <r>
    <n v="604898"/>
    <s v="820001"/>
    <s v="Matthew A. Hallman"/>
    <x v="10"/>
    <x v="10"/>
    <s v="RECRUITING"/>
    <s v="Recruiting"/>
    <s v="1"/>
    <n v="8"/>
    <x v="1"/>
    <x v="1"/>
    <m/>
    <x v="1"/>
    <m/>
    <s v="Matthew A. Hallman"/>
    <s v="05/16/2025, 16:58"/>
    <m/>
    <s v="0001-01-01T00:00:00Z"/>
    <x v="8"/>
    <s v="2025-05-19T06:39:56.1862312Z"/>
    <m/>
    <m/>
    <m/>
    <s v="TEXDIST - Texas District Office"/>
    <x v="5"/>
    <d v="2025-05-15T00:00:00"/>
    <x v="1"/>
    <s v="05/16/2025 4:58 PM"/>
    <d v="2025-05-19T06:39:56"/>
    <s v="Approved On Time"/>
    <n v="8"/>
    <s v=""/>
    <s v="RECRUITING - Recruiting"/>
    <s v="820001 - Matthew A. Hallman"/>
    <s v=""/>
  </r>
  <r>
    <n v="604899"/>
    <s v="820001"/>
    <s v="Matthew A. Hallman"/>
    <x v="10"/>
    <x v="10"/>
    <s v="RECRUITING"/>
    <s v="Recruiting"/>
    <s v="1"/>
    <n v="8"/>
    <x v="0"/>
    <x v="1"/>
    <m/>
    <x v="1"/>
    <m/>
    <s v="Matthew A. Hallman"/>
    <s v="05/16/2025, 16:58"/>
    <m/>
    <s v="0001-01-01T00:00:00Z"/>
    <x v="8"/>
    <s v="2025-05-19T06:39:56.196984Z"/>
    <m/>
    <m/>
    <m/>
    <s v="TEXDIST - Texas District Office"/>
    <x v="5"/>
    <d v="2025-05-16T00:00:00"/>
    <x v="0"/>
    <s v="05/16/2025 4:58 PM"/>
    <d v="2025-05-19T06:39:56"/>
    <s v="Approved On Time"/>
    <n v="8"/>
    <s v=""/>
    <s v="RECRUITING - Recruiting"/>
    <s v="820001 - Matthew A. Hallman"/>
    <s v=""/>
  </r>
  <r>
    <n v="604841"/>
    <s v="240800"/>
    <s v="Rigoberto Chavez"/>
    <x v="24"/>
    <x v="24"/>
    <s v="500 6001K"/>
    <s v="MOB DEMOB CREW"/>
    <s v="1"/>
    <n v="2"/>
    <x v="0"/>
    <x v="1"/>
    <m/>
    <x v="24"/>
    <s v="Bridge"/>
    <s v="Josue Martinez Salazar"/>
    <s v="05/16/2025, 13:23"/>
    <m/>
    <s v="0001-01-01T00:00:00Z"/>
    <x v="9"/>
    <s v="2025-05-19T11:37:10.4009129Z"/>
    <m/>
    <m/>
    <m/>
    <s v="2024-019 - Tarrant VA Bridge Rehab"/>
    <x v="2"/>
    <d v="2025-05-16T00:00:00"/>
    <x v="0"/>
    <s v="05/16/2025 1:23 PM"/>
    <d v="2025-05-19T11:37:10"/>
    <s v="Approved On Time"/>
    <n v="2"/>
    <s v=""/>
    <s v="500 6001K - MOB DEMOB CREW"/>
    <s v="240800 - Rigoberto Chavez"/>
    <s v="Josue Martinez"/>
  </r>
  <r>
    <n v="603770"/>
    <s v="240800"/>
    <s v="Rigoberto Chavez"/>
    <x v="24"/>
    <x v="24"/>
    <s v="420 6013E"/>
    <s v="ABUT F S Backwall Wing"/>
    <s v="1"/>
    <n v="8"/>
    <x v="3"/>
    <x v="1"/>
    <m/>
    <x v="24"/>
    <s v="Bridge"/>
    <s v="Josue Martinez Salazar"/>
    <s v="05/14/2025, 07:12"/>
    <m/>
    <s v="0001-01-01T00:00:00Z"/>
    <x v="9"/>
    <s v="2025-05-14T13:09:19.2021643Z"/>
    <m/>
    <m/>
    <m/>
    <s v="2024-019 - Tarrant VA Bridge Rehab"/>
    <x v="2"/>
    <d v="2025-05-13T00:00:00"/>
    <x v="3"/>
    <s v="05/14/2025 7:12 AM"/>
    <d v="2025-05-14T13:09:19"/>
    <s v="Approved On Time"/>
    <n v="8"/>
    <s v=""/>
    <s v="420 6013E - ABUT F S Backwall Wing"/>
    <s v="240800 - Rigoberto Chavez"/>
    <s v="Josue Martinez"/>
  </r>
  <r>
    <n v="604417"/>
    <s v="240800"/>
    <s v="Rigoberto Chavez"/>
    <x v="24"/>
    <x v="24"/>
    <s v="420 6013F"/>
    <s v="ABUT Pour Backwall Wing"/>
    <s v="1"/>
    <n v="10"/>
    <x v="1"/>
    <x v="1"/>
    <m/>
    <x v="24"/>
    <s v="Bridge"/>
    <s v="Josue Martinez Salazar"/>
    <s v="05/15/2025, 17:43"/>
    <m/>
    <s v="0001-01-01T00:00:00Z"/>
    <x v="9"/>
    <s v="2025-05-16T12:23:14.6975614Z"/>
    <m/>
    <m/>
    <m/>
    <s v="2024-019 - Tarrant VA Bridge Rehab"/>
    <x v="2"/>
    <d v="2025-05-15T00:00:00"/>
    <x v="1"/>
    <s v="05/15/2025 5:43 PM"/>
    <d v="2025-05-16T12:23:14"/>
    <s v="Approved On Time"/>
    <n v="10"/>
    <s v=""/>
    <s v="420 6013F - ABUT Pour Backwall Wing"/>
    <s v="240800 - Rigoberto Chavez"/>
    <s v="Josue Martinez"/>
  </r>
  <r>
    <n v="604414"/>
    <s v="240531"/>
    <s v="Johny D. Martinez Diaz"/>
    <x v="24"/>
    <x v="24"/>
    <s v="420 6013F"/>
    <s v="ABUT Pour Backwall Wing"/>
    <s v="1"/>
    <n v="10"/>
    <x v="1"/>
    <x v="1"/>
    <m/>
    <x v="24"/>
    <s v="Bridge"/>
    <s v="Josue Martinez Salazar"/>
    <s v="05/15/2025, 17:43"/>
    <m/>
    <s v="0001-01-01T00:00:00Z"/>
    <x v="9"/>
    <s v="2025-05-16T12:23:14.6975598Z"/>
    <m/>
    <m/>
    <m/>
    <s v="2024-019 - Tarrant VA Bridge Rehab"/>
    <x v="2"/>
    <d v="2025-05-15T00:00:00"/>
    <x v="1"/>
    <s v="05/15/2025 5:43 PM"/>
    <d v="2025-05-16T12:23:14"/>
    <s v="Approved On Time"/>
    <n v="10"/>
    <s v=""/>
    <s v="420 6013F - ABUT Pour Backwall Wing"/>
    <s v="240531 - Johny D. Martinez Diaz"/>
    <s v="Josue Martinez"/>
  </r>
  <r>
    <n v="604838"/>
    <s v="240531"/>
    <s v="Johny D. Martinez Diaz"/>
    <x v="24"/>
    <x v="24"/>
    <s v="500 6001K"/>
    <s v="MOB DEMOB CREW"/>
    <s v="1"/>
    <n v="2"/>
    <x v="0"/>
    <x v="1"/>
    <m/>
    <x v="24"/>
    <s v="Bridge"/>
    <s v="Josue Martinez Salazar"/>
    <s v="05/16/2025, 13:23"/>
    <m/>
    <s v="0001-01-01T00:00:00Z"/>
    <x v="9"/>
    <s v="2025-05-19T11:36:45.9168265Z"/>
    <m/>
    <m/>
    <m/>
    <s v="2024-019 - Tarrant VA Bridge Rehab"/>
    <x v="2"/>
    <d v="2025-05-16T00:00:00"/>
    <x v="0"/>
    <s v="05/16/2025 1:23 PM"/>
    <d v="2025-05-19T11:36:45"/>
    <s v="Approved On Time"/>
    <n v="2"/>
    <s v=""/>
    <s v="500 6001K - MOB DEMOB CREW"/>
    <s v="240531 - Johny D. Martinez Diaz"/>
    <s v="Josue Martinez"/>
  </r>
  <r>
    <n v="603767"/>
    <s v="240531"/>
    <s v="Johny D. Martinez Diaz"/>
    <x v="24"/>
    <x v="24"/>
    <s v="420 6013E"/>
    <s v="ABUT F S Backwall Wing"/>
    <s v="1"/>
    <n v="8"/>
    <x v="3"/>
    <x v="1"/>
    <m/>
    <x v="24"/>
    <s v="Bridge"/>
    <s v="Josue Martinez Salazar"/>
    <s v="05/14/2025, 07:12"/>
    <m/>
    <s v="0001-01-01T00:00:00Z"/>
    <x v="9"/>
    <s v="2025-05-14T13:09:19.2021626Z"/>
    <m/>
    <m/>
    <m/>
    <s v="2024-019 - Tarrant VA Bridge Rehab"/>
    <x v="2"/>
    <d v="2025-05-13T00:00:00"/>
    <x v="3"/>
    <s v="05/14/2025 7:12 AM"/>
    <d v="2025-05-14T13:09:19"/>
    <s v="Approved On Time"/>
    <n v="8"/>
    <s v=""/>
    <s v="420 6013E - ABUT F S Backwall Wing"/>
    <s v="240531 - Johny D. Martinez Diaz"/>
    <s v="Josue Martinez"/>
  </r>
  <r>
    <n v="603769"/>
    <s v="240444"/>
    <s v="Josue Martinez Salazar"/>
    <x v="24"/>
    <x v="24"/>
    <s v="420 6013E"/>
    <s v="ABUT F S Backwall Wing"/>
    <s v="1"/>
    <n v="6"/>
    <x v="3"/>
    <x v="1"/>
    <m/>
    <x v="24"/>
    <s v="Bridge"/>
    <s v="Josue Martinez Salazar"/>
    <s v="05/14/2025, 07:12"/>
    <m/>
    <s v="0001-01-01T00:00:00Z"/>
    <x v="9"/>
    <s v="2025-05-14T13:09:19.2021642Z"/>
    <m/>
    <m/>
    <m/>
    <s v="2024-019 - Tarrant VA Bridge Rehab"/>
    <x v="2"/>
    <d v="2025-05-13T00:00:00"/>
    <x v="3"/>
    <s v="05/14/2025 7:12 AM"/>
    <d v="2025-05-14T13:09:19"/>
    <s v="Approved On Time"/>
    <n v="6"/>
    <s v=""/>
    <s v="420 6013E - ABUT F S Backwall Wing"/>
    <s v="240444 - Josue Martinez Salazar"/>
    <s v="Josue Martinez"/>
  </r>
  <r>
    <n v="604416"/>
    <s v="240444"/>
    <s v="Josue Martinez Salazar"/>
    <x v="24"/>
    <x v="24"/>
    <s v="420 6013F"/>
    <s v="ABUT Pour Backwall Wing"/>
    <s v="1"/>
    <n v="8"/>
    <x v="1"/>
    <x v="1"/>
    <m/>
    <x v="24"/>
    <s v="Bridge"/>
    <s v="Josue Martinez Salazar"/>
    <s v="05/15/2025, 17:43"/>
    <m/>
    <s v="0001-01-01T00:00:00Z"/>
    <x v="9"/>
    <s v="2025-05-16T12:23:14.6975613Z"/>
    <m/>
    <m/>
    <m/>
    <s v="2024-019 - Tarrant VA Bridge Rehab"/>
    <x v="2"/>
    <d v="2025-05-15T00:00:00"/>
    <x v="1"/>
    <s v="05/15/2025 5:43 PM"/>
    <d v="2025-05-16T12:23:14"/>
    <s v="Approved On Time"/>
    <n v="8"/>
    <s v=""/>
    <s v="420 6013F - ABUT Pour Backwall Wing"/>
    <s v="240444 - Josue Martinez Salazar"/>
    <s v="Josue Martinez"/>
  </r>
  <r>
    <n v="604840"/>
    <s v="240444"/>
    <s v="Josue Martinez Salazar"/>
    <x v="24"/>
    <x v="24"/>
    <s v="500 6001K"/>
    <s v="MOB DEMOB CREW"/>
    <s v="1"/>
    <n v="4"/>
    <x v="0"/>
    <x v="1"/>
    <m/>
    <x v="24"/>
    <s v="Bridge"/>
    <s v="Josue Martinez Salazar"/>
    <s v="05/16/2025, 13:23"/>
    <m/>
    <s v="0001-01-01T00:00:00Z"/>
    <x v="9"/>
    <s v="2025-05-19T11:36:54.4156773Z"/>
    <m/>
    <m/>
    <m/>
    <s v="2024-019 - Tarrant VA Bridge Rehab"/>
    <x v="2"/>
    <d v="2025-05-16T00:00:00"/>
    <x v="0"/>
    <s v="05/16/2025 1:23 PM"/>
    <d v="2025-05-19T11:36:54"/>
    <s v="Approved On Time"/>
    <n v="4"/>
    <s v=""/>
    <s v="500 6001K - MOB DEMOB CREW"/>
    <s v="240444 - Josue Martinez Salazar"/>
    <s v="Josue Martinez"/>
  </r>
  <r>
    <n v="604415"/>
    <s v="240520"/>
    <s v="Silvano Diaz Ontiveros"/>
    <x v="24"/>
    <x v="24"/>
    <s v="420 6013F"/>
    <s v="ABUT Pour Backwall Wing"/>
    <s v="1"/>
    <n v="10"/>
    <x v="1"/>
    <x v="1"/>
    <m/>
    <x v="24"/>
    <s v="Bridge"/>
    <s v="Josue Martinez Salazar"/>
    <s v="05/15/2025, 17:43"/>
    <m/>
    <s v="0001-01-01T00:00:00Z"/>
    <x v="9"/>
    <s v="2025-05-16T12:23:14.6975612Z"/>
    <m/>
    <m/>
    <m/>
    <s v="2024-019 - Tarrant VA Bridge Rehab"/>
    <x v="2"/>
    <d v="2025-05-15T00:00:00"/>
    <x v="1"/>
    <s v="05/15/2025 5:43 PM"/>
    <d v="2025-05-16T12:23:14"/>
    <s v="Approved On Time"/>
    <n v="10"/>
    <s v=""/>
    <s v="420 6013F - ABUT Pour Backwall Wing"/>
    <s v="240520 - Silvano Diaz Ontiveros"/>
    <s v="Josue Martinez"/>
  </r>
  <r>
    <n v="604839"/>
    <s v="240520"/>
    <s v="Silvano Diaz Ontiveros"/>
    <x v="24"/>
    <x v="24"/>
    <s v="500 6001K"/>
    <s v="MOB DEMOB CREW"/>
    <s v="1"/>
    <n v="2"/>
    <x v="0"/>
    <x v="1"/>
    <m/>
    <x v="24"/>
    <s v="Bridge"/>
    <s v="Josue Martinez Salazar"/>
    <s v="05/16/2025, 13:23"/>
    <m/>
    <s v="0001-01-01T00:00:00Z"/>
    <x v="9"/>
    <s v="2025-05-19T11:37:14.3551612Z"/>
    <m/>
    <m/>
    <m/>
    <s v="2024-019 - Tarrant VA Bridge Rehab"/>
    <x v="2"/>
    <d v="2025-05-16T00:00:00"/>
    <x v="0"/>
    <s v="05/16/2025 1:23 PM"/>
    <d v="2025-05-19T11:37:14"/>
    <s v="Approved On Time"/>
    <n v="2"/>
    <s v=""/>
    <s v="500 6001K - MOB DEMOB CREW"/>
    <s v="240520 - Silvano Diaz Ontiveros"/>
    <s v="Josue Martinez"/>
  </r>
  <r>
    <n v="603768"/>
    <s v="240520"/>
    <s v="Silvano Diaz Ontiveros"/>
    <x v="24"/>
    <x v="24"/>
    <s v="420 6013E"/>
    <s v="ABUT F S Backwall Wing"/>
    <s v="1"/>
    <n v="8"/>
    <x v="3"/>
    <x v="1"/>
    <m/>
    <x v="24"/>
    <s v="Bridge"/>
    <s v="Josue Martinez Salazar"/>
    <s v="05/14/2025, 07:12"/>
    <m/>
    <s v="0001-01-01T00:00:00Z"/>
    <x v="9"/>
    <s v="2025-05-14T13:09:19.2021641Z"/>
    <m/>
    <m/>
    <m/>
    <s v="2024-019 - Tarrant VA Bridge Rehab"/>
    <x v="2"/>
    <d v="2025-05-13T00:00:00"/>
    <x v="3"/>
    <s v="05/14/2025 7:12 AM"/>
    <d v="2025-05-14T13:09:19"/>
    <s v="Approved On Time"/>
    <n v="8"/>
    <s v=""/>
    <s v="420 6013E - ABUT F S Backwall Wing"/>
    <s v="240520 - Silvano Diaz Ontiveros"/>
    <s v="Josue Martinez"/>
  </r>
  <r>
    <n v="603325"/>
    <s v="440040"/>
    <s v="Albert D. Perry"/>
    <x v="24"/>
    <x v="24"/>
    <s v="9000 100C"/>
    <s v="LD INOUT SHOW UP REPAIR LABOR"/>
    <s v="1"/>
    <n v="10"/>
    <x v="4"/>
    <x v="1"/>
    <m/>
    <x v="1"/>
    <m/>
    <s v="Albert D. Perry"/>
    <s v="05/13/2025, 07:05"/>
    <m/>
    <s v="0001-01-01T00:00:00Z"/>
    <x v="9"/>
    <s v="2025-05-13T14:00:32.4001095Z"/>
    <m/>
    <m/>
    <m/>
    <s v="2024-019 - Tarrant VA Bridge Rehab"/>
    <x v="2"/>
    <d v="2025-05-12T00:00:00"/>
    <x v="4"/>
    <s v="05/13/2025 7:05 AM"/>
    <d v="2025-05-13T14:00:32"/>
    <s v="Approved On Time"/>
    <n v="10"/>
    <s v=""/>
    <s v="9000 100C - LD INOUT SHOW UP REPAIR LABOR"/>
    <s v="440040 - Albert D. Perry"/>
    <s v=""/>
  </r>
  <r>
    <n v="604731"/>
    <s v="210073"/>
    <s v="Bikhyat Adhikari"/>
    <x v="24"/>
    <x v="24"/>
    <s v="9000 100A"/>
    <s v="PROJECT MANAGER ENGINEER"/>
    <s v="1"/>
    <n v="2"/>
    <x v="0"/>
    <x v="1"/>
    <m/>
    <x v="1"/>
    <m/>
    <s v="Bikhyat Adhikari"/>
    <s v="05/16/2025, 07:28"/>
    <m/>
    <s v="0001-01-01T00:00:00Z"/>
    <x v="9"/>
    <s v="2025-05-19T11:36:31.0849665Z"/>
    <m/>
    <m/>
    <m/>
    <s v="2024-019 - Tarrant VA Bridge Rehab"/>
    <x v="2"/>
    <d v="2025-05-16T00:00:00"/>
    <x v="0"/>
    <s v="05/16/2025 7:28 AM"/>
    <d v="2025-05-19T11:36:31"/>
    <s v="Approved On Time"/>
    <n v="2"/>
    <s v=""/>
    <s v="9000 100A - PROJECT MANAGER ENGINEER"/>
    <s v="210073 - Bikhyat Adhikari"/>
    <s v=""/>
  </r>
  <r>
    <n v="604973"/>
    <s v="240821"/>
    <s v="Jose R. Jaquez Rodriguez"/>
    <x v="24"/>
    <x v="24"/>
    <s v="502 6001B"/>
    <s v="TRAFF Ragle Main"/>
    <s v="1"/>
    <n v="5"/>
    <x v="0"/>
    <x v="1"/>
    <m/>
    <x v="8"/>
    <s v="Traffic"/>
    <s v="Roberto Lumbreras"/>
    <s v="05/16/2025, 21:40"/>
    <m/>
    <s v="0001-01-01T00:00:00Z"/>
    <x v="9"/>
    <s v="2025-05-19T11:36:50.7018248Z"/>
    <m/>
    <m/>
    <m/>
    <s v="2024-019 - Tarrant VA Bridge Rehab"/>
    <x v="2"/>
    <d v="2025-05-16T00:00:00"/>
    <x v="0"/>
    <s v="05/16/2025 9:40 PM"/>
    <d v="2025-05-19T11:36:50"/>
    <s v="Approved On Time"/>
    <n v="5"/>
    <s v=""/>
    <s v="502 6001B - TRAFF Ragle Main"/>
    <s v="240821 - Jose R. Jaquez Rodriguez"/>
    <s v="Roberto Lumbreras's Crew"/>
  </r>
  <r>
    <n v="604119"/>
    <s v="240821"/>
    <s v="Jose R. Jaquez Rodriguez"/>
    <x v="24"/>
    <x v="24"/>
    <s v="502 6001B"/>
    <s v="TRAFF Ragle Main"/>
    <s v="1"/>
    <n v="2"/>
    <x v="2"/>
    <x v="1"/>
    <m/>
    <x v="8"/>
    <s v="Traffic"/>
    <s v="Roberto Lumbreras"/>
    <s v="05/15/2025, 01:39"/>
    <m/>
    <s v="0001-01-01T00:00:00Z"/>
    <x v="9"/>
    <s v="2025-05-15T12:44:21.1031962Z"/>
    <m/>
    <m/>
    <m/>
    <s v="2024-019 - Tarrant VA Bridge Rehab"/>
    <x v="2"/>
    <d v="2025-05-14T00:00:00"/>
    <x v="2"/>
    <s v="05/15/2025 1:39 AM"/>
    <d v="2025-05-15T12:44:21"/>
    <s v="Approved On Time"/>
    <n v="2"/>
    <s v=""/>
    <s v="502 6001B - TRAFF Ragle Main"/>
    <s v="240821 - Jose R. Jaquez Rodriguez"/>
    <s v="Roberto Lumbreras's Crew"/>
  </r>
  <r>
    <n v="603706"/>
    <s v="240821"/>
    <s v="Jose R. Jaquez Rodriguez"/>
    <x v="24"/>
    <x v="24"/>
    <s v="502 6001B"/>
    <s v="TRAFF Ragle Main"/>
    <s v="1"/>
    <n v="8.5"/>
    <x v="3"/>
    <x v="1"/>
    <m/>
    <x v="8"/>
    <s v="Traffic"/>
    <s v="Roberto Lumbreras"/>
    <s v="05/14/2025, 06:27"/>
    <m/>
    <s v="0001-01-01T00:00:00Z"/>
    <x v="9"/>
    <s v="2025-05-14T13:09:47.8242801Z"/>
    <m/>
    <m/>
    <m/>
    <s v="2024-019 - Tarrant VA Bridge Rehab"/>
    <x v="2"/>
    <d v="2025-05-13T00:00:00"/>
    <x v="3"/>
    <s v="05/14/2025 6:27 AM"/>
    <d v="2025-05-14T13:09:47"/>
    <s v="Approved On Time"/>
    <n v="8.5"/>
    <s v=""/>
    <s v="502 6001B - TRAFF Ragle Main"/>
    <s v="240821 - Jose R. Jaquez Rodriguez"/>
    <s v="Roberto Lumbreras's Crew"/>
  </r>
  <r>
    <n v="603705"/>
    <s v="240494"/>
    <s v="Juan B. Hernandez"/>
    <x v="24"/>
    <x v="24"/>
    <s v="502 6001B"/>
    <s v="TRAFF Ragle Main"/>
    <s v="1"/>
    <n v="7"/>
    <x v="3"/>
    <x v="1"/>
    <m/>
    <x v="8"/>
    <s v="Traffic"/>
    <s v="Roberto Lumbreras"/>
    <s v="05/14/2025, 06:27"/>
    <m/>
    <s v="0001-01-01T00:00:00Z"/>
    <x v="9"/>
    <s v="2025-05-14T13:09:47.82428Z"/>
    <m/>
    <m/>
    <m/>
    <s v="2024-019 - Tarrant VA Bridge Rehab"/>
    <x v="2"/>
    <d v="2025-05-13T00:00:00"/>
    <x v="3"/>
    <s v="05/14/2025 6:27 AM"/>
    <d v="2025-05-14T13:09:47"/>
    <s v="Approved On Time"/>
    <n v="7"/>
    <s v=""/>
    <s v="502 6001B - TRAFF Ragle Main"/>
    <s v="240494 - Juan B. Hernandez"/>
    <s v="Roberto Lumbreras's Crew"/>
  </r>
  <r>
    <n v="604974"/>
    <s v="240612"/>
    <s v="Anthony I. Ibe"/>
    <x v="24"/>
    <x v="24"/>
    <s v="502 6001B"/>
    <s v="TRAFF Ragle Main"/>
    <s v="1"/>
    <n v="5"/>
    <x v="0"/>
    <x v="1"/>
    <m/>
    <x v="8"/>
    <s v="Traffic"/>
    <s v="Roberto Lumbreras"/>
    <s v="05/16/2025, 21:44"/>
    <m/>
    <s v="0001-01-01T00:00:00Z"/>
    <x v="9"/>
    <s v="2025-05-19T11:36:27.7223393Z"/>
    <m/>
    <m/>
    <m/>
    <s v="2024-019 - Tarrant VA Bridge Rehab"/>
    <x v="2"/>
    <d v="2025-05-16T00:00:00"/>
    <x v="0"/>
    <s v="05/16/2025 9:44 PM"/>
    <d v="2025-05-19T11:36:27"/>
    <s v="Approved On Time"/>
    <n v="5"/>
    <s v=""/>
    <s v="502 6001B - TRAFF Ragle Main"/>
    <s v="240612 - Anthony I. Ibe"/>
    <s v="Roberto Lumbreras's Crew"/>
  </r>
  <r>
    <n v="604114"/>
    <s v="240612"/>
    <s v="Anthony I. Ibe"/>
    <x v="24"/>
    <x v="24"/>
    <s v="502 6001B"/>
    <s v="TRAFF Ragle Main"/>
    <s v="1"/>
    <n v="2"/>
    <x v="2"/>
    <x v="1"/>
    <m/>
    <x v="8"/>
    <s v="Traffic"/>
    <s v="Roberto Lumbreras"/>
    <s v="05/15/2025, 01:34"/>
    <m/>
    <s v="0001-01-01T00:00:00Z"/>
    <x v="9"/>
    <s v="2025-05-15T12:44:21.1031961Z"/>
    <m/>
    <m/>
    <m/>
    <s v="2024-019 - Tarrant VA Bridge Rehab"/>
    <x v="2"/>
    <d v="2025-05-14T00:00:00"/>
    <x v="2"/>
    <s v="05/15/2025 1:34 AM"/>
    <d v="2025-05-15T12:44:21"/>
    <s v="Approved On Time"/>
    <n v="2"/>
    <s v=""/>
    <s v="502 6001B - TRAFF Ragle Main"/>
    <s v="240612 - Anthony I. Ibe"/>
    <s v="Roberto Lumbreras's Crew"/>
  </r>
  <r>
    <n v="603262"/>
    <s v="240612"/>
    <s v="Anthony I. Ibe"/>
    <x v="24"/>
    <x v="24"/>
    <s v="502 6001B"/>
    <s v="TRAFF Ragle Main"/>
    <s v="1"/>
    <n v="5"/>
    <x v="4"/>
    <x v="1"/>
    <m/>
    <x v="8"/>
    <s v="Traffic"/>
    <s v="Roberto Lumbreras"/>
    <s v="05/13/2025, 06:21"/>
    <m/>
    <s v="0001-01-01T00:00:00Z"/>
    <x v="9"/>
    <s v="2025-05-13T12:29:06.6959771Z"/>
    <m/>
    <m/>
    <m/>
    <s v="2024-019 - Tarrant VA Bridge Rehab"/>
    <x v="2"/>
    <d v="2025-05-12T00:00:00"/>
    <x v="4"/>
    <s v="05/13/2025 6:21 AM"/>
    <d v="2025-05-13T12:29:06"/>
    <s v="Approved On Time"/>
    <n v="5"/>
    <s v=""/>
    <s v="502 6001B - TRAFF Ragle Main"/>
    <s v="240612 - Anthony I. Ibe"/>
    <s v="Roberto Lumbreras's Crew"/>
  </r>
  <r>
    <n v="604122"/>
    <s v="240263"/>
    <s v="Ernest S. Lemon Jr"/>
    <x v="24"/>
    <x v="24"/>
    <s v="502 6001B"/>
    <s v="TRAFF Ragle Main"/>
    <s v="1"/>
    <n v="5"/>
    <x v="2"/>
    <x v="1"/>
    <m/>
    <x v="8"/>
    <s v="Traffic"/>
    <s v="Roberto Lumbreras"/>
    <s v="05/15/2025, 01:45"/>
    <m/>
    <s v="0001-01-01T00:00:00Z"/>
    <x v="9"/>
    <s v="2025-05-15T12:44:21.1031963Z"/>
    <m/>
    <m/>
    <m/>
    <s v="2024-019 - Tarrant VA Bridge Rehab"/>
    <x v="2"/>
    <d v="2025-05-14T00:00:00"/>
    <x v="2"/>
    <s v="05/15/2025 1:45 AM"/>
    <d v="2025-05-15T12:44:21"/>
    <s v="Approved On Time"/>
    <n v="5"/>
    <s v=""/>
    <s v="502 6001B - TRAFF Ragle Main"/>
    <s v="240263 - Ernest S. Lemon Jr"/>
    <s v="Roberto Lumbreras's Crew"/>
  </r>
  <r>
    <n v="604980"/>
    <s v="240263"/>
    <s v="Ernest S. Lemon Jr"/>
    <x v="24"/>
    <x v="24"/>
    <s v="502 6001B"/>
    <s v="TRAFF Ragle Main"/>
    <s v="1"/>
    <n v="8.5"/>
    <x v="0"/>
    <x v="1"/>
    <m/>
    <x v="8"/>
    <s v="Traffic"/>
    <s v="Roberto Lumbreras"/>
    <s v="05/16/2025, 21:47"/>
    <m/>
    <s v="0001-01-01T00:00:00Z"/>
    <x v="9"/>
    <s v="2025-05-19T11:36:35.1276413Z"/>
    <m/>
    <m/>
    <m/>
    <s v="2024-019 - Tarrant VA Bridge Rehab"/>
    <x v="2"/>
    <d v="2025-05-16T00:00:00"/>
    <x v="0"/>
    <s v="05/16/2025 9:47 PM"/>
    <d v="2025-05-19T11:36:35"/>
    <s v="Approved On Time"/>
    <n v="8.5"/>
    <s v=""/>
    <s v="502 6001B - TRAFF Ragle Main"/>
    <s v="240263 - Ernest S. Lemon Jr"/>
    <s v="Roberto Lumbreras's Crew"/>
  </r>
  <r>
    <n v="604706"/>
    <s v="240263"/>
    <s v="Ernest S. Lemon Jr"/>
    <x v="24"/>
    <x v="24"/>
    <s v="502 6001B"/>
    <s v="TRAFF Ragle Main"/>
    <s v="1"/>
    <n v="1"/>
    <x v="1"/>
    <x v="1"/>
    <m/>
    <x v="8"/>
    <s v="Traffic"/>
    <s v="Roberto Lumbreras"/>
    <s v="05/16/2025, 07:19"/>
    <m/>
    <s v="0001-01-01T00:00:00Z"/>
    <x v="9"/>
    <s v="2025-05-16T12:23:22.9842966Z"/>
    <m/>
    <m/>
    <m/>
    <s v="2024-019 - Tarrant VA Bridge Rehab"/>
    <x v="2"/>
    <d v="2025-05-15T00:00:00"/>
    <x v="1"/>
    <s v="05/16/2025 7:19 AM"/>
    <d v="2025-05-16T12:23:22"/>
    <s v="Approved On Time"/>
    <n v="1"/>
    <s v=""/>
    <s v="502 6001B - TRAFF Ragle Main"/>
    <s v="240263 - Ernest S. Lemon Jr"/>
    <s v="Roberto Lumbreras's Crew"/>
  </r>
  <r>
    <n v="603702"/>
    <s v="240664"/>
    <s v="Eduardo D. Alvarado"/>
    <x v="24"/>
    <x v="24"/>
    <s v="502 6001B"/>
    <s v="TRAFF Ragle Main"/>
    <s v="1"/>
    <n v="7"/>
    <x v="3"/>
    <x v="1"/>
    <m/>
    <x v="8"/>
    <s v="Traffic"/>
    <s v="Roberto Lumbreras"/>
    <s v="05/14/2025, 06:25"/>
    <m/>
    <s v="0001-01-01T00:00:00Z"/>
    <x v="9"/>
    <s v="2025-05-14T13:09:47.8242799Z"/>
    <m/>
    <m/>
    <m/>
    <s v="2024-019 - Tarrant VA Bridge Rehab"/>
    <x v="2"/>
    <d v="2025-05-13T00:00:00"/>
    <x v="3"/>
    <s v="05/14/2025 6:25 AM"/>
    <d v="2025-05-14T13:09:47"/>
    <s v="Approved On Time"/>
    <n v="7"/>
    <s v=""/>
    <s v="502 6001B - TRAFF Ragle Main"/>
    <s v="240664 - Eduardo D. Alvarado"/>
    <s v="Roberto Lumbreras's Crew"/>
  </r>
  <r>
    <n v="603252"/>
    <s v="240664"/>
    <s v="Eduardo D. Alvarado"/>
    <x v="24"/>
    <x v="24"/>
    <s v="502 6001B"/>
    <s v="TRAFF Ragle Main"/>
    <s v="1"/>
    <n v="3"/>
    <x v="4"/>
    <x v="1"/>
    <m/>
    <x v="8"/>
    <s v="Traffic"/>
    <s v="Roberto Lumbreras"/>
    <s v="05/13/2025, 06:18"/>
    <m/>
    <s v="0001-01-01T00:00:00Z"/>
    <x v="9"/>
    <s v="2025-05-13T12:29:09.3761865Z"/>
    <m/>
    <m/>
    <m/>
    <s v="2024-019 - Tarrant VA Bridge Rehab"/>
    <x v="2"/>
    <d v="2025-05-12T00:00:00"/>
    <x v="4"/>
    <s v="05/13/2025 6:18 AM"/>
    <d v="2025-05-13T12:29:09"/>
    <s v="Approved On Time"/>
    <n v="3"/>
    <s v=""/>
    <s v="502 6001B - TRAFF Ragle Main"/>
    <s v="240664 - Eduardo D. Alvarado"/>
    <s v="Roberto Lumbreras's Crew"/>
  </r>
  <r>
    <n v="605443"/>
    <s v="240255"/>
    <s v="Juan M. Luevano"/>
    <x v="24"/>
    <x v="24"/>
    <s v="502 6001B"/>
    <s v="TRAFF Ragle Main"/>
    <s v="1"/>
    <n v="4"/>
    <x v="1"/>
    <x v="1"/>
    <m/>
    <x v="8"/>
    <s v="Traffic"/>
    <s v="Roberto Lumbreras"/>
    <s v="05/19/2025, 03:14"/>
    <m/>
    <s v="0001-01-01T00:00:00Z"/>
    <x v="9"/>
    <s v="2025-05-19T11:37:02.4960944Z"/>
    <m/>
    <m/>
    <m/>
    <s v="2024-019 - Tarrant VA Bridge Rehab"/>
    <x v="2"/>
    <d v="2025-05-15T00:00:00"/>
    <x v="1"/>
    <s v="05/19/2025 3:14 AM"/>
    <d v="2025-05-19T11:37:02"/>
    <s v="Approved On Time"/>
    <n v="4"/>
    <s v=""/>
    <s v="502 6001B - TRAFF Ragle Main"/>
    <s v="240255 - Juan M. Luevano"/>
    <s v="Roberto Lumbreras's Crew"/>
  </r>
  <r>
    <n v="605444"/>
    <s v="240255"/>
    <s v="Juan M. Luevano"/>
    <x v="24"/>
    <x v="24"/>
    <s v="502 6001B"/>
    <s v="TRAFF Ragle Main"/>
    <s v="1"/>
    <n v="4"/>
    <x v="0"/>
    <x v="1"/>
    <m/>
    <x v="8"/>
    <s v="Traffic"/>
    <s v="Roberto Lumbreras"/>
    <s v="05/19/2025, 03:17"/>
    <m/>
    <s v="0001-01-01T00:00:00Z"/>
    <x v="9"/>
    <s v="2025-05-19T11:37:02.5109098Z"/>
    <m/>
    <m/>
    <m/>
    <s v="2024-019 - Tarrant VA Bridge Rehab"/>
    <x v="2"/>
    <d v="2025-05-16T00:00:00"/>
    <x v="0"/>
    <s v="05/19/2025 3:17 AM"/>
    <d v="2025-05-19T11:37:02"/>
    <s v="Approved On Time"/>
    <n v="4"/>
    <s v=""/>
    <s v="502 6001B - TRAFF Ragle Main"/>
    <s v="240255 - Juan M. Luevano"/>
    <s v="Roberto Lumbreras's Crew"/>
  </r>
  <r>
    <n v="603254"/>
    <s v="240255"/>
    <s v="Juan M. Luevano"/>
    <x v="24"/>
    <x v="24"/>
    <s v="502 6001B"/>
    <s v="TRAFF Ragle Main"/>
    <s v="1"/>
    <n v="4"/>
    <x v="4"/>
    <x v="1"/>
    <m/>
    <x v="8"/>
    <s v="Traffic"/>
    <s v="Roberto Lumbreras"/>
    <s v="05/13/2025, 06:19"/>
    <m/>
    <s v="0001-01-01T00:00:00Z"/>
    <x v="9"/>
    <s v="2025-05-13T12:29:16.0449086Z"/>
    <m/>
    <m/>
    <m/>
    <s v="2024-019 - Tarrant VA Bridge Rehab"/>
    <x v="2"/>
    <d v="2025-05-12T00:00:00"/>
    <x v="4"/>
    <s v="05/13/2025 6:19 AM"/>
    <d v="2025-05-13T12:29:16"/>
    <s v="Approved On Time"/>
    <n v="4"/>
    <s v=""/>
    <s v="502 6001B - TRAFF Ragle Main"/>
    <s v="240255 - Juan M. Luevano"/>
    <s v="Roberto Lumbreras's Crew"/>
  </r>
  <r>
    <n v="603259"/>
    <s v="240255"/>
    <s v="Juan M. Luevano"/>
    <x v="24"/>
    <x v="24"/>
    <s v="502 6001B"/>
    <s v="TRAFF Ragle Main"/>
    <s v="1"/>
    <n v="4"/>
    <x v="6"/>
    <x v="1"/>
    <m/>
    <x v="8"/>
    <s v="Traffic"/>
    <s v="Roberto Lumbreras"/>
    <s v="05/13/2025, 06:20"/>
    <m/>
    <s v="0001-01-01T00:00:00Z"/>
    <x v="9"/>
    <s v="2025-05-13T12:29:16.0554355Z"/>
    <m/>
    <m/>
    <m/>
    <s v="2024-019 - Tarrant VA Bridge Rehab"/>
    <x v="2"/>
    <d v="2025-05-11T00:00:00"/>
    <x v="6"/>
    <s v="05/13/2025 6:20 AM"/>
    <d v="2025-05-13T12:29:16"/>
    <s v="Approved On Time"/>
    <n v="4"/>
    <s v=""/>
    <s v="502 6001B - TRAFF Ragle Main"/>
    <s v="240255 - Juan M. Luevano"/>
    <s v="Roberto Lumbreras's Crew"/>
  </r>
  <r>
    <n v="603700"/>
    <s v="240255"/>
    <s v="Juan M. Luevano"/>
    <x v="24"/>
    <x v="24"/>
    <s v="502 6001B"/>
    <s v="TRAFF Ragle Main"/>
    <s v="1"/>
    <n v="8"/>
    <x v="3"/>
    <x v="1"/>
    <m/>
    <x v="8"/>
    <s v="Traffic"/>
    <s v="Roberto Lumbreras"/>
    <s v="05/14/2025, 06:23"/>
    <m/>
    <s v="0001-01-01T00:00:00Z"/>
    <x v="9"/>
    <s v="2025-05-14T13:09:47.824278Z"/>
    <m/>
    <m/>
    <m/>
    <s v="2024-019 - Tarrant VA Bridge Rehab"/>
    <x v="2"/>
    <d v="2025-05-13T00:00:00"/>
    <x v="3"/>
    <s v="05/14/2025 6:23 AM"/>
    <d v="2025-05-14T13:09:47"/>
    <s v="Approved On Time"/>
    <n v="8"/>
    <s v=""/>
    <s v="502 6001B - TRAFF Ragle Main"/>
    <s v="240255 - Juan M. Luevano"/>
    <s v="Roberto Lumbreras's Crew"/>
  </r>
  <r>
    <n v="604958"/>
    <s v="240128"/>
    <s v="Gabriel Sigala"/>
    <x v="24"/>
    <x v="24"/>
    <s v="502 6001B"/>
    <s v="TRAFF Ragle Main"/>
    <s v="1"/>
    <n v="8"/>
    <x v="1"/>
    <x v="1"/>
    <m/>
    <x v="8"/>
    <s v="Traffic"/>
    <s v="Roberto Lumbreras"/>
    <s v="05/16/2025, 21:32"/>
    <m/>
    <s v="0001-01-01T00:00:00Z"/>
    <x v="9"/>
    <s v="2025-05-19T11:36:40.7896101Z"/>
    <m/>
    <m/>
    <m/>
    <s v="2024-019 - Tarrant VA Bridge Rehab"/>
    <x v="2"/>
    <d v="2025-05-15T00:00:00"/>
    <x v="1"/>
    <s v="05/16/2025 9:32 PM"/>
    <d v="2025-05-19T11:36:40"/>
    <s v="Approved On Time"/>
    <n v="8"/>
    <s v=""/>
    <s v="502 6001B - TRAFF Ragle Main"/>
    <s v="240128 - Gabriel Sigala"/>
    <s v="Roberto Lumbreras's Crew"/>
  </r>
  <r>
    <n v="604959"/>
    <s v="240128"/>
    <s v="Gabriel Sigala"/>
    <x v="24"/>
    <x v="24"/>
    <s v="502 6001B"/>
    <s v="TRAFF Ragle Main"/>
    <s v="1"/>
    <n v="8"/>
    <x v="0"/>
    <x v="1"/>
    <m/>
    <x v="8"/>
    <s v="Traffic"/>
    <s v="Roberto Lumbreras"/>
    <s v="05/16/2025, 21:32"/>
    <m/>
    <s v="0001-01-01T00:00:00Z"/>
    <x v="9"/>
    <s v="2025-05-19T11:36:40.7974722Z"/>
    <m/>
    <m/>
    <m/>
    <s v="2024-019 - Tarrant VA Bridge Rehab"/>
    <x v="2"/>
    <d v="2025-05-16T00:00:00"/>
    <x v="0"/>
    <s v="05/16/2025 9:32 PM"/>
    <d v="2025-05-19T11:36:40"/>
    <s v="Approved On Time"/>
    <n v="8"/>
    <s v=""/>
    <s v="502 6001B - TRAFF Ragle Main"/>
    <s v="240128 - Gabriel Sigala"/>
    <s v="Roberto Lumbreras's Crew"/>
  </r>
  <r>
    <n v="603263"/>
    <s v="240128"/>
    <s v="Gabriel Sigala"/>
    <x v="24"/>
    <x v="24"/>
    <s v="502 6001B"/>
    <s v="TRAFF Ragle Main"/>
    <s v="1"/>
    <n v="5"/>
    <x v="4"/>
    <x v="1"/>
    <m/>
    <x v="8"/>
    <s v="Traffic"/>
    <s v="Roberto Lumbreras"/>
    <s v="05/13/2025, 06:21"/>
    <m/>
    <s v="0001-01-01T00:00:00Z"/>
    <x v="9"/>
    <s v="2025-05-13T12:29:12.0490176Z"/>
    <m/>
    <m/>
    <m/>
    <s v="2024-019 - Tarrant VA Bridge Rehab"/>
    <x v="2"/>
    <d v="2025-05-12T00:00:00"/>
    <x v="4"/>
    <s v="05/13/2025 6:21 AM"/>
    <d v="2025-05-13T12:29:12"/>
    <s v="Approved On Time"/>
    <n v="5"/>
    <s v=""/>
    <s v="502 6001B - TRAFF Ragle Main"/>
    <s v="240128 - Gabriel Sigala"/>
    <s v="Roberto Lumbreras's Crew"/>
  </r>
  <r>
    <n v="603701"/>
    <s v="240128"/>
    <s v="Gabriel Sigala"/>
    <x v="24"/>
    <x v="24"/>
    <s v="502 6001B"/>
    <s v="TRAFF Ragle Main"/>
    <s v="1"/>
    <n v="8"/>
    <x v="3"/>
    <x v="1"/>
    <m/>
    <x v="8"/>
    <s v="Traffic"/>
    <s v="Roberto Lumbreras"/>
    <s v="05/14/2025, 06:24"/>
    <m/>
    <s v="0001-01-01T00:00:00Z"/>
    <x v="9"/>
    <s v="2025-05-14T13:09:47.8242798Z"/>
    <m/>
    <m/>
    <m/>
    <s v="2024-019 - Tarrant VA Bridge Rehab"/>
    <x v="2"/>
    <d v="2025-05-13T00:00:00"/>
    <x v="3"/>
    <s v="05/14/2025 6:24 AM"/>
    <d v="2025-05-14T13:09:47"/>
    <s v="Approved On Time"/>
    <n v="8"/>
    <s v=""/>
    <s v="502 6001B - TRAFF Ragle Main"/>
    <s v="240128 - Gabriel Sigala"/>
    <s v="Roberto Lumbreras's Crew"/>
  </r>
  <r>
    <n v="604113"/>
    <s v="240128"/>
    <s v="Gabriel Sigala"/>
    <x v="24"/>
    <x v="24"/>
    <s v="502 6001B"/>
    <s v="TRAFF Ragle Main"/>
    <s v="1"/>
    <n v="8"/>
    <x v="2"/>
    <x v="1"/>
    <m/>
    <x v="8"/>
    <s v="Traffic"/>
    <s v="Roberto Lumbreras"/>
    <s v="05/15/2025, 01:34"/>
    <m/>
    <s v="0001-01-01T00:00:00Z"/>
    <x v="9"/>
    <s v="2025-05-15T12:44:21.1031948Z"/>
    <m/>
    <m/>
    <m/>
    <s v="2024-019 - Tarrant VA Bridge Rehab"/>
    <x v="2"/>
    <d v="2025-05-14T00:00:00"/>
    <x v="2"/>
    <s v="05/15/2025 1:34 AM"/>
    <d v="2025-05-15T12:44:21"/>
    <s v="Approved On Time"/>
    <n v="8"/>
    <s v=""/>
    <s v="502 6001B - TRAFF Ragle Main"/>
    <s v="240128 - Gabriel Sigala"/>
    <s v="Roberto Lumbreras's Crew"/>
  </r>
  <r>
    <n v="604246"/>
    <s v="240441"/>
    <s v="Juan C. Miramontes Jr"/>
    <x v="24"/>
    <x v="24"/>
    <s v="9000 100B"/>
    <s v="SUPERINTENDENT"/>
    <s v="1"/>
    <n v="3"/>
    <x v="3"/>
    <x v="1"/>
    <m/>
    <x v="1"/>
    <m/>
    <s v="Juan C. Miramontes Jr"/>
    <s v="05/15/2025, 07:29"/>
    <m/>
    <s v="0001-01-01T00:00:00Z"/>
    <x v="9"/>
    <s v="2025-05-15T12:44:34.8300557Z"/>
    <m/>
    <m/>
    <m/>
    <s v="2024-019 - Tarrant VA Bridge Rehab"/>
    <x v="2"/>
    <d v="2025-05-13T00:00:00"/>
    <x v="3"/>
    <s v="05/15/2025 7:29 AM"/>
    <d v="2025-05-15T12:44:34"/>
    <s v="Approved On Time"/>
    <n v="3"/>
    <s v=""/>
    <s v="9000 100B - SUPERINTENDENT"/>
    <s v="240441 - Juan C. Miramontes Jr"/>
    <s v=""/>
  </r>
  <r>
    <n v="604917"/>
    <s v="240441"/>
    <s v="Juan C. Miramontes Jr"/>
    <x v="24"/>
    <x v="24"/>
    <s v="9000 100B"/>
    <s v="SUPERINTENDENT"/>
    <s v="1"/>
    <n v="4"/>
    <x v="1"/>
    <x v="1"/>
    <m/>
    <x v="1"/>
    <m/>
    <s v="Juan C. Miramontes Jr"/>
    <s v="05/16/2025, 19:01"/>
    <m/>
    <s v="0001-01-01T00:00:00Z"/>
    <x v="9"/>
    <s v="2025-05-19T11:36:57.6167918Z"/>
    <m/>
    <m/>
    <m/>
    <s v="2024-019 - Tarrant VA Bridge Rehab"/>
    <x v="2"/>
    <d v="2025-05-15T00:00:00"/>
    <x v="1"/>
    <s v="05/16/2025 7:01 PM"/>
    <d v="2025-05-19T11:36:57"/>
    <s v="Approved On Time"/>
    <n v="4"/>
    <s v=""/>
    <s v="9000 100B - SUPERINTENDENT"/>
    <s v="240441 - Juan C. Miramontes Jr"/>
    <s v=""/>
  </r>
  <r>
    <n v="603342"/>
    <s v="240441"/>
    <s v="Juan C. Miramontes Jr"/>
    <x v="24"/>
    <x v="24"/>
    <s v="9000 100B"/>
    <s v="SUPERINTENDENT"/>
    <s v="1"/>
    <n v="2.5"/>
    <x v="4"/>
    <x v="1"/>
    <m/>
    <x v="1"/>
    <m/>
    <s v="Juan C. Miramontes Jr"/>
    <s v="05/13/2025, 07:22"/>
    <m/>
    <s v="0001-01-01T00:00:00Z"/>
    <x v="9"/>
    <s v="2025-05-13T12:30:23.6800519Z"/>
    <m/>
    <m/>
    <m/>
    <s v="2024-019 - Tarrant VA Bridge Rehab"/>
    <x v="2"/>
    <d v="2025-05-12T00:00:00"/>
    <x v="4"/>
    <s v="05/13/2025 7:22 AM"/>
    <d v="2025-05-13T12:30:23"/>
    <s v="Approved On Time"/>
    <n v="2.5"/>
    <s v=""/>
    <s v="9000 100B - SUPERINTENDENT"/>
    <s v="240441 - Juan C. Miramontes Jr"/>
    <s v=""/>
  </r>
  <r>
    <n v="603973"/>
    <s v="800072"/>
    <s v="Mario Moya"/>
    <x v="24"/>
    <x v="24"/>
    <s v="9000 100S"/>
    <s v="SAFETY SCHED"/>
    <s v="1"/>
    <n v="2"/>
    <x v="3"/>
    <x v="1"/>
    <m/>
    <x v="1"/>
    <m/>
    <s v="Mario Moya"/>
    <s v="05/14/2025, 15:31"/>
    <m/>
    <s v="0001-01-01T00:00:00Z"/>
    <x v="9"/>
    <s v="2025-05-15T12:44:44.1663623Z"/>
    <m/>
    <m/>
    <m/>
    <s v="2024-019 - Tarrant VA Bridge Rehab"/>
    <x v="2"/>
    <d v="2025-05-13T00:00:00"/>
    <x v="3"/>
    <s v="05/14/2025 3:31 PM"/>
    <d v="2025-05-15T12:44:44"/>
    <s v="Approved On Time"/>
    <n v="2"/>
    <s v=""/>
    <s v="9000 100S - SAFETY SCHED"/>
    <s v="800072 - Mario Moya"/>
    <s v=""/>
  </r>
  <r>
    <n v="603975"/>
    <s v="800072"/>
    <s v="Mario Moya"/>
    <x v="24"/>
    <x v="24"/>
    <s v="9000 100S"/>
    <s v="SAFETY SCHED"/>
    <s v="1"/>
    <n v="3"/>
    <x v="2"/>
    <x v="1"/>
    <m/>
    <x v="1"/>
    <m/>
    <s v="Mario Moya"/>
    <s v="05/14/2025, 15:32"/>
    <m/>
    <s v="0001-01-01T00:00:00Z"/>
    <x v="9"/>
    <s v="2025-05-15T12:44:44.1766162Z"/>
    <m/>
    <m/>
    <m/>
    <s v="2024-019 - Tarrant VA Bridge Rehab"/>
    <x v="2"/>
    <d v="2025-05-14T00:00:00"/>
    <x v="2"/>
    <s v="05/14/2025 3:32 PM"/>
    <d v="2025-05-15T12:44:44"/>
    <s v="Approved On Time"/>
    <n v="3"/>
    <s v=""/>
    <s v="9000 100S - SAFETY SCHED"/>
    <s v="800072 - Mario Moya"/>
    <s v=""/>
  </r>
  <r>
    <n v="604801"/>
    <s v="800072"/>
    <s v="Mario Moya"/>
    <x v="24"/>
    <x v="24"/>
    <s v="9000 100S"/>
    <s v="SAFETY SCHED"/>
    <s v="1"/>
    <n v="2"/>
    <x v="0"/>
    <x v="1"/>
    <m/>
    <x v="1"/>
    <m/>
    <s v="Mario Moya"/>
    <s v="05/16/2025, 11:42"/>
    <m/>
    <s v="0001-01-01T00:00:00Z"/>
    <x v="9"/>
    <s v="2025-05-19T11:37:06.3023174Z"/>
    <m/>
    <m/>
    <m/>
    <s v="2024-019 - Tarrant VA Bridge Rehab"/>
    <x v="2"/>
    <d v="2025-05-16T00:00:00"/>
    <x v="0"/>
    <s v="05/16/2025 11:42 AM"/>
    <d v="2025-05-19T11:37:06"/>
    <s v="Approved On Time"/>
    <n v="2"/>
    <s v=""/>
    <s v="9000 100S - SAFETY SCHED"/>
    <s v="800072 - Mario Moya"/>
    <s v=""/>
  </r>
  <r>
    <n v="603791"/>
    <s v="210091"/>
    <s v="ANTHONY J. HARDIMON"/>
    <x v="24"/>
    <x v="24"/>
    <s v="9000 100A"/>
    <s v="PROJECT MANAGER ENGINEER"/>
    <s v="1"/>
    <n v="8"/>
    <x v="2"/>
    <x v="1"/>
    <m/>
    <x v="1"/>
    <m/>
    <s v="ANTHONY J. HARDIMON"/>
    <s v="05/14/2025, 07:32"/>
    <m/>
    <s v="0001-01-01T00:00:00Z"/>
    <x v="9"/>
    <s v="2025-05-14T13:09:59.8243522Z"/>
    <m/>
    <m/>
    <m/>
    <s v="2024-019 - Tarrant VA Bridge Rehab"/>
    <x v="2"/>
    <d v="2025-05-14T00:00:00"/>
    <x v="2"/>
    <s v="05/14/2025 7:32 AM"/>
    <d v="2025-05-14T13:09:59"/>
    <s v="Approved On Time"/>
    <n v="8"/>
    <s v=""/>
    <s v="9000 100A - PROJECT MANAGER ENGINEER"/>
    <s v="210091 - ANTHONY J. HARDIMON"/>
    <s v=""/>
  </r>
  <r>
    <n v="602689"/>
    <s v="210091"/>
    <s v="ANTHONY J. HARDIMON"/>
    <x v="24"/>
    <x v="24"/>
    <s v="9000 100A"/>
    <s v="PROJECT MANAGER ENGINEER"/>
    <s v="1"/>
    <n v="8"/>
    <x v="4"/>
    <x v="1"/>
    <m/>
    <x v="1"/>
    <m/>
    <s v="ANTHONY J. HARDIMON"/>
    <s v="05/12/2025, 07:15"/>
    <m/>
    <s v="0001-01-01T00:00:00Z"/>
    <x v="9"/>
    <s v="2025-05-12T12:15:51.9554737Z"/>
    <m/>
    <m/>
    <m/>
    <s v="2024-019 - Tarrant VA Bridge Rehab"/>
    <x v="2"/>
    <d v="2025-05-12T00:00:00"/>
    <x v="4"/>
    <s v="05/12/2025 7:15 AM"/>
    <d v="2025-05-12T12:15:51"/>
    <s v="Approved On Time"/>
    <n v="8"/>
    <s v=""/>
    <s v="9000 100A - PROJECT MANAGER ENGINEER"/>
    <s v="210091 - ANTHONY J. HARDIMON"/>
    <s v=""/>
  </r>
  <r>
    <n v="603347"/>
    <s v="210091"/>
    <s v="ANTHONY J. HARDIMON"/>
    <x v="24"/>
    <x v="24"/>
    <s v="9000 100A"/>
    <s v="PROJECT MANAGER ENGINEER"/>
    <s v="1"/>
    <n v="8"/>
    <x v="3"/>
    <x v="1"/>
    <m/>
    <x v="1"/>
    <m/>
    <s v="ANTHONY J. HARDIMON"/>
    <s v="05/13/2025, 07:26"/>
    <m/>
    <s v="0001-01-01T00:00:00Z"/>
    <x v="9"/>
    <s v="2025-05-13T12:30:20.2819089Z"/>
    <m/>
    <m/>
    <m/>
    <s v="2024-019 - Tarrant VA Bridge Rehab"/>
    <x v="2"/>
    <d v="2025-05-13T00:00:00"/>
    <x v="3"/>
    <s v="05/13/2025 7:26 AM"/>
    <d v="2025-05-13T12:30:20"/>
    <s v="Approved On Time"/>
    <n v="8"/>
    <s v=""/>
    <s v="9000 100A - PROJECT MANAGER ENGINEER"/>
    <s v="210091 - ANTHONY J. HARDIMON"/>
    <s v=""/>
  </r>
  <r>
    <n v="604686"/>
    <s v="210091"/>
    <s v="ANTHONY J. HARDIMON"/>
    <x v="24"/>
    <x v="24"/>
    <s v="9000 100A"/>
    <s v="PROJECT MANAGER ENGINEER"/>
    <s v="1"/>
    <n v="8"/>
    <x v="0"/>
    <x v="1"/>
    <m/>
    <x v="1"/>
    <m/>
    <s v="ANTHONY J. HARDIMON"/>
    <s v="05/16/2025, 07:13"/>
    <m/>
    <s v="0001-01-01T00:00:00Z"/>
    <x v="9"/>
    <s v="2025-05-16T12:23:33.447358Z"/>
    <m/>
    <m/>
    <m/>
    <s v="2024-019 - Tarrant VA Bridge Rehab"/>
    <x v="2"/>
    <d v="2025-05-16T00:00:00"/>
    <x v="0"/>
    <s v="05/16/2025 7:13 AM"/>
    <d v="2025-05-16T12:23:33"/>
    <s v="Approved On Time"/>
    <n v="8"/>
    <s v=""/>
    <s v="9000 100A - PROJECT MANAGER ENGINEER"/>
    <s v="210091 - ANTHONY J. HARDIMON"/>
    <s v=""/>
  </r>
  <r>
    <n v="604253"/>
    <s v="210091"/>
    <s v="ANTHONY J. HARDIMON"/>
    <x v="24"/>
    <x v="24"/>
    <s v="9000 100A"/>
    <s v="PROJECT MANAGER ENGINEER"/>
    <s v="1"/>
    <n v="8"/>
    <x v="1"/>
    <x v="1"/>
    <m/>
    <x v="1"/>
    <m/>
    <s v="ANTHONY J. HARDIMON"/>
    <s v="05/15/2025, 07:39"/>
    <m/>
    <s v="0001-01-01T00:00:00Z"/>
    <x v="9"/>
    <s v="2025-05-15T12:44:48.3855752Z"/>
    <m/>
    <m/>
    <m/>
    <s v="2024-019 - Tarrant VA Bridge Rehab"/>
    <x v="2"/>
    <d v="2025-05-15T00:00:00"/>
    <x v="1"/>
    <s v="05/15/2025 7:39 AM"/>
    <d v="2025-05-15T12:44:48"/>
    <s v="Approved On Time"/>
    <n v="8"/>
    <s v=""/>
    <s v="9000 100A - PROJECT MANAGER ENGINEER"/>
    <s v="210091 - ANTHONY J. HARDIMON"/>
    <s v=""/>
  </r>
  <r>
    <n v="603439"/>
    <s v="240520"/>
    <s v="Silvano Diaz Ontiveros"/>
    <x v="24"/>
    <x v="24"/>
    <s v="420 6013E"/>
    <s v="ABUT F S Backwall Wing"/>
    <s v="1"/>
    <n v="10"/>
    <x v="4"/>
    <x v="1"/>
    <m/>
    <x v="24"/>
    <s v="Bridge"/>
    <s v="ANTHONY J. HARDIMON"/>
    <s v="05/13/2025, 09:23"/>
    <m/>
    <s v="0001-01-01T00:00:00Z"/>
    <x v="9"/>
    <s v="2025-05-13T14:24:11.3805707Z"/>
    <m/>
    <m/>
    <m/>
    <s v="2024-019 - Tarrant VA Bridge Rehab"/>
    <x v="2"/>
    <d v="2025-05-12T00:00:00"/>
    <x v="4"/>
    <s v="05/13/2025 9:23 AM"/>
    <d v="2025-05-13T14:24:11"/>
    <s v="Approved On Time"/>
    <n v="10"/>
    <s v=""/>
    <s v="420 6013E - ABUT F S Backwall Wing"/>
    <s v="240520 - Silvano Diaz Ontiveros"/>
    <s v="Josue Martinez"/>
  </r>
  <r>
    <n v="605463"/>
    <s v="240520"/>
    <s v="Silvano Diaz Ontiveros"/>
    <x v="24"/>
    <x v="24"/>
    <s v="420 6013E"/>
    <s v="ABUT F S Backwall Wing"/>
    <s v="1"/>
    <n v="3"/>
    <x v="0"/>
    <x v="1"/>
    <m/>
    <x v="24"/>
    <s v="Bridge"/>
    <s v="ANTHONY J. HARDIMON"/>
    <s v="05/19/2025, 06:36"/>
    <m/>
    <s v="0001-01-01T00:00:00Z"/>
    <x v="9"/>
    <s v="2025-05-19T11:37:14.3628101Z"/>
    <m/>
    <m/>
    <m/>
    <s v="2024-019 - Tarrant VA Bridge Rehab"/>
    <x v="2"/>
    <d v="2025-05-16T00:00:00"/>
    <x v="0"/>
    <s v="05/19/2025 6:36 AM"/>
    <d v="2025-05-19T11:37:14"/>
    <s v="Approved On Time"/>
    <n v="3"/>
    <s v=""/>
    <s v="420 6013E - ABUT F S Backwall Wing"/>
    <s v="240520 - Silvano Diaz Ontiveros"/>
    <s v="Josue Martinez"/>
  </r>
  <r>
    <n v="604255"/>
    <s v="240520"/>
    <s v="Silvano Diaz Ontiveros"/>
    <x v="24"/>
    <x v="24"/>
    <s v="420 6013E"/>
    <s v="ABUT F S Backwall Wing"/>
    <s v="1"/>
    <n v="6"/>
    <x v="2"/>
    <x v="1"/>
    <m/>
    <x v="24"/>
    <s v="Bridge"/>
    <s v="ANTHONY J. HARDIMON"/>
    <s v="05/15/2025, 07:41"/>
    <m/>
    <s v="0001-01-01T00:00:00Z"/>
    <x v="9"/>
    <s v="2025-05-15T12:44:07.9030972Z"/>
    <m/>
    <m/>
    <m/>
    <s v="2024-019 - Tarrant VA Bridge Rehab"/>
    <x v="2"/>
    <d v="2025-05-14T00:00:00"/>
    <x v="2"/>
    <s v="05/15/2025 7:41 AM"/>
    <d v="2025-05-15T12:44:07"/>
    <s v="Approved On Time"/>
    <n v="6"/>
    <s v=""/>
    <s v="420 6013E - ABUT F S Backwall Wing"/>
    <s v="240520 - Silvano Diaz Ontiveros"/>
    <s v="Josue Martinez"/>
  </r>
  <r>
    <n v="604259"/>
    <s v="240520"/>
    <s v="Silvano Diaz Ontiveros"/>
    <x v="24"/>
    <x v="24"/>
    <s v="500 6001K"/>
    <s v="MOB DEMOB CREW"/>
    <s v="1"/>
    <n v="4"/>
    <x v="2"/>
    <x v="1"/>
    <m/>
    <x v="24"/>
    <s v="Bridge"/>
    <s v="ANTHONY J. HARDIMON"/>
    <s v="05/15/2025, 07:42"/>
    <m/>
    <s v="0001-01-01T00:00:00Z"/>
    <x v="9"/>
    <s v="2025-05-15T12:44:07.9030976Z"/>
    <m/>
    <m/>
    <m/>
    <s v="2024-019 - Tarrant VA Bridge Rehab"/>
    <x v="2"/>
    <d v="2025-05-14T00:00:00"/>
    <x v="2"/>
    <s v="05/15/2025 7:42 AM"/>
    <d v="2025-05-15T12:44:07"/>
    <s v="Approved On Time"/>
    <n v="4"/>
    <s v=""/>
    <s v="500 6001K - MOB DEMOB CREW"/>
    <s v="240520 - Silvano Diaz Ontiveros"/>
    <s v="Josue Martinez"/>
  </r>
  <r>
    <n v="603810"/>
    <s v="240520"/>
    <s v="Silvano Diaz Ontiveros"/>
    <x v="24"/>
    <x v="24"/>
    <s v="500 6001K"/>
    <s v="MOB DEMOB CREW"/>
    <s v="1"/>
    <n v="2"/>
    <x v="3"/>
    <x v="1"/>
    <m/>
    <x v="24"/>
    <s v="Bridge"/>
    <s v="ANTHONY J. HARDIMON"/>
    <s v="05/14/2025, 08:06"/>
    <m/>
    <s v="0001-01-01T00:00:00Z"/>
    <x v="9"/>
    <s v="2025-05-14T13:09:19.2021648Z"/>
    <m/>
    <m/>
    <m/>
    <s v="2024-019 - Tarrant VA Bridge Rehab"/>
    <x v="2"/>
    <d v="2025-05-13T00:00:00"/>
    <x v="3"/>
    <s v="05/14/2025 8:06 AM"/>
    <d v="2025-05-14T13:09:19"/>
    <s v="Approved On Time"/>
    <n v="2"/>
    <s v=""/>
    <s v="500 6001K - MOB DEMOB CREW"/>
    <s v="240520 - Silvano Diaz Ontiveros"/>
    <s v="Josue Martinez"/>
  </r>
  <r>
    <n v="605460"/>
    <s v="240531"/>
    <s v="Johny D. Martinez Diaz"/>
    <x v="24"/>
    <x v="24"/>
    <s v="420 6013E"/>
    <s v="ABUT F S Backwall Wing"/>
    <s v="1"/>
    <n v="3"/>
    <x v="0"/>
    <x v="1"/>
    <m/>
    <x v="24"/>
    <s v="Bridge"/>
    <s v="ANTHONY J. HARDIMON"/>
    <s v="05/19/2025, 06:36"/>
    <m/>
    <s v="0001-01-01T00:00:00Z"/>
    <x v="9"/>
    <s v="2025-05-19T11:36:45.9260462Z"/>
    <m/>
    <m/>
    <m/>
    <s v="2024-019 - Tarrant VA Bridge Rehab"/>
    <x v="2"/>
    <d v="2025-05-16T00:00:00"/>
    <x v="0"/>
    <s v="05/19/2025 6:36 AM"/>
    <d v="2025-05-19T11:36:45"/>
    <s v="Approved On Time"/>
    <n v="3"/>
    <s v=""/>
    <s v="420 6013E - ABUT F S Backwall Wing"/>
    <s v="240531 - Johny D. Martinez Diaz"/>
    <s v="Josue Martinez"/>
  </r>
  <r>
    <n v="603437"/>
    <s v="240531"/>
    <s v="Johny D. Martinez Diaz"/>
    <x v="24"/>
    <x v="24"/>
    <s v="420 6013E"/>
    <s v="ABUT F S Backwall Wing"/>
    <s v="1"/>
    <n v="10"/>
    <x v="4"/>
    <x v="1"/>
    <m/>
    <x v="24"/>
    <s v="Bridge"/>
    <s v="ANTHONY J. HARDIMON"/>
    <s v="05/13/2025, 09:23"/>
    <m/>
    <s v="0001-01-01T00:00:00Z"/>
    <x v="9"/>
    <s v="2025-05-13T14:24:01.8045624Z"/>
    <m/>
    <m/>
    <m/>
    <s v="2024-019 - Tarrant VA Bridge Rehab"/>
    <x v="2"/>
    <d v="2025-05-12T00:00:00"/>
    <x v="4"/>
    <s v="05/13/2025 9:23 AM"/>
    <d v="2025-05-13T14:24:01"/>
    <s v="Approved On Time"/>
    <n v="10"/>
    <s v=""/>
    <s v="420 6013E - ABUT F S Backwall Wing"/>
    <s v="240531 - Johny D. Martinez Diaz"/>
    <s v="Josue Martinez"/>
  </r>
  <r>
    <n v="603807"/>
    <s v="240531"/>
    <s v="Johny D. Martinez Diaz"/>
    <x v="24"/>
    <x v="24"/>
    <s v="500 6001K"/>
    <s v="MOB DEMOB CREW"/>
    <s v="1"/>
    <n v="2"/>
    <x v="3"/>
    <x v="1"/>
    <m/>
    <x v="24"/>
    <s v="Bridge"/>
    <s v="ANTHONY J. HARDIMON"/>
    <s v="05/14/2025, 08:06"/>
    <m/>
    <s v="0001-01-01T00:00:00Z"/>
    <x v="9"/>
    <s v="2025-05-14T13:09:19.2021644Z"/>
    <m/>
    <m/>
    <m/>
    <s v="2024-019 - Tarrant VA Bridge Rehab"/>
    <x v="2"/>
    <d v="2025-05-13T00:00:00"/>
    <x v="3"/>
    <s v="05/14/2025 8:06 AM"/>
    <d v="2025-05-14T13:09:19"/>
    <s v="Approved On Time"/>
    <n v="2"/>
    <s v=""/>
    <s v="500 6001K - MOB DEMOB CREW"/>
    <s v="240531 - Johny D. Martinez Diaz"/>
    <s v="Josue Martinez"/>
  </r>
  <r>
    <n v="604254"/>
    <s v="240531"/>
    <s v="Johny D. Martinez Diaz"/>
    <x v="24"/>
    <x v="24"/>
    <s v="420 6013E"/>
    <s v="ABUT F S Backwall Wing"/>
    <s v="1"/>
    <n v="6"/>
    <x v="2"/>
    <x v="1"/>
    <m/>
    <x v="24"/>
    <s v="Bridge"/>
    <s v="ANTHONY J. HARDIMON"/>
    <s v="05/15/2025, 07:41"/>
    <m/>
    <s v="0001-01-01T00:00:00Z"/>
    <x v="9"/>
    <s v="2025-05-15T12:44:07.9030957Z"/>
    <m/>
    <m/>
    <m/>
    <s v="2024-019 - Tarrant VA Bridge Rehab"/>
    <x v="2"/>
    <d v="2025-05-14T00:00:00"/>
    <x v="2"/>
    <s v="05/15/2025 7:41 AM"/>
    <d v="2025-05-15T12:44:07"/>
    <s v="Approved On Time"/>
    <n v="6"/>
    <s v=""/>
    <s v="420 6013E - ABUT F S Backwall Wing"/>
    <s v="240531 - Johny D. Martinez Diaz"/>
    <s v="Josue Martinez"/>
  </r>
  <r>
    <n v="604258"/>
    <s v="240531"/>
    <s v="Johny D. Martinez Diaz"/>
    <x v="24"/>
    <x v="24"/>
    <s v="500 6001K"/>
    <s v="MOB DEMOB CREW"/>
    <s v="1"/>
    <n v="4"/>
    <x v="2"/>
    <x v="1"/>
    <m/>
    <x v="24"/>
    <s v="Bridge"/>
    <s v="ANTHONY J. HARDIMON"/>
    <s v="05/15/2025, 07:42"/>
    <m/>
    <s v="0001-01-01T00:00:00Z"/>
    <x v="9"/>
    <s v="2025-05-15T12:44:07.9030975Z"/>
    <m/>
    <m/>
    <m/>
    <s v="2024-019 - Tarrant VA Bridge Rehab"/>
    <x v="2"/>
    <d v="2025-05-14T00:00:00"/>
    <x v="2"/>
    <s v="05/15/2025 7:42 AM"/>
    <d v="2025-05-15T12:44:07"/>
    <s v="Approved On Time"/>
    <n v="4"/>
    <s v=""/>
    <s v="500 6001K - MOB DEMOB CREW"/>
    <s v="240531 - Johny D. Martinez Diaz"/>
    <s v="Josue Martinez"/>
  </r>
  <r>
    <n v="603808"/>
    <s v="240444"/>
    <s v="Josue Martinez Salazar"/>
    <x v="24"/>
    <x v="24"/>
    <s v="500 6001K"/>
    <s v="MOB DEMOB CREW"/>
    <s v="1"/>
    <n v="2"/>
    <x v="3"/>
    <x v="1"/>
    <m/>
    <x v="24"/>
    <s v="Bridge"/>
    <s v="ANTHONY J. HARDIMON"/>
    <s v="05/14/2025, 08:06"/>
    <m/>
    <s v="0001-01-01T00:00:00Z"/>
    <x v="9"/>
    <s v="2025-05-14T13:09:19.2021646Z"/>
    <m/>
    <m/>
    <m/>
    <s v="2024-019 - Tarrant VA Bridge Rehab"/>
    <x v="2"/>
    <d v="2025-05-13T00:00:00"/>
    <x v="3"/>
    <s v="05/14/2025 8:06 AM"/>
    <d v="2025-05-14T13:09:19"/>
    <s v="Approved On Time"/>
    <n v="2"/>
    <s v=""/>
    <s v="500 6001K - MOB DEMOB CREW"/>
    <s v="240444 - Josue Martinez Salazar"/>
    <s v="Josue Martinez"/>
  </r>
  <r>
    <n v="605461"/>
    <s v="240444"/>
    <s v="Josue Martinez Salazar"/>
    <x v="24"/>
    <x v="24"/>
    <s v="420 6013E"/>
    <s v="ABUT F S Backwall Wing"/>
    <s v="1"/>
    <n v="4"/>
    <x v="0"/>
    <x v="1"/>
    <m/>
    <x v="24"/>
    <s v="Bridge"/>
    <s v="ANTHONY J. HARDIMON"/>
    <s v="05/19/2025, 06:36"/>
    <m/>
    <s v="0001-01-01T00:00:00Z"/>
    <x v="9"/>
    <s v="2025-05-19T11:36:54.424199Z"/>
    <m/>
    <m/>
    <m/>
    <s v="2024-019 - Tarrant VA Bridge Rehab"/>
    <x v="2"/>
    <d v="2025-05-16T00:00:00"/>
    <x v="0"/>
    <s v="05/19/2025 6:36 AM"/>
    <d v="2025-05-19T11:36:54"/>
    <s v="Approved On Time"/>
    <n v="4"/>
    <s v=""/>
    <s v="420 6013E - ABUT F S Backwall Wing"/>
    <s v="240444 - Josue Martinez Salazar"/>
    <s v="Josue Martinez"/>
  </r>
  <r>
    <n v="604260"/>
    <s v="240444"/>
    <s v="Josue Martinez Salazar"/>
    <x v="24"/>
    <x v="24"/>
    <s v="500 6001K"/>
    <s v="MOB DEMOB CREW"/>
    <s v="1"/>
    <n v="4"/>
    <x v="2"/>
    <x v="1"/>
    <m/>
    <x v="24"/>
    <s v="Bridge"/>
    <s v="ANTHONY J. HARDIMON"/>
    <s v="05/15/2025, 07:42"/>
    <m/>
    <s v="0001-01-01T00:00:00Z"/>
    <x v="9"/>
    <s v="2025-05-15T12:44:07.9030978Z"/>
    <m/>
    <m/>
    <m/>
    <s v="2024-019 - Tarrant VA Bridge Rehab"/>
    <x v="2"/>
    <d v="2025-05-14T00:00:00"/>
    <x v="2"/>
    <s v="05/15/2025 7:42 AM"/>
    <d v="2025-05-15T12:44:07"/>
    <s v="Approved On Time"/>
    <n v="4"/>
    <s v=""/>
    <s v="500 6001K - MOB DEMOB CREW"/>
    <s v="240444 - Josue Martinez Salazar"/>
    <s v="Josue Martinez"/>
  </r>
  <r>
    <n v="604257"/>
    <s v="240444"/>
    <s v="Josue Martinez Salazar"/>
    <x v="24"/>
    <x v="24"/>
    <s v="420 6013E"/>
    <s v="ABUT F S Backwall Wing"/>
    <s v="1"/>
    <n v="4"/>
    <x v="2"/>
    <x v="1"/>
    <m/>
    <x v="24"/>
    <s v="Bridge"/>
    <s v="ANTHONY J. HARDIMON"/>
    <s v="05/15/2025, 07:41"/>
    <m/>
    <s v="0001-01-01T00:00:00Z"/>
    <x v="9"/>
    <s v="2025-05-15T12:44:07.9030974Z"/>
    <m/>
    <m/>
    <m/>
    <s v="2024-019 - Tarrant VA Bridge Rehab"/>
    <x v="2"/>
    <d v="2025-05-14T00:00:00"/>
    <x v="2"/>
    <s v="05/15/2025 7:41 AM"/>
    <d v="2025-05-15T12:44:07"/>
    <s v="Approved On Time"/>
    <n v="4"/>
    <s v=""/>
    <s v="420 6013E - ABUT F S Backwall Wing"/>
    <s v="240444 - Josue Martinez Salazar"/>
    <s v="Josue Martinez"/>
  </r>
  <r>
    <n v="605462"/>
    <s v="240800"/>
    <s v="Rigoberto Chavez"/>
    <x v="24"/>
    <x v="24"/>
    <s v="420 6013E"/>
    <s v="ABUT F S Backwall Wing"/>
    <s v="1"/>
    <n v="3"/>
    <x v="0"/>
    <x v="1"/>
    <m/>
    <x v="24"/>
    <s v="Bridge"/>
    <s v="ANTHONY J. HARDIMON"/>
    <s v="05/19/2025, 06:36"/>
    <m/>
    <s v="0001-01-01T00:00:00Z"/>
    <x v="9"/>
    <s v="2025-05-19T11:37:10.408111Z"/>
    <m/>
    <m/>
    <m/>
    <s v="2024-019 - Tarrant VA Bridge Rehab"/>
    <x v="2"/>
    <d v="2025-05-16T00:00:00"/>
    <x v="0"/>
    <s v="05/19/2025 6:36 AM"/>
    <d v="2025-05-19T11:37:10"/>
    <s v="Approved On Time"/>
    <n v="3"/>
    <s v=""/>
    <s v="420 6013E - ABUT F S Backwall Wing"/>
    <s v="240800 - Rigoberto Chavez"/>
    <s v="Josue Martinez"/>
  </r>
  <r>
    <n v="604261"/>
    <s v="240800"/>
    <s v="Rigoberto Chavez"/>
    <x v="24"/>
    <x v="24"/>
    <s v="500 6001K"/>
    <s v="MOB DEMOB CREW"/>
    <s v="1"/>
    <n v="4"/>
    <x v="2"/>
    <x v="1"/>
    <m/>
    <x v="24"/>
    <s v="Bridge"/>
    <s v="ANTHONY J. HARDIMON"/>
    <s v="05/15/2025, 07:42"/>
    <m/>
    <s v="0001-01-01T00:00:00Z"/>
    <x v="9"/>
    <s v="2025-05-15T12:44:07.9030978Z"/>
    <m/>
    <m/>
    <m/>
    <s v="2024-019 - Tarrant VA Bridge Rehab"/>
    <x v="2"/>
    <d v="2025-05-14T00:00:00"/>
    <x v="2"/>
    <s v="05/15/2025 7:42 AM"/>
    <d v="2025-05-15T12:44:07"/>
    <s v="Approved On Time"/>
    <n v="4"/>
    <s v=""/>
    <s v="500 6001K - MOB DEMOB CREW"/>
    <s v="240800 - Rigoberto Chavez"/>
    <s v="Josue Martinez"/>
  </r>
  <r>
    <n v="603438"/>
    <s v="240800"/>
    <s v="Rigoberto Chavez"/>
    <x v="24"/>
    <x v="24"/>
    <s v="420 6013E"/>
    <s v="ABUT F S Backwall Wing"/>
    <s v="1"/>
    <n v="10"/>
    <x v="4"/>
    <x v="1"/>
    <m/>
    <x v="24"/>
    <s v="Bridge"/>
    <s v="ANTHONY J. HARDIMON"/>
    <s v="05/13/2025, 09:23"/>
    <m/>
    <s v="0001-01-01T00:00:00Z"/>
    <x v="9"/>
    <s v="2025-05-13T14:24:07.5971015Z"/>
    <m/>
    <m/>
    <m/>
    <s v="2024-019 - Tarrant VA Bridge Rehab"/>
    <x v="2"/>
    <d v="2025-05-12T00:00:00"/>
    <x v="4"/>
    <s v="05/13/2025 9:23 AM"/>
    <d v="2025-05-13T14:24:07"/>
    <s v="Approved On Time"/>
    <n v="10"/>
    <s v=""/>
    <s v="420 6013E - ABUT F S Backwall Wing"/>
    <s v="240800 - Rigoberto Chavez"/>
    <s v="Josue Martinez"/>
  </r>
  <r>
    <n v="603809"/>
    <s v="240800"/>
    <s v="Rigoberto Chavez"/>
    <x v="24"/>
    <x v="24"/>
    <s v="500 6001K"/>
    <s v="MOB DEMOB CREW"/>
    <s v="1"/>
    <n v="2"/>
    <x v="3"/>
    <x v="1"/>
    <m/>
    <x v="24"/>
    <s v="Bridge"/>
    <s v="ANTHONY J. HARDIMON"/>
    <s v="05/14/2025, 08:06"/>
    <m/>
    <s v="0001-01-01T00:00:00Z"/>
    <x v="9"/>
    <s v="2025-05-14T13:09:19.2021646Z"/>
    <m/>
    <m/>
    <m/>
    <s v="2024-019 - Tarrant VA Bridge Rehab"/>
    <x v="2"/>
    <d v="2025-05-13T00:00:00"/>
    <x v="3"/>
    <s v="05/14/2025 8:06 AM"/>
    <d v="2025-05-14T13:09:19"/>
    <s v="Approved On Time"/>
    <n v="2"/>
    <s v=""/>
    <s v="500 6001K - MOB DEMOB CREW"/>
    <s v="240800 - Rigoberto Chavez"/>
    <s v="Josue Martinez"/>
  </r>
  <r>
    <n v="604256"/>
    <s v="240800"/>
    <s v="Rigoberto Chavez"/>
    <x v="24"/>
    <x v="24"/>
    <s v="420 6013E"/>
    <s v="ABUT F S Backwall Wing"/>
    <s v="1"/>
    <n v="6"/>
    <x v="2"/>
    <x v="1"/>
    <m/>
    <x v="24"/>
    <s v="Bridge"/>
    <s v="ANTHONY J. HARDIMON"/>
    <s v="05/15/2025, 07:41"/>
    <m/>
    <s v="0001-01-01T00:00:00Z"/>
    <x v="9"/>
    <s v="2025-05-15T12:44:07.9030973Z"/>
    <m/>
    <m/>
    <m/>
    <s v="2024-019 - Tarrant VA Bridge Rehab"/>
    <x v="2"/>
    <d v="2025-05-14T00:00:00"/>
    <x v="2"/>
    <s v="05/15/2025 7:41 AM"/>
    <d v="2025-05-15T12:44:07"/>
    <s v="Approved On Time"/>
    <n v="6"/>
    <s v=""/>
    <s v="420 6013E - ABUT F S Backwall Wing"/>
    <s v="240800 - Rigoberto Chavez"/>
    <s v="Josue Martinez"/>
  </r>
  <r>
    <n v="603168"/>
    <s v="440207"/>
    <s v="Bonifacio Vazquez-Rodriguez"/>
    <x v="17"/>
    <x v="17"/>
    <s v="9000 100H"/>
    <s v="PUNCH LIST"/>
    <s v="1"/>
    <n v="8"/>
    <x v="4"/>
    <x v="1"/>
    <m/>
    <x v="25"/>
    <s v="Bridge"/>
    <s v="Alonzo Gonzalez"/>
    <s v="05/12/2025, 20:00"/>
    <m/>
    <s v="0001-01-01T00:00:00Z"/>
    <x v="10"/>
    <s v="2025-05-13T14:42:39.2881411Z"/>
    <m/>
    <m/>
    <m/>
    <s v="2023-035 - Harris VA Bridge Rehabs"/>
    <x v="1"/>
    <d v="2025-05-12T00:00:00"/>
    <x v="4"/>
    <s v="05/12/2025 8:00 PM"/>
    <d v="2025-05-13T14:42:39"/>
    <s v="Approved On Time"/>
    <n v="8"/>
    <s v=""/>
    <s v="9000 100H - PUNCH LIST"/>
    <s v="440207 - Bonifacio Vazquez-Rodriguez"/>
    <s v="Alonzo Gonzalez's Crew"/>
  </r>
  <r>
    <n v="603167"/>
    <s v="440411"/>
    <s v="Alfredo Enriquez Ramirez"/>
    <x v="17"/>
    <x v="17"/>
    <s v="9000 100H"/>
    <s v="PUNCH LIST"/>
    <s v="1"/>
    <n v="8"/>
    <x v="4"/>
    <x v="1"/>
    <m/>
    <x v="25"/>
    <s v="Bridge"/>
    <s v="Alonzo Gonzalez"/>
    <s v="05/12/2025, 20:00"/>
    <m/>
    <s v="0001-01-01T00:00:00Z"/>
    <x v="10"/>
    <s v="2025-05-13T14:42:29.7110283Z"/>
    <m/>
    <m/>
    <m/>
    <s v="2023-035 - Harris VA Bridge Rehabs"/>
    <x v="1"/>
    <d v="2025-05-12T00:00:00"/>
    <x v="4"/>
    <s v="05/12/2025 8:00 PM"/>
    <d v="2025-05-13T14:42:29"/>
    <s v="Approved On Time"/>
    <n v="8"/>
    <s v=""/>
    <s v="9000 100H - PUNCH LIST"/>
    <s v="440411 - Alfredo Enriquez Ramirez"/>
    <s v="Alonzo Gonzalez's Crew"/>
  </r>
  <r>
    <n v="603169"/>
    <s v="440458"/>
    <s v="Ricardo L. Navarro"/>
    <x v="17"/>
    <x v="17"/>
    <s v="9000 100H"/>
    <s v="PUNCH LIST"/>
    <s v="1"/>
    <n v="8"/>
    <x v="4"/>
    <x v="1"/>
    <m/>
    <x v="25"/>
    <s v="Bridge"/>
    <s v="Alonzo Gonzalez"/>
    <s v="05/12/2025, 20:00"/>
    <m/>
    <s v="0001-01-01T00:00:00Z"/>
    <x v="10"/>
    <s v="2025-05-13T14:42:50.3346853Z"/>
    <m/>
    <m/>
    <m/>
    <s v="2023-035 - Harris VA Bridge Rehabs"/>
    <x v="1"/>
    <d v="2025-05-12T00:00:00"/>
    <x v="4"/>
    <s v="05/12/2025 8:00 PM"/>
    <d v="2025-05-13T14:42:50"/>
    <s v="Approved On Time"/>
    <n v="8"/>
    <s v=""/>
    <s v="9000 100H - PUNCH LIST"/>
    <s v="440458 - Ricardo L. Navarro"/>
    <s v="Alonzo Gonzalez's Crew"/>
  </r>
  <r>
    <n v="603166"/>
    <s v="440449"/>
    <s v="Jose M. Gonzalez Rios"/>
    <x v="17"/>
    <x v="17"/>
    <s v="9000 100H"/>
    <s v="PUNCH LIST"/>
    <s v="1"/>
    <n v="8"/>
    <x v="4"/>
    <x v="1"/>
    <m/>
    <x v="25"/>
    <s v="Bridge"/>
    <s v="Alonzo Gonzalez"/>
    <s v="05/12/2025, 20:00"/>
    <m/>
    <s v="0001-01-01T00:00:00Z"/>
    <x v="10"/>
    <s v="2025-05-13T14:42:44.1134733Z"/>
    <m/>
    <m/>
    <m/>
    <s v="2023-035 - Harris VA Bridge Rehabs"/>
    <x v="1"/>
    <d v="2025-05-12T00:00:00"/>
    <x v="4"/>
    <s v="05/12/2025 8:00 PM"/>
    <d v="2025-05-13T14:42:44"/>
    <s v="Approved On Time"/>
    <n v="8"/>
    <s v=""/>
    <s v="9000 100H - PUNCH LIST"/>
    <s v="440449 - Jose M. Gonzalez Rios"/>
    <s v="Alonzo Gonzalez's Crew"/>
  </r>
  <r>
    <n v="603171"/>
    <s v="440461"/>
    <s v="Juan Garcia Arreguin"/>
    <x v="17"/>
    <x v="17"/>
    <s v="9000 100H"/>
    <s v="PUNCH LIST"/>
    <s v="1"/>
    <n v="8"/>
    <x v="4"/>
    <x v="1"/>
    <m/>
    <x v="25"/>
    <s v="Bridge"/>
    <s v="Alonzo Gonzalez"/>
    <s v="05/12/2025, 20:00"/>
    <m/>
    <s v="0001-01-01T00:00:00Z"/>
    <x v="10"/>
    <s v="2025-05-13T14:42:47.5099436Z"/>
    <m/>
    <m/>
    <m/>
    <s v="2023-035 - Harris VA Bridge Rehabs"/>
    <x v="1"/>
    <d v="2025-05-12T00:00:00"/>
    <x v="4"/>
    <s v="05/12/2025 8:00 PM"/>
    <d v="2025-05-13T14:42:47"/>
    <s v="Approved On Time"/>
    <n v="8"/>
    <s v=""/>
    <s v="9000 100H - PUNCH LIST"/>
    <s v="440461 - Juan Garcia Arreguin"/>
    <s v="Alonzo Gonzalez's Crew"/>
  </r>
  <r>
    <n v="603170"/>
    <s v="440072"/>
    <s v="Alonzo Gonzalez"/>
    <x v="17"/>
    <x v="17"/>
    <s v="9000 100H"/>
    <s v="PUNCH LIST"/>
    <s v="1"/>
    <n v="8"/>
    <x v="4"/>
    <x v="1"/>
    <m/>
    <x v="25"/>
    <s v="Bridge"/>
    <s v="Alonzo Gonzalez"/>
    <s v="05/12/2025, 20:00"/>
    <m/>
    <s v="0001-01-01T00:00:00Z"/>
    <x v="10"/>
    <s v="2025-05-13T14:42:32.5622015Z"/>
    <m/>
    <m/>
    <m/>
    <s v="2023-035 - Harris VA Bridge Rehabs"/>
    <x v="1"/>
    <d v="2025-05-12T00:00:00"/>
    <x v="4"/>
    <s v="05/12/2025 8:00 PM"/>
    <d v="2025-05-13T14:42:32"/>
    <s v="Approved On Time"/>
    <n v="8"/>
    <s v=""/>
    <s v="9000 100H - PUNCH LIST"/>
    <s v="440072 - Alonzo Gonzalez"/>
    <s v="Alonzo Gonzalez's Crew"/>
  </r>
  <r>
    <n v="603173"/>
    <s v="440273"/>
    <s v="Aureliano Reyes"/>
    <x v="17"/>
    <x v="17"/>
    <s v="9000 100H"/>
    <s v="PUNCH LIST"/>
    <s v="1"/>
    <n v="8"/>
    <x v="4"/>
    <x v="1"/>
    <m/>
    <x v="23"/>
    <s v="Concrete"/>
    <s v="Aureliano Reyes"/>
    <s v="05/12/2025, 20:04"/>
    <m/>
    <s v="0001-01-01T00:00:00Z"/>
    <x v="10"/>
    <s v="2025-05-13T14:42:36.3853091Z"/>
    <m/>
    <m/>
    <m/>
    <s v="2023-035 - Harris VA Bridge Rehabs"/>
    <x v="1"/>
    <d v="2025-05-12T00:00:00"/>
    <x v="4"/>
    <s v="05/12/2025 8:04 PM"/>
    <d v="2025-05-13T14:42:36"/>
    <s v="Approved On Time"/>
    <n v="8"/>
    <s v=""/>
    <s v="9000 100H - PUNCH LIST"/>
    <s v="440273 - Aureliano Reyes"/>
    <s v="Aureliano Reyes Crew"/>
  </r>
  <r>
    <n v="603172"/>
    <s v="440312"/>
    <s v="Agapito Castaneda Alonso"/>
    <x v="17"/>
    <x v="17"/>
    <s v="9000 100H"/>
    <s v="PUNCH LIST"/>
    <s v="1"/>
    <n v="8"/>
    <x v="4"/>
    <x v="1"/>
    <m/>
    <x v="23"/>
    <s v="Concrete"/>
    <s v="Aureliano Reyes"/>
    <s v="05/12/2025, 20:04"/>
    <m/>
    <s v="0001-01-01T00:00:00Z"/>
    <x v="10"/>
    <s v="2025-05-13T14:42:27.3183795Z"/>
    <m/>
    <m/>
    <m/>
    <s v="2023-035 - Harris VA Bridge Rehabs"/>
    <x v="1"/>
    <d v="2025-05-12T00:00:00"/>
    <x v="4"/>
    <s v="05/12/2025 8:04 PM"/>
    <d v="2025-05-13T14:42:27"/>
    <s v="Approved On Time"/>
    <n v="8"/>
    <s v=""/>
    <s v="9000 100H - PUNCH LIST"/>
    <s v="440312 - Agapito Castaneda Alonso"/>
    <s v="Aureliano Reyes Crew"/>
  </r>
  <r>
    <n v="603691"/>
    <s v="340059"/>
    <s v="Edgar A. Ruiz Avila"/>
    <x v="6"/>
    <x v="6"/>
    <s v="110 6001B"/>
    <s v="FG Subgrade Mainline"/>
    <s v="1"/>
    <n v="12"/>
    <x v="3"/>
    <x v="1"/>
    <m/>
    <x v="7"/>
    <s v="Concrete"/>
    <s v="Jorge L. Flores"/>
    <s v="05/14/2025, 05:56"/>
    <m/>
    <s v="0001-01-01T00:00:00Z"/>
    <x v="11"/>
    <s v="2025-05-14T12:17:43.9259616Z"/>
    <m/>
    <m/>
    <m/>
    <s v="2023-007 - Ector BI 20E Rehab Roadway"/>
    <x v="2"/>
    <d v="2025-05-13T00:00:00"/>
    <x v="3"/>
    <s v="05/14/2025 5:56 AM"/>
    <d v="2025-05-14T12:17:43"/>
    <s v="Approved On Time"/>
    <n v="12"/>
    <s v=""/>
    <s v="110 6001B - FG Subgrade Mainline"/>
    <s v="340059 - Edgar A. Ruiz Avila"/>
    <s v="Jorge Flores's Crew"/>
  </r>
  <r>
    <n v="603692"/>
    <s v="240400"/>
    <s v="Thomas G. Workman"/>
    <x v="6"/>
    <x v="6"/>
    <s v="110 6001B"/>
    <s v="FG Subgrade Mainline"/>
    <s v="1"/>
    <n v="12"/>
    <x v="3"/>
    <x v="1"/>
    <m/>
    <x v="7"/>
    <s v="Concrete"/>
    <s v="Jorge L. Flores"/>
    <s v="05/14/2025, 05:56"/>
    <m/>
    <s v="0001-01-01T00:00:00Z"/>
    <x v="11"/>
    <s v="2025-05-14T12:17:43.9268633Z"/>
    <m/>
    <m/>
    <m/>
    <s v="2023-007 - Ector BI 20E Rehab Roadway"/>
    <x v="2"/>
    <d v="2025-05-13T00:00:00"/>
    <x v="3"/>
    <s v="05/14/2025 5:56 AM"/>
    <d v="2025-05-14T12:17:43"/>
    <s v="Approved On Time"/>
    <n v="12"/>
    <s v=""/>
    <s v="110 6001B - FG Subgrade Mainline"/>
    <s v="240400 - Thomas G. Workman"/>
    <s v="Jorge Flores's Crew"/>
  </r>
  <r>
    <n v="603228"/>
    <s v="240400"/>
    <s v="Thomas G. Workman"/>
    <x v="6"/>
    <x v="6"/>
    <s v="110 6001B"/>
    <s v="FG Subgrade Mainline"/>
    <s v="1"/>
    <n v="10"/>
    <x v="4"/>
    <x v="1"/>
    <m/>
    <x v="7"/>
    <s v="Concrete"/>
    <s v="Jorge L. Flores"/>
    <s v="05/12/2025, 22:29"/>
    <m/>
    <s v="0001-01-01T00:00:00Z"/>
    <x v="11"/>
    <s v="2025-05-13T12:31:42.052318Z"/>
    <m/>
    <m/>
    <m/>
    <s v="2023-007 - Ector BI 20E Rehab Roadway"/>
    <x v="2"/>
    <d v="2025-05-12T00:00:00"/>
    <x v="4"/>
    <s v="05/12/2025 10:29 PM"/>
    <d v="2025-05-13T12:31:42"/>
    <s v="Approved On Time"/>
    <n v="10"/>
    <s v=""/>
    <s v="110 6001B - FG Subgrade Mainline"/>
    <s v="240400 - Thomas G. Workman"/>
    <s v="Jorge Flores's Crew"/>
  </r>
  <r>
    <n v="604580"/>
    <s v="240400"/>
    <s v="Thomas G. Workman"/>
    <x v="6"/>
    <x v="6"/>
    <s v="110 6001B"/>
    <s v="FG Subgrade Mainline"/>
    <s v="1"/>
    <n v="12"/>
    <x v="1"/>
    <x v="1"/>
    <m/>
    <x v="7"/>
    <s v="Concrete"/>
    <s v="Jorge L. Flores"/>
    <s v="05/16/2025, 05:02"/>
    <m/>
    <s v="0001-01-01T00:00:00Z"/>
    <x v="11"/>
    <s v="2025-05-16T12:09:02.3839081Z"/>
    <m/>
    <m/>
    <m/>
    <s v="2023-007 - Ector BI 20E Rehab Roadway"/>
    <x v="2"/>
    <d v="2025-05-15T00:00:00"/>
    <x v="1"/>
    <s v="05/16/2025 5:02 AM"/>
    <d v="2025-05-16T12:09:02"/>
    <s v="Approved On Time"/>
    <n v="12"/>
    <s v=""/>
    <s v="110 6001B - FG Subgrade Mainline"/>
    <s v="240400 - Thomas G. Workman"/>
    <s v="Jorge Flores's Crew"/>
  </r>
  <r>
    <n v="604147"/>
    <s v="240400"/>
    <s v="Thomas G. Workman"/>
    <x v="6"/>
    <x v="6"/>
    <s v="110 6001B"/>
    <s v="FG Subgrade Mainline"/>
    <s v="1"/>
    <n v="7"/>
    <x v="2"/>
    <x v="1"/>
    <m/>
    <x v="7"/>
    <s v="Concrete"/>
    <s v="Jorge L. Flores"/>
    <s v="05/15/2025, 05:51"/>
    <m/>
    <s v="0001-01-01T00:00:00Z"/>
    <x v="11"/>
    <s v="2025-05-15T12:56:26.7626646Z"/>
    <m/>
    <m/>
    <m/>
    <s v="2023-007 - Ector BI 20E Rehab Roadway"/>
    <x v="2"/>
    <d v="2025-05-14T00:00:00"/>
    <x v="2"/>
    <s v="05/15/2025 5:51 AM"/>
    <d v="2025-05-15T12:56:26"/>
    <s v="Approved On Time"/>
    <n v="7"/>
    <s v=""/>
    <s v="110 6001B - FG Subgrade Mainline"/>
    <s v="240400 - Thomas G. Workman"/>
    <s v="Jorge Flores's Crew"/>
  </r>
  <r>
    <n v="603230"/>
    <s v="240607"/>
    <s v="Jorge L. Flores"/>
    <x v="6"/>
    <x v="6"/>
    <s v="110 6001B"/>
    <s v="FG Subgrade Mainline"/>
    <s v="1"/>
    <n v="8"/>
    <x v="4"/>
    <x v="1"/>
    <m/>
    <x v="7"/>
    <s v="Concrete"/>
    <s v="Jorge L. Flores"/>
    <s v="05/12/2025, 22:29"/>
    <m/>
    <s v="0001-01-01T00:00:00Z"/>
    <x v="11"/>
    <s v="2025-05-13T12:31:42.0523197Z"/>
    <m/>
    <m/>
    <m/>
    <s v="2023-007 - Ector BI 20E Rehab Roadway"/>
    <x v="2"/>
    <d v="2025-05-12T00:00:00"/>
    <x v="4"/>
    <s v="05/12/2025 10:29 PM"/>
    <d v="2025-05-13T12:31:42"/>
    <s v="Approved On Time"/>
    <n v="8"/>
    <s v=""/>
    <s v="110 6001B - FG Subgrade Mainline"/>
    <s v="240607 - Jorge L. Flores"/>
    <s v="Jorge Flores's Crew"/>
  </r>
  <r>
    <n v="603694"/>
    <s v="240607"/>
    <s v="Jorge L. Flores"/>
    <x v="6"/>
    <x v="6"/>
    <s v="110 6001B"/>
    <s v="FG Subgrade Mainline"/>
    <s v="1"/>
    <n v="2"/>
    <x v="3"/>
    <x v="1"/>
    <m/>
    <x v="7"/>
    <s v="Concrete"/>
    <s v="Jorge L. Flores"/>
    <s v="05/14/2025, 05:56"/>
    <m/>
    <s v="0001-01-01T00:00:00Z"/>
    <x v="11"/>
    <s v="2025-05-14T12:17:43.9268643Z"/>
    <m/>
    <m/>
    <m/>
    <s v="2023-007 - Ector BI 20E Rehab Roadway"/>
    <x v="2"/>
    <d v="2025-05-13T00:00:00"/>
    <x v="3"/>
    <s v="05/14/2025 5:56 AM"/>
    <d v="2025-05-14T12:17:43"/>
    <s v="Approved On Time"/>
    <n v="2"/>
    <s v=""/>
    <s v="110 6001B - FG Subgrade Mainline"/>
    <s v="240607 - Jorge L. Flores"/>
    <s v="Jorge Flores's Crew"/>
  </r>
  <r>
    <n v="603231"/>
    <s v="240008"/>
    <s v="Eliam Hernandez"/>
    <x v="6"/>
    <x v="6"/>
    <s v="110 6001B"/>
    <s v="FG Subgrade Mainline"/>
    <s v="1"/>
    <n v="10"/>
    <x v="4"/>
    <x v="1"/>
    <m/>
    <x v="7"/>
    <s v="Concrete"/>
    <s v="Jorge L. Flores"/>
    <s v="05/12/2025, 22:29"/>
    <m/>
    <s v="0001-01-01T00:00:00Z"/>
    <x v="11"/>
    <s v="2025-05-13T12:31:42.0523198Z"/>
    <m/>
    <m/>
    <m/>
    <s v="2023-007 - Ector BI 20E Rehab Roadway"/>
    <x v="2"/>
    <d v="2025-05-12T00:00:00"/>
    <x v="4"/>
    <s v="05/12/2025 10:29 PM"/>
    <d v="2025-05-13T12:31:42"/>
    <s v="Approved On Time"/>
    <n v="10"/>
    <s v=""/>
    <s v="110 6001B - FG Subgrade Mainline"/>
    <s v="240008 - Eliam Hernandez"/>
    <s v="Jorge Flores's Crew"/>
  </r>
  <r>
    <n v="603232"/>
    <s v="340058"/>
    <s v="Edgar P. Castillo Andrade"/>
    <x v="6"/>
    <x v="6"/>
    <s v="110 6001B"/>
    <s v="FG Subgrade Mainline"/>
    <s v="1"/>
    <n v="12"/>
    <x v="4"/>
    <x v="1"/>
    <m/>
    <x v="7"/>
    <s v="Concrete"/>
    <s v="Jorge L. Flores"/>
    <s v="05/12/2025, 22:29"/>
    <m/>
    <s v="0001-01-01T00:00:00Z"/>
    <x v="11"/>
    <s v="2025-05-13T12:31:42.0523199Z"/>
    <m/>
    <m/>
    <m/>
    <s v="2023-007 - Ector BI 20E Rehab Roadway"/>
    <x v="2"/>
    <d v="2025-05-12T00:00:00"/>
    <x v="4"/>
    <s v="05/12/2025 10:29 PM"/>
    <d v="2025-05-13T12:31:42"/>
    <s v="Approved On Time"/>
    <n v="12"/>
    <s v=""/>
    <s v="110 6001B - FG Subgrade Mainline"/>
    <s v="340058 - Edgar P. Castillo Andrade"/>
    <s v="Jorge Flores's Crew"/>
  </r>
  <r>
    <n v="604584"/>
    <s v="240607"/>
    <s v="Jorge L. Flores"/>
    <x v="6"/>
    <x v="6"/>
    <s v="110 6001B"/>
    <s v="FG Subgrade Mainline"/>
    <s v="1"/>
    <n v="8"/>
    <x v="1"/>
    <x v="1"/>
    <m/>
    <x v="7"/>
    <s v="Concrete"/>
    <s v="Jorge L. Flores"/>
    <s v="05/16/2025, 05:02"/>
    <m/>
    <s v="0001-01-01T00:00:00Z"/>
    <x v="11"/>
    <s v="2025-05-16T12:09:02.383909Z"/>
    <m/>
    <m/>
    <m/>
    <s v="2023-007 - Ector BI 20E Rehab Roadway"/>
    <x v="2"/>
    <d v="2025-05-15T00:00:00"/>
    <x v="1"/>
    <s v="05/16/2025 5:02 AM"/>
    <d v="2025-05-16T12:09:02"/>
    <s v="Approved On Time"/>
    <n v="8"/>
    <s v=""/>
    <s v="110 6001B - FG Subgrade Mainline"/>
    <s v="240607 - Jorge L. Flores"/>
    <s v="Jorge Flores's Crew"/>
  </r>
  <r>
    <n v="604579"/>
    <s v="340059"/>
    <s v="Edgar A. Ruiz Avila"/>
    <x v="6"/>
    <x v="6"/>
    <s v="110 6001B"/>
    <s v="FG Subgrade Mainline"/>
    <s v="1"/>
    <n v="12"/>
    <x v="1"/>
    <x v="1"/>
    <m/>
    <x v="7"/>
    <s v="Concrete"/>
    <s v="Jorge L. Flores"/>
    <s v="05/16/2025, 05:01"/>
    <m/>
    <s v="0001-01-01T00:00:00Z"/>
    <x v="11"/>
    <s v="2025-05-16T12:09:02.3829251Z"/>
    <m/>
    <m/>
    <m/>
    <s v="2023-007 - Ector BI 20E Rehab Roadway"/>
    <x v="2"/>
    <d v="2025-05-15T00:00:00"/>
    <x v="1"/>
    <s v="05/16/2025 5:01 AM"/>
    <d v="2025-05-16T12:09:02"/>
    <s v="Approved On Time"/>
    <n v="12"/>
    <s v=""/>
    <s v="110 6001B - FG Subgrade Mainline"/>
    <s v="340059 - Edgar A. Ruiz Avila"/>
    <s v="Jorge Flores's Crew"/>
  </r>
  <r>
    <n v="604146"/>
    <s v="340059"/>
    <s v="Edgar A. Ruiz Avila"/>
    <x v="6"/>
    <x v="6"/>
    <s v="110 6001B"/>
    <s v="FG Subgrade Mainline"/>
    <s v="1"/>
    <n v="12"/>
    <x v="2"/>
    <x v="1"/>
    <m/>
    <x v="7"/>
    <s v="Concrete"/>
    <s v="Jorge L. Flores"/>
    <s v="05/15/2025, 05:51"/>
    <m/>
    <s v="0001-01-01T00:00:00Z"/>
    <x v="11"/>
    <s v="2025-05-15T12:56:26.7626645Z"/>
    <m/>
    <m/>
    <m/>
    <s v="2023-007 - Ector BI 20E Rehab Roadway"/>
    <x v="2"/>
    <d v="2025-05-14T00:00:00"/>
    <x v="2"/>
    <s v="05/15/2025 5:51 AM"/>
    <d v="2025-05-15T12:56:26"/>
    <s v="Approved On Time"/>
    <n v="12"/>
    <s v=""/>
    <s v="110 6001B - FG Subgrade Mainline"/>
    <s v="340059 - Edgar A. Ruiz Avila"/>
    <s v="Jorge Flores's Crew"/>
  </r>
  <r>
    <n v="603693"/>
    <s v="340055"/>
    <s v="Irael Perez Leyva"/>
    <x v="6"/>
    <x v="6"/>
    <s v="110 6001B"/>
    <s v="FG Subgrade Mainline"/>
    <s v="1"/>
    <n v="12"/>
    <x v="3"/>
    <x v="1"/>
    <m/>
    <x v="7"/>
    <s v="Concrete"/>
    <s v="Jorge L. Flores"/>
    <s v="05/14/2025, 05:56"/>
    <m/>
    <s v="0001-01-01T00:00:00Z"/>
    <x v="11"/>
    <s v="2025-05-14T12:17:43.9268642Z"/>
    <m/>
    <m/>
    <m/>
    <s v="2023-007 - Ector BI 20E Rehab Roadway"/>
    <x v="2"/>
    <d v="2025-05-13T00:00:00"/>
    <x v="3"/>
    <s v="05/14/2025 5:56 AM"/>
    <d v="2025-05-14T12:17:43"/>
    <s v="Approved On Time"/>
    <n v="12"/>
    <s v=""/>
    <s v="110 6001B - FG Subgrade Mainline"/>
    <s v="340055 - Irael Perez Leyva"/>
    <s v="Jorge Flores's Crew"/>
  </r>
  <r>
    <n v="603229"/>
    <s v="340055"/>
    <s v="Irael Perez Leyva"/>
    <x v="6"/>
    <x v="6"/>
    <s v="110 6001B"/>
    <s v="FG Subgrade Mainline"/>
    <s v="1"/>
    <n v="12"/>
    <x v="4"/>
    <x v="1"/>
    <m/>
    <x v="7"/>
    <s v="Concrete"/>
    <s v="Jorge L. Flores"/>
    <s v="05/12/2025, 22:29"/>
    <m/>
    <s v="0001-01-01T00:00:00Z"/>
    <x v="11"/>
    <s v="2025-05-13T12:31:42.0523196Z"/>
    <m/>
    <m/>
    <m/>
    <s v="2023-007 - Ector BI 20E Rehab Roadway"/>
    <x v="2"/>
    <d v="2025-05-12T00:00:00"/>
    <x v="4"/>
    <s v="05/12/2025 10:29 PM"/>
    <d v="2025-05-13T12:31:42"/>
    <s v="Approved On Time"/>
    <n v="12"/>
    <s v=""/>
    <s v="110 6001B - FG Subgrade Mainline"/>
    <s v="340055 - Irael Perez Leyva"/>
    <s v="Jorge Flores's Crew"/>
  </r>
  <r>
    <n v="603696"/>
    <s v="340058"/>
    <s v="Edgar P. Castillo Andrade"/>
    <x v="6"/>
    <x v="6"/>
    <s v="110 6001B"/>
    <s v="FG Subgrade Mainline"/>
    <s v="1"/>
    <n v="12"/>
    <x v="3"/>
    <x v="1"/>
    <m/>
    <x v="7"/>
    <s v="Concrete"/>
    <s v="Jorge L. Flores"/>
    <s v="05/14/2025, 05:56"/>
    <m/>
    <s v="0001-01-01T00:00:00Z"/>
    <x v="11"/>
    <s v="2025-05-14T12:17:43.9268646Z"/>
    <m/>
    <m/>
    <m/>
    <s v="2023-007 - Ector BI 20E Rehab Roadway"/>
    <x v="2"/>
    <d v="2025-05-13T00:00:00"/>
    <x v="3"/>
    <s v="05/14/2025 5:56 AM"/>
    <d v="2025-05-14T12:17:43"/>
    <s v="Approved On Time"/>
    <n v="12"/>
    <s v=""/>
    <s v="110 6001B - FG Subgrade Mainline"/>
    <s v="340058 - Edgar P. Castillo Andrade"/>
    <s v="Jorge Flores's Crew"/>
  </r>
  <r>
    <n v="604150"/>
    <s v="340058"/>
    <s v="Edgar P. Castillo Andrade"/>
    <x v="6"/>
    <x v="6"/>
    <s v="110 6001B"/>
    <s v="FG Subgrade Mainline"/>
    <s v="1"/>
    <n v="12"/>
    <x v="2"/>
    <x v="1"/>
    <m/>
    <x v="7"/>
    <s v="Concrete"/>
    <s v="Jorge L. Flores"/>
    <s v="05/15/2025, 05:51"/>
    <m/>
    <s v="0001-01-01T00:00:00Z"/>
    <x v="11"/>
    <s v="2025-05-15T12:56:26.7626649Z"/>
    <m/>
    <m/>
    <m/>
    <s v="2023-007 - Ector BI 20E Rehab Roadway"/>
    <x v="2"/>
    <d v="2025-05-14T00:00:00"/>
    <x v="2"/>
    <s v="05/15/2025 5:51 AM"/>
    <d v="2025-05-15T12:56:26"/>
    <s v="Approved On Time"/>
    <n v="12"/>
    <s v=""/>
    <s v="110 6001B - FG Subgrade Mainline"/>
    <s v="340058 - Edgar P. Castillo Andrade"/>
    <s v="Jorge Flores's Crew"/>
  </r>
  <r>
    <n v="604583"/>
    <s v="340058"/>
    <s v="Edgar P. Castillo Andrade"/>
    <x v="6"/>
    <x v="6"/>
    <s v="110 6001B"/>
    <s v="FG Subgrade Mainline"/>
    <s v="1"/>
    <n v="12"/>
    <x v="1"/>
    <x v="1"/>
    <m/>
    <x v="7"/>
    <s v="Concrete"/>
    <s v="Jorge L. Flores"/>
    <s v="05/16/2025, 05:02"/>
    <m/>
    <s v="0001-01-01T00:00:00Z"/>
    <x v="11"/>
    <s v="2025-05-16T12:09:02.3839089Z"/>
    <m/>
    <m/>
    <m/>
    <s v="2023-007 - Ector BI 20E Rehab Roadway"/>
    <x v="2"/>
    <d v="2025-05-15T00:00:00"/>
    <x v="1"/>
    <s v="05/16/2025 5:02 AM"/>
    <d v="2025-05-16T12:09:02"/>
    <s v="Approved On Time"/>
    <n v="12"/>
    <s v=""/>
    <s v="110 6001B - FG Subgrade Mainline"/>
    <s v="340058 - Edgar P. Castillo Andrade"/>
    <s v="Jorge Flores's Crew"/>
  </r>
  <r>
    <n v="604149"/>
    <s v="240008"/>
    <s v="Eliam Hernandez"/>
    <x v="6"/>
    <x v="6"/>
    <s v="110 6001B"/>
    <s v="FG Subgrade Mainline"/>
    <s v="1"/>
    <n v="12"/>
    <x v="2"/>
    <x v="1"/>
    <m/>
    <x v="7"/>
    <s v="Concrete"/>
    <s v="Jorge L. Flores"/>
    <s v="05/15/2025, 05:51"/>
    <m/>
    <s v="0001-01-01T00:00:00Z"/>
    <x v="11"/>
    <s v="2025-05-15T12:56:26.7626648Z"/>
    <m/>
    <m/>
    <m/>
    <s v="2023-007 - Ector BI 20E Rehab Roadway"/>
    <x v="2"/>
    <d v="2025-05-14T00:00:00"/>
    <x v="2"/>
    <s v="05/15/2025 5:51 AM"/>
    <d v="2025-05-15T12:56:26"/>
    <s v="Approved On Time"/>
    <n v="12"/>
    <s v=""/>
    <s v="110 6001B - FG Subgrade Mainline"/>
    <s v="240008 - Eliam Hernandez"/>
    <s v="Jorge Flores's Crew"/>
  </r>
  <r>
    <n v="603695"/>
    <s v="240008"/>
    <s v="Eliam Hernandez"/>
    <x v="6"/>
    <x v="6"/>
    <s v="110 6001B"/>
    <s v="FG Subgrade Mainline"/>
    <s v="1"/>
    <n v="12"/>
    <x v="3"/>
    <x v="1"/>
    <m/>
    <x v="7"/>
    <s v="Concrete"/>
    <s v="Jorge L. Flores"/>
    <s v="05/14/2025, 05:56"/>
    <m/>
    <s v="0001-01-01T00:00:00Z"/>
    <x v="11"/>
    <s v="2025-05-14T12:17:43.9268644Z"/>
    <m/>
    <m/>
    <m/>
    <s v="2023-007 - Ector BI 20E Rehab Roadway"/>
    <x v="2"/>
    <d v="2025-05-13T00:00:00"/>
    <x v="3"/>
    <s v="05/14/2025 5:56 AM"/>
    <d v="2025-05-14T12:17:43"/>
    <s v="Approved On Time"/>
    <n v="12"/>
    <s v=""/>
    <s v="110 6001B - FG Subgrade Mainline"/>
    <s v="240008 - Eliam Hernandez"/>
    <s v="Jorge Flores's Crew"/>
  </r>
  <r>
    <n v="604582"/>
    <s v="240008"/>
    <s v="Eliam Hernandez"/>
    <x v="6"/>
    <x v="6"/>
    <s v="110 6001B"/>
    <s v="FG Subgrade Mainline"/>
    <s v="1"/>
    <n v="12"/>
    <x v="1"/>
    <x v="1"/>
    <m/>
    <x v="7"/>
    <s v="Concrete"/>
    <s v="Jorge L. Flores"/>
    <s v="05/16/2025, 05:02"/>
    <m/>
    <s v="0001-01-01T00:00:00Z"/>
    <x v="11"/>
    <s v="2025-05-16T12:09:02.3839087Z"/>
    <m/>
    <m/>
    <m/>
    <s v="2023-007 - Ector BI 20E Rehab Roadway"/>
    <x v="2"/>
    <d v="2025-05-15T00:00:00"/>
    <x v="1"/>
    <s v="05/16/2025 5:02 AM"/>
    <d v="2025-05-16T12:09:02"/>
    <s v="Approved On Time"/>
    <n v="12"/>
    <s v=""/>
    <s v="110 6001B - FG Subgrade Mainline"/>
    <s v="240008 - Eliam Hernandez"/>
    <s v="Jorge Flores's Crew"/>
  </r>
  <r>
    <n v="604145"/>
    <s v="240607"/>
    <s v="Jorge L. Flores"/>
    <x v="6"/>
    <x v="6"/>
    <s v="110 6001B"/>
    <s v="FG Subgrade Mainline"/>
    <s v="1"/>
    <n v="8"/>
    <x v="2"/>
    <x v="1"/>
    <m/>
    <x v="7"/>
    <s v="Concrete"/>
    <s v="Jorge L. Flores"/>
    <s v="05/15/2025, 05:50"/>
    <m/>
    <s v="0001-01-01T00:00:00Z"/>
    <x v="11"/>
    <s v="2025-05-15T12:56:26.762663Z"/>
    <m/>
    <m/>
    <m/>
    <s v="2023-007 - Ector BI 20E Rehab Roadway"/>
    <x v="2"/>
    <d v="2025-05-14T00:00:00"/>
    <x v="2"/>
    <s v="05/15/2025 5:50 AM"/>
    <d v="2025-05-15T12:56:26"/>
    <s v="Approved On Time"/>
    <n v="8"/>
    <s v=""/>
    <s v="110 6001B - FG Subgrade Mainline"/>
    <s v="240607 - Jorge L. Flores"/>
    <s v="Jorge Flores's Crew"/>
  </r>
  <r>
    <n v="604581"/>
    <s v="340055"/>
    <s v="Irael Perez Leyva"/>
    <x v="6"/>
    <x v="6"/>
    <s v="110 6001B"/>
    <s v="FG Subgrade Mainline"/>
    <s v="1"/>
    <n v="12"/>
    <x v="1"/>
    <x v="1"/>
    <m/>
    <x v="7"/>
    <s v="Concrete"/>
    <s v="Jorge L. Flores"/>
    <s v="05/16/2025, 05:02"/>
    <m/>
    <s v="0001-01-01T00:00:00Z"/>
    <x v="11"/>
    <s v="2025-05-16T12:09:02.3839087Z"/>
    <m/>
    <m/>
    <m/>
    <s v="2023-007 - Ector BI 20E Rehab Roadway"/>
    <x v="2"/>
    <d v="2025-05-15T00:00:00"/>
    <x v="1"/>
    <s v="05/16/2025 5:02 AM"/>
    <d v="2025-05-16T12:09:02"/>
    <s v="Approved On Time"/>
    <n v="12"/>
    <s v=""/>
    <s v="110 6001B - FG Subgrade Mainline"/>
    <s v="340055 - Irael Perez Leyva"/>
    <s v="Jorge Flores's Crew"/>
  </r>
  <r>
    <n v="604148"/>
    <s v="340055"/>
    <s v="Irael Perez Leyva"/>
    <x v="6"/>
    <x v="6"/>
    <s v="110 6001B"/>
    <s v="FG Subgrade Mainline"/>
    <s v="1"/>
    <n v="12"/>
    <x v="2"/>
    <x v="1"/>
    <m/>
    <x v="7"/>
    <s v="Concrete"/>
    <s v="Jorge L. Flores"/>
    <s v="05/15/2025, 05:51"/>
    <m/>
    <s v="0001-01-01T00:00:00Z"/>
    <x v="11"/>
    <s v="2025-05-15T12:56:26.7626647Z"/>
    <m/>
    <m/>
    <m/>
    <s v="2023-007 - Ector BI 20E Rehab Roadway"/>
    <x v="2"/>
    <d v="2025-05-14T00:00:00"/>
    <x v="2"/>
    <s v="05/15/2025 5:51 AM"/>
    <d v="2025-05-15T12:56:26"/>
    <s v="Approved On Time"/>
    <n v="12"/>
    <s v=""/>
    <s v="110 6001B - FG Subgrade Mainline"/>
    <s v="340055 - Irael Perez Leyva"/>
    <s v="Jorge Flores's Crew"/>
  </r>
  <r>
    <n v="604288"/>
    <s v="240131"/>
    <s v="Jose A. Bautista"/>
    <x v="25"/>
    <x v="25"/>
    <s v="9000 100A"/>
    <s v="PROJECT MANAGER ENGINEER"/>
    <s v="1"/>
    <n v="8"/>
    <x v="4"/>
    <x v="1"/>
    <m/>
    <x v="1"/>
    <m/>
    <s v="Jose A. Bautista"/>
    <s v="05/15/2025, 08:08"/>
    <m/>
    <s v="0001-01-01T00:00:00Z"/>
    <x v="11"/>
    <s v="2025-05-15T13:11:41.9475577Z"/>
    <m/>
    <m/>
    <m/>
    <s v="2023-019 - Martin SH 176 Roadway Improvem"/>
    <x v="2"/>
    <d v="2025-05-12T00:00:00"/>
    <x v="4"/>
    <s v="05/15/2025 8:08 AM"/>
    <d v="2025-05-15T13:11:41"/>
    <s v="Approved On Time"/>
    <n v="8"/>
    <s v=""/>
    <s v="9000 100A - PROJECT MANAGER ENGINEER"/>
    <s v="240131 - Jose A. Bautista"/>
    <s v=""/>
  </r>
  <r>
    <n v="604289"/>
    <s v="240131"/>
    <s v="Jose A. Bautista"/>
    <x v="25"/>
    <x v="25"/>
    <s v="9000 100A"/>
    <s v="PROJECT MANAGER ENGINEER"/>
    <s v="1"/>
    <n v="8"/>
    <x v="3"/>
    <x v="1"/>
    <m/>
    <x v="1"/>
    <m/>
    <s v="Jose A. Bautista"/>
    <s v="05/15/2025, 08:08"/>
    <m/>
    <s v="0001-01-01T00:00:00Z"/>
    <x v="11"/>
    <s v="2025-05-15T13:11:41.9565537Z"/>
    <m/>
    <m/>
    <m/>
    <s v="2023-019 - Martin SH 176 Roadway Improvem"/>
    <x v="2"/>
    <d v="2025-05-13T00:00:00"/>
    <x v="3"/>
    <s v="05/15/2025 8:08 AM"/>
    <d v="2025-05-15T13:11:41"/>
    <s v="Approved On Time"/>
    <n v="8"/>
    <s v=""/>
    <s v="9000 100A - PROJECT MANAGER ENGINEER"/>
    <s v="240131 - Jose A. Bautista"/>
    <s v=""/>
  </r>
  <r>
    <n v="604290"/>
    <s v="240131"/>
    <s v="Jose A. Bautista"/>
    <x v="25"/>
    <x v="25"/>
    <s v="9000 100A"/>
    <s v="PROJECT MANAGER ENGINEER"/>
    <s v="1"/>
    <n v="8"/>
    <x v="2"/>
    <x v="1"/>
    <m/>
    <x v="1"/>
    <m/>
    <s v="Jose A. Bautista"/>
    <s v="05/15/2025, 08:08"/>
    <m/>
    <s v="0001-01-01T00:00:00Z"/>
    <x v="11"/>
    <s v="2025-05-15T13:11:41.9657356Z"/>
    <m/>
    <m/>
    <m/>
    <s v="2023-019 - Martin SH 176 Roadway Improvem"/>
    <x v="2"/>
    <d v="2025-05-14T00:00:00"/>
    <x v="2"/>
    <s v="05/15/2025 8:08 AM"/>
    <d v="2025-05-15T13:11:41"/>
    <s v="Approved On Time"/>
    <n v="8"/>
    <s v=""/>
    <s v="9000 100A - PROJECT MANAGER ENGINEER"/>
    <s v="240131 - Jose A. Bautista"/>
    <s v=""/>
  </r>
  <r>
    <n v="604291"/>
    <s v="240131"/>
    <s v="Jose A. Bautista"/>
    <x v="25"/>
    <x v="25"/>
    <s v="9000 100A"/>
    <s v="PROJECT MANAGER ENGINEER"/>
    <s v="1"/>
    <n v="8"/>
    <x v="1"/>
    <x v="1"/>
    <m/>
    <x v="1"/>
    <m/>
    <s v="Jose A. Bautista"/>
    <s v="05/15/2025, 08:08"/>
    <m/>
    <s v="0001-01-01T00:00:00Z"/>
    <x v="11"/>
    <s v="2025-05-15T13:11:41.9754598Z"/>
    <m/>
    <m/>
    <m/>
    <s v="2023-019 - Martin SH 176 Roadway Improvem"/>
    <x v="2"/>
    <d v="2025-05-15T00:00:00"/>
    <x v="1"/>
    <s v="05/15/2025 8:08 AM"/>
    <d v="2025-05-15T13:11:41"/>
    <s v="Approved On Time"/>
    <n v="8"/>
    <s v=""/>
    <s v="9000 100A - PROJECT MANAGER ENGINEER"/>
    <s v="240131 - Jose A. Bautista"/>
    <s v=""/>
  </r>
  <r>
    <n v="604295"/>
    <s v="240131"/>
    <s v="Jose A. Bautista"/>
    <x v="25"/>
    <x v="25"/>
    <s v="9000 100A"/>
    <s v="PROJECT MANAGER ENGINEER"/>
    <s v="1"/>
    <n v="8"/>
    <x v="0"/>
    <x v="1"/>
    <m/>
    <x v="1"/>
    <m/>
    <s v="Jose A. Bautista"/>
    <s v="05/15/2025, 08:11"/>
    <m/>
    <s v="0001-01-01T00:00:00Z"/>
    <x v="11"/>
    <s v="2025-05-15T13:11:41.9831457Z"/>
    <m/>
    <m/>
    <m/>
    <s v="2023-019 - Martin SH 176 Roadway Improvem"/>
    <x v="2"/>
    <d v="2025-05-16T00:00:00"/>
    <x v="0"/>
    <s v="05/15/2025 8:11 AM"/>
    <d v="2025-05-15T13:11:41"/>
    <s v="Approved On Time"/>
    <n v="8"/>
    <s v=""/>
    <s v="9000 100A - PROJECT MANAGER ENGINEER"/>
    <s v="240131 - Jose A. Bautista"/>
    <s v=""/>
  </r>
  <r>
    <n v="604681"/>
    <s v="340064"/>
    <s v="Felix G. Ortiz Rosado"/>
    <x v="6"/>
    <x v="6"/>
    <s v="545 6003A"/>
    <s v="MOVE&amp; RESET CCA"/>
    <s v="1"/>
    <n v="0.5"/>
    <x v="1"/>
    <x v="1"/>
    <m/>
    <x v="6"/>
    <s v="Traffic"/>
    <s v="Jose A. Bautista"/>
    <s v="05/16/2025, 07:11"/>
    <m/>
    <s v="0001-01-01T00:00:00Z"/>
    <x v="11"/>
    <s v="2025-05-16T12:11:48.9863442Z"/>
    <m/>
    <m/>
    <m/>
    <s v="2023-007 - Ector BI 20E Rehab Roadway"/>
    <x v="2"/>
    <d v="2025-05-15T00:00:00"/>
    <x v="1"/>
    <s v="05/16/2025 7:11 AM"/>
    <d v="2025-05-16T12:11:48"/>
    <s v="Approved On Time"/>
    <n v="0.5"/>
    <s v=""/>
    <s v="545 6003A - MOVE&amp; RESET CCA"/>
    <s v="340064 - Felix G. Ortiz Rosado"/>
    <s v="WILLIAM PERSINGER WTX TC"/>
  </r>
  <r>
    <n v="604231"/>
    <s v="340064"/>
    <s v="Felix G. Ortiz Rosado"/>
    <x v="6"/>
    <x v="6"/>
    <s v="9606 6056I"/>
    <s v="BARRICADES SIGNS AND TRAFFIC H"/>
    <s v="1"/>
    <n v="12.5"/>
    <x v="2"/>
    <x v="1"/>
    <m/>
    <x v="6"/>
    <s v="Traffic"/>
    <s v="Jose A. Bautista"/>
    <s v="05/15/2025, 07:21"/>
    <m/>
    <s v="0001-01-01T00:00:00Z"/>
    <x v="11"/>
    <s v="2025-05-15T12:56:06.6237515Z"/>
    <m/>
    <m/>
    <m/>
    <s v="2023-007 - Ector BI 20E Rehab Roadway"/>
    <x v="2"/>
    <d v="2025-05-14T00:00:00"/>
    <x v="2"/>
    <s v="05/15/2025 7:21 AM"/>
    <d v="2025-05-15T12:56:06"/>
    <s v="Approved On Time"/>
    <n v="12.5"/>
    <s v=""/>
    <s v="9606 6056I - BARRICADES SIGNS AND TRAFFIC H"/>
    <s v="340064 - Felix G. Ortiz Rosado"/>
    <s v="WILLIAM PERSINGER WTX TC"/>
  </r>
  <r>
    <n v="603772"/>
    <s v="340064"/>
    <s v="Felix G. Ortiz Rosado"/>
    <x v="6"/>
    <x v="6"/>
    <s v="6185 6005A"/>
    <s v="Install Maintain Remove Attenu"/>
    <s v="1"/>
    <n v="1.5"/>
    <x v="3"/>
    <x v="1"/>
    <m/>
    <x v="6"/>
    <s v="Traffic"/>
    <s v="Jose A. Bautista"/>
    <s v="05/14/2025, 07:14"/>
    <m/>
    <s v="0001-01-01T00:00:00Z"/>
    <x v="11"/>
    <s v="2025-05-14T12:18:53.8239205Z"/>
    <m/>
    <m/>
    <m/>
    <s v="2023-007 - Ector BI 20E Rehab Roadway"/>
    <x v="2"/>
    <d v="2025-05-13T00:00:00"/>
    <x v="3"/>
    <s v="05/14/2025 7:14 AM"/>
    <d v="2025-05-14T12:18:53"/>
    <s v="Approved On Time"/>
    <n v="1.5"/>
    <s v=""/>
    <s v="6185 6005A - Install Maintain Remove Attenu"/>
    <s v="340064 - Felix G. Ortiz Rosado"/>
    <s v="WILLIAM PERSINGER WTX TC"/>
  </r>
  <r>
    <n v="603749"/>
    <s v="340064"/>
    <s v="Felix G. Ortiz Rosado"/>
    <x v="6"/>
    <x v="6"/>
    <s v="9606 6056I"/>
    <s v="BARRICADES SIGNS AND TRAFFIC H"/>
    <s v="1"/>
    <n v="11"/>
    <x v="3"/>
    <x v="1"/>
    <m/>
    <x v="6"/>
    <s v="Traffic"/>
    <s v="Jose A. Bautista"/>
    <s v="05/14/2025, 07:02"/>
    <m/>
    <s v="0001-01-01T00:00:00Z"/>
    <x v="11"/>
    <s v="2025-05-14T12:18:53.8239186Z"/>
    <m/>
    <m/>
    <m/>
    <s v="2023-007 - Ector BI 20E Rehab Roadway"/>
    <x v="2"/>
    <d v="2025-05-13T00:00:00"/>
    <x v="3"/>
    <s v="05/14/2025 7:02 AM"/>
    <d v="2025-05-14T12:18:53"/>
    <s v="Approved On Time"/>
    <n v="11"/>
    <s v=""/>
    <s v="9606 6056I - BARRICADES SIGNS AND TRAFFIC H"/>
    <s v="340064 - Felix G. Ortiz Rosado"/>
    <s v="WILLIAM PERSINGER WTX TC"/>
  </r>
  <r>
    <n v="603339"/>
    <s v="340064"/>
    <s v="Felix G. Ortiz Rosado"/>
    <x v="6"/>
    <x v="6"/>
    <s v="9606 6056I"/>
    <s v="BARRICADES SIGNS AND TRAFFIC H"/>
    <s v="1"/>
    <n v="12.2"/>
    <x v="4"/>
    <x v="1"/>
    <m/>
    <x v="6"/>
    <s v="Traffic"/>
    <s v="Jose A. Bautista"/>
    <s v="05/13/2025, 07:16"/>
    <m/>
    <s v="0001-01-01T00:00:00Z"/>
    <x v="11"/>
    <s v="2025-05-13T12:23:36.423812Z"/>
    <m/>
    <m/>
    <m/>
    <s v="2023-007 - Ector BI 20E Rehab Roadway"/>
    <x v="2"/>
    <d v="2025-05-12T00:00:00"/>
    <x v="4"/>
    <s v="05/13/2025 7:16 AM"/>
    <d v="2025-05-13T12:23:36"/>
    <s v="Approved On Time"/>
    <n v="12.2"/>
    <s v=""/>
    <s v="9606 6056I - BARRICADES SIGNS AND TRAFFIC H"/>
    <s v="340064 - Felix G. Ortiz Rosado"/>
    <s v="WILLIAM PERSINGER WTX TC"/>
  </r>
  <r>
    <n v="603340"/>
    <s v="340063"/>
    <s v="Jose O. Pomales-Rosado"/>
    <x v="6"/>
    <x v="6"/>
    <s v="9606 6056I"/>
    <s v="BARRICADES SIGNS AND TRAFFIC H"/>
    <s v="1"/>
    <n v="12.2"/>
    <x v="4"/>
    <x v="1"/>
    <m/>
    <x v="6"/>
    <s v="Traffic"/>
    <s v="Jose A. Bautista"/>
    <s v="05/13/2025, 07:16"/>
    <m/>
    <s v="0001-01-01T00:00:00Z"/>
    <x v="11"/>
    <s v="2025-05-13T12:23:36.4238135Z"/>
    <m/>
    <m/>
    <m/>
    <s v="2023-007 - Ector BI 20E Rehab Roadway"/>
    <x v="2"/>
    <d v="2025-05-12T00:00:00"/>
    <x v="4"/>
    <s v="05/13/2025 7:16 AM"/>
    <d v="2025-05-13T12:23:36"/>
    <s v="Approved On Time"/>
    <n v="12.2"/>
    <s v=""/>
    <s v="9606 6056I - BARRICADES SIGNS AND TRAFFIC H"/>
    <s v="340063 - Jose O. Pomales-Rosado"/>
    <s v="WILLIAM PERSINGER WTX TC"/>
  </r>
  <r>
    <n v="603771"/>
    <s v="340063"/>
    <s v="Jose O. Pomales-Rosado"/>
    <x v="6"/>
    <x v="6"/>
    <s v="6185 6005A"/>
    <s v="Install Maintain Remove Attenu"/>
    <s v="1"/>
    <n v="1.5"/>
    <x v="3"/>
    <x v="1"/>
    <m/>
    <x v="6"/>
    <s v="Traffic"/>
    <s v="Jose A. Bautista"/>
    <s v="05/14/2025, 07:14"/>
    <m/>
    <s v="0001-01-01T00:00:00Z"/>
    <x v="11"/>
    <s v="2025-05-14T12:18:53.8239204Z"/>
    <m/>
    <m/>
    <m/>
    <s v="2023-007 - Ector BI 20E Rehab Roadway"/>
    <x v="2"/>
    <d v="2025-05-13T00:00:00"/>
    <x v="3"/>
    <s v="05/14/2025 7:14 AM"/>
    <d v="2025-05-14T12:18:53"/>
    <s v="Approved On Time"/>
    <n v="1.5"/>
    <s v=""/>
    <s v="6185 6005A - Install Maintain Remove Attenu"/>
    <s v="340063 - Jose O. Pomales-Rosado"/>
    <s v="WILLIAM PERSINGER WTX TC"/>
  </r>
  <r>
    <n v="604232"/>
    <s v="340063"/>
    <s v="Jose O. Pomales-Rosado"/>
    <x v="6"/>
    <x v="6"/>
    <s v="9606 6056I"/>
    <s v="BARRICADES SIGNS AND TRAFFIC H"/>
    <s v="1"/>
    <n v="12.5"/>
    <x v="2"/>
    <x v="1"/>
    <m/>
    <x v="6"/>
    <s v="Traffic"/>
    <s v="Jose A. Bautista"/>
    <s v="05/15/2025, 07:22"/>
    <m/>
    <s v="0001-01-01T00:00:00Z"/>
    <x v="11"/>
    <s v="2025-05-15T12:56:06.6237529Z"/>
    <m/>
    <m/>
    <m/>
    <s v="2023-007 - Ector BI 20E Rehab Roadway"/>
    <x v="2"/>
    <d v="2025-05-14T00:00:00"/>
    <x v="2"/>
    <s v="05/15/2025 7:22 AM"/>
    <d v="2025-05-15T12:56:06"/>
    <s v="Approved On Time"/>
    <n v="12.5"/>
    <s v=""/>
    <s v="9606 6056I - BARRICADES SIGNS AND TRAFFIC H"/>
    <s v="340063 - Jose O. Pomales-Rosado"/>
    <s v="WILLIAM PERSINGER WTX TC"/>
  </r>
  <r>
    <n v="603750"/>
    <s v="340063"/>
    <s v="Jose O. Pomales-Rosado"/>
    <x v="6"/>
    <x v="6"/>
    <s v="9606 6056I"/>
    <s v="BARRICADES SIGNS AND TRAFFIC H"/>
    <s v="1"/>
    <n v="11"/>
    <x v="3"/>
    <x v="1"/>
    <m/>
    <x v="6"/>
    <s v="Traffic"/>
    <s v="Jose A. Bautista"/>
    <s v="05/14/2025, 07:02"/>
    <m/>
    <s v="0001-01-01T00:00:00Z"/>
    <x v="11"/>
    <s v="2025-05-14T12:18:53.8239203Z"/>
    <m/>
    <m/>
    <m/>
    <s v="2023-007 - Ector BI 20E Rehab Roadway"/>
    <x v="2"/>
    <d v="2025-05-13T00:00:00"/>
    <x v="3"/>
    <s v="05/14/2025 7:02 AM"/>
    <d v="2025-05-14T12:18:53"/>
    <s v="Approved On Time"/>
    <n v="11"/>
    <s v=""/>
    <s v="9606 6056I - BARRICADES SIGNS AND TRAFFIC H"/>
    <s v="340063 - Jose O. Pomales-Rosado"/>
    <s v="WILLIAM PERSINGER WTX TC"/>
  </r>
  <r>
    <n v="604683"/>
    <s v="340063"/>
    <s v="Jose O. Pomales-Rosado"/>
    <x v="6"/>
    <x v="6"/>
    <s v="545 6003A"/>
    <s v="MOVE&amp; RESET CCA"/>
    <s v="1"/>
    <n v="1.5"/>
    <x v="1"/>
    <x v="1"/>
    <m/>
    <x v="6"/>
    <s v="Traffic"/>
    <s v="Jose A. Bautista"/>
    <s v="05/16/2025, 07:11"/>
    <m/>
    <s v="0001-01-01T00:00:00Z"/>
    <x v="11"/>
    <s v="2025-05-16T12:11:48.9863443Z"/>
    <m/>
    <m/>
    <m/>
    <s v="2023-007 - Ector BI 20E Rehab Roadway"/>
    <x v="2"/>
    <d v="2025-05-15T00:00:00"/>
    <x v="1"/>
    <s v="05/16/2025 7:11 AM"/>
    <d v="2025-05-16T12:11:48"/>
    <s v="Approved On Time"/>
    <n v="1.5"/>
    <s v=""/>
    <s v="545 6003A - MOVE&amp; RESET CCA"/>
    <s v="340063 - Jose O. Pomales-Rosado"/>
    <s v="WILLIAM PERSINGER WTX TC"/>
  </r>
  <r>
    <n v="603773"/>
    <s v="240607"/>
    <s v="Jorge L. Flores"/>
    <x v="6"/>
    <x v="6"/>
    <s v="6185 6005A"/>
    <s v="Install Maintain Remove Attenu"/>
    <s v="1"/>
    <n v="6"/>
    <x v="3"/>
    <x v="1"/>
    <m/>
    <x v="7"/>
    <s v="Concrete"/>
    <s v="Jose A. Bautista"/>
    <s v="05/14/2025, 07:16"/>
    <m/>
    <s v="0001-01-01T00:00:00Z"/>
    <x v="11"/>
    <s v="2025-05-14T12:17:43.9268646Z"/>
    <m/>
    <m/>
    <m/>
    <s v="2023-007 - Ector BI 20E Rehab Roadway"/>
    <x v="2"/>
    <d v="2025-05-13T00:00:00"/>
    <x v="3"/>
    <s v="05/14/2025 7:16 AM"/>
    <d v="2025-05-14T12:17:43"/>
    <s v="Approved On Time"/>
    <n v="6"/>
    <s v=""/>
    <s v="6185 6005A - Install Maintain Remove Attenu"/>
    <s v="240607 - Jorge L. Flores"/>
    <s v="Jorge Flores's Crew"/>
  </r>
  <r>
    <n v="604666"/>
    <s v="340063"/>
    <s v="Jose O. Pomales-Rosado"/>
    <x v="6"/>
    <x v="6"/>
    <s v="9606 6056I"/>
    <s v="BARRICADES SIGNS AND TRAFFIC H"/>
    <s v="1"/>
    <n v="11"/>
    <x v="1"/>
    <x v="1"/>
    <m/>
    <x v="6"/>
    <s v="Traffic"/>
    <s v="Esteban Rodriguez Perez"/>
    <s v="05/16/2025, 07:03"/>
    <m/>
    <s v="0001-01-01T00:00:00Z"/>
    <x v="11"/>
    <s v="2025-05-16T12:11:48.9863424Z"/>
    <m/>
    <m/>
    <m/>
    <s v="2023-007 - Ector BI 20E Rehab Roadway"/>
    <x v="2"/>
    <d v="2025-05-15T00:00:00"/>
    <x v="1"/>
    <s v="05/16/2025 7:03 AM"/>
    <d v="2025-05-16T12:11:48"/>
    <s v="Approved On Time"/>
    <n v="11"/>
    <s v=""/>
    <s v="9606 6056I - BARRICADES SIGNS AND TRAFFIC H"/>
    <s v="340063 - Jose O. Pomales-Rosado"/>
    <s v="WILLIAM PERSINGER WTX TC"/>
  </r>
  <r>
    <n v="603760"/>
    <s v="240348"/>
    <s v="Sabino Ibarra"/>
    <x v="6"/>
    <x v="6"/>
    <s v="467 6168F"/>
    <s v="F P S Toe"/>
    <s v="1"/>
    <n v="8"/>
    <x v="3"/>
    <x v="1"/>
    <m/>
    <x v="31"/>
    <s v="Concrete"/>
    <s v="Esteban Rodriguez Perez"/>
    <s v="05/14/2025, 07:04"/>
    <m/>
    <s v="0001-01-01T00:00:00Z"/>
    <x v="11"/>
    <s v="2025-05-14T12:22:25.6668032Z"/>
    <m/>
    <m/>
    <m/>
    <s v="2023-007 - Ector BI 20E Rehab Roadway"/>
    <x v="2"/>
    <d v="2025-05-13T00:00:00"/>
    <x v="3"/>
    <s v="05/14/2025 7:04 AM"/>
    <d v="2025-05-14T12:22:25"/>
    <s v="Approved On Time"/>
    <n v="8"/>
    <s v=""/>
    <s v="467 6168F - F P S Toe"/>
    <s v="240348 - Sabino Ibarra"/>
    <s v="Sabino Ibarra's Crew"/>
  </r>
  <r>
    <n v="603326"/>
    <s v="240348"/>
    <s v="Sabino Ibarra"/>
    <x v="6"/>
    <x v="6"/>
    <s v="466 6179E"/>
    <s v="F P S Wingwalls"/>
    <s v="1"/>
    <n v="8"/>
    <x v="4"/>
    <x v="1"/>
    <m/>
    <x v="31"/>
    <s v="Concrete"/>
    <s v="Esteban Rodriguez Perez"/>
    <s v="05/13/2025, 07:07"/>
    <m/>
    <s v="0001-01-01T00:00:00Z"/>
    <x v="11"/>
    <s v="2025-05-13T12:32:18.0091735Z"/>
    <m/>
    <m/>
    <m/>
    <s v="2023-007 - Ector BI 20E Rehab Roadway"/>
    <x v="2"/>
    <d v="2025-05-12T00:00:00"/>
    <x v="4"/>
    <s v="05/13/2025 7:07 AM"/>
    <d v="2025-05-13T12:32:18"/>
    <s v="Approved On Time"/>
    <n v="8"/>
    <s v=""/>
    <s v="466 6179E - F P S Wingwalls"/>
    <s v="240348 - Sabino Ibarra"/>
    <s v="Sabino Ibarra's Crew"/>
  </r>
  <r>
    <n v="604219"/>
    <s v="240348"/>
    <s v="Sabino Ibarra"/>
    <x v="6"/>
    <x v="6"/>
    <s v="467 6390A"/>
    <s v="SET (TY II) (24 IN) (RCP) (4:"/>
    <s v="1"/>
    <n v="4"/>
    <x v="2"/>
    <x v="1"/>
    <m/>
    <x v="31"/>
    <s v="Concrete"/>
    <s v="Esteban Rodriguez Perez"/>
    <s v="05/15/2025, 07:19"/>
    <m/>
    <s v="0001-01-01T00:00:00Z"/>
    <x v="11"/>
    <s v="2025-05-15T12:56:16.0973456Z"/>
    <m/>
    <m/>
    <m/>
    <s v="2023-007 - Ector BI 20E Rehab Roadway"/>
    <x v="2"/>
    <d v="2025-05-14T00:00:00"/>
    <x v="2"/>
    <s v="05/15/2025 7:19 AM"/>
    <d v="2025-05-15T12:56:16"/>
    <s v="Approved On Time"/>
    <n v="4"/>
    <s v=""/>
    <s v="467 6390A - SET (TY II) (24 IN) (RCP) (4:"/>
    <s v="240348 - Sabino Ibarra"/>
    <s v="Sabino Ibarra's Crew"/>
  </r>
  <r>
    <n v="604220"/>
    <s v="240348"/>
    <s v="Sabino Ibarra"/>
    <x v="6"/>
    <x v="6"/>
    <s v="464 6005A"/>
    <s v="RCP 24 Ins Back Pipe"/>
    <s v="1"/>
    <n v="4"/>
    <x v="2"/>
    <x v="1"/>
    <m/>
    <x v="31"/>
    <s v="Concrete"/>
    <s v="Esteban Rodriguez Perez"/>
    <s v="05/15/2025, 07:20"/>
    <m/>
    <s v="0001-01-01T00:00:00Z"/>
    <x v="11"/>
    <s v="2025-05-15T12:56:16.0973473Z"/>
    <m/>
    <m/>
    <m/>
    <s v="2023-007 - Ector BI 20E Rehab Roadway"/>
    <x v="2"/>
    <d v="2025-05-14T00:00:00"/>
    <x v="2"/>
    <s v="05/15/2025 7:20 AM"/>
    <d v="2025-05-15T12:56:16"/>
    <s v="Approved On Time"/>
    <n v="4"/>
    <s v=""/>
    <s v="464 6005A - RCP 24 Ins Back Pipe"/>
    <s v="240348 - Sabino Ibarra"/>
    <s v="Sabino Ibarra's Crew"/>
  </r>
  <r>
    <n v="604661"/>
    <s v="240348"/>
    <s v="Sabino Ibarra"/>
    <x v="6"/>
    <x v="6"/>
    <s v="467 6168E"/>
    <s v="F P S Sides"/>
    <s v="1"/>
    <n v="8"/>
    <x v="1"/>
    <x v="1"/>
    <m/>
    <x v="31"/>
    <s v="Concrete"/>
    <s v="Esteban Rodriguez Perez"/>
    <s v="05/16/2025, 07:01"/>
    <m/>
    <s v="0001-01-01T00:00:00Z"/>
    <x v="11"/>
    <s v="2025-05-16T12:12:24.4243582Z"/>
    <m/>
    <m/>
    <m/>
    <s v="2023-007 - Ector BI 20E Rehab Roadway"/>
    <x v="2"/>
    <d v="2025-05-15T00:00:00"/>
    <x v="1"/>
    <s v="05/16/2025 7:01 AM"/>
    <d v="2025-05-16T12:12:24"/>
    <s v="Approved On Time"/>
    <n v="8"/>
    <s v=""/>
    <s v="467 6168E - F P S Sides"/>
    <s v="240348 - Sabino Ibarra"/>
    <s v="Sabino Ibarra's Crew"/>
  </r>
  <r>
    <n v="604858"/>
    <s v="240348"/>
    <s v="Sabino Ibarra"/>
    <x v="6"/>
    <x v="6"/>
    <s v="467 6168E"/>
    <s v="F P S Sides"/>
    <s v="1"/>
    <n v="8"/>
    <x v="0"/>
    <x v="1"/>
    <m/>
    <x v="31"/>
    <s v="Concrete"/>
    <s v="Esteban Rodriguez Perez"/>
    <s v="05/16/2025, 13:37"/>
    <m/>
    <s v="0001-01-01T00:00:00Z"/>
    <x v="11"/>
    <s v="2025-05-16T20:17:16.0316747Z"/>
    <m/>
    <m/>
    <m/>
    <s v="2023-007 - Ector BI 20E Rehab Roadway"/>
    <x v="2"/>
    <d v="2025-05-16T00:00:00"/>
    <x v="0"/>
    <s v="05/16/2025 1:37 PM"/>
    <d v="2025-05-16T20:17:16"/>
    <s v="Approved On Time"/>
    <n v="8"/>
    <s v=""/>
    <s v="467 6168E - F P S Sides"/>
    <s v="240348 - Sabino Ibarra"/>
    <s v="Sabino Ibarra's Crew"/>
  </r>
  <r>
    <n v="603762"/>
    <s v="310008"/>
    <s v="Esteban Rodriguez Perez"/>
    <x v="6"/>
    <x v="6"/>
    <s v="9000 100A"/>
    <s v="PROJECT MANAGER ENGINEER"/>
    <s v="1"/>
    <n v="8"/>
    <x v="4"/>
    <x v="1"/>
    <m/>
    <x v="1"/>
    <m/>
    <s v="Esteban Rodriguez Perez"/>
    <s v="05/14/2025, 07:06"/>
    <m/>
    <s v="0001-01-01T00:00:00Z"/>
    <x v="11"/>
    <s v="2025-05-14T12:22:37.5264925Z"/>
    <m/>
    <m/>
    <m/>
    <s v="2023-007 - Ector BI 20E Rehab Roadway"/>
    <x v="2"/>
    <d v="2025-05-12T00:00:00"/>
    <x v="4"/>
    <s v="05/14/2025 7:06 AM"/>
    <d v="2025-05-14T12:22:37"/>
    <s v="Approved On Time"/>
    <n v="8"/>
    <s v=""/>
    <s v="9000 100A - PROJECT MANAGER ENGINEER"/>
    <s v="310008 - Esteban Rodriguez Perez"/>
    <s v=""/>
  </r>
  <r>
    <n v="603763"/>
    <s v="310008"/>
    <s v="Esteban Rodriguez Perez"/>
    <x v="6"/>
    <x v="6"/>
    <s v="9000 100A"/>
    <s v="PROJECT MANAGER ENGINEER"/>
    <s v="1"/>
    <n v="8"/>
    <x v="3"/>
    <x v="1"/>
    <m/>
    <x v="1"/>
    <m/>
    <s v="Esteban Rodriguez Perez"/>
    <s v="05/14/2025, 07:06"/>
    <m/>
    <s v="0001-01-01T00:00:00Z"/>
    <x v="11"/>
    <s v="2025-05-14T12:22:37.5388266Z"/>
    <m/>
    <m/>
    <m/>
    <s v="2023-007 - Ector BI 20E Rehab Roadway"/>
    <x v="2"/>
    <d v="2025-05-13T00:00:00"/>
    <x v="3"/>
    <s v="05/14/2025 7:06 AM"/>
    <d v="2025-05-14T12:22:37"/>
    <s v="Approved On Time"/>
    <n v="8"/>
    <s v=""/>
    <s v="9000 100A - PROJECT MANAGER ENGINEER"/>
    <s v="310008 - Esteban Rodriguez Perez"/>
    <s v=""/>
  </r>
  <r>
    <n v="603764"/>
    <s v="310008"/>
    <s v="Esteban Rodriguez Perez"/>
    <x v="6"/>
    <x v="6"/>
    <s v="9000 100A"/>
    <s v="PROJECT MANAGER ENGINEER"/>
    <s v="1"/>
    <n v="8"/>
    <x v="2"/>
    <x v="1"/>
    <m/>
    <x v="1"/>
    <m/>
    <s v="Esteban Rodriguez Perez"/>
    <s v="05/14/2025, 07:06"/>
    <m/>
    <s v="0001-01-01T00:00:00Z"/>
    <x v="11"/>
    <s v="2025-05-14T12:22:37.5495587Z"/>
    <m/>
    <m/>
    <m/>
    <s v="2023-007 - Ector BI 20E Rehab Roadway"/>
    <x v="2"/>
    <d v="2025-05-14T00:00:00"/>
    <x v="2"/>
    <s v="05/14/2025 7:06 AM"/>
    <d v="2025-05-14T12:22:37"/>
    <s v="Approved On Time"/>
    <n v="8"/>
    <s v=""/>
    <s v="9000 100A - PROJECT MANAGER ENGINEER"/>
    <s v="310008 - Esteban Rodriguez Perez"/>
    <s v=""/>
  </r>
  <r>
    <n v="603765"/>
    <s v="310008"/>
    <s v="Esteban Rodriguez Perez"/>
    <x v="6"/>
    <x v="6"/>
    <s v="9000 100A"/>
    <s v="PROJECT MANAGER ENGINEER"/>
    <s v="1"/>
    <n v="8"/>
    <x v="1"/>
    <x v="1"/>
    <m/>
    <x v="1"/>
    <m/>
    <s v="Esteban Rodriguez Perez"/>
    <s v="05/14/2025, 07:06"/>
    <m/>
    <s v="0001-01-01T00:00:00Z"/>
    <x v="11"/>
    <s v="2025-05-14T12:22:37.5591048Z"/>
    <m/>
    <m/>
    <m/>
    <s v="2023-007 - Ector BI 20E Rehab Roadway"/>
    <x v="2"/>
    <d v="2025-05-15T00:00:00"/>
    <x v="1"/>
    <s v="05/14/2025 7:06 AM"/>
    <d v="2025-05-14T12:22:37"/>
    <s v="Approved On Time"/>
    <n v="8"/>
    <s v=""/>
    <s v="9000 100A - PROJECT MANAGER ENGINEER"/>
    <s v="310008 - Esteban Rodriguez Perez"/>
    <s v=""/>
  </r>
  <r>
    <n v="603766"/>
    <s v="310008"/>
    <s v="Esteban Rodriguez Perez"/>
    <x v="6"/>
    <x v="6"/>
    <s v="9000 100A"/>
    <s v="PROJECT MANAGER ENGINEER"/>
    <s v="1"/>
    <n v="8"/>
    <x v="0"/>
    <x v="1"/>
    <m/>
    <x v="1"/>
    <m/>
    <s v="Esteban Rodriguez Perez"/>
    <s v="05/14/2025, 07:06"/>
    <m/>
    <s v="0001-01-01T00:00:00Z"/>
    <x v="11"/>
    <s v="2025-05-14T12:22:37.5685027Z"/>
    <m/>
    <m/>
    <m/>
    <s v="2023-007 - Ector BI 20E Rehab Roadway"/>
    <x v="2"/>
    <d v="2025-05-16T00:00:00"/>
    <x v="0"/>
    <s v="05/14/2025 7:06 AM"/>
    <d v="2025-05-14T12:22:37"/>
    <s v="Approved On Time"/>
    <n v="8"/>
    <s v=""/>
    <s v="9000 100A - PROJECT MANAGER ENGINEER"/>
    <s v="310008 - Esteban Rodriguez Perez"/>
    <s v=""/>
  </r>
  <r>
    <n v="604852"/>
    <s v="240522"/>
    <s v="Jose M. Gonzalez Pedroza"/>
    <x v="6"/>
    <x v="6"/>
    <s v="467 6168E"/>
    <s v="F P S Sides"/>
    <s v="1"/>
    <n v="10"/>
    <x v="0"/>
    <x v="1"/>
    <m/>
    <x v="31"/>
    <s v="Concrete"/>
    <s v="Esteban Rodriguez Perez"/>
    <s v="05/16/2025, 13:37"/>
    <m/>
    <s v="0001-01-01T00:00:00Z"/>
    <x v="11"/>
    <s v="2025-05-16T20:17:16.031674Z"/>
    <m/>
    <m/>
    <m/>
    <s v="2023-007 - Ector BI 20E Rehab Roadway"/>
    <x v="2"/>
    <d v="2025-05-16T00:00:00"/>
    <x v="0"/>
    <s v="05/16/2025 1:37 PM"/>
    <d v="2025-05-16T20:17:16"/>
    <s v="Approved On Time"/>
    <n v="10"/>
    <s v=""/>
    <s v="467 6168E - F P S Sides"/>
    <s v="240522 - Jose M. Gonzalez Pedroza"/>
    <s v="Sabino Ibarra's Crew"/>
  </r>
  <r>
    <n v="604656"/>
    <s v="240522"/>
    <s v="Jose M. Gonzalez Pedroza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78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522 - Jose M. Gonzalez Pedroza"/>
    <s v="Sabino Ibarra's Crew"/>
  </r>
  <r>
    <n v="604235"/>
    <s v="240522"/>
    <s v="Jose M. Gonzalez Pedroza"/>
    <x v="6"/>
    <x v="6"/>
    <s v="462 6050I"/>
    <s v="CONC BOX CULV (5 FT X 2 FT)(EX"/>
    <s v="1"/>
    <n v="10"/>
    <x v="2"/>
    <x v="1"/>
    <m/>
    <x v="31"/>
    <s v="Concrete"/>
    <s v="Esteban Rodriguez Perez"/>
    <s v="05/15/2025, 07:22"/>
    <m/>
    <s v="0001-01-01T00:00:00Z"/>
    <x v="11"/>
    <s v="2025-05-15T12:56:16.0973482Z"/>
    <m/>
    <m/>
    <m/>
    <s v="2023-007 - Ector BI 20E Rehab Roadway"/>
    <x v="2"/>
    <d v="2025-05-14T00:00:00"/>
    <x v="2"/>
    <s v="05/15/2025 7:22 AM"/>
    <d v="2025-05-15T12:56:16"/>
    <s v="Approved On Time"/>
    <n v="10"/>
    <s v=""/>
    <s v="462 6050I - CONC BOX CULV (5 FT X 2 FT)(EX"/>
    <s v="240522 - Jose M. Gonzalez Pedroza"/>
    <s v="Sabino Ibarra's Crew"/>
  </r>
  <r>
    <n v="603754"/>
    <s v="240522"/>
    <s v="Jose M. Gonzalez Pedroza"/>
    <x v="6"/>
    <x v="6"/>
    <s v="467 6168F"/>
    <s v="F P S Toe"/>
    <s v="1"/>
    <n v="10.5"/>
    <x v="3"/>
    <x v="1"/>
    <m/>
    <x v="31"/>
    <s v="Concrete"/>
    <s v="Esteban Rodriguez Perez"/>
    <s v="05/14/2025, 07:04"/>
    <m/>
    <s v="0001-01-01T00:00:00Z"/>
    <x v="11"/>
    <s v="2025-05-14T12:22:25.6668027Z"/>
    <m/>
    <m/>
    <m/>
    <s v="2023-007 - Ector BI 20E Rehab Roadway"/>
    <x v="2"/>
    <d v="2025-05-13T00:00:00"/>
    <x v="3"/>
    <s v="05/14/2025 7:04 AM"/>
    <d v="2025-05-14T12:22:25"/>
    <s v="Approved On Time"/>
    <n v="10.5"/>
    <s v=""/>
    <s v="467 6168F - F P S Toe"/>
    <s v="240522 - Jose M. Gonzalez Pedroza"/>
    <s v="Sabino Ibarra's Crew"/>
  </r>
  <r>
    <n v="603330"/>
    <s v="240522"/>
    <s v="Jose M. Gonzalez Pedroza"/>
    <x v="6"/>
    <x v="6"/>
    <s v="466 6179E"/>
    <s v="F P S Wingwalls"/>
    <s v="1"/>
    <n v="10"/>
    <x v="4"/>
    <x v="1"/>
    <m/>
    <x v="31"/>
    <s v="Concrete"/>
    <s v="Esteban Rodriguez Perez"/>
    <s v="05/13/2025, 07:07"/>
    <m/>
    <s v="0001-01-01T00:00:00Z"/>
    <x v="11"/>
    <s v="2025-05-13T12:32:18.0091753Z"/>
    <m/>
    <m/>
    <m/>
    <s v="2023-007 - Ector BI 20E Rehab Roadway"/>
    <x v="2"/>
    <d v="2025-05-12T00:00:00"/>
    <x v="4"/>
    <s v="05/13/2025 7:07 AM"/>
    <d v="2025-05-13T12:32:18"/>
    <s v="Approved On Time"/>
    <n v="10"/>
    <s v=""/>
    <s v="466 6179E - F P S Wingwalls"/>
    <s v="240522 - Jose M. Gonzalez Pedroza"/>
    <s v="Sabino Ibarra's Crew"/>
  </r>
  <r>
    <n v="603332"/>
    <s v="240706"/>
    <s v="Jose M. Salazar Moreno"/>
    <x v="6"/>
    <x v="6"/>
    <s v="467 6168C"/>
    <s v="Provide and Tie Steel"/>
    <s v="1"/>
    <n v="10"/>
    <x v="4"/>
    <x v="1"/>
    <m/>
    <x v="31"/>
    <s v="Concrete"/>
    <s v="Esteban Rodriguez Perez"/>
    <s v="05/13/2025, 07:13"/>
    <m/>
    <s v="0001-01-01T00:00:00Z"/>
    <x v="11"/>
    <s v="2025-05-13T12:32:18.0091755Z"/>
    <m/>
    <m/>
    <m/>
    <s v="2023-007 - Ector BI 20E Rehab Roadway"/>
    <x v="2"/>
    <d v="2025-05-12T00:00:00"/>
    <x v="4"/>
    <s v="05/13/2025 7:13 AM"/>
    <d v="2025-05-13T12:32:18"/>
    <s v="Approved On Time"/>
    <n v="10"/>
    <s v=""/>
    <s v="467 6168C - Provide and Tie Steel"/>
    <s v="240706 - Jose M. Salazar Moreno"/>
    <s v="Sabino Ibarra's Crew"/>
  </r>
  <r>
    <n v="603753"/>
    <s v="240706"/>
    <s v="Jose M. Salazar Moreno"/>
    <x v="6"/>
    <x v="6"/>
    <s v="467 6168F"/>
    <s v="F P S Toe"/>
    <s v="1"/>
    <n v="10.5"/>
    <x v="3"/>
    <x v="1"/>
    <m/>
    <x v="31"/>
    <s v="Concrete"/>
    <s v="Esteban Rodriguez Perez"/>
    <s v="05/14/2025, 07:04"/>
    <m/>
    <s v="0001-01-01T00:00:00Z"/>
    <x v="11"/>
    <s v="2025-05-14T12:22:25.6668012Z"/>
    <m/>
    <m/>
    <m/>
    <s v="2023-007 - Ector BI 20E Rehab Roadway"/>
    <x v="2"/>
    <d v="2025-05-13T00:00:00"/>
    <x v="3"/>
    <s v="05/14/2025 7:04 AM"/>
    <d v="2025-05-14T12:22:25"/>
    <s v="Approved On Time"/>
    <n v="10.5"/>
    <s v=""/>
    <s v="467 6168F - F P S Toe"/>
    <s v="240706 - Jose M. Salazar Moreno"/>
    <s v="Sabino Ibarra's Crew"/>
  </r>
  <r>
    <n v="604229"/>
    <s v="240706"/>
    <s v="Jose M. Salazar Moreno"/>
    <x v="6"/>
    <x v="6"/>
    <s v="462 6050I"/>
    <s v="CONC BOX CULV (5 FT X 2 FT)(EX"/>
    <s v="1"/>
    <n v="10"/>
    <x v="2"/>
    <x v="1"/>
    <m/>
    <x v="31"/>
    <s v="Concrete"/>
    <s v="Esteban Rodriguez Perez"/>
    <s v="05/15/2025, 07:21"/>
    <m/>
    <s v="0001-01-01T00:00:00Z"/>
    <x v="11"/>
    <s v="2025-05-15T12:56:16.0973478Z"/>
    <m/>
    <m/>
    <m/>
    <s v="2023-007 - Ector BI 20E Rehab Roadway"/>
    <x v="2"/>
    <d v="2025-05-14T00:00:00"/>
    <x v="2"/>
    <s v="05/15/2025 7:21 AM"/>
    <d v="2025-05-15T12:56:16"/>
    <s v="Approved On Time"/>
    <n v="10"/>
    <s v=""/>
    <s v="462 6050I - CONC BOX CULV (5 FT X 2 FT)(EX"/>
    <s v="240706 - Jose M. Salazar Moreno"/>
    <s v="Sabino Ibarra's Crew"/>
  </r>
  <r>
    <n v="604655"/>
    <s v="240706"/>
    <s v="Jose M. Salazar Moreno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64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706 - Jose M. Salazar Moreno"/>
    <s v="Sabino Ibarra's Crew"/>
  </r>
  <r>
    <n v="604851"/>
    <s v="240706"/>
    <s v="Jose M. Salazar Moreno"/>
    <x v="6"/>
    <x v="6"/>
    <s v="467 6168E"/>
    <s v="F P S Sides"/>
    <s v="1"/>
    <n v="10"/>
    <x v="0"/>
    <x v="1"/>
    <m/>
    <x v="31"/>
    <s v="Concrete"/>
    <s v="Esteban Rodriguez Perez"/>
    <s v="05/16/2025, 13:37"/>
    <m/>
    <s v="0001-01-01T00:00:00Z"/>
    <x v="11"/>
    <s v="2025-05-16T20:17:16.0316365Z"/>
    <m/>
    <m/>
    <m/>
    <s v="2023-007 - Ector BI 20E Rehab Roadway"/>
    <x v="2"/>
    <d v="2025-05-16T00:00:00"/>
    <x v="0"/>
    <s v="05/16/2025 1:37 PM"/>
    <d v="2025-05-16T20:17:16"/>
    <s v="Approved On Time"/>
    <n v="10"/>
    <s v=""/>
    <s v="467 6168E - F P S Sides"/>
    <s v="240706 - Jose M. Salazar Moreno"/>
    <s v="Sabino Ibarra's Crew"/>
  </r>
  <r>
    <n v="603329"/>
    <s v="240347"/>
    <s v="Manuel Bueno-Ibarra"/>
    <x v="6"/>
    <x v="6"/>
    <s v="466 6179E"/>
    <s v="F P S Wingwalls"/>
    <s v="1"/>
    <n v="10"/>
    <x v="4"/>
    <x v="1"/>
    <m/>
    <x v="31"/>
    <s v="Concrete"/>
    <s v="Esteban Rodriguez Perez"/>
    <s v="05/13/2025, 07:07"/>
    <m/>
    <s v="0001-01-01T00:00:00Z"/>
    <x v="11"/>
    <s v="2025-05-13T12:32:18.0091752Z"/>
    <m/>
    <m/>
    <m/>
    <s v="2023-007 - Ector BI 20E Rehab Roadway"/>
    <x v="2"/>
    <d v="2025-05-12T00:00:00"/>
    <x v="4"/>
    <s v="05/13/2025 7:07 AM"/>
    <d v="2025-05-13T12:32:18"/>
    <s v="Approved On Time"/>
    <n v="10"/>
    <s v=""/>
    <s v="466 6179E - F P S Wingwalls"/>
    <s v="240347 - Manuel Bueno-Ibarra"/>
    <s v="Sabino Ibarra's Crew"/>
  </r>
  <r>
    <n v="604230"/>
    <s v="240347"/>
    <s v="Manuel Bueno-Ibarra"/>
    <x v="6"/>
    <x v="6"/>
    <s v="462 6050I"/>
    <s v="CONC BOX CULV (5 FT X 2 FT)(EX"/>
    <s v="1"/>
    <n v="10"/>
    <x v="2"/>
    <x v="1"/>
    <m/>
    <x v="31"/>
    <s v="Concrete"/>
    <s v="Esteban Rodriguez Perez"/>
    <s v="05/15/2025, 07:21"/>
    <m/>
    <s v="0001-01-01T00:00:00Z"/>
    <x v="11"/>
    <s v="2025-05-15T12:56:16.0973479Z"/>
    <m/>
    <m/>
    <m/>
    <s v="2023-007 - Ector BI 20E Rehab Roadway"/>
    <x v="2"/>
    <d v="2025-05-14T00:00:00"/>
    <x v="2"/>
    <s v="05/15/2025 7:21 AM"/>
    <d v="2025-05-15T12:56:16"/>
    <s v="Approved On Time"/>
    <n v="10"/>
    <s v=""/>
    <s v="462 6050I - CONC BOX CULV (5 FT X 2 FT)(EX"/>
    <s v="240347 - Manuel Bueno-Ibarra"/>
    <s v="Sabino Ibarra's Crew"/>
  </r>
  <r>
    <n v="604657"/>
    <s v="240347"/>
    <s v="Manuel Bueno-Ibarra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79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347 - Manuel Bueno-Ibarra"/>
    <s v="Sabino Ibarra's Crew"/>
  </r>
  <r>
    <n v="604853"/>
    <s v="240347"/>
    <s v="Manuel Bueno-Ibarra"/>
    <x v="6"/>
    <x v="6"/>
    <s v="467 6168E"/>
    <s v="F P S Sides"/>
    <s v="1"/>
    <n v="4"/>
    <x v="0"/>
    <x v="1"/>
    <m/>
    <x v="31"/>
    <s v="Concrete"/>
    <s v="Esteban Rodriguez Perez"/>
    <s v="05/16/2025, 13:37"/>
    <m/>
    <s v="0001-01-01T00:00:00Z"/>
    <x v="11"/>
    <s v="2025-05-16T20:17:16.0316743Z"/>
    <m/>
    <m/>
    <m/>
    <s v="2023-007 - Ector BI 20E Rehab Roadway"/>
    <x v="2"/>
    <d v="2025-05-16T00:00:00"/>
    <x v="0"/>
    <s v="05/16/2025 1:37 PM"/>
    <d v="2025-05-16T20:17:16"/>
    <s v="Approved On Time"/>
    <n v="4"/>
    <s v=""/>
    <s v="467 6168E - F P S Sides"/>
    <s v="240347 - Manuel Bueno-Ibarra"/>
    <s v="Sabino Ibarra's Crew"/>
  </r>
  <r>
    <n v="603755"/>
    <s v="240347"/>
    <s v="Manuel Bueno-Ibarra"/>
    <x v="6"/>
    <x v="6"/>
    <s v="467 6168F"/>
    <s v="F P S Toe"/>
    <s v="1"/>
    <n v="10.5"/>
    <x v="3"/>
    <x v="1"/>
    <m/>
    <x v="31"/>
    <s v="Concrete"/>
    <s v="Esteban Rodriguez Perez"/>
    <s v="05/14/2025, 07:04"/>
    <m/>
    <s v="0001-01-01T00:00:00Z"/>
    <x v="11"/>
    <s v="2025-05-14T12:22:25.6668028Z"/>
    <m/>
    <m/>
    <m/>
    <s v="2023-007 - Ector BI 20E Rehab Roadway"/>
    <x v="2"/>
    <d v="2025-05-13T00:00:00"/>
    <x v="3"/>
    <s v="05/14/2025 7:04 AM"/>
    <d v="2025-05-14T12:22:25"/>
    <s v="Approved On Time"/>
    <n v="10.5"/>
    <s v=""/>
    <s v="467 6168F - F P S Toe"/>
    <s v="240347 - Manuel Bueno-Ibarra"/>
    <s v="Sabino Ibarra's Crew"/>
  </r>
  <r>
    <n v="603756"/>
    <s v="240378"/>
    <s v="Hector G. Ibarra"/>
    <x v="6"/>
    <x v="6"/>
    <s v="467 6168F"/>
    <s v="F P S Toe"/>
    <s v="1"/>
    <n v="10.5"/>
    <x v="3"/>
    <x v="1"/>
    <m/>
    <x v="31"/>
    <s v="Concrete"/>
    <s v="Esteban Rodriguez Perez"/>
    <s v="05/14/2025, 07:04"/>
    <m/>
    <s v="0001-01-01T00:00:00Z"/>
    <x v="11"/>
    <s v="2025-05-14T12:22:25.666803Z"/>
    <m/>
    <m/>
    <m/>
    <s v="2023-007 - Ector BI 20E Rehab Roadway"/>
    <x v="2"/>
    <d v="2025-05-13T00:00:00"/>
    <x v="3"/>
    <s v="05/14/2025 7:04 AM"/>
    <d v="2025-05-14T12:22:25"/>
    <s v="Approved On Time"/>
    <n v="10.5"/>
    <s v=""/>
    <s v="467 6168F - F P S Toe"/>
    <s v="240378 - Hector G. Ibarra"/>
    <s v="Sabino Ibarra's Crew"/>
  </r>
  <r>
    <n v="603331"/>
    <s v="240378"/>
    <s v="Hector G. Ibarra"/>
    <x v="6"/>
    <x v="6"/>
    <s v="467 6168D"/>
    <s v="F P S Bottom"/>
    <s v="1"/>
    <n v="10"/>
    <x v="4"/>
    <x v="1"/>
    <m/>
    <x v="31"/>
    <s v="Concrete"/>
    <s v="Esteban Rodriguez Perez"/>
    <s v="05/13/2025, 07:10"/>
    <m/>
    <s v="0001-01-01T00:00:00Z"/>
    <x v="11"/>
    <s v="2025-05-13T12:32:18.0091755Z"/>
    <m/>
    <m/>
    <m/>
    <s v="2023-007 - Ector BI 20E Rehab Roadway"/>
    <x v="2"/>
    <d v="2025-05-12T00:00:00"/>
    <x v="4"/>
    <s v="05/13/2025 7:10 AM"/>
    <d v="2025-05-13T12:32:18"/>
    <s v="Approved On Time"/>
    <n v="10"/>
    <s v=""/>
    <s v="467 6168D - F P S Bottom"/>
    <s v="240378 - Hector G. Ibarra"/>
    <s v="Sabino Ibarra's Crew"/>
  </r>
  <r>
    <n v="604854"/>
    <s v="240378"/>
    <s v="Hector G. Ibarra"/>
    <x v="6"/>
    <x v="6"/>
    <s v="467 6168E"/>
    <s v="F P S Sides"/>
    <s v="1"/>
    <n v="10"/>
    <x v="0"/>
    <x v="1"/>
    <m/>
    <x v="31"/>
    <s v="Concrete"/>
    <s v="Esteban Rodriguez Perez"/>
    <s v="05/16/2025, 13:37"/>
    <m/>
    <s v="0001-01-01T00:00:00Z"/>
    <x v="11"/>
    <s v="2025-05-16T20:17:16.0316744Z"/>
    <m/>
    <m/>
    <m/>
    <s v="2023-007 - Ector BI 20E Rehab Roadway"/>
    <x v="2"/>
    <d v="2025-05-16T00:00:00"/>
    <x v="0"/>
    <s v="05/16/2025 1:37 PM"/>
    <d v="2025-05-16T20:17:16"/>
    <s v="Approved On Time"/>
    <n v="10"/>
    <s v=""/>
    <s v="467 6168E - F P S Sides"/>
    <s v="240378 - Hector G. Ibarra"/>
    <s v="Sabino Ibarra's Crew"/>
  </r>
  <r>
    <n v="604658"/>
    <s v="240378"/>
    <s v="Hector G. Ibarra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8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378 - Hector G. Ibarra"/>
    <s v="Sabino Ibarra's Crew"/>
  </r>
  <r>
    <n v="604234"/>
    <s v="240378"/>
    <s v="Hector G. Ibarra"/>
    <x v="6"/>
    <x v="6"/>
    <s v="462 6050I"/>
    <s v="CONC BOX CULV (5 FT X 2 FT)(EX"/>
    <s v="1"/>
    <n v="10"/>
    <x v="2"/>
    <x v="1"/>
    <m/>
    <x v="31"/>
    <s v="Concrete"/>
    <s v="Esteban Rodriguez Perez"/>
    <s v="05/15/2025, 07:22"/>
    <m/>
    <s v="0001-01-01T00:00:00Z"/>
    <x v="11"/>
    <s v="2025-05-15T12:56:16.0973481Z"/>
    <m/>
    <m/>
    <m/>
    <s v="2023-007 - Ector BI 20E Rehab Roadway"/>
    <x v="2"/>
    <d v="2025-05-14T00:00:00"/>
    <x v="2"/>
    <s v="05/15/2025 7:22 AM"/>
    <d v="2025-05-15T12:56:16"/>
    <s v="Approved On Time"/>
    <n v="10"/>
    <s v=""/>
    <s v="462 6050I - CONC BOX CULV (5 FT X 2 FT)(EX"/>
    <s v="240378 - Hector G. Ibarra"/>
    <s v="Sabino Ibarra's Crew"/>
  </r>
  <r>
    <n v="603333"/>
    <s v="240714"/>
    <s v="Juan P. Granados Cerritos"/>
    <x v="6"/>
    <x v="6"/>
    <s v="467 6168C"/>
    <s v="Provide and Tie Steel"/>
    <s v="1"/>
    <n v="10"/>
    <x v="4"/>
    <x v="1"/>
    <m/>
    <x v="31"/>
    <s v="Concrete"/>
    <s v="Esteban Rodriguez Perez"/>
    <s v="05/13/2025, 07:13"/>
    <m/>
    <s v="0001-01-01T00:00:00Z"/>
    <x v="11"/>
    <s v="2025-05-13T12:32:18.0091757Z"/>
    <m/>
    <m/>
    <m/>
    <s v="2023-007 - Ector BI 20E Rehab Roadway"/>
    <x v="2"/>
    <d v="2025-05-12T00:00:00"/>
    <x v="4"/>
    <s v="05/13/2025 7:13 AM"/>
    <d v="2025-05-13T12:32:18"/>
    <s v="Approved On Time"/>
    <n v="10"/>
    <s v=""/>
    <s v="467 6168C - Provide and Tie Steel"/>
    <s v="240714 - Juan P. Granados Cerritos"/>
    <s v="Sabino Ibarra's Crew"/>
  </r>
  <r>
    <n v="603757"/>
    <s v="240714"/>
    <s v="Juan P. Granados Cerritos"/>
    <x v="6"/>
    <x v="6"/>
    <s v="467 6168F"/>
    <s v="F P S Toe"/>
    <s v="1"/>
    <n v="10.5"/>
    <x v="3"/>
    <x v="1"/>
    <m/>
    <x v="31"/>
    <s v="Concrete"/>
    <s v="Esteban Rodriguez Perez"/>
    <s v="05/14/2025, 07:04"/>
    <m/>
    <s v="0001-01-01T00:00:00Z"/>
    <x v="11"/>
    <s v="2025-05-14T12:22:25.666803Z"/>
    <m/>
    <m/>
    <m/>
    <s v="2023-007 - Ector BI 20E Rehab Roadway"/>
    <x v="2"/>
    <d v="2025-05-13T00:00:00"/>
    <x v="3"/>
    <s v="05/14/2025 7:04 AM"/>
    <d v="2025-05-14T12:22:25"/>
    <s v="Approved On Time"/>
    <n v="10.5"/>
    <s v=""/>
    <s v="467 6168F - F P S Toe"/>
    <s v="240714 - Juan P. Granados Cerritos"/>
    <s v="Sabino Ibarra's Crew"/>
  </r>
  <r>
    <n v="604659"/>
    <s v="240714"/>
    <s v="Juan P. Granados Cerritos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81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714 - Juan P. Granados Cerritos"/>
    <s v="Sabino Ibarra's Crew"/>
  </r>
  <r>
    <n v="604855"/>
    <s v="240714"/>
    <s v="Juan P. Granados Cerritos"/>
    <x v="6"/>
    <x v="6"/>
    <s v="467 6168E"/>
    <s v="F P S Sides"/>
    <s v="1"/>
    <n v="10"/>
    <x v="0"/>
    <x v="1"/>
    <m/>
    <x v="31"/>
    <s v="Concrete"/>
    <s v="Esteban Rodriguez Perez"/>
    <s v="05/16/2025, 13:37"/>
    <m/>
    <s v="0001-01-01T00:00:00Z"/>
    <x v="11"/>
    <s v="2025-05-16T20:17:16.0316745Z"/>
    <m/>
    <m/>
    <m/>
    <s v="2023-007 - Ector BI 20E Rehab Roadway"/>
    <x v="2"/>
    <d v="2025-05-16T00:00:00"/>
    <x v="0"/>
    <s v="05/16/2025 1:37 PM"/>
    <d v="2025-05-16T20:17:16"/>
    <s v="Approved On Time"/>
    <n v="10"/>
    <s v=""/>
    <s v="467 6168E - F P S Sides"/>
    <s v="240714 - Juan P. Granados Cerritos"/>
    <s v="Sabino Ibarra's Crew"/>
  </r>
  <r>
    <n v="604233"/>
    <s v="240714"/>
    <s v="Juan P. Granados Cerritos"/>
    <x v="6"/>
    <x v="6"/>
    <s v="462 6050I"/>
    <s v="CONC BOX CULV (5 FT X 2 FT)(EX"/>
    <s v="1"/>
    <n v="5"/>
    <x v="2"/>
    <x v="1"/>
    <m/>
    <x v="31"/>
    <s v="Concrete"/>
    <s v="Esteban Rodriguez Perez"/>
    <s v="05/15/2025, 07:22"/>
    <m/>
    <s v="0001-01-01T00:00:00Z"/>
    <x v="11"/>
    <s v="2025-05-15T12:56:16.097348Z"/>
    <m/>
    <m/>
    <m/>
    <s v="2023-007 - Ector BI 20E Rehab Roadway"/>
    <x v="2"/>
    <d v="2025-05-14T00:00:00"/>
    <x v="2"/>
    <s v="05/15/2025 7:22 AM"/>
    <d v="2025-05-15T12:56:16"/>
    <s v="Approved On Time"/>
    <n v="5"/>
    <s v=""/>
    <s v="462 6050I - CONC BOX CULV (5 FT X 2 FT)(EX"/>
    <s v="240714 - Juan P. Granados Cerritos"/>
    <s v="Sabino Ibarra's Crew"/>
  </r>
  <r>
    <n v="604224"/>
    <s v="240714"/>
    <s v="Juan P. Granados Cerritos"/>
    <x v="6"/>
    <x v="6"/>
    <s v="464 6005A"/>
    <s v="RCP 24 Ins Back Pipe"/>
    <s v="1"/>
    <n v="5"/>
    <x v="2"/>
    <x v="1"/>
    <m/>
    <x v="31"/>
    <s v="Concrete"/>
    <s v="Esteban Rodriguez Perez"/>
    <s v="05/15/2025, 07:20"/>
    <m/>
    <s v="0001-01-01T00:00:00Z"/>
    <x v="11"/>
    <s v="2025-05-15T12:56:16.0973477Z"/>
    <m/>
    <m/>
    <m/>
    <s v="2023-007 - Ector BI 20E Rehab Roadway"/>
    <x v="2"/>
    <d v="2025-05-14T00:00:00"/>
    <x v="2"/>
    <s v="05/15/2025 7:20 AM"/>
    <d v="2025-05-15T12:56:16"/>
    <s v="Approved On Time"/>
    <n v="5"/>
    <s v=""/>
    <s v="464 6005A - RCP 24 Ins Back Pipe"/>
    <s v="240714 - Juan P. Granados Cerritos"/>
    <s v="Sabino Ibarra's Crew"/>
  </r>
  <r>
    <n v="604218"/>
    <s v="240400"/>
    <s v="Thomas G. Workman"/>
    <x v="6"/>
    <x v="6"/>
    <s v="6185 6005A"/>
    <s v="Install Maintain Remove Attenu"/>
    <s v="1"/>
    <n v="5"/>
    <x v="2"/>
    <x v="1"/>
    <m/>
    <x v="7"/>
    <s v="Concrete"/>
    <s v="Esteban Rodriguez Perez"/>
    <s v="05/15/2025, 07:07"/>
    <m/>
    <s v="0001-01-01T00:00:00Z"/>
    <x v="11"/>
    <s v="2025-05-15T12:56:26.7626651Z"/>
    <m/>
    <m/>
    <m/>
    <s v="2023-007 - Ector BI 20E Rehab Roadway"/>
    <x v="2"/>
    <d v="2025-05-14T00:00:00"/>
    <x v="2"/>
    <s v="05/15/2025 7:07 AM"/>
    <d v="2025-05-15T12:56:26"/>
    <s v="Approved On Time"/>
    <n v="5"/>
    <s v=""/>
    <s v="6185 6005A - Install Maintain Remove Attenu"/>
    <s v="240400 - Thomas G. Workman"/>
    <s v="Jorge Flores's Crew"/>
  </r>
  <r>
    <n v="603328"/>
    <s v="240599"/>
    <s v="Isaac Lucero"/>
    <x v="6"/>
    <x v="6"/>
    <s v="466 6179E"/>
    <s v="F P S Wingwalls"/>
    <s v="1"/>
    <n v="10"/>
    <x v="4"/>
    <x v="1"/>
    <m/>
    <x v="31"/>
    <s v="Concrete"/>
    <s v="Esteban Rodriguez Perez"/>
    <s v="05/13/2025, 07:07"/>
    <m/>
    <s v="0001-01-01T00:00:00Z"/>
    <x v="11"/>
    <s v="2025-05-13T12:32:18.0091751Z"/>
    <m/>
    <m/>
    <m/>
    <s v="2023-007 - Ector BI 20E Rehab Roadway"/>
    <x v="2"/>
    <d v="2025-05-12T00:00:00"/>
    <x v="4"/>
    <s v="05/13/2025 7:07 AM"/>
    <d v="2025-05-13T12:32:18"/>
    <s v="Approved On Time"/>
    <n v="10"/>
    <s v=""/>
    <s v="466 6179E - F P S Wingwalls"/>
    <s v="240599 - Isaac Lucero"/>
    <s v="Sabino Ibarra's Crew"/>
  </r>
  <r>
    <n v="603759"/>
    <s v="240599"/>
    <s v="Isaac Lucero"/>
    <x v="6"/>
    <x v="6"/>
    <s v="467 6168F"/>
    <s v="F P S Toe"/>
    <s v="1"/>
    <n v="10.5"/>
    <x v="3"/>
    <x v="1"/>
    <m/>
    <x v="31"/>
    <s v="Concrete"/>
    <s v="Esteban Rodriguez Perez"/>
    <s v="05/14/2025, 07:04"/>
    <m/>
    <s v="0001-01-01T00:00:00Z"/>
    <x v="11"/>
    <s v="2025-05-14T12:22:25.6668031Z"/>
    <m/>
    <m/>
    <m/>
    <s v="2023-007 - Ector BI 20E Rehab Roadway"/>
    <x v="2"/>
    <d v="2025-05-13T00:00:00"/>
    <x v="3"/>
    <s v="05/14/2025 7:04 AM"/>
    <d v="2025-05-14T12:22:25"/>
    <s v="Approved On Time"/>
    <n v="10.5"/>
    <s v=""/>
    <s v="467 6168F - F P S Toe"/>
    <s v="240599 - Isaac Lucero"/>
    <s v="Sabino Ibarra's Crew"/>
  </r>
  <r>
    <n v="604857"/>
    <s v="240599"/>
    <s v="Isaac Lucero"/>
    <x v="6"/>
    <x v="6"/>
    <s v="467 6168E"/>
    <s v="F P S Sides"/>
    <s v="1"/>
    <n v="4"/>
    <x v="0"/>
    <x v="1"/>
    <m/>
    <x v="31"/>
    <s v="Concrete"/>
    <s v="Esteban Rodriguez Perez"/>
    <s v="05/16/2025, 13:37"/>
    <m/>
    <s v="0001-01-01T00:00:00Z"/>
    <x v="11"/>
    <s v="2025-05-16T20:17:16.0316746Z"/>
    <m/>
    <m/>
    <m/>
    <s v="2023-007 - Ector BI 20E Rehab Roadway"/>
    <x v="2"/>
    <d v="2025-05-16T00:00:00"/>
    <x v="0"/>
    <s v="05/16/2025 1:37 PM"/>
    <d v="2025-05-16T20:17:16"/>
    <s v="Approved On Time"/>
    <n v="4"/>
    <s v=""/>
    <s v="467 6168E - F P S Sides"/>
    <s v="240599 - Isaac Lucero"/>
    <s v="Sabino Ibarra's Crew"/>
  </r>
  <r>
    <n v="604662"/>
    <s v="240599"/>
    <s v="Isaac Lucero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83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599 - Isaac Lucero"/>
    <s v="Sabino Ibarra's Crew"/>
  </r>
  <r>
    <n v="604223"/>
    <s v="240599"/>
    <s v="Isaac Lucero"/>
    <x v="6"/>
    <x v="6"/>
    <s v="467 6390A"/>
    <s v="SET (TY II) (24 IN) (RCP) (4:"/>
    <s v="1"/>
    <n v="10"/>
    <x v="2"/>
    <x v="1"/>
    <m/>
    <x v="31"/>
    <s v="Concrete"/>
    <s v="Esteban Rodriguez Perez"/>
    <s v="05/15/2025, 07:20"/>
    <m/>
    <s v="0001-01-01T00:00:00Z"/>
    <x v="11"/>
    <s v="2025-05-15T12:56:16.0973476Z"/>
    <m/>
    <m/>
    <m/>
    <s v="2023-007 - Ector BI 20E Rehab Roadway"/>
    <x v="2"/>
    <d v="2025-05-14T00:00:00"/>
    <x v="2"/>
    <s v="05/15/2025 7:20 AM"/>
    <d v="2025-05-15T12:56:16"/>
    <s v="Approved On Time"/>
    <n v="10"/>
    <s v=""/>
    <s v="467 6390A - SET (TY II) (24 IN) (RCP) (4:"/>
    <s v="240599 - Isaac Lucero"/>
    <s v="Sabino Ibarra's Crew"/>
  </r>
  <r>
    <n v="603327"/>
    <s v="240351"/>
    <s v="Timoteo Negrete-Herrera"/>
    <x v="6"/>
    <x v="6"/>
    <s v="466 6179E"/>
    <s v="F P S Wingwalls"/>
    <s v="1"/>
    <n v="5"/>
    <x v="4"/>
    <x v="1"/>
    <m/>
    <x v="31"/>
    <s v="Concrete"/>
    <s v="Esteban Rodriguez Perez"/>
    <s v="05/13/2025, 07:07"/>
    <m/>
    <s v="0001-01-01T00:00:00Z"/>
    <x v="11"/>
    <s v="2025-05-13T12:32:18.009175Z"/>
    <m/>
    <m/>
    <m/>
    <s v="2023-007 - Ector BI 20E Rehab Roadway"/>
    <x v="2"/>
    <d v="2025-05-12T00:00:00"/>
    <x v="4"/>
    <s v="05/13/2025 7:07 AM"/>
    <d v="2025-05-13T12:32:18"/>
    <s v="Approved On Time"/>
    <n v="5"/>
    <s v=""/>
    <s v="466 6179E - F P S Wingwalls"/>
    <s v="240351 - Timoteo Negrete-Herrera"/>
    <s v="Sabino Ibarra's Crew"/>
  </r>
  <r>
    <n v="603761"/>
    <s v="240351"/>
    <s v="Timoteo Negrete-Herrera"/>
    <x v="6"/>
    <x v="6"/>
    <s v="467 6168F"/>
    <s v="F P S Toe"/>
    <s v="1"/>
    <n v="10.5"/>
    <x v="3"/>
    <x v="1"/>
    <m/>
    <x v="31"/>
    <s v="Concrete"/>
    <s v="Esteban Rodriguez Perez"/>
    <s v="05/14/2025, 07:05"/>
    <m/>
    <s v="0001-01-01T00:00:00Z"/>
    <x v="11"/>
    <s v="2025-05-14T12:22:25.6668033Z"/>
    <m/>
    <m/>
    <m/>
    <s v="2023-007 - Ector BI 20E Rehab Roadway"/>
    <x v="2"/>
    <d v="2025-05-13T00:00:00"/>
    <x v="3"/>
    <s v="05/14/2025 7:05 AM"/>
    <d v="2025-05-14T12:22:25"/>
    <s v="Approved On Time"/>
    <n v="10.5"/>
    <s v=""/>
    <s v="467 6168F - F P S Toe"/>
    <s v="240351 - Timoteo Negrete-Herrera"/>
    <s v="Sabino Ibarra's Crew"/>
  </r>
  <r>
    <n v="604859"/>
    <s v="240351"/>
    <s v="Timoteo Negrete-Herrera"/>
    <x v="6"/>
    <x v="6"/>
    <s v="467 6168E"/>
    <s v="F P S Sides"/>
    <s v="1"/>
    <n v="10"/>
    <x v="0"/>
    <x v="1"/>
    <m/>
    <x v="31"/>
    <s v="Concrete"/>
    <s v="Esteban Rodriguez Perez"/>
    <s v="05/16/2025, 13:37"/>
    <m/>
    <s v="0001-01-01T00:00:00Z"/>
    <x v="11"/>
    <s v="2025-05-16T20:17:16.0316748Z"/>
    <m/>
    <m/>
    <m/>
    <s v="2023-007 - Ector BI 20E Rehab Roadway"/>
    <x v="2"/>
    <d v="2025-05-16T00:00:00"/>
    <x v="0"/>
    <s v="05/16/2025 1:37 PM"/>
    <d v="2025-05-16T20:17:16"/>
    <s v="Approved On Time"/>
    <n v="10"/>
    <s v=""/>
    <s v="467 6168E - F P S Sides"/>
    <s v="240351 - Timoteo Negrete-Herrera"/>
    <s v="Sabino Ibarra's Crew"/>
  </r>
  <r>
    <n v="604663"/>
    <s v="240351"/>
    <s v="Timoteo Negrete-Herrera"/>
    <x v="6"/>
    <x v="6"/>
    <s v="467 6168E"/>
    <s v="F P S Sides"/>
    <s v="1"/>
    <n v="10"/>
    <x v="1"/>
    <x v="1"/>
    <m/>
    <x v="31"/>
    <s v="Concrete"/>
    <s v="Esteban Rodriguez Perez"/>
    <s v="05/16/2025, 07:01"/>
    <m/>
    <s v="0001-01-01T00:00:00Z"/>
    <x v="11"/>
    <s v="2025-05-16T12:12:24.4243584Z"/>
    <m/>
    <m/>
    <m/>
    <s v="2023-007 - Ector BI 20E Rehab Roadway"/>
    <x v="2"/>
    <d v="2025-05-15T00:00:00"/>
    <x v="1"/>
    <s v="05/16/2025 7:01 AM"/>
    <d v="2025-05-16T12:12:24"/>
    <s v="Approved On Time"/>
    <n v="10"/>
    <s v=""/>
    <s v="467 6168E - F P S Sides"/>
    <s v="240351 - Timoteo Negrete-Herrera"/>
    <s v="Sabino Ibarra's Crew"/>
  </r>
  <r>
    <n v="604221"/>
    <s v="240351"/>
    <s v="Timoteo Negrete-Herrera"/>
    <x v="6"/>
    <x v="6"/>
    <s v="496 6007A"/>
    <s v="Remove Existing Pipe"/>
    <s v="1"/>
    <n v="5"/>
    <x v="2"/>
    <x v="1"/>
    <m/>
    <x v="31"/>
    <s v="Concrete"/>
    <s v="Esteban Rodriguez Perez"/>
    <s v="05/15/2025, 07:20"/>
    <m/>
    <s v="0001-01-01T00:00:00Z"/>
    <x v="11"/>
    <s v="2025-05-15T12:56:16.0973474Z"/>
    <m/>
    <m/>
    <m/>
    <s v="2023-007 - Ector BI 20E Rehab Roadway"/>
    <x v="2"/>
    <d v="2025-05-14T00:00:00"/>
    <x v="2"/>
    <s v="05/15/2025 7:20 AM"/>
    <d v="2025-05-15T12:56:16"/>
    <s v="Approved On Time"/>
    <n v="5"/>
    <s v=""/>
    <s v="496 6007A - Remove Existing Pipe"/>
    <s v="240351 - Timoteo Negrete-Herrera"/>
    <s v="Sabino Ibarra's Crew"/>
  </r>
  <r>
    <n v="604222"/>
    <s v="240351"/>
    <s v="Timoteo Negrete-Herrera"/>
    <x v="6"/>
    <x v="6"/>
    <s v="496 6004A"/>
    <s v="REMOV STR (SET)"/>
    <s v="1"/>
    <n v="5"/>
    <x v="2"/>
    <x v="1"/>
    <m/>
    <x v="31"/>
    <s v="Concrete"/>
    <s v="Esteban Rodriguez Perez"/>
    <s v="05/15/2025, 07:20"/>
    <m/>
    <s v="0001-01-01T00:00:00Z"/>
    <x v="11"/>
    <s v="2025-05-15T12:56:16.0973475Z"/>
    <m/>
    <m/>
    <m/>
    <s v="2023-007 - Ector BI 20E Rehab Roadway"/>
    <x v="2"/>
    <d v="2025-05-14T00:00:00"/>
    <x v="2"/>
    <s v="05/15/2025 7:20 AM"/>
    <d v="2025-05-15T12:56:16"/>
    <s v="Approved On Time"/>
    <n v="5"/>
    <s v=""/>
    <s v="496 6004A - REMOV STR (SET)"/>
    <s v="240351 - Timoteo Negrete-Herrera"/>
    <s v="Sabino Ibarra's Crew"/>
  </r>
  <r>
    <n v="603345"/>
    <s v="240351"/>
    <s v="Timoteo Negrete-Herrera"/>
    <x v="6"/>
    <x v="6"/>
    <s v="467 6168C"/>
    <s v="Provide and Tie Steel"/>
    <s v="1"/>
    <n v="5"/>
    <x v="4"/>
    <x v="1"/>
    <m/>
    <x v="31"/>
    <s v="Concrete"/>
    <s v="Esteban Rodriguez Perez"/>
    <s v="05/13/2025, 07:23"/>
    <m/>
    <s v="0001-01-01T00:00:00Z"/>
    <x v="11"/>
    <s v="2025-05-13T12:32:18.0091758Z"/>
    <m/>
    <m/>
    <m/>
    <s v="2023-007 - Ector BI 20E Rehab Roadway"/>
    <x v="2"/>
    <d v="2025-05-12T00:00:00"/>
    <x v="4"/>
    <s v="05/13/2025 7:23 AM"/>
    <d v="2025-05-13T12:32:18"/>
    <s v="Approved On Time"/>
    <n v="5"/>
    <s v=""/>
    <s v="467 6168C - Provide and Tie Steel"/>
    <s v="240351 - Timoteo Negrete-Herrera"/>
    <s v="Sabino Ibarra's Crew"/>
  </r>
  <r>
    <n v="604667"/>
    <s v="340064"/>
    <s v="Felix G. Ortiz Rosado"/>
    <x v="6"/>
    <x v="6"/>
    <s v="9606 6056I"/>
    <s v="BARRICADES SIGNS AND TRAFFIC H"/>
    <s v="1"/>
    <n v="12"/>
    <x v="1"/>
    <x v="1"/>
    <m/>
    <x v="6"/>
    <s v="Traffic"/>
    <s v="Esteban Rodriguez Perez"/>
    <s v="05/16/2025, 07:03"/>
    <m/>
    <s v="0001-01-01T00:00:00Z"/>
    <x v="11"/>
    <s v="2025-05-16T12:11:48.986344Z"/>
    <m/>
    <m/>
    <m/>
    <s v="2023-007 - Ector BI 20E Rehab Roadway"/>
    <x v="2"/>
    <d v="2025-05-15T00:00:00"/>
    <x v="1"/>
    <s v="05/16/2025 7:03 AM"/>
    <d v="2025-05-16T12:11:48"/>
    <s v="Approved On Time"/>
    <n v="12"/>
    <s v=""/>
    <s v="9606 6056I - BARRICADES SIGNS AND TRAFFIC H"/>
    <s v="340064 - Felix G. Ortiz Rosado"/>
    <s v="WILLIAM PERSINGER WTX TC"/>
  </r>
  <r>
    <n v="603897"/>
    <s v="210053"/>
    <s v="Jared K. Ruhrup"/>
    <x v="26"/>
    <x v="26"/>
    <s v="9000 100A"/>
    <s v="PROJECT MANAGER ENGINEER"/>
    <s v="1"/>
    <n v="2"/>
    <x v="4"/>
    <x v="1"/>
    <m/>
    <x v="1"/>
    <m/>
    <s v="Jared K. Ruhrup"/>
    <s v="05/14/2025, 11:26"/>
    <m/>
    <s v="0001-01-01T00:00:00Z"/>
    <x v="12"/>
    <s v="2025-05-14T16:27:48.5559628Z"/>
    <m/>
    <m/>
    <m/>
    <s v="2024-024 - Tarrant CS Intersection Improv"/>
    <x v="2"/>
    <d v="2025-05-12T00:00:00"/>
    <x v="4"/>
    <s v="05/14/2025 11:26 AM"/>
    <d v="2025-05-14T16:27:48"/>
    <s v="Approved On Time"/>
    <n v="2"/>
    <s v=""/>
    <s v="9000 100A - PROJECT MANAGER ENGINEER"/>
    <s v="210053 - Jared K. Ruhrup"/>
    <s v=""/>
  </r>
  <r>
    <n v="603898"/>
    <s v="210053"/>
    <s v="Jared K. Ruhrup"/>
    <x v="26"/>
    <x v="26"/>
    <s v="9000 100A"/>
    <s v="PROJECT MANAGER ENGINEER"/>
    <s v="1"/>
    <n v="2"/>
    <x v="3"/>
    <x v="1"/>
    <m/>
    <x v="1"/>
    <m/>
    <s v="Jared K. Ruhrup"/>
    <s v="05/14/2025, 11:26"/>
    <m/>
    <s v="0001-01-01T00:00:00Z"/>
    <x v="12"/>
    <s v="2025-05-14T16:27:48.5641908Z"/>
    <m/>
    <m/>
    <m/>
    <s v="2024-024 - Tarrant CS Intersection Improv"/>
    <x v="2"/>
    <d v="2025-05-13T00:00:00"/>
    <x v="3"/>
    <s v="05/14/2025 11:26 AM"/>
    <d v="2025-05-14T16:27:48"/>
    <s v="Approved On Time"/>
    <n v="2"/>
    <s v=""/>
    <s v="9000 100A - PROJECT MANAGER ENGINEER"/>
    <s v="210053 - Jared K. Ruhrup"/>
    <s v=""/>
  </r>
  <r>
    <n v="603899"/>
    <s v="210053"/>
    <s v="Jared K. Ruhrup"/>
    <x v="26"/>
    <x v="26"/>
    <s v="9000 100A"/>
    <s v="PROJECT MANAGER ENGINEER"/>
    <s v="1"/>
    <n v="2"/>
    <x v="2"/>
    <x v="1"/>
    <m/>
    <x v="1"/>
    <m/>
    <s v="Jared K. Ruhrup"/>
    <s v="05/14/2025, 11:26"/>
    <m/>
    <s v="0001-01-01T00:00:00Z"/>
    <x v="12"/>
    <s v="2025-05-14T16:27:48.5733484Z"/>
    <m/>
    <m/>
    <m/>
    <s v="2024-024 - Tarrant CS Intersection Improv"/>
    <x v="2"/>
    <d v="2025-05-14T00:00:00"/>
    <x v="2"/>
    <s v="05/14/2025 11:26 AM"/>
    <d v="2025-05-14T16:27:48"/>
    <s v="Approved On Time"/>
    <n v="2"/>
    <s v=""/>
    <s v="9000 100A - PROJECT MANAGER ENGINEER"/>
    <s v="210053 - Jared K. Ruhrup"/>
    <s v=""/>
  </r>
  <r>
    <n v="603900"/>
    <s v="210053"/>
    <s v="Jared K. Ruhrup"/>
    <x v="26"/>
    <x v="26"/>
    <s v="9000 100A"/>
    <s v="PROJECT MANAGER ENGINEER"/>
    <s v="1"/>
    <n v="2"/>
    <x v="1"/>
    <x v="1"/>
    <m/>
    <x v="1"/>
    <m/>
    <s v="Jared K. Ruhrup"/>
    <s v="05/14/2025, 11:26"/>
    <m/>
    <s v="0001-01-01T00:00:00Z"/>
    <x v="12"/>
    <s v="2025-05-14T16:27:48.5805694Z"/>
    <m/>
    <m/>
    <m/>
    <s v="2024-024 - Tarrant CS Intersection Improv"/>
    <x v="2"/>
    <d v="2025-05-15T00:00:00"/>
    <x v="1"/>
    <s v="05/14/2025 11:26 AM"/>
    <d v="2025-05-14T16:27:48"/>
    <s v="Approved On Time"/>
    <n v="2"/>
    <s v=""/>
    <s v="9000 100A - PROJECT MANAGER ENGINEER"/>
    <s v="210053 - Jared K. Ruhrup"/>
    <s v=""/>
  </r>
  <r>
    <n v="603901"/>
    <s v="210053"/>
    <s v="Jared K. Ruhrup"/>
    <x v="26"/>
    <x v="26"/>
    <s v="9000 100A"/>
    <s v="PROJECT MANAGER ENGINEER"/>
    <s v="1"/>
    <n v="2"/>
    <x v="0"/>
    <x v="1"/>
    <m/>
    <x v="1"/>
    <m/>
    <s v="Jared K. Ruhrup"/>
    <s v="05/14/2025, 11:26"/>
    <m/>
    <s v="0001-01-01T00:00:00Z"/>
    <x v="12"/>
    <s v="2025-05-14T16:27:48.5909557Z"/>
    <m/>
    <m/>
    <m/>
    <s v="2024-024 - Tarrant CS Intersection Improv"/>
    <x v="2"/>
    <d v="2025-05-16T00:00:00"/>
    <x v="0"/>
    <s v="05/14/2025 11:26 AM"/>
    <d v="2025-05-14T16:27:48"/>
    <s v="Approved On Time"/>
    <n v="2"/>
    <s v=""/>
    <s v="9000 100A - PROJECT MANAGER ENGINEER"/>
    <s v="210053 - Jared K. Ruhrup"/>
    <s v=""/>
  </r>
  <r>
    <n v="603902"/>
    <s v="210053"/>
    <s v="Jared K. Ruhrup"/>
    <x v="24"/>
    <x v="24"/>
    <s v="9000 100A"/>
    <s v="PROJECT MANAGER ENGINEER"/>
    <s v="1"/>
    <n v="2"/>
    <x v="1"/>
    <x v="1"/>
    <m/>
    <x v="1"/>
    <m/>
    <s v="Jared K. Ruhrup"/>
    <s v="05/14/2025, 11:26"/>
    <m/>
    <s v="0001-01-01T00:00:00Z"/>
    <x v="12"/>
    <s v="2025-05-14T16:27:34.7749201Z"/>
    <m/>
    <m/>
    <m/>
    <s v="2024-019 - Tarrant VA Bridge Rehab"/>
    <x v="2"/>
    <d v="2025-05-15T00:00:00"/>
    <x v="1"/>
    <s v="05/14/2025 11:26 AM"/>
    <d v="2025-05-14T16:27:34"/>
    <s v="Approved On Time"/>
    <n v="2"/>
    <s v=""/>
    <s v="9000 100A - PROJECT MANAGER ENGINEER"/>
    <s v="210053 - Jared K. Ruhrup"/>
    <s v=""/>
  </r>
  <r>
    <n v="603903"/>
    <s v="210053"/>
    <s v="Jared K. Ruhrup"/>
    <x v="24"/>
    <x v="24"/>
    <s v="9000 100A"/>
    <s v="PROJECT MANAGER ENGINEER"/>
    <s v="1"/>
    <n v="3"/>
    <x v="4"/>
    <x v="1"/>
    <m/>
    <x v="1"/>
    <m/>
    <s v="Jared K. Ruhrup"/>
    <s v="05/14/2025, 11:26"/>
    <m/>
    <s v="0001-01-01T00:00:00Z"/>
    <x v="12"/>
    <s v="2025-05-14T16:27:34.7843267Z"/>
    <m/>
    <m/>
    <m/>
    <s v="2024-019 - Tarrant VA Bridge Rehab"/>
    <x v="2"/>
    <d v="2025-05-12T00:00:00"/>
    <x v="4"/>
    <s v="05/14/2025 11:26 AM"/>
    <d v="2025-05-14T16:27:34"/>
    <s v="Approved On Time"/>
    <n v="3"/>
    <s v=""/>
    <s v="9000 100A - PROJECT MANAGER ENGINEER"/>
    <s v="210053 - Jared K. Ruhrup"/>
    <s v=""/>
  </r>
  <r>
    <n v="603905"/>
    <s v="210053"/>
    <s v="Jared K. Ruhrup"/>
    <x v="24"/>
    <x v="24"/>
    <s v="9000 100A"/>
    <s v="PROJECT MANAGER ENGINEER"/>
    <s v="1"/>
    <n v="3"/>
    <x v="3"/>
    <x v="1"/>
    <m/>
    <x v="1"/>
    <m/>
    <s v="Jared K. Ruhrup"/>
    <s v="05/14/2025, 11:26"/>
    <m/>
    <s v="0001-01-01T00:00:00Z"/>
    <x v="12"/>
    <s v="2025-05-14T16:27:34.7929998Z"/>
    <m/>
    <m/>
    <m/>
    <s v="2024-019 - Tarrant VA Bridge Rehab"/>
    <x v="2"/>
    <d v="2025-05-13T00:00:00"/>
    <x v="3"/>
    <s v="05/14/2025 11:26 AM"/>
    <d v="2025-05-14T16:27:34"/>
    <s v="Approved On Time"/>
    <n v="3"/>
    <s v=""/>
    <s v="9000 100A - PROJECT MANAGER ENGINEER"/>
    <s v="210053 - Jared K. Ruhrup"/>
    <s v=""/>
  </r>
  <r>
    <n v="603907"/>
    <s v="210053"/>
    <s v="Jared K. Ruhrup"/>
    <x v="24"/>
    <x v="24"/>
    <s v="9000 100A"/>
    <s v="PROJECT MANAGER ENGINEER"/>
    <s v="1"/>
    <n v="3"/>
    <x v="2"/>
    <x v="1"/>
    <m/>
    <x v="1"/>
    <m/>
    <s v="Jared K. Ruhrup"/>
    <s v="05/14/2025, 11:26"/>
    <m/>
    <s v="0001-01-01T00:00:00Z"/>
    <x v="12"/>
    <s v="2025-05-14T16:27:34.803429Z"/>
    <m/>
    <m/>
    <m/>
    <s v="2024-019 - Tarrant VA Bridge Rehab"/>
    <x v="2"/>
    <d v="2025-05-14T00:00:00"/>
    <x v="2"/>
    <s v="05/14/2025 11:26 AM"/>
    <d v="2025-05-14T16:27:34"/>
    <s v="Approved On Time"/>
    <n v="3"/>
    <s v=""/>
    <s v="9000 100A - PROJECT MANAGER ENGINEER"/>
    <s v="210053 - Jared K. Ruhrup"/>
    <s v=""/>
  </r>
  <r>
    <n v="603904"/>
    <s v="210053"/>
    <s v="Jared K. Ruhrup"/>
    <x v="27"/>
    <x v="27"/>
    <s v="9000 100A"/>
    <s v="PROJECT MANAGER ENGINEER"/>
    <s v="1"/>
    <n v="3"/>
    <x v="4"/>
    <x v="1"/>
    <m/>
    <x v="1"/>
    <m/>
    <s v="Jared K. Ruhrup"/>
    <s v="05/14/2025, 11:26"/>
    <m/>
    <s v="0001-01-01T00:00:00Z"/>
    <x v="12"/>
    <s v="2025-05-14T16:27:41.9733474Z"/>
    <m/>
    <m/>
    <m/>
    <s v="2024-023 - Tarrant Riverside Bridge Rehab"/>
    <x v="2"/>
    <d v="2025-05-12T00:00:00"/>
    <x v="4"/>
    <s v="05/14/2025 11:26 AM"/>
    <d v="2025-05-14T16:27:41"/>
    <s v="Approved On Time"/>
    <n v="3"/>
    <s v=""/>
    <s v="9000 100A - PROJECT MANAGER ENGINEER"/>
    <s v="210053 - Jared K. Ruhrup"/>
    <s v=""/>
  </r>
  <r>
    <n v="603906"/>
    <s v="210053"/>
    <s v="Jared K. Ruhrup"/>
    <x v="27"/>
    <x v="27"/>
    <s v="9000 100A"/>
    <s v="PROJECT MANAGER ENGINEER"/>
    <s v="1"/>
    <n v="3"/>
    <x v="3"/>
    <x v="1"/>
    <m/>
    <x v="1"/>
    <m/>
    <s v="Jared K. Ruhrup"/>
    <s v="05/14/2025, 11:26"/>
    <m/>
    <s v="0001-01-01T00:00:00Z"/>
    <x v="12"/>
    <s v="2025-05-14T16:27:41.9818874Z"/>
    <m/>
    <m/>
    <m/>
    <s v="2024-023 - Tarrant Riverside Bridge Rehab"/>
    <x v="2"/>
    <d v="2025-05-13T00:00:00"/>
    <x v="3"/>
    <s v="05/14/2025 11:26 AM"/>
    <d v="2025-05-14T16:27:41"/>
    <s v="Approved On Time"/>
    <n v="3"/>
    <s v=""/>
    <s v="9000 100A - PROJECT MANAGER ENGINEER"/>
    <s v="210053 - Jared K. Ruhrup"/>
    <s v=""/>
  </r>
  <r>
    <n v="603908"/>
    <s v="210053"/>
    <s v="Jared K. Ruhrup"/>
    <x v="27"/>
    <x v="27"/>
    <s v="9000 100A"/>
    <s v="PROJECT MANAGER ENGINEER"/>
    <s v="1"/>
    <n v="3"/>
    <x v="2"/>
    <x v="1"/>
    <m/>
    <x v="1"/>
    <m/>
    <s v="Jared K. Ruhrup"/>
    <s v="05/14/2025, 11:26"/>
    <m/>
    <s v="0001-01-01T00:00:00Z"/>
    <x v="12"/>
    <s v="2025-05-14T16:27:41.9897405Z"/>
    <m/>
    <m/>
    <m/>
    <s v="2024-023 - Tarrant Riverside Bridge Rehab"/>
    <x v="2"/>
    <d v="2025-05-14T00:00:00"/>
    <x v="2"/>
    <s v="05/14/2025 11:26 AM"/>
    <d v="2025-05-14T16:27:41"/>
    <s v="Approved On Time"/>
    <n v="3"/>
    <s v=""/>
    <s v="9000 100A - PROJECT MANAGER ENGINEER"/>
    <s v="210053 - Jared K. Ruhrup"/>
    <s v=""/>
  </r>
  <r>
    <n v="603910"/>
    <s v="210053"/>
    <s v="Jared K. Ruhrup"/>
    <x v="27"/>
    <x v="27"/>
    <s v="9000 100A"/>
    <s v="PROJECT MANAGER ENGINEER"/>
    <s v="1"/>
    <n v="6"/>
    <x v="0"/>
    <x v="1"/>
    <m/>
    <x v="1"/>
    <m/>
    <s v="Jared K. Ruhrup"/>
    <s v="05/14/2025, 11:27"/>
    <m/>
    <s v="0001-01-01T00:00:00Z"/>
    <x v="12"/>
    <s v="2025-05-14T16:27:41.9971893Z"/>
    <m/>
    <m/>
    <m/>
    <s v="2024-023 - Tarrant Riverside Bridge Rehab"/>
    <x v="2"/>
    <d v="2025-05-16T00:00:00"/>
    <x v="0"/>
    <s v="05/14/2025 11:27 AM"/>
    <d v="2025-05-14T16:27:41"/>
    <s v="Approved On Time"/>
    <n v="6"/>
    <s v=""/>
    <s v="9000 100A - PROJECT MANAGER ENGINEER"/>
    <s v="210053 - Jared K. Ruhrup"/>
    <s v=""/>
  </r>
  <r>
    <n v="603896"/>
    <s v="210053"/>
    <s v="Jared K. Ruhrup"/>
    <x v="28"/>
    <x v="28"/>
    <s v="9000 100A"/>
    <s v="PROJECT MANAGER ENGINEER"/>
    <s v="1"/>
    <n v="4"/>
    <x v="1"/>
    <x v="1"/>
    <m/>
    <x v="1"/>
    <m/>
    <s v="Jared K. Ruhrup"/>
    <s v="05/14/2025, 11:26"/>
    <m/>
    <s v="0001-01-01T00:00:00Z"/>
    <x v="12"/>
    <s v="2025-05-14T16:27:28.451545Z"/>
    <m/>
    <m/>
    <m/>
    <s v="2023-014 - Tarrant IH 20 US 81 Bridge Dec"/>
    <x v="2"/>
    <d v="2025-05-15T00:00:00"/>
    <x v="1"/>
    <s v="05/14/2025 11:26 AM"/>
    <d v="2025-05-14T16:27:28"/>
    <s v="Approved On Time"/>
    <n v="4"/>
    <s v=""/>
    <s v="9000 100A - PROJECT MANAGER ENGINEER"/>
    <s v="210053 - Jared K. Ruhrup"/>
    <s v=""/>
  </r>
  <r>
    <n v="603699"/>
    <s v="240801"/>
    <s v="Justin D. Hampton"/>
    <x v="29"/>
    <x v="29"/>
    <s v="9000 100S"/>
    <s v="Safety/Survey/Scheduling"/>
    <s v="1"/>
    <n v="8"/>
    <x v="4"/>
    <x v="1"/>
    <m/>
    <x v="1"/>
    <m/>
    <s v="Justin D. Hampton"/>
    <s v="05/14/2025, 06:18"/>
    <m/>
    <s v="0001-01-01T00:00:00Z"/>
    <x v="12"/>
    <s v="2025-05-14T13:32:15.8434501Z"/>
    <m/>
    <m/>
    <m/>
    <s v="2025-008 - NTTA CTP Southbound Mainlanes"/>
    <x v="4"/>
    <d v="2025-05-12T00:00:00"/>
    <x v="4"/>
    <s v="05/14/2025 6:18 AM"/>
    <d v="2025-05-14T13:32:15"/>
    <s v="Approved On Time"/>
    <n v="8"/>
    <s v=""/>
    <s v="9000 100S - Safety/Survey/Scheduling"/>
    <s v="240801 - Justin D. Hampton"/>
    <s v=""/>
  </r>
  <r>
    <n v="603047"/>
    <s v="210013"/>
    <s v="Matthew C. Shaylor"/>
    <x v="13"/>
    <x v="13"/>
    <s v="100 6002B"/>
    <s v="Survey and Layout"/>
    <s v="1"/>
    <n v="1"/>
    <x v="4"/>
    <x v="1"/>
    <m/>
    <x v="1"/>
    <m/>
    <s v="Matthew C. Shaylor"/>
    <s v="05/12/2025, 13:52"/>
    <m/>
    <s v="0001-01-01T00:00:00Z"/>
    <x v="13"/>
    <s v="2025-05-13T12:26:13.8330336Z"/>
    <m/>
    <m/>
    <m/>
    <s v="2023-006 - Tarrant SH183 Bridge"/>
    <x v="2"/>
    <d v="2025-05-12T00:00:00"/>
    <x v="4"/>
    <s v="05/12/2025 1:52 PM"/>
    <d v="2025-05-13T12:26:13"/>
    <s v="Approved On Time"/>
    <n v="1"/>
    <s v=""/>
    <s v="100 6002B - Survey and Layout"/>
    <s v="210013 - Matthew C. Shaylor"/>
    <s v=""/>
  </r>
  <r>
    <n v="604524"/>
    <s v="240740"/>
    <s v="Juan C. Santana Solis"/>
    <x v="13"/>
    <x v="13"/>
    <s v="416 6004E"/>
    <s v="Install 1 4 x 4 Steel Plate"/>
    <s v="1"/>
    <n v="3"/>
    <x v="1"/>
    <x v="1"/>
    <m/>
    <x v="32"/>
    <s v="Bridge"/>
    <s v="Alonso Miramontes"/>
    <s v="05/15/2025, 20:29"/>
    <m/>
    <s v="0001-01-01T00:00:00Z"/>
    <x v="13"/>
    <s v="2025-05-16T12:14:48.8068501Z"/>
    <m/>
    <m/>
    <m/>
    <s v="2023-006 - Tarrant SH183 Bridge"/>
    <x v="2"/>
    <d v="2025-05-15T00:00:00"/>
    <x v="1"/>
    <s v="05/15/2025 8:29 PM"/>
    <d v="2025-05-16T12:14:48"/>
    <s v="Approved On Time"/>
    <n v="3"/>
    <s v=""/>
    <s v="416 6004E - Install 1 4 x 4 Steel Plate"/>
    <s v="240740 - Juan C. Santana Solis"/>
    <s v="Alonso Miramontes's Crew"/>
  </r>
  <r>
    <n v="604529"/>
    <s v="240740"/>
    <s v="Juan C. Santana Solis"/>
    <x v="13"/>
    <x v="13"/>
    <s v="423 6007O"/>
    <s v="Install Shotcrete"/>
    <s v="1"/>
    <n v="2"/>
    <x v="1"/>
    <x v="1"/>
    <m/>
    <x v="32"/>
    <s v="Bridge"/>
    <s v="Alonso Miramontes"/>
    <s v="05/15/2025, 20:31"/>
    <m/>
    <s v="0001-01-01T00:00:00Z"/>
    <x v="13"/>
    <s v="2025-05-16T12:14:48.8181559Z"/>
    <m/>
    <m/>
    <m/>
    <s v="2023-006 - Tarrant SH183 Bridge"/>
    <x v="2"/>
    <d v="2025-05-15T00:00:00"/>
    <x v="1"/>
    <s v="05/15/2025 8:31 PM"/>
    <d v="2025-05-16T12:14:48"/>
    <s v="Approved On Time"/>
    <n v="2"/>
    <s v=""/>
    <s v="423 6007O - Install Shotcrete"/>
    <s v="240740 - Juan C. Santana Solis"/>
    <s v="Alonso Miramontes's Crew"/>
  </r>
  <r>
    <n v="603299"/>
    <s v="240740"/>
    <s v="Juan C. Santana Solis"/>
    <x v="13"/>
    <x v="13"/>
    <s v="403 6008G"/>
    <s v="Exc and Install W Beam Lagging"/>
    <s v="1"/>
    <n v="2"/>
    <x v="4"/>
    <x v="1"/>
    <m/>
    <x v="32"/>
    <s v="Bridge"/>
    <s v="Alonso Miramontes"/>
    <s v="05/13/2025, 06:40"/>
    <m/>
    <s v="0001-01-01T00:00:00Z"/>
    <x v="13"/>
    <s v="2025-05-13T12:25:44.2557994Z"/>
    <m/>
    <m/>
    <m/>
    <s v="2023-006 - Tarrant SH183 Bridge"/>
    <x v="2"/>
    <d v="2025-05-12T00:00:00"/>
    <x v="4"/>
    <s v="05/13/2025 6:40 AM"/>
    <d v="2025-05-13T12:25:44"/>
    <s v="Approved On Time"/>
    <n v="2"/>
    <s v=""/>
    <s v="403 6008G - Exc and Install W Beam Lagging"/>
    <s v="240740 - Juan C. Santana Solis"/>
    <s v="Alonso Miramontes's Crew"/>
  </r>
  <r>
    <n v="603300"/>
    <s v="240740"/>
    <s v="Juan C. Santana Solis"/>
    <x v="13"/>
    <x v="13"/>
    <s v="416 6004E"/>
    <s v="Install 1 4 x 4 Steel Plate"/>
    <s v="1"/>
    <n v="8"/>
    <x v="4"/>
    <x v="1"/>
    <m/>
    <x v="32"/>
    <s v="Bridge"/>
    <s v="Alonso Miramontes"/>
    <s v="05/13/2025, 06:40"/>
    <m/>
    <s v="0001-01-01T00:00:00Z"/>
    <x v="13"/>
    <s v="2025-05-13T12:25:44.2646318Z"/>
    <m/>
    <m/>
    <m/>
    <s v="2023-006 - Tarrant SH183 Bridge"/>
    <x v="2"/>
    <d v="2025-05-12T00:00:00"/>
    <x v="4"/>
    <s v="05/13/2025 6:40 AM"/>
    <d v="2025-05-13T12:25:44"/>
    <s v="Approved On Time"/>
    <n v="8"/>
    <s v=""/>
    <s v="416 6004E - Install 1 4 x 4 Steel Plate"/>
    <s v="240740 - Juan C. Santana Solis"/>
    <s v="Alonso Miramontes's Crew"/>
  </r>
  <r>
    <n v="603724"/>
    <s v="240740"/>
    <s v="Juan C. Santana Solis"/>
    <x v="13"/>
    <x v="13"/>
    <s v="423 6007J"/>
    <s v="Install Drainage Mat and Geote"/>
    <s v="1"/>
    <n v="4"/>
    <x v="3"/>
    <x v="1"/>
    <m/>
    <x v="32"/>
    <s v="Bridge"/>
    <s v="Alonso Miramontes"/>
    <s v="05/14/2025, 06:51"/>
    <m/>
    <s v="0001-01-01T00:00:00Z"/>
    <x v="13"/>
    <s v="2025-05-14T12:21:25.3046653Z"/>
    <m/>
    <m/>
    <m/>
    <s v="2023-006 - Tarrant SH183 Bridge"/>
    <x v="2"/>
    <d v="2025-05-13T00:00:00"/>
    <x v="3"/>
    <s v="05/14/2025 6:51 AM"/>
    <d v="2025-05-14T12:21:25"/>
    <s v="Approved On Time"/>
    <n v="4"/>
    <s v=""/>
    <s v="423 6007J - Install Drainage Mat and Geote"/>
    <s v="240740 - Juan C. Santana Solis"/>
    <s v="Alonso Miramontes's Crew"/>
  </r>
  <r>
    <n v="603725"/>
    <s v="240740"/>
    <s v="Juan C. Santana Solis"/>
    <x v="13"/>
    <x v="13"/>
    <s v="423 6007O"/>
    <s v="Install Shotcrete"/>
    <s v="1"/>
    <n v="3"/>
    <x v="3"/>
    <x v="1"/>
    <m/>
    <x v="32"/>
    <s v="Bridge"/>
    <s v="Alonso Miramontes"/>
    <s v="05/14/2025, 06:51"/>
    <m/>
    <s v="0001-01-01T00:00:00Z"/>
    <x v="13"/>
    <s v="2025-05-14T12:21:25.3134569Z"/>
    <m/>
    <m/>
    <m/>
    <s v="2023-006 - Tarrant SH183 Bridge"/>
    <x v="2"/>
    <d v="2025-05-13T00:00:00"/>
    <x v="3"/>
    <s v="05/14/2025 6:51 AM"/>
    <d v="2025-05-14T12:21:25"/>
    <s v="Approved On Time"/>
    <n v="3"/>
    <s v=""/>
    <s v="423 6007O - Install Shotcrete"/>
    <s v="240740 - Juan C. Santana Solis"/>
    <s v="Alonso Miramontes's Crew"/>
  </r>
  <r>
    <n v="603726"/>
    <s v="240740"/>
    <s v="Juan C. Santana Solis"/>
    <x v="13"/>
    <x v="13"/>
    <s v="416 6004E"/>
    <s v="Install 1 4 x 4 Steel Plate"/>
    <s v="1"/>
    <n v="3"/>
    <x v="3"/>
    <x v="1"/>
    <m/>
    <x v="32"/>
    <s v="Bridge"/>
    <s v="Alonso Miramontes"/>
    <s v="05/14/2025, 06:51"/>
    <m/>
    <s v="0001-01-01T00:00:00Z"/>
    <x v="13"/>
    <s v="2025-05-14T12:21:25.3285205Z"/>
    <m/>
    <m/>
    <m/>
    <s v="2023-006 - Tarrant SH183 Bridge"/>
    <x v="2"/>
    <d v="2025-05-13T00:00:00"/>
    <x v="3"/>
    <s v="05/14/2025 6:51 AM"/>
    <d v="2025-05-14T12:21:25"/>
    <s v="Approved On Time"/>
    <n v="3"/>
    <s v=""/>
    <s v="416 6004E - Install 1 4 x 4 Steel Plate"/>
    <s v="240740 - Juan C. Santana Solis"/>
    <s v="Alonso Miramontes's Crew"/>
  </r>
  <r>
    <n v="604183"/>
    <s v="240740"/>
    <s v="Juan C. Santana Solis"/>
    <x v="13"/>
    <x v="13"/>
    <s v="500 6001B"/>
    <s v="Clean Project 2.5% of DL"/>
    <s v="1"/>
    <n v="2"/>
    <x v="2"/>
    <x v="1"/>
    <m/>
    <x v="32"/>
    <s v="Bridge"/>
    <s v="Alonso Miramontes"/>
    <s v="05/15/2025, 06:47"/>
    <m/>
    <s v="0001-01-01T00:00:00Z"/>
    <x v="13"/>
    <s v="2025-05-15T12:48:45.5259368Z"/>
    <m/>
    <m/>
    <m/>
    <s v="2023-006 - Tarrant SH183 Bridge"/>
    <x v="2"/>
    <d v="2025-05-14T00:00:00"/>
    <x v="2"/>
    <s v="05/15/2025 6:47 AM"/>
    <d v="2025-05-15T12:48:45"/>
    <s v="Approved On Time"/>
    <n v="2"/>
    <s v=""/>
    <s v="500 6001B - Clean Project 2.5% of DL"/>
    <s v="240740 - Juan C. Santana Solis"/>
    <s v="Alonso Miramontes's Crew"/>
  </r>
  <r>
    <n v="604184"/>
    <s v="240740"/>
    <s v="Juan C. Santana Solis"/>
    <x v="13"/>
    <x v="13"/>
    <s v="500 6001C"/>
    <s v="Maintain Eros 2.5% of DL"/>
    <s v="1"/>
    <n v="2"/>
    <x v="2"/>
    <x v="1"/>
    <m/>
    <x v="32"/>
    <s v="Bridge"/>
    <s v="Alonso Miramontes"/>
    <s v="05/15/2025, 06:47"/>
    <m/>
    <s v="0001-01-01T00:00:00Z"/>
    <x v="13"/>
    <s v="2025-05-15T12:48:45.5355973Z"/>
    <m/>
    <m/>
    <m/>
    <s v="2023-006 - Tarrant SH183 Bridge"/>
    <x v="2"/>
    <d v="2025-05-14T00:00:00"/>
    <x v="2"/>
    <s v="05/15/2025 6:47 AM"/>
    <d v="2025-05-15T12:48:45"/>
    <s v="Approved On Time"/>
    <n v="2"/>
    <s v=""/>
    <s v="500 6001C - Maintain Eros 2.5% of DL"/>
    <s v="240740 - Juan C. Santana Solis"/>
    <s v="Alonso Miramontes's Crew"/>
  </r>
  <r>
    <n v="604185"/>
    <s v="240740"/>
    <s v="Juan C. Santana Solis"/>
    <x v="13"/>
    <x v="13"/>
    <s v="416 6004E"/>
    <s v="Install 1 4 x 4 Steel Plate"/>
    <s v="1"/>
    <n v="6"/>
    <x v="2"/>
    <x v="1"/>
    <m/>
    <x v="32"/>
    <s v="Bridge"/>
    <s v="Alonso Miramontes"/>
    <s v="05/15/2025, 06:47"/>
    <m/>
    <s v="0001-01-01T00:00:00Z"/>
    <x v="13"/>
    <s v="2025-05-15T12:48:45.55117Z"/>
    <m/>
    <m/>
    <m/>
    <s v="2023-006 - Tarrant SH183 Bridge"/>
    <x v="2"/>
    <d v="2025-05-14T00:00:00"/>
    <x v="2"/>
    <s v="05/15/2025 6:47 AM"/>
    <d v="2025-05-15T12:48:45"/>
    <s v="Approved On Time"/>
    <n v="6"/>
    <s v=""/>
    <s v="416 6004E - Install 1 4 x 4 Steel Plate"/>
    <s v="240740 - Juan C. Santana Solis"/>
    <s v="Alonso Miramontes's Crew"/>
  </r>
  <r>
    <n v="604530"/>
    <s v="240662"/>
    <s v="Izaiah C. Casas"/>
    <x v="13"/>
    <x v="13"/>
    <s v="423 6007O"/>
    <s v="Install Shotcrete"/>
    <s v="1"/>
    <n v="2"/>
    <x v="1"/>
    <x v="1"/>
    <m/>
    <x v="32"/>
    <s v="Bridge"/>
    <s v="Alonso Miramontes"/>
    <s v="05/15/2025, 20:31"/>
    <m/>
    <s v="0001-01-01T00:00:00Z"/>
    <x v="13"/>
    <s v="2025-05-16T12:14:43.5499419Z"/>
    <m/>
    <m/>
    <m/>
    <s v="2023-006 - Tarrant SH183 Bridge"/>
    <x v="2"/>
    <d v="2025-05-15T00:00:00"/>
    <x v="1"/>
    <s v="05/15/2025 8:31 PM"/>
    <d v="2025-05-16T12:14:43"/>
    <s v="Approved On Time"/>
    <n v="2"/>
    <s v=""/>
    <s v="423 6007O - Install Shotcrete"/>
    <s v="240662 - Izaiah C. Casas"/>
    <s v="Alonso Miramontes's Crew"/>
  </r>
  <r>
    <n v="604525"/>
    <s v="240662"/>
    <s v="Izaiah C. Casas"/>
    <x v="13"/>
    <x v="13"/>
    <s v="416 6004E"/>
    <s v="Install 1 4 x 4 Steel Plate"/>
    <s v="1"/>
    <n v="3"/>
    <x v="1"/>
    <x v="1"/>
    <m/>
    <x v="32"/>
    <s v="Bridge"/>
    <s v="Alonso Miramontes"/>
    <s v="05/15/2025, 20:29"/>
    <m/>
    <s v="0001-01-01T00:00:00Z"/>
    <x v="13"/>
    <s v="2025-05-16T12:14:43.5395569Z"/>
    <m/>
    <m/>
    <m/>
    <s v="2023-006 - Tarrant SH183 Bridge"/>
    <x v="2"/>
    <d v="2025-05-15T00:00:00"/>
    <x v="1"/>
    <s v="05/15/2025 8:29 PM"/>
    <d v="2025-05-16T12:14:43"/>
    <s v="Approved On Time"/>
    <n v="3"/>
    <s v=""/>
    <s v="416 6004E - Install 1 4 x 4 Steel Plate"/>
    <s v="240662 - Izaiah C. Casas"/>
    <s v="Alonso Miramontes's Crew"/>
  </r>
  <r>
    <n v="604186"/>
    <s v="240662"/>
    <s v="Izaiah C. Casas"/>
    <x v="13"/>
    <x v="13"/>
    <s v="416 6004E"/>
    <s v="Install 1 4 x 4 Steel Plate"/>
    <s v="1"/>
    <n v="6"/>
    <x v="2"/>
    <x v="1"/>
    <m/>
    <x v="32"/>
    <s v="Bridge"/>
    <s v="Alonso Miramontes"/>
    <s v="05/15/2025, 06:47"/>
    <m/>
    <s v="0001-01-01T00:00:00Z"/>
    <x v="13"/>
    <s v="2025-05-15T12:48:39.5293486Z"/>
    <m/>
    <m/>
    <m/>
    <s v="2023-006 - Tarrant SH183 Bridge"/>
    <x v="2"/>
    <d v="2025-05-14T00:00:00"/>
    <x v="2"/>
    <s v="05/15/2025 6:47 AM"/>
    <d v="2025-05-15T12:48:39"/>
    <s v="Approved On Time"/>
    <n v="6"/>
    <s v=""/>
    <s v="416 6004E - Install 1 4 x 4 Steel Plate"/>
    <s v="240662 - Izaiah C. Casas"/>
    <s v="Alonso Miramontes's Crew"/>
  </r>
  <r>
    <n v="604187"/>
    <s v="240662"/>
    <s v="Izaiah C. Casas"/>
    <x v="13"/>
    <x v="13"/>
    <s v="500 6001C"/>
    <s v="Maintain Eros 2.5% of DL"/>
    <s v="1"/>
    <n v="2"/>
    <x v="2"/>
    <x v="1"/>
    <m/>
    <x v="32"/>
    <s v="Bridge"/>
    <s v="Alonso Miramontes"/>
    <s v="05/15/2025, 06:47"/>
    <m/>
    <s v="0001-01-01T00:00:00Z"/>
    <x v="13"/>
    <s v="2025-05-15T12:48:39.5390849Z"/>
    <m/>
    <m/>
    <m/>
    <s v="2023-006 - Tarrant SH183 Bridge"/>
    <x v="2"/>
    <d v="2025-05-14T00:00:00"/>
    <x v="2"/>
    <s v="05/15/2025 6:47 AM"/>
    <d v="2025-05-15T12:48:39"/>
    <s v="Approved On Time"/>
    <n v="2"/>
    <s v=""/>
    <s v="500 6001C - Maintain Eros 2.5% of DL"/>
    <s v="240662 - Izaiah C. Casas"/>
    <s v="Alonso Miramontes's Crew"/>
  </r>
  <r>
    <n v="604188"/>
    <s v="240662"/>
    <s v="Izaiah C. Casas"/>
    <x v="13"/>
    <x v="13"/>
    <s v="500 6001B"/>
    <s v="Clean Project 2.5% of DL"/>
    <s v="1"/>
    <n v="2"/>
    <x v="2"/>
    <x v="1"/>
    <m/>
    <x v="32"/>
    <s v="Bridge"/>
    <s v="Alonso Miramontes"/>
    <s v="05/15/2025, 06:47"/>
    <m/>
    <s v="0001-01-01T00:00:00Z"/>
    <x v="13"/>
    <s v="2025-05-15T12:48:39.5477574Z"/>
    <m/>
    <m/>
    <m/>
    <s v="2023-006 - Tarrant SH183 Bridge"/>
    <x v="2"/>
    <d v="2025-05-14T00:00:00"/>
    <x v="2"/>
    <s v="05/15/2025 6:47 AM"/>
    <d v="2025-05-15T12:48:39"/>
    <s v="Approved On Time"/>
    <n v="2"/>
    <s v=""/>
    <s v="500 6001B - Clean Project 2.5% of DL"/>
    <s v="240662 - Izaiah C. Casas"/>
    <s v="Alonso Miramontes's Crew"/>
  </r>
  <r>
    <n v="603727"/>
    <s v="240662"/>
    <s v="Izaiah C. Casas"/>
    <x v="13"/>
    <x v="13"/>
    <s v="423 6007J"/>
    <s v="Install Drainage Mat and Geote"/>
    <s v="1"/>
    <n v="4"/>
    <x v="3"/>
    <x v="1"/>
    <m/>
    <x v="32"/>
    <s v="Bridge"/>
    <s v="Alonso Miramontes"/>
    <s v="05/14/2025, 06:51"/>
    <m/>
    <s v="0001-01-01T00:00:00Z"/>
    <x v="13"/>
    <s v="2025-05-14T12:21:20.4641079Z"/>
    <m/>
    <m/>
    <m/>
    <s v="2023-006 - Tarrant SH183 Bridge"/>
    <x v="2"/>
    <d v="2025-05-13T00:00:00"/>
    <x v="3"/>
    <s v="05/14/2025 6:51 AM"/>
    <d v="2025-05-14T12:21:20"/>
    <s v="Approved On Time"/>
    <n v="4"/>
    <s v=""/>
    <s v="423 6007J - Install Drainage Mat and Geote"/>
    <s v="240662 - Izaiah C. Casas"/>
    <s v="Alonso Miramontes's Crew"/>
  </r>
  <r>
    <n v="603728"/>
    <s v="240662"/>
    <s v="Izaiah C. Casas"/>
    <x v="13"/>
    <x v="13"/>
    <s v="423 6007O"/>
    <s v="Install Shotcrete"/>
    <s v="1"/>
    <n v="3"/>
    <x v="3"/>
    <x v="1"/>
    <m/>
    <x v="32"/>
    <s v="Bridge"/>
    <s v="Alonso Miramontes"/>
    <s v="05/14/2025, 06:51"/>
    <m/>
    <s v="0001-01-01T00:00:00Z"/>
    <x v="13"/>
    <s v="2025-05-14T12:21:20.4723128Z"/>
    <m/>
    <m/>
    <m/>
    <s v="2023-006 - Tarrant SH183 Bridge"/>
    <x v="2"/>
    <d v="2025-05-13T00:00:00"/>
    <x v="3"/>
    <s v="05/14/2025 6:51 AM"/>
    <d v="2025-05-14T12:21:20"/>
    <s v="Approved On Time"/>
    <n v="3"/>
    <s v=""/>
    <s v="423 6007O - Install Shotcrete"/>
    <s v="240662 - Izaiah C. Casas"/>
    <s v="Alonso Miramontes's Crew"/>
  </r>
  <r>
    <n v="603729"/>
    <s v="240662"/>
    <s v="Izaiah C. Casas"/>
    <x v="13"/>
    <x v="13"/>
    <s v="416 6004E"/>
    <s v="Install 1 4 x 4 Steel Plate"/>
    <s v="1"/>
    <n v="3"/>
    <x v="3"/>
    <x v="1"/>
    <m/>
    <x v="32"/>
    <s v="Bridge"/>
    <s v="Alonso Miramontes"/>
    <s v="05/14/2025, 06:51"/>
    <m/>
    <s v="0001-01-01T00:00:00Z"/>
    <x v="13"/>
    <s v="2025-05-14T12:21:20.4800725Z"/>
    <m/>
    <m/>
    <m/>
    <s v="2023-006 - Tarrant SH183 Bridge"/>
    <x v="2"/>
    <d v="2025-05-13T00:00:00"/>
    <x v="3"/>
    <s v="05/14/2025 6:51 AM"/>
    <d v="2025-05-14T12:21:20"/>
    <s v="Approved On Time"/>
    <n v="3"/>
    <s v=""/>
    <s v="416 6004E - Install 1 4 x 4 Steel Plate"/>
    <s v="240662 - Izaiah C. Casas"/>
    <s v="Alonso Miramontes's Crew"/>
  </r>
  <r>
    <n v="603301"/>
    <s v="240662"/>
    <s v="Izaiah C. Casas"/>
    <x v="13"/>
    <x v="13"/>
    <s v="403 6008G"/>
    <s v="Exc and Install W Beam Lagging"/>
    <s v="1"/>
    <n v="8"/>
    <x v="4"/>
    <x v="1"/>
    <m/>
    <x v="32"/>
    <s v="Bridge"/>
    <s v="Alonso Miramontes"/>
    <s v="05/13/2025, 06:40"/>
    <m/>
    <s v="0001-01-01T00:00:00Z"/>
    <x v="13"/>
    <s v="2025-05-13T12:25:39.0398879Z"/>
    <m/>
    <m/>
    <m/>
    <s v="2023-006 - Tarrant SH183 Bridge"/>
    <x v="2"/>
    <d v="2025-05-12T00:00:00"/>
    <x v="4"/>
    <s v="05/13/2025 6:40 AM"/>
    <d v="2025-05-13T12:25:39"/>
    <s v="Approved On Time"/>
    <n v="8"/>
    <s v=""/>
    <s v="403 6008G - Exc and Install W Beam Lagging"/>
    <s v="240662 - Izaiah C. Casas"/>
    <s v="Alonso Miramontes's Crew"/>
  </r>
  <r>
    <n v="603302"/>
    <s v="240662"/>
    <s v="Izaiah C. Casas"/>
    <x v="13"/>
    <x v="13"/>
    <s v="416 6004E"/>
    <s v="Install 1 4 x 4 Steel Plate"/>
    <s v="1"/>
    <n v="2"/>
    <x v="4"/>
    <x v="1"/>
    <m/>
    <x v="32"/>
    <s v="Bridge"/>
    <s v="Alonso Miramontes"/>
    <s v="05/13/2025, 06:41"/>
    <m/>
    <s v="0001-01-01T00:00:00Z"/>
    <x v="13"/>
    <s v="2025-05-13T12:25:39.0536419Z"/>
    <m/>
    <m/>
    <m/>
    <s v="2023-006 - Tarrant SH183 Bridge"/>
    <x v="2"/>
    <d v="2025-05-12T00:00:00"/>
    <x v="4"/>
    <s v="05/13/2025 6:41 AM"/>
    <d v="2025-05-13T12:25:39"/>
    <s v="Approved On Time"/>
    <n v="2"/>
    <s v=""/>
    <s v="416 6004E - Install 1 4 x 4 Steel Plate"/>
    <s v="240662 - Izaiah C. Casas"/>
    <s v="Alonso Miramontes's Crew"/>
  </r>
  <r>
    <n v="604526"/>
    <s v="240442"/>
    <s v="Alonso Miramontes"/>
    <x v="13"/>
    <x v="13"/>
    <s v="416 6004E"/>
    <s v="Install 1 4 x 4 Steel Plate"/>
    <s v="1"/>
    <n v="4"/>
    <x v="1"/>
    <x v="1"/>
    <m/>
    <x v="32"/>
    <s v="Bridge"/>
    <s v="Alonso Miramontes"/>
    <s v="05/15/2025, 20:29"/>
    <m/>
    <s v="0001-01-01T00:00:00Z"/>
    <x v="13"/>
    <s v="2025-05-16T12:14:39.5920579Z"/>
    <m/>
    <m/>
    <m/>
    <s v="2023-006 - Tarrant SH183 Bridge"/>
    <x v="2"/>
    <d v="2025-05-15T00:00:00"/>
    <x v="1"/>
    <s v="05/15/2025 8:29 PM"/>
    <d v="2025-05-16T12:14:39"/>
    <s v="Approved On Time"/>
    <n v="4"/>
    <s v=""/>
    <s v="416 6004E - Install 1 4 x 4 Steel Plate"/>
    <s v="240442 - Alonso Miramontes"/>
    <s v="Alonso Miramontes's Crew"/>
  </r>
  <r>
    <n v="604189"/>
    <s v="240442"/>
    <s v="Alonso Miramontes"/>
    <x v="13"/>
    <x v="13"/>
    <s v="110 6001J"/>
    <s v="Cut and Waste Common"/>
    <s v="1"/>
    <n v="8"/>
    <x v="2"/>
    <x v="1"/>
    <m/>
    <x v="32"/>
    <s v="Bridge"/>
    <s v="Alonso Miramontes"/>
    <s v="05/15/2025, 06:47"/>
    <m/>
    <s v="0001-01-01T00:00:00Z"/>
    <x v="13"/>
    <s v="2025-05-15T12:48:37.2193631Z"/>
    <m/>
    <m/>
    <m/>
    <s v="2023-006 - Tarrant SH183 Bridge"/>
    <x v="2"/>
    <d v="2025-05-14T00:00:00"/>
    <x v="2"/>
    <s v="05/15/2025 6:47 AM"/>
    <d v="2025-05-15T12:48:37"/>
    <s v="Approved On Time"/>
    <n v="8"/>
    <s v=""/>
    <s v="110 6001J - Cut and Waste Common"/>
    <s v="240442 - Alonso Miramontes"/>
    <s v="Alonso Miramontes's Crew"/>
  </r>
  <r>
    <n v="603303"/>
    <s v="240442"/>
    <s v="Alonso Miramontes"/>
    <x v="13"/>
    <x v="13"/>
    <s v="403 6008G"/>
    <s v="Exc and Install W Beam Lagging"/>
    <s v="1"/>
    <n v="4"/>
    <x v="4"/>
    <x v="1"/>
    <m/>
    <x v="32"/>
    <s v="Bridge"/>
    <s v="Alonso Miramontes"/>
    <s v="05/13/2025, 06:41"/>
    <m/>
    <s v="0001-01-01T00:00:00Z"/>
    <x v="13"/>
    <s v="2025-05-13T12:25:36.5855763Z"/>
    <m/>
    <m/>
    <m/>
    <s v="2023-006 - Tarrant SH183 Bridge"/>
    <x v="2"/>
    <d v="2025-05-12T00:00:00"/>
    <x v="4"/>
    <s v="05/13/2025 6:41 AM"/>
    <d v="2025-05-13T12:25:36"/>
    <s v="Approved On Time"/>
    <n v="4"/>
    <s v=""/>
    <s v="403 6008G - Exc and Install W Beam Lagging"/>
    <s v="240442 - Alonso Miramontes"/>
    <s v="Alonso Miramontes's Crew"/>
  </r>
  <r>
    <n v="603304"/>
    <s v="240442"/>
    <s v="Alonso Miramontes"/>
    <x v="13"/>
    <x v="13"/>
    <s v="416 6004E"/>
    <s v="Install 1 4 x 4 Steel Plate"/>
    <s v="1"/>
    <n v="4"/>
    <x v="4"/>
    <x v="1"/>
    <m/>
    <x v="32"/>
    <s v="Bridge"/>
    <s v="Alonso Miramontes"/>
    <s v="05/13/2025, 06:41"/>
    <m/>
    <s v="0001-01-01T00:00:00Z"/>
    <x v="13"/>
    <s v="2025-05-13T12:25:36.5943891Z"/>
    <m/>
    <m/>
    <m/>
    <s v="2023-006 - Tarrant SH183 Bridge"/>
    <x v="2"/>
    <d v="2025-05-12T00:00:00"/>
    <x v="4"/>
    <s v="05/13/2025 6:41 AM"/>
    <d v="2025-05-13T12:25:36"/>
    <s v="Approved On Time"/>
    <n v="4"/>
    <s v=""/>
    <s v="416 6004E - Install 1 4 x 4 Steel Plate"/>
    <s v="240442 - Alonso Miramontes"/>
    <s v="Alonso Miramontes's Crew"/>
  </r>
  <r>
    <n v="603730"/>
    <s v="240442"/>
    <s v="Alonso Miramontes"/>
    <x v="13"/>
    <x v="13"/>
    <s v="423 6007J"/>
    <s v="Install Drainage Mat and Geote"/>
    <s v="1"/>
    <n v="4"/>
    <x v="3"/>
    <x v="1"/>
    <m/>
    <x v="32"/>
    <s v="Bridge"/>
    <s v="Alonso Miramontes"/>
    <s v="05/14/2025, 06:51"/>
    <m/>
    <s v="0001-01-01T00:00:00Z"/>
    <x v="13"/>
    <s v="2025-05-14T12:21:17.8130069Z"/>
    <m/>
    <m/>
    <m/>
    <s v="2023-006 - Tarrant SH183 Bridge"/>
    <x v="2"/>
    <d v="2025-05-13T00:00:00"/>
    <x v="3"/>
    <s v="05/14/2025 6:51 AM"/>
    <d v="2025-05-14T12:21:17"/>
    <s v="Approved On Time"/>
    <n v="4"/>
    <s v=""/>
    <s v="423 6007J - Install Drainage Mat and Geote"/>
    <s v="240442 - Alonso Miramontes"/>
    <s v="Alonso Miramontes's Crew"/>
  </r>
  <r>
    <n v="603731"/>
    <s v="240442"/>
    <s v="Alonso Miramontes"/>
    <x v="13"/>
    <x v="13"/>
    <s v="423 6007O"/>
    <s v="Install Shotcrete"/>
    <s v="1"/>
    <n v="2"/>
    <x v="3"/>
    <x v="1"/>
    <m/>
    <x v="32"/>
    <s v="Bridge"/>
    <s v="Alonso Miramontes"/>
    <s v="05/14/2025, 06:51"/>
    <m/>
    <s v="0001-01-01T00:00:00Z"/>
    <x v="13"/>
    <s v="2025-05-14T12:21:17.8217831Z"/>
    <m/>
    <m/>
    <m/>
    <s v="2023-006 - Tarrant SH183 Bridge"/>
    <x v="2"/>
    <d v="2025-05-13T00:00:00"/>
    <x v="3"/>
    <s v="05/14/2025 6:51 AM"/>
    <d v="2025-05-14T12:21:17"/>
    <s v="Approved On Time"/>
    <n v="2"/>
    <s v=""/>
    <s v="423 6007O - Install Shotcrete"/>
    <s v="240442 - Alonso Miramontes"/>
    <s v="Alonso Miramontes's Crew"/>
  </r>
  <r>
    <n v="603732"/>
    <s v="240442"/>
    <s v="Alonso Miramontes"/>
    <x v="13"/>
    <x v="13"/>
    <s v="416 6004E"/>
    <s v="Install 1 4 x 4 Steel Plate"/>
    <s v="1"/>
    <n v="2"/>
    <x v="3"/>
    <x v="1"/>
    <m/>
    <x v="32"/>
    <s v="Bridge"/>
    <s v="Alonso Miramontes"/>
    <s v="05/14/2025, 06:51"/>
    <m/>
    <s v="0001-01-01T00:00:00Z"/>
    <x v="13"/>
    <s v="2025-05-14T12:21:17.8322035Z"/>
    <m/>
    <m/>
    <m/>
    <s v="2023-006 - Tarrant SH183 Bridge"/>
    <x v="2"/>
    <d v="2025-05-13T00:00:00"/>
    <x v="3"/>
    <s v="05/14/2025 6:51 AM"/>
    <d v="2025-05-14T12:21:17"/>
    <s v="Approved On Time"/>
    <n v="2"/>
    <s v=""/>
    <s v="416 6004E - Install 1 4 x 4 Steel Plate"/>
    <s v="240442 - Alonso Miramontes"/>
    <s v="Alonso Miramontes's Crew"/>
  </r>
  <r>
    <n v="604528"/>
    <s v="240443"/>
    <s v="Juan C. Miramontes Marquez"/>
    <x v="13"/>
    <x v="13"/>
    <s v="416 6004E"/>
    <s v="Install 1 4 x 4 Steel Plate"/>
    <s v="1"/>
    <n v="5"/>
    <x v="1"/>
    <x v="1"/>
    <m/>
    <x v="32"/>
    <s v="Bridge"/>
    <s v="Alonso Miramontes"/>
    <s v="05/15/2025, 20:30"/>
    <m/>
    <s v="0001-01-01T00:00:00Z"/>
    <x v="13"/>
    <s v="2025-05-16T12:14:46.1211652Z"/>
    <m/>
    <m/>
    <m/>
    <s v="2023-006 - Tarrant SH183 Bridge"/>
    <x v="2"/>
    <d v="2025-05-15T00:00:00"/>
    <x v="1"/>
    <s v="05/15/2025 8:30 PM"/>
    <d v="2025-05-16T12:14:46"/>
    <s v="Approved On Time"/>
    <n v="5"/>
    <s v=""/>
    <s v="416 6004E - Install 1 4 x 4 Steel Plate"/>
    <s v="240443 - Juan C. Miramontes Marquez"/>
    <s v="Alonso Miramontes's Crew"/>
  </r>
  <r>
    <n v="604190"/>
    <s v="240443"/>
    <s v="Juan C. Miramontes Marquez"/>
    <x v="13"/>
    <x v="13"/>
    <s v="110 6001J"/>
    <s v="Cut and Waste Common"/>
    <s v="1"/>
    <n v="2"/>
    <x v="2"/>
    <x v="1"/>
    <m/>
    <x v="32"/>
    <s v="Bridge"/>
    <s v="Alonso Miramontes"/>
    <s v="05/15/2025, 06:47"/>
    <m/>
    <s v="0001-01-01T00:00:00Z"/>
    <x v="13"/>
    <s v="2025-05-15T12:48:42.9467627Z"/>
    <m/>
    <m/>
    <m/>
    <s v="2023-006 - Tarrant SH183 Bridge"/>
    <x v="2"/>
    <d v="2025-05-14T00:00:00"/>
    <x v="2"/>
    <s v="05/15/2025 6:47 AM"/>
    <d v="2025-05-15T12:48:42"/>
    <s v="Approved On Time"/>
    <n v="2"/>
    <s v=""/>
    <s v="110 6001J - Cut and Waste Common"/>
    <s v="240443 - Juan C. Miramontes Marquez"/>
    <s v="Alonso Miramontes's Crew"/>
  </r>
  <r>
    <n v="604191"/>
    <s v="240443"/>
    <s v="Juan C. Miramontes Marquez"/>
    <x v="13"/>
    <x v="13"/>
    <s v="416 6004E"/>
    <s v="Install 1 4 x 4 Steel Plate"/>
    <s v="1"/>
    <n v="4"/>
    <x v="2"/>
    <x v="1"/>
    <m/>
    <x v="32"/>
    <s v="Bridge"/>
    <s v="Alonso Miramontes"/>
    <s v="05/15/2025, 06:47"/>
    <m/>
    <s v="0001-01-01T00:00:00Z"/>
    <x v="13"/>
    <s v="2025-05-15T12:48:42.9552024Z"/>
    <m/>
    <m/>
    <m/>
    <s v="2023-006 - Tarrant SH183 Bridge"/>
    <x v="2"/>
    <d v="2025-05-14T00:00:00"/>
    <x v="2"/>
    <s v="05/15/2025 6:47 AM"/>
    <d v="2025-05-15T12:48:42"/>
    <s v="Approved On Time"/>
    <n v="4"/>
    <s v=""/>
    <s v="416 6004E - Install 1 4 x 4 Steel Plate"/>
    <s v="240443 - Juan C. Miramontes Marquez"/>
    <s v="Alonso Miramontes's Crew"/>
  </r>
  <r>
    <n v="604192"/>
    <s v="240443"/>
    <s v="Juan C. Miramontes Marquez"/>
    <x v="13"/>
    <x v="13"/>
    <s v="500 6001C"/>
    <s v="Maintain Eros 2.5% of DL"/>
    <s v="1"/>
    <n v="2"/>
    <x v="2"/>
    <x v="1"/>
    <m/>
    <x v="32"/>
    <s v="Bridge"/>
    <s v="Alonso Miramontes"/>
    <s v="05/15/2025, 06:47"/>
    <m/>
    <s v="0001-01-01T00:00:00Z"/>
    <x v="13"/>
    <s v="2025-05-15T12:48:42.9636446Z"/>
    <m/>
    <m/>
    <m/>
    <s v="2023-006 - Tarrant SH183 Bridge"/>
    <x v="2"/>
    <d v="2025-05-14T00:00:00"/>
    <x v="2"/>
    <s v="05/15/2025 6:47 AM"/>
    <d v="2025-05-15T12:48:42"/>
    <s v="Approved On Time"/>
    <n v="2"/>
    <s v=""/>
    <s v="500 6001C - Maintain Eros 2.5% of DL"/>
    <s v="240443 - Juan C. Miramontes Marquez"/>
    <s v="Alonso Miramontes's Crew"/>
  </r>
  <r>
    <n v="604193"/>
    <s v="240443"/>
    <s v="Juan C. Miramontes Marquez"/>
    <x v="13"/>
    <x v="13"/>
    <s v="500 6001B"/>
    <s v="Clean Project 2.5% of DL"/>
    <s v="1"/>
    <n v="2"/>
    <x v="2"/>
    <x v="1"/>
    <m/>
    <x v="32"/>
    <s v="Bridge"/>
    <s v="Alonso Miramontes"/>
    <s v="05/15/2025, 06:48"/>
    <m/>
    <s v="0001-01-01T00:00:00Z"/>
    <x v="13"/>
    <s v="2025-05-15T12:48:42.972854Z"/>
    <m/>
    <m/>
    <m/>
    <s v="2023-006 - Tarrant SH183 Bridge"/>
    <x v="2"/>
    <d v="2025-05-14T00:00:00"/>
    <x v="2"/>
    <s v="05/15/2025 6:48 AM"/>
    <d v="2025-05-15T12:48:42"/>
    <s v="Approved On Time"/>
    <n v="2"/>
    <s v=""/>
    <s v="500 6001B - Clean Project 2.5% of DL"/>
    <s v="240443 - Juan C. Miramontes Marquez"/>
    <s v="Alonso Miramontes's Crew"/>
  </r>
  <r>
    <n v="603307"/>
    <s v="240443"/>
    <s v="Juan C. Miramontes Marquez"/>
    <x v="13"/>
    <x v="13"/>
    <s v="416 6004E"/>
    <s v="Install 1 4 x 4 Steel Plate"/>
    <s v="1"/>
    <n v="7"/>
    <x v="4"/>
    <x v="1"/>
    <m/>
    <x v="32"/>
    <s v="Bridge"/>
    <s v="Alonso Miramontes"/>
    <s v="05/13/2025, 06:41"/>
    <m/>
    <s v="0001-01-01T00:00:00Z"/>
    <x v="13"/>
    <s v="2025-05-13T12:25:41.624667Z"/>
    <m/>
    <m/>
    <m/>
    <s v="2023-006 - Tarrant SH183 Bridge"/>
    <x v="2"/>
    <d v="2025-05-12T00:00:00"/>
    <x v="4"/>
    <s v="05/13/2025 6:41 AM"/>
    <d v="2025-05-13T12:25:41"/>
    <s v="Approved On Time"/>
    <n v="7"/>
    <s v=""/>
    <s v="416 6004E - Install 1 4 x 4 Steel Plate"/>
    <s v="240443 - Juan C. Miramontes Marquez"/>
    <s v="Alonso Miramontes's Crew"/>
  </r>
  <r>
    <n v="603308"/>
    <s v="240443"/>
    <s v="Juan C. Miramontes Marquez"/>
    <x v="13"/>
    <x v="13"/>
    <s v="403 6008G"/>
    <s v="Exc and Install W Beam Lagging"/>
    <s v="1"/>
    <n v="3"/>
    <x v="4"/>
    <x v="1"/>
    <m/>
    <x v="32"/>
    <s v="Bridge"/>
    <s v="Alonso Miramontes"/>
    <s v="05/13/2025, 06:41"/>
    <m/>
    <s v="0001-01-01T00:00:00Z"/>
    <x v="13"/>
    <s v="2025-05-13T12:25:41.6334528Z"/>
    <m/>
    <m/>
    <m/>
    <s v="2023-006 - Tarrant SH183 Bridge"/>
    <x v="2"/>
    <d v="2025-05-12T00:00:00"/>
    <x v="4"/>
    <s v="05/13/2025 6:41 AM"/>
    <d v="2025-05-13T12:25:41"/>
    <s v="Approved On Time"/>
    <n v="3"/>
    <s v=""/>
    <s v="403 6008G - Exc and Install W Beam Lagging"/>
    <s v="240443 - Juan C. Miramontes Marquez"/>
    <s v="Alonso Miramontes's Crew"/>
  </r>
  <r>
    <n v="603736"/>
    <s v="240443"/>
    <s v="Juan C. Miramontes Marquez"/>
    <x v="13"/>
    <x v="13"/>
    <s v="416 6004E"/>
    <s v="Install 1 4 x 4 Steel Plate"/>
    <s v="1"/>
    <n v="2"/>
    <x v="3"/>
    <x v="1"/>
    <m/>
    <x v="32"/>
    <s v="Bridge"/>
    <s v="Alonso Miramontes"/>
    <s v="05/14/2025, 06:51"/>
    <m/>
    <s v="0001-01-01T00:00:00Z"/>
    <x v="13"/>
    <s v="2025-05-14T12:21:22.7328249Z"/>
    <m/>
    <m/>
    <m/>
    <s v="2023-006 - Tarrant SH183 Bridge"/>
    <x v="2"/>
    <d v="2025-05-13T00:00:00"/>
    <x v="3"/>
    <s v="05/14/2025 6:51 AM"/>
    <d v="2025-05-14T12:21:22"/>
    <s v="Approved On Time"/>
    <n v="2"/>
    <s v=""/>
    <s v="416 6004E - Install 1 4 x 4 Steel Plate"/>
    <s v="240443 - Juan C. Miramontes Marquez"/>
    <s v="Alonso Miramontes's Crew"/>
  </r>
  <r>
    <n v="603737"/>
    <s v="240443"/>
    <s v="Juan C. Miramontes Marquez"/>
    <x v="13"/>
    <x v="13"/>
    <s v="403 6008G"/>
    <s v="Exc and Install W Beam Lagging"/>
    <s v="1"/>
    <n v="6"/>
    <x v="3"/>
    <x v="1"/>
    <m/>
    <x v="32"/>
    <s v="Bridge"/>
    <s v="Alonso Miramontes"/>
    <s v="05/14/2025, 06:52"/>
    <m/>
    <s v="0001-01-01T00:00:00Z"/>
    <x v="13"/>
    <s v="2025-05-14T12:21:22.7415653Z"/>
    <m/>
    <m/>
    <m/>
    <s v="2023-006 - Tarrant SH183 Bridge"/>
    <x v="2"/>
    <d v="2025-05-13T00:00:00"/>
    <x v="3"/>
    <s v="05/14/2025 6:52 AM"/>
    <d v="2025-05-14T12:21:22"/>
    <s v="Approved On Time"/>
    <n v="6"/>
    <s v=""/>
    <s v="403 6008G - Exc and Install W Beam Lagging"/>
    <s v="240443 - Juan C. Miramontes Marquez"/>
    <s v="Alonso Miramontes's Crew"/>
  </r>
  <r>
    <n v="603738"/>
    <s v="240443"/>
    <s v="Juan C. Miramontes Marquez"/>
    <x v="13"/>
    <x v="13"/>
    <s v="423 6007O"/>
    <s v="Install Shotcrete"/>
    <s v="1"/>
    <n v="2"/>
    <x v="3"/>
    <x v="1"/>
    <m/>
    <x v="32"/>
    <s v="Bridge"/>
    <s v="Alonso Miramontes"/>
    <s v="05/14/2025, 06:52"/>
    <m/>
    <s v="0001-01-01T00:00:00Z"/>
    <x v="13"/>
    <s v="2025-05-14T12:21:22.7509188Z"/>
    <m/>
    <m/>
    <m/>
    <s v="2023-006 - Tarrant SH183 Bridge"/>
    <x v="2"/>
    <d v="2025-05-13T00:00:00"/>
    <x v="3"/>
    <s v="05/14/2025 6:52 AM"/>
    <d v="2025-05-14T12:21:22"/>
    <s v="Approved On Time"/>
    <n v="2"/>
    <s v=""/>
    <s v="423 6007O - Install Shotcrete"/>
    <s v="240443 - Juan C. Miramontes Marquez"/>
    <s v="Alonso Miramontes's Crew"/>
  </r>
  <r>
    <n v="603734"/>
    <s v="240753"/>
    <s v="Agustin Rodriguez Quilo"/>
    <x v="13"/>
    <x v="13"/>
    <s v="416 6004E"/>
    <s v="Install 1 4 x 4 Steel Plate"/>
    <s v="1"/>
    <n v="5"/>
    <x v="3"/>
    <x v="1"/>
    <m/>
    <x v="32"/>
    <s v="Bridge"/>
    <s v="Alonso Miramontes"/>
    <s v="05/14/2025, 06:51"/>
    <m/>
    <s v="0001-01-01T00:00:00Z"/>
    <x v="13"/>
    <s v="2025-05-14T12:21:14.8933376Z"/>
    <m/>
    <m/>
    <m/>
    <s v="2023-006 - Tarrant SH183 Bridge"/>
    <x v="2"/>
    <d v="2025-05-13T00:00:00"/>
    <x v="3"/>
    <s v="05/14/2025 6:51 AM"/>
    <d v="2025-05-14T12:21:14"/>
    <s v="Approved On Time"/>
    <n v="5"/>
    <s v=""/>
    <s v="416 6004E - Install 1 4 x 4 Steel Plate"/>
    <s v="240753 - Agustin Rodriguez Quilo"/>
    <s v="Alonso Miramontes's Crew"/>
  </r>
  <r>
    <n v="603305"/>
    <s v="240753"/>
    <s v="Agustin Rodriguez Quilo"/>
    <x v="13"/>
    <x v="13"/>
    <s v="403 6008G"/>
    <s v="Exc and Install W Beam Lagging"/>
    <s v="1"/>
    <n v="8"/>
    <x v="4"/>
    <x v="1"/>
    <m/>
    <x v="32"/>
    <s v="Bridge"/>
    <s v="Alonso Miramontes"/>
    <s v="05/13/2025, 06:41"/>
    <m/>
    <s v="0001-01-01T00:00:00Z"/>
    <x v="13"/>
    <s v="2025-05-13T12:25:34.4511791Z"/>
    <m/>
    <m/>
    <m/>
    <s v="2023-006 - Tarrant SH183 Bridge"/>
    <x v="2"/>
    <d v="2025-05-12T00:00:00"/>
    <x v="4"/>
    <s v="05/13/2025 6:41 AM"/>
    <d v="2025-05-13T12:25:34"/>
    <s v="Approved On Time"/>
    <n v="8"/>
    <s v=""/>
    <s v="403 6008G - Exc and Install W Beam Lagging"/>
    <s v="240753 - Agustin Rodriguez Quilo"/>
    <s v="Alonso Miramontes's Crew"/>
  </r>
  <r>
    <n v="603306"/>
    <s v="240753"/>
    <s v="Agustin Rodriguez Quilo"/>
    <x v="13"/>
    <x v="13"/>
    <s v="416 6004E"/>
    <s v="Install 1 4 x 4 Steel Plate"/>
    <s v="1"/>
    <n v="2"/>
    <x v="4"/>
    <x v="1"/>
    <m/>
    <x v="32"/>
    <s v="Bridge"/>
    <s v="Alonso Miramontes"/>
    <s v="05/13/2025, 06:41"/>
    <m/>
    <s v="0001-01-01T00:00:00Z"/>
    <x v="13"/>
    <s v="2025-05-13T12:25:34.4633992Z"/>
    <m/>
    <m/>
    <m/>
    <s v="2023-006 - Tarrant SH183 Bridge"/>
    <x v="2"/>
    <d v="2025-05-12T00:00:00"/>
    <x v="4"/>
    <s v="05/13/2025 6:41 AM"/>
    <d v="2025-05-13T12:25:34"/>
    <s v="Approved On Time"/>
    <n v="2"/>
    <s v=""/>
    <s v="416 6004E - Install 1 4 x 4 Steel Plate"/>
    <s v="240753 - Agustin Rodriguez Quilo"/>
    <s v="Alonso Miramontes's Crew"/>
  </r>
  <r>
    <n v="604194"/>
    <s v="240753"/>
    <s v="Agustin Rodriguez Quilo"/>
    <x v="13"/>
    <x v="13"/>
    <s v="416 6004E"/>
    <s v="Install 1 4 x 4 Steel Plate"/>
    <s v="1"/>
    <n v="8"/>
    <x v="2"/>
    <x v="1"/>
    <m/>
    <x v="32"/>
    <s v="Bridge"/>
    <s v="Alonso Miramontes"/>
    <s v="05/15/2025, 06:48"/>
    <m/>
    <s v="0001-01-01T00:00:00Z"/>
    <x v="13"/>
    <s v="2025-05-15T12:48:34.5591575Z"/>
    <m/>
    <m/>
    <m/>
    <s v="2023-006 - Tarrant SH183 Bridge"/>
    <x v="2"/>
    <d v="2025-05-14T00:00:00"/>
    <x v="2"/>
    <s v="05/15/2025 6:48 AM"/>
    <d v="2025-05-15T12:48:34"/>
    <s v="Approved On Time"/>
    <n v="8"/>
    <s v=""/>
    <s v="416 6004E - Install 1 4 x 4 Steel Plate"/>
    <s v="240753 - Agustin Rodriguez Quilo"/>
    <s v="Alonso Miramontes's Crew"/>
  </r>
  <r>
    <n v="604195"/>
    <s v="240753"/>
    <s v="Agustin Rodriguez Quilo"/>
    <x v="13"/>
    <x v="13"/>
    <s v="500 6001C"/>
    <s v="Maintain Eros 2.5% of DL"/>
    <s v="1"/>
    <n v="1"/>
    <x v="2"/>
    <x v="1"/>
    <m/>
    <x v="32"/>
    <s v="Bridge"/>
    <s v="Alonso Miramontes"/>
    <s v="05/15/2025, 06:48"/>
    <m/>
    <s v="0001-01-01T00:00:00Z"/>
    <x v="13"/>
    <s v="2025-05-15T12:48:34.5743716Z"/>
    <m/>
    <m/>
    <m/>
    <s v="2023-006 - Tarrant SH183 Bridge"/>
    <x v="2"/>
    <d v="2025-05-14T00:00:00"/>
    <x v="2"/>
    <s v="05/15/2025 6:48 AM"/>
    <d v="2025-05-15T12:48:34"/>
    <s v="Approved On Time"/>
    <n v="1"/>
    <s v=""/>
    <s v="500 6001C - Maintain Eros 2.5% of DL"/>
    <s v="240753 - Agustin Rodriguez Quilo"/>
    <s v="Alonso Miramontes's Crew"/>
  </r>
  <r>
    <n v="604196"/>
    <s v="240753"/>
    <s v="Agustin Rodriguez Quilo"/>
    <x v="13"/>
    <x v="13"/>
    <s v="500 6001B"/>
    <s v="Clean Project 2.5% of DL"/>
    <s v="1"/>
    <n v="1"/>
    <x v="2"/>
    <x v="1"/>
    <m/>
    <x v="32"/>
    <s v="Bridge"/>
    <s v="Alonso Miramontes"/>
    <s v="05/15/2025, 06:48"/>
    <m/>
    <s v="0001-01-01T00:00:00Z"/>
    <x v="13"/>
    <s v="2025-05-15T12:48:34.5851266Z"/>
    <m/>
    <m/>
    <m/>
    <s v="2023-006 - Tarrant SH183 Bridge"/>
    <x v="2"/>
    <d v="2025-05-14T00:00:00"/>
    <x v="2"/>
    <s v="05/15/2025 6:48 AM"/>
    <d v="2025-05-15T12:48:34"/>
    <s v="Approved On Time"/>
    <n v="1"/>
    <s v=""/>
    <s v="500 6001B - Clean Project 2.5% of DL"/>
    <s v="240753 - Agustin Rodriguez Quilo"/>
    <s v="Alonso Miramontes's Crew"/>
  </r>
  <r>
    <n v="604527"/>
    <s v="240753"/>
    <s v="Agustin Rodriguez Quilo"/>
    <x v="13"/>
    <x v="13"/>
    <s v="416 6004E"/>
    <s v="Install 1 4 x 4 Steel Plate"/>
    <s v="1"/>
    <n v="5"/>
    <x v="1"/>
    <x v="1"/>
    <m/>
    <x v="32"/>
    <s v="Bridge"/>
    <s v="Alonso Miramontes"/>
    <s v="05/15/2025, 20:30"/>
    <m/>
    <s v="0001-01-01T00:00:00Z"/>
    <x v="13"/>
    <s v="2025-05-16T12:14:36.3390986Z"/>
    <m/>
    <m/>
    <m/>
    <s v="2023-006 - Tarrant SH183 Bridge"/>
    <x v="2"/>
    <d v="2025-05-15T00:00:00"/>
    <x v="1"/>
    <s v="05/15/2025 8:30 PM"/>
    <d v="2025-05-16T12:14:36"/>
    <s v="Approved On Time"/>
    <n v="5"/>
    <s v=""/>
    <s v="416 6004E - Install 1 4 x 4 Steel Plate"/>
    <s v="240753 - Agustin Rodriguez Quilo"/>
    <s v="Alonso Miramontes's Crew"/>
  </r>
  <r>
    <n v="604243"/>
    <s v="240441"/>
    <s v="Juan C. Miramontes Jr"/>
    <x v="13"/>
    <x v="13"/>
    <s v="9000 100B"/>
    <s v="SUPERINTENDENT"/>
    <s v="1"/>
    <n v="2.5"/>
    <x v="3"/>
    <x v="1"/>
    <m/>
    <x v="1"/>
    <m/>
    <s v="Juan C. Miramontes Jr"/>
    <s v="05/15/2025, 07:29"/>
    <m/>
    <s v="0001-01-01T00:00:00Z"/>
    <x v="13"/>
    <s v="2025-05-15T13:09:46.2596464Z"/>
    <m/>
    <m/>
    <m/>
    <s v="2023-006 - Tarrant SH183 Bridge"/>
    <x v="2"/>
    <d v="2025-05-13T00:00:00"/>
    <x v="3"/>
    <s v="05/15/2025 7:29 AM"/>
    <d v="2025-05-15T13:09:46"/>
    <s v="Approved On Time"/>
    <n v="2.5"/>
    <s v=""/>
    <s v="9000 100B - SUPERINTENDENT"/>
    <s v="240441 - Juan C. Miramontes Jr"/>
    <s v=""/>
  </r>
  <r>
    <n v="604245"/>
    <s v="240441"/>
    <s v="Juan C. Miramontes Jr"/>
    <x v="13"/>
    <x v="13"/>
    <s v="9000 100B"/>
    <s v="SUPERINTENDENT"/>
    <s v="1"/>
    <n v="4"/>
    <x v="2"/>
    <x v="1"/>
    <m/>
    <x v="1"/>
    <m/>
    <s v="Juan C. Miramontes Jr"/>
    <s v="05/15/2025, 07:29"/>
    <m/>
    <s v="0001-01-01T00:00:00Z"/>
    <x v="13"/>
    <s v="2025-05-15T13:09:46.2681034Z"/>
    <m/>
    <m/>
    <m/>
    <s v="2023-006 - Tarrant SH183 Bridge"/>
    <x v="2"/>
    <d v="2025-05-14T00:00:00"/>
    <x v="2"/>
    <s v="05/15/2025 7:29 AM"/>
    <d v="2025-05-15T13:09:46"/>
    <s v="Approved On Time"/>
    <n v="4"/>
    <s v=""/>
    <s v="9000 100B - SUPERINTENDENT"/>
    <s v="240441 - Juan C. Miramontes Jr"/>
    <s v=""/>
  </r>
  <r>
    <n v="603775"/>
    <s v="240753"/>
    <s v="Agustin Rodriguez Quilo"/>
    <x v="13"/>
    <x v="13"/>
    <s v="423 6007J"/>
    <s v="Install Drainage Mat and Geote"/>
    <s v="1"/>
    <n v="5"/>
    <x v="3"/>
    <x v="1"/>
    <m/>
    <x v="32"/>
    <s v="Bridge"/>
    <s v="Jorge L. Martinez"/>
    <s v="05/14/2025, 07:20"/>
    <m/>
    <s v="0001-01-01T00:00:00Z"/>
    <x v="13"/>
    <s v="2025-05-14T12:21:14.9058367Z"/>
    <m/>
    <m/>
    <m/>
    <s v="2023-006 - Tarrant SH183 Bridge"/>
    <x v="2"/>
    <d v="2025-05-13T00:00:00"/>
    <x v="3"/>
    <s v="05/14/2025 7:20 AM"/>
    <d v="2025-05-14T12:21:14"/>
    <s v="Approved On Time"/>
    <n v="5"/>
    <s v=""/>
    <s v="423 6007J - Install Drainage Mat and Geote"/>
    <s v="240753 - Agustin Rodriguez Quilo"/>
    <s v="Alonso Miramontes's Crew"/>
  </r>
  <r>
    <n v="603082"/>
    <s v="210036"/>
    <s v="Jose C. Ramirez"/>
    <x v="13"/>
    <x v="13"/>
    <s v="100 6002B"/>
    <s v="Survey and Layout"/>
    <s v="phaseNo"/>
    <n v="2.5"/>
    <x v="4"/>
    <x v="1"/>
    <m/>
    <x v="1"/>
    <m/>
    <s v="Jose C. Ramirez"/>
    <s v="05/12/2025, 17:14"/>
    <m/>
    <s v="0001-01-01T00:00:00Z"/>
    <x v="13"/>
    <s v="2025-05-13T12:26:04.0031181Z"/>
    <m/>
    <m/>
    <m/>
    <s v="2023-006 - Tarrant SH183 Bridge"/>
    <x v="2"/>
    <d v="2025-05-12T00:00:00"/>
    <x v="4"/>
    <s v="05/12/2025 5:14 PM"/>
    <d v="2025-05-13T12:26:04"/>
    <s v="Approved On Time"/>
    <n v="2.5"/>
    <s v=""/>
    <s v="100 6002B - Survey and Layout"/>
    <s v="210036 - Jose C. Ramirez"/>
    <s v=""/>
  </r>
  <r>
    <n v="603054"/>
    <s v="800072"/>
    <s v="Mario Moya"/>
    <x v="9"/>
    <x v="9"/>
    <s v="9000 100S"/>
    <s v="SAFETY SCHED"/>
    <s v="1"/>
    <n v="4"/>
    <x v="4"/>
    <x v="1"/>
    <m/>
    <x v="1"/>
    <m/>
    <s v="Mario Moya"/>
    <s v="05/12/2025, 15:35"/>
    <m/>
    <s v="0001-01-01T00:00:00Z"/>
    <x v="14"/>
    <s v="2025-05-13T12:46:12.1321463Z"/>
    <m/>
    <m/>
    <m/>
    <s v="2024-012 - Dallas IH 635 U-Turn Bridge"/>
    <x v="0"/>
    <d v="2025-05-12T00:00:00"/>
    <x v="4"/>
    <s v="05/12/2025 3:35 PM"/>
    <d v="2025-05-13T12:46:12"/>
    <s v="Approved On Time"/>
    <n v="4"/>
    <s v=""/>
    <s v="9000 100S - SAFETY SCHED"/>
    <s v="800072 - Mario Moya"/>
    <s v=""/>
  </r>
  <r>
    <n v="603779"/>
    <s v="240755"/>
    <s v="Armando D. Reyes"/>
    <x v="30"/>
    <x v="30"/>
    <s v="500 6001C"/>
    <s v="MOB Clean Project 3.5% of DL"/>
    <s v="1"/>
    <n v="2"/>
    <x v="3"/>
    <x v="1"/>
    <m/>
    <x v="17"/>
    <s v="Bridge"/>
    <s v="Alberto Zuniga"/>
    <s v="05/14/2025, 07:26"/>
    <m/>
    <s v="0001-01-01T00:00:00Z"/>
    <x v="14"/>
    <s v="2025-05-14T13:03:33.2415035Z"/>
    <m/>
    <m/>
    <m/>
    <s v="2024-003 - Dallas 635 Slope Stabilization"/>
    <x v="0"/>
    <d v="2025-05-13T00:00:00"/>
    <x v="3"/>
    <s v="05/14/2025 7:26 AM"/>
    <d v="2025-05-14T13:03:33"/>
    <s v="Approved On Time"/>
    <n v="2"/>
    <s v=""/>
    <s v="500 6001C - MOB Clean Project 3.5% of DL"/>
    <s v="240755 - Armando D. Reyes"/>
    <s v="Ramiro Vazquez's Crew"/>
  </r>
  <r>
    <n v="603811"/>
    <s v="210031"/>
    <s v="Alberto Zuniga"/>
    <x v="30"/>
    <x v="30"/>
    <s v="9000 100A"/>
    <s v="PROJECT MANAGER ENGINEER"/>
    <s v="1"/>
    <n v="8"/>
    <x v="4"/>
    <x v="1"/>
    <m/>
    <x v="1"/>
    <m/>
    <s v="Alberto Zuniga"/>
    <s v="05/14/2025, 08:17"/>
    <m/>
    <s v="0001-01-01T00:00:00Z"/>
    <x v="14"/>
    <s v="2025-05-14T13:17:57.2555792Z"/>
    <m/>
    <m/>
    <m/>
    <s v="2024-003 - Dallas 635 Slope Stabilization"/>
    <x v="0"/>
    <d v="2025-05-12T00:00:00"/>
    <x v="4"/>
    <s v="05/14/2025 8:17 AM"/>
    <d v="2025-05-14T13:17:57"/>
    <s v="Approved On Time"/>
    <n v="8"/>
    <s v=""/>
    <s v="9000 100A - PROJECT MANAGER ENGINEER"/>
    <s v="210031 - Alberto Zuniga"/>
    <s v=""/>
  </r>
  <r>
    <n v="603812"/>
    <s v="210031"/>
    <s v="Alberto Zuniga"/>
    <x v="30"/>
    <x v="30"/>
    <s v="9000 100A"/>
    <s v="PROJECT MANAGER ENGINEER"/>
    <s v="1"/>
    <n v="8"/>
    <x v="3"/>
    <x v="1"/>
    <m/>
    <x v="1"/>
    <m/>
    <s v="Alberto Zuniga"/>
    <s v="05/14/2025, 08:17"/>
    <m/>
    <s v="0001-01-01T00:00:00Z"/>
    <x v="14"/>
    <s v="2025-05-14T13:17:57.2672716Z"/>
    <m/>
    <m/>
    <m/>
    <s v="2024-003 - Dallas 635 Slope Stabilization"/>
    <x v="0"/>
    <d v="2025-05-13T00:00:00"/>
    <x v="3"/>
    <s v="05/14/2025 8:17 AM"/>
    <d v="2025-05-14T13:17:57"/>
    <s v="Approved On Time"/>
    <n v="8"/>
    <s v=""/>
    <s v="9000 100A - PROJECT MANAGER ENGINEER"/>
    <s v="210031 - Alberto Zuniga"/>
    <s v=""/>
  </r>
  <r>
    <n v="603813"/>
    <s v="210031"/>
    <s v="Alberto Zuniga"/>
    <x v="30"/>
    <x v="30"/>
    <s v="9000 100A"/>
    <s v="PROJECT MANAGER ENGINEER"/>
    <s v="1"/>
    <n v="8"/>
    <x v="2"/>
    <x v="1"/>
    <m/>
    <x v="1"/>
    <m/>
    <s v="Alberto Zuniga"/>
    <s v="05/14/2025, 08:17"/>
    <m/>
    <s v="0001-01-01T00:00:00Z"/>
    <x v="14"/>
    <s v="2025-05-14T13:17:57.2848892Z"/>
    <m/>
    <m/>
    <m/>
    <s v="2024-003 - Dallas 635 Slope Stabilization"/>
    <x v="0"/>
    <d v="2025-05-14T00:00:00"/>
    <x v="2"/>
    <s v="05/14/2025 8:17 AM"/>
    <d v="2025-05-14T13:17:57"/>
    <s v="Approved On Time"/>
    <n v="8"/>
    <s v=""/>
    <s v="9000 100A - PROJECT MANAGER ENGINEER"/>
    <s v="210031 - Alberto Zuniga"/>
    <s v=""/>
  </r>
  <r>
    <n v="603814"/>
    <s v="210031"/>
    <s v="Alberto Zuniga"/>
    <x v="30"/>
    <x v="30"/>
    <s v="9000 100A"/>
    <s v="PROJECT MANAGER ENGINEER"/>
    <s v="1"/>
    <n v="8"/>
    <x v="1"/>
    <x v="1"/>
    <m/>
    <x v="1"/>
    <m/>
    <s v="Alberto Zuniga"/>
    <s v="05/14/2025, 08:17"/>
    <m/>
    <s v="0001-01-01T00:00:00Z"/>
    <x v="14"/>
    <s v="2025-05-14T13:17:57.2947943Z"/>
    <m/>
    <m/>
    <m/>
    <s v="2024-003 - Dallas 635 Slope Stabilization"/>
    <x v="0"/>
    <d v="2025-05-15T00:00:00"/>
    <x v="1"/>
    <s v="05/14/2025 8:17 AM"/>
    <d v="2025-05-14T13:17:57"/>
    <s v="Approved On Time"/>
    <n v="8"/>
    <s v=""/>
    <s v="9000 100A - PROJECT MANAGER ENGINEER"/>
    <s v="210031 - Alberto Zuniga"/>
    <s v=""/>
  </r>
  <r>
    <n v="603815"/>
    <s v="210031"/>
    <s v="Alberto Zuniga"/>
    <x v="30"/>
    <x v="30"/>
    <s v="9000 100A"/>
    <s v="PROJECT MANAGER ENGINEER"/>
    <s v="1"/>
    <n v="8"/>
    <x v="0"/>
    <x v="1"/>
    <m/>
    <x v="1"/>
    <m/>
    <s v="Alberto Zuniga"/>
    <s v="05/14/2025, 08:17"/>
    <m/>
    <s v="0001-01-01T00:00:00Z"/>
    <x v="14"/>
    <s v="2025-05-14T13:17:57.3107385Z"/>
    <m/>
    <m/>
    <m/>
    <s v="2024-003 - Dallas 635 Slope Stabilization"/>
    <x v="0"/>
    <d v="2025-05-16T00:00:00"/>
    <x v="0"/>
    <s v="05/14/2025 8:17 AM"/>
    <d v="2025-05-14T13:17:57"/>
    <s v="Approved On Time"/>
    <n v="8"/>
    <s v=""/>
    <s v="9000 100A - PROJECT MANAGER ENGINEER"/>
    <s v="210031 - Alberto Zuniga"/>
    <s v=""/>
  </r>
  <r>
    <n v="603311"/>
    <s v="240749"/>
    <s v="Gilberto Ortiz"/>
    <x v="9"/>
    <x v="9"/>
    <s v="451 6032D"/>
    <s v="RET C221 Dowel"/>
    <s v="1"/>
    <n v="10"/>
    <x v="4"/>
    <x v="1"/>
    <m/>
    <x v="16"/>
    <s v="Bridge"/>
    <s v="Alberto Zuniga"/>
    <s v="05/13/2025, 06:49"/>
    <m/>
    <s v="0001-01-01T00:00:00Z"/>
    <x v="14"/>
    <s v="2025-05-13T12:44:50.3914616Z"/>
    <m/>
    <m/>
    <m/>
    <s v="2024-012 - Dallas IH 635 U-Turn Bridge"/>
    <x v="0"/>
    <d v="2025-05-12T00:00:00"/>
    <x v="4"/>
    <s v="05/13/2025 6:49 AM"/>
    <d v="2025-05-13T12:44:50"/>
    <s v="Approved On Time"/>
    <n v="10"/>
    <s v=""/>
    <s v="451 6032D - RET C221 Dowel"/>
    <s v="240749 - Gilberto Ortiz"/>
    <s v="Juan C. Vasquez's Crew"/>
  </r>
  <r>
    <n v="603781"/>
    <s v="240625"/>
    <s v="Marco Rivas"/>
    <x v="30"/>
    <x v="30"/>
    <s v="500 6001C"/>
    <s v="MOB Clean Project 3.5% of DL"/>
    <s v="1"/>
    <n v="2"/>
    <x v="3"/>
    <x v="1"/>
    <m/>
    <x v="17"/>
    <s v="Bridge"/>
    <s v="Alberto Zuniga"/>
    <s v="05/14/2025, 07:26"/>
    <m/>
    <s v="0001-01-01T00:00:00Z"/>
    <x v="14"/>
    <s v="2025-05-14T13:03:58.4000707Z"/>
    <m/>
    <m/>
    <m/>
    <s v="2024-003 - Dallas 635 Slope Stabilization"/>
    <x v="0"/>
    <d v="2025-05-13T00:00:00"/>
    <x v="3"/>
    <s v="05/14/2025 7:26 AM"/>
    <d v="2025-05-14T13:03:58"/>
    <s v="Approved On Time"/>
    <n v="2"/>
    <s v=""/>
    <s v="500 6001C - MOB Clean Project 3.5% of DL"/>
    <s v="240625 - Marco Rivas"/>
    <s v="Ramiro Vazquez's Crew"/>
  </r>
  <r>
    <n v="603798"/>
    <s v="240566"/>
    <s v="Juan R. Rivera Jr"/>
    <x v="9"/>
    <x v="9"/>
    <s v="422 6048B"/>
    <s v="BR SDWK F P S"/>
    <s v="1"/>
    <n v="4"/>
    <x v="3"/>
    <x v="1"/>
    <m/>
    <x v="17"/>
    <s v="Bridge"/>
    <s v="Alberto Zuniga"/>
    <s v="05/14/2025, 07:35"/>
    <m/>
    <s v="0001-01-01T00:00:00Z"/>
    <x v="14"/>
    <s v="2025-05-14T13:08:15.4673046Z"/>
    <m/>
    <m/>
    <m/>
    <s v="2024-012 - Dallas IH 635 U-Turn Bridge"/>
    <x v="0"/>
    <d v="2025-05-13T00:00:00"/>
    <x v="3"/>
    <s v="05/14/2025 7:35 AM"/>
    <d v="2025-05-14T13:08:15"/>
    <s v="Approved On Time"/>
    <n v="4"/>
    <s v=""/>
    <s v="422 6048B - BR SDWK F P S"/>
    <s v="240566 - Juan R. Rivera Jr"/>
    <s v="Ramiro Vazquez's Crew"/>
  </r>
  <r>
    <n v="603799"/>
    <s v="240566"/>
    <s v="Juan R. Rivera Jr"/>
    <x v="9"/>
    <x v="9"/>
    <s v="451 6032D"/>
    <s v="RET C221 Dowel"/>
    <s v="1"/>
    <n v="3"/>
    <x v="3"/>
    <x v="1"/>
    <m/>
    <x v="17"/>
    <s v="Bridge"/>
    <s v="Alberto Zuniga"/>
    <s v="05/14/2025, 07:35"/>
    <m/>
    <s v="0001-01-01T00:00:00Z"/>
    <x v="14"/>
    <s v="2025-05-14T13:08:15.4805719Z"/>
    <m/>
    <m/>
    <m/>
    <s v="2024-012 - Dallas IH 635 U-Turn Bridge"/>
    <x v="0"/>
    <d v="2025-05-13T00:00:00"/>
    <x v="3"/>
    <s v="05/14/2025 7:35 AM"/>
    <d v="2025-05-14T13:08:15"/>
    <s v="Approved On Time"/>
    <n v="3"/>
    <s v=""/>
    <s v="451 6032D - RET C221 Dowel"/>
    <s v="240566 - Juan R. Rivera Jr"/>
    <s v="Ramiro Vazquez's Crew"/>
  </r>
  <r>
    <n v="603801"/>
    <s v="240744"/>
    <s v="Juan G. Soriano Chacon"/>
    <x v="9"/>
    <x v="9"/>
    <s v="451 6032D"/>
    <s v="RET C221 Dowel"/>
    <s v="1"/>
    <n v="10"/>
    <x v="3"/>
    <x v="1"/>
    <m/>
    <x v="16"/>
    <s v="Bridge"/>
    <s v="Alberto Zuniga"/>
    <s v="05/14/2025, 07:39"/>
    <m/>
    <s v="0001-01-01T00:00:00Z"/>
    <x v="14"/>
    <s v="2025-05-14T13:08:57.8835115Z"/>
    <m/>
    <m/>
    <m/>
    <s v="2024-012 - Dallas IH 635 U-Turn Bridge"/>
    <x v="0"/>
    <d v="2025-05-13T00:00:00"/>
    <x v="3"/>
    <s v="05/14/2025 7:39 AM"/>
    <d v="2025-05-14T13:08:57"/>
    <s v="Approved On Time"/>
    <n v="10"/>
    <s v=""/>
    <s v="451 6032D - RET C221 Dowel"/>
    <s v="240744 - Juan G. Soriano Chacon"/>
    <s v="Juan C. Vasquez's Crew"/>
  </r>
  <r>
    <n v="603780"/>
    <s v="240566"/>
    <s v="Juan R. Rivera Jr"/>
    <x v="30"/>
    <x v="30"/>
    <s v="500 6001C"/>
    <s v="MOB Clean Project 3.5% of DL"/>
    <s v="1"/>
    <n v="2"/>
    <x v="3"/>
    <x v="1"/>
    <m/>
    <x v="17"/>
    <s v="Bridge"/>
    <s v="Alberto Zuniga"/>
    <s v="05/14/2025, 07:26"/>
    <m/>
    <s v="0001-01-01T00:00:00Z"/>
    <x v="14"/>
    <s v="2025-05-14T13:03:45.5403715Z"/>
    <m/>
    <m/>
    <m/>
    <s v="2024-003 - Dallas 635 Slope Stabilization"/>
    <x v="0"/>
    <d v="2025-05-13T00:00:00"/>
    <x v="3"/>
    <s v="05/14/2025 7:26 AM"/>
    <d v="2025-05-14T13:03:45"/>
    <s v="Approved On Time"/>
    <n v="2"/>
    <s v=""/>
    <s v="500 6001C - MOB Clean Project 3.5% of DL"/>
    <s v="240566 - Juan R. Rivera Jr"/>
    <s v="Ramiro Vazquez's Crew"/>
  </r>
  <r>
    <n v="603787"/>
    <s v="240755"/>
    <s v="Armando D. Reyes"/>
    <x v="9"/>
    <x v="9"/>
    <s v="422 6048B"/>
    <s v="BR SDWK F P S"/>
    <s v="1"/>
    <n v="5"/>
    <x v="3"/>
    <x v="1"/>
    <m/>
    <x v="17"/>
    <s v="Bridge"/>
    <s v="Alberto Zuniga"/>
    <s v="05/14/2025, 07:32"/>
    <m/>
    <s v="0001-01-01T00:00:00Z"/>
    <x v="14"/>
    <s v="2025-05-14T13:08:07.614639Z"/>
    <m/>
    <m/>
    <m/>
    <s v="2024-012 - Dallas IH 635 U-Turn Bridge"/>
    <x v="0"/>
    <d v="2025-05-13T00:00:00"/>
    <x v="3"/>
    <s v="05/14/2025 7:32 AM"/>
    <d v="2025-05-14T13:08:07"/>
    <s v="Approved On Time"/>
    <n v="5"/>
    <s v=""/>
    <s v="422 6048B - BR SDWK F P S"/>
    <s v="240755 - Armando D. Reyes"/>
    <s v="Ramiro Vazquez's Crew"/>
  </r>
  <r>
    <n v="603792"/>
    <s v="240755"/>
    <s v="Armando D. Reyes"/>
    <x v="9"/>
    <x v="9"/>
    <s v="451 6032D"/>
    <s v="RET C221 Dowel"/>
    <s v="1"/>
    <n v="3"/>
    <x v="3"/>
    <x v="1"/>
    <m/>
    <x v="17"/>
    <s v="Bridge"/>
    <s v="Alberto Zuniga"/>
    <s v="05/14/2025, 07:34"/>
    <m/>
    <s v="0001-01-01T00:00:00Z"/>
    <x v="14"/>
    <s v="2025-05-14T13:08:07.6270739Z"/>
    <m/>
    <m/>
    <m/>
    <s v="2024-012 - Dallas IH 635 U-Turn Bridge"/>
    <x v="0"/>
    <d v="2025-05-13T00:00:00"/>
    <x v="3"/>
    <s v="05/14/2025 7:34 AM"/>
    <d v="2025-05-14T13:08:07"/>
    <s v="Approved On Time"/>
    <n v="3"/>
    <s v=""/>
    <s v="451 6032D - RET C221 Dowel"/>
    <s v="240755 - Armando D. Reyes"/>
    <s v="Ramiro Vazquez's Crew"/>
  </r>
  <r>
    <n v="603778"/>
    <s v="240694"/>
    <s v="Jesus A. Quiroga"/>
    <x v="30"/>
    <x v="30"/>
    <s v="500 6001C"/>
    <s v="MOB Clean Project 3.5% of DL"/>
    <s v="1"/>
    <n v="2"/>
    <x v="3"/>
    <x v="1"/>
    <m/>
    <x v="17"/>
    <s v="Bridge"/>
    <s v="Alberto Zuniga"/>
    <s v="05/14/2025, 07:26"/>
    <m/>
    <s v="0001-01-01T00:00:00Z"/>
    <x v="14"/>
    <s v="2025-05-14T13:03:43.0153397Z"/>
    <m/>
    <m/>
    <m/>
    <s v="2024-003 - Dallas 635 Slope Stabilization"/>
    <x v="0"/>
    <d v="2025-05-13T00:00:00"/>
    <x v="3"/>
    <s v="05/14/2025 7:26 AM"/>
    <d v="2025-05-14T13:03:43"/>
    <s v="Approved On Time"/>
    <n v="2"/>
    <s v=""/>
    <s v="500 6001C - MOB Clean Project 3.5% of DL"/>
    <s v="240694 - Jesus A. Quiroga"/>
    <s v="Ramiro Vazquez's Crew"/>
  </r>
  <r>
    <n v="603795"/>
    <s v="240624"/>
    <s v="Ramiro Vazquez De La Cruz"/>
    <x v="9"/>
    <x v="9"/>
    <s v="451 6032D"/>
    <s v="RET C221 Dowel"/>
    <s v="1"/>
    <n v="3"/>
    <x v="3"/>
    <x v="1"/>
    <m/>
    <x v="17"/>
    <s v="Bridge"/>
    <s v="Alberto Zuniga"/>
    <s v="05/14/2025, 07:34"/>
    <m/>
    <s v="0001-01-01T00:00:00Z"/>
    <x v="14"/>
    <s v="2025-05-14T13:08:20.7293419Z"/>
    <m/>
    <m/>
    <m/>
    <s v="2024-012 - Dallas IH 635 U-Turn Bridge"/>
    <x v="0"/>
    <d v="2025-05-13T00:00:00"/>
    <x v="3"/>
    <s v="05/14/2025 7:34 AM"/>
    <d v="2025-05-14T13:08:20"/>
    <s v="Approved On Time"/>
    <n v="3"/>
    <s v=""/>
    <s v="451 6032D - RET C221 Dowel"/>
    <s v="240624 - Ramiro Vazquez De La Cruz"/>
    <s v="Ramiro Vazquez's Crew"/>
  </r>
  <r>
    <n v="603777"/>
    <s v="240624"/>
    <s v="Ramiro Vazquez De La Cruz"/>
    <x v="30"/>
    <x v="30"/>
    <s v="500 6001C"/>
    <s v="MOB Clean Project 3.5% of DL"/>
    <s v="1"/>
    <n v="2"/>
    <x v="3"/>
    <x v="1"/>
    <m/>
    <x v="17"/>
    <s v="Bridge"/>
    <s v="Alberto Zuniga"/>
    <s v="05/14/2025, 07:26"/>
    <m/>
    <s v="0001-01-01T00:00:00Z"/>
    <x v="14"/>
    <s v="2025-05-14T13:04:02.7605319Z"/>
    <m/>
    <m/>
    <m/>
    <s v="2024-003 - Dallas 635 Slope Stabilization"/>
    <x v="0"/>
    <d v="2025-05-13T00:00:00"/>
    <x v="3"/>
    <s v="05/14/2025 7:26 AM"/>
    <d v="2025-05-14T13:04:02"/>
    <s v="Approved On Time"/>
    <n v="2"/>
    <s v=""/>
    <s v="500 6001C - MOB Clean Project 3.5% of DL"/>
    <s v="240624 - Ramiro Vazquez De La Cruz"/>
    <s v="Ramiro Vazquez's Crew"/>
  </r>
  <r>
    <n v="603313"/>
    <s v="240743"/>
    <s v="Juan C. Vasquez"/>
    <x v="9"/>
    <x v="9"/>
    <s v="451 6032D"/>
    <s v="RET C221 Dowel"/>
    <s v="1"/>
    <n v="8"/>
    <x v="4"/>
    <x v="1"/>
    <m/>
    <x v="16"/>
    <s v="Bridge"/>
    <s v="Alberto Zuniga"/>
    <s v="05/13/2025, 06:49"/>
    <m/>
    <s v="0001-01-01T00:00:00Z"/>
    <x v="14"/>
    <s v="2025-05-13T12:44:57.2702522Z"/>
    <m/>
    <m/>
    <m/>
    <s v="2024-012 - Dallas IH 635 U-Turn Bridge"/>
    <x v="0"/>
    <d v="2025-05-12T00:00:00"/>
    <x v="4"/>
    <s v="05/13/2025 6:49 AM"/>
    <d v="2025-05-13T12:44:57"/>
    <s v="Approved On Time"/>
    <n v="8"/>
    <s v=""/>
    <s v="451 6032D - RET C221 Dowel"/>
    <s v="240743 - Juan C. Vasquez"/>
    <s v="Juan C. Vasquez's Crew"/>
  </r>
  <r>
    <n v="603789"/>
    <s v="240694"/>
    <s v="Jesus A. Quiroga"/>
    <x v="9"/>
    <x v="9"/>
    <s v="422 6048B"/>
    <s v="BR SDWK F P S"/>
    <s v="1"/>
    <n v="5"/>
    <x v="3"/>
    <x v="1"/>
    <m/>
    <x v="17"/>
    <s v="Bridge"/>
    <s v="Alberto Zuniga"/>
    <s v="05/14/2025, 07:32"/>
    <m/>
    <s v="0001-01-01T00:00:00Z"/>
    <x v="14"/>
    <s v="2025-05-14T13:08:13.2170003Z"/>
    <m/>
    <m/>
    <m/>
    <s v="2024-012 - Dallas IH 635 U-Turn Bridge"/>
    <x v="0"/>
    <d v="2025-05-13T00:00:00"/>
    <x v="3"/>
    <s v="05/14/2025 7:32 AM"/>
    <d v="2025-05-14T13:08:13"/>
    <s v="Approved On Time"/>
    <n v="5"/>
    <s v=""/>
    <s v="422 6048B - BR SDWK F P S"/>
    <s v="240694 - Jesus A. Quiroga"/>
    <s v="Ramiro Vazquez's Crew"/>
  </r>
  <r>
    <n v="603793"/>
    <s v="240694"/>
    <s v="Jesus A. Quiroga"/>
    <x v="9"/>
    <x v="9"/>
    <s v="451 6032D"/>
    <s v="RET C221 Dowel"/>
    <s v="1"/>
    <n v="3"/>
    <x v="3"/>
    <x v="1"/>
    <m/>
    <x v="17"/>
    <s v="Bridge"/>
    <s v="Alberto Zuniga"/>
    <s v="05/14/2025, 07:34"/>
    <m/>
    <s v="0001-01-01T00:00:00Z"/>
    <x v="14"/>
    <s v="2025-05-14T13:08:13.2249835Z"/>
    <m/>
    <m/>
    <m/>
    <s v="2024-012 - Dallas IH 635 U-Turn Bridge"/>
    <x v="0"/>
    <d v="2025-05-13T00:00:00"/>
    <x v="3"/>
    <s v="05/14/2025 7:34 AM"/>
    <d v="2025-05-14T13:08:13"/>
    <s v="Approved On Time"/>
    <n v="3"/>
    <s v=""/>
    <s v="451 6032D - RET C221 Dowel"/>
    <s v="240694 - Jesus A. Quiroga"/>
    <s v="Ramiro Vazquez's Crew"/>
  </r>
  <r>
    <n v="603790"/>
    <s v="240624"/>
    <s v="Ramiro Vazquez De La Cruz"/>
    <x v="9"/>
    <x v="9"/>
    <s v="422 6048B"/>
    <s v="BR SDWK F P S"/>
    <s v="1"/>
    <n v="3"/>
    <x v="3"/>
    <x v="1"/>
    <m/>
    <x v="17"/>
    <s v="Bridge"/>
    <s v="Alberto Zuniga"/>
    <s v="05/14/2025, 07:32"/>
    <m/>
    <s v="0001-01-01T00:00:00Z"/>
    <x v="14"/>
    <s v="2025-05-14T13:08:20.7205957Z"/>
    <m/>
    <m/>
    <m/>
    <s v="2024-012 - Dallas IH 635 U-Turn Bridge"/>
    <x v="0"/>
    <d v="2025-05-13T00:00:00"/>
    <x v="3"/>
    <s v="05/14/2025 7:32 AM"/>
    <d v="2025-05-14T13:08:20"/>
    <s v="Approved On Time"/>
    <n v="3"/>
    <s v=""/>
    <s v="422 6048B - BR SDWK F P S"/>
    <s v="240624 - Ramiro Vazquez De La Cruz"/>
    <s v="Ramiro Vazquez's Crew"/>
  </r>
  <r>
    <n v="603033"/>
    <s v="240696"/>
    <s v="Troy S. Malette"/>
    <x v="9"/>
    <x v="9"/>
    <s v="9000 100B"/>
    <s v="SUPERINTENDENT"/>
    <s v="1"/>
    <n v="8"/>
    <x v="4"/>
    <x v="1"/>
    <m/>
    <x v="1"/>
    <m/>
    <s v="Troy S. Malette"/>
    <s v="05/12/2025, 11:32"/>
    <m/>
    <s v="0001-01-01T00:00:00Z"/>
    <x v="14"/>
    <s v="2025-05-13T12:46:14.6818436Z"/>
    <m/>
    <m/>
    <m/>
    <s v="2024-012 - Dallas IH 635 U-Turn Bridge"/>
    <x v="0"/>
    <d v="2025-05-12T00:00:00"/>
    <x v="4"/>
    <s v="05/12/2025 11:32 AM"/>
    <d v="2025-05-13T12:46:14"/>
    <s v="Approved On Time"/>
    <n v="8"/>
    <s v=""/>
    <s v="9000 100B - SUPERINTENDENT"/>
    <s v="240696 - Troy S. Malette"/>
    <s v=""/>
  </r>
  <r>
    <n v="603034"/>
    <s v="240696"/>
    <s v="Troy S. Malette"/>
    <x v="9"/>
    <x v="9"/>
    <s v="9000 100B"/>
    <s v="SUPERINTENDENT"/>
    <s v="1"/>
    <n v="8"/>
    <x v="3"/>
    <x v="1"/>
    <m/>
    <x v="1"/>
    <m/>
    <s v="Troy S. Malette"/>
    <s v="05/12/2025, 11:32"/>
    <m/>
    <s v="0001-01-01T00:00:00Z"/>
    <x v="14"/>
    <s v="2025-05-13T12:46:14.6903627Z"/>
    <m/>
    <m/>
    <m/>
    <s v="2024-012 - Dallas IH 635 U-Turn Bridge"/>
    <x v="0"/>
    <d v="2025-05-13T00:00:00"/>
    <x v="3"/>
    <s v="05/12/2025 11:32 AM"/>
    <d v="2025-05-13T12:46:14"/>
    <s v="Approved On Time"/>
    <n v="8"/>
    <s v=""/>
    <s v="9000 100B - SUPERINTENDENT"/>
    <s v="240696 - Troy S. Malette"/>
    <s v=""/>
  </r>
  <r>
    <n v="603035"/>
    <s v="240696"/>
    <s v="Troy S. Malette"/>
    <x v="9"/>
    <x v="9"/>
    <s v="9000 100B"/>
    <s v="SUPERINTENDENT"/>
    <s v="1"/>
    <n v="8"/>
    <x v="2"/>
    <x v="1"/>
    <m/>
    <x v="1"/>
    <m/>
    <s v="Troy S. Malette"/>
    <s v="05/12/2025, 11:32"/>
    <m/>
    <s v="0001-01-01T00:00:00Z"/>
    <x v="14"/>
    <s v="2025-05-13T12:46:14.6994466Z"/>
    <m/>
    <m/>
    <m/>
    <s v="2024-012 - Dallas IH 635 U-Turn Bridge"/>
    <x v="0"/>
    <d v="2025-05-14T00:00:00"/>
    <x v="2"/>
    <s v="05/12/2025 11:32 AM"/>
    <d v="2025-05-13T12:46:14"/>
    <s v="Approved On Time"/>
    <n v="8"/>
    <s v=""/>
    <s v="9000 100B - SUPERINTENDENT"/>
    <s v="240696 - Troy S. Malette"/>
    <s v=""/>
  </r>
  <r>
    <n v="603036"/>
    <s v="240696"/>
    <s v="Troy S. Malette"/>
    <x v="9"/>
    <x v="9"/>
    <s v="9000 100B"/>
    <s v="SUPERINTENDENT"/>
    <s v="1"/>
    <n v="8"/>
    <x v="1"/>
    <x v="1"/>
    <m/>
    <x v="1"/>
    <m/>
    <s v="Troy S. Malette"/>
    <s v="05/12/2025, 11:32"/>
    <m/>
    <s v="0001-01-01T00:00:00Z"/>
    <x v="14"/>
    <s v="2025-05-13T12:46:14.7084258Z"/>
    <m/>
    <m/>
    <m/>
    <s v="2024-012 - Dallas IH 635 U-Turn Bridge"/>
    <x v="0"/>
    <d v="2025-05-15T00:00:00"/>
    <x v="1"/>
    <s v="05/12/2025 11:32 AM"/>
    <d v="2025-05-13T12:46:14"/>
    <s v="Approved On Time"/>
    <n v="8"/>
    <s v=""/>
    <s v="9000 100B - SUPERINTENDENT"/>
    <s v="240696 - Troy S. Malette"/>
    <s v=""/>
  </r>
  <r>
    <n v="603037"/>
    <s v="240696"/>
    <s v="Troy S. Malette"/>
    <x v="9"/>
    <x v="9"/>
    <s v="9000 100B"/>
    <s v="SUPERINTENDENT"/>
    <s v="1"/>
    <n v="8"/>
    <x v="0"/>
    <x v="1"/>
    <m/>
    <x v="1"/>
    <m/>
    <s v="Troy S. Malette"/>
    <s v="05/12/2025, 11:32"/>
    <m/>
    <s v="0001-01-01T00:00:00Z"/>
    <x v="14"/>
    <s v="2025-05-13T12:46:14.718668Z"/>
    <m/>
    <m/>
    <m/>
    <s v="2024-012 - Dallas IH 635 U-Turn Bridge"/>
    <x v="0"/>
    <d v="2025-05-16T00:00:00"/>
    <x v="0"/>
    <s v="05/12/2025 11:32 AM"/>
    <d v="2025-05-13T12:46:14"/>
    <s v="Approved On Time"/>
    <n v="8"/>
    <s v=""/>
    <s v="9000 100B - SUPERINTENDENT"/>
    <s v="240696 - Troy S. Malette"/>
    <s v=""/>
  </r>
  <r>
    <n v="603495"/>
    <s v="240742"/>
    <s v="Felipe Lara Carreno"/>
    <x v="9"/>
    <x v="9"/>
    <s v="451 6032D"/>
    <s v="RET C221 Dowel"/>
    <s v="1"/>
    <n v="9"/>
    <x v="3"/>
    <x v="1"/>
    <m/>
    <x v="16"/>
    <s v="Bridge"/>
    <s v="Juan C. Vasquez"/>
    <s v="05/13/2025, 16:12"/>
    <m/>
    <s v="0001-01-01T00:00:00Z"/>
    <x v="14"/>
    <s v="2025-05-14T13:08:45.0654566Z"/>
    <m/>
    <m/>
    <m/>
    <s v="2024-012 - Dallas IH 635 U-Turn Bridge"/>
    <x v="0"/>
    <d v="2025-05-13T00:00:00"/>
    <x v="3"/>
    <s v="05/13/2025 4:12 PM"/>
    <d v="2025-05-14T13:08:45"/>
    <s v="Approved On Time"/>
    <n v="9"/>
    <s v=""/>
    <s v="451 6032D - RET C221 Dowel"/>
    <s v="240742 - Felipe Lara Carreno"/>
    <s v="Juan C. Vasquez's Crew"/>
  </r>
  <r>
    <n v="603499"/>
    <s v="240742"/>
    <s v="Felipe Lara Carreno"/>
    <x v="9"/>
    <x v="9"/>
    <s v="785 6011C"/>
    <s v="BJR SEJ Break Conc"/>
    <s v="1"/>
    <n v="1"/>
    <x v="3"/>
    <x v="1"/>
    <m/>
    <x v="16"/>
    <s v="Bridge"/>
    <s v="Juan C. Vasquez"/>
    <s v="05/13/2025, 16:14"/>
    <m/>
    <s v="0001-01-01T00:00:00Z"/>
    <x v="14"/>
    <s v="2025-05-14T13:08:45.0746725Z"/>
    <m/>
    <m/>
    <m/>
    <s v="2024-012 - Dallas IH 635 U-Turn Bridge"/>
    <x v="0"/>
    <d v="2025-05-13T00:00:00"/>
    <x v="3"/>
    <s v="05/13/2025 4:14 PM"/>
    <d v="2025-05-14T13:08:45"/>
    <s v="Approved On Time"/>
    <n v="1"/>
    <s v=""/>
    <s v="785 6011C - BJR SEJ Break Conc"/>
    <s v="240742 - Felipe Lara Carreno"/>
    <s v="Juan C. Vasquez's Crew"/>
  </r>
  <r>
    <n v="603500"/>
    <s v="240743"/>
    <s v="Juan C. Vasquez"/>
    <x v="9"/>
    <x v="9"/>
    <s v="451 6032D"/>
    <s v="RET C221 Dowel"/>
    <s v="1"/>
    <n v="6"/>
    <x v="3"/>
    <x v="1"/>
    <m/>
    <x v="16"/>
    <s v="Bridge"/>
    <s v="Juan C. Vasquez"/>
    <s v="05/13/2025, 16:14"/>
    <m/>
    <s v="0001-01-01T00:00:00Z"/>
    <x v="14"/>
    <s v="2025-05-14T13:08:55.1665775Z"/>
    <m/>
    <m/>
    <m/>
    <s v="2024-012 - Dallas IH 635 U-Turn Bridge"/>
    <x v="0"/>
    <d v="2025-05-13T00:00:00"/>
    <x v="3"/>
    <s v="05/13/2025 4:14 PM"/>
    <d v="2025-05-14T13:08:55"/>
    <s v="Approved On Time"/>
    <n v="6"/>
    <s v=""/>
    <s v="451 6032D - RET C221 Dowel"/>
    <s v="240743 - Juan C. Vasquez"/>
    <s v="Juan C. Vasquez's Crew"/>
  </r>
  <r>
    <n v="603501"/>
    <s v="240743"/>
    <s v="Juan C. Vasquez"/>
    <x v="9"/>
    <x v="9"/>
    <s v="785 6011C"/>
    <s v="BJR SEJ Break Conc"/>
    <s v="1"/>
    <n v="2"/>
    <x v="3"/>
    <x v="1"/>
    <m/>
    <x v="16"/>
    <s v="Bridge"/>
    <s v="Juan C. Vasquez"/>
    <s v="05/13/2025, 16:14"/>
    <m/>
    <s v="0001-01-01T00:00:00Z"/>
    <x v="14"/>
    <s v="2025-05-14T13:08:55.1755962Z"/>
    <m/>
    <m/>
    <m/>
    <s v="2024-012 - Dallas IH 635 U-Turn Bridge"/>
    <x v="0"/>
    <d v="2025-05-13T00:00:00"/>
    <x v="3"/>
    <s v="05/13/2025 4:14 PM"/>
    <d v="2025-05-14T13:08:55"/>
    <s v="Approved On Time"/>
    <n v="2"/>
    <s v=""/>
    <s v="785 6011C - BJR SEJ Break Conc"/>
    <s v="240743 - Juan C. Vasquez"/>
    <s v="Juan C. Vasquez's Crew"/>
  </r>
  <r>
    <n v="603502"/>
    <s v="240749"/>
    <s v="Gilberto Ortiz"/>
    <x v="9"/>
    <x v="9"/>
    <s v="785 6011C"/>
    <s v="BJR SEJ Break Conc"/>
    <s v="1"/>
    <n v="1"/>
    <x v="3"/>
    <x v="1"/>
    <m/>
    <x v="16"/>
    <s v="Bridge"/>
    <s v="Juan C. Vasquez"/>
    <s v="05/13/2025, 16:14"/>
    <m/>
    <s v="0001-01-01T00:00:00Z"/>
    <x v="14"/>
    <s v="2025-05-14T13:08:48.3447397Z"/>
    <m/>
    <m/>
    <m/>
    <s v="2024-012 - Dallas IH 635 U-Turn Bridge"/>
    <x v="0"/>
    <d v="2025-05-13T00:00:00"/>
    <x v="3"/>
    <s v="05/13/2025 4:14 PM"/>
    <d v="2025-05-14T13:08:48"/>
    <s v="Approved On Time"/>
    <n v="1"/>
    <s v=""/>
    <s v="785 6011C - BJR SEJ Break Conc"/>
    <s v="240749 - Gilberto Ortiz"/>
    <s v="Juan C. Vasquez's Crew"/>
  </r>
  <r>
    <n v="603503"/>
    <s v="240749"/>
    <s v="Gilberto Ortiz"/>
    <x v="9"/>
    <x v="9"/>
    <s v="451 6032D"/>
    <s v="RET C221 Dowel"/>
    <s v="1"/>
    <n v="9"/>
    <x v="3"/>
    <x v="1"/>
    <m/>
    <x v="16"/>
    <s v="Bridge"/>
    <s v="Juan C. Vasquez"/>
    <s v="05/13/2025, 16:14"/>
    <m/>
    <s v="0001-01-01T00:00:00Z"/>
    <x v="14"/>
    <s v="2025-05-14T13:08:48.3565682Z"/>
    <m/>
    <m/>
    <m/>
    <s v="2024-012 - Dallas IH 635 U-Turn Bridge"/>
    <x v="0"/>
    <d v="2025-05-13T00:00:00"/>
    <x v="3"/>
    <s v="05/13/2025 4:14 PM"/>
    <d v="2025-05-14T13:08:48"/>
    <s v="Approved On Time"/>
    <n v="9"/>
    <s v=""/>
    <s v="451 6032D - RET C221 Dowel"/>
    <s v="240749 - Gilberto Ortiz"/>
    <s v="Juan C. Vasquez's Crew"/>
  </r>
  <r>
    <n v="603498"/>
    <s v="240817"/>
    <s v="Bryan A. Hernandez"/>
    <x v="9"/>
    <x v="9"/>
    <s v="785 6011C"/>
    <s v="BJR SEJ Break Conc"/>
    <s v="1"/>
    <n v="1"/>
    <x v="3"/>
    <x v="1"/>
    <m/>
    <x v="16"/>
    <s v="Bridge"/>
    <s v="Juan C. Vasquez"/>
    <s v="05/13/2025, 16:13"/>
    <m/>
    <s v="0001-01-01T00:00:00Z"/>
    <x v="14"/>
    <s v="2025-05-14T13:08:38.8020736Z"/>
    <m/>
    <m/>
    <m/>
    <s v="2024-012 - Dallas IH 635 U-Turn Bridge"/>
    <x v="0"/>
    <d v="2025-05-13T00:00:00"/>
    <x v="3"/>
    <s v="05/13/2025 4:13 PM"/>
    <d v="2025-05-14T13:08:38"/>
    <s v="Approved On Time"/>
    <n v="1"/>
    <s v=""/>
    <s v="785 6011C - BJR SEJ Break Conc"/>
    <s v="240817 - Bryan A. Hernandez"/>
    <s v="Juan C. Vasquez's Crew"/>
  </r>
  <r>
    <n v="603494"/>
    <s v="240817"/>
    <s v="Bryan A. Hernandez"/>
    <x v="9"/>
    <x v="9"/>
    <s v="451 6032D"/>
    <s v="RET C221 Dowel"/>
    <s v="1"/>
    <n v="9"/>
    <x v="3"/>
    <x v="1"/>
    <m/>
    <x v="16"/>
    <s v="Bridge"/>
    <s v="Juan C. Vasquez"/>
    <s v="05/13/2025, 16:12"/>
    <m/>
    <s v="0001-01-01T00:00:00Z"/>
    <x v="14"/>
    <s v="2025-05-14T13:08:38.7919977Z"/>
    <m/>
    <m/>
    <m/>
    <s v="2024-012 - Dallas IH 635 U-Turn Bridge"/>
    <x v="0"/>
    <d v="2025-05-13T00:00:00"/>
    <x v="3"/>
    <s v="05/13/2025 4:12 PM"/>
    <d v="2025-05-14T13:08:38"/>
    <s v="Approved On Time"/>
    <n v="9"/>
    <s v=""/>
    <s v="451 6032D - RET C221 Dowel"/>
    <s v="240817 - Bryan A. Hernandez"/>
    <s v="Juan C. Vasquez's Crew"/>
  </r>
  <r>
    <n v="603504"/>
    <s v="240746"/>
    <s v="Juan Vasquez Jr"/>
    <x v="9"/>
    <x v="9"/>
    <s v="451 6032D"/>
    <s v="RET C221 Dowel"/>
    <s v="1"/>
    <n v="10"/>
    <x v="3"/>
    <x v="1"/>
    <m/>
    <x v="16"/>
    <s v="Bridge"/>
    <s v="Juan C. Vasquez"/>
    <s v="05/13/2025, 16:15"/>
    <m/>
    <s v="0001-01-01T00:00:00Z"/>
    <x v="14"/>
    <s v="2025-05-14T13:09:01.4825232Z"/>
    <m/>
    <m/>
    <m/>
    <s v="2024-012 - Dallas IH 635 U-Turn Bridge"/>
    <x v="0"/>
    <d v="2025-05-13T00:00:00"/>
    <x v="3"/>
    <s v="05/13/2025 4:15 PM"/>
    <d v="2025-05-14T13:09:01"/>
    <s v="Approved On Time"/>
    <n v="10"/>
    <s v=""/>
    <s v="451 6032D - RET C221 Dowel"/>
    <s v="240746 - Juan Vasquez Jr"/>
    <s v="Juan C. Vasquez's Crew"/>
  </r>
  <r>
    <n v="603493"/>
    <s v="240747"/>
    <s v="Hernan Soto Aguilar"/>
    <x v="9"/>
    <x v="9"/>
    <s v="451 6032D"/>
    <s v="RET C221 Dowel"/>
    <s v="1"/>
    <n v="9"/>
    <x v="3"/>
    <x v="1"/>
    <m/>
    <x v="16"/>
    <s v="Bridge"/>
    <s v="Juan C. Vasquez"/>
    <s v="05/13/2025, 16:12"/>
    <m/>
    <s v="0001-01-01T00:00:00Z"/>
    <x v="14"/>
    <s v="2025-05-14T13:08:51.441148Z"/>
    <m/>
    <m/>
    <m/>
    <s v="2024-012 - Dallas IH 635 U-Turn Bridge"/>
    <x v="0"/>
    <d v="2025-05-13T00:00:00"/>
    <x v="3"/>
    <s v="05/13/2025 4:12 PM"/>
    <d v="2025-05-14T13:08:51"/>
    <s v="Approved On Time"/>
    <n v="9"/>
    <s v=""/>
    <s v="451 6032D - RET C221 Dowel"/>
    <s v="240747 - Hernan Soto Aguilar"/>
    <s v="Juan C. Vasquez's Crew"/>
  </r>
  <r>
    <n v="603497"/>
    <s v="240747"/>
    <s v="Hernan Soto Aguilar"/>
    <x v="9"/>
    <x v="9"/>
    <s v="785 6011C"/>
    <s v="BJR SEJ Break Conc"/>
    <s v="1"/>
    <n v="1"/>
    <x v="3"/>
    <x v="1"/>
    <m/>
    <x v="16"/>
    <s v="Bridge"/>
    <s v="Juan C. Vasquez"/>
    <s v="05/13/2025, 16:13"/>
    <m/>
    <s v="0001-01-01T00:00:00Z"/>
    <x v="14"/>
    <s v="2025-05-14T13:08:51.4506928Z"/>
    <m/>
    <m/>
    <m/>
    <s v="2024-012 - Dallas IH 635 U-Turn Bridge"/>
    <x v="0"/>
    <d v="2025-05-13T00:00:00"/>
    <x v="3"/>
    <s v="05/13/2025 4:13 PM"/>
    <d v="2025-05-14T13:08:51"/>
    <s v="Approved On Time"/>
    <n v="1"/>
    <s v=""/>
    <s v="785 6011C - BJR SEJ Break Conc"/>
    <s v="240747 - Hernan Soto Aguilar"/>
    <s v="Juan C. Vasquez's Crew"/>
  </r>
  <r>
    <n v="603055"/>
    <s v="240624"/>
    <s v="Ramiro Vazquez De La Cruz"/>
    <x v="9"/>
    <x v="9"/>
    <s v="422 6048B"/>
    <s v="BR SDWK F P S"/>
    <s v="1"/>
    <n v="4"/>
    <x v="4"/>
    <x v="1"/>
    <m/>
    <x v="17"/>
    <s v="Bridge"/>
    <s v="Ramiro Vazquez De La Cruz"/>
    <s v="05/12/2025, 16:06"/>
    <m/>
    <s v="0001-01-01T00:00:00Z"/>
    <x v="14"/>
    <s v="2025-05-13T12:45:14.4811477Z"/>
    <m/>
    <m/>
    <m/>
    <s v="2024-012 - Dallas IH 635 U-Turn Bridge"/>
    <x v="0"/>
    <d v="2025-05-12T00:00:00"/>
    <x v="4"/>
    <s v="05/12/2025 4:06 PM"/>
    <d v="2025-05-13T12:45:14"/>
    <s v="Approved On Time"/>
    <n v="4"/>
    <s v=""/>
    <s v="422 6048B - BR SDWK F P S"/>
    <s v="240624 - Ramiro Vazquez De La Cruz"/>
    <s v="Ramiro Vazquez's Crew"/>
  </r>
  <r>
    <n v="603056"/>
    <s v="240694"/>
    <s v="Jesus A. Quiroga"/>
    <x v="9"/>
    <x v="9"/>
    <s v="422 6048B"/>
    <s v="BR SDWK F P S"/>
    <s v="1"/>
    <n v="4"/>
    <x v="4"/>
    <x v="1"/>
    <m/>
    <x v="17"/>
    <s v="Bridge"/>
    <s v="Ramiro Vazquez De La Cruz"/>
    <s v="05/12/2025, 16:06"/>
    <m/>
    <s v="0001-01-01T00:00:00Z"/>
    <x v="14"/>
    <s v="2025-05-13T12:45:09.0557586Z"/>
    <m/>
    <m/>
    <m/>
    <s v="2024-012 - Dallas IH 635 U-Turn Bridge"/>
    <x v="0"/>
    <d v="2025-05-12T00:00:00"/>
    <x v="4"/>
    <s v="05/12/2025 4:06 PM"/>
    <d v="2025-05-13T12:45:09"/>
    <s v="Approved On Time"/>
    <n v="4"/>
    <s v=""/>
    <s v="422 6048B - BR SDWK F P S"/>
    <s v="240694 - Jesus A. Quiroga"/>
    <s v="Ramiro Vazquez's Crew"/>
  </r>
  <r>
    <n v="603057"/>
    <s v="240755"/>
    <s v="Armando D. Reyes"/>
    <x v="9"/>
    <x v="9"/>
    <s v="422 6048B"/>
    <s v="BR SDWK F P S"/>
    <s v="1"/>
    <n v="5"/>
    <x v="4"/>
    <x v="1"/>
    <m/>
    <x v="17"/>
    <s v="Bridge"/>
    <s v="Ramiro Vazquez De La Cruz"/>
    <s v="05/12/2025, 16:06"/>
    <m/>
    <s v="0001-01-01T00:00:00Z"/>
    <x v="14"/>
    <s v="2025-05-13T12:45:06.2894382Z"/>
    <m/>
    <m/>
    <m/>
    <s v="2024-012 - Dallas IH 635 U-Turn Bridge"/>
    <x v="0"/>
    <d v="2025-05-12T00:00:00"/>
    <x v="4"/>
    <s v="05/12/2025 4:06 PM"/>
    <d v="2025-05-13T12:45:06"/>
    <s v="Approved On Time"/>
    <n v="5"/>
    <s v=""/>
    <s v="422 6048B - BR SDWK F P S"/>
    <s v="240755 - Armando D. Reyes"/>
    <s v="Ramiro Vazquez's Crew"/>
  </r>
  <r>
    <n v="603058"/>
    <s v="240625"/>
    <s v="Marco Rivas"/>
    <x v="9"/>
    <x v="9"/>
    <s v="422 6048B"/>
    <s v="BR SDWK F P S"/>
    <s v="1"/>
    <n v="2"/>
    <x v="4"/>
    <x v="1"/>
    <m/>
    <x v="17"/>
    <s v="Bridge"/>
    <s v="Ramiro Vazquez De La Cruz"/>
    <s v="05/12/2025, 16:06"/>
    <m/>
    <s v="0001-01-01T00:00:00Z"/>
    <x v="14"/>
    <s v="2025-05-13T12:45:11.8583678Z"/>
    <m/>
    <m/>
    <m/>
    <s v="2024-012 - Dallas IH 635 U-Turn Bridge"/>
    <x v="0"/>
    <d v="2025-05-12T00:00:00"/>
    <x v="4"/>
    <s v="05/12/2025 4:06 PM"/>
    <d v="2025-05-13T12:45:11"/>
    <s v="Approved On Time"/>
    <n v="2"/>
    <s v=""/>
    <s v="422 6048B - BR SDWK F P S"/>
    <s v="240625 - Marco Rivas"/>
    <s v="Ramiro Vazquez's Crew"/>
  </r>
  <r>
    <n v="603703"/>
    <s v="240664"/>
    <s v="Eduardo D. Alvarado"/>
    <x v="9"/>
    <x v="9"/>
    <s v="502 6001B"/>
    <s v="TRAFF Daily Ops"/>
    <s v="1"/>
    <n v="3"/>
    <x v="3"/>
    <x v="1"/>
    <m/>
    <x v="8"/>
    <s v="Traffic"/>
    <s v="Roberto Lumbreras"/>
    <s v="05/14/2025, 06:27"/>
    <m/>
    <s v="0001-01-01T00:00:00Z"/>
    <x v="14"/>
    <s v="2025-05-14T13:08:42.6029481Z"/>
    <m/>
    <m/>
    <m/>
    <s v="2024-012 - Dallas IH 635 U-Turn Bridge"/>
    <x v="0"/>
    <d v="2025-05-13T00:00:00"/>
    <x v="3"/>
    <s v="05/14/2025 6:27 AM"/>
    <d v="2025-05-14T13:08:42"/>
    <s v="Approved On Time"/>
    <n v="3"/>
    <s v=""/>
    <s v="502 6001B - TRAFF Daily Ops"/>
    <s v="240664 - Eduardo D. Alvarado"/>
    <s v="Roberto Lumbreras's Crew"/>
  </r>
  <r>
    <n v="603251"/>
    <s v="240664"/>
    <s v="Eduardo D. Alvarado"/>
    <x v="9"/>
    <x v="9"/>
    <s v="502 6001B"/>
    <s v="TRAFF Daily Ops"/>
    <s v="1"/>
    <n v="3"/>
    <x v="4"/>
    <x v="1"/>
    <m/>
    <x v="8"/>
    <s v="Traffic"/>
    <s v="Roberto Lumbreras"/>
    <s v="05/13/2025, 06:17"/>
    <m/>
    <s v="0001-01-01T00:00:00Z"/>
    <x v="14"/>
    <s v="2025-05-13T12:45:34.0081383Z"/>
    <m/>
    <m/>
    <m/>
    <s v="2024-012 - Dallas IH 635 U-Turn Bridge"/>
    <x v="0"/>
    <d v="2025-05-12T00:00:00"/>
    <x v="4"/>
    <s v="05/13/2025 6:17 AM"/>
    <d v="2025-05-13T12:45:34"/>
    <s v="Approved On Time"/>
    <n v="3"/>
    <s v=""/>
    <s v="502 6001B - TRAFF Daily Ops"/>
    <s v="240664 - Eduardo D. Alvarado"/>
    <s v="Roberto Lumbreras's Crew"/>
  </r>
  <r>
    <n v="603255"/>
    <s v="240255"/>
    <s v="Juan M. Luevano"/>
    <x v="9"/>
    <x v="9"/>
    <s v="502 6001B"/>
    <s v="TRAFF Daily Ops"/>
    <s v="1"/>
    <n v="4"/>
    <x v="4"/>
    <x v="1"/>
    <m/>
    <x v="8"/>
    <s v="Traffic"/>
    <s v="Roberto Lumbreras"/>
    <s v="05/13/2025, 06:20"/>
    <m/>
    <s v="0001-01-01T00:00:00Z"/>
    <x v="14"/>
    <s v="2025-05-13T12:46:08.8995367Z"/>
    <m/>
    <m/>
    <m/>
    <s v="2024-012 - Dallas IH 635 U-Turn Bridge"/>
    <x v="0"/>
    <d v="2025-05-12T00:00:00"/>
    <x v="4"/>
    <s v="05/13/2025 6:20 AM"/>
    <d v="2025-05-13T12:46:08"/>
    <s v="Approved On Time"/>
    <n v="4"/>
    <s v=""/>
    <s v="502 6001B - TRAFF Daily Ops"/>
    <s v="240255 - Juan M. Luevano"/>
    <s v="Roberto Lumbreras's Crew"/>
  </r>
  <r>
    <n v="603266"/>
    <s v="240494"/>
    <s v="Juan B. Hernandez"/>
    <x v="9"/>
    <x v="9"/>
    <s v="502 6001B"/>
    <s v="TRAFF Daily Ops"/>
    <s v="1"/>
    <n v="1.5"/>
    <x v="4"/>
    <x v="1"/>
    <m/>
    <x v="8"/>
    <s v="Traffic"/>
    <s v="Roberto Lumbreras"/>
    <s v="05/13/2025, 06:26"/>
    <m/>
    <s v="0001-01-01T00:00:00Z"/>
    <x v="14"/>
    <s v="2025-05-13T12:46:05.8394377Z"/>
    <m/>
    <m/>
    <m/>
    <s v="2024-012 - Dallas IH 635 U-Turn Bridge"/>
    <x v="0"/>
    <d v="2025-05-12T00:00:00"/>
    <x v="4"/>
    <s v="05/13/2025 6:26 AM"/>
    <d v="2025-05-13T12:46:05"/>
    <s v="Approved On Time"/>
    <n v="1.5"/>
    <s v=""/>
    <s v="502 6001B - TRAFF Daily Ops"/>
    <s v="240494 - Juan B. Hernandez"/>
    <s v="Roberto Lumbreras's Crew"/>
  </r>
  <r>
    <n v="603267"/>
    <s v="240821"/>
    <s v="Jose R. Jaquez Rodriguez"/>
    <x v="9"/>
    <x v="9"/>
    <s v="502 6001B"/>
    <s v="TRAFF Daily Ops"/>
    <s v="1"/>
    <n v="1.5"/>
    <x v="4"/>
    <x v="1"/>
    <m/>
    <x v="8"/>
    <s v="Traffic"/>
    <s v="Roberto Lumbreras"/>
    <s v="05/13/2025, 06:26"/>
    <m/>
    <s v="0001-01-01T00:00:00Z"/>
    <x v="14"/>
    <s v="2025-05-13T12:45:43.0243019Z"/>
    <m/>
    <m/>
    <m/>
    <s v="2024-012 - Dallas IH 635 U-Turn Bridge"/>
    <x v="0"/>
    <d v="2025-05-12T00:00:00"/>
    <x v="4"/>
    <s v="05/13/2025 6:26 AM"/>
    <d v="2025-05-13T12:45:43"/>
    <s v="Approved On Time"/>
    <n v="1.5"/>
    <s v=""/>
    <s v="502 6001B - TRAFF Daily Ops"/>
    <s v="240821 - Jose R. Jaquez Rodriguez"/>
    <s v="Roberto Lumbreras's Crew"/>
  </r>
  <r>
    <n v="603796"/>
    <s v="240074"/>
    <s v="Daniel Rodriguez Flores"/>
    <x v="9"/>
    <x v="9"/>
    <s v="422 6048B"/>
    <s v="BR SDWK F P S"/>
    <s v="1"/>
    <n v="4"/>
    <x v="3"/>
    <x v="1"/>
    <m/>
    <x v="17"/>
    <s v="Bridge"/>
    <s v="Alberto Zuniga"/>
    <s v="05/14/2025, 07:35"/>
    <m/>
    <s v="0001-01-01T00:00:00Z"/>
    <x v="14"/>
    <s v="2025-05-14T13:08:10.8682655Z"/>
    <m/>
    <m/>
    <m/>
    <s v="2024-012 - Dallas IH 635 U-Turn Bridge"/>
    <x v="0"/>
    <d v="2025-05-13T00:00:00"/>
    <x v="3"/>
    <s v="05/14/2025 7:35 AM"/>
    <d v="2025-05-14T13:08:10"/>
    <s v="Approved On Time"/>
    <n v="4"/>
    <s v=""/>
    <s v="422 6048B - BR SDWK F P S"/>
    <s v="240074 - Daniel Rodriguez Flores"/>
    <s v="Ramiro Vazquez's Crew"/>
  </r>
  <r>
    <n v="603797"/>
    <s v="240074"/>
    <s v="Daniel Rodriguez Flores"/>
    <x v="9"/>
    <x v="9"/>
    <s v="451 6032D"/>
    <s v="RET C221 Dowel"/>
    <s v="1"/>
    <n v="3"/>
    <x v="3"/>
    <x v="1"/>
    <m/>
    <x v="17"/>
    <s v="Bridge"/>
    <s v="Alberto Zuniga"/>
    <s v="05/14/2025, 07:35"/>
    <m/>
    <s v="0001-01-01T00:00:00Z"/>
    <x v="14"/>
    <s v="2025-05-14T13:08:10.8758713Z"/>
    <m/>
    <m/>
    <m/>
    <s v="2024-012 - Dallas IH 635 U-Turn Bridge"/>
    <x v="0"/>
    <d v="2025-05-13T00:00:00"/>
    <x v="3"/>
    <s v="05/14/2025 7:35 AM"/>
    <d v="2025-05-14T13:08:10"/>
    <s v="Approved On Time"/>
    <n v="3"/>
    <s v=""/>
    <s v="451 6032D - RET C221 Dowel"/>
    <s v="240074 - Daniel Rodriguez Flores"/>
    <s v="Ramiro Vazquez's Crew"/>
  </r>
  <r>
    <n v="603739"/>
    <s v="240074"/>
    <s v="Daniel Rodriguez Flores"/>
    <x v="9"/>
    <x v="9"/>
    <s v="168 6001A"/>
    <s v="VEGETATIVE WATERING"/>
    <s v="1"/>
    <n v="1"/>
    <x v="3"/>
    <x v="1"/>
    <m/>
    <x v="17"/>
    <s v="Bridge"/>
    <s v="Alberto Zuniga"/>
    <s v="05/14/2025, 06:54"/>
    <m/>
    <s v="0001-01-01T00:00:00Z"/>
    <x v="14"/>
    <s v="2025-05-14T13:08:10.8591071Z"/>
    <m/>
    <m/>
    <m/>
    <s v="2024-012 - Dallas IH 635 U-Turn Bridge"/>
    <x v="0"/>
    <d v="2025-05-13T00:00:00"/>
    <x v="3"/>
    <s v="05/14/2025 6:54 AM"/>
    <d v="2025-05-14T13:08:10"/>
    <s v="Approved On Time"/>
    <n v="1"/>
    <s v=""/>
    <s v="168 6001A - VEGETATIVE WATERING"/>
    <s v="240074 - Daniel Rodriguez Flores"/>
    <s v="Ramiro Vazquez's Crew"/>
  </r>
  <r>
    <n v="603315"/>
    <s v="240074"/>
    <s v="Daniel Rodriguez Flores"/>
    <x v="9"/>
    <x v="9"/>
    <s v="542 6001A"/>
    <s v="REMOVE METAL BEAM GUARD FENCE"/>
    <s v="1"/>
    <n v="5"/>
    <x v="4"/>
    <x v="1"/>
    <m/>
    <x v="33"/>
    <s v="Utility"/>
    <s v="Alberto Zuniga"/>
    <s v="05/13/2025, 07:00"/>
    <m/>
    <s v="0001-01-01T00:00:00Z"/>
    <x v="14"/>
    <s v="2025-05-13T12:45:22.3693659Z"/>
    <m/>
    <m/>
    <m/>
    <s v="2024-012 - Dallas IH 635 U-Turn Bridge"/>
    <x v="0"/>
    <d v="2025-05-12T00:00:00"/>
    <x v="4"/>
    <s v="05/13/2025 7:00 AM"/>
    <d v="2025-05-13T12:45:22"/>
    <s v="Approved On Time"/>
    <n v="5"/>
    <s v=""/>
    <s v="542 6001A - REMOVE METAL BEAM GUARD FENCE"/>
    <s v="240074 - Daniel Rodriguez Flores"/>
    <s v="Troy Malette - Superintendent"/>
  </r>
  <r>
    <n v="603317"/>
    <s v="240074"/>
    <s v="Daniel Rodriguez Flores"/>
    <x v="9"/>
    <x v="9"/>
    <s v="500 6001C"/>
    <s v="MOB Erosion"/>
    <s v="1"/>
    <n v="5"/>
    <x v="4"/>
    <x v="1"/>
    <m/>
    <x v="33"/>
    <s v="Utility"/>
    <s v="Alberto Zuniga"/>
    <s v="05/13/2025, 07:00"/>
    <m/>
    <s v="0001-01-01T00:00:00Z"/>
    <x v="14"/>
    <s v="2025-05-13T12:45:22.3795991Z"/>
    <m/>
    <m/>
    <m/>
    <s v="2024-012 - Dallas IH 635 U-Turn Bridge"/>
    <x v="0"/>
    <d v="2025-05-12T00:00:00"/>
    <x v="4"/>
    <s v="05/13/2025 7:00 AM"/>
    <d v="2025-05-13T12:45:22"/>
    <s v="Approved On Time"/>
    <n v="5"/>
    <s v=""/>
    <s v="500 6001C - MOB Erosion"/>
    <s v="240074 - Daniel Rodriguez Flores"/>
    <s v="Troy Malette - Superintendent"/>
  </r>
  <r>
    <n v="603309"/>
    <s v="240817"/>
    <s v="Bryan A. Hernandez"/>
    <x v="9"/>
    <x v="9"/>
    <s v="451 6032D"/>
    <s v="RET C221 Dowel"/>
    <s v="1"/>
    <n v="10"/>
    <x v="4"/>
    <x v="1"/>
    <m/>
    <x v="16"/>
    <s v="Bridge"/>
    <s v="Alberto Zuniga"/>
    <s v="05/13/2025, 06:48"/>
    <m/>
    <s v="0001-01-01T00:00:00Z"/>
    <x v="14"/>
    <s v="2025-05-13T12:44:44.8898768Z"/>
    <m/>
    <m/>
    <m/>
    <s v="2024-012 - Dallas IH 635 U-Turn Bridge"/>
    <x v="0"/>
    <d v="2025-05-12T00:00:00"/>
    <x v="4"/>
    <s v="05/13/2025 6:48 AM"/>
    <d v="2025-05-13T12:44:44"/>
    <s v="Approved On Time"/>
    <n v="10"/>
    <s v=""/>
    <s v="451 6032D - RET C221 Dowel"/>
    <s v="240817 - Bryan A. Hernandez"/>
    <s v="Juan C. Vasquez's Crew"/>
  </r>
  <r>
    <n v="603310"/>
    <s v="240742"/>
    <s v="Felipe Lara Carreno"/>
    <x v="9"/>
    <x v="9"/>
    <s v="451 6032D"/>
    <s v="RET C221 Dowel"/>
    <s v="1"/>
    <n v="10"/>
    <x v="4"/>
    <x v="1"/>
    <m/>
    <x v="16"/>
    <s v="Bridge"/>
    <s v="Alberto Zuniga"/>
    <s v="05/13/2025, 06:48"/>
    <m/>
    <s v="0001-01-01T00:00:00Z"/>
    <x v="14"/>
    <s v="2025-05-13T12:44:47.7948418Z"/>
    <m/>
    <m/>
    <m/>
    <s v="2024-012 - Dallas IH 635 U-Turn Bridge"/>
    <x v="0"/>
    <d v="2025-05-12T00:00:00"/>
    <x v="4"/>
    <s v="05/13/2025 6:48 AM"/>
    <d v="2025-05-13T12:44:47"/>
    <s v="Approved On Time"/>
    <n v="10"/>
    <s v=""/>
    <s v="451 6032D - RET C221 Dowel"/>
    <s v="240742 - Felipe Lara Carreno"/>
    <s v="Juan C. Vasquez's Crew"/>
  </r>
  <r>
    <n v="603782"/>
    <s v="240074"/>
    <s v="Daniel Rodriguez Flores"/>
    <x v="30"/>
    <x v="30"/>
    <s v="500 6001C"/>
    <s v="MOB Clean Project 3.5% of DL"/>
    <s v="1"/>
    <n v="2"/>
    <x v="3"/>
    <x v="1"/>
    <m/>
    <x v="17"/>
    <s v="Bridge"/>
    <s v="Alberto Zuniga"/>
    <s v="05/14/2025, 07:26"/>
    <m/>
    <s v="0001-01-01T00:00:00Z"/>
    <x v="14"/>
    <s v="2025-05-14T13:03:37.3620226Z"/>
    <m/>
    <m/>
    <m/>
    <s v="2024-003 - Dallas 635 Slope Stabilization"/>
    <x v="0"/>
    <d v="2025-05-13T00:00:00"/>
    <x v="3"/>
    <s v="05/14/2025 7:26 AM"/>
    <d v="2025-05-14T13:03:37"/>
    <s v="Approved On Time"/>
    <n v="2"/>
    <s v=""/>
    <s v="500 6001C - MOB Clean Project 3.5% of DL"/>
    <s v="240074 - Daniel Rodriguez Flores"/>
    <s v="Ramiro Vazquez's Crew"/>
  </r>
  <r>
    <n v="603312"/>
    <s v="240747"/>
    <s v="Hernan Soto Aguilar"/>
    <x v="9"/>
    <x v="9"/>
    <s v="451 6032D"/>
    <s v="RET C221 Dowel"/>
    <s v="1"/>
    <n v="10"/>
    <x v="4"/>
    <x v="1"/>
    <m/>
    <x v="16"/>
    <s v="Bridge"/>
    <s v="Alberto Zuniga"/>
    <s v="05/13/2025, 06:49"/>
    <m/>
    <s v="0001-01-01T00:00:00Z"/>
    <x v="14"/>
    <s v="2025-05-13T12:44:52.9218088Z"/>
    <m/>
    <m/>
    <m/>
    <s v="2024-012 - Dallas IH 635 U-Turn Bridge"/>
    <x v="0"/>
    <d v="2025-05-12T00:00:00"/>
    <x v="4"/>
    <s v="05/13/2025 6:49 AM"/>
    <d v="2025-05-13T12:44:52"/>
    <s v="Approved On Time"/>
    <n v="10"/>
    <s v=""/>
    <s v="451 6032D - RET C221 Dowel"/>
    <s v="240747 - Hernan Soto Aguilar"/>
    <s v="Juan C. Vasquez's Crew"/>
  </r>
  <r>
    <n v="603316"/>
    <s v="240566"/>
    <s v="Juan R. Rivera Jr"/>
    <x v="9"/>
    <x v="9"/>
    <s v="500 6001C"/>
    <s v="MOB Erosion"/>
    <s v="1"/>
    <n v="5"/>
    <x v="4"/>
    <x v="1"/>
    <m/>
    <x v="33"/>
    <s v="Utility"/>
    <s v="Alberto Zuniga"/>
    <s v="05/13/2025, 07:00"/>
    <m/>
    <s v="0001-01-01T00:00:00Z"/>
    <x v="14"/>
    <s v="2025-05-13T12:45:24.6831638Z"/>
    <m/>
    <m/>
    <m/>
    <s v="2024-012 - Dallas IH 635 U-Turn Bridge"/>
    <x v="0"/>
    <d v="2025-05-12T00:00:00"/>
    <x v="4"/>
    <s v="05/13/2025 7:00 AM"/>
    <d v="2025-05-13T12:45:24"/>
    <s v="Approved On Time"/>
    <n v="5"/>
    <s v=""/>
    <s v="500 6001C - MOB Erosion"/>
    <s v="240566 - Juan R. Rivera Jr"/>
    <s v="Troy Malette - Superintendent"/>
  </r>
  <r>
    <n v="603314"/>
    <s v="240566"/>
    <s v="Juan R. Rivera Jr"/>
    <x v="9"/>
    <x v="9"/>
    <s v="542 6001A"/>
    <s v="REMOVE METAL BEAM GUARD FENCE"/>
    <s v="1"/>
    <n v="5"/>
    <x v="4"/>
    <x v="1"/>
    <m/>
    <x v="33"/>
    <s v="Utility"/>
    <s v="Alberto Zuniga"/>
    <s v="05/13/2025, 07:00"/>
    <m/>
    <s v="0001-01-01T00:00:00Z"/>
    <x v="14"/>
    <s v="2025-05-13T12:45:24.6716339Z"/>
    <m/>
    <m/>
    <m/>
    <s v="2024-012 - Dallas IH 635 U-Turn Bridge"/>
    <x v="0"/>
    <d v="2025-05-12T00:00:00"/>
    <x v="4"/>
    <s v="05/13/2025 7:00 AM"/>
    <d v="2025-05-13T12:45:24"/>
    <s v="Approved On Time"/>
    <n v="5"/>
    <s v=""/>
    <s v="542 6001A - REMOVE METAL BEAM GUARD FENCE"/>
    <s v="240566 - Juan R. Rivera Jr"/>
    <s v="Troy Malette - Superintendent"/>
  </r>
  <r>
    <n v="603740"/>
    <s v="240566"/>
    <s v="Juan R. Rivera Jr"/>
    <x v="9"/>
    <x v="9"/>
    <s v="168 6001A"/>
    <s v="VEGETATIVE WATERING"/>
    <s v="1"/>
    <n v="1"/>
    <x v="3"/>
    <x v="1"/>
    <m/>
    <x v="17"/>
    <s v="Bridge"/>
    <s v="Alberto Zuniga"/>
    <s v="05/14/2025, 06:54"/>
    <m/>
    <s v="0001-01-01T00:00:00Z"/>
    <x v="14"/>
    <s v="2025-05-14T13:08:15.4588Z"/>
    <m/>
    <m/>
    <m/>
    <s v="2024-012 - Dallas IH 635 U-Turn Bridge"/>
    <x v="0"/>
    <d v="2025-05-13T00:00:00"/>
    <x v="3"/>
    <s v="05/14/2025 6:54 AM"/>
    <d v="2025-05-14T13:08:15"/>
    <s v="Approved On Time"/>
    <n v="1"/>
    <s v=""/>
    <s v="168 6001A - VEGETATIVE WATERING"/>
    <s v="240566 - Juan R. Rivera Jr"/>
    <s v="Ramiro Vazquez's Crew"/>
  </r>
  <r>
    <n v="603794"/>
    <s v="240625"/>
    <s v="Marco Rivas"/>
    <x v="9"/>
    <x v="9"/>
    <s v="451 6032D"/>
    <s v="RET C221 Dowel"/>
    <s v="1"/>
    <n v="3"/>
    <x v="3"/>
    <x v="1"/>
    <m/>
    <x v="17"/>
    <s v="Bridge"/>
    <s v="Alberto Zuniga"/>
    <s v="05/14/2025, 07:34"/>
    <m/>
    <s v="0001-01-01T00:00:00Z"/>
    <x v="14"/>
    <s v="2025-05-14T13:08:17.7927598Z"/>
    <m/>
    <m/>
    <m/>
    <s v="2024-012 - Dallas IH 635 U-Turn Bridge"/>
    <x v="0"/>
    <d v="2025-05-13T00:00:00"/>
    <x v="3"/>
    <s v="05/14/2025 7:34 AM"/>
    <d v="2025-05-14T13:08:17"/>
    <s v="Approved On Time"/>
    <n v="3"/>
    <s v=""/>
    <s v="451 6032D - RET C221 Dowel"/>
    <s v="240625 - Marco Rivas"/>
    <s v="Ramiro Vazquez's Crew"/>
  </r>
  <r>
    <n v="603786"/>
    <s v="240625"/>
    <s v="Marco Rivas"/>
    <x v="9"/>
    <x v="9"/>
    <s v="422 6048B"/>
    <s v="BR SDWK F P S"/>
    <s v="1"/>
    <n v="5"/>
    <x v="3"/>
    <x v="1"/>
    <m/>
    <x v="17"/>
    <s v="Bridge"/>
    <s v="Alberto Zuniga"/>
    <s v="05/14/2025, 07:32"/>
    <m/>
    <s v="0001-01-01T00:00:00Z"/>
    <x v="14"/>
    <s v="2025-05-14T13:08:17.7819096Z"/>
    <m/>
    <m/>
    <m/>
    <s v="2024-012 - Dallas IH 635 U-Turn Bridge"/>
    <x v="0"/>
    <d v="2025-05-13T00:00:00"/>
    <x v="3"/>
    <s v="05/14/2025 7:32 AM"/>
    <d v="2025-05-14T13:08:17"/>
    <s v="Approved On Time"/>
    <n v="5"/>
    <s v=""/>
    <s v="422 6048B - BR SDWK F P S"/>
    <s v="240625 - Marco Rivas"/>
    <s v="Ramiro Vazquez's Crew"/>
  </r>
  <r>
    <n v="603359"/>
    <s v="210069"/>
    <s v="Jose R. Terrazas Melendez"/>
    <x v="9"/>
    <x v="9"/>
    <s v="9000 100A"/>
    <s v="PROJECT MANAGER ENGINEER"/>
    <s v="1"/>
    <n v="8"/>
    <x v="4"/>
    <x v="1"/>
    <m/>
    <x v="1"/>
    <m/>
    <s v="Jose R. Terrazas Melendez"/>
    <s v="05/13/2025, 07:33"/>
    <m/>
    <s v="0001-01-01T00:00:00Z"/>
    <x v="14"/>
    <s v="2025-05-13T12:46:02.7280755Z"/>
    <m/>
    <m/>
    <m/>
    <s v="2024-012 - Dallas IH 635 U-Turn Bridge"/>
    <x v="0"/>
    <d v="2025-05-12T00:00:00"/>
    <x v="4"/>
    <s v="05/13/2025 7:33 AM"/>
    <d v="2025-05-13T12:46:02"/>
    <s v="Approved On Time"/>
    <n v="8"/>
    <s v=""/>
    <s v="9000 100A - PROJECT MANAGER ENGINEER"/>
    <s v="210069 - Jose R. Terrazas Melendez"/>
    <s v=""/>
  </r>
  <r>
    <n v="603360"/>
    <s v="210069"/>
    <s v="Jose R. Terrazas Melendez"/>
    <x v="9"/>
    <x v="9"/>
    <s v="9000 100A"/>
    <s v="PROJECT MANAGER ENGINEER"/>
    <s v="1"/>
    <n v="8"/>
    <x v="3"/>
    <x v="1"/>
    <m/>
    <x v="1"/>
    <m/>
    <s v="Jose R. Terrazas Melendez"/>
    <s v="05/13/2025, 07:33"/>
    <m/>
    <s v="0001-01-01T00:00:00Z"/>
    <x v="14"/>
    <s v="2025-05-13T12:46:02.7374609Z"/>
    <m/>
    <m/>
    <m/>
    <s v="2024-012 - Dallas IH 635 U-Turn Bridge"/>
    <x v="0"/>
    <d v="2025-05-13T00:00:00"/>
    <x v="3"/>
    <s v="05/13/2025 7:33 AM"/>
    <d v="2025-05-13T12:46:02"/>
    <s v="Approved On Time"/>
    <n v="8"/>
    <s v=""/>
    <s v="9000 100A - PROJECT MANAGER ENGINEER"/>
    <s v="210069 - Jose R. Terrazas Melendez"/>
    <s v=""/>
  </r>
  <r>
    <n v="603361"/>
    <s v="210069"/>
    <s v="Jose R. Terrazas Melendez"/>
    <x v="9"/>
    <x v="9"/>
    <s v="9000 100A"/>
    <s v="PROJECT MANAGER ENGINEER"/>
    <s v="1"/>
    <n v="8"/>
    <x v="2"/>
    <x v="1"/>
    <m/>
    <x v="1"/>
    <m/>
    <s v="Jose R. Terrazas Melendez"/>
    <s v="05/13/2025, 07:33"/>
    <m/>
    <s v="0001-01-01T00:00:00Z"/>
    <x v="14"/>
    <s v="2025-05-13T12:46:02.7469974Z"/>
    <m/>
    <m/>
    <m/>
    <s v="2024-012 - Dallas IH 635 U-Turn Bridge"/>
    <x v="0"/>
    <d v="2025-05-14T00:00:00"/>
    <x v="2"/>
    <s v="05/13/2025 7:33 AM"/>
    <d v="2025-05-13T12:46:02"/>
    <s v="Approved On Time"/>
    <n v="8"/>
    <s v=""/>
    <s v="9000 100A - PROJECT MANAGER ENGINEER"/>
    <s v="210069 - Jose R. Terrazas Melendez"/>
    <s v=""/>
  </r>
  <r>
    <n v="603362"/>
    <s v="210069"/>
    <s v="Jose R. Terrazas Melendez"/>
    <x v="9"/>
    <x v="9"/>
    <s v="9000 100A"/>
    <s v="PROJECT MANAGER ENGINEER"/>
    <s v="1"/>
    <n v="8"/>
    <x v="1"/>
    <x v="1"/>
    <m/>
    <x v="1"/>
    <m/>
    <s v="Jose R. Terrazas Melendez"/>
    <s v="05/13/2025, 07:33"/>
    <m/>
    <s v="0001-01-01T00:00:00Z"/>
    <x v="14"/>
    <s v="2025-05-13T12:46:02.7607295Z"/>
    <m/>
    <m/>
    <m/>
    <s v="2024-012 - Dallas IH 635 U-Turn Bridge"/>
    <x v="0"/>
    <d v="2025-05-15T00:00:00"/>
    <x v="1"/>
    <s v="05/13/2025 7:33 AM"/>
    <d v="2025-05-13T12:46:02"/>
    <s v="Approved On Time"/>
    <n v="8"/>
    <s v=""/>
    <s v="9000 100A - PROJECT MANAGER ENGINEER"/>
    <s v="210069 - Jose R. Terrazas Melendez"/>
    <s v=""/>
  </r>
  <r>
    <n v="603363"/>
    <s v="210069"/>
    <s v="Jose R. Terrazas Melendez"/>
    <x v="9"/>
    <x v="9"/>
    <s v="9000 100A"/>
    <s v="PROJECT MANAGER ENGINEER"/>
    <s v="1"/>
    <n v="8"/>
    <x v="0"/>
    <x v="1"/>
    <m/>
    <x v="1"/>
    <m/>
    <s v="Jose R. Terrazas Melendez"/>
    <s v="05/13/2025, 07:33"/>
    <m/>
    <s v="0001-01-01T00:00:00Z"/>
    <x v="14"/>
    <s v="2025-05-13T12:46:02.7701461Z"/>
    <m/>
    <m/>
    <m/>
    <s v="2024-012 - Dallas IH 635 U-Turn Bridge"/>
    <x v="0"/>
    <d v="2025-05-16T00:00:00"/>
    <x v="0"/>
    <s v="05/13/2025 7:33 AM"/>
    <d v="2025-05-13T12:46:02"/>
    <s v="Approved On Time"/>
    <n v="8"/>
    <s v=""/>
    <s v="9000 100A - PROJECT MANAGER ENGINEER"/>
    <s v="210069 - Jose R. Terrazas Melendez"/>
    <s v=""/>
  </r>
  <r>
    <n v="603365"/>
    <s v="240755"/>
    <s v="Armando D. Reyes"/>
    <x v="9"/>
    <x v="9"/>
    <s v="451 6032D"/>
    <s v="RET C221 Dowel"/>
    <s v="1"/>
    <n v="5"/>
    <x v="4"/>
    <x v="1"/>
    <m/>
    <x v="17"/>
    <s v="Bridge"/>
    <s v="Jose R. Terrazas Melendez"/>
    <s v="05/13/2025, 07:39"/>
    <m/>
    <s v="0001-01-01T00:00:00Z"/>
    <x v="14"/>
    <s v="2025-05-13T12:45:06.2984694Z"/>
    <m/>
    <m/>
    <m/>
    <s v="2024-012 - Dallas IH 635 U-Turn Bridge"/>
    <x v="0"/>
    <d v="2025-05-12T00:00:00"/>
    <x v="4"/>
    <s v="05/13/2025 7:39 AM"/>
    <d v="2025-05-13T12:45:06"/>
    <s v="Approved On Time"/>
    <n v="5"/>
    <s v=""/>
    <s v="451 6032D - RET C221 Dowel"/>
    <s v="240755 - Armando D. Reyes"/>
    <s v="Ramiro Vazquez's Crew"/>
  </r>
  <r>
    <n v="603368"/>
    <s v="240624"/>
    <s v="Ramiro Vazquez De La Cruz"/>
    <x v="9"/>
    <x v="9"/>
    <s v="451 6032D"/>
    <s v="RET C221 Dowel"/>
    <s v="1"/>
    <n v="4"/>
    <x v="4"/>
    <x v="1"/>
    <m/>
    <x v="17"/>
    <s v="Bridge"/>
    <s v="Jose R. Terrazas Melendez"/>
    <s v="05/13/2025, 07:39"/>
    <m/>
    <s v="0001-01-01T00:00:00Z"/>
    <x v="14"/>
    <s v="2025-05-13T12:45:14.4910261Z"/>
    <m/>
    <m/>
    <m/>
    <s v="2024-012 - Dallas IH 635 U-Turn Bridge"/>
    <x v="0"/>
    <d v="2025-05-12T00:00:00"/>
    <x v="4"/>
    <s v="05/13/2025 7:39 AM"/>
    <d v="2025-05-13T12:45:14"/>
    <s v="Approved On Time"/>
    <n v="4"/>
    <s v=""/>
    <s v="451 6032D - RET C221 Dowel"/>
    <s v="240624 - Ramiro Vazquez De La Cruz"/>
    <s v="Ramiro Vazquez's Crew"/>
  </r>
  <r>
    <n v="603366"/>
    <s v="240694"/>
    <s v="Jesus A. Quiroga"/>
    <x v="9"/>
    <x v="9"/>
    <s v="451 6032D"/>
    <s v="RET C221 Dowel"/>
    <s v="1"/>
    <n v="6"/>
    <x v="4"/>
    <x v="1"/>
    <m/>
    <x v="17"/>
    <s v="Bridge"/>
    <s v="Jose R. Terrazas Melendez"/>
    <s v="05/13/2025, 07:39"/>
    <m/>
    <s v="0001-01-01T00:00:00Z"/>
    <x v="14"/>
    <s v="2025-05-13T12:45:09.0651693Z"/>
    <m/>
    <m/>
    <m/>
    <s v="2024-012 - Dallas IH 635 U-Turn Bridge"/>
    <x v="0"/>
    <d v="2025-05-12T00:00:00"/>
    <x v="4"/>
    <s v="05/13/2025 7:39 AM"/>
    <d v="2025-05-13T12:45:09"/>
    <s v="Approved On Time"/>
    <n v="6"/>
    <s v=""/>
    <s v="451 6032D - RET C221 Dowel"/>
    <s v="240694 - Jesus A. Quiroga"/>
    <s v="Ramiro Vazquez's Crew"/>
  </r>
  <r>
    <n v="603367"/>
    <s v="240625"/>
    <s v="Marco Rivas"/>
    <x v="9"/>
    <x v="9"/>
    <s v="451 6032D"/>
    <s v="RET C221 Dowel"/>
    <s v="1"/>
    <n v="8"/>
    <x v="4"/>
    <x v="1"/>
    <m/>
    <x v="17"/>
    <s v="Bridge"/>
    <s v="Jose R. Terrazas Melendez"/>
    <s v="05/13/2025, 07:39"/>
    <m/>
    <s v="0001-01-01T00:00:00Z"/>
    <x v="14"/>
    <s v="2025-05-13T12:45:11.8673701Z"/>
    <m/>
    <m/>
    <m/>
    <s v="2024-012 - Dallas IH 635 U-Turn Bridge"/>
    <x v="0"/>
    <d v="2025-05-12T00:00:00"/>
    <x v="4"/>
    <s v="05/13/2025 7:39 AM"/>
    <d v="2025-05-13T12:45:11"/>
    <s v="Approved On Time"/>
    <n v="8"/>
    <s v=""/>
    <s v="451 6032D - RET C221 Dowel"/>
    <s v="240625 - Marco Rivas"/>
    <s v="Ramiro Vazquez's Crew"/>
  </r>
  <r>
    <n v="603472"/>
    <s v="210088"/>
    <s v="Eric Giebelhaus"/>
    <x v="5"/>
    <x v="5"/>
    <s v="9000 100A"/>
    <s v="PROJECT MANAGER ENGINEER"/>
    <s v="1"/>
    <n v="8"/>
    <x v="0"/>
    <x v="1"/>
    <m/>
    <x v="1"/>
    <m/>
    <s v="Eric Giebelhaus"/>
    <s v="05/13/2025, 13:35"/>
    <m/>
    <s v="0001-01-01T00:00:00Z"/>
    <x v="15"/>
    <s v="2025-05-13T18:35:51.1004464Z"/>
    <m/>
    <m/>
    <m/>
    <s v="2023-034 - Dallas IH 45 Bridge Maintenanc"/>
    <x v="3"/>
    <d v="2025-05-16T00:00:00"/>
    <x v="0"/>
    <s v="05/13/2025 1:35 PM"/>
    <d v="2025-05-13T18:35:51"/>
    <s v="Approved On Time"/>
    <n v="8"/>
    <s v=""/>
    <s v="9000 100A - PROJECT MANAGER ENGINEER"/>
    <s v="210088 - Eric Giebelhaus"/>
    <s v=""/>
  </r>
  <r>
    <n v="603468"/>
    <s v="210088"/>
    <s v="Eric Giebelhaus"/>
    <x v="4"/>
    <x v="4"/>
    <s v="9000 100A"/>
    <s v="PROJECT MANAGER ENGINEER"/>
    <s v="1"/>
    <n v="8"/>
    <x v="4"/>
    <x v="1"/>
    <m/>
    <x v="1"/>
    <m/>
    <s v="Eric Giebelhaus"/>
    <s v="05/13/2025, 13:35"/>
    <m/>
    <s v="0001-01-01T00:00:00Z"/>
    <x v="15"/>
    <s v="2025-05-13T18:36:15.3386205Z"/>
    <m/>
    <m/>
    <m/>
    <s v="2023-032 - IH-345 BRIDGE REHABILITATION"/>
    <x v="3"/>
    <d v="2025-05-12T00:00:00"/>
    <x v="4"/>
    <s v="05/13/2025 1:35 PM"/>
    <d v="2025-05-13T18:36:15"/>
    <s v="Approved On Time"/>
    <n v="8"/>
    <s v=""/>
    <s v="9000 100A - PROJECT MANAGER ENGINEER"/>
    <s v="210088 - Eric Giebelhaus"/>
    <s v=""/>
  </r>
  <r>
    <n v="603469"/>
    <s v="210088"/>
    <s v="Eric Giebelhaus"/>
    <x v="4"/>
    <x v="4"/>
    <s v="9000 100A"/>
    <s v="PROJECT MANAGER ENGINEER"/>
    <s v="1"/>
    <n v="8"/>
    <x v="3"/>
    <x v="1"/>
    <m/>
    <x v="1"/>
    <m/>
    <s v="Eric Giebelhaus"/>
    <s v="05/13/2025, 13:35"/>
    <m/>
    <s v="0001-01-01T00:00:00Z"/>
    <x v="15"/>
    <s v="2025-05-13T18:36:15.3506784Z"/>
    <m/>
    <m/>
    <m/>
    <s v="2023-032 - IH-345 BRIDGE REHABILITATION"/>
    <x v="3"/>
    <d v="2025-05-13T00:00:00"/>
    <x v="3"/>
    <s v="05/13/2025 1:35 PM"/>
    <d v="2025-05-13T18:36:15"/>
    <s v="Approved On Time"/>
    <n v="8"/>
    <s v=""/>
    <s v="9000 100A - PROJECT MANAGER ENGINEER"/>
    <s v="210088 - Eric Giebelhaus"/>
    <s v=""/>
  </r>
  <r>
    <n v="603470"/>
    <s v="210088"/>
    <s v="Eric Giebelhaus"/>
    <x v="4"/>
    <x v="4"/>
    <s v="9000 100A"/>
    <s v="PROJECT MANAGER ENGINEER"/>
    <s v="1"/>
    <n v="8"/>
    <x v="2"/>
    <x v="1"/>
    <m/>
    <x v="1"/>
    <m/>
    <s v="Eric Giebelhaus"/>
    <s v="05/13/2025, 13:35"/>
    <m/>
    <s v="0001-01-01T00:00:00Z"/>
    <x v="15"/>
    <s v="2025-05-13T18:36:15.359357Z"/>
    <m/>
    <m/>
    <m/>
    <s v="2023-032 - IH-345 BRIDGE REHABILITATION"/>
    <x v="3"/>
    <d v="2025-05-14T00:00:00"/>
    <x v="2"/>
    <s v="05/13/2025 1:35 PM"/>
    <d v="2025-05-13T18:36:15"/>
    <s v="Approved On Time"/>
    <n v="8"/>
    <s v=""/>
    <s v="9000 100A - PROJECT MANAGER ENGINEER"/>
    <s v="210088 - Eric Giebelhaus"/>
    <s v=""/>
  </r>
  <r>
    <n v="603471"/>
    <s v="210088"/>
    <s v="Eric Giebelhaus"/>
    <x v="4"/>
    <x v="4"/>
    <s v="9000 100A"/>
    <s v="PROJECT MANAGER ENGINEER"/>
    <s v="1"/>
    <n v="8"/>
    <x v="1"/>
    <x v="1"/>
    <m/>
    <x v="1"/>
    <m/>
    <s v="Eric Giebelhaus"/>
    <s v="05/13/2025, 13:35"/>
    <m/>
    <s v="0001-01-01T00:00:00Z"/>
    <x v="15"/>
    <s v="2025-05-13T18:36:15.3747305Z"/>
    <m/>
    <m/>
    <m/>
    <s v="2023-032 - IH-345 BRIDGE REHABILITATION"/>
    <x v="3"/>
    <d v="2025-05-15T00:00:00"/>
    <x v="1"/>
    <s v="05/13/2025 1:35 PM"/>
    <d v="2025-05-13T18:36:15"/>
    <s v="Approved On Time"/>
    <n v="8"/>
    <s v=""/>
    <s v="9000 100A - PROJECT MANAGER ENGINEER"/>
    <s v="210088 - Eric Giebelhaus"/>
    <s v=""/>
  </r>
  <r>
    <n v="603027"/>
    <s v="240161"/>
    <s v="Reynaldo M. Smith Jr"/>
    <x v="5"/>
    <x v="5"/>
    <s v="439 6017B"/>
    <s v="CO Inst Rem Machine Railing"/>
    <s v="1"/>
    <n v="13"/>
    <x v="4"/>
    <x v="1"/>
    <m/>
    <x v="19"/>
    <s v="Bridge"/>
    <s v="Eric Giebelhaus"/>
    <s v="05/12/2025, 11:23"/>
    <m/>
    <s v="0001-01-01T00:00:00Z"/>
    <x v="15"/>
    <s v="2025-05-12T16:26:15.9796109Z"/>
    <m/>
    <m/>
    <m/>
    <s v="2023-034 - Dallas IH 45 Bridge Maintenanc"/>
    <x v="3"/>
    <d v="2025-05-12T00:00:00"/>
    <x v="4"/>
    <s v="05/12/2025 11:23 AM"/>
    <d v="2025-05-12T16:26:15"/>
    <s v="Approved On Time"/>
    <n v="13"/>
    <s v=""/>
    <s v="439 6017B - CO Inst Rem Machine Railing"/>
    <s v="240161 - Reynaldo M. Smith Jr"/>
    <s v="Leonel Munoz"/>
  </r>
  <r>
    <n v="602928"/>
    <s v="240519"/>
    <s v="Juan Rivera Munoz"/>
    <x v="5"/>
    <x v="5"/>
    <s v="439 6017H"/>
    <s v="CO Clean After Pour"/>
    <s v="1"/>
    <n v="5"/>
    <x v="6"/>
    <x v="1"/>
    <m/>
    <x v="34"/>
    <s v="Concrete"/>
    <s v="Eric Giebelhaus"/>
    <s v="05/12/2025, 09:21"/>
    <m/>
    <s v="0001-01-01T00:00:00Z"/>
    <x v="15"/>
    <s v="2025-05-12T14:23:15.2646216Z"/>
    <m/>
    <m/>
    <m/>
    <s v="2023-034 - Dallas IH 45 Bridge Maintenanc"/>
    <x v="3"/>
    <d v="2025-05-11T00:00:00"/>
    <x v="6"/>
    <s v="05/12/2025 9:21 AM"/>
    <d v="2025-05-12T14:23:15"/>
    <s v="Approved On Time"/>
    <n v="5"/>
    <s v=""/>
    <s v="439 6017H - CO Clean After Pour"/>
    <s v="240519 - Juan Rivera Munoz"/>
    <s v="Jose Rivera's Crew"/>
  </r>
  <r>
    <n v="602929"/>
    <s v="240519"/>
    <s v="Juan Rivera Munoz"/>
    <x v="5"/>
    <x v="5"/>
    <s v="439 6017I"/>
    <s v="CO Rem Cure Blankets"/>
    <s v="1"/>
    <n v="5"/>
    <x v="6"/>
    <x v="1"/>
    <m/>
    <x v="34"/>
    <s v="Concrete"/>
    <s v="Eric Giebelhaus"/>
    <s v="05/12/2025, 09:21"/>
    <m/>
    <s v="0001-01-01T00:00:00Z"/>
    <x v="15"/>
    <s v="2025-05-12T14:23:15.2646217Z"/>
    <m/>
    <m/>
    <m/>
    <s v="2023-034 - Dallas IH 45 Bridge Maintenanc"/>
    <x v="3"/>
    <d v="2025-05-11T00:00:00"/>
    <x v="6"/>
    <s v="05/12/2025 9:21 AM"/>
    <d v="2025-05-12T14:23:15"/>
    <s v="Approved On Time"/>
    <n v="5"/>
    <s v=""/>
    <s v="439 6017I - CO Rem Cure Blankets"/>
    <s v="240519 - Juan Rivera Munoz"/>
    <s v="Jose Rivera's Crew"/>
  </r>
  <r>
    <n v="602930"/>
    <s v="240519"/>
    <s v="Juan Rivera Munoz"/>
    <x v="5"/>
    <x v="5"/>
    <s v="439 6017C"/>
    <s v="CO Setup Machine"/>
    <s v="1"/>
    <n v="1"/>
    <x v="6"/>
    <x v="1"/>
    <m/>
    <x v="34"/>
    <s v="Concrete"/>
    <s v="Eric Giebelhaus"/>
    <s v="05/12/2025, 09:21"/>
    <m/>
    <s v="0001-01-01T00:00:00Z"/>
    <x v="15"/>
    <s v="2025-05-12T14:23:15.2646219Z"/>
    <m/>
    <m/>
    <m/>
    <s v="2023-034 - Dallas IH 45 Bridge Maintenanc"/>
    <x v="3"/>
    <d v="2025-05-11T00:00:00"/>
    <x v="6"/>
    <s v="05/12/2025 9:21 AM"/>
    <d v="2025-05-12T14:23:15"/>
    <s v="Approved On Time"/>
    <n v="1"/>
    <s v=""/>
    <s v="439 6017C - CO Setup Machine"/>
    <s v="240519 - Juan Rivera Munoz"/>
    <s v="Jose Rivera's Crew"/>
  </r>
  <r>
    <n v="603024"/>
    <s v="240514"/>
    <s v="Joel M. Garcia"/>
    <x v="5"/>
    <x v="5"/>
    <s v="439 6017B"/>
    <s v="CO Inst Rem Machine Railing"/>
    <s v="1"/>
    <n v="13"/>
    <x v="4"/>
    <x v="1"/>
    <m/>
    <x v="19"/>
    <s v="Bridge"/>
    <s v="Eric Giebelhaus"/>
    <s v="05/12/2025, 11:23"/>
    <m/>
    <s v="0001-01-01T00:00:00Z"/>
    <x v="15"/>
    <s v="2025-05-12T16:26:15.9796106Z"/>
    <m/>
    <m/>
    <m/>
    <s v="2023-034 - Dallas IH 45 Bridge Maintenanc"/>
    <x v="3"/>
    <d v="2025-05-12T00:00:00"/>
    <x v="4"/>
    <s v="05/12/2025 11:23 AM"/>
    <d v="2025-05-12T16:26:15"/>
    <s v="Approved On Time"/>
    <n v="13"/>
    <s v=""/>
    <s v="439 6017B - CO Inst Rem Machine Railing"/>
    <s v="240514 - Joel M. Garcia"/>
    <s v="Leonel Munoz"/>
  </r>
  <r>
    <n v="603023"/>
    <s v="240538"/>
    <s v="Francisco Diaz Serna"/>
    <x v="5"/>
    <x v="5"/>
    <s v="439 6017B"/>
    <s v="CO Inst Rem Machine Railing"/>
    <s v="1"/>
    <n v="13"/>
    <x v="4"/>
    <x v="1"/>
    <m/>
    <x v="19"/>
    <s v="Bridge"/>
    <s v="Eric Giebelhaus"/>
    <s v="05/12/2025, 11:23"/>
    <m/>
    <s v="0001-01-01T00:00:00Z"/>
    <x v="15"/>
    <s v="2025-05-12T16:26:15.9796105Z"/>
    <m/>
    <m/>
    <m/>
    <s v="2023-034 - Dallas IH 45 Bridge Maintenanc"/>
    <x v="3"/>
    <d v="2025-05-12T00:00:00"/>
    <x v="4"/>
    <s v="05/12/2025 11:23 AM"/>
    <d v="2025-05-12T16:26:15"/>
    <s v="Approved On Time"/>
    <n v="13"/>
    <s v=""/>
    <s v="439 6017B - CO Inst Rem Machine Railing"/>
    <s v="240538 - Francisco Diaz Serna"/>
    <s v="Leonel Munoz"/>
  </r>
  <r>
    <n v="602931"/>
    <s v="240072"/>
    <s v="Jose J. Rivera"/>
    <x v="5"/>
    <x v="5"/>
    <s v="439 6017H"/>
    <s v="CO Clean After Pour"/>
    <s v="1"/>
    <n v="3"/>
    <x v="6"/>
    <x v="1"/>
    <m/>
    <x v="34"/>
    <s v="Concrete"/>
    <s v="Eric Giebelhaus"/>
    <s v="05/12/2025, 09:21"/>
    <m/>
    <s v="0001-01-01T00:00:00Z"/>
    <x v="15"/>
    <s v="2025-05-12T14:23:15.264622Z"/>
    <m/>
    <m/>
    <m/>
    <s v="2023-034 - Dallas IH 45 Bridge Maintenanc"/>
    <x v="3"/>
    <d v="2025-05-11T00:00:00"/>
    <x v="6"/>
    <s v="05/12/2025 9:21 AM"/>
    <d v="2025-05-12T14:23:15"/>
    <s v="Approved On Time"/>
    <n v="3"/>
    <s v=""/>
    <s v="439 6017H - CO Clean After Pour"/>
    <s v="240072 - Jose J. Rivera"/>
    <s v="Jose Rivera's Crew"/>
  </r>
  <r>
    <n v="602932"/>
    <s v="240072"/>
    <s v="Jose J. Rivera"/>
    <x v="5"/>
    <x v="5"/>
    <s v="439 6017I"/>
    <s v="CO Rem Cure Blankets"/>
    <s v="1"/>
    <n v="3"/>
    <x v="6"/>
    <x v="1"/>
    <m/>
    <x v="34"/>
    <s v="Concrete"/>
    <s v="Eric Giebelhaus"/>
    <s v="05/12/2025, 09:21"/>
    <m/>
    <s v="0001-01-01T00:00:00Z"/>
    <x v="15"/>
    <s v="2025-05-12T14:23:15.2646221Z"/>
    <m/>
    <m/>
    <m/>
    <s v="2023-034 - Dallas IH 45 Bridge Maintenanc"/>
    <x v="3"/>
    <d v="2025-05-11T00:00:00"/>
    <x v="6"/>
    <s v="05/12/2025 9:21 AM"/>
    <d v="2025-05-12T14:23:15"/>
    <s v="Approved On Time"/>
    <n v="3"/>
    <s v=""/>
    <s v="439 6017I - CO Rem Cure Blankets"/>
    <s v="240072 - Jose J. Rivera"/>
    <s v="Jose Rivera's Crew"/>
  </r>
  <r>
    <n v="602933"/>
    <s v="240072"/>
    <s v="Jose J. Rivera"/>
    <x v="5"/>
    <x v="5"/>
    <s v="439 6017C"/>
    <s v="CO Setup Machine"/>
    <s v="1"/>
    <n v="2"/>
    <x v="6"/>
    <x v="1"/>
    <m/>
    <x v="34"/>
    <s v="Concrete"/>
    <s v="Eric Giebelhaus"/>
    <s v="05/12/2025, 09:21"/>
    <m/>
    <s v="0001-01-01T00:00:00Z"/>
    <x v="15"/>
    <s v="2025-05-12T14:23:15.2646222Z"/>
    <m/>
    <m/>
    <m/>
    <s v="2023-034 - Dallas IH 45 Bridge Maintenanc"/>
    <x v="3"/>
    <d v="2025-05-11T00:00:00"/>
    <x v="6"/>
    <s v="05/12/2025 9:21 AM"/>
    <d v="2025-05-12T14:23:15"/>
    <s v="Approved On Time"/>
    <n v="2"/>
    <s v=""/>
    <s v="439 6017C - CO Setup Machine"/>
    <s v="240072 - Jose J. Rivera"/>
    <s v="Jose Rivera's Crew"/>
  </r>
  <r>
    <n v="603026"/>
    <s v="240160"/>
    <s v="Miguel Aguilar Rico"/>
    <x v="5"/>
    <x v="5"/>
    <s v="439 6017B"/>
    <s v="CO Inst Rem Machine Railing"/>
    <s v="1"/>
    <n v="13"/>
    <x v="4"/>
    <x v="1"/>
    <m/>
    <x v="19"/>
    <s v="Bridge"/>
    <s v="Eric Giebelhaus"/>
    <s v="05/12/2025, 11:23"/>
    <m/>
    <s v="0001-01-01T00:00:00Z"/>
    <x v="15"/>
    <s v="2025-05-12T16:26:15.9796108Z"/>
    <m/>
    <m/>
    <m/>
    <s v="2023-034 - Dallas IH 45 Bridge Maintenanc"/>
    <x v="3"/>
    <d v="2025-05-12T00:00:00"/>
    <x v="4"/>
    <s v="05/12/2025 11:23 AM"/>
    <d v="2025-05-12T16:26:15"/>
    <s v="Approved On Time"/>
    <n v="13"/>
    <s v=""/>
    <s v="439 6017B - CO Inst Rem Machine Railing"/>
    <s v="240160 - Miguel Aguilar Rico"/>
    <s v="Leonel Munoz"/>
  </r>
  <r>
    <n v="602922"/>
    <s v="240089"/>
    <s v="Miguel A. Sotelo"/>
    <x v="5"/>
    <x v="5"/>
    <s v="439 6017H"/>
    <s v="CO Clean After Pour"/>
    <s v="1"/>
    <n v="5"/>
    <x v="6"/>
    <x v="1"/>
    <m/>
    <x v="34"/>
    <s v="Concrete"/>
    <s v="Eric Giebelhaus"/>
    <s v="05/12/2025, 09:20"/>
    <m/>
    <s v="0001-01-01T00:00:00Z"/>
    <x v="15"/>
    <s v="2025-05-12T14:23:15.264621Z"/>
    <m/>
    <m/>
    <m/>
    <s v="2023-034 - Dallas IH 45 Bridge Maintenanc"/>
    <x v="3"/>
    <d v="2025-05-11T00:00:00"/>
    <x v="6"/>
    <s v="05/12/2025 9:20 AM"/>
    <d v="2025-05-12T14:23:15"/>
    <s v="Approved On Time"/>
    <n v="5"/>
    <s v=""/>
    <s v="439 6017H - CO Clean After Pour"/>
    <s v="240089 - Miguel A. Sotelo"/>
    <s v="Jose Rivera's Crew"/>
  </r>
  <r>
    <n v="602923"/>
    <s v="240089"/>
    <s v="Miguel A. Sotelo"/>
    <x v="5"/>
    <x v="5"/>
    <s v="439 6017I"/>
    <s v="CO Rem Cure Blankets"/>
    <s v="1"/>
    <n v="5"/>
    <x v="6"/>
    <x v="1"/>
    <m/>
    <x v="34"/>
    <s v="Concrete"/>
    <s v="Eric Giebelhaus"/>
    <s v="05/12/2025, 09:20"/>
    <m/>
    <s v="0001-01-01T00:00:00Z"/>
    <x v="15"/>
    <s v="2025-05-12T14:23:15.264621Z"/>
    <m/>
    <m/>
    <m/>
    <s v="2023-034 - Dallas IH 45 Bridge Maintenanc"/>
    <x v="3"/>
    <d v="2025-05-11T00:00:00"/>
    <x v="6"/>
    <s v="05/12/2025 9:20 AM"/>
    <d v="2025-05-12T14:23:15"/>
    <s v="Approved On Time"/>
    <n v="5"/>
    <s v=""/>
    <s v="439 6017I - CO Rem Cure Blankets"/>
    <s v="240089 - Miguel A. Sotelo"/>
    <s v="Jose Rivera's Crew"/>
  </r>
  <r>
    <n v="602924"/>
    <s v="240089"/>
    <s v="Miguel A. Sotelo"/>
    <x v="5"/>
    <x v="5"/>
    <s v="439 6017C"/>
    <s v="CO Setup Machine"/>
    <s v="1"/>
    <n v="1"/>
    <x v="6"/>
    <x v="1"/>
    <m/>
    <x v="34"/>
    <s v="Concrete"/>
    <s v="Eric Giebelhaus"/>
    <s v="05/12/2025, 09:20"/>
    <m/>
    <s v="0001-01-01T00:00:00Z"/>
    <x v="15"/>
    <s v="2025-05-12T14:23:15.2646212Z"/>
    <m/>
    <m/>
    <m/>
    <s v="2023-034 - Dallas IH 45 Bridge Maintenanc"/>
    <x v="3"/>
    <d v="2025-05-11T00:00:00"/>
    <x v="6"/>
    <s v="05/12/2025 9:20 AM"/>
    <d v="2025-05-12T14:23:15"/>
    <s v="Approved On Time"/>
    <n v="1"/>
    <s v=""/>
    <s v="439 6017C - CO Setup Machine"/>
    <s v="240089 - Miguel A. Sotelo"/>
    <s v="Jose Rivera's Crew"/>
  </r>
  <r>
    <n v="603022"/>
    <s v="240781"/>
    <s v="Enrique Cortez"/>
    <x v="5"/>
    <x v="5"/>
    <s v="439 6017B"/>
    <s v="CO Inst Rem Machine Railing"/>
    <s v="1"/>
    <n v="13"/>
    <x v="4"/>
    <x v="1"/>
    <m/>
    <x v="19"/>
    <s v="Bridge"/>
    <s v="Eric Giebelhaus"/>
    <s v="05/12/2025, 11:22"/>
    <m/>
    <s v="0001-01-01T00:00:00Z"/>
    <x v="15"/>
    <s v="2025-05-12T16:26:15.979609Z"/>
    <m/>
    <m/>
    <m/>
    <s v="2023-034 - Dallas IH 45 Bridge Maintenanc"/>
    <x v="3"/>
    <d v="2025-05-12T00:00:00"/>
    <x v="4"/>
    <s v="05/12/2025 11:22 AM"/>
    <d v="2025-05-12T16:26:15"/>
    <s v="Approved On Time"/>
    <n v="13"/>
    <s v=""/>
    <s v="439 6017B - CO Inst Rem Machine Railing"/>
    <s v="240781 - Enrique Cortez"/>
    <s v="Leonel Munoz"/>
  </r>
  <r>
    <n v="602934"/>
    <s v="240827"/>
    <s v="Jorge Mercado"/>
    <x v="5"/>
    <x v="5"/>
    <s v="439 6017H"/>
    <s v="CO Clean After Pour"/>
    <s v="1"/>
    <n v="5"/>
    <x v="6"/>
    <x v="1"/>
    <m/>
    <x v="34"/>
    <s v="Concrete"/>
    <s v="Eric Giebelhaus"/>
    <s v="05/12/2025, 09:21"/>
    <m/>
    <s v="0001-01-01T00:00:00Z"/>
    <x v="15"/>
    <s v="2025-05-12T14:23:15.2646223Z"/>
    <m/>
    <m/>
    <m/>
    <s v="2023-034 - Dallas IH 45 Bridge Maintenanc"/>
    <x v="3"/>
    <d v="2025-05-11T00:00:00"/>
    <x v="6"/>
    <s v="05/12/2025 9:21 AM"/>
    <d v="2025-05-12T14:23:15"/>
    <s v="Approved On Time"/>
    <n v="5"/>
    <s v=""/>
    <s v="439 6017H - CO Clean After Pour"/>
    <s v="240827 - Jorge Mercado"/>
    <s v="Jose Rivera's Crew"/>
  </r>
  <r>
    <n v="602935"/>
    <s v="240827"/>
    <s v="Jorge Mercado"/>
    <x v="5"/>
    <x v="5"/>
    <s v="439 6017I"/>
    <s v="CO Rem Cure Blankets"/>
    <s v="1"/>
    <n v="5"/>
    <x v="6"/>
    <x v="1"/>
    <m/>
    <x v="34"/>
    <s v="Concrete"/>
    <s v="Eric Giebelhaus"/>
    <s v="05/12/2025, 09:21"/>
    <m/>
    <s v="0001-01-01T00:00:00Z"/>
    <x v="15"/>
    <s v="2025-05-12T14:23:15.2646224Z"/>
    <m/>
    <m/>
    <m/>
    <s v="2023-034 - Dallas IH 45 Bridge Maintenanc"/>
    <x v="3"/>
    <d v="2025-05-11T00:00:00"/>
    <x v="6"/>
    <s v="05/12/2025 9:21 AM"/>
    <d v="2025-05-12T14:23:15"/>
    <s v="Approved On Time"/>
    <n v="5"/>
    <s v=""/>
    <s v="439 6017I - CO Rem Cure Blankets"/>
    <s v="240827 - Jorge Mercado"/>
    <s v="Jose Rivera's Crew"/>
  </r>
  <r>
    <n v="602936"/>
    <s v="240827"/>
    <s v="Jorge Mercado"/>
    <x v="5"/>
    <x v="5"/>
    <s v="439 6017C"/>
    <s v="CO Setup Machine"/>
    <s v="1"/>
    <n v="1"/>
    <x v="6"/>
    <x v="1"/>
    <m/>
    <x v="34"/>
    <s v="Concrete"/>
    <s v="Eric Giebelhaus"/>
    <s v="05/12/2025, 09:21"/>
    <m/>
    <s v="0001-01-01T00:00:00Z"/>
    <x v="15"/>
    <s v="2025-05-12T14:23:15.2646225Z"/>
    <m/>
    <m/>
    <m/>
    <s v="2023-034 - Dallas IH 45 Bridge Maintenanc"/>
    <x v="3"/>
    <d v="2025-05-11T00:00:00"/>
    <x v="6"/>
    <s v="05/12/2025 9:21 AM"/>
    <d v="2025-05-12T14:23:15"/>
    <s v="Approved On Time"/>
    <n v="1"/>
    <s v=""/>
    <s v="439 6017C - CO Setup Machine"/>
    <s v="240827 - Jorge Mercado"/>
    <s v="Jose Rivera's Crew"/>
  </r>
  <r>
    <n v="602919"/>
    <s v="240826"/>
    <s v="Rodolfo R. Diaz Caballero"/>
    <x v="5"/>
    <x v="5"/>
    <s v="439 6017H"/>
    <s v="CO Clean After Pour"/>
    <s v="1"/>
    <n v="5"/>
    <x v="6"/>
    <x v="1"/>
    <m/>
    <x v="34"/>
    <s v="Concrete"/>
    <s v="Eric Giebelhaus"/>
    <s v="05/12/2025, 09:20"/>
    <m/>
    <s v="0001-01-01T00:00:00Z"/>
    <x v="15"/>
    <s v="2025-05-12T14:23:15.2646193Z"/>
    <m/>
    <m/>
    <m/>
    <s v="2023-034 - Dallas IH 45 Bridge Maintenanc"/>
    <x v="3"/>
    <d v="2025-05-11T00:00:00"/>
    <x v="6"/>
    <s v="05/12/2025 9:20 AM"/>
    <d v="2025-05-12T14:23:15"/>
    <s v="Approved On Time"/>
    <n v="5"/>
    <s v=""/>
    <s v="439 6017H - CO Clean After Pour"/>
    <s v="240826 - Rodolfo R. Diaz Caballero"/>
    <s v="Jose Rivera's Crew"/>
  </r>
  <r>
    <n v="602920"/>
    <s v="240826"/>
    <s v="Rodolfo R. Diaz Caballero"/>
    <x v="5"/>
    <x v="5"/>
    <s v="439 6017I"/>
    <s v="CO Rem Cure Blankets"/>
    <s v="1"/>
    <n v="5"/>
    <x v="6"/>
    <x v="1"/>
    <m/>
    <x v="34"/>
    <s v="Concrete"/>
    <s v="Eric Giebelhaus"/>
    <s v="05/12/2025, 09:20"/>
    <m/>
    <s v="0001-01-01T00:00:00Z"/>
    <x v="15"/>
    <s v="2025-05-12T14:23:15.2646207Z"/>
    <m/>
    <m/>
    <m/>
    <s v="2023-034 - Dallas IH 45 Bridge Maintenanc"/>
    <x v="3"/>
    <d v="2025-05-11T00:00:00"/>
    <x v="6"/>
    <s v="05/12/2025 9:20 AM"/>
    <d v="2025-05-12T14:23:15"/>
    <s v="Approved On Time"/>
    <n v="5"/>
    <s v=""/>
    <s v="439 6017I - CO Rem Cure Blankets"/>
    <s v="240826 - Rodolfo R. Diaz Caballero"/>
    <s v="Jose Rivera's Crew"/>
  </r>
  <r>
    <n v="602921"/>
    <s v="240826"/>
    <s v="Rodolfo R. Diaz Caballero"/>
    <x v="5"/>
    <x v="5"/>
    <s v="439 6017C"/>
    <s v="CO Setup Machine"/>
    <s v="1"/>
    <n v="1"/>
    <x v="6"/>
    <x v="1"/>
    <m/>
    <x v="34"/>
    <s v="Concrete"/>
    <s v="Eric Giebelhaus"/>
    <s v="05/12/2025, 09:20"/>
    <m/>
    <s v="0001-01-01T00:00:00Z"/>
    <x v="15"/>
    <s v="2025-05-12T14:23:15.2646208Z"/>
    <m/>
    <m/>
    <m/>
    <s v="2023-034 - Dallas IH 45 Bridge Maintenanc"/>
    <x v="3"/>
    <d v="2025-05-11T00:00:00"/>
    <x v="6"/>
    <s v="05/12/2025 9:20 AM"/>
    <d v="2025-05-12T14:23:15"/>
    <s v="Approved On Time"/>
    <n v="1"/>
    <s v=""/>
    <s v="439 6017C - CO Setup Machine"/>
    <s v="240826 - Rodolfo R. Diaz Caballero"/>
    <s v="Jose Rivera's Crew"/>
  </r>
  <r>
    <n v="602937"/>
    <s v="240772"/>
    <s v="HUGO A. SALINAS GONZALEZ"/>
    <x v="5"/>
    <x v="5"/>
    <s v="439 6017H"/>
    <s v="CO Clean After Pour"/>
    <s v="1"/>
    <n v="5"/>
    <x v="6"/>
    <x v="1"/>
    <m/>
    <x v="34"/>
    <s v="Concrete"/>
    <s v="Eric Giebelhaus"/>
    <s v="05/12/2025, 09:21"/>
    <m/>
    <s v="0001-01-01T00:00:00Z"/>
    <x v="15"/>
    <s v="2025-05-12T14:23:15.2646226Z"/>
    <m/>
    <m/>
    <m/>
    <s v="2023-034 - Dallas IH 45 Bridge Maintenanc"/>
    <x v="3"/>
    <d v="2025-05-11T00:00:00"/>
    <x v="6"/>
    <s v="05/12/2025 9:21 AM"/>
    <d v="2025-05-12T14:23:15"/>
    <s v="Approved On Time"/>
    <n v="5"/>
    <s v=""/>
    <s v="439 6017H - CO Clean After Pour"/>
    <s v="240772 - HUGO A. SALINAS GONZALEZ"/>
    <s v="Jose Rivera's Crew"/>
  </r>
  <r>
    <n v="602938"/>
    <s v="240772"/>
    <s v="HUGO A. SALINAS GONZALEZ"/>
    <x v="5"/>
    <x v="5"/>
    <s v="439 6017I"/>
    <s v="CO Rem Cure Blankets"/>
    <s v="1"/>
    <n v="5"/>
    <x v="6"/>
    <x v="1"/>
    <m/>
    <x v="34"/>
    <s v="Concrete"/>
    <s v="Eric Giebelhaus"/>
    <s v="05/12/2025, 09:21"/>
    <m/>
    <s v="0001-01-01T00:00:00Z"/>
    <x v="15"/>
    <s v="2025-05-12T14:23:15.2646228Z"/>
    <m/>
    <m/>
    <m/>
    <s v="2023-034 - Dallas IH 45 Bridge Maintenanc"/>
    <x v="3"/>
    <d v="2025-05-11T00:00:00"/>
    <x v="6"/>
    <s v="05/12/2025 9:21 AM"/>
    <d v="2025-05-12T14:23:15"/>
    <s v="Approved On Time"/>
    <n v="5"/>
    <s v=""/>
    <s v="439 6017I - CO Rem Cure Blankets"/>
    <s v="240772 - HUGO A. SALINAS GONZALEZ"/>
    <s v="Jose Rivera's Crew"/>
  </r>
  <r>
    <n v="602939"/>
    <s v="240772"/>
    <s v="HUGO A. SALINAS GONZALEZ"/>
    <x v="5"/>
    <x v="5"/>
    <s v="439 6017C"/>
    <s v="CO Setup Machine"/>
    <s v="1"/>
    <n v="1"/>
    <x v="6"/>
    <x v="1"/>
    <m/>
    <x v="34"/>
    <s v="Concrete"/>
    <s v="Eric Giebelhaus"/>
    <s v="05/12/2025, 09:21"/>
    <m/>
    <s v="0001-01-01T00:00:00Z"/>
    <x v="15"/>
    <s v="2025-05-12T14:23:15.2646229Z"/>
    <m/>
    <m/>
    <m/>
    <s v="2023-034 - Dallas IH 45 Bridge Maintenanc"/>
    <x v="3"/>
    <d v="2025-05-11T00:00:00"/>
    <x v="6"/>
    <s v="05/12/2025 9:21 AM"/>
    <d v="2025-05-12T14:23:15"/>
    <s v="Approved On Time"/>
    <n v="1"/>
    <s v=""/>
    <s v="439 6017C - CO Setup Machine"/>
    <s v="240772 - HUGO A. SALINAS GONZALEZ"/>
    <s v="Jose Rivera's Crew"/>
  </r>
  <r>
    <n v="602925"/>
    <s v="240711"/>
    <s v="Marcos A. Juarez Torres"/>
    <x v="5"/>
    <x v="5"/>
    <s v="439 6017H"/>
    <s v="CO Clean After Pour"/>
    <s v="1"/>
    <n v="5"/>
    <x v="6"/>
    <x v="1"/>
    <m/>
    <x v="34"/>
    <s v="Concrete"/>
    <s v="Eric Giebelhaus"/>
    <s v="05/12/2025, 09:20"/>
    <m/>
    <s v="0001-01-01T00:00:00Z"/>
    <x v="15"/>
    <s v="2025-05-12T14:23:15.2646213Z"/>
    <m/>
    <m/>
    <m/>
    <s v="2023-034 - Dallas IH 45 Bridge Maintenanc"/>
    <x v="3"/>
    <d v="2025-05-11T00:00:00"/>
    <x v="6"/>
    <s v="05/12/2025 9:20 AM"/>
    <d v="2025-05-12T14:23:15"/>
    <s v="Approved On Time"/>
    <n v="5"/>
    <s v=""/>
    <s v="439 6017H - CO Clean After Pour"/>
    <s v="240711 - Marcos A. Juarez Torres"/>
    <s v="Jose Rivera's Crew"/>
  </r>
  <r>
    <n v="602926"/>
    <s v="240711"/>
    <s v="Marcos A. Juarez Torres"/>
    <x v="5"/>
    <x v="5"/>
    <s v="439 6017I"/>
    <s v="CO Rem Cure Blankets"/>
    <s v="1"/>
    <n v="5"/>
    <x v="6"/>
    <x v="1"/>
    <m/>
    <x v="34"/>
    <s v="Concrete"/>
    <s v="Eric Giebelhaus"/>
    <s v="05/12/2025, 09:20"/>
    <m/>
    <s v="0001-01-01T00:00:00Z"/>
    <x v="15"/>
    <s v="2025-05-12T14:23:15.2646214Z"/>
    <m/>
    <m/>
    <m/>
    <s v="2023-034 - Dallas IH 45 Bridge Maintenanc"/>
    <x v="3"/>
    <d v="2025-05-11T00:00:00"/>
    <x v="6"/>
    <s v="05/12/2025 9:20 AM"/>
    <d v="2025-05-12T14:23:15"/>
    <s v="Approved On Time"/>
    <n v="5"/>
    <s v=""/>
    <s v="439 6017I - CO Rem Cure Blankets"/>
    <s v="240711 - Marcos A. Juarez Torres"/>
    <s v="Jose Rivera's Crew"/>
  </r>
  <r>
    <n v="602927"/>
    <s v="240711"/>
    <s v="Marcos A. Juarez Torres"/>
    <x v="5"/>
    <x v="5"/>
    <s v="439 6017C"/>
    <s v="CO Setup Machine"/>
    <s v="1"/>
    <n v="1"/>
    <x v="6"/>
    <x v="1"/>
    <m/>
    <x v="34"/>
    <s v="Concrete"/>
    <s v="Eric Giebelhaus"/>
    <s v="05/12/2025, 09:20"/>
    <m/>
    <s v="0001-01-01T00:00:00Z"/>
    <x v="15"/>
    <s v="2025-05-12T14:23:15.2646215Z"/>
    <m/>
    <m/>
    <m/>
    <s v="2023-034 - Dallas IH 45 Bridge Maintenanc"/>
    <x v="3"/>
    <d v="2025-05-11T00:00:00"/>
    <x v="6"/>
    <s v="05/12/2025 9:20 AM"/>
    <d v="2025-05-12T14:23:15"/>
    <s v="Approved On Time"/>
    <n v="1"/>
    <s v=""/>
    <s v="439 6017C - CO Setup Machine"/>
    <s v="240711 - Marcos A. Juarez Torres"/>
    <s v="Jose Rivera's Crew"/>
  </r>
  <r>
    <n v="603025"/>
    <s v="240057"/>
    <s v="Leonel Munoz"/>
    <x v="5"/>
    <x v="5"/>
    <s v="439 6017B"/>
    <s v="CO Inst Rem Machine Railing"/>
    <s v="1"/>
    <n v="8"/>
    <x v="4"/>
    <x v="1"/>
    <m/>
    <x v="19"/>
    <s v="Bridge"/>
    <s v="Eric Giebelhaus"/>
    <s v="05/12/2025, 11:23"/>
    <m/>
    <s v="0001-01-01T00:00:00Z"/>
    <x v="15"/>
    <s v="2025-05-12T16:26:15.9796108Z"/>
    <m/>
    <m/>
    <m/>
    <s v="2023-034 - Dallas IH 45 Bridge Maintenanc"/>
    <x v="3"/>
    <d v="2025-05-12T00:00:00"/>
    <x v="4"/>
    <s v="05/12/2025 11:23 AM"/>
    <d v="2025-05-12T16:26:15"/>
    <s v="Approved On Time"/>
    <n v="8"/>
    <s v=""/>
    <s v="439 6017B - CO Inst Rem Machine Railing"/>
    <s v="240057 - Leonel Munoz"/>
    <s v="Leonel Munoz"/>
  </r>
  <r>
    <n v="602540"/>
    <s v="240014"/>
    <s v="Hector O. Rodriguez"/>
    <x v="5"/>
    <x v="5"/>
    <s v="512 6095A"/>
    <s v="PTB STL MO Load Barrier"/>
    <s v="1"/>
    <n v="8"/>
    <x v="6"/>
    <x v="1"/>
    <m/>
    <x v="20"/>
    <s v="Bridge"/>
    <s v="Juan L. Ruiz"/>
    <s v="05/11/2025, 23:32"/>
    <m/>
    <s v="0001-01-01T00:00:00Z"/>
    <x v="15"/>
    <s v="2025-05-12T12:22:23.9728342Z"/>
    <m/>
    <m/>
    <m/>
    <s v="2023-034 - Dallas IH 45 Bridge Maintenanc"/>
    <x v="3"/>
    <d v="2025-05-11T00:00:00"/>
    <x v="6"/>
    <s v="05/11/2025 11:32 PM"/>
    <d v="2025-05-12T12:22:23"/>
    <s v="Approved On Time"/>
    <n v="8"/>
    <s v=""/>
    <s v="512 6095A - PTB STL MO Load Barrier"/>
    <s v="240014 - Hector O. Rodriguez"/>
    <s v="Juan Ruiz's Crew"/>
  </r>
  <r>
    <n v="604590"/>
    <s v="240710"/>
    <s v="Juan C. Ybarra"/>
    <x v="4"/>
    <x v="4"/>
    <s v="4106 6001G"/>
    <s v="PPO Conc Overlay Pour"/>
    <s v="1"/>
    <n v="7"/>
    <x v="2"/>
    <x v="1"/>
    <m/>
    <x v="20"/>
    <s v="Bridge"/>
    <s v="Juan L. Ruiz"/>
    <s v="05/16/2025, 05:18"/>
    <m/>
    <s v="0001-01-01T00:00:00Z"/>
    <x v="15"/>
    <s v="2025-05-16T12:49:14.4939452Z"/>
    <m/>
    <m/>
    <m/>
    <s v="2023-032 - IH-345 BRIDGE REHABILITATION"/>
    <x v="3"/>
    <d v="2025-05-14T00:00:00"/>
    <x v="2"/>
    <s v="05/16/2025 5:18 AM"/>
    <d v="2025-05-16T12:49:14"/>
    <s v="Approved On Time"/>
    <n v="7"/>
    <s v=""/>
    <s v="4106 6001G - PPO Conc Overlay Pour"/>
    <s v="240710 - Juan C. Ybarra"/>
    <s v="Juan Ruiz's Crew"/>
  </r>
  <r>
    <n v="604587"/>
    <s v="240710"/>
    <s v="Juan C. Ybarra"/>
    <x v="4"/>
    <x v="4"/>
    <s v="4106 6001H"/>
    <s v="PPO Conc Overlay Clean After P"/>
    <s v="1"/>
    <n v="3"/>
    <x v="2"/>
    <x v="1"/>
    <m/>
    <x v="20"/>
    <s v="Bridge"/>
    <s v="Juan L. Ruiz"/>
    <s v="05/16/2025, 05:18"/>
    <m/>
    <s v="0001-01-01T00:00:00Z"/>
    <x v="15"/>
    <s v="2025-05-16T12:49:14.4939449Z"/>
    <m/>
    <m/>
    <m/>
    <s v="2023-032 - IH-345 BRIDGE REHABILITATION"/>
    <x v="3"/>
    <d v="2025-05-14T00:00:00"/>
    <x v="2"/>
    <s v="05/16/2025 5:18 AM"/>
    <d v="2025-05-16T12:49:14"/>
    <s v="Approved On Time"/>
    <n v="3"/>
    <s v=""/>
    <s v="4106 6001H - PPO Conc Overlay Clean After P"/>
    <s v="240710 - Juan C. Ybarra"/>
    <s v="Juan Ruiz's Crew"/>
  </r>
  <r>
    <n v="602537"/>
    <s v="240182"/>
    <s v="Alfredo Becerra"/>
    <x v="5"/>
    <x v="5"/>
    <s v="512 6095A"/>
    <s v="PTB STL MO Load Barrier"/>
    <s v="1"/>
    <n v="8"/>
    <x v="6"/>
    <x v="1"/>
    <m/>
    <x v="20"/>
    <s v="Bridge"/>
    <s v="Juan L. Ruiz"/>
    <s v="05/11/2025, 23:31"/>
    <m/>
    <s v="0001-01-01T00:00:00Z"/>
    <x v="15"/>
    <s v="2025-05-12T12:22:23.9728339Z"/>
    <m/>
    <m/>
    <m/>
    <s v="2023-034 - Dallas IH 45 Bridge Maintenanc"/>
    <x v="3"/>
    <d v="2025-05-11T00:00:00"/>
    <x v="6"/>
    <s v="05/11/2025 11:31 PM"/>
    <d v="2025-05-12T12:22:23"/>
    <s v="Approved On Time"/>
    <n v="8"/>
    <s v=""/>
    <s v="512 6095A - PTB STL MO Load Barrier"/>
    <s v="240182 - Alfredo Becerra"/>
    <s v="Juan Ruiz's Crew"/>
  </r>
  <r>
    <n v="602536"/>
    <s v="240710"/>
    <s v="Juan C. Ybarra"/>
    <x v="5"/>
    <x v="5"/>
    <s v="512 6095A"/>
    <s v="PTB STL MO Load Barrier"/>
    <s v="1"/>
    <n v="8"/>
    <x v="6"/>
    <x v="1"/>
    <m/>
    <x v="20"/>
    <s v="Bridge"/>
    <s v="Juan L. Ruiz"/>
    <s v="05/11/2025, 23:31"/>
    <m/>
    <s v="0001-01-01T00:00:00Z"/>
    <x v="15"/>
    <s v="2025-05-12T12:22:23.9728338Z"/>
    <m/>
    <m/>
    <m/>
    <s v="2023-034 - Dallas IH 45 Bridge Maintenanc"/>
    <x v="3"/>
    <d v="2025-05-11T00:00:00"/>
    <x v="6"/>
    <s v="05/11/2025 11:31 PM"/>
    <d v="2025-05-12T12:22:23"/>
    <s v="Approved On Time"/>
    <n v="8"/>
    <s v=""/>
    <s v="512 6095A - PTB STL MO Load Barrier"/>
    <s v="240710 - Juan C. Ybarra"/>
    <s v="Juan Ruiz's Crew"/>
  </r>
  <r>
    <n v="602538"/>
    <s v="240080"/>
    <s v="Juan L. Ruiz"/>
    <x v="5"/>
    <x v="5"/>
    <s v="512 6095A"/>
    <s v="PTB STL MO Load Barrier"/>
    <s v="1"/>
    <n v="8"/>
    <x v="6"/>
    <x v="1"/>
    <m/>
    <x v="20"/>
    <s v="Bridge"/>
    <s v="Juan L. Ruiz"/>
    <s v="05/11/2025, 23:31"/>
    <m/>
    <s v="0001-01-01T00:00:00Z"/>
    <x v="15"/>
    <s v="2025-05-12T12:22:23.972834Z"/>
    <m/>
    <m/>
    <m/>
    <s v="2023-034 - Dallas IH 45 Bridge Maintenanc"/>
    <x v="3"/>
    <d v="2025-05-11T00:00:00"/>
    <x v="6"/>
    <s v="05/11/2025 11:31 PM"/>
    <d v="2025-05-12T12:22:23"/>
    <s v="Approved On Time"/>
    <n v="8"/>
    <s v=""/>
    <s v="512 6095A - PTB STL MO Load Barrier"/>
    <s v="240080 - Juan L. Ruiz"/>
    <s v="Juan Ruiz's Crew"/>
  </r>
  <r>
    <n v="604594"/>
    <s v="240793"/>
    <s v="Jose O. Mercado Rapalo"/>
    <x v="4"/>
    <x v="4"/>
    <s v="4106 6001G"/>
    <s v="PPO Conc Overlay Pour"/>
    <s v="1"/>
    <n v="10.5"/>
    <x v="2"/>
    <x v="1"/>
    <m/>
    <x v="20"/>
    <s v="Bridge"/>
    <s v="Juan L. Ruiz"/>
    <s v="05/16/2025, 05:19"/>
    <m/>
    <s v="0001-01-01T00:00:00Z"/>
    <x v="15"/>
    <s v="2025-05-16T12:49:14.4939456Z"/>
    <m/>
    <m/>
    <m/>
    <s v="2023-032 - IH-345 BRIDGE REHABILITATION"/>
    <x v="3"/>
    <d v="2025-05-14T00:00:00"/>
    <x v="2"/>
    <s v="05/16/2025 5:19 AM"/>
    <d v="2025-05-16T12:49:14"/>
    <s v="Approved On Time"/>
    <n v="10.5"/>
    <s v=""/>
    <s v="4106 6001G - PPO Conc Overlay Pour"/>
    <s v="240793 - Jose O. Mercado Rapalo"/>
    <s v="Juan Ruiz's Crew"/>
  </r>
  <r>
    <n v="602539"/>
    <s v="240793"/>
    <s v="Jose O. Mercado Rapalo"/>
    <x v="5"/>
    <x v="5"/>
    <s v="512 6095A"/>
    <s v="PTB STL MO Load Barrier"/>
    <s v="1"/>
    <n v="8"/>
    <x v="6"/>
    <x v="1"/>
    <m/>
    <x v="20"/>
    <s v="Bridge"/>
    <s v="Juan L. Ruiz"/>
    <s v="05/11/2025, 23:31"/>
    <m/>
    <s v="0001-01-01T00:00:00Z"/>
    <x v="15"/>
    <s v="2025-05-12T12:22:23.9728341Z"/>
    <m/>
    <m/>
    <m/>
    <s v="2023-034 - Dallas IH 45 Bridge Maintenanc"/>
    <x v="3"/>
    <d v="2025-05-11T00:00:00"/>
    <x v="6"/>
    <s v="05/11/2025 11:31 PM"/>
    <d v="2025-05-12T12:22:23"/>
    <s v="Approved On Time"/>
    <n v="8"/>
    <s v=""/>
    <s v="512 6095A - PTB STL MO Load Barrier"/>
    <s v="240793 - Jose O. Mercado Rapalo"/>
    <s v="Juan Ruiz's Crew"/>
  </r>
  <r>
    <n v="604592"/>
    <s v="240182"/>
    <s v="Alfredo Becerra"/>
    <x v="4"/>
    <x v="4"/>
    <s v="4106 6001G"/>
    <s v="PPO Conc Overlay Pour"/>
    <s v="1"/>
    <n v="10"/>
    <x v="2"/>
    <x v="1"/>
    <m/>
    <x v="20"/>
    <s v="Bridge"/>
    <s v="Juan L. Ruiz"/>
    <s v="05/16/2025, 05:18"/>
    <m/>
    <s v="0001-01-01T00:00:00Z"/>
    <x v="15"/>
    <s v="2025-05-16T12:49:14.4939453Z"/>
    <m/>
    <m/>
    <m/>
    <s v="2023-032 - IH-345 BRIDGE REHABILITATION"/>
    <x v="3"/>
    <d v="2025-05-14T00:00:00"/>
    <x v="2"/>
    <s v="05/16/2025 5:18 AM"/>
    <d v="2025-05-16T12:49:14"/>
    <s v="Approved On Time"/>
    <n v="10"/>
    <s v=""/>
    <s v="4106 6001G - PPO Conc Overlay Pour"/>
    <s v="240182 - Alfredo Becerra"/>
    <s v="Juan Ruiz's Crew"/>
  </r>
  <r>
    <n v="602534"/>
    <s v="240736"/>
    <s v="Felipe J. Mendoza Rincon"/>
    <x v="5"/>
    <x v="5"/>
    <s v="512 6095A"/>
    <s v="PTB STL MO Load Barrier"/>
    <s v="1"/>
    <n v="8"/>
    <x v="6"/>
    <x v="1"/>
    <m/>
    <x v="20"/>
    <s v="Bridge"/>
    <s v="Juan L. Ruiz"/>
    <s v="05/11/2025, 23:31"/>
    <m/>
    <s v="0001-01-01T00:00:00Z"/>
    <x v="15"/>
    <s v="2025-05-12T12:22:23.9728319Z"/>
    <m/>
    <m/>
    <m/>
    <s v="2023-034 - Dallas IH 45 Bridge Maintenanc"/>
    <x v="3"/>
    <d v="2025-05-11T00:00:00"/>
    <x v="6"/>
    <s v="05/11/2025 11:31 PM"/>
    <d v="2025-05-12T12:22:23"/>
    <s v="Approved On Time"/>
    <n v="8"/>
    <s v=""/>
    <s v="512 6095A - PTB STL MO Load Barrier"/>
    <s v="240736 - Felipe J. Mendoza Rincon"/>
    <s v="Juan Ruiz's Crew"/>
  </r>
  <r>
    <n v="604593"/>
    <s v="240080"/>
    <s v="Juan L. Ruiz"/>
    <x v="4"/>
    <x v="4"/>
    <s v="4106 6001G"/>
    <s v="PPO Conc Overlay Pour"/>
    <s v="1"/>
    <n v="8"/>
    <x v="2"/>
    <x v="1"/>
    <m/>
    <x v="20"/>
    <s v="Bridge"/>
    <s v="Juan L. Ruiz"/>
    <s v="05/16/2025, 05:19"/>
    <m/>
    <s v="0001-01-01T00:00:00Z"/>
    <x v="15"/>
    <s v="2025-05-16T12:49:14.4939455Z"/>
    <m/>
    <m/>
    <m/>
    <s v="2023-032 - IH-345 BRIDGE REHABILITATION"/>
    <x v="3"/>
    <d v="2025-05-14T00:00:00"/>
    <x v="2"/>
    <s v="05/16/2025 5:19 AM"/>
    <d v="2025-05-16T12:49:14"/>
    <s v="Approved On Time"/>
    <n v="8"/>
    <s v=""/>
    <s v="4106 6001G - PPO Conc Overlay Pour"/>
    <s v="240080 - Juan L. Ruiz"/>
    <s v="Juan Ruiz's Crew"/>
  </r>
  <r>
    <n v="604588"/>
    <s v="240736"/>
    <s v="Felipe J. Mendoza Rincon"/>
    <x v="4"/>
    <x v="4"/>
    <s v="4106 6001G"/>
    <s v="PPO Conc Overlay Pour"/>
    <s v="1"/>
    <n v="7"/>
    <x v="2"/>
    <x v="1"/>
    <m/>
    <x v="20"/>
    <s v="Bridge"/>
    <s v="Juan L. Ruiz"/>
    <s v="05/16/2025, 05:18"/>
    <m/>
    <s v="0001-01-01T00:00:00Z"/>
    <x v="15"/>
    <s v="2025-05-16T12:49:14.493945Z"/>
    <m/>
    <m/>
    <m/>
    <s v="2023-032 - IH-345 BRIDGE REHABILITATION"/>
    <x v="3"/>
    <d v="2025-05-14T00:00:00"/>
    <x v="2"/>
    <s v="05/16/2025 5:18 AM"/>
    <d v="2025-05-16T12:49:14"/>
    <s v="Approved On Time"/>
    <n v="7"/>
    <s v=""/>
    <s v="4106 6001G - PPO Conc Overlay Pour"/>
    <s v="240736 - Felipe J. Mendoza Rincon"/>
    <s v="Juan Ruiz's Crew"/>
  </r>
  <r>
    <n v="604586"/>
    <s v="240736"/>
    <s v="Felipe J. Mendoza Rincon"/>
    <x v="4"/>
    <x v="4"/>
    <s v="4106 6001H"/>
    <s v="PPO Conc Overlay Clean After P"/>
    <s v="1"/>
    <n v="3"/>
    <x v="2"/>
    <x v="1"/>
    <m/>
    <x v="20"/>
    <s v="Bridge"/>
    <s v="Juan L. Ruiz"/>
    <s v="05/16/2025, 05:18"/>
    <m/>
    <s v="0001-01-01T00:00:00Z"/>
    <x v="15"/>
    <s v="2025-05-16T12:49:14.4939435Z"/>
    <m/>
    <m/>
    <m/>
    <s v="2023-032 - IH-345 BRIDGE REHABILITATION"/>
    <x v="3"/>
    <d v="2025-05-14T00:00:00"/>
    <x v="2"/>
    <s v="05/16/2025 5:18 AM"/>
    <d v="2025-05-16T12:49:14"/>
    <s v="Approved On Time"/>
    <n v="3"/>
    <s v=""/>
    <s v="4106 6001H - PPO Conc Overlay Clean After P"/>
    <s v="240736 - Felipe J. Mendoza Rincon"/>
    <s v="Juan Ruiz's Crew"/>
  </r>
  <r>
    <n v="604589"/>
    <s v="340057"/>
    <s v="ABRAHAM G. VILLA"/>
    <x v="4"/>
    <x v="4"/>
    <s v="4106 6001G"/>
    <s v="PPO Conc Overlay Pour"/>
    <s v="1"/>
    <n v="10"/>
    <x v="2"/>
    <x v="1"/>
    <m/>
    <x v="20"/>
    <s v="Bridge"/>
    <s v="Juan L. Ruiz"/>
    <s v="05/16/2025, 05:18"/>
    <m/>
    <s v="0001-01-01T00:00:00Z"/>
    <x v="15"/>
    <s v="2025-05-16T12:49:14.4939451Z"/>
    <m/>
    <m/>
    <m/>
    <s v="2023-032 - IH-345 BRIDGE REHABILITATION"/>
    <x v="3"/>
    <d v="2025-05-14T00:00:00"/>
    <x v="2"/>
    <s v="05/16/2025 5:18 AM"/>
    <d v="2025-05-16T12:49:14"/>
    <s v="Approved On Time"/>
    <n v="10"/>
    <s v=""/>
    <s v="4106 6001G - PPO Conc Overlay Pour"/>
    <s v="340057 - ABRAHAM G. VILLA"/>
    <s v="Juan Ruiz's Crew"/>
  </r>
  <r>
    <n v="602535"/>
    <s v="340057"/>
    <s v="ABRAHAM G. VILLA"/>
    <x v="5"/>
    <x v="5"/>
    <s v="512 6095A"/>
    <s v="PTB STL MO Load Barrier"/>
    <s v="1"/>
    <n v="8"/>
    <x v="6"/>
    <x v="1"/>
    <m/>
    <x v="20"/>
    <s v="Bridge"/>
    <s v="Juan L. Ruiz"/>
    <s v="05/11/2025, 23:31"/>
    <m/>
    <s v="0001-01-01T00:00:00Z"/>
    <x v="15"/>
    <s v="2025-05-12T12:22:23.9728337Z"/>
    <m/>
    <m/>
    <m/>
    <s v="2023-034 - Dallas IH 45 Bridge Maintenanc"/>
    <x v="3"/>
    <d v="2025-05-11T00:00:00"/>
    <x v="6"/>
    <s v="05/11/2025 11:31 PM"/>
    <d v="2025-05-12T12:22:23"/>
    <s v="Approved On Time"/>
    <n v="8"/>
    <s v=""/>
    <s v="512 6095A - PTB STL MO Load Barrier"/>
    <s v="340057 - ABRAHAM G. VILLA"/>
    <s v="Juan Ruiz's Crew"/>
  </r>
  <r>
    <n v="603048"/>
    <s v="210013"/>
    <s v="Matthew C. Shaylor"/>
    <x v="4"/>
    <x v="4"/>
    <s v="500 6001H"/>
    <s v="Survey and Layout"/>
    <s v="1"/>
    <n v="3"/>
    <x v="4"/>
    <x v="1"/>
    <m/>
    <x v="1"/>
    <m/>
    <s v="Matthew C. Shaylor"/>
    <s v="05/12/2025, 13:53"/>
    <m/>
    <s v="0001-01-01T00:00:00Z"/>
    <x v="15"/>
    <s v="2025-05-13T11:33:06.6162422Z"/>
    <m/>
    <m/>
    <m/>
    <s v="2023-032 - IH-345 BRIDGE REHABILITATION"/>
    <x v="3"/>
    <d v="2025-05-12T00:00:00"/>
    <x v="4"/>
    <s v="05/12/2025 1:53 PM"/>
    <d v="2025-05-13T11:33:06"/>
    <s v="Approved On Time"/>
    <n v="3"/>
    <s v=""/>
    <s v="500 6001H - Survey and Layout"/>
    <s v="210013 - Matthew C. Shaylor"/>
    <s v=""/>
  </r>
  <r>
    <n v="603857"/>
    <s v="210013"/>
    <s v="Matthew C. Shaylor"/>
    <x v="4"/>
    <x v="4"/>
    <s v="500 6001H"/>
    <s v="Survey and Layout"/>
    <s v="1"/>
    <n v="3"/>
    <x v="3"/>
    <x v="1"/>
    <m/>
    <x v="1"/>
    <m/>
    <s v="Matthew C. Shaylor"/>
    <s v="05/14/2025, 08:48"/>
    <m/>
    <s v="0001-01-01T00:00:00Z"/>
    <x v="15"/>
    <s v="2025-05-14T14:50:35.3375532Z"/>
    <m/>
    <m/>
    <m/>
    <s v="2023-032 - IH-345 BRIDGE REHABILITATION"/>
    <x v="3"/>
    <d v="2025-05-13T00:00:00"/>
    <x v="3"/>
    <s v="05/14/2025 8:48 AM"/>
    <d v="2025-05-14T14:50:35"/>
    <s v="Approved On Time"/>
    <n v="3"/>
    <s v=""/>
    <s v="500 6001H - Survey and Layout"/>
    <s v="210013 - Matthew C. Shaylor"/>
    <s v=""/>
  </r>
  <r>
    <n v="604371"/>
    <s v="240019"/>
    <s v="Salvador Aguillon"/>
    <x v="4"/>
    <x v="4"/>
    <s v="4106 6001G"/>
    <s v="PPO Conc Overlay Pour"/>
    <s v="1"/>
    <n v="6"/>
    <x v="2"/>
    <x v="1"/>
    <m/>
    <x v="22"/>
    <s v="Bridge"/>
    <s v="Salvador Aguillon"/>
    <s v="05/15/2025, 13:56"/>
    <m/>
    <s v="0001-01-01T00:00:00Z"/>
    <x v="15"/>
    <s v="2025-05-16T12:48:17.5197203Z"/>
    <m/>
    <m/>
    <m/>
    <s v="2023-032 - IH-345 BRIDGE REHABILITATION"/>
    <x v="3"/>
    <d v="2025-05-14T00:00:00"/>
    <x v="2"/>
    <s v="05/15/2025 1:56 PM"/>
    <d v="2025-05-16T12:48:17"/>
    <s v="Approved On Time"/>
    <n v="6"/>
    <s v=""/>
    <s v="4106 6001G - PPO Conc Overlay Pour"/>
    <s v="240019 - Salvador Aguillon"/>
    <s v="Salvador Aguillon Crew"/>
  </r>
  <r>
    <n v="604372"/>
    <s v="240019"/>
    <s v="Salvador Aguillon"/>
    <x v="4"/>
    <x v="4"/>
    <s v="4106 6001D"/>
    <s v="PPO Conc Overlay Prep for Over"/>
    <s v="1"/>
    <n v="1"/>
    <x v="2"/>
    <x v="1"/>
    <m/>
    <x v="22"/>
    <s v="Bridge"/>
    <s v="Salvador Aguillon"/>
    <s v="05/15/2025, 13:56"/>
    <m/>
    <s v="0001-01-01T00:00:00Z"/>
    <x v="15"/>
    <s v="2025-05-16T12:48:17.5197204Z"/>
    <m/>
    <m/>
    <m/>
    <s v="2023-032 - IH-345 BRIDGE REHABILITATION"/>
    <x v="3"/>
    <d v="2025-05-14T00:00:00"/>
    <x v="2"/>
    <s v="05/15/2025 1:56 PM"/>
    <d v="2025-05-16T12:48:17"/>
    <s v="Approved On Time"/>
    <n v="1"/>
    <s v=""/>
    <s v="4106 6001D - PPO Conc Overlay Prep for Over"/>
    <s v="240019 - Salvador Aguillon"/>
    <s v="Salvador Aguillon Crew"/>
  </r>
  <r>
    <n v="604373"/>
    <s v="240019"/>
    <s v="Salvador Aguillon"/>
    <x v="4"/>
    <x v="4"/>
    <s v="4106 6001C"/>
    <s v="PPO Conc Overlay Setup Machine"/>
    <s v="1"/>
    <n v="1"/>
    <x v="2"/>
    <x v="1"/>
    <m/>
    <x v="22"/>
    <s v="Bridge"/>
    <s v="Salvador Aguillon"/>
    <s v="05/15/2025, 13:56"/>
    <m/>
    <s v="0001-01-01T00:00:00Z"/>
    <x v="15"/>
    <s v="2025-05-16T12:48:17.5197205Z"/>
    <m/>
    <m/>
    <m/>
    <s v="2023-032 - IH-345 BRIDGE REHABILITATION"/>
    <x v="3"/>
    <d v="2025-05-14T00:00:00"/>
    <x v="2"/>
    <s v="05/15/2025 1:56 PM"/>
    <d v="2025-05-16T12:48:17"/>
    <s v="Approved On Time"/>
    <n v="1"/>
    <s v=""/>
    <s v="4106 6001C - PPO Conc Overlay Setup Machine"/>
    <s v="240019 - Salvador Aguillon"/>
    <s v="Salvador Aguillon Crew"/>
  </r>
  <r>
    <n v="604374"/>
    <s v="240297"/>
    <s v="Isaac Caamal"/>
    <x v="4"/>
    <x v="4"/>
    <s v="4106 6001C"/>
    <s v="PPO Conc Overlay Setup Machine"/>
    <s v="1"/>
    <n v="1"/>
    <x v="2"/>
    <x v="1"/>
    <m/>
    <x v="22"/>
    <s v="Bridge"/>
    <s v="Salvador Aguillon"/>
    <s v="05/15/2025, 13:56"/>
    <m/>
    <s v="0001-01-01T00:00:00Z"/>
    <x v="15"/>
    <s v="2025-05-16T12:48:17.5197206Z"/>
    <m/>
    <m/>
    <m/>
    <s v="2023-032 - IH-345 BRIDGE REHABILITATION"/>
    <x v="3"/>
    <d v="2025-05-14T00:00:00"/>
    <x v="2"/>
    <s v="05/15/2025 1:56 PM"/>
    <d v="2025-05-16T12:48:17"/>
    <s v="Approved On Time"/>
    <n v="1"/>
    <s v=""/>
    <s v="4106 6001C - PPO Conc Overlay Setup Machine"/>
    <s v="240297 - Isaac Caamal"/>
    <s v="Salvador Aguillon Crew"/>
  </r>
  <r>
    <n v="604375"/>
    <s v="240297"/>
    <s v="Isaac Caamal"/>
    <x v="4"/>
    <x v="4"/>
    <s v="4106 6001D"/>
    <s v="PPO Conc Overlay Prep for Over"/>
    <s v="1"/>
    <n v="2"/>
    <x v="2"/>
    <x v="1"/>
    <m/>
    <x v="22"/>
    <s v="Bridge"/>
    <s v="Salvador Aguillon"/>
    <s v="05/15/2025, 13:56"/>
    <m/>
    <s v="0001-01-01T00:00:00Z"/>
    <x v="15"/>
    <s v="2025-05-16T12:48:17.5197207Z"/>
    <m/>
    <m/>
    <m/>
    <s v="2023-032 - IH-345 BRIDGE REHABILITATION"/>
    <x v="3"/>
    <d v="2025-05-14T00:00:00"/>
    <x v="2"/>
    <s v="05/15/2025 1:56 PM"/>
    <d v="2025-05-16T12:48:17"/>
    <s v="Approved On Time"/>
    <n v="2"/>
    <s v=""/>
    <s v="4106 6001D - PPO Conc Overlay Prep for Over"/>
    <s v="240297 - Isaac Caamal"/>
    <s v="Salvador Aguillon Crew"/>
  </r>
  <r>
    <n v="604376"/>
    <s v="240297"/>
    <s v="Isaac Caamal"/>
    <x v="4"/>
    <x v="4"/>
    <s v="4106 6001G"/>
    <s v="PPO Conc Overlay Pour"/>
    <s v="1"/>
    <n v="8"/>
    <x v="2"/>
    <x v="1"/>
    <m/>
    <x v="22"/>
    <s v="Bridge"/>
    <s v="Salvador Aguillon"/>
    <s v="05/15/2025, 13:56"/>
    <m/>
    <s v="0001-01-01T00:00:00Z"/>
    <x v="15"/>
    <s v="2025-05-16T12:48:17.5197208Z"/>
    <m/>
    <m/>
    <m/>
    <s v="2023-032 - IH-345 BRIDGE REHABILITATION"/>
    <x v="3"/>
    <d v="2025-05-14T00:00:00"/>
    <x v="2"/>
    <s v="05/15/2025 1:56 PM"/>
    <d v="2025-05-16T12:48:17"/>
    <s v="Approved On Time"/>
    <n v="8"/>
    <s v=""/>
    <s v="4106 6001G - PPO Conc Overlay Pour"/>
    <s v="240297 - Isaac Caamal"/>
    <s v="Salvador Aguillon Crew"/>
  </r>
  <r>
    <n v="603351"/>
    <s v="210085"/>
    <s v="Luis F. Ramirez"/>
    <x v="4"/>
    <x v="4"/>
    <s v="9000 100A"/>
    <s v="PROJECT MANAGER ENGINEER"/>
    <s v="1"/>
    <n v="8"/>
    <x v="3"/>
    <x v="1"/>
    <m/>
    <x v="1"/>
    <m/>
    <s v="Luis F. Ramirez"/>
    <s v="05/13/2025, 07:30"/>
    <m/>
    <s v="0001-01-01T00:00:00Z"/>
    <x v="15"/>
    <s v="2025-05-13T13:16:50.1431939Z"/>
    <m/>
    <m/>
    <m/>
    <s v="2023-032 - IH-345 BRIDGE REHABILITATION"/>
    <x v="3"/>
    <d v="2025-05-13T00:00:00"/>
    <x v="3"/>
    <s v="05/13/2025 7:30 AM"/>
    <d v="2025-05-13T13:16:50"/>
    <s v="Approved On Time"/>
    <n v="8"/>
    <s v=""/>
    <s v="9000 100A - PROJECT MANAGER ENGINEER"/>
    <s v="210085 - Luis F. Ramirez"/>
    <s v=""/>
  </r>
  <r>
    <n v="603352"/>
    <s v="210085"/>
    <s v="Luis F. Ramirez"/>
    <x v="4"/>
    <x v="4"/>
    <s v="9000 100A"/>
    <s v="PROJECT MANAGER ENGINEER"/>
    <s v="1"/>
    <n v="8"/>
    <x v="2"/>
    <x v="1"/>
    <m/>
    <x v="1"/>
    <m/>
    <s v="Luis F. Ramirez"/>
    <s v="05/13/2025, 07:31"/>
    <m/>
    <s v="0001-01-01T00:00:00Z"/>
    <x v="15"/>
    <s v="2025-05-13T13:16:50.1536601Z"/>
    <m/>
    <m/>
    <m/>
    <s v="2023-032 - IH-345 BRIDGE REHABILITATION"/>
    <x v="3"/>
    <d v="2025-05-14T00:00:00"/>
    <x v="2"/>
    <s v="05/13/2025 7:31 AM"/>
    <d v="2025-05-13T13:16:50"/>
    <s v="Approved On Time"/>
    <n v="8"/>
    <s v=""/>
    <s v="9000 100A - PROJECT MANAGER ENGINEER"/>
    <s v="210085 - Luis F. Ramirez"/>
    <s v=""/>
  </r>
  <r>
    <n v="603353"/>
    <s v="210085"/>
    <s v="Luis F. Ramirez"/>
    <x v="4"/>
    <x v="4"/>
    <s v="9000 100A"/>
    <s v="PROJECT MANAGER ENGINEER"/>
    <s v="1"/>
    <n v="8"/>
    <x v="1"/>
    <x v="1"/>
    <m/>
    <x v="1"/>
    <m/>
    <s v="Luis F. Ramirez"/>
    <s v="05/13/2025, 07:31"/>
    <m/>
    <s v="0001-01-01T00:00:00Z"/>
    <x v="15"/>
    <s v="2025-05-13T13:16:50.1610993Z"/>
    <m/>
    <m/>
    <m/>
    <s v="2023-032 - IH-345 BRIDGE REHABILITATION"/>
    <x v="3"/>
    <d v="2025-05-15T00:00:00"/>
    <x v="1"/>
    <s v="05/13/2025 7:31 AM"/>
    <d v="2025-05-13T13:16:50"/>
    <s v="Approved On Time"/>
    <n v="8"/>
    <s v=""/>
    <s v="9000 100A - PROJECT MANAGER ENGINEER"/>
    <s v="210085 - Luis F. Ramirez"/>
    <s v=""/>
  </r>
  <r>
    <n v="603355"/>
    <s v="210085"/>
    <s v="Luis F. Ramirez"/>
    <x v="5"/>
    <x v="5"/>
    <s v="9000 100A"/>
    <s v="PROJECT MANAGER ENGINEER"/>
    <s v="1"/>
    <n v="8"/>
    <x v="4"/>
    <x v="1"/>
    <m/>
    <x v="1"/>
    <m/>
    <s v="Luis F. Ramirez"/>
    <s v="05/13/2025, 07:31"/>
    <m/>
    <s v="0001-01-01T00:00:00Z"/>
    <x v="15"/>
    <s v="2025-05-13T13:17:30.1848081Z"/>
    <m/>
    <m/>
    <m/>
    <s v="2023-034 - Dallas IH 45 Bridge Maintenanc"/>
    <x v="3"/>
    <d v="2025-05-12T00:00:00"/>
    <x v="4"/>
    <s v="05/13/2025 7:31 AM"/>
    <d v="2025-05-13T13:17:30"/>
    <s v="Approved On Time"/>
    <n v="8"/>
    <s v=""/>
    <s v="9000 100A - PROJECT MANAGER ENGINEER"/>
    <s v="210085 - Luis F. Ramirez"/>
    <s v=""/>
  </r>
  <r>
    <n v="603356"/>
    <s v="210085"/>
    <s v="Luis F. Ramirez"/>
    <x v="5"/>
    <x v="5"/>
    <s v="9000 100A"/>
    <s v="PROJECT MANAGER ENGINEER"/>
    <s v="1"/>
    <n v="8"/>
    <x v="0"/>
    <x v="1"/>
    <m/>
    <x v="1"/>
    <m/>
    <s v="Luis F. Ramirez"/>
    <s v="05/13/2025, 07:31"/>
    <m/>
    <s v="0001-01-01T00:00:00Z"/>
    <x v="15"/>
    <s v="2025-05-13T13:17:30.1948168Z"/>
    <m/>
    <m/>
    <m/>
    <s v="2023-034 - Dallas IH 45 Bridge Maintenanc"/>
    <x v="3"/>
    <d v="2025-05-16T00:00:00"/>
    <x v="0"/>
    <s v="05/13/2025 7:31 AM"/>
    <d v="2025-05-13T13:17:30"/>
    <s v="Approved On Time"/>
    <n v="8"/>
    <s v=""/>
    <s v="9000 100A - PROJECT MANAGER ENGINEER"/>
    <s v="210085 - Luis F. Ramirez"/>
    <s v=""/>
  </r>
  <r>
    <n v="604377"/>
    <s v="240709"/>
    <s v="Agustin Ruiz Ledesma"/>
    <x v="4"/>
    <x v="4"/>
    <s v="4106 6001G"/>
    <s v="PPO Conc Overlay Pour"/>
    <s v="1"/>
    <n v="8"/>
    <x v="2"/>
    <x v="1"/>
    <m/>
    <x v="22"/>
    <s v="Bridge"/>
    <s v="Salvador Aguillon"/>
    <s v="05/15/2025, 13:56"/>
    <m/>
    <s v="0001-01-01T00:00:00Z"/>
    <x v="15"/>
    <s v="2025-05-16T12:48:17.5197209Z"/>
    <m/>
    <m/>
    <m/>
    <s v="2023-032 - IH-345 BRIDGE REHABILITATION"/>
    <x v="3"/>
    <d v="2025-05-14T00:00:00"/>
    <x v="2"/>
    <s v="05/15/2025 1:56 PM"/>
    <d v="2025-05-16T12:48:17"/>
    <s v="Approved On Time"/>
    <n v="8"/>
    <s v=""/>
    <s v="4106 6001G - PPO Conc Overlay Pour"/>
    <s v="240709 - Agustin Ruiz Ledesma"/>
    <s v="Salvador Aguillon Crew"/>
  </r>
  <r>
    <n v="604378"/>
    <s v="240709"/>
    <s v="Agustin Ruiz Ledesma"/>
    <x v="4"/>
    <x v="4"/>
    <s v="4106 6001D"/>
    <s v="PPO Conc Overlay Prep for Over"/>
    <s v="1"/>
    <n v="2"/>
    <x v="2"/>
    <x v="1"/>
    <m/>
    <x v="22"/>
    <s v="Bridge"/>
    <s v="Salvador Aguillon"/>
    <s v="05/15/2025, 13:56"/>
    <m/>
    <s v="0001-01-01T00:00:00Z"/>
    <x v="15"/>
    <s v="2025-05-16T12:48:17.519721Z"/>
    <m/>
    <m/>
    <m/>
    <s v="2023-032 - IH-345 BRIDGE REHABILITATION"/>
    <x v="3"/>
    <d v="2025-05-14T00:00:00"/>
    <x v="2"/>
    <s v="05/15/2025 1:56 PM"/>
    <d v="2025-05-16T12:48:17"/>
    <s v="Approved On Time"/>
    <n v="2"/>
    <s v=""/>
    <s v="4106 6001D - PPO Conc Overlay Prep for Over"/>
    <s v="240709 - Agustin Ruiz Ledesma"/>
    <s v="Salvador Aguillon Crew"/>
  </r>
  <r>
    <n v="604379"/>
    <s v="240709"/>
    <s v="Agustin Ruiz Ledesma"/>
    <x v="4"/>
    <x v="4"/>
    <s v="4106 6001C"/>
    <s v="PPO Conc Overlay Setup Machine"/>
    <s v="1"/>
    <n v="1"/>
    <x v="2"/>
    <x v="1"/>
    <m/>
    <x v="22"/>
    <s v="Bridge"/>
    <s v="Salvador Aguillon"/>
    <s v="05/15/2025, 13:56"/>
    <m/>
    <s v="0001-01-01T00:00:00Z"/>
    <x v="15"/>
    <s v="2025-05-16T12:48:17.5197211Z"/>
    <m/>
    <m/>
    <m/>
    <s v="2023-032 - IH-345 BRIDGE REHABILITATION"/>
    <x v="3"/>
    <d v="2025-05-14T00:00:00"/>
    <x v="2"/>
    <s v="05/15/2025 1:56 PM"/>
    <d v="2025-05-16T12:48:17"/>
    <s v="Approved On Time"/>
    <n v="1"/>
    <s v=""/>
    <s v="4106 6001C - PPO Conc Overlay Setup Machine"/>
    <s v="240709 - Agustin Ruiz Ledesma"/>
    <s v="Salvador Aguillon Crew"/>
  </r>
  <r>
    <n v="603936"/>
    <s v="240646"/>
    <s v="Johnny Carmona"/>
    <x v="4"/>
    <x v="4"/>
    <s v="4106 6001G"/>
    <s v="PPO Conc Overlay Pour"/>
    <s v="1"/>
    <n v="8"/>
    <x v="3"/>
    <x v="1"/>
    <m/>
    <x v="22"/>
    <s v="Bridge"/>
    <s v="Salvador Aguillon"/>
    <s v="05/14/2025, 13:37"/>
    <m/>
    <s v="0001-01-01T00:00:00Z"/>
    <x v="15"/>
    <s v="2025-05-15T12:36:16.310435Z"/>
    <m/>
    <m/>
    <m/>
    <s v="2023-032 - IH-345 BRIDGE REHABILITATION"/>
    <x v="3"/>
    <d v="2025-05-13T00:00:00"/>
    <x v="3"/>
    <s v="05/14/2025 1:37 PM"/>
    <d v="2025-05-15T12:36:16"/>
    <s v="Approved On Time"/>
    <n v="8"/>
    <s v=""/>
    <s v="4106 6001G - PPO Conc Overlay Pour"/>
    <s v="240646 - Johnny Carmona"/>
    <s v="Salvador Aguillon Crew"/>
  </r>
  <r>
    <n v="603937"/>
    <s v="240646"/>
    <s v="Johnny Carmona"/>
    <x v="4"/>
    <x v="4"/>
    <s v="4106 6001D"/>
    <s v="PPO Conc Overlay Prep for Over"/>
    <s v="1"/>
    <n v="2"/>
    <x v="3"/>
    <x v="1"/>
    <m/>
    <x v="22"/>
    <s v="Bridge"/>
    <s v="Salvador Aguillon"/>
    <s v="05/14/2025, 13:37"/>
    <m/>
    <s v="0001-01-01T00:00:00Z"/>
    <x v="15"/>
    <s v="2025-05-15T12:36:16.3198535Z"/>
    <m/>
    <m/>
    <m/>
    <s v="2023-032 - IH-345 BRIDGE REHABILITATION"/>
    <x v="3"/>
    <d v="2025-05-13T00:00:00"/>
    <x v="3"/>
    <s v="05/14/2025 1:37 PM"/>
    <d v="2025-05-15T12:36:16"/>
    <s v="Approved On Time"/>
    <n v="2"/>
    <s v=""/>
    <s v="4106 6001D - PPO Conc Overlay Prep for Over"/>
    <s v="240646 - Johnny Carmona"/>
    <s v="Salvador Aguillon Crew"/>
  </r>
  <r>
    <n v="603938"/>
    <s v="240646"/>
    <s v="Johnny Carmona"/>
    <x v="4"/>
    <x v="4"/>
    <s v="4106 6001C"/>
    <s v="PPO Conc Overlay Setup Machine"/>
    <s v="1"/>
    <n v="2"/>
    <x v="3"/>
    <x v="1"/>
    <m/>
    <x v="22"/>
    <s v="Bridge"/>
    <s v="Salvador Aguillon"/>
    <s v="05/14/2025, 13:37"/>
    <m/>
    <s v="0001-01-01T00:00:00Z"/>
    <x v="15"/>
    <s v="2025-05-15T12:36:16.3294277Z"/>
    <m/>
    <m/>
    <m/>
    <s v="2023-032 - IH-345 BRIDGE REHABILITATION"/>
    <x v="3"/>
    <d v="2025-05-13T00:00:00"/>
    <x v="3"/>
    <s v="05/14/2025 1:37 PM"/>
    <d v="2025-05-15T12:36:16"/>
    <s v="Approved On Time"/>
    <n v="2"/>
    <s v=""/>
    <s v="4106 6001C - PPO Conc Overlay Setup Machine"/>
    <s v="240646 - Johnny Carmona"/>
    <s v="Salvador Aguillon Crew"/>
  </r>
  <r>
    <n v="604368"/>
    <s v="240646"/>
    <s v="Johnny Carmona"/>
    <x v="4"/>
    <x v="4"/>
    <s v="4106 6001D"/>
    <s v="PPO Conc Overlay Prep for Over"/>
    <s v="1"/>
    <n v="2"/>
    <x v="2"/>
    <x v="1"/>
    <m/>
    <x v="22"/>
    <s v="Bridge"/>
    <s v="Salvador Aguillon"/>
    <s v="05/15/2025, 13:55"/>
    <m/>
    <s v="0001-01-01T00:00:00Z"/>
    <x v="15"/>
    <s v="2025-05-16T12:48:17.51972Z"/>
    <m/>
    <m/>
    <m/>
    <s v="2023-032 - IH-345 BRIDGE REHABILITATION"/>
    <x v="3"/>
    <d v="2025-05-14T00:00:00"/>
    <x v="2"/>
    <s v="05/15/2025 1:55 PM"/>
    <d v="2025-05-16T12:48:17"/>
    <s v="Approved On Time"/>
    <n v="2"/>
    <s v=""/>
    <s v="4106 6001D - PPO Conc Overlay Prep for Over"/>
    <s v="240646 - Johnny Carmona"/>
    <s v="Salvador Aguillon Crew"/>
  </r>
  <r>
    <n v="604366"/>
    <s v="240646"/>
    <s v="Johnny Carmona"/>
    <x v="4"/>
    <x v="4"/>
    <s v="4106 6001C"/>
    <s v="PPO Conc Overlay Setup Machine"/>
    <s v="1"/>
    <n v="1"/>
    <x v="2"/>
    <x v="1"/>
    <m/>
    <x v="22"/>
    <s v="Bridge"/>
    <s v="Salvador Aguillon"/>
    <s v="05/15/2025, 13:55"/>
    <m/>
    <s v="0001-01-01T00:00:00Z"/>
    <x v="15"/>
    <s v="2025-05-16T12:48:17.5197198Z"/>
    <m/>
    <m/>
    <m/>
    <s v="2023-032 - IH-345 BRIDGE REHABILITATION"/>
    <x v="3"/>
    <d v="2025-05-14T00:00:00"/>
    <x v="2"/>
    <s v="05/15/2025 1:55 PM"/>
    <d v="2025-05-16T12:48:17"/>
    <s v="Approved On Time"/>
    <n v="1"/>
    <s v=""/>
    <s v="4106 6001C - PPO Conc Overlay Setup Machine"/>
    <s v="240646 - Johnny Carmona"/>
    <s v="Salvador Aguillon Crew"/>
  </r>
  <r>
    <n v="604370"/>
    <s v="240646"/>
    <s v="Johnny Carmona"/>
    <x v="4"/>
    <x v="4"/>
    <s v="4106 6001G"/>
    <s v="PPO Conc Overlay Pour"/>
    <s v="1"/>
    <n v="8"/>
    <x v="2"/>
    <x v="1"/>
    <m/>
    <x v="22"/>
    <s v="Bridge"/>
    <s v="Salvador Aguillon"/>
    <s v="05/15/2025, 13:56"/>
    <m/>
    <s v="0001-01-01T00:00:00Z"/>
    <x v="15"/>
    <s v="2025-05-16T12:48:17.5197202Z"/>
    <m/>
    <m/>
    <m/>
    <s v="2023-032 - IH-345 BRIDGE REHABILITATION"/>
    <x v="3"/>
    <d v="2025-05-14T00:00:00"/>
    <x v="2"/>
    <s v="05/15/2025 1:56 PM"/>
    <d v="2025-05-16T12:48:17"/>
    <s v="Approved On Time"/>
    <n v="8"/>
    <s v=""/>
    <s v="4106 6001G - PPO Conc Overlay Pour"/>
    <s v="240646 - Johnny Carmona"/>
    <s v="Salvador Aguillon Crew"/>
  </r>
  <r>
    <n v="604367"/>
    <s v="240653"/>
    <s v="Ricardo Palmerin"/>
    <x v="4"/>
    <x v="4"/>
    <s v="4106 6001D"/>
    <s v="PPO Conc Overlay Prep for Over"/>
    <s v="1"/>
    <n v="2"/>
    <x v="2"/>
    <x v="1"/>
    <m/>
    <x v="22"/>
    <s v="Bridge"/>
    <s v="Salvador Aguillon"/>
    <s v="05/15/2025, 13:55"/>
    <m/>
    <s v="0001-01-01T00:00:00Z"/>
    <x v="15"/>
    <s v="2025-05-16T12:48:17.5197199Z"/>
    <m/>
    <m/>
    <m/>
    <s v="2023-032 - IH-345 BRIDGE REHABILITATION"/>
    <x v="3"/>
    <d v="2025-05-14T00:00:00"/>
    <x v="2"/>
    <s v="05/15/2025 1:55 PM"/>
    <d v="2025-05-16T12:48:17"/>
    <s v="Approved On Time"/>
    <n v="2"/>
    <s v=""/>
    <s v="4106 6001D - PPO Conc Overlay Prep for Over"/>
    <s v="240653 - Ricardo Palmerin"/>
    <s v="Salvador Aguillon Crew"/>
  </r>
  <r>
    <n v="604365"/>
    <s v="240653"/>
    <s v="Ricardo Palmerin"/>
    <x v="4"/>
    <x v="4"/>
    <s v="4106 6001C"/>
    <s v="PPO Conc Overlay Setup Machine"/>
    <s v="1"/>
    <n v="1"/>
    <x v="2"/>
    <x v="1"/>
    <m/>
    <x v="22"/>
    <s v="Bridge"/>
    <s v="Salvador Aguillon"/>
    <s v="05/15/2025, 13:55"/>
    <m/>
    <s v="0001-01-01T00:00:00Z"/>
    <x v="15"/>
    <s v="2025-05-16T12:48:17.5197197Z"/>
    <m/>
    <m/>
    <m/>
    <s v="2023-032 - IH-345 BRIDGE REHABILITATION"/>
    <x v="3"/>
    <d v="2025-05-14T00:00:00"/>
    <x v="2"/>
    <s v="05/15/2025 1:55 PM"/>
    <d v="2025-05-16T12:48:17"/>
    <s v="Approved On Time"/>
    <n v="1"/>
    <s v=""/>
    <s v="4106 6001C - PPO Conc Overlay Setup Machine"/>
    <s v="240653 - Ricardo Palmerin"/>
    <s v="Salvador Aguillon Crew"/>
  </r>
  <r>
    <n v="604369"/>
    <s v="240653"/>
    <s v="Ricardo Palmerin"/>
    <x v="4"/>
    <x v="4"/>
    <s v="4106 6001G"/>
    <s v="PPO Conc Overlay Pour"/>
    <s v="1"/>
    <n v="8"/>
    <x v="2"/>
    <x v="1"/>
    <m/>
    <x v="22"/>
    <s v="Bridge"/>
    <s v="Salvador Aguillon"/>
    <s v="05/15/2025, 13:55"/>
    <m/>
    <s v="0001-01-01T00:00:00Z"/>
    <x v="15"/>
    <s v="2025-05-16T12:48:17.5197201Z"/>
    <m/>
    <m/>
    <m/>
    <s v="2023-032 - IH-345 BRIDGE REHABILITATION"/>
    <x v="3"/>
    <d v="2025-05-14T00:00:00"/>
    <x v="2"/>
    <s v="05/15/2025 1:55 PM"/>
    <d v="2025-05-16T12:48:17"/>
    <s v="Approved On Time"/>
    <n v="8"/>
    <s v=""/>
    <s v="4106 6001G - PPO Conc Overlay Pour"/>
    <s v="240653 - Ricardo Palmerin"/>
    <s v="Salvador Aguillon Crew"/>
  </r>
  <r>
    <n v="604362"/>
    <s v="240802"/>
    <s v="Miguel T. Tovar"/>
    <x v="4"/>
    <x v="4"/>
    <s v="4106 6001G"/>
    <s v="PPO Conc Overlay Pour"/>
    <s v="1"/>
    <n v="8"/>
    <x v="2"/>
    <x v="1"/>
    <m/>
    <x v="22"/>
    <s v="Bridge"/>
    <s v="Salvador Aguillon"/>
    <s v="05/15/2025, 13:55"/>
    <m/>
    <s v="0001-01-01T00:00:00Z"/>
    <x v="15"/>
    <s v="2025-05-16T12:48:17.5197179Z"/>
    <m/>
    <m/>
    <m/>
    <s v="2023-032 - IH-345 BRIDGE REHABILITATION"/>
    <x v="3"/>
    <d v="2025-05-14T00:00:00"/>
    <x v="2"/>
    <s v="05/15/2025 1:55 PM"/>
    <d v="2025-05-16T12:48:17"/>
    <s v="Approved On Time"/>
    <n v="8"/>
    <s v=""/>
    <s v="4106 6001G - PPO Conc Overlay Pour"/>
    <s v="240802 - Miguel T. Tovar"/>
    <s v="Salvador Aguillon Crew"/>
  </r>
  <r>
    <n v="604363"/>
    <s v="240802"/>
    <s v="Miguel T. Tovar"/>
    <x v="4"/>
    <x v="4"/>
    <s v="4106 6001D"/>
    <s v="PPO Conc Overlay Prep for Over"/>
    <s v="1"/>
    <n v="2"/>
    <x v="2"/>
    <x v="1"/>
    <m/>
    <x v="22"/>
    <s v="Bridge"/>
    <s v="Salvador Aguillon"/>
    <s v="05/15/2025, 13:55"/>
    <m/>
    <s v="0001-01-01T00:00:00Z"/>
    <x v="15"/>
    <s v="2025-05-16T12:48:17.5197195Z"/>
    <m/>
    <m/>
    <m/>
    <s v="2023-032 - IH-345 BRIDGE REHABILITATION"/>
    <x v="3"/>
    <d v="2025-05-14T00:00:00"/>
    <x v="2"/>
    <s v="05/15/2025 1:55 PM"/>
    <d v="2025-05-16T12:48:17"/>
    <s v="Approved On Time"/>
    <n v="2"/>
    <s v=""/>
    <s v="4106 6001D - PPO Conc Overlay Prep for Over"/>
    <s v="240802 - Miguel T. Tovar"/>
    <s v="Salvador Aguillon Crew"/>
  </r>
  <r>
    <n v="604364"/>
    <s v="240802"/>
    <s v="Miguel T. Tovar"/>
    <x v="4"/>
    <x v="4"/>
    <s v="4106 6001C"/>
    <s v="PPO Conc Overlay Setup Machine"/>
    <s v="1"/>
    <n v="1"/>
    <x v="2"/>
    <x v="1"/>
    <m/>
    <x v="22"/>
    <s v="Bridge"/>
    <s v="Salvador Aguillon"/>
    <s v="05/15/2025, 13:55"/>
    <m/>
    <s v="0001-01-01T00:00:00Z"/>
    <x v="15"/>
    <s v="2025-05-16T12:48:17.5197196Z"/>
    <m/>
    <m/>
    <m/>
    <s v="2023-032 - IH-345 BRIDGE REHABILITATION"/>
    <x v="3"/>
    <d v="2025-05-14T00:00:00"/>
    <x v="2"/>
    <s v="05/15/2025 1:55 PM"/>
    <d v="2025-05-16T12:48:17"/>
    <s v="Approved On Time"/>
    <n v="1"/>
    <s v=""/>
    <s v="4106 6001C - PPO Conc Overlay Setup Machine"/>
    <s v="240802 - Miguel T. Tovar"/>
    <s v="Salvador Aguillon Crew"/>
  </r>
  <r>
    <n v="603393"/>
    <s v="240444"/>
    <s v="Josue Martinez Salazar"/>
    <x v="5"/>
    <x v="5"/>
    <s v="4106 6001G"/>
    <s v="PPC Pour"/>
    <s v="1"/>
    <n v="8"/>
    <x v="4"/>
    <x v="1"/>
    <m/>
    <x v="24"/>
    <s v="Bridge"/>
    <s v="Josue Martinez Salazar"/>
    <s v="05/13/2025, 07:48"/>
    <m/>
    <s v="0001-01-01T00:00:00Z"/>
    <x v="15"/>
    <s v="2025-05-14T14:50:21.2316046Z"/>
    <m/>
    <m/>
    <m/>
    <s v="2023-034 - Dallas IH 45 Bridge Maintenanc"/>
    <x v="3"/>
    <d v="2025-05-12T00:00:00"/>
    <x v="4"/>
    <s v="05/13/2025 7:48 AM"/>
    <d v="2025-05-14T14:50:21"/>
    <s v="Approved On Time"/>
    <n v="8"/>
    <s v=""/>
    <s v="4106 6001G - PPC Pour"/>
    <s v="240444 - Josue Martinez Salazar"/>
    <s v="Josue Martinez"/>
  </r>
  <r>
    <n v="604311"/>
    <s v="240808"/>
    <s v="Jesus A. Saa Aleman"/>
    <x v="5"/>
    <x v="5"/>
    <s v="502 6001C"/>
    <s v="TRAFF Weekend Op"/>
    <s v="1"/>
    <n v="11.5"/>
    <x v="2"/>
    <x v="1"/>
    <m/>
    <x v="26"/>
    <s v="Traffic"/>
    <s v="Omar Ramirez"/>
    <s v="05/15/2025, 09:55"/>
    <m/>
    <s v="0001-01-01T00:00:00Z"/>
    <x v="15"/>
    <s v="2025-05-16T12:44:41.8943922Z"/>
    <m/>
    <m/>
    <m/>
    <s v="2023-034 - Dallas IH 45 Bridge Maintenanc"/>
    <x v="3"/>
    <d v="2025-05-14T00:00:00"/>
    <x v="2"/>
    <s v="05/15/2025 9:55 AM"/>
    <d v="2025-05-16T12:44:41"/>
    <s v="Approved On Time"/>
    <n v="11.5"/>
    <s v=""/>
    <s v="502 6001C - TRAFF Weekend Op"/>
    <s v="240808 - Jesus A. Saa Aleman"/>
    <s v="Omar Ramirez Traffic Crew"/>
  </r>
  <r>
    <n v="602671"/>
    <s v="240721"/>
    <s v="ADRIAN B. FUENTES"/>
    <x v="5"/>
    <x v="5"/>
    <s v="545 6005A"/>
    <s v="CRASH CUSH ATTEN (REMOVE)"/>
    <s v="1"/>
    <n v="1.5"/>
    <x v="6"/>
    <x v="1"/>
    <m/>
    <x v="26"/>
    <s v="Traffic"/>
    <s v="Omar Ramirez"/>
    <s v="05/12/2025, 07:08"/>
    <m/>
    <s v="0001-01-01T00:00:00Z"/>
    <x v="15"/>
    <s v="2025-05-12T13:47:25.6645284Z"/>
    <m/>
    <m/>
    <m/>
    <s v="2023-034 - Dallas IH 45 Bridge Maintenanc"/>
    <x v="3"/>
    <d v="2025-05-11T00:00:00"/>
    <x v="6"/>
    <s v="05/12/2025 7:08 AM"/>
    <d v="2025-05-12T13:47:25"/>
    <s v="Approved On Time"/>
    <n v="1.5"/>
    <s v=""/>
    <s v="545 6005A - CRASH CUSH ATTEN (REMOVE)"/>
    <s v="240721 - ADRIAN B. FUENTES"/>
    <s v="Omar Ramirez Traffic Crew"/>
  </r>
  <r>
    <n v="602697"/>
    <s v="240721"/>
    <s v="ADRIAN B. FUENTES"/>
    <x v="5"/>
    <x v="5"/>
    <s v="502 6001C"/>
    <s v="TRAFF Weekend Op"/>
    <s v="1"/>
    <n v="10.5"/>
    <x v="6"/>
    <x v="1"/>
    <m/>
    <x v="26"/>
    <s v="Traffic"/>
    <s v="Omar Ramirez"/>
    <s v="05/12/2025, 07:20"/>
    <m/>
    <s v="0001-01-01T00:00:00Z"/>
    <x v="15"/>
    <s v="2025-05-12T13:47:25.6645291Z"/>
    <m/>
    <m/>
    <m/>
    <s v="2023-034 - Dallas IH 45 Bridge Maintenanc"/>
    <x v="3"/>
    <d v="2025-05-11T00:00:00"/>
    <x v="6"/>
    <s v="05/12/2025 7:20 AM"/>
    <d v="2025-05-12T13:47:25"/>
    <s v="Approved On Time"/>
    <n v="10.5"/>
    <s v=""/>
    <s v="502 6001C - TRAFF Weekend Op"/>
    <s v="240721 - ADRIAN B. FUENTES"/>
    <s v="Omar Ramirez Traffic Crew"/>
  </r>
  <r>
    <n v="602289"/>
    <s v="240805"/>
    <s v="Alex Torres"/>
    <x v="5"/>
    <x v="5"/>
    <s v="502 6001B"/>
    <s v="TRAFF Traffic Main"/>
    <s v="1"/>
    <n v="10"/>
    <x v="6"/>
    <x v="1"/>
    <m/>
    <x v="26"/>
    <s v="Traffic"/>
    <s v="Omar Ramirez"/>
    <s v="05/11/2025, 08:43"/>
    <m/>
    <s v="0001-01-01T00:00:00Z"/>
    <x v="15"/>
    <s v="2025-05-12T13:47:25.6645255Z"/>
    <m/>
    <m/>
    <m/>
    <s v="2023-034 - Dallas IH 45 Bridge Maintenanc"/>
    <x v="3"/>
    <d v="2025-05-11T00:00:00"/>
    <x v="6"/>
    <s v="05/11/2025 8:43 AM"/>
    <d v="2025-05-12T13:47:25"/>
    <s v="Approved On Time"/>
    <n v="10"/>
    <s v=""/>
    <s v="502 6001B - TRAFF Traffic Main"/>
    <s v="240805 - Alex Torres"/>
    <s v="Omar Ramirez Traffic Crew"/>
  </r>
  <r>
    <n v="604609"/>
    <s v="240259"/>
    <s v="Omar Ramirez"/>
    <x v="5"/>
    <x v="5"/>
    <s v="502 6001C"/>
    <s v="TRAFF Weekend Op"/>
    <s v="1"/>
    <n v="8"/>
    <x v="0"/>
    <x v="1"/>
    <m/>
    <x v="1"/>
    <m/>
    <s v="Omar Ramirez"/>
    <s v="05/16/2025, 06:31"/>
    <m/>
    <s v="0001-01-01T00:00:00Z"/>
    <x v="15"/>
    <s v="2025-05-16T12:44:53.9714139Z"/>
    <m/>
    <m/>
    <m/>
    <s v="2023-034 - Dallas IH 45 Bridge Maintenanc"/>
    <x v="3"/>
    <d v="2025-05-16T00:00:00"/>
    <x v="0"/>
    <s v="05/16/2025 6:31 AM"/>
    <d v="2025-05-16T12:44:53"/>
    <s v="Approved On Time"/>
    <n v="8"/>
    <s v=""/>
    <s v="502 6001C - TRAFF Weekend Op"/>
    <s v="240259 - Omar Ramirez"/>
    <s v=""/>
  </r>
  <r>
    <n v="603358"/>
    <s v="240259"/>
    <s v="Omar Ramirez"/>
    <x v="5"/>
    <x v="5"/>
    <s v="502 6001C"/>
    <s v="TRAFF Weekend Op"/>
    <s v="1"/>
    <n v="8"/>
    <x v="6"/>
    <x v="1"/>
    <m/>
    <x v="1"/>
    <m/>
    <s v="Omar Ramirez"/>
    <s v="05/13/2025, 07:33"/>
    <m/>
    <s v="0001-01-01T00:00:00Z"/>
    <x v="15"/>
    <s v="2025-05-13T13:17:43.1792888Z"/>
    <m/>
    <m/>
    <m/>
    <s v="2023-034 - Dallas IH 45 Bridge Maintenanc"/>
    <x v="3"/>
    <d v="2025-05-11T00:00:00"/>
    <x v="6"/>
    <s v="05/13/2025 7:33 AM"/>
    <d v="2025-05-13T13:17:43"/>
    <s v="Approved On Time"/>
    <n v="8"/>
    <s v=""/>
    <s v="502 6001C - TRAFF Weekend Op"/>
    <s v="240259 - Omar Ramirez"/>
    <s v=""/>
  </r>
  <r>
    <n v="603717"/>
    <s v="240259"/>
    <s v="Omar Ramirez"/>
    <x v="5"/>
    <x v="5"/>
    <s v="502 6001C"/>
    <s v="TRAFF Weekend Op"/>
    <s v="1"/>
    <n v="8"/>
    <x v="3"/>
    <x v="1"/>
    <m/>
    <x v="1"/>
    <m/>
    <s v="Omar Ramirez"/>
    <s v="05/14/2025, 06:37"/>
    <m/>
    <s v="0001-01-01T00:00:00Z"/>
    <x v="15"/>
    <s v="2025-05-14T14:48:54.4037955Z"/>
    <m/>
    <m/>
    <m/>
    <s v="2023-034 - Dallas IH 45 Bridge Maintenanc"/>
    <x v="3"/>
    <d v="2025-05-13T00:00:00"/>
    <x v="3"/>
    <s v="05/14/2025 6:37 AM"/>
    <d v="2025-05-14T14:48:54"/>
    <s v="Approved On Time"/>
    <n v="8"/>
    <s v=""/>
    <s v="502 6001C - TRAFF Weekend Op"/>
    <s v="240259 - Omar Ramirez"/>
    <s v=""/>
  </r>
  <r>
    <n v="604306"/>
    <s v="240259"/>
    <s v="Omar Ramirez"/>
    <x v="5"/>
    <x v="5"/>
    <s v="502 6001C"/>
    <s v="TRAFF Weekend Op"/>
    <s v="1"/>
    <n v="8"/>
    <x v="2"/>
    <x v="1"/>
    <m/>
    <x v="1"/>
    <m/>
    <s v="Omar Ramirez"/>
    <s v="05/15/2025, 09:53"/>
    <m/>
    <s v="0001-01-01T00:00:00Z"/>
    <x v="15"/>
    <s v="2025-05-16T12:44:53.9624211Z"/>
    <m/>
    <m/>
    <m/>
    <s v="2023-034 - Dallas IH 45 Bridge Maintenanc"/>
    <x v="3"/>
    <d v="2025-05-14T00:00:00"/>
    <x v="2"/>
    <s v="05/15/2025 9:53 AM"/>
    <d v="2025-05-16T12:44:53"/>
    <s v="Approved On Time"/>
    <n v="8"/>
    <s v=""/>
    <s v="502 6001C - TRAFF Weekend Op"/>
    <s v="240259 - Omar Ramirez"/>
    <s v=""/>
  </r>
  <r>
    <n v="604607"/>
    <s v="240259"/>
    <s v="Omar Ramirez"/>
    <x v="4"/>
    <x v="4"/>
    <s v="9000 100B"/>
    <s v="SUPERINTENDENT"/>
    <s v="1"/>
    <n v="8"/>
    <x v="1"/>
    <x v="1"/>
    <m/>
    <x v="1"/>
    <m/>
    <s v="Omar Ramirez"/>
    <s v="05/16/2025, 06:30"/>
    <m/>
    <s v="0001-01-01T00:00:00Z"/>
    <x v="15"/>
    <s v="2025-05-16T12:50:30.4874609Z"/>
    <m/>
    <m/>
    <m/>
    <s v="2023-032 - IH-345 BRIDGE REHABILITATION"/>
    <x v="3"/>
    <d v="2025-05-15T00:00:00"/>
    <x v="1"/>
    <s v="05/16/2025 6:30 AM"/>
    <d v="2025-05-16T12:50:30"/>
    <s v="Approved On Time"/>
    <n v="8"/>
    <s v=""/>
    <s v="9000 100B - SUPERINTENDENT"/>
    <s v="240259 - Omar Ramirez"/>
    <s v=""/>
  </r>
  <r>
    <n v="604642"/>
    <s v="240255"/>
    <s v="Juan M. Luevano"/>
    <x v="4"/>
    <x v="4"/>
    <s v="502 6001B"/>
    <s v="TRAFF Full Single Lanes Closur"/>
    <s v="1"/>
    <n v="8"/>
    <x v="1"/>
    <x v="1"/>
    <m/>
    <x v="26"/>
    <s v="Traffic"/>
    <s v="Omar Ramirez"/>
    <s v="05/16/2025, 06:51"/>
    <m/>
    <s v="0001-01-01T00:00:00Z"/>
    <x v="15"/>
    <s v="2025-05-16T12:45:29.8854972Z"/>
    <m/>
    <m/>
    <m/>
    <s v="2023-032 - IH-345 BRIDGE REHABILITATION"/>
    <x v="3"/>
    <d v="2025-05-15T00:00:00"/>
    <x v="1"/>
    <s v="05/16/2025 6:51 AM"/>
    <d v="2025-05-16T12:45:29"/>
    <s v="Approved On Time"/>
    <n v="8"/>
    <s v=""/>
    <s v="502 6001B - TRAFF Full Single Lanes Closur"/>
    <s v="240255 - Juan M. Luevano"/>
    <s v="Omar Ramirez Traffic Crew"/>
  </r>
  <r>
    <n v="602290"/>
    <s v="240664"/>
    <s v="Eduardo D. Alvarado"/>
    <x v="5"/>
    <x v="5"/>
    <s v="502 6001B"/>
    <s v="TRAFF Traffic Main"/>
    <s v="1"/>
    <n v="10"/>
    <x v="6"/>
    <x v="1"/>
    <m/>
    <x v="26"/>
    <s v="Traffic"/>
    <s v="Omar Ramirez"/>
    <s v="05/11/2025, 08:43"/>
    <m/>
    <s v="0001-01-01T00:00:00Z"/>
    <x v="15"/>
    <s v="2025-05-12T13:47:25.6645277Z"/>
    <m/>
    <m/>
    <m/>
    <s v="2023-034 - Dallas IH 45 Bridge Maintenanc"/>
    <x v="3"/>
    <d v="2025-05-11T00:00:00"/>
    <x v="6"/>
    <s v="05/11/2025 8:43 AM"/>
    <d v="2025-05-12T13:47:25"/>
    <s v="Approved On Time"/>
    <n v="10"/>
    <s v=""/>
    <s v="502 6001B - TRAFF Traffic Main"/>
    <s v="240664 - Eduardo D. Alvarado"/>
    <s v="Omar Ramirez Traffic Crew"/>
  </r>
  <r>
    <n v="604643"/>
    <s v="240664"/>
    <s v="Eduardo D. Alvarado"/>
    <x v="4"/>
    <x v="4"/>
    <s v="502 6001D"/>
    <s v="TRAFF Detours Single Lane Clos"/>
    <s v="1"/>
    <n v="2"/>
    <x v="1"/>
    <x v="1"/>
    <m/>
    <x v="26"/>
    <s v="Traffic"/>
    <s v="Omar Ramirez"/>
    <s v="05/16/2025, 06:52"/>
    <m/>
    <s v="0001-01-01T00:00:00Z"/>
    <x v="15"/>
    <s v="2025-05-16T12:45:29.8854973Z"/>
    <m/>
    <m/>
    <m/>
    <s v="2023-032 - IH-345 BRIDGE REHABILITATION"/>
    <x v="3"/>
    <d v="2025-05-15T00:00:00"/>
    <x v="1"/>
    <s v="05/16/2025 6:52 AM"/>
    <d v="2025-05-16T12:45:29"/>
    <s v="Approved On Time"/>
    <n v="2"/>
    <s v=""/>
    <s v="502 6001D - TRAFF Detours Single Lane Clos"/>
    <s v="240664 - Eduardo D. Alvarado"/>
    <s v="Omar Ramirez Traffic Crew"/>
  </r>
  <r>
    <n v="604644"/>
    <s v="240664"/>
    <s v="Eduardo D. Alvarado"/>
    <x v="4"/>
    <x v="4"/>
    <s v="502 6001B"/>
    <s v="TRAFF Full Single Lanes Closur"/>
    <s v="1"/>
    <n v="10"/>
    <x v="1"/>
    <x v="1"/>
    <m/>
    <x v="26"/>
    <s v="Traffic"/>
    <s v="Omar Ramirez"/>
    <s v="05/16/2025, 06:52"/>
    <m/>
    <s v="0001-01-01T00:00:00Z"/>
    <x v="15"/>
    <s v="2025-05-16T12:45:29.8854974Z"/>
    <m/>
    <m/>
    <m/>
    <s v="2023-032 - IH-345 BRIDGE REHABILITATION"/>
    <x v="3"/>
    <d v="2025-05-15T00:00:00"/>
    <x v="1"/>
    <s v="05/16/2025 6:52 AM"/>
    <d v="2025-05-16T12:45:29"/>
    <s v="Approved On Time"/>
    <n v="10"/>
    <s v=""/>
    <s v="502 6001B - TRAFF Full Single Lanes Closur"/>
    <s v="240664 - Eduardo D. Alvarado"/>
    <s v="Omar Ramirez Traffic Crew"/>
  </r>
  <r>
    <n v="604620"/>
    <s v="240664"/>
    <s v="Eduardo D. Alvarado"/>
    <x v="4"/>
    <x v="4"/>
    <s v="502 6001B"/>
    <s v="TRAFF Full Single Lanes Closur"/>
    <s v="1"/>
    <n v="16"/>
    <x v="2"/>
    <x v="1"/>
    <m/>
    <x v="26"/>
    <s v="Traffic"/>
    <s v="Omar Ramirez"/>
    <s v="05/16/2025, 06:38"/>
    <m/>
    <s v="0001-01-01T00:00:00Z"/>
    <x v="15"/>
    <s v="2025-05-16T12:45:29.8854956Z"/>
    <m/>
    <m/>
    <m/>
    <s v="2023-032 - IH-345 BRIDGE REHABILITATION"/>
    <x v="3"/>
    <d v="2025-05-14T00:00:00"/>
    <x v="2"/>
    <s v="05/16/2025 6:38 AM"/>
    <d v="2025-05-16T12:45:29"/>
    <s v="Approved On Time"/>
    <n v="16"/>
    <s v=""/>
    <s v="502 6001B - TRAFF Full Single Lanes Closur"/>
    <s v="240664 - Eduardo D. Alvarado"/>
    <s v="Omar Ramirez Traffic Crew"/>
  </r>
  <r>
    <n v="602666"/>
    <s v="240675"/>
    <s v="Cordova A. Hodges"/>
    <x v="5"/>
    <x v="5"/>
    <s v="545 6005A"/>
    <s v="CRASH CUSH ATTEN (REMOVE)"/>
    <s v="1"/>
    <n v="1.5"/>
    <x v="6"/>
    <x v="1"/>
    <m/>
    <x v="26"/>
    <s v="Traffic"/>
    <s v="Omar Ramirez"/>
    <s v="05/12/2025, 07:07"/>
    <m/>
    <s v="0001-01-01T00:00:00Z"/>
    <x v="15"/>
    <s v="2025-05-12T13:47:25.6645279Z"/>
    <m/>
    <m/>
    <m/>
    <s v="2023-034 - Dallas IH 45 Bridge Maintenanc"/>
    <x v="3"/>
    <d v="2025-05-11T00:00:00"/>
    <x v="6"/>
    <s v="05/12/2025 7:07 AM"/>
    <d v="2025-05-12T13:47:25"/>
    <s v="Approved On Time"/>
    <n v="1.5"/>
    <s v=""/>
    <s v="545 6005A - CRASH CUSH ATTEN (REMOVE)"/>
    <s v="240675 - Cordova A. Hodges"/>
    <s v="Omar Ramirez Traffic Crew"/>
  </r>
  <r>
    <n v="602695"/>
    <s v="240675"/>
    <s v="Cordova A. Hodges"/>
    <x v="5"/>
    <x v="5"/>
    <s v="502 6001C"/>
    <s v="TRAFF Weekend Op"/>
    <s v="1"/>
    <n v="10.5"/>
    <x v="6"/>
    <x v="1"/>
    <m/>
    <x v="26"/>
    <s v="Traffic"/>
    <s v="Omar Ramirez"/>
    <s v="05/12/2025, 07:20"/>
    <m/>
    <s v="0001-01-01T00:00:00Z"/>
    <x v="15"/>
    <s v="2025-05-12T13:47:25.6645289Z"/>
    <m/>
    <m/>
    <m/>
    <s v="2023-034 - Dallas IH 45 Bridge Maintenanc"/>
    <x v="3"/>
    <d v="2025-05-11T00:00:00"/>
    <x v="6"/>
    <s v="05/12/2025 7:20 AM"/>
    <d v="2025-05-12T13:47:25"/>
    <s v="Approved On Time"/>
    <n v="10.5"/>
    <s v=""/>
    <s v="502 6001C - TRAFF Weekend Op"/>
    <s v="240675 - Cordova A. Hodges"/>
    <s v="Omar Ramirez Traffic Crew"/>
  </r>
  <r>
    <n v="604645"/>
    <s v="240675"/>
    <s v="Cordova A. Hodges"/>
    <x v="4"/>
    <x v="4"/>
    <s v="502 6001B"/>
    <s v="TRAFF Full Single Lanes Closur"/>
    <s v="1"/>
    <n v="10"/>
    <x v="1"/>
    <x v="1"/>
    <m/>
    <x v="26"/>
    <s v="Traffic"/>
    <s v="Omar Ramirez"/>
    <s v="05/16/2025, 06:52"/>
    <m/>
    <s v="0001-01-01T00:00:00Z"/>
    <x v="15"/>
    <s v="2025-05-16T12:45:29.8854975Z"/>
    <m/>
    <m/>
    <m/>
    <s v="2023-032 - IH-345 BRIDGE REHABILITATION"/>
    <x v="3"/>
    <d v="2025-05-15T00:00:00"/>
    <x v="1"/>
    <s v="05/16/2025 6:52 AM"/>
    <d v="2025-05-16T12:45:29"/>
    <s v="Approved On Time"/>
    <n v="10"/>
    <s v=""/>
    <s v="502 6001B - TRAFF Full Single Lanes Closur"/>
    <s v="240675 - Cordova A. Hodges"/>
    <s v="Omar Ramirez Traffic Crew"/>
  </r>
  <r>
    <n v="604646"/>
    <s v="240675"/>
    <s v="Cordova A. Hodges"/>
    <x v="4"/>
    <x v="4"/>
    <s v="502 6001D"/>
    <s v="TRAFF Detours Single Lane Clos"/>
    <s v="1"/>
    <n v="2"/>
    <x v="1"/>
    <x v="1"/>
    <m/>
    <x v="26"/>
    <s v="Traffic"/>
    <s v="Omar Ramirez"/>
    <s v="05/16/2025, 06:53"/>
    <m/>
    <s v="0001-01-01T00:00:00Z"/>
    <x v="15"/>
    <s v="2025-05-16T12:45:29.8854976Z"/>
    <m/>
    <m/>
    <m/>
    <s v="2023-032 - IH-345 BRIDGE REHABILITATION"/>
    <x v="3"/>
    <d v="2025-05-15T00:00:00"/>
    <x v="1"/>
    <s v="05/16/2025 6:53 AM"/>
    <d v="2025-05-16T12:45:29"/>
    <s v="Approved On Time"/>
    <n v="2"/>
    <s v=""/>
    <s v="502 6001D - TRAFF Detours Single Lane Clos"/>
    <s v="240675 - Cordova A. Hodges"/>
    <s v="Omar Ramirez Traffic Crew"/>
  </r>
  <r>
    <n v="603723"/>
    <s v="240612"/>
    <s v="Anthony I. Ibe"/>
    <x v="4"/>
    <x v="4"/>
    <s v="502 6001B"/>
    <s v="TRAFF Full Single Lanes Closur"/>
    <s v="1"/>
    <n v="1.5"/>
    <x v="3"/>
    <x v="1"/>
    <m/>
    <x v="26"/>
    <s v="Traffic"/>
    <s v="Omar Ramirez"/>
    <s v="05/14/2025, 06:48"/>
    <m/>
    <s v="0001-01-01T00:00:00Z"/>
    <x v="15"/>
    <s v="2025-05-14T12:51:45.2510222Z"/>
    <m/>
    <m/>
    <m/>
    <s v="2023-032 - IH-345 BRIDGE REHABILITATION"/>
    <x v="3"/>
    <d v="2025-05-13T00:00:00"/>
    <x v="3"/>
    <s v="05/14/2025 6:48 AM"/>
    <d v="2025-05-14T12:51:45"/>
    <s v="Approved On Time"/>
    <n v="1.5"/>
    <s v=""/>
    <s v="502 6001B - TRAFF Full Single Lanes Closur"/>
    <s v="240612 - Anthony I. Ibe"/>
    <s v="Omar Ramirez Traffic Crew"/>
  </r>
  <r>
    <n v="603357"/>
    <s v="240701"/>
    <s v="Diogo P. Favela"/>
    <x v="4"/>
    <x v="4"/>
    <s v="502 6001B"/>
    <s v="TRAFF Full Single Lanes Closur"/>
    <s v="1"/>
    <n v="8.5"/>
    <x v="4"/>
    <x v="1"/>
    <m/>
    <x v="26"/>
    <s v="Traffic"/>
    <s v="Omar Ramirez"/>
    <s v="05/13/2025, 07:31"/>
    <m/>
    <s v="0001-01-01T00:00:00Z"/>
    <x v="15"/>
    <s v="2025-05-13T13:12:12.1187333Z"/>
    <m/>
    <m/>
    <m/>
    <s v="2023-032 - IH-345 BRIDGE REHABILITATION"/>
    <x v="3"/>
    <d v="2025-05-12T00:00:00"/>
    <x v="4"/>
    <s v="05/13/2025 7:31 AM"/>
    <d v="2025-05-13T13:12:12"/>
    <s v="Approved On Time"/>
    <n v="8.5"/>
    <s v=""/>
    <s v="502 6001B - TRAFF Full Single Lanes Closur"/>
    <s v="240701 - Diogo P. Favela"/>
    <s v="Omar Ramirez Traffic Crew"/>
  </r>
  <r>
    <n v="604778"/>
    <s v="240701"/>
    <s v="Diogo P. Favela"/>
    <x v="4"/>
    <x v="4"/>
    <s v="502 6001B"/>
    <s v="TRAFF Full Single Lanes Closur"/>
    <s v="1"/>
    <n v="10.5"/>
    <x v="1"/>
    <x v="1"/>
    <m/>
    <x v="26"/>
    <s v="Traffic"/>
    <s v="Omar Ramirez"/>
    <s v="05/16/2025, 09:24"/>
    <m/>
    <s v="0001-01-01T00:00:00Z"/>
    <x v="15"/>
    <s v="2025-05-16T14:37:01.3791702Z"/>
    <m/>
    <m/>
    <m/>
    <s v="2023-032 - IH-345 BRIDGE REHABILITATION"/>
    <x v="3"/>
    <d v="2025-05-15T00:00:00"/>
    <x v="1"/>
    <s v="05/16/2025 9:24 AM"/>
    <d v="2025-05-16T14:37:01"/>
    <s v="Approved On Time"/>
    <n v="10.5"/>
    <s v=""/>
    <s v="502 6001B - TRAFF Full Single Lanes Closur"/>
    <s v="240701 - Diogo P. Favela"/>
    <s v="Omar Ramirez Traffic Crew"/>
  </r>
  <r>
    <n v="604779"/>
    <s v="240701"/>
    <s v="Diogo P. Favela"/>
    <x v="4"/>
    <x v="4"/>
    <s v="502 6001D"/>
    <s v="TRAFF Detours Single Lane Clos"/>
    <s v="1"/>
    <n v="2.5"/>
    <x v="1"/>
    <x v="1"/>
    <m/>
    <x v="26"/>
    <s v="Traffic"/>
    <s v="Omar Ramirez"/>
    <s v="05/16/2025, 09:24"/>
    <m/>
    <s v="0001-01-01T00:00:00Z"/>
    <x v="15"/>
    <s v="2025-05-16T14:37:01.3876563Z"/>
    <m/>
    <m/>
    <m/>
    <s v="2023-032 - IH-345 BRIDGE REHABILITATION"/>
    <x v="3"/>
    <d v="2025-05-15T00:00:00"/>
    <x v="1"/>
    <s v="05/16/2025 9:24 AM"/>
    <d v="2025-05-16T14:37:01"/>
    <s v="Approved On Time"/>
    <n v="2.5"/>
    <s v=""/>
    <s v="502 6001D - TRAFF Detours Single Lane Clos"/>
    <s v="240701 - Diogo P. Favela"/>
    <s v="Omar Ramirez Traffic Crew"/>
  </r>
  <r>
    <n v="604621"/>
    <s v="240701"/>
    <s v="Diogo P. Favela"/>
    <x v="4"/>
    <x v="4"/>
    <s v="502 6001B"/>
    <s v="TRAFF Full Single Lanes Closur"/>
    <s v="1"/>
    <n v="16"/>
    <x v="2"/>
    <x v="1"/>
    <m/>
    <x v="26"/>
    <s v="Traffic"/>
    <s v="Omar Ramirez"/>
    <s v="05/16/2025, 06:38"/>
    <m/>
    <s v="0001-01-01T00:00:00Z"/>
    <x v="15"/>
    <s v="2025-05-16T12:45:29.8854971Z"/>
    <m/>
    <m/>
    <m/>
    <s v="2023-032 - IH-345 BRIDGE REHABILITATION"/>
    <x v="3"/>
    <d v="2025-05-14T00:00:00"/>
    <x v="2"/>
    <s v="05/16/2025 6:38 AM"/>
    <d v="2025-05-16T12:45:29"/>
    <s v="Approved On Time"/>
    <n v="16"/>
    <s v=""/>
    <s v="502 6001B - TRAFF Full Single Lanes Closur"/>
    <s v="240701 - Diogo P. Favela"/>
    <s v="Omar Ramirez Traffic Crew"/>
  </r>
  <r>
    <n v="602670"/>
    <s v="240808"/>
    <s v="Jesus A. Saa Aleman"/>
    <x v="5"/>
    <x v="5"/>
    <s v="545 6005A"/>
    <s v="CRASH CUSH ATTEN (REMOVE)"/>
    <s v="1"/>
    <n v="1.5"/>
    <x v="6"/>
    <x v="1"/>
    <m/>
    <x v="26"/>
    <s v="Traffic"/>
    <s v="Omar Ramirez"/>
    <s v="05/12/2025, 07:07"/>
    <m/>
    <s v="0001-01-01T00:00:00Z"/>
    <x v="15"/>
    <s v="2025-05-12T13:47:25.6645282Z"/>
    <m/>
    <m/>
    <m/>
    <s v="2023-034 - Dallas IH 45 Bridge Maintenanc"/>
    <x v="3"/>
    <d v="2025-05-11T00:00:00"/>
    <x v="6"/>
    <s v="05/12/2025 7:07 AM"/>
    <d v="2025-05-12T13:47:25"/>
    <s v="Approved On Time"/>
    <n v="1.5"/>
    <s v=""/>
    <s v="545 6005A - CRASH CUSH ATTEN (REMOVE)"/>
    <s v="240808 - Jesus A. Saa Aleman"/>
    <s v="Omar Ramirez Traffic Crew"/>
  </r>
  <r>
    <n v="602675"/>
    <s v="240808"/>
    <s v="Jesus A. Saa Aleman"/>
    <x v="5"/>
    <x v="5"/>
    <s v="502 6001C"/>
    <s v="TRAFF Weekend Op"/>
    <s v="1"/>
    <n v="9.5"/>
    <x v="6"/>
    <x v="1"/>
    <m/>
    <x v="26"/>
    <s v="Traffic"/>
    <s v="Omar Ramirez"/>
    <s v="05/12/2025, 07:11"/>
    <m/>
    <s v="0001-01-01T00:00:00Z"/>
    <x v="15"/>
    <s v="2025-05-12T13:47:25.6645285Z"/>
    <m/>
    <m/>
    <m/>
    <s v="2023-034 - Dallas IH 45 Bridge Maintenanc"/>
    <x v="3"/>
    <d v="2025-05-11T00:00:00"/>
    <x v="6"/>
    <s v="05/12/2025 7:11 AM"/>
    <d v="2025-05-12T13:47:25"/>
    <s v="Approved On Time"/>
    <n v="9.5"/>
    <s v=""/>
    <s v="502 6001C - TRAFF Weekend Op"/>
    <s v="240808 - Jesus A. Saa Aleman"/>
    <s v="Omar Ramirez Traffic Crew"/>
  </r>
  <r>
    <n v="604651"/>
    <s v="240808"/>
    <s v="Jesus A. Saa Aleman"/>
    <x v="4"/>
    <x v="4"/>
    <s v="502 6001B"/>
    <s v="TRAFF Full Single Lanes Closur"/>
    <s v="1"/>
    <n v="10.5"/>
    <x v="1"/>
    <x v="1"/>
    <m/>
    <x v="26"/>
    <s v="Traffic"/>
    <s v="Omar Ramirez"/>
    <s v="05/16/2025, 06:55"/>
    <m/>
    <s v="0001-01-01T00:00:00Z"/>
    <x v="15"/>
    <s v="2025-05-16T12:45:29.8854982Z"/>
    <m/>
    <m/>
    <m/>
    <s v="2023-032 - IH-345 BRIDGE REHABILITATION"/>
    <x v="3"/>
    <d v="2025-05-15T00:00:00"/>
    <x v="1"/>
    <s v="05/16/2025 6:55 AM"/>
    <d v="2025-05-16T12:45:29"/>
    <s v="Approved On Time"/>
    <n v="10.5"/>
    <s v=""/>
    <s v="502 6001B - TRAFF Full Single Lanes Closur"/>
    <s v="240808 - Jesus A. Saa Aleman"/>
    <s v="Omar Ramirez Traffic Crew"/>
  </r>
  <r>
    <n v="604652"/>
    <s v="240808"/>
    <s v="Jesus A. Saa Aleman"/>
    <x v="4"/>
    <x v="4"/>
    <s v="502 6001D"/>
    <s v="TRAFF Detours Single Lane Clos"/>
    <s v="1"/>
    <n v="2"/>
    <x v="1"/>
    <x v="1"/>
    <m/>
    <x v="26"/>
    <s v="Traffic"/>
    <s v="Omar Ramirez"/>
    <s v="05/16/2025, 06:55"/>
    <m/>
    <s v="0001-01-01T00:00:00Z"/>
    <x v="15"/>
    <s v="2025-05-16T12:45:29.8854983Z"/>
    <m/>
    <m/>
    <m/>
    <s v="2023-032 - IH-345 BRIDGE REHABILITATION"/>
    <x v="3"/>
    <d v="2025-05-15T00:00:00"/>
    <x v="1"/>
    <s v="05/16/2025 6:55 AM"/>
    <d v="2025-05-16T12:45:29"/>
    <s v="Approved On Time"/>
    <n v="2"/>
    <s v=""/>
    <s v="502 6001D - TRAFF Detours Single Lane Clos"/>
    <s v="240808 - Jesus A. Saa Aleman"/>
    <s v="Omar Ramirez Traffic Crew"/>
  </r>
  <r>
    <n v="602425"/>
    <s v="240129"/>
    <s v="Miguel A. Carbajal"/>
    <x v="5"/>
    <x v="5"/>
    <s v="483 6021C"/>
    <s v="HYRDO Clean Tanks"/>
    <s v="1"/>
    <n v="6"/>
    <x v="6"/>
    <x v="1"/>
    <m/>
    <x v="29"/>
    <s v="Concrete"/>
    <s v="Juan Lopez"/>
    <s v="05/11/2025, 20:00"/>
    <m/>
    <s v="0001-01-01T00:00:00Z"/>
    <x v="15"/>
    <s v="2025-05-12T13:54:07.887637Z"/>
    <m/>
    <m/>
    <m/>
    <s v="2023-034 - Dallas IH 45 Bridge Maintenanc"/>
    <x v="3"/>
    <d v="2025-05-11T00:00:00"/>
    <x v="6"/>
    <s v="05/11/2025 8:00 PM"/>
    <d v="2025-05-12T13:54:07"/>
    <s v="Approved On Time"/>
    <n v="6"/>
    <s v=""/>
    <s v="483 6021C - HYRDO Clean Tanks"/>
    <s v="240129 - Miguel A. Carbajal"/>
    <s v="Juan Lopez's Crew"/>
  </r>
  <r>
    <n v="602393"/>
    <s v="240129"/>
    <s v="Miguel A. Carbajal"/>
    <x v="5"/>
    <x v="5"/>
    <s v="439 6017G"/>
    <s v="CO Pour"/>
    <s v="1"/>
    <n v="6"/>
    <x v="6"/>
    <x v="1"/>
    <m/>
    <x v="29"/>
    <s v="Concrete"/>
    <s v="Juan Lopez"/>
    <s v="05/11/2025, 18:59"/>
    <m/>
    <s v="0001-01-01T00:00:00Z"/>
    <x v="15"/>
    <s v="2025-05-12T13:54:07.8876363Z"/>
    <m/>
    <m/>
    <m/>
    <s v="2023-034 - Dallas IH 45 Bridge Maintenanc"/>
    <x v="3"/>
    <d v="2025-05-11T00:00:00"/>
    <x v="6"/>
    <s v="05/11/2025 6:59 PM"/>
    <d v="2025-05-12T13:54:07"/>
    <s v="Approved On Time"/>
    <n v="6"/>
    <s v=""/>
    <s v="439 6017G - CO Pour"/>
    <s v="240129 - Miguel A. Carbajal"/>
    <s v="Juan Lopez's Crew"/>
  </r>
  <r>
    <n v="604359"/>
    <s v="240763"/>
    <s v="Brian M. Garza"/>
    <x v="4"/>
    <x v="4"/>
    <s v="429 6004A"/>
    <s v="PT DECK REP Chip Clean Areas 4"/>
    <s v="1"/>
    <n v="2.5"/>
    <x v="2"/>
    <x v="1"/>
    <m/>
    <x v="29"/>
    <s v="Concrete"/>
    <s v="Juan Lopez"/>
    <s v="05/15/2025, 13:09"/>
    <m/>
    <s v="0001-01-01T00:00:00Z"/>
    <x v="15"/>
    <s v="2025-05-16T12:48:45.998147Z"/>
    <m/>
    <m/>
    <m/>
    <s v="2023-032 - IH-345 BRIDGE REHABILITATION"/>
    <x v="3"/>
    <d v="2025-05-14T00:00:00"/>
    <x v="2"/>
    <s v="05/15/2025 1:09 PM"/>
    <d v="2025-05-16T12:48:45"/>
    <s v="Approved On Time"/>
    <n v="2.5"/>
    <s v=""/>
    <s v="429 6004A - PT DECK REP Chip Clean Areas 4"/>
    <s v="240763 - Brian M. Garza"/>
    <s v="Juan Lopez's Crew"/>
  </r>
  <r>
    <n v="604360"/>
    <s v="240763"/>
    <s v="Brian M. Garza"/>
    <x v="4"/>
    <x v="4"/>
    <s v="429 6004B"/>
    <s v="PT DECK REP 4 deep 22 Pours"/>
    <s v="1"/>
    <n v="4"/>
    <x v="2"/>
    <x v="1"/>
    <m/>
    <x v="29"/>
    <s v="Concrete"/>
    <s v="Juan Lopez"/>
    <s v="05/15/2025, 13:09"/>
    <m/>
    <s v="0001-01-01T00:00:00Z"/>
    <x v="15"/>
    <s v="2025-05-16T12:48:45.998147Z"/>
    <m/>
    <m/>
    <m/>
    <s v="2023-032 - IH-345 BRIDGE REHABILITATION"/>
    <x v="3"/>
    <d v="2025-05-14T00:00:00"/>
    <x v="2"/>
    <s v="05/15/2025 1:09 PM"/>
    <d v="2025-05-16T12:48:45"/>
    <s v="Approved On Time"/>
    <n v="4"/>
    <s v=""/>
    <s v="429 6004B - PT DECK REP 4 deep 22 Pours"/>
    <s v="240763 - Brian M. Garza"/>
    <s v="Juan Lopez's Crew"/>
  </r>
  <r>
    <n v="604361"/>
    <s v="240763"/>
    <s v="Brian M. Garza"/>
    <x v="4"/>
    <x v="4"/>
    <s v="4106 6001H"/>
    <s v="PPO Conc Overlay Clean After P"/>
    <s v="1"/>
    <n v="4"/>
    <x v="2"/>
    <x v="1"/>
    <m/>
    <x v="29"/>
    <s v="Concrete"/>
    <s v="Juan Lopez"/>
    <s v="05/15/2025, 13:09"/>
    <m/>
    <s v="0001-01-01T00:00:00Z"/>
    <x v="15"/>
    <s v="2025-05-16T12:48:45.9981472Z"/>
    <m/>
    <m/>
    <m/>
    <s v="2023-032 - IH-345 BRIDGE REHABILITATION"/>
    <x v="3"/>
    <d v="2025-05-14T00:00:00"/>
    <x v="2"/>
    <s v="05/15/2025 1:09 PM"/>
    <d v="2025-05-16T12:48:45"/>
    <s v="Approved On Time"/>
    <n v="4"/>
    <s v=""/>
    <s v="4106 6001H - PPO Conc Overlay Clean After P"/>
    <s v="240763 - Brian M. Garza"/>
    <s v="Juan Lopez's Crew"/>
  </r>
  <r>
    <n v="603290"/>
    <s v="240759"/>
    <s v="Jason Hernandez"/>
    <x v="4"/>
    <x v="4"/>
    <s v="4106 6001A"/>
    <s v="PPO Perform Shotblasting 8 Loc"/>
    <s v="1"/>
    <n v="6"/>
    <x v="4"/>
    <x v="1"/>
    <m/>
    <x v="29"/>
    <s v="Concrete"/>
    <s v="Juan Lopez"/>
    <s v="05/13/2025, 06:37"/>
    <m/>
    <s v="0001-01-01T00:00:00Z"/>
    <x v="15"/>
    <s v="2025-05-13T13:12:55.7421881Z"/>
    <m/>
    <m/>
    <m/>
    <s v="2023-032 - IH-345 BRIDGE REHABILITATION"/>
    <x v="3"/>
    <d v="2025-05-12T00:00:00"/>
    <x v="4"/>
    <s v="05/13/2025 6:37 AM"/>
    <d v="2025-05-13T13:12:55"/>
    <s v="Approved On Time"/>
    <n v="6"/>
    <s v=""/>
    <s v="4106 6001A - PPO Perform Shotblasting 8 Loc"/>
    <s v="240759 - Jason Hernandez"/>
    <s v="Juan Lopez's Crew"/>
  </r>
  <r>
    <n v="603291"/>
    <s v="240759"/>
    <s v="Jason Hernandez"/>
    <x v="4"/>
    <x v="4"/>
    <s v="4106 6001D"/>
    <s v="PPO Conc Overlay Prep for Over"/>
    <s v="1"/>
    <n v="6"/>
    <x v="4"/>
    <x v="1"/>
    <m/>
    <x v="29"/>
    <s v="Concrete"/>
    <s v="Juan Lopez"/>
    <s v="05/13/2025, 06:37"/>
    <m/>
    <s v="0001-01-01T00:00:00Z"/>
    <x v="15"/>
    <s v="2025-05-13T13:12:55.7421882Z"/>
    <m/>
    <m/>
    <m/>
    <s v="2023-032 - IH-345 BRIDGE REHABILITATION"/>
    <x v="3"/>
    <d v="2025-05-12T00:00:00"/>
    <x v="4"/>
    <s v="05/13/2025 6:37 AM"/>
    <d v="2025-05-13T13:12:55"/>
    <s v="Approved On Time"/>
    <n v="6"/>
    <s v=""/>
    <s v="4106 6001D - PPO Conc Overlay Prep for Over"/>
    <s v="240759 - Jason Hernandez"/>
    <s v="Juan Lopez's Crew"/>
  </r>
  <r>
    <n v="604353"/>
    <s v="240759"/>
    <s v="Jason Hernandez"/>
    <x v="4"/>
    <x v="4"/>
    <s v="429 6004A"/>
    <s v="PT DECK REP Chip Clean Areas 4"/>
    <s v="1"/>
    <n v="4"/>
    <x v="2"/>
    <x v="1"/>
    <m/>
    <x v="29"/>
    <s v="Concrete"/>
    <s v="Juan Lopez"/>
    <s v="05/15/2025, 13:08"/>
    <m/>
    <s v="0001-01-01T00:00:00Z"/>
    <x v="15"/>
    <s v="2025-05-16T12:48:45.9981462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29 6004A - PT DECK REP Chip Clean Areas 4"/>
    <s v="240759 - Jason Hernandez"/>
    <s v="Juan Lopez's Crew"/>
  </r>
  <r>
    <n v="604354"/>
    <s v="240759"/>
    <s v="Jason Hernandez"/>
    <x v="4"/>
    <x v="4"/>
    <s v="429 6004B"/>
    <s v="PT DECK REP 4 deep 22 Pours"/>
    <s v="1"/>
    <n v="4"/>
    <x v="2"/>
    <x v="1"/>
    <m/>
    <x v="29"/>
    <s v="Concrete"/>
    <s v="Juan Lopez"/>
    <s v="05/15/2025, 13:08"/>
    <m/>
    <s v="0001-01-01T00:00:00Z"/>
    <x v="15"/>
    <s v="2025-05-16T12:48:45.9981464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29 6004B - PT DECK REP 4 deep 22 Pours"/>
    <s v="240759 - Jason Hernandez"/>
    <s v="Juan Lopez's Crew"/>
  </r>
  <r>
    <n v="604355"/>
    <s v="240759"/>
    <s v="Jason Hernandez"/>
    <x v="4"/>
    <x v="4"/>
    <s v="4106 6001H"/>
    <s v="PPO Conc Overlay Clean After P"/>
    <s v="1"/>
    <n v="2.5"/>
    <x v="2"/>
    <x v="1"/>
    <m/>
    <x v="29"/>
    <s v="Concrete"/>
    <s v="Juan Lopez"/>
    <s v="05/15/2025, 13:08"/>
    <m/>
    <s v="0001-01-01T00:00:00Z"/>
    <x v="15"/>
    <s v="2025-05-16T12:48:45.9981465Z"/>
    <m/>
    <m/>
    <m/>
    <s v="2023-032 - IH-345 BRIDGE REHABILITATION"/>
    <x v="3"/>
    <d v="2025-05-14T00:00:00"/>
    <x v="2"/>
    <s v="05/15/2025 1:08 PM"/>
    <d v="2025-05-16T12:48:45"/>
    <s v="Approved On Time"/>
    <n v="2.5"/>
    <s v=""/>
    <s v="4106 6001H - PPO Conc Overlay Clean After P"/>
    <s v="240759 - Jason Hernandez"/>
    <s v="Juan Lopez's Crew"/>
  </r>
  <r>
    <n v="603284"/>
    <s v="240129"/>
    <s v="Miguel A. Carbajal"/>
    <x v="4"/>
    <x v="4"/>
    <s v="4106 6001A"/>
    <s v="PPO Perform Shotblasting 8 Loc"/>
    <s v="1"/>
    <n v="6"/>
    <x v="4"/>
    <x v="1"/>
    <m/>
    <x v="29"/>
    <s v="Concrete"/>
    <s v="Juan Lopez"/>
    <s v="05/13/2025, 06:36"/>
    <m/>
    <s v="0001-01-01T00:00:00Z"/>
    <x v="15"/>
    <s v="2025-05-13T13:12:55.7421875Z"/>
    <m/>
    <m/>
    <m/>
    <s v="2023-032 - IH-345 BRIDGE REHABILITATION"/>
    <x v="3"/>
    <d v="2025-05-12T00:00:00"/>
    <x v="4"/>
    <s v="05/13/2025 6:36 AM"/>
    <d v="2025-05-13T13:12:55"/>
    <s v="Approved On Time"/>
    <n v="6"/>
    <s v=""/>
    <s v="4106 6001A - PPO Perform Shotblasting 8 Loc"/>
    <s v="240129 - Miguel A. Carbajal"/>
    <s v="Juan Lopez's Crew"/>
  </r>
  <r>
    <n v="603285"/>
    <s v="240129"/>
    <s v="Miguel A. Carbajal"/>
    <x v="4"/>
    <x v="4"/>
    <s v="4106 6001D"/>
    <s v="PPO Conc Overlay Prep for Over"/>
    <s v="1"/>
    <n v="6"/>
    <x v="4"/>
    <x v="1"/>
    <m/>
    <x v="29"/>
    <s v="Concrete"/>
    <s v="Juan Lopez"/>
    <s v="05/13/2025, 06:37"/>
    <m/>
    <s v="0001-01-01T00:00:00Z"/>
    <x v="15"/>
    <s v="2025-05-13T13:12:55.7421876Z"/>
    <m/>
    <m/>
    <m/>
    <s v="2023-032 - IH-345 BRIDGE REHABILITATION"/>
    <x v="3"/>
    <d v="2025-05-12T00:00:00"/>
    <x v="4"/>
    <s v="05/13/2025 6:37 AM"/>
    <d v="2025-05-13T13:12:55"/>
    <s v="Approved On Time"/>
    <n v="6"/>
    <s v=""/>
    <s v="4106 6001D - PPO Conc Overlay Prep for Over"/>
    <s v="240129 - Miguel A. Carbajal"/>
    <s v="Juan Lopez's Crew"/>
  </r>
  <r>
    <n v="602394"/>
    <s v="240122"/>
    <s v="Juan Lopez"/>
    <x v="5"/>
    <x v="5"/>
    <s v="439 6017G"/>
    <s v="CO Pour"/>
    <s v="1"/>
    <n v="8"/>
    <x v="6"/>
    <x v="1"/>
    <m/>
    <x v="29"/>
    <s v="Concrete"/>
    <s v="Juan Lopez"/>
    <s v="05/11/2025, 18:59"/>
    <m/>
    <s v="0001-01-01T00:00:00Z"/>
    <x v="15"/>
    <s v="2025-05-12T13:54:07.8876364Z"/>
    <m/>
    <m/>
    <m/>
    <s v="2023-034 - Dallas IH 45 Bridge Maintenanc"/>
    <x v="3"/>
    <d v="2025-05-11T00:00:00"/>
    <x v="6"/>
    <s v="05/11/2025 6:59 PM"/>
    <d v="2025-05-12T13:54:07"/>
    <s v="Approved On Time"/>
    <n v="8"/>
    <s v=""/>
    <s v="439 6017G - CO Pour"/>
    <s v="240122 - Juan Lopez"/>
    <s v="Juan Lopez's Crew"/>
  </r>
  <r>
    <n v="602395"/>
    <s v="240763"/>
    <s v="Brian M. Garza"/>
    <x v="5"/>
    <x v="5"/>
    <s v="439 6017G"/>
    <s v="CO Pour"/>
    <s v="1"/>
    <n v="6"/>
    <x v="6"/>
    <x v="1"/>
    <m/>
    <x v="29"/>
    <s v="Concrete"/>
    <s v="Juan Lopez"/>
    <s v="05/11/2025, 18:59"/>
    <m/>
    <s v="0001-01-01T00:00:00Z"/>
    <x v="15"/>
    <s v="2025-05-12T13:54:07.8876365Z"/>
    <m/>
    <m/>
    <m/>
    <s v="2023-034 - Dallas IH 45 Bridge Maintenanc"/>
    <x v="3"/>
    <d v="2025-05-11T00:00:00"/>
    <x v="6"/>
    <s v="05/11/2025 6:59 PM"/>
    <d v="2025-05-12T13:54:07"/>
    <s v="Approved On Time"/>
    <n v="6"/>
    <s v=""/>
    <s v="439 6017G - CO Pour"/>
    <s v="240763 - Brian M. Garza"/>
    <s v="Juan Lopez's Crew"/>
  </r>
  <r>
    <n v="602422"/>
    <s v="240763"/>
    <s v="Brian M. Garza"/>
    <x v="5"/>
    <x v="5"/>
    <s v="483 6021C"/>
    <s v="HYRDO Clean Tanks"/>
    <s v="1"/>
    <n v="6"/>
    <x v="6"/>
    <x v="1"/>
    <m/>
    <x v="29"/>
    <s v="Concrete"/>
    <s v="Juan Lopez"/>
    <s v="05/11/2025, 19:59"/>
    <m/>
    <s v="0001-01-01T00:00:00Z"/>
    <x v="15"/>
    <s v="2025-05-12T13:54:07.8876367Z"/>
    <m/>
    <m/>
    <m/>
    <s v="2023-034 - Dallas IH 45 Bridge Maintenanc"/>
    <x v="3"/>
    <d v="2025-05-11T00:00:00"/>
    <x v="6"/>
    <s v="05/11/2025 7:59 PM"/>
    <d v="2025-05-12T13:54:07"/>
    <s v="Approved On Time"/>
    <n v="6"/>
    <s v=""/>
    <s v="483 6021C - HYRDO Clean Tanks"/>
    <s v="240763 - Brian M. Garza"/>
    <s v="Juan Lopez's Crew"/>
  </r>
  <r>
    <n v="604356"/>
    <s v="240122"/>
    <s v="Juan Lopez"/>
    <x v="4"/>
    <x v="4"/>
    <s v="429 6004A"/>
    <s v="PT DECK REP Chip Clean Areas 4"/>
    <s v="1"/>
    <n v="0.5"/>
    <x v="2"/>
    <x v="1"/>
    <m/>
    <x v="29"/>
    <s v="Concrete"/>
    <s v="Juan Lopez"/>
    <s v="05/15/2025, 13:08"/>
    <m/>
    <s v="0001-01-01T00:00:00Z"/>
    <x v="15"/>
    <s v="2025-05-16T12:48:45.9981466Z"/>
    <m/>
    <m/>
    <m/>
    <s v="2023-032 - IH-345 BRIDGE REHABILITATION"/>
    <x v="3"/>
    <d v="2025-05-14T00:00:00"/>
    <x v="2"/>
    <s v="05/15/2025 1:08 PM"/>
    <d v="2025-05-16T12:48:45"/>
    <s v="Approved On Time"/>
    <n v="0.5"/>
    <s v=""/>
    <s v="429 6004A - PT DECK REP Chip Clean Areas 4"/>
    <s v="240122 - Juan Lopez"/>
    <s v="Juan Lopez's Crew"/>
  </r>
  <r>
    <n v="604357"/>
    <s v="240122"/>
    <s v="Juan Lopez"/>
    <x v="4"/>
    <x v="4"/>
    <s v="429 6004B"/>
    <s v="PT DECK REP 4 deep 22 Pours"/>
    <s v="1"/>
    <n v="4"/>
    <x v="2"/>
    <x v="1"/>
    <m/>
    <x v="29"/>
    <s v="Concrete"/>
    <s v="Juan Lopez"/>
    <s v="05/15/2025, 13:08"/>
    <m/>
    <s v="0001-01-01T00:00:00Z"/>
    <x v="15"/>
    <s v="2025-05-16T12:48:45.9981467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29 6004B - PT DECK REP 4 deep 22 Pours"/>
    <s v="240122 - Juan Lopez"/>
    <s v="Juan Lopez's Crew"/>
  </r>
  <r>
    <n v="604358"/>
    <s v="240122"/>
    <s v="Juan Lopez"/>
    <x v="4"/>
    <x v="4"/>
    <s v="4106 6001H"/>
    <s v="PPO Conc Overlay Clean After P"/>
    <s v="1"/>
    <n v="3.5"/>
    <x v="2"/>
    <x v="1"/>
    <m/>
    <x v="29"/>
    <s v="Concrete"/>
    <s v="Juan Lopez"/>
    <s v="05/15/2025, 13:08"/>
    <m/>
    <s v="0001-01-01T00:00:00Z"/>
    <x v="15"/>
    <s v="2025-05-16T12:48:45.9981468Z"/>
    <m/>
    <m/>
    <m/>
    <s v="2023-032 - IH-345 BRIDGE REHABILITATION"/>
    <x v="3"/>
    <d v="2025-05-14T00:00:00"/>
    <x v="2"/>
    <s v="05/15/2025 1:08 PM"/>
    <d v="2025-05-16T12:48:45"/>
    <s v="Approved On Time"/>
    <n v="3.5"/>
    <s v=""/>
    <s v="4106 6001H - PPO Conc Overlay Clean After P"/>
    <s v="240122 - Juan Lopez"/>
    <s v="Juan Lopez's Crew"/>
  </r>
  <r>
    <n v="603286"/>
    <s v="240122"/>
    <s v="Juan Lopez"/>
    <x v="4"/>
    <x v="4"/>
    <s v="4106 6001A"/>
    <s v="PPO Perform Shotblasting 8 Loc"/>
    <s v="1"/>
    <n v="4"/>
    <x v="4"/>
    <x v="1"/>
    <m/>
    <x v="29"/>
    <s v="Concrete"/>
    <s v="Juan Lopez"/>
    <s v="05/13/2025, 06:37"/>
    <m/>
    <s v="0001-01-01T00:00:00Z"/>
    <x v="15"/>
    <s v="2025-05-13T13:12:55.7421877Z"/>
    <m/>
    <m/>
    <m/>
    <s v="2023-032 - IH-345 BRIDGE REHABILITATION"/>
    <x v="3"/>
    <d v="2025-05-12T00:00:00"/>
    <x v="4"/>
    <s v="05/13/2025 6:37 AM"/>
    <d v="2025-05-13T13:12:55"/>
    <s v="Approved On Time"/>
    <n v="4"/>
    <s v=""/>
    <s v="4106 6001A - PPO Perform Shotblasting 8 Loc"/>
    <s v="240122 - Juan Lopez"/>
    <s v="Juan Lopez's Crew"/>
  </r>
  <r>
    <n v="603287"/>
    <s v="240122"/>
    <s v="Juan Lopez"/>
    <x v="4"/>
    <x v="4"/>
    <s v="4106 6001D"/>
    <s v="PPO Conc Overlay Prep for Over"/>
    <s v="1"/>
    <n v="4"/>
    <x v="4"/>
    <x v="1"/>
    <m/>
    <x v="29"/>
    <s v="Concrete"/>
    <s v="Juan Lopez"/>
    <s v="05/13/2025, 06:37"/>
    <m/>
    <s v="0001-01-01T00:00:00Z"/>
    <x v="15"/>
    <s v="2025-05-13T13:12:55.7421878Z"/>
    <m/>
    <m/>
    <m/>
    <s v="2023-032 - IH-345 BRIDGE REHABILITATION"/>
    <x v="3"/>
    <d v="2025-05-12T00:00:00"/>
    <x v="4"/>
    <s v="05/13/2025 6:37 AM"/>
    <d v="2025-05-13T13:12:55"/>
    <s v="Approved On Time"/>
    <n v="4"/>
    <s v=""/>
    <s v="4106 6001D - PPO Conc Overlay Prep for Over"/>
    <s v="240122 - Juan Lopez"/>
    <s v="Juan Lopez's Crew"/>
  </r>
  <r>
    <n v="603288"/>
    <s v="240763"/>
    <s v="Brian M. Garza"/>
    <x v="4"/>
    <x v="4"/>
    <s v="4106 6001A"/>
    <s v="PPO Perform Shotblasting 8 Loc"/>
    <s v="1"/>
    <n v="6"/>
    <x v="4"/>
    <x v="1"/>
    <m/>
    <x v="29"/>
    <s v="Concrete"/>
    <s v="Juan Lopez"/>
    <s v="05/13/2025, 06:37"/>
    <m/>
    <s v="0001-01-01T00:00:00Z"/>
    <x v="15"/>
    <s v="2025-05-13T13:12:55.7421879Z"/>
    <m/>
    <m/>
    <m/>
    <s v="2023-032 - IH-345 BRIDGE REHABILITATION"/>
    <x v="3"/>
    <d v="2025-05-12T00:00:00"/>
    <x v="4"/>
    <s v="05/13/2025 6:37 AM"/>
    <d v="2025-05-13T13:12:55"/>
    <s v="Approved On Time"/>
    <n v="6"/>
    <s v=""/>
    <s v="4106 6001A - PPO Perform Shotblasting 8 Loc"/>
    <s v="240763 - Brian M. Garza"/>
    <s v="Juan Lopez's Crew"/>
  </r>
  <r>
    <n v="603289"/>
    <s v="240763"/>
    <s v="Brian M. Garza"/>
    <x v="4"/>
    <x v="4"/>
    <s v="4106 6001D"/>
    <s v="PPO Conc Overlay Prep for Over"/>
    <s v="1"/>
    <n v="6"/>
    <x v="4"/>
    <x v="1"/>
    <m/>
    <x v="29"/>
    <s v="Concrete"/>
    <s v="Juan Lopez"/>
    <s v="05/13/2025, 06:37"/>
    <m/>
    <s v="0001-01-01T00:00:00Z"/>
    <x v="15"/>
    <s v="2025-05-13T13:12:55.742188Z"/>
    <m/>
    <m/>
    <m/>
    <s v="2023-032 - IH-345 BRIDGE REHABILITATION"/>
    <x v="3"/>
    <d v="2025-05-12T00:00:00"/>
    <x v="4"/>
    <s v="05/13/2025 6:37 AM"/>
    <d v="2025-05-13T13:12:55"/>
    <s v="Approved On Time"/>
    <n v="6"/>
    <s v=""/>
    <s v="4106 6001D - PPO Conc Overlay Prep for Over"/>
    <s v="240763 - Brian M. Garza"/>
    <s v="Juan Lopez's Crew"/>
  </r>
  <r>
    <n v="603293"/>
    <s v="240718"/>
    <s v="Abraham A. Casarez"/>
    <x v="4"/>
    <x v="4"/>
    <s v="4106 6001A"/>
    <s v="PPO Perform Shotblasting 8 Loc"/>
    <s v="1"/>
    <n v="6"/>
    <x v="4"/>
    <x v="1"/>
    <m/>
    <x v="29"/>
    <s v="Concrete"/>
    <s v="Juan Lopez"/>
    <s v="05/13/2025, 06:37"/>
    <m/>
    <s v="0001-01-01T00:00:00Z"/>
    <x v="15"/>
    <s v="2025-05-13T13:12:55.7421883Z"/>
    <m/>
    <m/>
    <m/>
    <s v="2023-032 - IH-345 BRIDGE REHABILITATION"/>
    <x v="3"/>
    <d v="2025-05-12T00:00:00"/>
    <x v="4"/>
    <s v="05/13/2025 6:37 AM"/>
    <d v="2025-05-13T13:12:55"/>
    <s v="Approved On Time"/>
    <n v="6"/>
    <s v=""/>
    <s v="4106 6001A - PPO Perform Shotblasting 8 Loc"/>
    <s v="240718 - Abraham A. Casarez"/>
    <s v="Juan Lopez's Crew"/>
  </r>
  <r>
    <n v="603294"/>
    <s v="240718"/>
    <s v="Abraham A. Casarez"/>
    <x v="4"/>
    <x v="4"/>
    <s v="4106 6001D"/>
    <s v="PPO Conc Overlay Prep for Over"/>
    <s v="1"/>
    <n v="7"/>
    <x v="4"/>
    <x v="1"/>
    <m/>
    <x v="29"/>
    <s v="Concrete"/>
    <s v="Juan Lopez"/>
    <s v="05/13/2025, 06:37"/>
    <m/>
    <s v="0001-01-01T00:00:00Z"/>
    <x v="15"/>
    <s v="2025-05-13T13:12:55.7421884Z"/>
    <m/>
    <m/>
    <m/>
    <s v="2023-032 - IH-345 BRIDGE REHABILITATION"/>
    <x v="3"/>
    <d v="2025-05-12T00:00:00"/>
    <x v="4"/>
    <s v="05/13/2025 6:37 AM"/>
    <d v="2025-05-13T13:12:55"/>
    <s v="Approved On Time"/>
    <n v="7"/>
    <s v=""/>
    <s v="4106 6001D - PPO Conc Overlay Prep for Over"/>
    <s v="240718 - Abraham A. Casarez"/>
    <s v="Juan Lopez's Crew"/>
  </r>
  <r>
    <n v="604350"/>
    <s v="240718"/>
    <s v="Abraham A. Casarez"/>
    <x v="4"/>
    <x v="4"/>
    <s v="429 6004A"/>
    <s v="PT DECK REP Chip Clean Areas 4"/>
    <s v="1"/>
    <n v="4"/>
    <x v="2"/>
    <x v="1"/>
    <m/>
    <x v="29"/>
    <s v="Concrete"/>
    <s v="Juan Lopez"/>
    <s v="05/15/2025, 13:08"/>
    <m/>
    <s v="0001-01-01T00:00:00Z"/>
    <x v="15"/>
    <s v="2025-05-16T12:48:45.9981459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29 6004A - PT DECK REP Chip Clean Areas 4"/>
    <s v="240718 - Abraham A. Casarez"/>
    <s v="Juan Lopez's Crew"/>
  </r>
  <r>
    <n v="604351"/>
    <s v="240718"/>
    <s v="Abraham A. Casarez"/>
    <x v="4"/>
    <x v="4"/>
    <s v="429 6004B"/>
    <s v="PT DECK REP 4 deep 22 Pours"/>
    <s v="1"/>
    <n v="4"/>
    <x v="2"/>
    <x v="1"/>
    <m/>
    <x v="29"/>
    <s v="Concrete"/>
    <s v="Juan Lopez"/>
    <s v="05/15/2025, 13:08"/>
    <m/>
    <s v="0001-01-01T00:00:00Z"/>
    <x v="15"/>
    <s v="2025-05-16T12:48:45.998146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29 6004B - PT DECK REP 4 deep 22 Pours"/>
    <s v="240718 - Abraham A. Casarez"/>
    <s v="Juan Lopez's Crew"/>
  </r>
  <r>
    <n v="604352"/>
    <s v="240718"/>
    <s v="Abraham A. Casarez"/>
    <x v="4"/>
    <x v="4"/>
    <s v="4106 6001H"/>
    <s v="PPO Conc Overlay Clean After P"/>
    <s v="1"/>
    <n v="2.5"/>
    <x v="2"/>
    <x v="1"/>
    <m/>
    <x v="29"/>
    <s v="Concrete"/>
    <s v="Juan Lopez"/>
    <s v="05/15/2025, 13:08"/>
    <m/>
    <s v="0001-01-01T00:00:00Z"/>
    <x v="15"/>
    <s v="2025-05-16T12:48:45.9981462Z"/>
    <m/>
    <m/>
    <m/>
    <s v="2023-032 - IH-345 BRIDGE REHABILITATION"/>
    <x v="3"/>
    <d v="2025-05-14T00:00:00"/>
    <x v="2"/>
    <s v="05/15/2025 1:08 PM"/>
    <d v="2025-05-16T12:48:45"/>
    <s v="Approved On Time"/>
    <n v="2.5"/>
    <s v=""/>
    <s v="4106 6001H - PPO Conc Overlay Clean After P"/>
    <s v="240718 - Abraham A. Casarez"/>
    <s v="Juan Lopez's Crew"/>
  </r>
  <r>
    <n v="604341"/>
    <s v="240015"/>
    <s v="Mauro Salinas"/>
    <x v="4"/>
    <x v="4"/>
    <s v="429 6004A"/>
    <s v="PT DECK REP Chip Clean Areas 4"/>
    <s v="1"/>
    <n v="4"/>
    <x v="2"/>
    <x v="1"/>
    <m/>
    <x v="29"/>
    <s v="Concrete"/>
    <s v="Juan Lopez"/>
    <s v="05/15/2025, 13:07"/>
    <m/>
    <s v="0001-01-01T00:00:00Z"/>
    <x v="15"/>
    <s v="2025-05-16T12:48:45.9981435Z"/>
    <m/>
    <m/>
    <m/>
    <s v="2023-032 - IH-345 BRIDGE REHABILITATION"/>
    <x v="3"/>
    <d v="2025-05-14T00:00:00"/>
    <x v="2"/>
    <s v="05/15/2025 1:07 PM"/>
    <d v="2025-05-16T12:48:45"/>
    <s v="Approved On Time"/>
    <n v="4"/>
    <s v=""/>
    <s v="429 6004A - PT DECK REP Chip Clean Areas 4"/>
    <s v="240015 - Mauro Salinas"/>
    <s v="Juan Lopez's Crew"/>
  </r>
  <r>
    <n v="604342"/>
    <s v="240015"/>
    <s v="Mauro Salinas"/>
    <x v="4"/>
    <x v="4"/>
    <s v="429 6004B"/>
    <s v="PT DECK REP 4 deep 22 Pours"/>
    <s v="1"/>
    <n v="4"/>
    <x v="2"/>
    <x v="1"/>
    <m/>
    <x v="29"/>
    <s v="Concrete"/>
    <s v="Juan Lopez"/>
    <s v="05/15/2025, 13:07"/>
    <m/>
    <s v="0001-01-01T00:00:00Z"/>
    <x v="15"/>
    <s v="2025-05-16T12:48:45.998145Z"/>
    <m/>
    <m/>
    <m/>
    <s v="2023-032 - IH-345 BRIDGE REHABILITATION"/>
    <x v="3"/>
    <d v="2025-05-14T00:00:00"/>
    <x v="2"/>
    <s v="05/15/2025 1:07 PM"/>
    <d v="2025-05-16T12:48:45"/>
    <s v="Approved On Time"/>
    <n v="4"/>
    <s v=""/>
    <s v="429 6004B - PT DECK REP 4 deep 22 Pours"/>
    <s v="240015 - Mauro Salinas"/>
    <s v="Juan Lopez's Crew"/>
  </r>
  <r>
    <n v="604343"/>
    <s v="240015"/>
    <s v="Mauro Salinas"/>
    <x v="4"/>
    <x v="4"/>
    <s v="4106 6001H"/>
    <s v="PPO Conc Overlay Clean After P"/>
    <s v="1"/>
    <n v="2.5"/>
    <x v="2"/>
    <x v="1"/>
    <m/>
    <x v="29"/>
    <s v="Concrete"/>
    <s v="Juan Lopez"/>
    <s v="05/15/2025, 13:07"/>
    <m/>
    <s v="0001-01-01T00:00:00Z"/>
    <x v="15"/>
    <s v="2025-05-16T12:48:45.9981451Z"/>
    <m/>
    <m/>
    <m/>
    <s v="2023-032 - IH-345 BRIDGE REHABILITATION"/>
    <x v="3"/>
    <d v="2025-05-14T00:00:00"/>
    <x v="2"/>
    <s v="05/15/2025 1:07 PM"/>
    <d v="2025-05-16T12:48:45"/>
    <s v="Approved On Time"/>
    <n v="2.5"/>
    <s v=""/>
    <s v="4106 6001H - PPO Conc Overlay Clean After P"/>
    <s v="240015 - Mauro Salinas"/>
    <s v="Juan Lopez's Crew"/>
  </r>
  <r>
    <n v="603282"/>
    <s v="240015"/>
    <s v="Mauro Salinas"/>
    <x v="4"/>
    <x v="4"/>
    <s v="4106 6001A"/>
    <s v="PPO Perform Shotblasting 8 Loc"/>
    <s v="1"/>
    <n v="6"/>
    <x v="4"/>
    <x v="1"/>
    <m/>
    <x v="29"/>
    <s v="Concrete"/>
    <s v="Juan Lopez"/>
    <s v="05/13/2025, 06:36"/>
    <m/>
    <s v="0001-01-01T00:00:00Z"/>
    <x v="15"/>
    <s v="2025-05-13T13:12:55.742186Z"/>
    <m/>
    <m/>
    <m/>
    <s v="2023-032 - IH-345 BRIDGE REHABILITATION"/>
    <x v="3"/>
    <d v="2025-05-12T00:00:00"/>
    <x v="4"/>
    <s v="05/13/2025 6:36 AM"/>
    <d v="2025-05-13T13:12:55"/>
    <s v="Approved On Time"/>
    <n v="6"/>
    <s v=""/>
    <s v="4106 6001A - PPO Perform Shotblasting 8 Loc"/>
    <s v="240015 - Mauro Salinas"/>
    <s v="Juan Lopez's Crew"/>
  </r>
  <r>
    <n v="603283"/>
    <s v="240015"/>
    <s v="Mauro Salinas"/>
    <x v="4"/>
    <x v="4"/>
    <s v="4106 6001D"/>
    <s v="PPO Conc Overlay Prep for Over"/>
    <s v="1"/>
    <n v="6"/>
    <x v="4"/>
    <x v="1"/>
    <m/>
    <x v="29"/>
    <s v="Concrete"/>
    <s v="Juan Lopez"/>
    <s v="05/13/2025, 06:36"/>
    <m/>
    <s v="0001-01-01T00:00:00Z"/>
    <x v="15"/>
    <s v="2025-05-13T13:12:55.7421874Z"/>
    <m/>
    <m/>
    <m/>
    <s v="2023-032 - IH-345 BRIDGE REHABILITATION"/>
    <x v="3"/>
    <d v="2025-05-12T00:00:00"/>
    <x v="4"/>
    <s v="05/13/2025 6:36 AM"/>
    <d v="2025-05-13T13:12:55"/>
    <s v="Approved On Time"/>
    <n v="6"/>
    <s v=""/>
    <s v="4106 6001D - PPO Conc Overlay Prep for Over"/>
    <s v="240015 - Mauro Salinas"/>
    <s v="Juan Lopez's Crew"/>
  </r>
  <r>
    <n v="602424"/>
    <s v="240015"/>
    <s v="Mauro Salinas"/>
    <x v="5"/>
    <x v="5"/>
    <s v="483 6021C"/>
    <s v="HYRDO Clean Tanks"/>
    <s v="1"/>
    <n v="6"/>
    <x v="6"/>
    <x v="1"/>
    <m/>
    <x v="29"/>
    <s v="Concrete"/>
    <s v="Juan Lopez"/>
    <s v="05/11/2025, 19:59"/>
    <m/>
    <s v="0001-01-01T00:00:00Z"/>
    <x v="15"/>
    <s v="2025-05-12T13:54:07.8876369Z"/>
    <m/>
    <m/>
    <m/>
    <s v="2023-034 - Dallas IH 45 Bridge Maintenanc"/>
    <x v="3"/>
    <d v="2025-05-11T00:00:00"/>
    <x v="6"/>
    <s v="05/11/2025 7:59 PM"/>
    <d v="2025-05-12T13:54:07"/>
    <s v="Approved On Time"/>
    <n v="6"/>
    <s v=""/>
    <s v="483 6021C - HYRDO Clean Tanks"/>
    <s v="240015 - Mauro Salinas"/>
    <s v="Juan Lopez's Crew"/>
  </r>
  <r>
    <n v="602390"/>
    <s v="240015"/>
    <s v="Mauro Salinas"/>
    <x v="5"/>
    <x v="5"/>
    <s v="439 6017G"/>
    <s v="CO Pour"/>
    <s v="1"/>
    <n v="6"/>
    <x v="6"/>
    <x v="1"/>
    <m/>
    <x v="29"/>
    <s v="Concrete"/>
    <s v="Juan Lopez"/>
    <s v="05/11/2025, 18:58"/>
    <m/>
    <s v="0001-01-01T00:00:00Z"/>
    <x v="15"/>
    <s v="2025-05-12T13:54:07.8876348Z"/>
    <m/>
    <m/>
    <m/>
    <s v="2023-034 - Dallas IH 45 Bridge Maintenanc"/>
    <x v="3"/>
    <d v="2025-05-11T00:00:00"/>
    <x v="6"/>
    <s v="05/11/2025 6:58 PM"/>
    <d v="2025-05-12T13:54:07"/>
    <s v="Approved On Time"/>
    <n v="6"/>
    <s v=""/>
    <s v="439 6017G - CO Pour"/>
    <s v="240015 - Mauro Salinas"/>
    <s v="Juan Lopez's Crew"/>
  </r>
  <r>
    <n v="604344"/>
    <s v="240811"/>
    <s v="Kevin Quinones"/>
    <x v="4"/>
    <x v="4"/>
    <s v="429 6004A"/>
    <s v="PT DECK REP Chip Clean Areas 4"/>
    <s v="1"/>
    <n v="4"/>
    <x v="2"/>
    <x v="1"/>
    <m/>
    <x v="29"/>
    <s v="Concrete"/>
    <s v="Juan Lopez"/>
    <s v="05/15/2025, 13:07"/>
    <m/>
    <s v="0001-01-01T00:00:00Z"/>
    <x v="15"/>
    <s v="2025-05-16T12:48:45.9981453Z"/>
    <m/>
    <m/>
    <m/>
    <s v="2023-032 - IH-345 BRIDGE REHABILITATION"/>
    <x v="3"/>
    <d v="2025-05-14T00:00:00"/>
    <x v="2"/>
    <s v="05/15/2025 1:07 PM"/>
    <d v="2025-05-16T12:48:45"/>
    <s v="Approved On Time"/>
    <n v="4"/>
    <s v=""/>
    <s v="429 6004A - PT DECK REP Chip Clean Areas 4"/>
    <s v="240811 - Kevin Quinones"/>
    <s v="Juan Lopez's Crew"/>
  </r>
  <r>
    <n v="604345"/>
    <s v="240811"/>
    <s v="Kevin Quinones"/>
    <x v="4"/>
    <x v="4"/>
    <s v="429 6004B"/>
    <s v="PT DECK REP 4 deep 22 Pours"/>
    <s v="1"/>
    <n v="2.5"/>
    <x v="2"/>
    <x v="1"/>
    <m/>
    <x v="29"/>
    <s v="Concrete"/>
    <s v="Juan Lopez"/>
    <s v="05/15/2025, 13:07"/>
    <m/>
    <s v="0001-01-01T00:00:00Z"/>
    <x v="15"/>
    <s v="2025-05-16T12:48:45.9981454Z"/>
    <m/>
    <m/>
    <m/>
    <s v="2023-032 - IH-345 BRIDGE REHABILITATION"/>
    <x v="3"/>
    <d v="2025-05-14T00:00:00"/>
    <x v="2"/>
    <s v="05/15/2025 1:07 PM"/>
    <d v="2025-05-16T12:48:45"/>
    <s v="Approved On Time"/>
    <n v="2.5"/>
    <s v=""/>
    <s v="429 6004B - PT DECK REP 4 deep 22 Pours"/>
    <s v="240811 - Kevin Quinones"/>
    <s v="Juan Lopez's Crew"/>
  </r>
  <r>
    <n v="604346"/>
    <s v="240811"/>
    <s v="Kevin Quinones"/>
    <x v="4"/>
    <x v="4"/>
    <s v="4106 6001H"/>
    <s v="PPO Conc Overlay Clean After P"/>
    <s v="1"/>
    <n v="4"/>
    <x v="2"/>
    <x v="1"/>
    <m/>
    <x v="29"/>
    <s v="Concrete"/>
    <s v="Juan Lopez"/>
    <s v="05/15/2025, 13:08"/>
    <m/>
    <s v="0001-01-01T00:00:00Z"/>
    <x v="15"/>
    <s v="2025-05-16T12:48:45.9981455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106 6001H - PPO Conc Overlay Clean After P"/>
    <s v="240811 - Kevin Quinones"/>
    <s v="Juan Lopez's Crew"/>
  </r>
  <r>
    <n v="602392"/>
    <s v="240811"/>
    <s v="Kevin Quinones"/>
    <x v="5"/>
    <x v="5"/>
    <s v="439 6017G"/>
    <s v="CO Pour"/>
    <s v="1"/>
    <n v="6"/>
    <x v="6"/>
    <x v="1"/>
    <m/>
    <x v="29"/>
    <s v="Concrete"/>
    <s v="Juan Lopez"/>
    <s v="05/11/2025, 18:58"/>
    <m/>
    <s v="0001-01-01T00:00:00Z"/>
    <x v="15"/>
    <s v="2025-05-12T13:54:07.8876362Z"/>
    <m/>
    <m/>
    <m/>
    <s v="2023-034 - Dallas IH 45 Bridge Maintenanc"/>
    <x v="3"/>
    <d v="2025-05-11T00:00:00"/>
    <x v="6"/>
    <s v="05/11/2025 6:58 PM"/>
    <d v="2025-05-12T13:54:07"/>
    <s v="Approved On Time"/>
    <n v="6"/>
    <s v=""/>
    <s v="439 6017G - CO Pour"/>
    <s v="240811 - Kevin Quinones"/>
    <s v="Juan Lopez's Crew"/>
  </r>
  <r>
    <n v="602423"/>
    <s v="240811"/>
    <s v="Kevin Quinones"/>
    <x v="5"/>
    <x v="5"/>
    <s v="483 6021C"/>
    <s v="HYRDO Clean Tanks"/>
    <s v="1"/>
    <n v="6"/>
    <x v="6"/>
    <x v="1"/>
    <m/>
    <x v="29"/>
    <s v="Concrete"/>
    <s v="Juan Lopez"/>
    <s v="05/11/2025, 19:59"/>
    <m/>
    <s v="0001-01-01T00:00:00Z"/>
    <x v="15"/>
    <s v="2025-05-12T13:54:07.8876368Z"/>
    <m/>
    <m/>
    <m/>
    <s v="2023-034 - Dallas IH 45 Bridge Maintenanc"/>
    <x v="3"/>
    <d v="2025-05-11T00:00:00"/>
    <x v="6"/>
    <s v="05/11/2025 7:59 PM"/>
    <d v="2025-05-12T13:54:07"/>
    <s v="Approved On Time"/>
    <n v="6"/>
    <s v=""/>
    <s v="483 6021C - HYRDO Clean Tanks"/>
    <s v="240811 - Kevin Quinones"/>
    <s v="Juan Lopez's Crew"/>
  </r>
  <r>
    <n v="604347"/>
    <s v="240129"/>
    <s v="Miguel A. Carbajal"/>
    <x v="4"/>
    <x v="4"/>
    <s v="429 6004A"/>
    <s v="PT DECK REP Chip Clean Areas 4"/>
    <s v="1"/>
    <n v="2.5"/>
    <x v="2"/>
    <x v="1"/>
    <m/>
    <x v="29"/>
    <s v="Concrete"/>
    <s v="Juan Lopez"/>
    <s v="05/15/2025, 13:08"/>
    <m/>
    <s v="0001-01-01T00:00:00Z"/>
    <x v="15"/>
    <s v="2025-05-16T12:48:45.9981456Z"/>
    <m/>
    <m/>
    <m/>
    <s v="2023-032 - IH-345 BRIDGE REHABILITATION"/>
    <x v="3"/>
    <d v="2025-05-14T00:00:00"/>
    <x v="2"/>
    <s v="05/15/2025 1:08 PM"/>
    <d v="2025-05-16T12:48:45"/>
    <s v="Approved On Time"/>
    <n v="2.5"/>
    <s v=""/>
    <s v="429 6004A - PT DECK REP Chip Clean Areas 4"/>
    <s v="240129 - Miguel A. Carbajal"/>
    <s v="Juan Lopez's Crew"/>
  </r>
  <r>
    <n v="604348"/>
    <s v="240129"/>
    <s v="Miguel A. Carbajal"/>
    <x v="4"/>
    <x v="4"/>
    <s v="429 6004B"/>
    <s v="PT DECK REP 4 deep 22 Pours"/>
    <s v="1"/>
    <n v="4"/>
    <x v="2"/>
    <x v="1"/>
    <m/>
    <x v="29"/>
    <s v="Concrete"/>
    <s v="Juan Lopez"/>
    <s v="05/15/2025, 13:08"/>
    <m/>
    <s v="0001-01-01T00:00:00Z"/>
    <x v="15"/>
    <s v="2025-05-16T12:48:45.9981457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29 6004B - PT DECK REP 4 deep 22 Pours"/>
    <s v="240129 - Miguel A. Carbajal"/>
    <s v="Juan Lopez's Crew"/>
  </r>
  <r>
    <n v="604349"/>
    <s v="240129"/>
    <s v="Miguel A. Carbajal"/>
    <x v="4"/>
    <x v="4"/>
    <s v="4106 6001H"/>
    <s v="PPO Conc Overlay Clean After P"/>
    <s v="1"/>
    <n v="4"/>
    <x v="2"/>
    <x v="1"/>
    <m/>
    <x v="29"/>
    <s v="Concrete"/>
    <s v="Juan Lopez"/>
    <s v="05/15/2025, 13:08"/>
    <m/>
    <s v="0001-01-01T00:00:00Z"/>
    <x v="15"/>
    <s v="2025-05-16T12:48:45.9981458Z"/>
    <m/>
    <m/>
    <m/>
    <s v="2023-032 - IH-345 BRIDGE REHABILITATION"/>
    <x v="3"/>
    <d v="2025-05-14T00:00:00"/>
    <x v="2"/>
    <s v="05/15/2025 1:08 PM"/>
    <d v="2025-05-16T12:48:45"/>
    <s v="Approved On Time"/>
    <n v="4"/>
    <s v=""/>
    <s v="4106 6001H - PPO Conc Overlay Clean After P"/>
    <s v="240129 - Miguel A. Carbajal"/>
    <s v="Juan Lopez's Crew"/>
  </r>
  <r>
    <n v="603430"/>
    <s v="230017"/>
    <s v="Lorenzo Aparicio"/>
    <x v="4"/>
    <x v="4"/>
    <s v="9000 100C"/>
    <s v="LD INOUT SHOW UP REPAIR LABOR"/>
    <s v="1"/>
    <n v="8"/>
    <x v="4"/>
    <x v="1"/>
    <m/>
    <x v="1"/>
    <m/>
    <s v="Lorenzo Aparicio"/>
    <s v="05/13/2025, 09:12"/>
    <m/>
    <s v="0001-01-01T00:00:00Z"/>
    <x v="15"/>
    <s v="2025-05-13T18:36:26.8445617Z"/>
    <m/>
    <m/>
    <m/>
    <s v="2023-032 - IH-345 BRIDGE REHABILITATION"/>
    <x v="3"/>
    <d v="2025-05-12T00:00:00"/>
    <x v="4"/>
    <s v="05/13/2025 9:12 AM"/>
    <d v="2025-05-13T18:36:26"/>
    <s v="Approved On Time"/>
    <n v="8"/>
    <s v=""/>
    <s v="9000 100C - LD INOUT SHOW UP REPAIR LABOR"/>
    <s v="230017 - Lorenzo Aparicio"/>
    <s v=""/>
  </r>
  <r>
    <n v="603697"/>
    <s v="240819"/>
    <s v="Nathan T. Jackson"/>
    <x v="4"/>
    <x v="4"/>
    <s v="4106 6001M"/>
    <s v="PPC DRIVER"/>
    <s v="1"/>
    <n v="10"/>
    <x v="2"/>
    <x v="1"/>
    <m/>
    <x v="1"/>
    <m/>
    <s v="Nathan T. Jackson"/>
    <s v="05/14/2025, 06:05"/>
    <m/>
    <s v="0001-01-01T00:00:00Z"/>
    <x v="15"/>
    <s v="2025-05-14T12:52:50.0580525Z"/>
    <m/>
    <m/>
    <m/>
    <s v="2023-032 - IH-345 BRIDGE REHABILITATION"/>
    <x v="3"/>
    <d v="2025-05-14T00:00:00"/>
    <x v="2"/>
    <s v="05/14/2025 6:05 AM"/>
    <d v="2025-05-14T12:52:50"/>
    <s v="Approved On Time"/>
    <n v="10"/>
    <s v=""/>
    <s v="4106 6001M - PPC DRIVER"/>
    <s v="240819 - Nathan T. Jackson"/>
    <s v=""/>
  </r>
  <r>
    <n v="603428"/>
    <s v="240819"/>
    <s v="Nathan T. Jackson"/>
    <x v="4"/>
    <x v="4"/>
    <s v="4106 6001M"/>
    <s v="PPC DRIVER"/>
    <s v="1"/>
    <n v="4"/>
    <x v="4"/>
    <x v="1"/>
    <m/>
    <x v="1"/>
    <m/>
    <s v="Nathan T. Jackson"/>
    <s v="05/13/2025, 09:11"/>
    <m/>
    <s v="0001-01-01T00:00:00Z"/>
    <x v="15"/>
    <s v="2025-05-13T18:36:36.2496149Z"/>
    <m/>
    <m/>
    <m/>
    <s v="2023-032 - IH-345 BRIDGE REHABILITATION"/>
    <x v="3"/>
    <d v="2025-05-12T00:00:00"/>
    <x v="4"/>
    <s v="05/13/2025 9:11 AM"/>
    <d v="2025-05-13T18:36:36"/>
    <s v="Approved On Time"/>
    <n v="4"/>
    <s v=""/>
    <s v="4106 6001M - PPC DRIVER"/>
    <s v="240819 - Nathan T. Jackson"/>
    <s v=""/>
  </r>
  <r>
    <n v="603429"/>
    <s v="240819"/>
    <s v="Nathan T. Jackson"/>
    <x v="4"/>
    <x v="4"/>
    <s v="4106 6001M"/>
    <s v="PPC DRIVER"/>
    <s v="1"/>
    <n v="6.5"/>
    <x v="3"/>
    <x v="1"/>
    <m/>
    <x v="1"/>
    <m/>
    <s v="Nathan T. Jackson"/>
    <s v="05/13/2025, 09:11"/>
    <m/>
    <s v="0001-01-01T00:00:00Z"/>
    <x v="15"/>
    <s v="2025-05-13T18:36:36.2594813Z"/>
    <m/>
    <m/>
    <m/>
    <s v="2023-032 - IH-345 BRIDGE REHABILITATION"/>
    <x v="3"/>
    <d v="2025-05-13T00:00:00"/>
    <x v="3"/>
    <s v="05/13/2025 9:11 AM"/>
    <d v="2025-05-13T18:36:36"/>
    <s v="Approved On Time"/>
    <n v="6.5"/>
    <s v=""/>
    <s v="4106 6001M - PPC DRIVER"/>
    <s v="240819 - Nathan T. Jackson"/>
    <s v=""/>
  </r>
  <r>
    <n v="603928"/>
    <s v="240809"/>
    <s v="Santiago Ponciano Lara"/>
    <x v="5"/>
    <x v="5"/>
    <s v="9000 100C"/>
    <s v="LD INOUT SHOW UP REPAIR LABOR"/>
    <s v="1"/>
    <n v="11.5"/>
    <x v="3"/>
    <x v="1"/>
    <m/>
    <x v="28"/>
    <s v="Bridge"/>
    <s v="Jesus O. Rodarte Serrano"/>
    <s v="05/14/2025, 12:44"/>
    <m/>
    <s v="0001-01-01T00:00:00Z"/>
    <x v="15"/>
    <s v="2025-05-16T12:45:03.509681Z"/>
    <m/>
    <m/>
    <m/>
    <s v="2023-034 - Dallas IH 45 Bridge Maintenanc"/>
    <x v="3"/>
    <d v="2025-05-13T00:00:00"/>
    <x v="3"/>
    <s v="05/14/2025 12:44 PM"/>
    <d v="2025-05-16T12:45:03"/>
    <s v="Approved On Time"/>
    <n v="11.5"/>
    <s v=""/>
    <s v="9000 100C - LD INOUT SHOW UP REPAIR LABOR"/>
    <s v="240809 - Santiago Ponciano Lara"/>
    <s v="Jesus Rodarte's Crew"/>
  </r>
  <r>
    <n v="603929"/>
    <s v="240809"/>
    <s v="Santiago Ponciano Lara"/>
    <x v="5"/>
    <x v="5"/>
    <s v="9000 100C"/>
    <s v="LD INOUT SHOW UP REPAIR LABOR"/>
    <s v="1"/>
    <n v="11.5"/>
    <x v="4"/>
    <x v="1"/>
    <m/>
    <x v="28"/>
    <s v="Bridge"/>
    <s v="Jesus O. Rodarte Serrano"/>
    <s v="05/14/2025, 12:45"/>
    <m/>
    <s v="0001-01-01T00:00:00Z"/>
    <x v="15"/>
    <s v="2025-05-16T12:45:03.5229942Z"/>
    <m/>
    <m/>
    <m/>
    <s v="2023-034 - Dallas IH 45 Bridge Maintenanc"/>
    <x v="3"/>
    <d v="2025-05-12T00:00:00"/>
    <x v="4"/>
    <s v="05/14/2025 12:45 PM"/>
    <d v="2025-05-16T12:45:03"/>
    <s v="Approved On Time"/>
    <n v="11.5"/>
    <s v=""/>
    <s v="9000 100C - LD INOUT SHOW UP REPAIR LABOR"/>
    <s v="240809 - Santiago Ponciano Lara"/>
    <s v="Jesus Rodarte's Crew"/>
  </r>
  <r>
    <n v="604434"/>
    <s v="240809"/>
    <s v="Santiago Ponciano Lara"/>
    <x v="5"/>
    <x v="5"/>
    <s v="9000 100C"/>
    <s v="LD INOUT SHOW UP REPAIR LABOR"/>
    <s v="1"/>
    <n v="10"/>
    <x v="1"/>
    <x v="1"/>
    <m/>
    <x v="28"/>
    <s v="Bridge"/>
    <s v="Jesus O. Rodarte Serrano"/>
    <s v="05/15/2025, 17:59"/>
    <m/>
    <s v="0001-01-01T00:00:00Z"/>
    <x v="15"/>
    <s v="2025-05-16T12:45:03.5423145Z"/>
    <m/>
    <m/>
    <m/>
    <s v="2023-034 - Dallas IH 45 Bridge Maintenanc"/>
    <x v="3"/>
    <d v="2025-05-15T00:00:00"/>
    <x v="1"/>
    <s v="05/15/2025 5:59 PM"/>
    <d v="2025-05-16T12:45:03"/>
    <s v="Approved On Time"/>
    <n v="10"/>
    <s v=""/>
    <s v="9000 100C - LD INOUT SHOW UP REPAIR LABOR"/>
    <s v="240809 - Santiago Ponciano Lara"/>
    <s v="Jesus Rodarte's Crew"/>
  </r>
  <r>
    <n v="604310"/>
    <s v="240828"/>
    <s v="Mario De La Torre"/>
    <x v="5"/>
    <x v="5"/>
    <s v="502 6001C"/>
    <s v="TRAFF Weekend Op"/>
    <s v="1"/>
    <n v="11"/>
    <x v="2"/>
    <x v="1"/>
    <m/>
    <x v="26"/>
    <s v="Traffic"/>
    <s v="Omar Ramirez"/>
    <s v="05/15/2025, 09:55"/>
    <m/>
    <s v="0001-01-01T00:00:00Z"/>
    <x v="15"/>
    <s v="2025-05-16T12:44:41.8943922Z"/>
    <m/>
    <m/>
    <m/>
    <s v="2023-034 - Dallas IH 45 Bridge Maintenanc"/>
    <x v="3"/>
    <d v="2025-05-14T00:00:00"/>
    <x v="2"/>
    <s v="05/15/2025 9:55 AM"/>
    <d v="2025-05-16T12:44:41"/>
    <s v="Approved On Time"/>
    <n v="11"/>
    <s v=""/>
    <s v="502 6001C - TRAFF Weekend Op"/>
    <s v="240828 - Mario De La Torre"/>
    <s v="Omar Ramirez Traffic Crew"/>
  </r>
  <r>
    <n v="603348"/>
    <s v="240713"/>
    <s v="Olivorio Loredo Jr"/>
    <x v="4"/>
    <x v="4"/>
    <s v="502 6001B"/>
    <s v="TRAFF Full Single Lanes Closur"/>
    <s v="1"/>
    <n v="5"/>
    <x v="4"/>
    <x v="1"/>
    <m/>
    <x v="26"/>
    <s v="Traffic"/>
    <s v="Omar Ramirez"/>
    <s v="05/13/2025, 07:30"/>
    <m/>
    <s v="0001-01-01T00:00:00Z"/>
    <x v="15"/>
    <s v="2025-05-13T13:12:12.1187319Z"/>
    <m/>
    <m/>
    <m/>
    <s v="2023-032 - IH-345 BRIDGE REHABILITATION"/>
    <x v="3"/>
    <d v="2025-05-12T00:00:00"/>
    <x v="4"/>
    <s v="05/13/2025 7:30 AM"/>
    <d v="2025-05-13T13:12:12"/>
    <s v="Approved On Time"/>
    <n v="5"/>
    <s v=""/>
    <s v="502 6001B - TRAFF Full Single Lanes Closur"/>
    <s v="240713 - Olivorio Loredo Jr"/>
    <s v="Omar Ramirez Traffic Crew"/>
  </r>
  <r>
    <n v="604647"/>
    <s v="240713"/>
    <s v="Olivorio Loredo Jr"/>
    <x v="4"/>
    <x v="4"/>
    <s v="502 6001B"/>
    <s v="TRAFF Full Single Lanes Closur"/>
    <s v="1"/>
    <n v="10.5"/>
    <x v="1"/>
    <x v="1"/>
    <m/>
    <x v="26"/>
    <s v="Traffic"/>
    <s v="Omar Ramirez"/>
    <s v="05/16/2025, 06:54"/>
    <m/>
    <s v="0001-01-01T00:00:00Z"/>
    <x v="15"/>
    <s v="2025-05-16T12:45:29.8854978Z"/>
    <m/>
    <m/>
    <m/>
    <s v="2023-032 - IH-345 BRIDGE REHABILITATION"/>
    <x v="3"/>
    <d v="2025-05-15T00:00:00"/>
    <x v="1"/>
    <s v="05/16/2025 6:54 AM"/>
    <d v="2025-05-16T12:45:29"/>
    <s v="Approved On Time"/>
    <n v="10.5"/>
    <s v=""/>
    <s v="502 6001B - TRAFF Full Single Lanes Closur"/>
    <s v="240713 - Olivorio Loredo Jr"/>
    <s v="Omar Ramirez Traffic Crew"/>
  </r>
  <r>
    <n v="604648"/>
    <s v="240713"/>
    <s v="Olivorio Loredo Jr"/>
    <x v="4"/>
    <x v="4"/>
    <s v="502 6001D"/>
    <s v="TRAFF Detours Single Lane Clos"/>
    <s v="1"/>
    <n v="2"/>
    <x v="1"/>
    <x v="1"/>
    <m/>
    <x v="26"/>
    <s v="Traffic"/>
    <s v="Omar Ramirez"/>
    <s v="05/16/2025, 06:54"/>
    <m/>
    <s v="0001-01-01T00:00:00Z"/>
    <x v="15"/>
    <s v="2025-05-16T12:45:29.8854979Z"/>
    <m/>
    <m/>
    <m/>
    <s v="2023-032 - IH-345 BRIDGE REHABILITATION"/>
    <x v="3"/>
    <d v="2025-05-15T00:00:00"/>
    <x v="1"/>
    <s v="05/16/2025 6:54 AM"/>
    <d v="2025-05-16T12:45:29"/>
    <s v="Approved On Time"/>
    <n v="2"/>
    <s v=""/>
    <s v="502 6001D - TRAFF Detours Single Lane Clos"/>
    <s v="240713 - Olivorio Loredo Jr"/>
    <s v="Omar Ramirez Traffic Crew"/>
  </r>
  <r>
    <n v="602667"/>
    <s v="240713"/>
    <s v="Olivorio Loredo Jr"/>
    <x v="5"/>
    <x v="5"/>
    <s v="545 6005A"/>
    <s v="CRASH CUSH ATTEN (REMOVE)"/>
    <s v="1"/>
    <n v="1.5"/>
    <x v="6"/>
    <x v="1"/>
    <m/>
    <x v="26"/>
    <s v="Traffic"/>
    <s v="Omar Ramirez"/>
    <s v="05/12/2025, 07:07"/>
    <m/>
    <s v="0001-01-01T00:00:00Z"/>
    <x v="15"/>
    <s v="2025-05-12T13:47:25.664528Z"/>
    <m/>
    <m/>
    <m/>
    <s v="2023-034 - Dallas IH 45 Bridge Maintenanc"/>
    <x v="3"/>
    <d v="2025-05-11T00:00:00"/>
    <x v="6"/>
    <s v="05/12/2025 7:07 AM"/>
    <d v="2025-05-12T13:47:25"/>
    <s v="Approved On Time"/>
    <n v="1.5"/>
    <s v=""/>
    <s v="545 6005A - CRASH CUSH ATTEN (REMOVE)"/>
    <s v="240713 - Olivorio Loredo Jr"/>
    <s v="Omar Ramirez Traffic Crew"/>
  </r>
  <r>
    <n v="602677"/>
    <s v="240713"/>
    <s v="Olivorio Loredo Jr"/>
    <x v="5"/>
    <x v="5"/>
    <s v="502 6001C"/>
    <s v="TRAFF Weekend Op"/>
    <s v="1"/>
    <n v="9.5"/>
    <x v="6"/>
    <x v="1"/>
    <m/>
    <x v="26"/>
    <s v="Traffic"/>
    <s v="Omar Ramirez"/>
    <s v="05/12/2025, 07:11"/>
    <m/>
    <s v="0001-01-01T00:00:00Z"/>
    <x v="15"/>
    <s v="2025-05-12T13:47:25.6645287Z"/>
    <m/>
    <m/>
    <m/>
    <s v="2023-034 - Dallas IH 45 Bridge Maintenanc"/>
    <x v="3"/>
    <d v="2025-05-11T00:00:00"/>
    <x v="6"/>
    <s v="05/12/2025 7:11 AM"/>
    <d v="2025-05-12T13:47:25"/>
    <s v="Approved On Time"/>
    <n v="9.5"/>
    <s v=""/>
    <s v="502 6001C - TRAFF Weekend Op"/>
    <s v="240713 - Olivorio Loredo Jr"/>
    <s v="Omar Ramirez Traffic Crew"/>
  </r>
  <r>
    <n v="604308"/>
    <s v="240713"/>
    <s v="Olivorio Loredo Jr"/>
    <x v="5"/>
    <x v="5"/>
    <s v="502 6001C"/>
    <s v="TRAFF Weekend Op"/>
    <s v="1"/>
    <n v="11"/>
    <x v="2"/>
    <x v="1"/>
    <m/>
    <x v="26"/>
    <s v="Traffic"/>
    <s v="Omar Ramirez"/>
    <s v="05/15/2025, 09:54"/>
    <m/>
    <s v="0001-01-01T00:00:00Z"/>
    <x v="15"/>
    <s v="2025-05-16T12:44:41.894392Z"/>
    <m/>
    <m/>
    <m/>
    <s v="2023-034 - Dallas IH 45 Bridge Maintenanc"/>
    <x v="3"/>
    <d v="2025-05-14T00:00:00"/>
    <x v="2"/>
    <s v="05/15/2025 9:54 AM"/>
    <d v="2025-05-16T12:44:41"/>
    <s v="Approved On Time"/>
    <n v="11"/>
    <s v=""/>
    <s v="502 6001C - TRAFF Weekend Op"/>
    <s v="240713 - Olivorio Loredo Jr"/>
    <s v="Omar Ramirez Traffic Crew"/>
  </r>
  <r>
    <n v="604307"/>
    <s v="240675"/>
    <s v="Cordova A. Hodges"/>
    <x v="5"/>
    <x v="5"/>
    <s v="502 6001C"/>
    <s v="TRAFF Weekend Op"/>
    <s v="1"/>
    <n v="11"/>
    <x v="2"/>
    <x v="1"/>
    <m/>
    <x v="26"/>
    <s v="Traffic"/>
    <s v="Omar Ramirez"/>
    <s v="05/15/2025, 09:54"/>
    <m/>
    <s v="0001-01-01T00:00:00Z"/>
    <x v="15"/>
    <s v="2025-05-16T12:44:41.8943907Z"/>
    <m/>
    <m/>
    <m/>
    <s v="2023-034 - Dallas IH 45 Bridge Maintenanc"/>
    <x v="3"/>
    <d v="2025-05-14T00:00:00"/>
    <x v="2"/>
    <s v="05/15/2025 9:54 AM"/>
    <d v="2025-05-16T12:44:41"/>
    <s v="Approved On Time"/>
    <n v="11"/>
    <s v=""/>
    <s v="502 6001C - TRAFF Weekend Op"/>
    <s v="240675 - Cordova A. Hodges"/>
    <s v="Omar Ramirez Traffic Crew"/>
  </r>
  <r>
    <n v="602676"/>
    <s v="240828"/>
    <s v="Mario De La Torre"/>
    <x v="5"/>
    <x v="5"/>
    <s v="502 6001C"/>
    <s v="TRAFF Weekend Op"/>
    <s v="1"/>
    <n v="9.5"/>
    <x v="6"/>
    <x v="1"/>
    <m/>
    <x v="26"/>
    <s v="Traffic"/>
    <s v="Omar Ramirez"/>
    <s v="05/12/2025, 07:11"/>
    <m/>
    <s v="0001-01-01T00:00:00Z"/>
    <x v="15"/>
    <s v="2025-05-12T13:47:25.6645286Z"/>
    <m/>
    <m/>
    <m/>
    <s v="2023-034 - Dallas IH 45 Bridge Maintenanc"/>
    <x v="3"/>
    <d v="2025-05-11T00:00:00"/>
    <x v="6"/>
    <s v="05/12/2025 7:11 AM"/>
    <d v="2025-05-12T13:47:25"/>
    <s v="Approved On Time"/>
    <n v="9.5"/>
    <s v=""/>
    <s v="502 6001C - TRAFF Weekend Op"/>
    <s v="240828 - Mario De La Torre"/>
    <s v="Omar Ramirez Traffic Crew"/>
  </r>
  <r>
    <n v="602668"/>
    <s v="240828"/>
    <s v="Mario De La Torre"/>
    <x v="5"/>
    <x v="5"/>
    <s v="545 6005A"/>
    <s v="CRASH CUSH ATTEN (REMOVE)"/>
    <s v="1"/>
    <n v="1.5"/>
    <x v="6"/>
    <x v="1"/>
    <m/>
    <x v="26"/>
    <s v="Traffic"/>
    <s v="Omar Ramirez"/>
    <s v="05/12/2025, 07:07"/>
    <m/>
    <s v="0001-01-01T00:00:00Z"/>
    <x v="15"/>
    <s v="2025-05-12T13:47:25.664528Z"/>
    <m/>
    <m/>
    <m/>
    <s v="2023-034 - Dallas IH 45 Bridge Maintenanc"/>
    <x v="3"/>
    <d v="2025-05-11T00:00:00"/>
    <x v="6"/>
    <s v="05/12/2025 7:07 AM"/>
    <d v="2025-05-12T13:47:25"/>
    <s v="Approved On Time"/>
    <n v="1.5"/>
    <s v=""/>
    <s v="545 6005A - CRASH CUSH ATTEN (REMOVE)"/>
    <s v="240828 - Mario De La Torre"/>
    <s v="Omar Ramirez Traffic Crew"/>
  </r>
  <r>
    <n v="604649"/>
    <s v="240828"/>
    <s v="Mario De La Torre"/>
    <x v="4"/>
    <x v="4"/>
    <s v="502 6001B"/>
    <s v="TRAFF Full Single Lanes Closur"/>
    <s v="1"/>
    <n v="10.5"/>
    <x v="1"/>
    <x v="1"/>
    <m/>
    <x v="26"/>
    <s v="Traffic"/>
    <s v="Omar Ramirez"/>
    <s v="05/16/2025, 06:55"/>
    <m/>
    <s v="0001-01-01T00:00:00Z"/>
    <x v="15"/>
    <s v="2025-05-16T12:45:29.8854979Z"/>
    <m/>
    <m/>
    <m/>
    <s v="2023-032 - IH-345 BRIDGE REHABILITATION"/>
    <x v="3"/>
    <d v="2025-05-15T00:00:00"/>
    <x v="1"/>
    <s v="05/16/2025 6:55 AM"/>
    <d v="2025-05-16T12:45:29"/>
    <s v="Approved On Time"/>
    <n v="10.5"/>
    <s v=""/>
    <s v="502 6001B - TRAFF Full Single Lanes Closur"/>
    <s v="240828 - Mario De La Torre"/>
    <s v="Omar Ramirez Traffic Crew"/>
  </r>
  <r>
    <n v="604650"/>
    <s v="240828"/>
    <s v="Mario De La Torre"/>
    <x v="4"/>
    <x v="4"/>
    <s v="502 6001D"/>
    <s v="TRAFF Detours Single Lane Clos"/>
    <s v="1"/>
    <n v="2"/>
    <x v="1"/>
    <x v="1"/>
    <m/>
    <x v="26"/>
    <s v="Traffic"/>
    <s v="Omar Ramirez"/>
    <s v="05/16/2025, 06:55"/>
    <m/>
    <s v="0001-01-01T00:00:00Z"/>
    <x v="15"/>
    <s v="2025-05-16T12:45:29.8854981Z"/>
    <m/>
    <m/>
    <m/>
    <s v="2023-032 - IH-345 BRIDGE REHABILITATION"/>
    <x v="3"/>
    <d v="2025-05-15T00:00:00"/>
    <x v="1"/>
    <s v="05/16/2025 6:55 AM"/>
    <d v="2025-05-16T12:45:29"/>
    <s v="Approved On Time"/>
    <n v="2"/>
    <s v=""/>
    <s v="502 6001D - TRAFF Detours Single Lane Clos"/>
    <s v="240828 - Mario De La Torre"/>
    <s v="Omar Ramirez Traffic Crew"/>
  </r>
  <r>
    <n v="603165"/>
    <s v="240083"/>
    <s v="Hector Sanchez"/>
    <x v="5"/>
    <x v="5"/>
    <s v="9000 100C"/>
    <s v="LD INOUT SHOW UP REPAIR LABOR"/>
    <s v="1"/>
    <n v="8"/>
    <x v="4"/>
    <x v="1"/>
    <m/>
    <x v="27"/>
    <s v="Bridge"/>
    <s v="Hector Sanchez"/>
    <s v="05/12/2025, 19:32"/>
    <m/>
    <s v="0001-01-01T00:00:00Z"/>
    <x v="15"/>
    <s v="2025-05-14T12:51:13.6464185Z"/>
    <m/>
    <m/>
    <m/>
    <s v="2023-034 - Dallas IH 45 Bridge Maintenanc"/>
    <x v="3"/>
    <d v="2025-05-12T00:00:00"/>
    <x v="4"/>
    <s v="05/12/2025 7:32 PM"/>
    <d v="2025-05-14T12:51:13"/>
    <s v="Approved On Time"/>
    <n v="8"/>
    <s v=""/>
    <s v="9000 100C - LD INOUT SHOW UP REPAIR LABOR"/>
    <s v="240083 - Hector Sanchez"/>
    <s v="Hector Sanchez's Crew"/>
  </r>
  <r>
    <n v="603349"/>
    <s v="240254"/>
    <s v="Salvador Rodriguez Jr"/>
    <x v="4"/>
    <x v="4"/>
    <s v="502 6001B"/>
    <s v="TRAFF Full Single Lanes Closur"/>
    <s v="1"/>
    <n v="5"/>
    <x v="4"/>
    <x v="1"/>
    <m/>
    <x v="26"/>
    <s v="Traffic"/>
    <s v="Omar Ramirez"/>
    <s v="05/13/2025, 07:30"/>
    <m/>
    <s v="0001-01-01T00:00:00Z"/>
    <x v="15"/>
    <s v="2025-05-13T13:12:12.1187332Z"/>
    <m/>
    <m/>
    <m/>
    <s v="2023-032 - IH-345 BRIDGE REHABILITATION"/>
    <x v="3"/>
    <d v="2025-05-12T00:00:00"/>
    <x v="4"/>
    <s v="05/13/2025 7:30 AM"/>
    <d v="2025-05-13T13:12:12"/>
    <s v="Approved On Time"/>
    <n v="5"/>
    <s v=""/>
    <s v="502 6001B - TRAFF Full Single Lanes Closur"/>
    <s v="240254 - Salvador Rodriguez Jr"/>
    <s v="Omar Ramirez Traffic Crew"/>
  </r>
  <r>
    <n v="604664"/>
    <s v="240254"/>
    <s v="Salvador Rodriguez Jr"/>
    <x v="4"/>
    <x v="4"/>
    <s v="502 6001B"/>
    <s v="TRAFF Full Single Lanes Closur"/>
    <s v="1"/>
    <n v="10.5"/>
    <x v="1"/>
    <x v="1"/>
    <m/>
    <x v="26"/>
    <s v="Traffic"/>
    <s v="Omar Ramirez"/>
    <s v="05/16/2025, 07:02"/>
    <m/>
    <s v="0001-01-01T00:00:00Z"/>
    <x v="15"/>
    <s v="2025-05-16T12:45:29.8854984Z"/>
    <m/>
    <m/>
    <m/>
    <s v="2023-032 - IH-345 BRIDGE REHABILITATION"/>
    <x v="3"/>
    <d v="2025-05-15T00:00:00"/>
    <x v="1"/>
    <s v="05/16/2025 7:02 AM"/>
    <d v="2025-05-16T12:45:29"/>
    <s v="Approved On Time"/>
    <n v="10.5"/>
    <s v=""/>
    <s v="502 6001B - TRAFF Full Single Lanes Closur"/>
    <s v="240254 - Salvador Rodriguez Jr"/>
    <s v="Omar Ramirez Traffic Crew"/>
  </r>
  <r>
    <n v="604665"/>
    <s v="240254"/>
    <s v="Salvador Rodriguez Jr"/>
    <x v="4"/>
    <x v="4"/>
    <s v="502 6001D"/>
    <s v="TRAFF Detours Single Lane Clos"/>
    <s v="1"/>
    <n v="2.5"/>
    <x v="1"/>
    <x v="1"/>
    <m/>
    <x v="26"/>
    <s v="Traffic"/>
    <s v="Omar Ramirez"/>
    <s v="05/16/2025, 07:02"/>
    <m/>
    <s v="0001-01-01T00:00:00Z"/>
    <x v="15"/>
    <s v="2025-05-16T12:45:29.8854985Z"/>
    <m/>
    <m/>
    <m/>
    <s v="2023-032 - IH-345 BRIDGE REHABILITATION"/>
    <x v="3"/>
    <d v="2025-05-15T00:00:00"/>
    <x v="1"/>
    <s v="05/16/2025 7:02 AM"/>
    <d v="2025-05-16T12:45:29"/>
    <s v="Approved On Time"/>
    <n v="2.5"/>
    <s v=""/>
    <s v="502 6001D - TRAFF Detours Single Lane Clos"/>
    <s v="240254 - Salvador Rodriguez Jr"/>
    <s v="Omar Ramirez Traffic Crew"/>
  </r>
  <r>
    <n v="602669"/>
    <s v="240254"/>
    <s v="Salvador Rodriguez Jr"/>
    <x v="5"/>
    <x v="5"/>
    <s v="545 6005A"/>
    <s v="CRASH CUSH ATTEN (REMOVE)"/>
    <s v="1"/>
    <n v="1.5"/>
    <x v="6"/>
    <x v="1"/>
    <m/>
    <x v="26"/>
    <s v="Traffic"/>
    <s v="Omar Ramirez"/>
    <s v="05/12/2025, 07:07"/>
    <m/>
    <s v="0001-01-01T00:00:00Z"/>
    <x v="15"/>
    <s v="2025-05-12T13:47:25.6645282Z"/>
    <m/>
    <m/>
    <m/>
    <s v="2023-034 - Dallas IH 45 Bridge Maintenanc"/>
    <x v="3"/>
    <d v="2025-05-11T00:00:00"/>
    <x v="6"/>
    <s v="05/12/2025 7:07 AM"/>
    <d v="2025-05-12T13:47:25"/>
    <s v="Approved On Time"/>
    <n v="1.5"/>
    <s v=""/>
    <s v="545 6005A - CRASH CUSH ATTEN (REMOVE)"/>
    <s v="240254 - Salvador Rodriguez Jr"/>
    <s v="Omar Ramirez Traffic Crew"/>
  </r>
  <r>
    <n v="602696"/>
    <s v="240254"/>
    <s v="Salvador Rodriguez Jr"/>
    <x v="5"/>
    <x v="5"/>
    <s v="502 6001C"/>
    <s v="TRAFF Weekend Op"/>
    <s v="1"/>
    <n v="10.5"/>
    <x v="6"/>
    <x v="1"/>
    <m/>
    <x v="26"/>
    <s v="Traffic"/>
    <s v="Omar Ramirez"/>
    <s v="05/12/2025, 07:20"/>
    <m/>
    <s v="0001-01-01T00:00:00Z"/>
    <x v="15"/>
    <s v="2025-05-12T13:47:25.6645289Z"/>
    <m/>
    <m/>
    <m/>
    <s v="2023-034 - Dallas IH 45 Bridge Maintenanc"/>
    <x v="3"/>
    <d v="2025-05-11T00:00:00"/>
    <x v="6"/>
    <s v="05/12/2025 7:20 AM"/>
    <d v="2025-05-12T13:47:25"/>
    <s v="Approved On Time"/>
    <n v="10.5"/>
    <s v=""/>
    <s v="502 6001C - TRAFF Weekend Op"/>
    <s v="240254 - Salvador Rodriguez Jr"/>
    <s v="Omar Ramirez Traffic Crew"/>
  </r>
  <r>
    <n v="604309"/>
    <s v="240254"/>
    <s v="Salvador Rodriguez Jr"/>
    <x v="5"/>
    <x v="5"/>
    <s v="502 6001C"/>
    <s v="TRAFF Weekend Op"/>
    <s v="1"/>
    <n v="11.5"/>
    <x v="2"/>
    <x v="1"/>
    <m/>
    <x v="26"/>
    <s v="Traffic"/>
    <s v="Omar Ramirez"/>
    <s v="05/15/2025, 09:55"/>
    <m/>
    <s v="0001-01-01T00:00:00Z"/>
    <x v="15"/>
    <s v="2025-05-16T12:44:41.894392Z"/>
    <m/>
    <m/>
    <m/>
    <s v="2023-034 - Dallas IH 45 Bridge Maintenanc"/>
    <x v="3"/>
    <d v="2025-05-14T00:00:00"/>
    <x v="2"/>
    <s v="05/15/2025 9:55 AM"/>
    <d v="2025-05-16T12:44:41"/>
    <s v="Approved On Time"/>
    <n v="11.5"/>
    <s v=""/>
    <s v="502 6001C - TRAFF Weekend Op"/>
    <s v="240254 - Salvador Rodriguez Jr"/>
    <s v="Omar Ramirez Traffic Crew"/>
  </r>
  <r>
    <n v="604070"/>
    <s v="800069"/>
    <s v="Said A. Garcia"/>
    <x v="4"/>
    <x v="4"/>
    <s v="9000 100S"/>
    <s v="SAFETY SCHED"/>
    <s v="phaseNo"/>
    <n v="3"/>
    <x v="2"/>
    <x v="1"/>
    <m/>
    <x v="1"/>
    <m/>
    <s v="Said A. Garcia"/>
    <s v="05/14/2025, 20:19"/>
    <m/>
    <s v="0001-01-01T00:00:00Z"/>
    <x v="15"/>
    <s v="2025-05-15T12:37:05.4399877Z"/>
    <m/>
    <m/>
    <m/>
    <s v="2023-032 - IH-345 BRIDGE REHABILITATION"/>
    <x v="3"/>
    <d v="2025-05-14T00:00:00"/>
    <x v="2"/>
    <s v="05/14/2025 8:19 PM"/>
    <d v="2025-05-15T12:37:05"/>
    <s v="Approved On Time"/>
    <n v="3"/>
    <s v=""/>
    <s v="9000 100S - SAFETY SCHED"/>
    <s v="800069 - Said A. Garcia"/>
    <s v=""/>
  </r>
  <r>
    <n v="603052"/>
    <s v="800069"/>
    <s v="Said A. Garcia"/>
    <x v="4"/>
    <x v="4"/>
    <s v="9000 100S"/>
    <s v="SAFETY SCHED"/>
    <s v="phaseNo"/>
    <n v="4"/>
    <x v="4"/>
    <x v="1"/>
    <m/>
    <x v="1"/>
    <m/>
    <s v="Said A. Garcia"/>
    <s v="05/12/2025, 15:13"/>
    <m/>
    <s v="0001-01-01T00:00:00Z"/>
    <x v="15"/>
    <s v="2025-05-13T11:33:11.3531114Z"/>
    <m/>
    <m/>
    <m/>
    <s v="2023-032 - IH-345 BRIDGE REHABILITATION"/>
    <x v="3"/>
    <d v="2025-05-12T00:00:00"/>
    <x v="4"/>
    <s v="05/12/2025 3:13 PM"/>
    <d v="2025-05-13T11:33:11"/>
    <s v="Approved On Time"/>
    <n v="4"/>
    <s v=""/>
    <s v="9000 100S - SAFETY SCHED"/>
    <s v="800069 - Said A. Garcia"/>
    <s v=""/>
  </r>
  <r>
    <n v="604604"/>
    <s v="240075"/>
    <s v="Juan P. Rodriguez"/>
    <x v="4"/>
    <x v="4"/>
    <s v="451 6012G"/>
    <s v="RET T402 Prefab Forms"/>
    <s v="1"/>
    <n v="6"/>
    <x v="2"/>
    <x v="1"/>
    <m/>
    <x v="9"/>
    <s v="Bridge"/>
    <s v="Juan P. Rodriguez"/>
    <s v="05/16/2025, 05:37"/>
    <m/>
    <s v="0001-01-01T00:00:00Z"/>
    <x v="15"/>
    <s v="2025-05-16T12:49:36.4772596Z"/>
    <m/>
    <m/>
    <m/>
    <s v="2023-032 - IH-345 BRIDGE REHABILITATION"/>
    <x v="3"/>
    <d v="2025-05-14T00:00:00"/>
    <x v="2"/>
    <s v="05/16/2025 5:37 AM"/>
    <d v="2025-05-16T12:49:36"/>
    <s v="Approved On Time"/>
    <n v="6"/>
    <s v=""/>
    <s v="451 6012G - RET T402 Prefab Forms"/>
    <s v="240075 - Juan P. Rodriguez"/>
    <s v="Juan Rodriguez's Crew"/>
  </r>
  <r>
    <n v="604427"/>
    <s v="240075"/>
    <s v="Juan P. Rodriguez"/>
    <x v="4"/>
    <x v="4"/>
    <s v="4106 6001G"/>
    <s v="PPO Conc Overlay Pour"/>
    <s v="1"/>
    <n v="2"/>
    <x v="2"/>
    <x v="1"/>
    <m/>
    <x v="9"/>
    <s v="Bridge"/>
    <s v="Juan P. Rodriguez"/>
    <s v="05/15/2025, 17:52"/>
    <m/>
    <s v="0001-01-01T00:00:00Z"/>
    <x v="15"/>
    <s v="2025-05-16T12:49:36.4772588Z"/>
    <m/>
    <m/>
    <m/>
    <s v="2023-032 - IH-345 BRIDGE REHABILITATION"/>
    <x v="3"/>
    <d v="2025-05-14T00:00:00"/>
    <x v="2"/>
    <s v="05/15/2025 5:52 PM"/>
    <d v="2025-05-16T12:49:36"/>
    <s v="Approved On Time"/>
    <n v="2"/>
    <s v=""/>
    <s v="4106 6001G - PPO Conc Overlay Pour"/>
    <s v="240075 - Juan P. Rodriguez"/>
    <s v="Juan Rodriguez's Crew"/>
  </r>
  <r>
    <n v="604760"/>
    <s v="240075"/>
    <s v="Juan P. Rodriguez"/>
    <x v="4"/>
    <x v="4"/>
    <s v="450 6011F"/>
    <s v="RAIL T402 Slipform"/>
    <s v="1"/>
    <n v="3"/>
    <x v="1"/>
    <x v="1"/>
    <m/>
    <x v="9"/>
    <s v="Bridge"/>
    <s v="Juan P. Rodriguez"/>
    <s v="05/16/2025, 07:58"/>
    <m/>
    <s v="0001-01-01T00:00:00Z"/>
    <x v="15"/>
    <s v="2025-05-16T14:36:41.8624694Z"/>
    <m/>
    <m/>
    <m/>
    <s v="2023-032 - IH-345 BRIDGE REHABILITATION"/>
    <x v="3"/>
    <d v="2025-05-15T00:00:00"/>
    <x v="1"/>
    <s v="05/16/2025 7:58 AM"/>
    <d v="2025-05-16T14:36:41"/>
    <s v="Approved On Time"/>
    <n v="3"/>
    <s v=""/>
    <s v="450 6011F - RAIL T402 Slipform"/>
    <s v="240075 - Juan P. Rodriguez"/>
    <s v="Juan Rodriguez's Crew"/>
  </r>
  <r>
    <n v="604761"/>
    <s v="240075"/>
    <s v="Juan P. Rodriguez"/>
    <x v="4"/>
    <x v="4"/>
    <s v="450 6011E"/>
    <s v="RAIL T402 Dry Run"/>
    <s v="1"/>
    <n v="3"/>
    <x v="1"/>
    <x v="1"/>
    <m/>
    <x v="9"/>
    <s v="Bridge"/>
    <s v="Juan P. Rodriguez"/>
    <s v="05/16/2025, 07:58"/>
    <m/>
    <s v="0001-01-01T00:00:00Z"/>
    <x v="15"/>
    <s v="2025-05-16T14:36:41.8624695Z"/>
    <m/>
    <m/>
    <m/>
    <s v="2023-032 - IH-345 BRIDGE REHABILITATION"/>
    <x v="3"/>
    <d v="2025-05-15T00:00:00"/>
    <x v="1"/>
    <s v="05/16/2025 7:58 AM"/>
    <d v="2025-05-16T14:36:41"/>
    <s v="Approved On Time"/>
    <n v="3"/>
    <s v=""/>
    <s v="450 6011E - RAIL T402 Dry Run"/>
    <s v="240075 - Juan P. Rodriguez"/>
    <s v="Juan Rodriguez's Crew"/>
  </r>
  <r>
    <n v="604762"/>
    <s v="240075"/>
    <s v="Juan P. Rodriguez"/>
    <x v="4"/>
    <x v="4"/>
    <s v="450 6011D"/>
    <s v="RAIL T402 Set Tear Machine"/>
    <s v="1"/>
    <n v="2"/>
    <x v="1"/>
    <x v="1"/>
    <m/>
    <x v="9"/>
    <s v="Bridge"/>
    <s v="Juan P. Rodriguez"/>
    <s v="05/16/2025, 07:58"/>
    <m/>
    <s v="0001-01-01T00:00:00Z"/>
    <x v="15"/>
    <s v="2025-05-16T14:36:41.8624696Z"/>
    <m/>
    <m/>
    <m/>
    <s v="2023-032 - IH-345 BRIDGE REHABILITATION"/>
    <x v="3"/>
    <d v="2025-05-15T00:00:00"/>
    <x v="1"/>
    <s v="05/16/2025 7:58 AM"/>
    <d v="2025-05-16T14:36:41"/>
    <s v="Approved On Time"/>
    <n v="2"/>
    <s v=""/>
    <s v="450 6011D - RAIL T402 Set Tear Machine"/>
    <s v="240075 - Juan P. Rodriguez"/>
    <s v="Juan Rodriguez's Crew"/>
  </r>
  <r>
    <n v="603375"/>
    <s v="240075"/>
    <s v="Juan P. Rodriguez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12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075 - Juan P. Rodriguez"/>
    <s v="Juan Rodriguez's Crew"/>
  </r>
  <r>
    <n v="603377"/>
    <s v="240075"/>
    <s v="Juan P. Rodriguez"/>
    <x v="4"/>
    <x v="4"/>
    <s v="4106 6001G"/>
    <s v="PPO Conc Overlay Pour"/>
    <s v="1"/>
    <n v="6"/>
    <x v="4"/>
    <x v="1"/>
    <m/>
    <x v="9"/>
    <s v="Bridge"/>
    <s v="Juan P. Rodriguez"/>
    <s v="05/13/2025, 07:40"/>
    <m/>
    <s v="0001-01-01T00:00:00Z"/>
    <x v="15"/>
    <s v="2025-05-13T13:16:23.4917714Z"/>
    <m/>
    <m/>
    <m/>
    <s v="2023-032 - IH-345 BRIDGE REHABILITATION"/>
    <x v="3"/>
    <d v="2025-05-12T00:00:00"/>
    <x v="4"/>
    <s v="05/13/2025 7:40 AM"/>
    <d v="2025-05-13T13:16:23"/>
    <s v="Approved On Time"/>
    <n v="6"/>
    <s v=""/>
    <s v="4106 6001G - PPO Conc Overlay Pour"/>
    <s v="240075 - Juan P. Rodriguez"/>
    <s v="Juan Rodriguez's Crew"/>
  </r>
  <r>
    <n v="603372"/>
    <s v="240076"/>
    <s v="Miguel Rodriguez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08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076 - Miguel Rodriguez"/>
    <s v="Juan Rodriguez's Crew"/>
  </r>
  <r>
    <n v="603386"/>
    <s v="240076"/>
    <s v="Miguel Rodriguez"/>
    <x v="4"/>
    <x v="4"/>
    <s v="4106 6001G"/>
    <s v="PPO Conc Overlay Pour"/>
    <s v="1"/>
    <n v="10"/>
    <x v="4"/>
    <x v="1"/>
    <m/>
    <x v="9"/>
    <s v="Bridge"/>
    <s v="Juan P. Rodriguez"/>
    <s v="05/13/2025, 07:42"/>
    <m/>
    <s v="0001-01-01T00:00:00Z"/>
    <x v="15"/>
    <s v="2025-05-13T13:16:23.4917718Z"/>
    <m/>
    <m/>
    <m/>
    <s v="2023-032 - IH-345 BRIDGE REHABILITATION"/>
    <x v="3"/>
    <d v="2025-05-12T00:00:00"/>
    <x v="4"/>
    <s v="05/13/2025 7:42 AM"/>
    <d v="2025-05-13T13:16:23"/>
    <s v="Approved On Time"/>
    <n v="10"/>
    <s v=""/>
    <s v="4106 6001G - PPO Conc Overlay Pour"/>
    <s v="240076 - Miguel Rodriguez"/>
    <s v="Juan Rodriguez's Crew"/>
  </r>
  <r>
    <n v="604763"/>
    <s v="240504"/>
    <s v="Carlos A. Rodriguez Avelar"/>
    <x v="4"/>
    <x v="4"/>
    <s v="450 6011F"/>
    <s v="RAIL T402 Slipform"/>
    <s v="1"/>
    <n v="4"/>
    <x v="1"/>
    <x v="1"/>
    <m/>
    <x v="9"/>
    <s v="Bridge"/>
    <s v="Juan P. Rodriguez"/>
    <s v="05/16/2025, 07:58"/>
    <m/>
    <s v="0001-01-01T00:00:00Z"/>
    <x v="15"/>
    <s v="2025-05-16T14:36:41.8624697Z"/>
    <m/>
    <m/>
    <m/>
    <s v="2023-032 - IH-345 BRIDGE REHABILITATION"/>
    <x v="3"/>
    <d v="2025-05-15T00:00:00"/>
    <x v="1"/>
    <s v="05/16/2025 7:58 AM"/>
    <d v="2025-05-16T14:36:41"/>
    <s v="Approved On Time"/>
    <n v="4"/>
    <s v=""/>
    <s v="450 6011F - RAIL T402 Slipform"/>
    <s v="240504 - Carlos A. Rodriguez Avelar"/>
    <s v="Juan Rodriguez's Crew"/>
  </r>
  <r>
    <n v="604764"/>
    <s v="240504"/>
    <s v="Carlos A. Rodriguez Avelar"/>
    <x v="4"/>
    <x v="4"/>
    <s v="450 6011E"/>
    <s v="RAIL T402 Dry Run"/>
    <s v="1"/>
    <n v="4"/>
    <x v="1"/>
    <x v="1"/>
    <m/>
    <x v="9"/>
    <s v="Bridge"/>
    <s v="Juan P. Rodriguez"/>
    <s v="05/16/2025, 07:58"/>
    <m/>
    <s v="0001-01-01T00:00:00Z"/>
    <x v="15"/>
    <s v="2025-05-16T14:36:41.8624698Z"/>
    <m/>
    <m/>
    <m/>
    <s v="2023-032 - IH-345 BRIDGE REHABILITATION"/>
    <x v="3"/>
    <d v="2025-05-15T00:00:00"/>
    <x v="1"/>
    <s v="05/16/2025 7:58 AM"/>
    <d v="2025-05-16T14:36:41"/>
    <s v="Approved On Time"/>
    <n v="4"/>
    <s v=""/>
    <s v="450 6011E - RAIL T402 Dry Run"/>
    <s v="240504 - Carlos A. Rodriguez Avelar"/>
    <s v="Juan Rodriguez's Crew"/>
  </r>
  <r>
    <n v="604765"/>
    <s v="240504"/>
    <s v="Carlos A. Rodriguez Avelar"/>
    <x v="4"/>
    <x v="4"/>
    <s v="450 6011D"/>
    <s v="RAIL T402 Set Tear Machine"/>
    <s v="1"/>
    <n v="3.5"/>
    <x v="1"/>
    <x v="1"/>
    <m/>
    <x v="9"/>
    <s v="Bridge"/>
    <s v="Juan P. Rodriguez"/>
    <s v="05/16/2025, 07:58"/>
    <m/>
    <s v="0001-01-01T00:00:00Z"/>
    <x v="15"/>
    <s v="2025-05-16T14:36:41.8624699Z"/>
    <m/>
    <m/>
    <m/>
    <s v="2023-032 - IH-345 BRIDGE REHABILITATION"/>
    <x v="3"/>
    <d v="2025-05-15T00:00:00"/>
    <x v="1"/>
    <s v="05/16/2025 7:58 AM"/>
    <d v="2025-05-16T14:36:41"/>
    <s v="Approved On Time"/>
    <n v="3.5"/>
    <s v=""/>
    <s v="450 6011D - RAIL T402 Set Tear Machine"/>
    <s v="240504 - Carlos A. Rodriguez Avelar"/>
    <s v="Juan Rodriguez's Crew"/>
  </r>
  <r>
    <n v="604425"/>
    <s v="240708"/>
    <s v="Heriberto Garcia Jr"/>
    <x v="4"/>
    <x v="4"/>
    <s v="4106 6001G"/>
    <s v="PPO Conc Overlay Pour"/>
    <s v="1"/>
    <n v="2"/>
    <x v="2"/>
    <x v="1"/>
    <m/>
    <x v="9"/>
    <s v="Bridge"/>
    <s v="Juan P. Rodriguez"/>
    <s v="05/15/2025, 17:52"/>
    <m/>
    <s v="0001-01-01T00:00:00Z"/>
    <x v="15"/>
    <s v="2025-05-16T12:49:36.4772585Z"/>
    <m/>
    <m/>
    <m/>
    <s v="2023-032 - IH-345 BRIDGE REHABILITATION"/>
    <x v="3"/>
    <d v="2025-05-14T00:00:00"/>
    <x v="2"/>
    <s v="05/15/2025 5:52 PM"/>
    <d v="2025-05-16T12:49:36"/>
    <s v="Approved On Time"/>
    <n v="2"/>
    <s v=""/>
    <s v="4106 6001G - PPO Conc Overlay Pour"/>
    <s v="240708 - Heriberto Garcia Jr"/>
    <s v="Juan Rodriguez's Crew"/>
  </r>
  <r>
    <n v="604605"/>
    <s v="240708"/>
    <s v="Heriberto Garcia Jr"/>
    <x v="4"/>
    <x v="4"/>
    <s v="451 6012G"/>
    <s v="RET T402 Prefab Forms"/>
    <s v="1"/>
    <n v="9"/>
    <x v="2"/>
    <x v="1"/>
    <m/>
    <x v="9"/>
    <s v="Bridge"/>
    <s v="Juan P. Rodriguez"/>
    <s v="05/16/2025, 05:38"/>
    <m/>
    <s v="0001-01-01T00:00:00Z"/>
    <x v="15"/>
    <s v="2025-05-16T12:49:36.4772598Z"/>
    <m/>
    <m/>
    <m/>
    <s v="2023-032 - IH-345 BRIDGE REHABILITATION"/>
    <x v="3"/>
    <d v="2025-05-14T00:00:00"/>
    <x v="2"/>
    <s v="05/16/2025 5:38 AM"/>
    <d v="2025-05-16T12:49:36"/>
    <s v="Approved On Time"/>
    <n v="9"/>
    <s v=""/>
    <s v="451 6012G - RET T402 Prefab Forms"/>
    <s v="240708 - Heriberto Garcia Jr"/>
    <s v="Juan Rodriguez's Crew"/>
  </r>
  <r>
    <n v="603376"/>
    <s v="240504"/>
    <s v="Carlos A. Rodriguez Avelar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12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504 - Carlos A. Rodriguez Avelar"/>
    <s v="Juan Rodriguez's Crew"/>
  </r>
  <r>
    <n v="603379"/>
    <s v="240504"/>
    <s v="Carlos A. Rodriguez Avelar"/>
    <x v="4"/>
    <x v="4"/>
    <s v="4106 6001G"/>
    <s v="PPO Conc Overlay Pour"/>
    <s v="1"/>
    <n v="10"/>
    <x v="4"/>
    <x v="1"/>
    <m/>
    <x v="9"/>
    <s v="Bridge"/>
    <s v="Juan P. Rodriguez"/>
    <s v="05/13/2025, 07:41"/>
    <m/>
    <s v="0001-01-01T00:00:00Z"/>
    <x v="15"/>
    <s v="2025-05-13T13:16:23.4917714Z"/>
    <m/>
    <m/>
    <m/>
    <s v="2023-032 - IH-345 BRIDGE REHABILITATION"/>
    <x v="3"/>
    <d v="2025-05-12T00:00:00"/>
    <x v="4"/>
    <s v="05/13/2025 7:41 AM"/>
    <d v="2025-05-13T13:16:23"/>
    <s v="Approved On Time"/>
    <n v="10"/>
    <s v=""/>
    <s v="4106 6001G - PPO Conc Overlay Pour"/>
    <s v="240504 - Carlos A. Rodriguez Avelar"/>
    <s v="Juan Rodriguez's Crew"/>
  </r>
  <r>
    <n v="603373"/>
    <s v="240708"/>
    <s v="Heriberto Garcia Jr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09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708 - Heriberto Garcia Jr"/>
    <s v="Juan Rodriguez's Crew"/>
  </r>
  <r>
    <n v="603384"/>
    <s v="240708"/>
    <s v="Heriberto Garcia Jr"/>
    <x v="4"/>
    <x v="4"/>
    <s v="4106 6001G"/>
    <s v="PPO Conc Overlay Pour"/>
    <s v="1"/>
    <n v="10"/>
    <x v="4"/>
    <x v="1"/>
    <m/>
    <x v="9"/>
    <s v="Bridge"/>
    <s v="Juan P. Rodriguez"/>
    <s v="05/13/2025, 07:42"/>
    <m/>
    <s v="0001-01-01T00:00:00Z"/>
    <x v="15"/>
    <s v="2025-05-13T13:16:23.4917716Z"/>
    <m/>
    <m/>
    <m/>
    <s v="2023-032 - IH-345 BRIDGE REHABILITATION"/>
    <x v="3"/>
    <d v="2025-05-12T00:00:00"/>
    <x v="4"/>
    <s v="05/13/2025 7:42 AM"/>
    <d v="2025-05-13T13:16:23"/>
    <s v="Approved On Time"/>
    <n v="10"/>
    <s v=""/>
    <s v="4106 6001G - PPO Conc Overlay Pour"/>
    <s v="240708 - Heriberto Garcia Jr"/>
    <s v="Juan Rodriguez's Crew"/>
  </r>
  <r>
    <n v="604754"/>
    <s v="240708"/>
    <s v="Heriberto Garcia Jr"/>
    <x v="4"/>
    <x v="4"/>
    <s v="450 6011F"/>
    <s v="RAIL T402 Slipform"/>
    <s v="1"/>
    <n v="4"/>
    <x v="1"/>
    <x v="1"/>
    <m/>
    <x v="9"/>
    <s v="Bridge"/>
    <s v="Juan P. Rodriguez"/>
    <s v="05/16/2025, 07:57"/>
    <m/>
    <s v="0001-01-01T00:00:00Z"/>
    <x v="15"/>
    <s v="2025-05-16T14:36:41.8624688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F - RAIL T402 Slipform"/>
    <s v="240708 - Heriberto Garcia Jr"/>
    <s v="Juan Rodriguez's Crew"/>
  </r>
  <r>
    <n v="604755"/>
    <s v="240708"/>
    <s v="Heriberto Garcia Jr"/>
    <x v="4"/>
    <x v="4"/>
    <s v="450 6011E"/>
    <s v="RAIL T402 Dry Run"/>
    <s v="1"/>
    <n v="4"/>
    <x v="1"/>
    <x v="1"/>
    <m/>
    <x v="9"/>
    <s v="Bridge"/>
    <s v="Juan P. Rodriguez"/>
    <s v="05/16/2025, 07:57"/>
    <m/>
    <s v="0001-01-01T00:00:00Z"/>
    <x v="15"/>
    <s v="2025-05-16T14:36:41.8624689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E - RAIL T402 Dry Run"/>
    <s v="240708 - Heriberto Garcia Jr"/>
    <s v="Juan Rodriguez's Crew"/>
  </r>
  <r>
    <n v="604756"/>
    <s v="240708"/>
    <s v="Heriberto Garcia Jr"/>
    <x v="4"/>
    <x v="4"/>
    <s v="450 6011D"/>
    <s v="RAIL T402 Set Tear Machine"/>
    <s v="1"/>
    <n v="3.5"/>
    <x v="1"/>
    <x v="1"/>
    <m/>
    <x v="9"/>
    <s v="Bridge"/>
    <s v="Juan P. Rodriguez"/>
    <s v="05/16/2025, 07:57"/>
    <m/>
    <s v="0001-01-01T00:00:00Z"/>
    <x v="15"/>
    <s v="2025-05-16T14:36:41.862469Z"/>
    <m/>
    <m/>
    <m/>
    <s v="2023-032 - IH-345 BRIDGE REHABILITATION"/>
    <x v="3"/>
    <d v="2025-05-15T00:00:00"/>
    <x v="1"/>
    <s v="05/16/2025 7:57 AM"/>
    <d v="2025-05-16T14:36:41"/>
    <s v="Approved On Time"/>
    <n v="3.5"/>
    <s v=""/>
    <s v="450 6011D - RAIL T402 Set Tear Machine"/>
    <s v="240708 - Heriberto Garcia Jr"/>
    <s v="Juan Rodriguez's Crew"/>
  </r>
  <r>
    <n v="603382"/>
    <s v="240064"/>
    <s v="Jose M. Perez"/>
    <x v="4"/>
    <x v="4"/>
    <s v="4106 6001G"/>
    <s v="PPO Conc Overlay Pour"/>
    <s v="1"/>
    <n v="10"/>
    <x v="4"/>
    <x v="1"/>
    <m/>
    <x v="9"/>
    <s v="Bridge"/>
    <s v="Juan P. Rodriguez"/>
    <s v="05/13/2025, 07:42"/>
    <m/>
    <s v="0001-01-01T00:00:00Z"/>
    <x v="15"/>
    <s v="2025-05-13T13:16:23.4917715Z"/>
    <m/>
    <m/>
    <m/>
    <s v="2023-032 - IH-345 BRIDGE REHABILITATION"/>
    <x v="3"/>
    <d v="2025-05-12T00:00:00"/>
    <x v="4"/>
    <s v="05/13/2025 7:42 AM"/>
    <d v="2025-05-13T13:16:23"/>
    <s v="Approved On Time"/>
    <n v="10"/>
    <s v=""/>
    <s v="4106 6001G - PPO Conc Overlay Pour"/>
    <s v="240064 - Jose M. Perez"/>
    <s v="Juan Rodriguez's Crew"/>
  </r>
  <r>
    <n v="603374"/>
    <s v="240064"/>
    <s v="Jose M. Perez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1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064 - Jose M. Perez"/>
    <s v="Juan Rodriguez's Crew"/>
  </r>
  <r>
    <n v="604426"/>
    <s v="240064"/>
    <s v="Jose M. Perez"/>
    <x v="4"/>
    <x v="4"/>
    <s v="4106 6001G"/>
    <s v="PPO Conc Overlay Pour"/>
    <s v="1"/>
    <n v="7"/>
    <x v="2"/>
    <x v="1"/>
    <m/>
    <x v="9"/>
    <s v="Bridge"/>
    <s v="Juan P. Rodriguez"/>
    <s v="05/15/2025, 17:52"/>
    <m/>
    <s v="0001-01-01T00:00:00Z"/>
    <x v="15"/>
    <s v="2025-05-16T12:49:36.4772586Z"/>
    <m/>
    <m/>
    <m/>
    <s v="2023-032 - IH-345 BRIDGE REHABILITATION"/>
    <x v="3"/>
    <d v="2025-05-14T00:00:00"/>
    <x v="2"/>
    <s v="05/15/2025 5:52 PM"/>
    <d v="2025-05-16T12:49:36"/>
    <s v="Approved On Time"/>
    <n v="7"/>
    <s v=""/>
    <s v="4106 6001G - PPO Conc Overlay Pour"/>
    <s v="240064 - Jose M. Perez"/>
    <s v="Juan Rodriguez's Crew"/>
  </r>
  <r>
    <n v="604431"/>
    <s v="240064"/>
    <s v="Jose M. Perez"/>
    <x v="4"/>
    <x v="4"/>
    <s v="4106 6001H"/>
    <s v="PPO Conc Overlay Clean After P"/>
    <s v="1"/>
    <n v="4"/>
    <x v="2"/>
    <x v="1"/>
    <m/>
    <x v="9"/>
    <s v="Bridge"/>
    <s v="Juan P. Rodriguez"/>
    <s v="05/15/2025, 17:53"/>
    <m/>
    <s v="0001-01-01T00:00:00Z"/>
    <x v="15"/>
    <s v="2025-05-16T12:49:36.4772591Z"/>
    <m/>
    <m/>
    <m/>
    <s v="2023-032 - IH-345 BRIDGE REHABILITATION"/>
    <x v="3"/>
    <d v="2025-05-14T00:00:00"/>
    <x v="2"/>
    <s v="05/15/2025 5:53 PM"/>
    <d v="2025-05-16T12:49:36"/>
    <s v="Approved On Time"/>
    <n v="4"/>
    <s v=""/>
    <s v="4106 6001H - PPO Conc Overlay Clean After P"/>
    <s v="240064 - Jose M. Perez"/>
    <s v="Juan Rodriguez's Crew"/>
  </r>
  <r>
    <n v="604601"/>
    <s v="240504"/>
    <s v="Carlos A. Rodriguez Avelar"/>
    <x v="4"/>
    <x v="4"/>
    <s v="451 6012G"/>
    <s v="RET T402 Prefab Forms"/>
    <s v="1"/>
    <n v="9"/>
    <x v="2"/>
    <x v="1"/>
    <m/>
    <x v="9"/>
    <s v="Bridge"/>
    <s v="Juan P. Rodriguez"/>
    <s v="05/16/2025, 05:37"/>
    <m/>
    <s v="0001-01-01T00:00:00Z"/>
    <x v="15"/>
    <s v="2025-05-16T12:49:36.4772593Z"/>
    <m/>
    <m/>
    <m/>
    <s v="2023-032 - IH-345 BRIDGE REHABILITATION"/>
    <x v="3"/>
    <d v="2025-05-14T00:00:00"/>
    <x v="2"/>
    <s v="05/16/2025 5:37 AM"/>
    <d v="2025-05-16T12:49:36"/>
    <s v="Approved On Time"/>
    <n v="9"/>
    <s v=""/>
    <s v="451 6012G - RET T402 Prefab Forms"/>
    <s v="240504 - Carlos A. Rodriguez Avelar"/>
    <s v="Juan Rodriguez's Crew"/>
  </r>
  <r>
    <n v="604428"/>
    <s v="240504"/>
    <s v="Carlos A. Rodriguez Avelar"/>
    <x v="4"/>
    <x v="4"/>
    <s v="4106 6001G"/>
    <s v="PPO Conc Overlay Pour"/>
    <s v="1"/>
    <n v="2"/>
    <x v="2"/>
    <x v="1"/>
    <m/>
    <x v="9"/>
    <s v="Bridge"/>
    <s v="Juan P. Rodriguez"/>
    <s v="05/15/2025, 17:52"/>
    <m/>
    <s v="0001-01-01T00:00:00Z"/>
    <x v="15"/>
    <s v="2025-05-16T12:49:36.4772588Z"/>
    <m/>
    <m/>
    <m/>
    <s v="2023-032 - IH-345 BRIDGE REHABILITATION"/>
    <x v="3"/>
    <d v="2025-05-14T00:00:00"/>
    <x v="2"/>
    <s v="05/15/2025 5:52 PM"/>
    <d v="2025-05-16T12:49:36"/>
    <s v="Approved On Time"/>
    <n v="2"/>
    <s v=""/>
    <s v="4106 6001G - PPO Conc Overlay Pour"/>
    <s v="240504 - Carlos A. Rodriguez Avelar"/>
    <s v="Juan Rodriguez's Crew"/>
  </r>
  <r>
    <n v="604757"/>
    <s v="240064"/>
    <s v="Jose M. Perez"/>
    <x v="4"/>
    <x v="4"/>
    <s v="450 6011F"/>
    <s v="RAIL T402 Slipform"/>
    <s v="1"/>
    <n v="4"/>
    <x v="1"/>
    <x v="1"/>
    <m/>
    <x v="9"/>
    <s v="Bridge"/>
    <s v="Juan P. Rodriguez"/>
    <s v="05/16/2025, 07:57"/>
    <m/>
    <s v="0001-01-01T00:00:00Z"/>
    <x v="15"/>
    <s v="2025-05-16T14:36:41.8624691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F - RAIL T402 Slipform"/>
    <s v="240064 - Jose M. Perez"/>
    <s v="Juan Rodriguez's Crew"/>
  </r>
  <r>
    <n v="604758"/>
    <s v="240064"/>
    <s v="Jose M. Perez"/>
    <x v="4"/>
    <x v="4"/>
    <s v="450 6011E"/>
    <s v="RAIL T402 Dry Run"/>
    <s v="1"/>
    <n v="4"/>
    <x v="1"/>
    <x v="1"/>
    <m/>
    <x v="9"/>
    <s v="Bridge"/>
    <s v="Juan P. Rodriguez"/>
    <s v="05/16/2025, 07:57"/>
    <m/>
    <s v="0001-01-01T00:00:00Z"/>
    <x v="15"/>
    <s v="2025-05-16T14:36:41.8624692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E - RAIL T402 Dry Run"/>
    <s v="240064 - Jose M. Perez"/>
    <s v="Juan Rodriguez's Crew"/>
  </r>
  <r>
    <n v="604759"/>
    <s v="240064"/>
    <s v="Jose M. Perez"/>
    <x v="4"/>
    <x v="4"/>
    <s v="450 6011D"/>
    <s v="RAIL T402 Set Tear Machine"/>
    <s v="1"/>
    <n v="3.5"/>
    <x v="1"/>
    <x v="1"/>
    <m/>
    <x v="9"/>
    <s v="Bridge"/>
    <s v="Juan P. Rodriguez"/>
    <s v="05/16/2025, 07:58"/>
    <m/>
    <s v="0001-01-01T00:00:00Z"/>
    <x v="15"/>
    <s v="2025-05-16T14:36:41.8624693Z"/>
    <m/>
    <m/>
    <m/>
    <s v="2023-032 - IH-345 BRIDGE REHABILITATION"/>
    <x v="3"/>
    <d v="2025-05-15T00:00:00"/>
    <x v="1"/>
    <s v="05/16/2025 7:58 AM"/>
    <d v="2025-05-16T14:36:41"/>
    <s v="Approved On Time"/>
    <n v="3.5"/>
    <s v=""/>
    <s v="450 6011D - RAIL T402 Set Tear Machine"/>
    <s v="240064 - Jose M. Perez"/>
    <s v="Juan Rodriguez's Crew"/>
  </r>
  <r>
    <n v="604042"/>
    <s v="240085"/>
    <s v="Martin Sanchez"/>
    <x v="4"/>
    <x v="4"/>
    <s v="9000 100B"/>
    <s v="SUPERINTENDENT"/>
    <s v="1"/>
    <n v="8"/>
    <x v="3"/>
    <x v="1"/>
    <m/>
    <x v="1"/>
    <m/>
    <s v="Martin Sanchez"/>
    <s v="05/14/2025, 19:21"/>
    <m/>
    <s v="0001-01-01T00:00:00Z"/>
    <x v="15"/>
    <s v="2025-05-15T12:36:46.1165107Z"/>
    <m/>
    <m/>
    <m/>
    <s v="2023-032 - IH-345 BRIDGE REHABILITATION"/>
    <x v="3"/>
    <d v="2025-05-13T00:00:00"/>
    <x v="3"/>
    <s v="05/14/2025 7:21 PM"/>
    <d v="2025-05-15T12:36:46"/>
    <s v="Approved On Time"/>
    <n v="8"/>
    <s v=""/>
    <s v="9000 100B - SUPERINTENDENT"/>
    <s v="240085 - Martin Sanchez"/>
    <s v=""/>
  </r>
  <r>
    <n v="604043"/>
    <s v="240085"/>
    <s v="Martin Sanchez"/>
    <x v="4"/>
    <x v="4"/>
    <s v="9000 100B"/>
    <s v="SUPERINTENDENT"/>
    <s v="1"/>
    <n v="8"/>
    <x v="2"/>
    <x v="1"/>
    <m/>
    <x v="1"/>
    <m/>
    <s v="Martin Sanchez"/>
    <s v="05/14/2025, 19:21"/>
    <m/>
    <s v="0001-01-01T00:00:00Z"/>
    <x v="15"/>
    <s v="2025-05-15T12:36:46.1290172Z"/>
    <m/>
    <m/>
    <m/>
    <s v="2023-032 - IH-345 BRIDGE REHABILITATION"/>
    <x v="3"/>
    <d v="2025-05-14T00:00:00"/>
    <x v="2"/>
    <s v="05/14/2025 7:21 PM"/>
    <d v="2025-05-15T12:36:46"/>
    <s v="Approved On Time"/>
    <n v="8"/>
    <s v=""/>
    <s v="9000 100B - SUPERINTENDENT"/>
    <s v="240085 - Martin Sanchez"/>
    <s v=""/>
  </r>
  <r>
    <n v="604041"/>
    <s v="240085"/>
    <s v="Martin Sanchez"/>
    <x v="5"/>
    <x v="5"/>
    <s v="9000 100B"/>
    <s v="SUPERINTENDENT"/>
    <s v="1"/>
    <n v="8"/>
    <x v="4"/>
    <x v="1"/>
    <m/>
    <x v="1"/>
    <m/>
    <s v="Martin Sanchez"/>
    <s v="05/14/2025, 19:21"/>
    <m/>
    <s v="0001-01-01T00:00:00Z"/>
    <x v="15"/>
    <s v="2025-05-15T12:34:38.7616225Z"/>
    <m/>
    <m/>
    <m/>
    <s v="2023-034 - Dallas IH 45 Bridge Maintenanc"/>
    <x v="3"/>
    <d v="2025-05-12T00:00:00"/>
    <x v="4"/>
    <s v="05/14/2025 7:21 PM"/>
    <d v="2025-05-15T12:34:38"/>
    <s v="Approved On Time"/>
    <n v="8"/>
    <s v=""/>
    <s v="9000 100B - SUPERINTENDENT"/>
    <s v="240085 - Martin Sanchez"/>
    <s v=""/>
  </r>
  <r>
    <n v="604312"/>
    <s v="210093"/>
    <s v="Grecia Mancha Camacho"/>
    <x v="5"/>
    <x v="5"/>
    <s v="9000 100A"/>
    <s v="PROJECT MANAGER ENGINEER"/>
    <s v="phaseNo"/>
    <n v="8"/>
    <x v="4"/>
    <x v="1"/>
    <m/>
    <x v="1"/>
    <m/>
    <s v="Grecia Mancha Camacho"/>
    <s v="05/15/2025, 10:36"/>
    <m/>
    <s v="0001-01-01T00:00:00Z"/>
    <x v="15"/>
    <s v="2025-05-16T12:44:18.39082Z"/>
    <m/>
    <m/>
    <m/>
    <s v="2023-034 - Dallas IH 45 Bridge Maintenanc"/>
    <x v="3"/>
    <d v="2025-05-12T00:00:00"/>
    <x v="4"/>
    <s v="05/15/2025 10:36 AM"/>
    <d v="2025-05-16T12:44:18"/>
    <s v="Approved On Time"/>
    <n v="8"/>
    <s v=""/>
    <s v="9000 100A - PROJECT MANAGER ENGINEER"/>
    <s v="210093 - Grecia Mancha Camacho"/>
    <s v=""/>
  </r>
  <r>
    <n v="604316"/>
    <s v="210093"/>
    <s v="Grecia Mancha Camacho"/>
    <x v="4"/>
    <x v="4"/>
    <s v="9000 100A"/>
    <s v="PROJECT MANAGER ENGINEER"/>
    <s v="phaseNo"/>
    <n v="4"/>
    <x v="3"/>
    <x v="1"/>
    <m/>
    <x v="1"/>
    <m/>
    <s v="Grecia Mancha Camacho"/>
    <s v="05/15/2025, 10:37"/>
    <m/>
    <s v="0001-01-01T00:00:00Z"/>
    <x v="15"/>
    <s v="2025-05-16T12:50:10.7584968Z"/>
    <m/>
    <m/>
    <m/>
    <s v="2023-032 - IH-345 BRIDGE REHABILITATION"/>
    <x v="3"/>
    <d v="2025-05-13T00:00:00"/>
    <x v="3"/>
    <s v="05/15/2025 10:37 AM"/>
    <d v="2025-05-16T12:50:10"/>
    <s v="Approved On Time"/>
    <n v="4"/>
    <s v=""/>
    <s v="9000 100A - PROJECT MANAGER ENGINEER"/>
    <s v="210093 - Grecia Mancha Camacho"/>
    <s v=""/>
  </r>
  <r>
    <n v="604317"/>
    <s v="210093"/>
    <s v="Grecia Mancha Camacho"/>
    <x v="4"/>
    <x v="4"/>
    <s v="9000 100A"/>
    <s v="PROJECT MANAGER ENGINEER"/>
    <s v="phaseNo"/>
    <n v="8"/>
    <x v="2"/>
    <x v="1"/>
    <m/>
    <x v="1"/>
    <m/>
    <s v="Grecia Mancha Camacho"/>
    <s v="05/15/2025, 10:38"/>
    <m/>
    <s v="0001-01-01T00:00:00Z"/>
    <x v="15"/>
    <s v="2025-05-16T12:50:10.7691573Z"/>
    <m/>
    <m/>
    <m/>
    <s v="2023-032 - IH-345 BRIDGE REHABILITATION"/>
    <x v="3"/>
    <d v="2025-05-14T00:00:00"/>
    <x v="2"/>
    <s v="05/15/2025 10:38 AM"/>
    <d v="2025-05-16T12:50:10"/>
    <s v="Approved On Time"/>
    <n v="8"/>
    <s v=""/>
    <s v="9000 100A - PROJECT MANAGER ENGINEER"/>
    <s v="210093 - Grecia Mancha Camacho"/>
    <s v=""/>
  </r>
  <r>
    <n v="604318"/>
    <s v="210093"/>
    <s v="Grecia Mancha Camacho"/>
    <x v="4"/>
    <x v="4"/>
    <s v="9000 100A"/>
    <s v="PROJECT MANAGER ENGINEER"/>
    <s v="phaseNo"/>
    <n v="4"/>
    <x v="1"/>
    <x v="1"/>
    <m/>
    <x v="1"/>
    <m/>
    <s v="Grecia Mancha Camacho"/>
    <s v="05/15/2025, 10:38"/>
    <m/>
    <s v="0001-01-01T00:00:00Z"/>
    <x v="15"/>
    <s v="2025-05-16T12:50:10.7831482Z"/>
    <m/>
    <m/>
    <m/>
    <s v="2023-032 - IH-345 BRIDGE REHABILITATION"/>
    <x v="3"/>
    <d v="2025-05-15T00:00:00"/>
    <x v="1"/>
    <s v="05/15/2025 10:38 AM"/>
    <d v="2025-05-16T12:50:10"/>
    <s v="Approved On Time"/>
    <n v="4"/>
    <s v=""/>
    <s v="9000 100A - PROJECT MANAGER ENGINEER"/>
    <s v="210093 - Grecia Mancha Camacho"/>
    <s v=""/>
  </r>
  <r>
    <n v="604412"/>
    <s v="800070"/>
    <s v="Juan J. Castro"/>
    <x v="4"/>
    <x v="4"/>
    <s v="9000 100S"/>
    <s v="SAFETY SCHED"/>
    <s v="1"/>
    <n v="4"/>
    <x v="1"/>
    <x v="1"/>
    <m/>
    <x v="1"/>
    <m/>
    <s v="Juan J. Castro"/>
    <s v="05/15/2025, 17:20"/>
    <m/>
    <s v="0001-01-01T00:00:00Z"/>
    <x v="15"/>
    <s v="2025-05-16T12:50:24.3120848Z"/>
    <m/>
    <m/>
    <m/>
    <s v="2023-032 - IH-345 BRIDGE REHABILITATION"/>
    <x v="3"/>
    <d v="2025-05-15T00:00:00"/>
    <x v="1"/>
    <s v="05/15/2025 5:20 PM"/>
    <d v="2025-05-16T12:50:24"/>
    <s v="Approved On Time"/>
    <n v="4"/>
    <s v=""/>
    <s v="9000 100S - SAFETY SCHED"/>
    <s v="800070 - Juan J. Castro"/>
    <s v=""/>
  </r>
  <r>
    <n v="603875"/>
    <s v="210012"/>
    <s v="Nagesh Kumar Pachipulusu Sreedhar"/>
    <x v="4"/>
    <x v="4"/>
    <s v="9000 100A"/>
    <s v="PROJECT MANAGER ENGINEER"/>
    <s v="1"/>
    <n v="8"/>
    <x v="4"/>
    <x v="1"/>
    <m/>
    <x v="1"/>
    <m/>
    <s v="Nagesh Kumar Pachipulusu Sreedhar"/>
    <s v="05/14/2025, 10:07"/>
    <m/>
    <s v="0001-01-01T00:00:00Z"/>
    <x v="15"/>
    <s v="2025-05-15T12:36:56.880981Z"/>
    <m/>
    <m/>
    <m/>
    <s v="2023-032 - IH-345 BRIDGE REHABILITATION"/>
    <x v="3"/>
    <d v="2025-05-12T00:00:00"/>
    <x v="4"/>
    <s v="05/14/2025 10:07 AM"/>
    <d v="2025-05-15T12:36:56"/>
    <s v="Approved On Time"/>
    <n v="8"/>
    <s v=""/>
    <s v="9000 100A - PROJECT MANAGER ENGINEER"/>
    <s v="210012 - Nagesh Kumar Pachipulusu Sreedhar"/>
    <s v=""/>
  </r>
  <r>
    <n v="603876"/>
    <s v="210012"/>
    <s v="Nagesh Kumar Pachipulusu Sreedhar"/>
    <x v="4"/>
    <x v="4"/>
    <s v="9000 100A"/>
    <s v="PROJECT MANAGER ENGINEER"/>
    <s v="1"/>
    <n v="8"/>
    <x v="3"/>
    <x v="1"/>
    <m/>
    <x v="1"/>
    <m/>
    <s v="Nagesh Kumar Pachipulusu Sreedhar"/>
    <s v="05/14/2025, 10:07"/>
    <m/>
    <s v="0001-01-01T00:00:00Z"/>
    <x v="15"/>
    <s v="2025-05-15T12:36:56.8900012Z"/>
    <m/>
    <m/>
    <m/>
    <s v="2023-032 - IH-345 BRIDGE REHABILITATION"/>
    <x v="3"/>
    <d v="2025-05-13T00:00:00"/>
    <x v="3"/>
    <s v="05/14/2025 10:07 AM"/>
    <d v="2025-05-15T12:36:56"/>
    <s v="Approved On Time"/>
    <n v="8"/>
    <s v=""/>
    <s v="9000 100A - PROJECT MANAGER ENGINEER"/>
    <s v="210012 - Nagesh Kumar Pachipulusu Sreedhar"/>
    <s v=""/>
  </r>
  <r>
    <n v="603877"/>
    <s v="210012"/>
    <s v="Nagesh Kumar Pachipulusu Sreedhar"/>
    <x v="4"/>
    <x v="4"/>
    <s v="9000 100A"/>
    <s v="PROJECT MANAGER ENGINEER"/>
    <s v="1"/>
    <n v="8"/>
    <x v="2"/>
    <x v="1"/>
    <m/>
    <x v="1"/>
    <m/>
    <s v="Nagesh Kumar Pachipulusu Sreedhar"/>
    <s v="05/14/2025, 10:07"/>
    <m/>
    <s v="0001-01-01T00:00:00Z"/>
    <x v="15"/>
    <s v="2025-05-15T12:36:56.9012652Z"/>
    <m/>
    <m/>
    <m/>
    <s v="2023-032 - IH-345 BRIDGE REHABILITATION"/>
    <x v="3"/>
    <d v="2025-05-14T00:00:00"/>
    <x v="2"/>
    <s v="05/14/2025 10:07 AM"/>
    <d v="2025-05-15T12:36:56"/>
    <s v="Approved On Time"/>
    <n v="8"/>
    <s v=""/>
    <s v="9000 100A - PROJECT MANAGER ENGINEER"/>
    <s v="210012 - Nagesh Kumar Pachipulusu Sreedhar"/>
    <s v=""/>
  </r>
  <r>
    <n v="603878"/>
    <s v="210012"/>
    <s v="Nagesh Kumar Pachipulusu Sreedhar"/>
    <x v="4"/>
    <x v="4"/>
    <s v="9000 100A"/>
    <s v="PROJECT MANAGER ENGINEER"/>
    <s v="1"/>
    <n v="8"/>
    <x v="1"/>
    <x v="1"/>
    <m/>
    <x v="1"/>
    <m/>
    <s v="Nagesh Kumar Pachipulusu Sreedhar"/>
    <s v="05/14/2025, 10:07"/>
    <m/>
    <s v="0001-01-01T00:00:00Z"/>
    <x v="15"/>
    <s v="2025-05-15T12:36:56.9109886Z"/>
    <m/>
    <m/>
    <m/>
    <s v="2023-032 - IH-345 BRIDGE REHABILITATION"/>
    <x v="3"/>
    <d v="2025-05-15T00:00:00"/>
    <x v="1"/>
    <s v="05/14/2025 10:07 AM"/>
    <d v="2025-05-15T12:36:56"/>
    <s v="Approved On Time"/>
    <n v="8"/>
    <s v=""/>
    <s v="9000 100A - PROJECT MANAGER ENGINEER"/>
    <s v="210012 - Nagesh Kumar Pachipulusu Sreedhar"/>
    <s v=""/>
  </r>
  <r>
    <n v="603880"/>
    <s v="210012"/>
    <s v="Nagesh Kumar Pachipulusu Sreedhar"/>
    <x v="4"/>
    <x v="4"/>
    <s v="9000 100A"/>
    <s v="PROJECT MANAGER ENGINEER"/>
    <s v="1"/>
    <n v="4"/>
    <x v="0"/>
    <x v="1"/>
    <m/>
    <x v="1"/>
    <m/>
    <s v="Nagesh Kumar Pachipulusu Sreedhar"/>
    <s v="05/14/2025, 10:08"/>
    <m/>
    <s v="0001-01-01T00:00:00Z"/>
    <x v="15"/>
    <s v="2025-05-15T12:36:56.9201656Z"/>
    <m/>
    <m/>
    <m/>
    <s v="2023-032 - IH-345 BRIDGE REHABILITATION"/>
    <x v="3"/>
    <d v="2025-05-16T00:00:00"/>
    <x v="0"/>
    <s v="05/14/2025 10:08 AM"/>
    <d v="2025-05-15T12:36:56"/>
    <s v="Approved On Time"/>
    <n v="4"/>
    <s v=""/>
    <s v="9000 100A - PROJECT MANAGER ENGINEER"/>
    <s v="210012 - Nagesh Kumar Pachipulusu Sreedhar"/>
    <s v=""/>
  </r>
  <r>
    <n v="603879"/>
    <s v="210012"/>
    <s v="Nagesh Kumar Pachipulusu Sreedhar"/>
    <x v="5"/>
    <x v="5"/>
    <s v="9000 100A"/>
    <s v="PROJECT MANAGER ENGINEER"/>
    <s v="1"/>
    <n v="4"/>
    <x v="0"/>
    <x v="1"/>
    <m/>
    <x v="1"/>
    <m/>
    <s v="Nagesh Kumar Pachipulusu Sreedhar"/>
    <s v="05/14/2025, 10:08"/>
    <m/>
    <s v="0001-01-01T00:00:00Z"/>
    <x v="15"/>
    <s v="2025-05-15T12:34:35.796548Z"/>
    <m/>
    <m/>
    <m/>
    <s v="2023-034 - Dallas IH 45 Bridge Maintenanc"/>
    <x v="3"/>
    <d v="2025-05-16T00:00:00"/>
    <x v="0"/>
    <s v="05/14/2025 10:08 AM"/>
    <d v="2025-05-15T12:34:35"/>
    <s v="Approved On Time"/>
    <n v="4"/>
    <s v=""/>
    <s v="9000 100A - PROJECT MANAGER ENGINEER"/>
    <s v="210012 - Nagesh Kumar Pachipulusu Sreedhar"/>
    <s v=""/>
  </r>
  <r>
    <n v="603388"/>
    <s v="240374"/>
    <s v="Angel J. Flores"/>
    <x v="4"/>
    <x v="4"/>
    <s v="4106 6001G"/>
    <s v="PPO Conc Overlay Pour"/>
    <s v="1"/>
    <n v="10"/>
    <x v="4"/>
    <x v="1"/>
    <m/>
    <x v="9"/>
    <s v="Bridge"/>
    <s v="Juan P. Rodriguez"/>
    <s v="05/13/2025, 07:42"/>
    <m/>
    <s v="0001-01-01T00:00:00Z"/>
    <x v="15"/>
    <s v="2025-05-13T13:16:23.4917719Z"/>
    <m/>
    <m/>
    <m/>
    <s v="2023-032 - IH-345 BRIDGE REHABILITATION"/>
    <x v="3"/>
    <d v="2025-05-12T00:00:00"/>
    <x v="4"/>
    <s v="05/13/2025 7:42 AM"/>
    <d v="2025-05-13T13:16:23"/>
    <s v="Approved On Time"/>
    <n v="10"/>
    <s v=""/>
    <s v="4106 6001G - PPO Conc Overlay Pour"/>
    <s v="240374 - Angel J. Flores"/>
    <s v="Juan Rodriguez's Crew"/>
  </r>
  <r>
    <n v="603371"/>
    <s v="240374"/>
    <s v="Angel J. Flores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07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374 - Angel J. Flores"/>
    <s v="Juan Rodriguez's Crew"/>
  </r>
  <r>
    <n v="603369"/>
    <s v="240774"/>
    <s v="Jesus H. Bravo Martinez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687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774 - Jesus H. Bravo Martinez"/>
    <s v="Juan Rodriguez's Crew"/>
  </r>
  <r>
    <n v="603392"/>
    <s v="240774"/>
    <s v="Jesus H. Bravo Martinez"/>
    <x v="4"/>
    <x v="4"/>
    <s v="4106 6001G"/>
    <s v="PPO Conc Overlay Pour"/>
    <s v="1"/>
    <n v="10"/>
    <x v="4"/>
    <x v="1"/>
    <m/>
    <x v="9"/>
    <s v="Bridge"/>
    <s v="Juan P. Rodriguez"/>
    <s v="05/13/2025, 07:42"/>
    <m/>
    <s v="0001-01-01T00:00:00Z"/>
    <x v="15"/>
    <s v="2025-05-13T13:16:23.4917721Z"/>
    <m/>
    <m/>
    <m/>
    <s v="2023-032 - IH-345 BRIDGE REHABILITATION"/>
    <x v="3"/>
    <d v="2025-05-12T00:00:00"/>
    <x v="4"/>
    <s v="05/13/2025 7:42 AM"/>
    <d v="2025-05-13T13:16:23"/>
    <s v="Approved On Time"/>
    <n v="10"/>
    <s v=""/>
    <s v="4106 6001G - PPO Conc Overlay Pour"/>
    <s v="240774 - Jesus H. Bravo Martinez"/>
    <s v="Juan Rodriguez's Crew"/>
  </r>
  <r>
    <n v="604742"/>
    <s v="240774"/>
    <s v="Jesus H. Bravo Martinez"/>
    <x v="4"/>
    <x v="4"/>
    <s v="450 6011F"/>
    <s v="RAIL T402 Slipform"/>
    <s v="1"/>
    <n v="4"/>
    <x v="1"/>
    <x v="1"/>
    <m/>
    <x v="9"/>
    <s v="Bridge"/>
    <s v="Juan P. Rodriguez"/>
    <s v="05/16/2025, 07:56"/>
    <m/>
    <s v="0001-01-01T00:00:00Z"/>
    <x v="15"/>
    <s v="2025-05-16T14:36:41.8624657Z"/>
    <m/>
    <m/>
    <m/>
    <s v="2023-032 - IH-345 BRIDGE REHABILITATION"/>
    <x v="3"/>
    <d v="2025-05-15T00:00:00"/>
    <x v="1"/>
    <s v="05/16/2025 7:56 AM"/>
    <d v="2025-05-16T14:36:41"/>
    <s v="Approved On Time"/>
    <n v="4"/>
    <s v=""/>
    <s v="450 6011F - RAIL T402 Slipform"/>
    <s v="240774 - Jesus H. Bravo Martinez"/>
    <s v="Juan Rodriguez's Crew"/>
  </r>
  <r>
    <n v="604743"/>
    <s v="240774"/>
    <s v="Jesus H. Bravo Martinez"/>
    <x v="4"/>
    <x v="4"/>
    <s v="450 6011E"/>
    <s v="RAIL T402 Dry Run"/>
    <s v="1"/>
    <n v="4"/>
    <x v="1"/>
    <x v="1"/>
    <m/>
    <x v="9"/>
    <s v="Bridge"/>
    <s v="Juan P. Rodriguez"/>
    <s v="05/16/2025, 07:56"/>
    <m/>
    <s v="0001-01-01T00:00:00Z"/>
    <x v="15"/>
    <s v="2025-05-16T14:36:41.8624677Z"/>
    <m/>
    <m/>
    <m/>
    <s v="2023-032 - IH-345 BRIDGE REHABILITATION"/>
    <x v="3"/>
    <d v="2025-05-15T00:00:00"/>
    <x v="1"/>
    <s v="05/16/2025 7:56 AM"/>
    <d v="2025-05-16T14:36:41"/>
    <s v="Approved On Time"/>
    <n v="4"/>
    <s v=""/>
    <s v="450 6011E - RAIL T402 Dry Run"/>
    <s v="240774 - Jesus H. Bravo Martinez"/>
    <s v="Juan Rodriguez's Crew"/>
  </r>
  <r>
    <n v="604744"/>
    <s v="240774"/>
    <s v="Jesus H. Bravo Martinez"/>
    <x v="4"/>
    <x v="4"/>
    <s v="450 6011D"/>
    <s v="RAIL T402 Set Tear Machine"/>
    <s v="1"/>
    <n v="3.5"/>
    <x v="1"/>
    <x v="1"/>
    <m/>
    <x v="9"/>
    <s v="Bridge"/>
    <s v="Juan P. Rodriguez"/>
    <s v="05/16/2025, 07:56"/>
    <m/>
    <s v="0001-01-01T00:00:00Z"/>
    <x v="15"/>
    <s v="2025-05-16T14:36:41.8624678Z"/>
    <m/>
    <m/>
    <m/>
    <s v="2023-032 - IH-345 BRIDGE REHABILITATION"/>
    <x v="3"/>
    <d v="2025-05-15T00:00:00"/>
    <x v="1"/>
    <s v="05/16/2025 7:56 AM"/>
    <d v="2025-05-16T14:36:41"/>
    <s v="Approved On Time"/>
    <n v="3.5"/>
    <s v=""/>
    <s v="450 6011D - RAIL T402 Set Tear Machine"/>
    <s v="240774 - Jesus H. Bravo Martinez"/>
    <s v="Juan Rodriguez's Crew"/>
  </r>
  <r>
    <n v="604429"/>
    <s v="240774"/>
    <s v="Jesus H. Bravo Martinez"/>
    <x v="4"/>
    <x v="4"/>
    <s v="4106 6001H"/>
    <s v="PPO Conc Overlay Clean After P"/>
    <s v="1"/>
    <n v="4"/>
    <x v="2"/>
    <x v="1"/>
    <m/>
    <x v="9"/>
    <s v="Bridge"/>
    <s v="Juan P. Rodriguez"/>
    <s v="05/15/2025, 17:53"/>
    <m/>
    <s v="0001-01-01T00:00:00Z"/>
    <x v="15"/>
    <s v="2025-05-16T12:49:36.477259Z"/>
    <m/>
    <m/>
    <m/>
    <s v="2023-032 - IH-345 BRIDGE REHABILITATION"/>
    <x v="3"/>
    <d v="2025-05-14T00:00:00"/>
    <x v="2"/>
    <s v="05/15/2025 5:53 PM"/>
    <d v="2025-05-16T12:49:36"/>
    <s v="Approved On Time"/>
    <n v="4"/>
    <s v=""/>
    <s v="4106 6001H - PPO Conc Overlay Clean After P"/>
    <s v="240774 - Jesus H. Bravo Martinez"/>
    <s v="Juan Rodriguez's Crew"/>
  </r>
  <r>
    <n v="604420"/>
    <s v="240774"/>
    <s v="Jesus H. Bravo Martinez"/>
    <x v="4"/>
    <x v="4"/>
    <s v="4106 6001G"/>
    <s v="PPO Conc Overlay Pour"/>
    <s v="1"/>
    <n v="7"/>
    <x v="2"/>
    <x v="1"/>
    <m/>
    <x v="9"/>
    <s v="Bridge"/>
    <s v="Juan P. Rodriguez"/>
    <s v="05/15/2025, 17:52"/>
    <m/>
    <s v="0001-01-01T00:00:00Z"/>
    <x v="15"/>
    <s v="2025-05-16T12:49:36.477257Z"/>
    <m/>
    <m/>
    <m/>
    <s v="2023-032 - IH-345 BRIDGE REHABILITATION"/>
    <x v="3"/>
    <d v="2025-05-14T00:00:00"/>
    <x v="2"/>
    <s v="05/15/2025 5:52 PM"/>
    <d v="2025-05-16T12:49:36"/>
    <s v="Approved On Time"/>
    <n v="7"/>
    <s v=""/>
    <s v="4106 6001G - PPO Conc Overlay Pour"/>
    <s v="240774 - Jesus H. Bravo Martinez"/>
    <s v="Juan Rodriguez's Crew"/>
  </r>
  <r>
    <n v="604606"/>
    <s v="240374"/>
    <s v="Angel J. Flores"/>
    <x v="4"/>
    <x v="4"/>
    <s v="4106 6001G"/>
    <s v="PPO Conc Overlay Pour"/>
    <s v="1"/>
    <n v="2"/>
    <x v="2"/>
    <x v="1"/>
    <m/>
    <x v="9"/>
    <s v="Bridge"/>
    <s v="Juan P. Rodriguez"/>
    <s v="05/16/2025, 05:38"/>
    <m/>
    <s v="0001-01-01T00:00:00Z"/>
    <x v="15"/>
    <s v="2025-05-16T12:49:36.4772599Z"/>
    <m/>
    <m/>
    <m/>
    <s v="2023-032 - IH-345 BRIDGE REHABILITATION"/>
    <x v="3"/>
    <d v="2025-05-14T00:00:00"/>
    <x v="2"/>
    <s v="05/16/2025 5:38 AM"/>
    <d v="2025-05-16T12:49:36"/>
    <s v="Approved On Time"/>
    <n v="2"/>
    <s v=""/>
    <s v="4106 6001G - PPO Conc Overlay Pour"/>
    <s v="240374 - Angel J. Flores"/>
    <s v="Juan Rodriguez's Crew"/>
  </r>
  <r>
    <n v="604602"/>
    <s v="240374"/>
    <s v="Angel J. Flores"/>
    <x v="4"/>
    <x v="4"/>
    <s v="451 6012G"/>
    <s v="RET T402 Prefab Forms"/>
    <s v="1"/>
    <n v="9"/>
    <x v="2"/>
    <x v="1"/>
    <m/>
    <x v="9"/>
    <s v="Bridge"/>
    <s v="Juan P. Rodriguez"/>
    <s v="05/16/2025, 05:37"/>
    <m/>
    <s v="0001-01-01T00:00:00Z"/>
    <x v="15"/>
    <s v="2025-05-16T12:49:36.4772594Z"/>
    <m/>
    <m/>
    <m/>
    <s v="2023-032 - IH-345 BRIDGE REHABILITATION"/>
    <x v="3"/>
    <d v="2025-05-14T00:00:00"/>
    <x v="2"/>
    <s v="05/16/2025 5:37 AM"/>
    <d v="2025-05-16T12:49:36"/>
    <s v="Approved On Time"/>
    <n v="9"/>
    <s v=""/>
    <s v="451 6012G - RET T402 Prefab Forms"/>
    <s v="240374 - Angel J. Flores"/>
    <s v="Juan Rodriguez's Crew"/>
  </r>
  <r>
    <n v="603370"/>
    <s v="240033"/>
    <s v="Ramon Deanda"/>
    <x v="4"/>
    <x v="4"/>
    <s v="4106 6001H"/>
    <s v="PPO Conc Overlay Clean After P"/>
    <s v="1"/>
    <n v="2"/>
    <x v="4"/>
    <x v="1"/>
    <m/>
    <x v="9"/>
    <s v="Bridge"/>
    <s v="Juan P. Rodriguez"/>
    <s v="05/13/2025, 07:40"/>
    <m/>
    <s v="0001-01-01T00:00:00Z"/>
    <x v="15"/>
    <s v="2025-05-13T13:16:23.4917706Z"/>
    <m/>
    <m/>
    <m/>
    <s v="2023-032 - IH-345 BRIDGE REHABILITATION"/>
    <x v="3"/>
    <d v="2025-05-12T00:00:00"/>
    <x v="4"/>
    <s v="05/13/2025 7:40 AM"/>
    <d v="2025-05-13T13:16:23"/>
    <s v="Approved On Time"/>
    <n v="2"/>
    <s v=""/>
    <s v="4106 6001H - PPO Conc Overlay Clean After P"/>
    <s v="240033 - Ramon Deanda"/>
    <s v="Juan Rodriguez's Crew"/>
  </r>
  <r>
    <n v="603390"/>
    <s v="240033"/>
    <s v="Ramon Deanda"/>
    <x v="4"/>
    <x v="4"/>
    <s v="4106 6001G"/>
    <s v="PPO Conc Overlay Pour"/>
    <s v="1"/>
    <n v="10"/>
    <x v="4"/>
    <x v="1"/>
    <m/>
    <x v="9"/>
    <s v="Bridge"/>
    <s v="Juan P. Rodriguez"/>
    <s v="05/13/2025, 07:42"/>
    <m/>
    <s v="0001-01-01T00:00:00Z"/>
    <x v="15"/>
    <s v="2025-05-13T13:16:23.491772Z"/>
    <m/>
    <m/>
    <m/>
    <s v="2023-032 - IH-345 BRIDGE REHABILITATION"/>
    <x v="3"/>
    <d v="2025-05-12T00:00:00"/>
    <x v="4"/>
    <s v="05/13/2025 7:42 AM"/>
    <d v="2025-05-13T13:16:23"/>
    <s v="Approved On Time"/>
    <n v="10"/>
    <s v=""/>
    <s v="4106 6001G - PPO Conc Overlay Pour"/>
    <s v="240033 - Ramon Deanda"/>
    <s v="Juan Rodriguez's Crew"/>
  </r>
  <r>
    <n v="604745"/>
    <s v="240033"/>
    <s v="Ramon Deanda"/>
    <x v="4"/>
    <x v="4"/>
    <s v="450 6011F"/>
    <s v="RAIL T402 Slipform"/>
    <s v="1"/>
    <n v="4"/>
    <x v="1"/>
    <x v="1"/>
    <m/>
    <x v="9"/>
    <s v="Bridge"/>
    <s v="Juan P. Rodriguez"/>
    <s v="05/16/2025, 07:56"/>
    <m/>
    <s v="0001-01-01T00:00:00Z"/>
    <x v="15"/>
    <s v="2025-05-16T14:36:41.8624679Z"/>
    <m/>
    <m/>
    <m/>
    <s v="2023-032 - IH-345 BRIDGE REHABILITATION"/>
    <x v="3"/>
    <d v="2025-05-15T00:00:00"/>
    <x v="1"/>
    <s v="05/16/2025 7:56 AM"/>
    <d v="2025-05-16T14:36:41"/>
    <s v="Approved On Time"/>
    <n v="4"/>
    <s v=""/>
    <s v="450 6011F - RAIL T402 Slipform"/>
    <s v="240033 - Ramon Deanda"/>
    <s v="Juan Rodriguez's Crew"/>
  </r>
  <r>
    <n v="604746"/>
    <s v="240033"/>
    <s v="Ramon Deanda"/>
    <x v="4"/>
    <x v="4"/>
    <s v="450 6011E"/>
    <s v="RAIL T402 Dry Run"/>
    <s v="1"/>
    <n v="4"/>
    <x v="1"/>
    <x v="1"/>
    <m/>
    <x v="9"/>
    <s v="Bridge"/>
    <s v="Juan P. Rodriguez"/>
    <s v="05/16/2025, 07:57"/>
    <m/>
    <s v="0001-01-01T00:00:00Z"/>
    <x v="15"/>
    <s v="2025-05-16T14:36:41.862468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E - RAIL T402 Dry Run"/>
    <s v="240033 - Ramon Deanda"/>
    <s v="Juan Rodriguez's Crew"/>
  </r>
  <r>
    <n v="604747"/>
    <s v="240033"/>
    <s v="Ramon Deanda"/>
    <x v="4"/>
    <x v="4"/>
    <s v="450 6011D"/>
    <s v="RAIL T402 Set Tear Machine"/>
    <s v="1"/>
    <n v="3.5"/>
    <x v="1"/>
    <x v="1"/>
    <m/>
    <x v="9"/>
    <s v="Bridge"/>
    <s v="Juan P. Rodriguez"/>
    <s v="05/16/2025, 07:57"/>
    <m/>
    <s v="0001-01-01T00:00:00Z"/>
    <x v="15"/>
    <s v="2025-05-16T14:36:41.8624681Z"/>
    <m/>
    <m/>
    <m/>
    <s v="2023-032 - IH-345 BRIDGE REHABILITATION"/>
    <x v="3"/>
    <d v="2025-05-15T00:00:00"/>
    <x v="1"/>
    <s v="05/16/2025 7:57 AM"/>
    <d v="2025-05-16T14:36:41"/>
    <s v="Approved On Time"/>
    <n v="3.5"/>
    <s v=""/>
    <s v="450 6011D - RAIL T402 Set Tear Machine"/>
    <s v="240033 - Ramon Deanda"/>
    <s v="Juan Rodriguez's Crew"/>
  </r>
  <r>
    <n v="604430"/>
    <s v="240033"/>
    <s v="Ramon Deanda"/>
    <x v="4"/>
    <x v="4"/>
    <s v="4106 6001H"/>
    <s v="PPO Conc Overlay Clean After P"/>
    <s v="1"/>
    <n v="4"/>
    <x v="2"/>
    <x v="1"/>
    <m/>
    <x v="9"/>
    <s v="Bridge"/>
    <s v="Juan P. Rodriguez"/>
    <s v="05/15/2025, 17:53"/>
    <m/>
    <s v="0001-01-01T00:00:00Z"/>
    <x v="15"/>
    <s v="2025-05-16T12:49:36.477259Z"/>
    <m/>
    <m/>
    <m/>
    <s v="2023-032 - IH-345 BRIDGE REHABILITATION"/>
    <x v="3"/>
    <d v="2025-05-14T00:00:00"/>
    <x v="2"/>
    <s v="05/15/2025 5:53 PM"/>
    <d v="2025-05-16T12:49:36"/>
    <s v="Approved On Time"/>
    <n v="4"/>
    <s v=""/>
    <s v="4106 6001H - PPO Conc Overlay Clean After P"/>
    <s v="240033 - Ramon Deanda"/>
    <s v="Juan Rodriguez's Crew"/>
  </r>
  <r>
    <n v="604422"/>
    <s v="240033"/>
    <s v="Ramon Deanda"/>
    <x v="4"/>
    <x v="4"/>
    <s v="4106 6001G"/>
    <s v="PPO Conc Overlay Pour"/>
    <s v="1"/>
    <n v="7"/>
    <x v="2"/>
    <x v="1"/>
    <m/>
    <x v="9"/>
    <s v="Bridge"/>
    <s v="Juan P. Rodriguez"/>
    <s v="05/15/2025, 17:52"/>
    <m/>
    <s v="0001-01-01T00:00:00Z"/>
    <x v="15"/>
    <s v="2025-05-16T12:49:36.4772583Z"/>
    <m/>
    <m/>
    <m/>
    <s v="2023-032 - IH-345 BRIDGE REHABILITATION"/>
    <x v="3"/>
    <d v="2025-05-14T00:00:00"/>
    <x v="2"/>
    <s v="05/15/2025 5:52 PM"/>
    <d v="2025-05-16T12:49:36"/>
    <s v="Approved On Time"/>
    <n v="7"/>
    <s v=""/>
    <s v="4106 6001G - PPO Conc Overlay Pour"/>
    <s v="240033 - Ramon Deanda"/>
    <s v="Juan Rodriguez's Crew"/>
  </r>
  <r>
    <n v="604748"/>
    <s v="240374"/>
    <s v="Angel J. Flores"/>
    <x v="4"/>
    <x v="4"/>
    <s v="450 6011F"/>
    <s v="RAIL T402 Slipform"/>
    <s v="1"/>
    <n v="4"/>
    <x v="1"/>
    <x v="1"/>
    <m/>
    <x v="9"/>
    <s v="Bridge"/>
    <s v="Juan P. Rodriguez"/>
    <s v="05/16/2025, 07:57"/>
    <m/>
    <s v="0001-01-01T00:00:00Z"/>
    <x v="15"/>
    <s v="2025-05-16T14:36:41.8624682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F - RAIL T402 Slipform"/>
    <s v="240374 - Angel J. Flores"/>
    <s v="Juan Rodriguez's Crew"/>
  </r>
  <r>
    <n v="604749"/>
    <s v="240374"/>
    <s v="Angel J. Flores"/>
    <x v="4"/>
    <x v="4"/>
    <s v="450 6011E"/>
    <s v="RAIL T402 Dry Run"/>
    <s v="1"/>
    <n v="4"/>
    <x v="1"/>
    <x v="1"/>
    <m/>
    <x v="9"/>
    <s v="Bridge"/>
    <s v="Juan P. Rodriguez"/>
    <s v="05/16/2025, 07:57"/>
    <m/>
    <s v="0001-01-01T00:00:00Z"/>
    <x v="15"/>
    <s v="2025-05-16T14:36:41.8624683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E - RAIL T402 Dry Run"/>
    <s v="240374 - Angel J. Flores"/>
    <s v="Juan Rodriguez's Crew"/>
  </r>
  <r>
    <n v="604750"/>
    <s v="240374"/>
    <s v="Angel J. Flores"/>
    <x v="4"/>
    <x v="4"/>
    <s v="450 6011D"/>
    <s v="RAIL T402 Set Tear Machine"/>
    <s v="1"/>
    <n v="3.5"/>
    <x v="1"/>
    <x v="1"/>
    <m/>
    <x v="9"/>
    <s v="Bridge"/>
    <s v="Juan P. Rodriguez"/>
    <s v="05/16/2025, 07:57"/>
    <m/>
    <s v="0001-01-01T00:00:00Z"/>
    <x v="15"/>
    <s v="2025-05-16T14:36:41.8624684Z"/>
    <m/>
    <m/>
    <m/>
    <s v="2023-032 - IH-345 BRIDGE REHABILITATION"/>
    <x v="3"/>
    <d v="2025-05-15T00:00:00"/>
    <x v="1"/>
    <s v="05/16/2025 7:57 AM"/>
    <d v="2025-05-16T14:36:41"/>
    <s v="Approved On Time"/>
    <n v="3.5"/>
    <s v=""/>
    <s v="450 6011D - RAIL T402 Set Tear Machine"/>
    <s v="240374 - Angel J. Flores"/>
    <s v="Juan Rodriguez's Crew"/>
  </r>
  <r>
    <n v="604751"/>
    <s v="240076"/>
    <s v="Miguel Rodriguez"/>
    <x v="4"/>
    <x v="4"/>
    <s v="450 6011F"/>
    <s v="RAIL T402 Slipform"/>
    <s v="1"/>
    <n v="4"/>
    <x v="1"/>
    <x v="1"/>
    <m/>
    <x v="9"/>
    <s v="Bridge"/>
    <s v="Juan P. Rodriguez"/>
    <s v="05/16/2025, 07:57"/>
    <m/>
    <s v="0001-01-01T00:00:00Z"/>
    <x v="15"/>
    <s v="2025-05-16T14:36:41.8624685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F - RAIL T402 Slipform"/>
    <s v="240076 - Miguel Rodriguez"/>
    <s v="Juan Rodriguez's Crew"/>
  </r>
  <r>
    <n v="604752"/>
    <s v="240076"/>
    <s v="Miguel Rodriguez"/>
    <x v="4"/>
    <x v="4"/>
    <s v="450 6011E"/>
    <s v="RAIL T402 Dry Run"/>
    <s v="1"/>
    <n v="4"/>
    <x v="1"/>
    <x v="1"/>
    <m/>
    <x v="9"/>
    <s v="Bridge"/>
    <s v="Juan P. Rodriguez"/>
    <s v="05/16/2025, 07:57"/>
    <m/>
    <s v="0001-01-01T00:00:00Z"/>
    <x v="15"/>
    <s v="2025-05-16T14:36:41.8624686Z"/>
    <m/>
    <m/>
    <m/>
    <s v="2023-032 - IH-345 BRIDGE REHABILITATION"/>
    <x v="3"/>
    <d v="2025-05-15T00:00:00"/>
    <x v="1"/>
    <s v="05/16/2025 7:57 AM"/>
    <d v="2025-05-16T14:36:41"/>
    <s v="Approved On Time"/>
    <n v="4"/>
    <s v=""/>
    <s v="450 6011E - RAIL T402 Dry Run"/>
    <s v="240076 - Miguel Rodriguez"/>
    <s v="Juan Rodriguez's Crew"/>
  </r>
  <r>
    <n v="604753"/>
    <s v="240076"/>
    <s v="Miguel Rodriguez"/>
    <x v="4"/>
    <x v="4"/>
    <s v="450 6011D"/>
    <s v="RAIL T402 Set Tear Machine"/>
    <s v="1"/>
    <n v="3.5"/>
    <x v="1"/>
    <x v="1"/>
    <m/>
    <x v="9"/>
    <s v="Bridge"/>
    <s v="Juan P. Rodriguez"/>
    <s v="05/16/2025, 07:57"/>
    <m/>
    <s v="0001-01-01T00:00:00Z"/>
    <x v="15"/>
    <s v="2025-05-16T14:36:41.8624687Z"/>
    <m/>
    <m/>
    <m/>
    <s v="2023-032 - IH-345 BRIDGE REHABILITATION"/>
    <x v="3"/>
    <d v="2025-05-15T00:00:00"/>
    <x v="1"/>
    <s v="05/16/2025 7:57 AM"/>
    <d v="2025-05-16T14:36:41"/>
    <s v="Approved On Time"/>
    <n v="3.5"/>
    <s v=""/>
    <s v="450 6011D - RAIL T402 Set Tear Machine"/>
    <s v="240076 - Miguel Rodriguez"/>
    <s v="Juan Rodriguez's Crew"/>
  </r>
  <r>
    <n v="604603"/>
    <s v="240076"/>
    <s v="Miguel Rodriguez"/>
    <x v="4"/>
    <x v="4"/>
    <s v="451 6012G"/>
    <s v="RET T402 Prefab Forms"/>
    <s v="1"/>
    <n v="9"/>
    <x v="2"/>
    <x v="1"/>
    <m/>
    <x v="9"/>
    <s v="Bridge"/>
    <s v="Juan P. Rodriguez"/>
    <s v="05/16/2025, 05:37"/>
    <m/>
    <s v="0001-01-01T00:00:00Z"/>
    <x v="15"/>
    <s v="2025-05-16T12:49:36.4772595Z"/>
    <m/>
    <m/>
    <m/>
    <s v="2023-032 - IH-345 BRIDGE REHABILITATION"/>
    <x v="3"/>
    <d v="2025-05-14T00:00:00"/>
    <x v="2"/>
    <s v="05/16/2025 5:37 AM"/>
    <d v="2025-05-16T12:49:36"/>
    <s v="Approved On Time"/>
    <n v="9"/>
    <s v=""/>
    <s v="451 6012G - RET T402 Prefab Forms"/>
    <s v="240076 - Miguel Rodriguez"/>
    <s v="Juan Rodriguez's Crew"/>
  </r>
  <r>
    <n v="604424"/>
    <s v="240076"/>
    <s v="Miguel Rodriguez"/>
    <x v="4"/>
    <x v="4"/>
    <s v="4106 6001G"/>
    <s v="PPO Conc Overlay Pour"/>
    <s v="1"/>
    <n v="2"/>
    <x v="2"/>
    <x v="1"/>
    <m/>
    <x v="9"/>
    <s v="Bridge"/>
    <s v="Juan P. Rodriguez"/>
    <s v="05/15/2025, 17:52"/>
    <m/>
    <s v="0001-01-01T00:00:00Z"/>
    <x v="15"/>
    <s v="2025-05-16T12:49:36.4772584Z"/>
    <m/>
    <m/>
    <m/>
    <s v="2023-032 - IH-345 BRIDGE REHABILITATION"/>
    <x v="3"/>
    <d v="2025-05-14T00:00:00"/>
    <x v="2"/>
    <s v="05/15/2025 5:52 PM"/>
    <d v="2025-05-16T12:49:36"/>
    <s v="Approved On Time"/>
    <n v="2"/>
    <s v=""/>
    <s v="4106 6001G - PPO Conc Overlay Pour"/>
    <s v="240076 - Miguel Rodriguez"/>
    <s v="Juan Rodriguez's Crew"/>
  </r>
  <r>
    <n v="603972"/>
    <s v="800072"/>
    <s v="Mario Moya"/>
    <x v="4"/>
    <x v="4"/>
    <s v="9000 100S"/>
    <s v="SAFETY SCHED"/>
    <s v="1"/>
    <n v="4"/>
    <x v="3"/>
    <x v="1"/>
    <m/>
    <x v="1"/>
    <m/>
    <s v="Mario Moya"/>
    <s v="05/14/2025, 15:31"/>
    <m/>
    <s v="0001-01-01T00:00:00Z"/>
    <x v="15"/>
    <s v="2025-05-15T12:36:40.3501078Z"/>
    <m/>
    <m/>
    <m/>
    <s v="2023-032 - IH-345 BRIDGE REHABILITATION"/>
    <x v="3"/>
    <d v="2025-05-13T00:00:00"/>
    <x v="3"/>
    <s v="05/14/2025 3:31 PM"/>
    <d v="2025-05-15T12:36:40"/>
    <s v="Approved On Time"/>
    <n v="4"/>
    <s v=""/>
    <s v="9000 100S - SAFETY SCHED"/>
    <s v="800072 - Mario Moya"/>
    <s v=""/>
  </r>
  <r>
    <n v="604737"/>
    <s v="240745"/>
    <s v="Jeremy T. Collins"/>
    <x v="4"/>
    <x v="4"/>
    <s v="9000 100C"/>
    <s v="LD INOUT SHOW UP REPAIR LABOR"/>
    <s v="1"/>
    <n v="8"/>
    <x v="1"/>
    <x v="1"/>
    <m/>
    <x v="1"/>
    <m/>
    <s v="Jeremy T. Collins"/>
    <s v="05/16/2025, 07:35"/>
    <m/>
    <s v="0001-01-01T00:00:00Z"/>
    <x v="15"/>
    <s v="2025-05-16T12:50:17.6510039Z"/>
    <m/>
    <m/>
    <m/>
    <s v="2023-032 - IH-345 BRIDGE REHABILITATION"/>
    <x v="3"/>
    <d v="2025-05-15T00:00:00"/>
    <x v="1"/>
    <s v="05/16/2025 7:35 AM"/>
    <d v="2025-05-16T12:50:17"/>
    <s v="Approved On Time"/>
    <n v="8"/>
    <s v=""/>
    <s v="9000 100C - LD INOUT SHOW UP REPAIR LABOR"/>
    <s v="240745 - Jeremy T. Collins"/>
    <s v=""/>
  </r>
  <r>
    <n v="603322"/>
    <s v="240745"/>
    <s v="Jeremy T. Collins"/>
    <x v="5"/>
    <x v="5"/>
    <s v="9000 100C"/>
    <s v="LD INOUT SHOW UP REPAIR LABOR"/>
    <s v="1"/>
    <n v="10"/>
    <x v="6"/>
    <x v="1"/>
    <m/>
    <x v="1"/>
    <m/>
    <s v="Jeremy T. Collins"/>
    <s v="05/13/2025, 07:02"/>
    <m/>
    <s v="0001-01-01T00:00:00Z"/>
    <x v="15"/>
    <s v="2025-05-13T13:17:17.2617992Z"/>
    <m/>
    <m/>
    <m/>
    <s v="2023-034 - Dallas IH 45 Bridge Maintenanc"/>
    <x v="3"/>
    <d v="2025-05-11T00:00:00"/>
    <x v="6"/>
    <s v="05/13/2025 7:02 AM"/>
    <d v="2025-05-13T13:17:17"/>
    <s v="Approved On Time"/>
    <n v="10"/>
    <s v=""/>
    <s v="9000 100C - LD INOUT SHOW UP REPAIR LABOR"/>
    <s v="240745 - Jeremy T. Collins"/>
    <s v=""/>
  </r>
  <r>
    <n v="603323"/>
    <s v="240745"/>
    <s v="Jeremy T. Collins"/>
    <x v="5"/>
    <x v="5"/>
    <s v="9000 100C"/>
    <s v="LD INOUT SHOW UP REPAIR LABOR"/>
    <s v="1"/>
    <n v="10"/>
    <x v="4"/>
    <x v="1"/>
    <m/>
    <x v="1"/>
    <m/>
    <s v="Jeremy T. Collins"/>
    <s v="05/13/2025, 07:03"/>
    <m/>
    <s v="0001-01-01T00:00:00Z"/>
    <x v="15"/>
    <s v="2025-05-13T13:17:17.2726753Z"/>
    <m/>
    <m/>
    <m/>
    <s v="2023-034 - Dallas IH 45 Bridge Maintenanc"/>
    <x v="3"/>
    <d v="2025-05-12T00:00:00"/>
    <x v="4"/>
    <s v="05/13/2025 7:03 AM"/>
    <d v="2025-05-13T13:17:17"/>
    <s v="Approved On Time"/>
    <n v="10"/>
    <s v=""/>
    <s v="9000 100C - LD INOUT SHOW UP REPAIR LABOR"/>
    <s v="240745 - Jeremy T. Collins"/>
    <s v=""/>
  </r>
  <r>
    <n v="603684"/>
    <s v="230019"/>
    <s v="Korbin E. Gee"/>
    <x v="4"/>
    <x v="4"/>
    <s v="9000 100C"/>
    <s v="LD INOUT SHOW UP REPAIR LABOR"/>
    <s v="1"/>
    <n v="8"/>
    <x v="3"/>
    <x v="1"/>
    <m/>
    <x v="1"/>
    <m/>
    <s v="Korbin E. Gee"/>
    <s v="05/14/2025, 03:32"/>
    <m/>
    <s v="0001-01-01T00:00:00Z"/>
    <x v="15"/>
    <s v="2025-05-14T12:52:44.2172599Z"/>
    <m/>
    <m/>
    <m/>
    <s v="2023-032 - IH-345 BRIDGE REHABILITATION"/>
    <x v="3"/>
    <d v="2025-05-13T00:00:00"/>
    <x v="3"/>
    <s v="05/14/2025 3:32 AM"/>
    <d v="2025-05-14T12:52:44"/>
    <s v="Approved On Time"/>
    <n v="8"/>
    <s v=""/>
    <s v="9000 100C - LD INOUT SHOW UP REPAIR LABOR"/>
    <s v="230019 - Korbin E. Gee"/>
    <s v=""/>
  </r>
  <r>
    <n v="603431"/>
    <s v="230019"/>
    <s v="Korbin E. Gee"/>
    <x v="4"/>
    <x v="4"/>
    <s v="9000 100C"/>
    <s v="LD INOUT SHOW UP REPAIR LABOR"/>
    <s v="1"/>
    <n v="8"/>
    <x v="4"/>
    <x v="1"/>
    <m/>
    <x v="1"/>
    <m/>
    <s v="Korbin E. Gee"/>
    <s v="05/13/2025, 09:12"/>
    <m/>
    <s v="0001-01-01T00:00:00Z"/>
    <x v="15"/>
    <s v="2025-05-13T18:36:31.0464996Z"/>
    <m/>
    <m/>
    <m/>
    <s v="2023-032 - IH-345 BRIDGE REHABILITATION"/>
    <x v="3"/>
    <d v="2025-05-12T00:00:00"/>
    <x v="4"/>
    <s v="05/13/2025 9:12 AM"/>
    <d v="2025-05-13T18:36:31"/>
    <s v="Approved On Time"/>
    <n v="8"/>
    <s v=""/>
    <s v="9000 100C - LD INOUT SHOW UP REPAIR LABOR"/>
    <s v="230019 - Korbin E. Gee"/>
    <s v=""/>
  </r>
  <r>
    <n v="604111"/>
    <s v="230019"/>
    <s v="Korbin E. Gee"/>
    <x v="4"/>
    <x v="4"/>
    <s v="9000 100C"/>
    <s v="LD INOUT SHOW UP REPAIR LABOR"/>
    <s v="1"/>
    <n v="8"/>
    <x v="2"/>
    <x v="1"/>
    <m/>
    <x v="1"/>
    <m/>
    <s v="Korbin E. Gee"/>
    <s v="05/15/2025, 01:24"/>
    <m/>
    <s v="0001-01-01T00:00:00Z"/>
    <x v="15"/>
    <s v="2025-05-15T12:53:42.1385393Z"/>
    <m/>
    <m/>
    <m/>
    <s v="2023-032 - IH-345 BRIDGE REHABILITATION"/>
    <x v="3"/>
    <d v="2025-05-14T00:00:00"/>
    <x v="2"/>
    <s v="05/15/2025 1:24 AM"/>
    <d v="2025-05-15T12:53:42"/>
    <s v="Approved On Time"/>
    <n v="8"/>
    <s v=""/>
    <s v="9000 100C - LD INOUT SHOW UP REPAIR LABOR"/>
    <s v="230019 - Korbin E. Gee"/>
    <s v=""/>
  </r>
  <r>
    <n v="604112"/>
    <s v="230019"/>
    <s v="Korbin E. Gee"/>
    <x v="4"/>
    <x v="4"/>
    <s v="9000 100C"/>
    <s v="LD INOUT SHOW UP REPAIR LABOR"/>
    <s v="1"/>
    <n v="8"/>
    <x v="1"/>
    <x v="1"/>
    <m/>
    <x v="1"/>
    <m/>
    <s v="Korbin E. Gee"/>
    <s v="05/15/2025, 01:24"/>
    <m/>
    <s v="0001-01-01T00:00:00Z"/>
    <x v="15"/>
    <s v="2025-05-15T12:53:42.1493644Z"/>
    <m/>
    <m/>
    <m/>
    <s v="2023-032 - IH-345 BRIDGE REHABILITATION"/>
    <x v="3"/>
    <d v="2025-05-15T00:00:00"/>
    <x v="1"/>
    <s v="05/15/2025 1:24 AM"/>
    <d v="2025-05-15T12:53:42"/>
    <s v="Approved On Time"/>
    <n v="8"/>
    <s v=""/>
    <s v="9000 100C - LD INOUT SHOW UP REPAIR LABOR"/>
    <s v="230019 - Korbin E. Gee"/>
    <s v=""/>
  </r>
  <r>
    <n v="602550"/>
    <s v="240084"/>
    <s v="Juvenal Sanchez"/>
    <x v="5"/>
    <x v="5"/>
    <s v="439 6017H"/>
    <s v="CO Clean After Pour"/>
    <s v="1"/>
    <n v="6.5"/>
    <x v="6"/>
    <x v="1"/>
    <m/>
    <x v="14"/>
    <s v="Bridge"/>
    <s v="Juan C. Reyes Diaz"/>
    <s v="05/11/2025, 23:45"/>
    <m/>
    <s v="0001-01-01T00:00:00Z"/>
    <x v="15"/>
    <s v="2025-05-12T14:27:35.0780431Z"/>
    <m/>
    <m/>
    <m/>
    <s v="2023-034 - Dallas IH 45 Bridge Maintenanc"/>
    <x v="3"/>
    <d v="2025-05-11T00:00:00"/>
    <x v="6"/>
    <s v="05/11/2025 11:45 PM"/>
    <d v="2025-05-12T14:27:35"/>
    <s v="Approved On Time"/>
    <n v="6.5"/>
    <s v=""/>
    <s v="439 6017H - CO Clean After Pour"/>
    <s v="240084 - Juvenal Sanchez"/>
    <s v="Juan Reyes's Crew"/>
  </r>
  <r>
    <n v="602551"/>
    <s v="240084"/>
    <s v="Juvenal Sanchez"/>
    <x v="5"/>
    <x v="5"/>
    <s v="483 6021C"/>
    <s v="HYRDO Clean Tanks"/>
    <s v="1"/>
    <n v="6"/>
    <x v="6"/>
    <x v="1"/>
    <m/>
    <x v="14"/>
    <s v="Bridge"/>
    <s v="Juan C. Reyes Diaz"/>
    <s v="05/11/2025, 23:45"/>
    <m/>
    <s v="0001-01-01T00:00:00Z"/>
    <x v="15"/>
    <s v="2025-05-12T14:27:35.0780432Z"/>
    <m/>
    <m/>
    <m/>
    <s v="2023-034 - Dallas IH 45 Bridge Maintenanc"/>
    <x v="3"/>
    <d v="2025-05-11T00:00:00"/>
    <x v="6"/>
    <s v="05/11/2025 11:45 PM"/>
    <d v="2025-05-12T14:27:35"/>
    <s v="Approved On Time"/>
    <n v="6"/>
    <s v=""/>
    <s v="483 6021C - HYRDO Clean Tanks"/>
    <s v="240084 - Juvenal Sanchez"/>
    <s v="Juan Reyes's Crew"/>
  </r>
  <r>
    <n v="603627"/>
    <s v="240616"/>
    <s v="Victor M. Arreola"/>
    <x v="4"/>
    <x v="4"/>
    <s v="4106 6001D"/>
    <s v="PPO Conc Overlay Prep for Over"/>
    <s v="1"/>
    <n v="8.5"/>
    <x v="3"/>
    <x v="1"/>
    <m/>
    <x v="14"/>
    <s v="Bridge"/>
    <s v="Juan C. Reyes Diaz"/>
    <s v="05/13/2025, 20:24"/>
    <m/>
    <s v="0001-01-01T00:00:00Z"/>
    <x v="15"/>
    <s v="2025-05-14T12:52:22.6727027Z"/>
    <m/>
    <m/>
    <m/>
    <s v="2023-032 - IH-345 BRIDGE REHABILITATION"/>
    <x v="3"/>
    <d v="2025-05-13T00:00:00"/>
    <x v="3"/>
    <s v="05/13/2025 8:24 PM"/>
    <d v="2025-05-14T12:52:22"/>
    <s v="Approved On Time"/>
    <n v="8.5"/>
    <s v=""/>
    <s v="4106 6001D - PPO Conc Overlay Prep for Over"/>
    <s v="240616 - Victor M. Arreola"/>
    <s v="Juan Reyes's Crew"/>
  </r>
  <r>
    <n v="603628"/>
    <s v="240616"/>
    <s v="Victor M. Arreola"/>
    <x v="4"/>
    <x v="4"/>
    <s v="4106 6001H"/>
    <s v="PPO Conc Overlay Clean After P"/>
    <s v="1"/>
    <n v="2"/>
    <x v="3"/>
    <x v="1"/>
    <m/>
    <x v="14"/>
    <s v="Bridge"/>
    <s v="Juan C. Reyes Diaz"/>
    <s v="05/13/2025, 20:24"/>
    <m/>
    <s v="0001-01-01T00:00:00Z"/>
    <x v="15"/>
    <s v="2025-05-14T12:52:22.6727028Z"/>
    <m/>
    <m/>
    <m/>
    <s v="2023-032 - IH-345 BRIDGE REHABILITATION"/>
    <x v="3"/>
    <d v="2025-05-13T00:00:00"/>
    <x v="3"/>
    <s v="05/13/2025 8:24 PM"/>
    <d v="2025-05-14T12:52:22"/>
    <s v="Approved On Time"/>
    <n v="2"/>
    <s v=""/>
    <s v="4106 6001H - PPO Conc Overlay Clean After P"/>
    <s v="240616 - Victor M. Arreola"/>
    <s v="Juan Reyes's Crew"/>
  </r>
  <r>
    <n v="602552"/>
    <s v="240616"/>
    <s v="Victor M. Arreola"/>
    <x v="5"/>
    <x v="5"/>
    <s v="439 6017I"/>
    <s v="CO Rem Cure Blankets"/>
    <s v="1"/>
    <n v="6.5"/>
    <x v="6"/>
    <x v="1"/>
    <m/>
    <x v="14"/>
    <s v="Bridge"/>
    <s v="Juan C. Reyes Diaz"/>
    <s v="05/11/2025, 23:45"/>
    <m/>
    <s v="0001-01-01T00:00:00Z"/>
    <x v="15"/>
    <s v="2025-05-12T14:27:35.0780433Z"/>
    <m/>
    <m/>
    <m/>
    <s v="2023-034 - Dallas IH 45 Bridge Maintenanc"/>
    <x v="3"/>
    <d v="2025-05-11T00:00:00"/>
    <x v="6"/>
    <s v="05/11/2025 11:45 PM"/>
    <d v="2025-05-12T14:27:35"/>
    <s v="Approved On Time"/>
    <n v="6.5"/>
    <s v=""/>
    <s v="439 6017I - CO Rem Cure Blankets"/>
    <s v="240616 - Victor M. Arreola"/>
    <s v="Juan Reyes's Crew"/>
  </r>
  <r>
    <n v="602553"/>
    <s v="240616"/>
    <s v="Victor M. Arreola"/>
    <x v="5"/>
    <x v="5"/>
    <s v="483 6021C"/>
    <s v="HYRDO Clean Tanks"/>
    <s v="1"/>
    <n v="3"/>
    <x v="6"/>
    <x v="1"/>
    <m/>
    <x v="14"/>
    <s v="Bridge"/>
    <s v="Juan C. Reyes Diaz"/>
    <s v="05/11/2025, 23:46"/>
    <m/>
    <s v="0001-01-01T00:00:00Z"/>
    <x v="15"/>
    <s v="2025-05-12T14:27:35.0780434Z"/>
    <m/>
    <m/>
    <m/>
    <s v="2023-034 - Dallas IH 45 Bridge Maintenanc"/>
    <x v="3"/>
    <d v="2025-05-11T00:00:00"/>
    <x v="6"/>
    <s v="05/11/2025 11:46 PM"/>
    <d v="2025-05-12T14:27:35"/>
    <s v="Approved On Time"/>
    <n v="3"/>
    <s v=""/>
    <s v="483 6021C - HYRDO Clean Tanks"/>
    <s v="240616 - Victor M. Arreola"/>
    <s v="Juan Reyes's Crew"/>
  </r>
  <r>
    <n v="602554"/>
    <s v="240616"/>
    <s v="Victor M. Arreola"/>
    <x v="5"/>
    <x v="5"/>
    <s v="439 6017H"/>
    <s v="CO Clean After Pour"/>
    <s v="1"/>
    <n v="3"/>
    <x v="6"/>
    <x v="1"/>
    <m/>
    <x v="14"/>
    <s v="Bridge"/>
    <s v="Juan C. Reyes Diaz"/>
    <s v="05/11/2025, 23:46"/>
    <m/>
    <s v="0001-01-01T00:00:00Z"/>
    <x v="15"/>
    <s v="2025-05-12T14:27:35.0780436Z"/>
    <m/>
    <m/>
    <m/>
    <s v="2023-034 - Dallas IH 45 Bridge Maintenanc"/>
    <x v="3"/>
    <d v="2025-05-11T00:00:00"/>
    <x v="6"/>
    <s v="05/11/2025 11:46 PM"/>
    <d v="2025-05-12T14:27:35"/>
    <s v="Approved On Time"/>
    <n v="3"/>
    <s v=""/>
    <s v="439 6017H - CO Clean After Pour"/>
    <s v="240616 - Victor M. Arreola"/>
    <s v="Juan Reyes's Crew"/>
  </r>
  <r>
    <n v="604011"/>
    <s v="240616"/>
    <s v="Victor M. Arreola"/>
    <x v="4"/>
    <x v="4"/>
    <s v="9000 100C"/>
    <s v="LD INOUT SHOW UP REPAIR LABOR"/>
    <s v="1"/>
    <n v="5"/>
    <x v="2"/>
    <x v="1"/>
    <m/>
    <x v="14"/>
    <s v="Bridge"/>
    <s v="Juan C. Reyes Diaz"/>
    <s v="05/14/2025, 18:26"/>
    <m/>
    <s v="0001-01-01T00:00:00Z"/>
    <x v="15"/>
    <s v="2025-05-15T12:35:40.8353351Z"/>
    <m/>
    <m/>
    <m/>
    <s v="2023-032 - IH-345 BRIDGE REHABILITATION"/>
    <x v="3"/>
    <d v="2025-05-14T00:00:00"/>
    <x v="2"/>
    <s v="05/14/2025 6:26 PM"/>
    <d v="2025-05-15T12:35:40"/>
    <s v="Approved On Time"/>
    <n v="5"/>
    <s v=""/>
    <s v="9000 100C - LD INOUT SHOW UP REPAIR LABOR"/>
    <s v="240616 - Victor M. Arreola"/>
    <s v="Juan Reyes's Crew"/>
  </r>
  <r>
    <n v="604012"/>
    <s v="240616"/>
    <s v="Victor M. Arreola"/>
    <x v="4"/>
    <x v="4"/>
    <s v="4106 6001H"/>
    <s v="PPO Conc Overlay Clean After P"/>
    <s v="1"/>
    <n v="2.5"/>
    <x v="2"/>
    <x v="1"/>
    <m/>
    <x v="14"/>
    <s v="Bridge"/>
    <s v="Juan C. Reyes Diaz"/>
    <s v="05/14/2025, 18:27"/>
    <m/>
    <s v="0001-01-01T00:00:00Z"/>
    <x v="15"/>
    <s v="2025-05-15T12:35:40.8353352Z"/>
    <m/>
    <m/>
    <m/>
    <s v="2023-032 - IH-345 BRIDGE REHABILITATION"/>
    <x v="3"/>
    <d v="2025-05-14T00:00:00"/>
    <x v="2"/>
    <s v="05/14/2025 6:27 PM"/>
    <d v="2025-05-15T12:35:40"/>
    <s v="Approved On Time"/>
    <n v="2.5"/>
    <s v=""/>
    <s v="4106 6001H - PPO Conc Overlay Clean After P"/>
    <s v="240616 - Victor M. Arreola"/>
    <s v="Juan Reyes's Crew"/>
  </r>
  <r>
    <n v="604013"/>
    <s v="240616"/>
    <s v="Victor M. Arreola"/>
    <x v="4"/>
    <x v="4"/>
    <s v="4106 6001D"/>
    <s v="PPO Conc Overlay Prep for Over"/>
    <s v="1"/>
    <n v="2.5"/>
    <x v="2"/>
    <x v="1"/>
    <m/>
    <x v="14"/>
    <s v="Bridge"/>
    <s v="Juan C. Reyes Diaz"/>
    <s v="05/14/2025, 18:27"/>
    <m/>
    <s v="0001-01-01T00:00:00Z"/>
    <x v="15"/>
    <s v="2025-05-15T12:35:40.8353353Z"/>
    <m/>
    <m/>
    <m/>
    <s v="2023-032 - IH-345 BRIDGE REHABILITATION"/>
    <x v="3"/>
    <d v="2025-05-14T00:00:00"/>
    <x v="2"/>
    <s v="05/14/2025 6:27 PM"/>
    <d v="2025-05-15T12:35:40"/>
    <s v="Approved On Time"/>
    <n v="2.5"/>
    <s v=""/>
    <s v="4106 6001D - PPO Conc Overlay Prep for Over"/>
    <s v="240616 - Victor M. Arreola"/>
    <s v="Juan Reyes's Crew"/>
  </r>
  <r>
    <n v="604512"/>
    <s v="240616"/>
    <s v="Victor M. Arreola"/>
    <x v="4"/>
    <x v="4"/>
    <s v="4106 6001H"/>
    <s v="PPO Conc Overlay Clean After P"/>
    <s v="1"/>
    <n v="7"/>
    <x v="1"/>
    <x v="1"/>
    <m/>
    <x v="14"/>
    <s v="Bridge"/>
    <s v="Juan C. Reyes Diaz"/>
    <s v="05/15/2025, 19:41"/>
    <m/>
    <s v="0001-01-01T00:00:00Z"/>
    <x v="15"/>
    <s v="2025-05-16T12:50:01.1254078Z"/>
    <m/>
    <m/>
    <m/>
    <s v="2023-032 - IH-345 BRIDGE REHABILITATION"/>
    <x v="3"/>
    <d v="2025-05-15T00:00:00"/>
    <x v="1"/>
    <s v="05/15/2025 7:41 PM"/>
    <d v="2025-05-16T12:50:01"/>
    <s v="Approved On Time"/>
    <n v="7"/>
    <s v=""/>
    <s v="4106 6001H - PPO Conc Overlay Clean After P"/>
    <s v="240616 - Victor M. Arreola"/>
    <s v="Juan Reyes's Crew"/>
  </r>
  <r>
    <n v="604513"/>
    <s v="240616"/>
    <s v="Victor M. Arreola"/>
    <x v="4"/>
    <x v="4"/>
    <s v="785 6011A"/>
    <s v="BJR SEJ Install Armor Joint an"/>
    <s v="1"/>
    <n v="3"/>
    <x v="1"/>
    <x v="1"/>
    <m/>
    <x v="14"/>
    <s v="Bridge"/>
    <s v="Juan C. Reyes Diaz"/>
    <s v="05/15/2025, 19:41"/>
    <m/>
    <s v="0001-01-01T00:00:00Z"/>
    <x v="15"/>
    <s v="2025-05-16T12:50:01.1254079Z"/>
    <m/>
    <m/>
    <m/>
    <s v="2023-032 - IH-345 BRIDGE REHABILITATION"/>
    <x v="3"/>
    <d v="2025-05-15T00:00:00"/>
    <x v="1"/>
    <s v="05/15/2025 7:41 PM"/>
    <d v="2025-05-16T12:50:01"/>
    <s v="Approved On Time"/>
    <n v="3"/>
    <s v=""/>
    <s v="785 6011A - BJR SEJ Install Armor Joint an"/>
    <s v="240616 - Victor M. Arreola"/>
    <s v="Juan Reyes's Crew"/>
  </r>
  <r>
    <n v="604008"/>
    <s v="240084"/>
    <s v="Juvenal Sanchez"/>
    <x v="4"/>
    <x v="4"/>
    <s v="4106 6001D"/>
    <s v="PPO Conc Overlay Prep for Over"/>
    <s v="1"/>
    <n v="7"/>
    <x v="2"/>
    <x v="1"/>
    <m/>
    <x v="14"/>
    <s v="Bridge"/>
    <s v="Juan C. Reyes Diaz"/>
    <s v="05/14/2025, 18:26"/>
    <m/>
    <s v="0001-01-01T00:00:00Z"/>
    <x v="15"/>
    <s v="2025-05-15T12:35:40.8353349Z"/>
    <m/>
    <m/>
    <m/>
    <s v="2023-032 - IH-345 BRIDGE REHABILITATION"/>
    <x v="3"/>
    <d v="2025-05-14T00:00:00"/>
    <x v="2"/>
    <s v="05/14/2025 6:26 PM"/>
    <d v="2025-05-15T12:35:40"/>
    <s v="Approved On Time"/>
    <n v="7"/>
    <s v=""/>
    <s v="4106 6001D - PPO Conc Overlay Prep for Over"/>
    <s v="240084 - Juvenal Sanchez"/>
    <s v="Juan Reyes's Crew"/>
  </r>
  <r>
    <n v="604009"/>
    <s v="240084"/>
    <s v="Juvenal Sanchez"/>
    <x v="4"/>
    <x v="4"/>
    <s v="4106 6001H"/>
    <s v="PPO Conc Overlay Clean After P"/>
    <s v="1"/>
    <n v="3"/>
    <x v="2"/>
    <x v="1"/>
    <m/>
    <x v="14"/>
    <s v="Bridge"/>
    <s v="Juan C. Reyes Diaz"/>
    <s v="05/14/2025, 18:26"/>
    <m/>
    <s v="0001-01-01T00:00:00Z"/>
    <x v="15"/>
    <s v="2025-05-15T12:35:40.835335Z"/>
    <m/>
    <m/>
    <m/>
    <s v="2023-032 - IH-345 BRIDGE REHABILITATION"/>
    <x v="3"/>
    <d v="2025-05-14T00:00:00"/>
    <x v="2"/>
    <s v="05/14/2025 6:26 PM"/>
    <d v="2025-05-15T12:35:40"/>
    <s v="Approved On Time"/>
    <n v="3"/>
    <s v=""/>
    <s v="4106 6001H - PPO Conc Overlay Clean After P"/>
    <s v="240084 - Juvenal Sanchez"/>
    <s v="Juan Reyes's Crew"/>
  </r>
  <r>
    <n v="604514"/>
    <s v="240084"/>
    <s v="Juvenal Sanchez"/>
    <x v="4"/>
    <x v="4"/>
    <s v="4106 6001H"/>
    <s v="PPO Conc Overlay Clean After P"/>
    <s v="1"/>
    <n v="7"/>
    <x v="1"/>
    <x v="1"/>
    <m/>
    <x v="14"/>
    <s v="Bridge"/>
    <s v="Juan C. Reyes Diaz"/>
    <s v="05/15/2025, 19:41"/>
    <m/>
    <s v="0001-01-01T00:00:00Z"/>
    <x v="15"/>
    <s v="2025-05-16T12:50:01.125408Z"/>
    <m/>
    <m/>
    <m/>
    <s v="2023-032 - IH-345 BRIDGE REHABILITATION"/>
    <x v="3"/>
    <d v="2025-05-15T00:00:00"/>
    <x v="1"/>
    <s v="05/15/2025 7:41 PM"/>
    <d v="2025-05-16T12:50:01"/>
    <s v="Approved On Time"/>
    <n v="7"/>
    <s v=""/>
    <s v="4106 6001H - PPO Conc Overlay Clean After P"/>
    <s v="240084 - Juvenal Sanchez"/>
    <s v="Juan Reyes's Crew"/>
  </r>
  <r>
    <n v="604515"/>
    <s v="240084"/>
    <s v="Juvenal Sanchez"/>
    <x v="4"/>
    <x v="4"/>
    <s v="785 6011A"/>
    <s v="BJR SEJ Install Armor Joint an"/>
    <s v="1"/>
    <n v="3"/>
    <x v="1"/>
    <x v="1"/>
    <m/>
    <x v="14"/>
    <s v="Bridge"/>
    <s v="Juan C. Reyes Diaz"/>
    <s v="05/15/2025, 19:41"/>
    <m/>
    <s v="0001-01-01T00:00:00Z"/>
    <x v="15"/>
    <s v="2025-05-16T12:50:01.1254081Z"/>
    <m/>
    <m/>
    <m/>
    <s v="2023-032 - IH-345 BRIDGE REHABILITATION"/>
    <x v="3"/>
    <d v="2025-05-15T00:00:00"/>
    <x v="1"/>
    <s v="05/15/2025 7:41 PM"/>
    <d v="2025-05-16T12:50:01"/>
    <s v="Approved On Time"/>
    <n v="3"/>
    <s v=""/>
    <s v="785 6011A - BJR SEJ Install Armor Joint an"/>
    <s v="240084 - Juvenal Sanchez"/>
    <s v="Juan Reyes's Crew"/>
  </r>
  <r>
    <n v="603625"/>
    <s v="240084"/>
    <s v="Juvenal Sanchez"/>
    <x v="4"/>
    <x v="4"/>
    <s v="4106 6001D"/>
    <s v="PPO Conc Overlay Prep for Over"/>
    <s v="1"/>
    <n v="8.5"/>
    <x v="3"/>
    <x v="1"/>
    <m/>
    <x v="14"/>
    <s v="Bridge"/>
    <s v="Juan C. Reyes Diaz"/>
    <s v="05/13/2025, 20:23"/>
    <m/>
    <s v="0001-01-01T00:00:00Z"/>
    <x v="15"/>
    <s v="2025-05-14T12:52:22.6727025Z"/>
    <m/>
    <m/>
    <m/>
    <s v="2023-032 - IH-345 BRIDGE REHABILITATION"/>
    <x v="3"/>
    <d v="2025-05-13T00:00:00"/>
    <x v="3"/>
    <s v="05/13/2025 8:23 PM"/>
    <d v="2025-05-14T12:52:22"/>
    <s v="Approved On Time"/>
    <n v="8.5"/>
    <s v=""/>
    <s v="4106 6001D - PPO Conc Overlay Prep for Over"/>
    <s v="240084 - Juvenal Sanchez"/>
    <s v="Juan Reyes's Crew"/>
  </r>
  <r>
    <n v="603626"/>
    <s v="240084"/>
    <s v="Juvenal Sanchez"/>
    <x v="4"/>
    <x v="4"/>
    <s v="4106 6001H"/>
    <s v="PPO Conc Overlay Clean After P"/>
    <s v="1"/>
    <n v="2"/>
    <x v="3"/>
    <x v="1"/>
    <m/>
    <x v="14"/>
    <s v="Bridge"/>
    <s v="Juan C. Reyes Diaz"/>
    <s v="05/13/2025, 20:24"/>
    <m/>
    <s v="0001-01-01T00:00:00Z"/>
    <x v="15"/>
    <s v="2025-05-14T12:52:22.6727026Z"/>
    <m/>
    <m/>
    <m/>
    <s v="2023-032 - IH-345 BRIDGE REHABILITATION"/>
    <x v="3"/>
    <d v="2025-05-13T00:00:00"/>
    <x v="3"/>
    <s v="05/13/2025 8:24 PM"/>
    <d v="2025-05-14T12:52:22"/>
    <s v="Approved On Time"/>
    <n v="2"/>
    <s v=""/>
    <s v="4106 6001H - PPO Conc Overlay Clean After P"/>
    <s v="240084 - Juvenal Sanchez"/>
    <s v="Juan Reyes's Crew"/>
  </r>
  <r>
    <n v="602541"/>
    <s v="240825"/>
    <s v="Jilber Estrada Lopez"/>
    <x v="5"/>
    <x v="5"/>
    <s v="439 6017I"/>
    <s v="CO Rem Cure Blankets"/>
    <s v="1"/>
    <n v="6"/>
    <x v="6"/>
    <x v="1"/>
    <m/>
    <x v="14"/>
    <s v="Bridge"/>
    <s v="Juan C. Reyes Diaz"/>
    <s v="05/11/2025, 23:43"/>
    <m/>
    <s v="0001-01-01T00:00:00Z"/>
    <x v="15"/>
    <s v="2025-05-12T14:27:35.0780407Z"/>
    <m/>
    <m/>
    <m/>
    <s v="2023-034 - Dallas IH 45 Bridge Maintenanc"/>
    <x v="3"/>
    <d v="2025-05-11T00:00:00"/>
    <x v="6"/>
    <s v="05/11/2025 11:43 PM"/>
    <d v="2025-05-12T14:27:35"/>
    <s v="Approved On Time"/>
    <n v="6"/>
    <s v=""/>
    <s v="439 6017I - CO Rem Cure Blankets"/>
    <s v="240825 - Jilber Estrada Lopez"/>
    <s v="Juan Reyes's Crew"/>
  </r>
  <r>
    <n v="602542"/>
    <s v="240825"/>
    <s v="Jilber Estrada Lopez"/>
    <x v="5"/>
    <x v="5"/>
    <s v="483 6021C"/>
    <s v="HYRDO Clean Tanks"/>
    <s v="1"/>
    <n v="6.5"/>
    <x v="6"/>
    <x v="1"/>
    <m/>
    <x v="14"/>
    <s v="Bridge"/>
    <s v="Juan C. Reyes Diaz"/>
    <s v="05/11/2025, 23:43"/>
    <m/>
    <s v="0001-01-01T00:00:00Z"/>
    <x v="15"/>
    <s v="2025-05-12T14:27:35.0780421Z"/>
    <m/>
    <m/>
    <m/>
    <s v="2023-034 - Dallas IH 45 Bridge Maintenanc"/>
    <x v="3"/>
    <d v="2025-05-11T00:00:00"/>
    <x v="6"/>
    <s v="05/11/2025 11:43 PM"/>
    <d v="2025-05-12T14:27:35"/>
    <s v="Approved On Time"/>
    <n v="6.5"/>
    <s v=""/>
    <s v="483 6021C - HYRDO Clean Tanks"/>
    <s v="240825 - Jilber Estrada Lopez"/>
    <s v="Juan Reyes's Crew"/>
  </r>
  <r>
    <n v="604015"/>
    <s v="240044"/>
    <s v="Floriberto Govea"/>
    <x v="4"/>
    <x v="4"/>
    <s v="4106 6001D"/>
    <s v="PPO Conc Overlay Prep for Over"/>
    <s v="1"/>
    <n v="5"/>
    <x v="2"/>
    <x v="1"/>
    <m/>
    <x v="14"/>
    <s v="Bridge"/>
    <s v="Juan C. Reyes Diaz"/>
    <s v="05/14/2025, 18:30"/>
    <m/>
    <s v="0001-01-01T00:00:00Z"/>
    <x v="15"/>
    <s v="2025-05-15T12:35:40.8353354Z"/>
    <m/>
    <m/>
    <m/>
    <s v="2023-032 - IH-345 BRIDGE REHABILITATION"/>
    <x v="3"/>
    <d v="2025-05-14T00:00:00"/>
    <x v="2"/>
    <s v="05/14/2025 6:30 PM"/>
    <d v="2025-05-15T12:35:40"/>
    <s v="Approved On Time"/>
    <n v="5"/>
    <s v=""/>
    <s v="4106 6001D - PPO Conc Overlay Prep for Over"/>
    <s v="240044 - Floriberto Govea"/>
    <s v="Juan Reyes's Crew"/>
  </r>
  <r>
    <n v="603577"/>
    <s v="240044"/>
    <s v="Floriberto Govea"/>
    <x v="4"/>
    <x v="4"/>
    <s v="4106 6001D"/>
    <s v="PPO Conc Overlay Prep for Over"/>
    <s v="1"/>
    <n v="5"/>
    <x v="3"/>
    <x v="1"/>
    <m/>
    <x v="13"/>
    <s v="Bridge"/>
    <s v="Hector J. Claudio"/>
    <s v="05/13/2025, 20:06"/>
    <m/>
    <s v="0001-01-01T00:00:00Z"/>
    <x v="15"/>
    <s v="2025-05-14T12:52:33.5322021Z"/>
    <m/>
    <m/>
    <m/>
    <s v="2023-032 - IH-345 BRIDGE REHABILITATION"/>
    <x v="3"/>
    <d v="2025-05-13T00:00:00"/>
    <x v="3"/>
    <s v="05/13/2025 8:06 PM"/>
    <d v="2025-05-14T12:52:33"/>
    <s v="Approved On Time"/>
    <n v="5"/>
    <s v=""/>
    <s v="4106 6001D - PPO Conc Overlay Prep for Over"/>
    <s v="240044 - Floriberto Govea"/>
    <s v="Hector Claudio's Crew"/>
  </r>
  <r>
    <n v="604132"/>
    <s v="240549"/>
    <s v="Michael A. Pina"/>
    <x v="4"/>
    <x v="4"/>
    <s v="784 6170B"/>
    <s v="STL PHD1 Drill 1 Hole Rem Weld"/>
    <s v="1"/>
    <n v="5"/>
    <x v="2"/>
    <x v="1"/>
    <m/>
    <x v="13"/>
    <s v="Bridge"/>
    <s v="Hector J. Claudio"/>
    <s v="05/15/2025, 04:34"/>
    <m/>
    <s v="0001-01-01T00:00:00Z"/>
    <x v="15"/>
    <s v="2025-05-15T12:37:16.5811905Z"/>
    <m/>
    <m/>
    <m/>
    <s v="2023-032 - IH-345 BRIDGE REHABILITATION"/>
    <x v="3"/>
    <d v="2025-05-14T00:00:00"/>
    <x v="2"/>
    <s v="05/15/2025 4:34 AM"/>
    <d v="2025-05-15T12:37:16"/>
    <s v="Approved On Time"/>
    <n v="5"/>
    <s v=""/>
    <s v="784 6170B - STL PHD1 Drill 1 Hole Rem Weld"/>
    <s v="240549 - Michael A. Pina"/>
    <s v="Hector Claudio's Crew"/>
  </r>
  <r>
    <n v="603624"/>
    <s v="240790"/>
    <s v="Bismarck A. Arauz Barrera"/>
    <x v="4"/>
    <x v="4"/>
    <s v="4106 6001D"/>
    <s v="PPO Conc Overlay Prep for Over"/>
    <s v="1"/>
    <n v="10.5"/>
    <x v="3"/>
    <x v="1"/>
    <m/>
    <x v="14"/>
    <s v="Bridge"/>
    <s v="Juan C. Reyes Diaz"/>
    <s v="05/13/2025, 20:23"/>
    <m/>
    <s v="0001-01-01T00:00:00Z"/>
    <x v="15"/>
    <s v="2025-05-14T12:52:22.6727024Z"/>
    <m/>
    <m/>
    <m/>
    <s v="2023-032 - IH-345 BRIDGE REHABILITATION"/>
    <x v="3"/>
    <d v="2025-05-13T00:00:00"/>
    <x v="3"/>
    <s v="05/13/2025 8:23 PM"/>
    <d v="2025-05-14T12:52:22"/>
    <s v="Approved On Time"/>
    <n v="10.5"/>
    <s v=""/>
    <s v="4106 6001D - PPO Conc Overlay Prep for Over"/>
    <s v="240790 - Bismarck A. Arauz Barrera"/>
    <s v="Juan Reyes's Crew"/>
  </r>
  <r>
    <n v="602548"/>
    <s v="240790"/>
    <s v="Bismarck A. Arauz Barrera"/>
    <x v="5"/>
    <x v="5"/>
    <s v="439 6017H"/>
    <s v="CO Clean After Pour"/>
    <s v="1"/>
    <n v="6"/>
    <x v="6"/>
    <x v="1"/>
    <m/>
    <x v="14"/>
    <s v="Bridge"/>
    <s v="Juan C. Reyes Diaz"/>
    <s v="05/11/2025, 23:44"/>
    <m/>
    <s v="0001-01-01T00:00:00Z"/>
    <x v="15"/>
    <s v="2025-05-12T14:27:35.0780429Z"/>
    <m/>
    <m/>
    <m/>
    <s v="2023-034 - Dallas IH 45 Bridge Maintenanc"/>
    <x v="3"/>
    <d v="2025-05-11T00:00:00"/>
    <x v="6"/>
    <s v="05/11/2025 11:44 PM"/>
    <d v="2025-05-12T14:27:35"/>
    <s v="Approved On Time"/>
    <n v="6"/>
    <s v=""/>
    <s v="439 6017H - CO Clean After Pour"/>
    <s v="240790 - Bismarck A. Arauz Barrera"/>
    <s v="Juan Reyes's Crew"/>
  </r>
  <r>
    <n v="602549"/>
    <s v="240790"/>
    <s v="Bismarck A. Arauz Barrera"/>
    <x v="5"/>
    <x v="5"/>
    <s v="483 6021C"/>
    <s v="HYRDO Clean Tanks"/>
    <s v="1"/>
    <n v="6.5"/>
    <x v="6"/>
    <x v="1"/>
    <m/>
    <x v="14"/>
    <s v="Bridge"/>
    <s v="Juan C. Reyes Diaz"/>
    <s v="05/11/2025, 23:45"/>
    <m/>
    <s v="0001-01-01T00:00:00Z"/>
    <x v="15"/>
    <s v="2025-05-12T14:27:35.0780429Z"/>
    <m/>
    <m/>
    <m/>
    <s v="2023-034 - Dallas IH 45 Bridge Maintenanc"/>
    <x v="3"/>
    <d v="2025-05-11T00:00:00"/>
    <x v="6"/>
    <s v="05/11/2025 11:45 PM"/>
    <d v="2025-05-12T14:27:35"/>
    <s v="Approved On Time"/>
    <n v="6.5"/>
    <s v=""/>
    <s v="483 6021C - HYRDO Clean Tanks"/>
    <s v="240790 - Bismarck A. Arauz Barrera"/>
    <s v="Juan Reyes's Crew"/>
  </r>
  <r>
    <n v="603620"/>
    <s v="240070"/>
    <s v="Ramon Reyes"/>
    <x v="4"/>
    <x v="4"/>
    <s v="4106 6001D"/>
    <s v="PPO Conc Overlay Prep for Over"/>
    <s v="1"/>
    <n v="8.5"/>
    <x v="3"/>
    <x v="1"/>
    <m/>
    <x v="14"/>
    <s v="Bridge"/>
    <s v="Juan C. Reyes Diaz"/>
    <s v="05/13/2025, 20:23"/>
    <m/>
    <s v="0001-01-01T00:00:00Z"/>
    <x v="15"/>
    <s v="2025-05-14T12:52:22.6727019Z"/>
    <m/>
    <m/>
    <m/>
    <s v="2023-032 - IH-345 BRIDGE REHABILITATION"/>
    <x v="3"/>
    <d v="2025-05-13T00:00:00"/>
    <x v="3"/>
    <s v="05/13/2025 8:23 PM"/>
    <d v="2025-05-14T12:52:22"/>
    <s v="Approved On Time"/>
    <n v="8.5"/>
    <s v=""/>
    <s v="4106 6001D - PPO Conc Overlay Prep for Over"/>
    <s v="240070 - Ramon Reyes"/>
    <s v="Juan Reyes's Crew"/>
  </r>
  <r>
    <n v="603621"/>
    <s v="240070"/>
    <s v="Ramon Reyes"/>
    <x v="4"/>
    <x v="4"/>
    <s v="4106 6001H"/>
    <s v="PPO Conc Overlay Clean After P"/>
    <s v="1"/>
    <n v="2"/>
    <x v="3"/>
    <x v="1"/>
    <m/>
    <x v="14"/>
    <s v="Bridge"/>
    <s v="Juan C. Reyes Diaz"/>
    <s v="05/13/2025, 20:23"/>
    <m/>
    <s v="0001-01-01T00:00:00Z"/>
    <x v="15"/>
    <s v="2025-05-14T12:52:22.672702Z"/>
    <m/>
    <m/>
    <m/>
    <s v="2023-032 - IH-345 BRIDGE REHABILITATION"/>
    <x v="3"/>
    <d v="2025-05-13T00:00:00"/>
    <x v="3"/>
    <s v="05/13/2025 8:23 PM"/>
    <d v="2025-05-14T12:52:22"/>
    <s v="Approved On Time"/>
    <n v="2"/>
    <s v=""/>
    <s v="4106 6001H - PPO Conc Overlay Clean After P"/>
    <s v="240070 - Ramon Reyes"/>
    <s v="Juan Reyes's Crew"/>
  </r>
  <r>
    <n v="604006"/>
    <s v="240790"/>
    <s v="Bismarck A. Arauz Barrera"/>
    <x v="4"/>
    <x v="4"/>
    <s v="4106 6001D"/>
    <s v="PPO Conc Overlay Prep for Over"/>
    <s v="1"/>
    <n v="7"/>
    <x v="2"/>
    <x v="1"/>
    <m/>
    <x v="14"/>
    <s v="Bridge"/>
    <s v="Juan C. Reyes Diaz"/>
    <s v="05/14/2025, 18:26"/>
    <m/>
    <s v="0001-01-01T00:00:00Z"/>
    <x v="15"/>
    <s v="2025-05-15T12:35:40.8353347Z"/>
    <m/>
    <m/>
    <m/>
    <s v="2023-032 - IH-345 BRIDGE REHABILITATION"/>
    <x v="3"/>
    <d v="2025-05-14T00:00:00"/>
    <x v="2"/>
    <s v="05/14/2025 6:26 PM"/>
    <d v="2025-05-15T12:35:40"/>
    <s v="Approved On Time"/>
    <n v="7"/>
    <s v=""/>
    <s v="4106 6001D - PPO Conc Overlay Prep for Over"/>
    <s v="240790 - Bismarck A. Arauz Barrera"/>
    <s v="Juan Reyes's Crew"/>
  </r>
  <r>
    <n v="604007"/>
    <s v="240790"/>
    <s v="Bismarck A. Arauz Barrera"/>
    <x v="4"/>
    <x v="4"/>
    <s v="4106 6001H"/>
    <s v="PPO Conc Overlay Clean After P"/>
    <s v="1"/>
    <n v="3"/>
    <x v="2"/>
    <x v="1"/>
    <m/>
    <x v="14"/>
    <s v="Bridge"/>
    <s v="Juan C. Reyes Diaz"/>
    <s v="05/14/2025, 18:26"/>
    <m/>
    <s v="0001-01-01T00:00:00Z"/>
    <x v="15"/>
    <s v="2025-05-15T12:35:40.8353348Z"/>
    <m/>
    <m/>
    <m/>
    <s v="2023-032 - IH-345 BRIDGE REHABILITATION"/>
    <x v="3"/>
    <d v="2025-05-14T00:00:00"/>
    <x v="2"/>
    <s v="05/14/2025 6:26 PM"/>
    <d v="2025-05-15T12:35:40"/>
    <s v="Approved On Time"/>
    <n v="3"/>
    <s v=""/>
    <s v="4106 6001H - PPO Conc Overlay Clean After P"/>
    <s v="240790 - Bismarck A. Arauz Barrera"/>
    <s v="Juan Reyes's Crew"/>
  </r>
  <r>
    <n v="604510"/>
    <s v="240790"/>
    <s v="Bismarck A. Arauz Barrera"/>
    <x v="4"/>
    <x v="4"/>
    <s v="785 6011A"/>
    <s v="BJR SEJ Install Armor Joint an"/>
    <s v="1"/>
    <n v="7"/>
    <x v="1"/>
    <x v="1"/>
    <m/>
    <x v="14"/>
    <s v="Bridge"/>
    <s v="Juan C. Reyes Diaz"/>
    <s v="05/15/2025, 19:40"/>
    <m/>
    <s v="0001-01-01T00:00:00Z"/>
    <x v="15"/>
    <s v="2025-05-16T12:50:01.1254075Z"/>
    <m/>
    <m/>
    <m/>
    <s v="2023-032 - IH-345 BRIDGE REHABILITATION"/>
    <x v="3"/>
    <d v="2025-05-15T00:00:00"/>
    <x v="1"/>
    <s v="05/15/2025 7:40 PM"/>
    <d v="2025-05-16T12:50:01"/>
    <s v="Approved On Time"/>
    <n v="7"/>
    <s v=""/>
    <s v="785 6011A - BJR SEJ Install Armor Joint an"/>
    <s v="240790 - Bismarck A. Arauz Barrera"/>
    <s v="Juan Reyes's Crew"/>
  </r>
  <r>
    <n v="604511"/>
    <s v="240790"/>
    <s v="Bismarck A. Arauz Barrera"/>
    <x v="4"/>
    <x v="4"/>
    <s v="4106 6001H"/>
    <s v="PPO Conc Overlay Clean After P"/>
    <s v="1"/>
    <n v="3"/>
    <x v="1"/>
    <x v="1"/>
    <m/>
    <x v="14"/>
    <s v="Bridge"/>
    <s v="Juan C. Reyes Diaz"/>
    <s v="05/15/2025, 19:41"/>
    <m/>
    <s v="0001-01-01T00:00:00Z"/>
    <x v="15"/>
    <s v="2025-05-16T12:50:01.1254076Z"/>
    <m/>
    <m/>
    <m/>
    <s v="2023-032 - IH-345 BRIDGE REHABILITATION"/>
    <x v="3"/>
    <d v="2025-05-15T00:00:00"/>
    <x v="1"/>
    <s v="05/15/2025 7:41 PM"/>
    <d v="2025-05-16T12:50:01"/>
    <s v="Approved On Time"/>
    <n v="3"/>
    <s v=""/>
    <s v="4106 6001H - PPO Conc Overlay Clean After P"/>
    <s v="240790 - Bismarck A. Arauz Barrera"/>
    <s v="Juan Reyes's Crew"/>
  </r>
  <r>
    <n v="604504"/>
    <s v="240766"/>
    <s v="Lisandro R. Alvarado Alvarado"/>
    <x v="4"/>
    <x v="4"/>
    <s v="785 6011A"/>
    <s v="BJR SEJ Install Armor Joint an"/>
    <s v="1"/>
    <n v="7"/>
    <x v="1"/>
    <x v="1"/>
    <m/>
    <x v="14"/>
    <s v="Bridge"/>
    <s v="Juan C. Reyes Diaz"/>
    <s v="05/15/2025, 19:39"/>
    <m/>
    <s v="0001-01-01T00:00:00Z"/>
    <x v="15"/>
    <s v="2025-05-16T12:50:01.1254069Z"/>
    <m/>
    <m/>
    <m/>
    <s v="2023-032 - IH-345 BRIDGE REHABILITATION"/>
    <x v="3"/>
    <d v="2025-05-15T00:00:00"/>
    <x v="1"/>
    <s v="05/15/2025 7:39 PM"/>
    <d v="2025-05-16T12:50:01"/>
    <s v="Approved On Time"/>
    <n v="7"/>
    <s v=""/>
    <s v="785 6011A - BJR SEJ Install Armor Joint an"/>
    <s v="240766 - Lisandro R. Alvarado Alvarado"/>
    <s v="Juan Reyes's Crew"/>
  </r>
  <r>
    <n v="604505"/>
    <s v="240766"/>
    <s v="Lisandro R. Alvarado Alvarado"/>
    <x v="4"/>
    <x v="4"/>
    <s v="4106 6001H"/>
    <s v="PPO Conc Overlay Clean After P"/>
    <s v="1"/>
    <n v="3"/>
    <x v="1"/>
    <x v="1"/>
    <m/>
    <x v="14"/>
    <s v="Bridge"/>
    <s v="Juan C. Reyes Diaz"/>
    <s v="05/15/2025, 19:39"/>
    <m/>
    <s v="0001-01-01T00:00:00Z"/>
    <x v="15"/>
    <s v="2025-05-16T12:50:01.125407Z"/>
    <m/>
    <m/>
    <m/>
    <s v="2023-032 - IH-345 BRIDGE REHABILITATION"/>
    <x v="3"/>
    <d v="2025-05-15T00:00:00"/>
    <x v="1"/>
    <s v="05/15/2025 7:39 PM"/>
    <d v="2025-05-16T12:50:01"/>
    <s v="Approved On Time"/>
    <n v="3"/>
    <s v=""/>
    <s v="4106 6001H - PPO Conc Overlay Clean After P"/>
    <s v="240766 - Lisandro R. Alvarado Alvarado"/>
    <s v="Juan Reyes's Crew"/>
  </r>
  <r>
    <n v="604000"/>
    <s v="240766"/>
    <s v="Lisandro R. Alvarado Alvarado"/>
    <x v="4"/>
    <x v="4"/>
    <s v="4106 6001D"/>
    <s v="PPO Conc Overlay Prep for Over"/>
    <s v="1"/>
    <n v="10"/>
    <x v="2"/>
    <x v="1"/>
    <m/>
    <x v="14"/>
    <s v="Bridge"/>
    <s v="Juan C. Reyes Diaz"/>
    <s v="05/14/2025, 18:25"/>
    <m/>
    <s v="0001-01-01T00:00:00Z"/>
    <x v="15"/>
    <s v="2025-05-15T12:35:40.8353341Z"/>
    <m/>
    <m/>
    <m/>
    <s v="2023-032 - IH-345 BRIDGE REHABILITATION"/>
    <x v="3"/>
    <d v="2025-05-14T00:00:00"/>
    <x v="2"/>
    <s v="05/14/2025 6:25 PM"/>
    <d v="2025-05-15T12:35:40"/>
    <s v="Approved On Time"/>
    <n v="10"/>
    <s v=""/>
    <s v="4106 6001D - PPO Conc Overlay Prep for Over"/>
    <s v="240766 - Lisandro R. Alvarado Alvarado"/>
    <s v="Juan Reyes's Crew"/>
  </r>
  <r>
    <n v="603618"/>
    <s v="240766"/>
    <s v="Lisandro R. Alvarado Alvarado"/>
    <x v="4"/>
    <x v="4"/>
    <s v="4106 6001D"/>
    <s v="PPO Conc Overlay Prep for Over"/>
    <s v="1"/>
    <n v="10.5"/>
    <x v="3"/>
    <x v="1"/>
    <m/>
    <x v="14"/>
    <s v="Bridge"/>
    <s v="Juan C. Reyes Diaz"/>
    <s v="05/13/2025, 20:22"/>
    <m/>
    <s v="0001-01-01T00:00:00Z"/>
    <x v="15"/>
    <s v="2025-05-14T12:52:22.6727018Z"/>
    <m/>
    <m/>
    <m/>
    <s v="2023-032 - IH-345 BRIDGE REHABILITATION"/>
    <x v="3"/>
    <d v="2025-05-13T00:00:00"/>
    <x v="3"/>
    <s v="05/13/2025 8:22 PM"/>
    <d v="2025-05-14T12:52:22"/>
    <s v="Approved On Time"/>
    <n v="10.5"/>
    <s v=""/>
    <s v="4106 6001D - PPO Conc Overlay Prep for Over"/>
    <s v="240766 - Lisandro R. Alvarado Alvarado"/>
    <s v="Juan Reyes's Crew"/>
  </r>
  <r>
    <n v="603616"/>
    <s v="240825"/>
    <s v="Jilber Estrada Lopez"/>
    <x v="4"/>
    <x v="4"/>
    <s v="4106 6001D"/>
    <s v="PPO Conc Overlay Prep for Over"/>
    <s v="1"/>
    <n v="8.5"/>
    <x v="3"/>
    <x v="1"/>
    <m/>
    <x v="14"/>
    <s v="Bridge"/>
    <s v="Juan C. Reyes Diaz"/>
    <s v="05/13/2025, 20:22"/>
    <m/>
    <s v="0001-01-01T00:00:00Z"/>
    <x v="15"/>
    <s v="2025-05-14T12:52:22.6727002Z"/>
    <m/>
    <m/>
    <m/>
    <s v="2023-032 - IH-345 BRIDGE REHABILITATION"/>
    <x v="3"/>
    <d v="2025-05-13T00:00:00"/>
    <x v="3"/>
    <s v="05/13/2025 8:22 PM"/>
    <d v="2025-05-14T12:52:22"/>
    <s v="Approved On Time"/>
    <n v="8.5"/>
    <s v=""/>
    <s v="4106 6001D - PPO Conc Overlay Prep for Over"/>
    <s v="240825 - Jilber Estrada Lopez"/>
    <s v="Juan Reyes's Crew"/>
  </r>
  <r>
    <n v="603617"/>
    <s v="240825"/>
    <s v="Jilber Estrada Lopez"/>
    <x v="4"/>
    <x v="4"/>
    <s v="4106 6001H"/>
    <s v="PPO Conc Overlay Clean After P"/>
    <s v="1"/>
    <n v="2"/>
    <x v="3"/>
    <x v="1"/>
    <m/>
    <x v="14"/>
    <s v="Bridge"/>
    <s v="Juan C. Reyes Diaz"/>
    <s v="05/13/2025, 20:22"/>
    <m/>
    <s v="0001-01-01T00:00:00Z"/>
    <x v="15"/>
    <s v="2025-05-14T12:52:22.6727017Z"/>
    <m/>
    <m/>
    <m/>
    <s v="2023-032 - IH-345 BRIDGE REHABILITATION"/>
    <x v="3"/>
    <d v="2025-05-13T00:00:00"/>
    <x v="3"/>
    <s v="05/13/2025 8:22 PM"/>
    <d v="2025-05-14T12:52:22"/>
    <s v="Approved On Time"/>
    <n v="2"/>
    <s v=""/>
    <s v="4106 6001H - PPO Conc Overlay Clean After P"/>
    <s v="240825 - Jilber Estrada Lopez"/>
    <s v="Juan Reyes's Crew"/>
  </r>
  <r>
    <n v="604502"/>
    <s v="240825"/>
    <s v="Jilber Estrada Lopez"/>
    <x v="4"/>
    <x v="4"/>
    <s v="785 6011A"/>
    <s v="BJR SEJ Install Armor Joint an"/>
    <s v="1"/>
    <n v="7"/>
    <x v="1"/>
    <x v="1"/>
    <m/>
    <x v="14"/>
    <s v="Bridge"/>
    <s v="Juan C. Reyes Diaz"/>
    <s v="05/15/2025, 19:39"/>
    <m/>
    <s v="0001-01-01T00:00:00Z"/>
    <x v="15"/>
    <s v="2025-05-16T12:50:01.1254054Z"/>
    <m/>
    <m/>
    <m/>
    <s v="2023-032 - IH-345 BRIDGE REHABILITATION"/>
    <x v="3"/>
    <d v="2025-05-15T00:00:00"/>
    <x v="1"/>
    <s v="05/15/2025 7:39 PM"/>
    <d v="2025-05-16T12:50:01"/>
    <s v="Approved On Time"/>
    <n v="7"/>
    <s v=""/>
    <s v="785 6011A - BJR SEJ Install Armor Joint an"/>
    <s v="240825 - Jilber Estrada Lopez"/>
    <s v="Juan Reyes's Crew"/>
  </r>
  <r>
    <n v="604503"/>
    <s v="240825"/>
    <s v="Jilber Estrada Lopez"/>
    <x v="4"/>
    <x v="4"/>
    <s v="4106 6001H"/>
    <s v="PPO Conc Overlay Clean After P"/>
    <s v="1"/>
    <n v="3"/>
    <x v="1"/>
    <x v="1"/>
    <m/>
    <x v="14"/>
    <s v="Bridge"/>
    <s v="Juan C. Reyes Diaz"/>
    <s v="05/15/2025, 19:39"/>
    <m/>
    <s v="0001-01-01T00:00:00Z"/>
    <x v="15"/>
    <s v="2025-05-16T12:50:01.1254068Z"/>
    <m/>
    <m/>
    <m/>
    <s v="2023-032 - IH-345 BRIDGE REHABILITATION"/>
    <x v="3"/>
    <d v="2025-05-15T00:00:00"/>
    <x v="1"/>
    <s v="05/15/2025 7:39 PM"/>
    <d v="2025-05-16T12:50:01"/>
    <s v="Approved On Time"/>
    <n v="3"/>
    <s v=""/>
    <s v="4106 6001H - PPO Conc Overlay Clean After P"/>
    <s v="240825 - Jilber Estrada Lopez"/>
    <s v="Juan Reyes's Crew"/>
  </r>
  <r>
    <n v="603998"/>
    <s v="240825"/>
    <s v="Jilber Estrada Lopez"/>
    <x v="4"/>
    <x v="4"/>
    <s v="4106 6001D"/>
    <s v="PPO Conc Overlay Prep for Over"/>
    <s v="1"/>
    <n v="7"/>
    <x v="2"/>
    <x v="1"/>
    <m/>
    <x v="14"/>
    <s v="Bridge"/>
    <s v="Juan C. Reyes Diaz"/>
    <s v="05/14/2025, 18:25"/>
    <m/>
    <s v="0001-01-01T00:00:00Z"/>
    <x v="15"/>
    <s v="2025-05-15T12:35:40.8353327Z"/>
    <m/>
    <m/>
    <m/>
    <s v="2023-032 - IH-345 BRIDGE REHABILITATION"/>
    <x v="3"/>
    <d v="2025-05-14T00:00:00"/>
    <x v="2"/>
    <s v="05/14/2025 6:25 PM"/>
    <d v="2025-05-15T12:35:40"/>
    <s v="Approved On Time"/>
    <n v="7"/>
    <s v=""/>
    <s v="4106 6001D - PPO Conc Overlay Prep for Over"/>
    <s v="240825 - Jilber Estrada Lopez"/>
    <s v="Juan Reyes's Crew"/>
  </r>
  <r>
    <n v="603999"/>
    <s v="240825"/>
    <s v="Jilber Estrada Lopez"/>
    <x v="4"/>
    <x v="4"/>
    <s v="4106 6001H"/>
    <s v="PPO Conc Overlay Clean After P"/>
    <s v="1"/>
    <n v="3"/>
    <x v="2"/>
    <x v="1"/>
    <m/>
    <x v="14"/>
    <s v="Bridge"/>
    <s v="Juan C. Reyes Diaz"/>
    <s v="05/14/2025, 18:25"/>
    <m/>
    <s v="0001-01-01T00:00:00Z"/>
    <x v="15"/>
    <s v="2025-05-15T12:35:40.8353339Z"/>
    <m/>
    <m/>
    <m/>
    <s v="2023-032 - IH-345 BRIDGE REHABILITATION"/>
    <x v="3"/>
    <d v="2025-05-14T00:00:00"/>
    <x v="2"/>
    <s v="05/14/2025 6:25 PM"/>
    <d v="2025-05-15T12:35:40"/>
    <s v="Approved On Time"/>
    <n v="3"/>
    <s v=""/>
    <s v="4106 6001H - PPO Conc Overlay Clean After P"/>
    <s v="240825 - Jilber Estrada Lopez"/>
    <s v="Juan Reyes's Crew"/>
  </r>
  <r>
    <n v="602545"/>
    <s v="240068"/>
    <s v="Juan C. Reyes Diaz"/>
    <x v="5"/>
    <x v="5"/>
    <s v="439 6017H"/>
    <s v="CO Clean After Pour"/>
    <s v="1"/>
    <n v="3"/>
    <x v="6"/>
    <x v="1"/>
    <m/>
    <x v="14"/>
    <s v="Bridge"/>
    <s v="Juan C. Reyes Diaz"/>
    <s v="05/11/2025, 23:44"/>
    <m/>
    <s v="0001-01-01T00:00:00Z"/>
    <x v="15"/>
    <s v="2025-05-12T14:27:35.0780425Z"/>
    <m/>
    <m/>
    <m/>
    <s v="2023-034 - Dallas IH 45 Bridge Maintenanc"/>
    <x v="3"/>
    <d v="2025-05-11T00:00:00"/>
    <x v="6"/>
    <s v="05/11/2025 11:44 PM"/>
    <d v="2025-05-12T14:27:35"/>
    <s v="Approved On Time"/>
    <n v="3"/>
    <s v=""/>
    <s v="439 6017H - CO Clean After Pour"/>
    <s v="240068 - Juan C. Reyes Diaz"/>
    <s v="Juan Reyes's Crew"/>
  </r>
  <r>
    <n v="602546"/>
    <s v="240068"/>
    <s v="Juan C. Reyes Diaz"/>
    <x v="5"/>
    <x v="5"/>
    <s v="483 6021C"/>
    <s v="HYRDO Clean Tanks"/>
    <s v="1"/>
    <n v="3"/>
    <x v="6"/>
    <x v="1"/>
    <m/>
    <x v="14"/>
    <s v="Bridge"/>
    <s v="Juan C. Reyes Diaz"/>
    <s v="05/11/2025, 23:44"/>
    <m/>
    <s v="0001-01-01T00:00:00Z"/>
    <x v="15"/>
    <s v="2025-05-12T14:27:35.0780426Z"/>
    <m/>
    <m/>
    <m/>
    <s v="2023-034 - Dallas IH 45 Bridge Maintenanc"/>
    <x v="3"/>
    <d v="2025-05-11T00:00:00"/>
    <x v="6"/>
    <s v="05/11/2025 11:44 PM"/>
    <d v="2025-05-12T14:27:35"/>
    <s v="Approved On Time"/>
    <n v="3"/>
    <s v=""/>
    <s v="483 6021C - HYRDO Clean Tanks"/>
    <s v="240068 - Juan C. Reyes Diaz"/>
    <s v="Juan Reyes's Crew"/>
  </r>
  <r>
    <n v="602547"/>
    <s v="240068"/>
    <s v="Juan C. Reyes Diaz"/>
    <x v="5"/>
    <x v="5"/>
    <s v="439 6017I"/>
    <s v="CO Rem Cure Blankets"/>
    <s v="1"/>
    <n v="2"/>
    <x v="6"/>
    <x v="1"/>
    <m/>
    <x v="14"/>
    <s v="Bridge"/>
    <s v="Juan C. Reyes Diaz"/>
    <s v="05/11/2025, 23:44"/>
    <m/>
    <s v="0001-01-01T00:00:00Z"/>
    <x v="15"/>
    <s v="2025-05-12T14:27:35.0780427Z"/>
    <m/>
    <m/>
    <m/>
    <s v="2023-034 - Dallas IH 45 Bridge Maintenanc"/>
    <x v="3"/>
    <d v="2025-05-11T00:00:00"/>
    <x v="6"/>
    <s v="05/11/2025 11:44 PM"/>
    <d v="2025-05-12T14:27:35"/>
    <s v="Approved On Time"/>
    <n v="2"/>
    <s v=""/>
    <s v="439 6017I - CO Rem Cure Blankets"/>
    <s v="240068 - Juan C. Reyes Diaz"/>
    <s v="Juan Reyes's Crew"/>
  </r>
  <r>
    <n v="602543"/>
    <s v="240070"/>
    <s v="Ramon Reyes"/>
    <x v="5"/>
    <x v="5"/>
    <s v="439 6017H"/>
    <s v="CO Clean After Pour"/>
    <s v="1"/>
    <n v="6.5"/>
    <x v="6"/>
    <x v="1"/>
    <m/>
    <x v="14"/>
    <s v="Bridge"/>
    <s v="Juan C. Reyes Diaz"/>
    <s v="05/11/2025, 23:44"/>
    <m/>
    <s v="0001-01-01T00:00:00Z"/>
    <x v="15"/>
    <s v="2025-05-12T14:27:35.0780423Z"/>
    <m/>
    <m/>
    <m/>
    <s v="2023-034 - Dallas IH 45 Bridge Maintenanc"/>
    <x v="3"/>
    <d v="2025-05-11T00:00:00"/>
    <x v="6"/>
    <s v="05/11/2025 11:44 PM"/>
    <d v="2025-05-12T14:27:35"/>
    <s v="Approved On Time"/>
    <n v="6.5"/>
    <s v=""/>
    <s v="439 6017H - CO Clean After Pour"/>
    <s v="240070 - Ramon Reyes"/>
    <s v="Juan Reyes's Crew"/>
  </r>
  <r>
    <n v="602544"/>
    <s v="240070"/>
    <s v="Ramon Reyes"/>
    <x v="5"/>
    <x v="5"/>
    <s v="483 6021C"/>
    <s v="HYRDO Clean Tanks"/>
    <s v="1"/>
    <n v="6"/>
    <x v="6"/>
    <x v="1"/>
    <m/>
    <x v="14"/>
    <s v="Bridge"/>
    <s v="Juan C. Reyes Diaz"/>
    <s v="05/11/2025, 23:44"/>
    <m/>
    <s v="0001-01-01T00:00:00Z"/>
    <x v="15"/>
    <s v="2025-05-12T14:27:35.0780424Z"/>
    <m/>
    <m/>
    <m/>
    <s v="2023-034 - Dallas IH 45 Bridge Maintenanc"/>
    <x v="3"/>
    <d v="2025-05-11T00:00:00"/>
    <x v="6"/>
    <s v="05/11/2025 11:44 PM"/>
    <d v="2025-05-12T14:27:35"/>
    <s v="Approved On Time"/>
    <n v="6"/>
    <s v=""/>
    <s v="483 6021C - HYRDO Clean Tanks"/>
    <s v="240070 - Ramon Reyes"/>
    <s v="Juan Reyes's Crew"/>
  </r>
  <r>
    <n v="604001"/>
    <s v="240070"/>
    <s v="Ramon Reyes"/>
    <x v="4"/>
    <x v="4"/>
    <s v="4106 6001D"/>
    <s v="PPO Conc Overlay Prep for Over"/>
    <s v="1"/>
    <n v="7"/>
    <x v="2"/>
    <x v="1"/>
    <m/>
    <x v="14"/>
    <s v="Bridge"/>
    <s v="Juan C. Reyes Diaz"/>
    <s v="05/14/2025, 18:25"/>
    <m/>
    <s v="0001-01-01T00:00:00Z"/>
    <x v="15"/>
    <s v="2025-05-15T12:35:40.8353341Z"/>
    <m/>
    <m/>
    <m/>
    <s v="2023-032 - IH-345 BRIDGE REHABILITATION"/>
    <x v="3"/>
    <d v="2025-05-14T00:00:00"/>
    <x v="2"/>
    <s v="05/14/2025 6:25 PM"/>
    <d v="2025-05-15T12:35:40"/>
    <s v="Approved On Time"/>
    <n v="7"/>
    <s v=""/>
    <s v="4106 6001D - PPO Conc Overlay Prep for Over"/>
    <s v="240070 - Ramon Reyes"/>
    <s v="Juan Reyes's Crew"/>
  </r>
  <r>
    <n v="604002"/>
    <s v="240070"/>
    <s v="Ramon Reyes"/>
    <x v="4"/>
    <x v="4"/>
    <s v="4106 6001H"/>
    <s v="PPO Conc Overlay Clean After P"/>
    <s v="1"/>
    <n v="3.5"/>
    <x v="2"/>
    <x v="1"/>
    <m/>
    <x v="14"/>
    <s v="Bridge"/>
    <s v="Juan C. Reyes Diaz"/>
    <s v="05/14/2025, 18:26"/>
    <m/>
    <s v="0001-01-01T00:00:00Z"/>
    <x v="15"/>
    <s v="2025-05-15T12:35:40.8353343Z"/>
    <m/>
    <m/>
    <m/>
    <s v="2023-032 - IH-345 BRIDGE REHABILITATION"/>
    <x v="3"/>
    <d v="2025-05-14T00:00:00"/>
    <x v="2"/>
    <s v="05/14/2025 6:26 PM"/>
    <d v="2025-05-15T12:35:40"/>
    <s v="Approved On Time"/>
    <n v="3.5"/>
    <s v=""/>
    <s v="4106 6001H - PPO Conc Overlay Clean After P"/>
    <s v="240070 - Ramon Reyes"/>
    <s v="Juan Reyes's Crew"/>
  </r>
  <r>
    <n v="604506"/>
    <s v="240070"/>
    <s v="Ramon Reyes"/>
    <x v="4"/>
    <x v="4"/>
    <s v="4106 6001H"/>
    <s v="PPO Conc Overlay Clean After P"/>
    <s v="1"/>
    <n v="8"/>
    <x v="1"/>
    <x v="1"/>
    <m/>
    <x v="14"/>
    <s v="Bridge"/>
    <s v="Juan C. Reyes Diaz"/>
    <s v="05/15/2025, 19:40"/>
    <m/>
    <s v="0001-01-01T00:00:00Z"/>
    <x v="15"/>
    <s v="2025-05-16T12:50:01.1254071Z"/>
    <m/>
    <m/>
    <m/>
    <s v="2023-032 - IH-345 BRIDGE REHABILITATION"/>
    <x v="3"/>
    <d v="2025-05-15T00:00:00"/>
    <x v="1"/>
    <s v="05/15/2025 7:40 PM"/>
    <d v="2025-05-16T12:50:01"/>
    <s v="Approved On Time"/>
    <n v="8"/>
    <s v=""/>
    <s v="4106 6001H - PPO Conc Overlay Clean After P"/>
    <s v="240070 - Ramon Reyes"/>
    <s v="Juan Reyes's Crew"/>
  </r>
  <r>
    <n v="604507"/>
    <s v="240070"/>
    <s v="Ramon Reyes"/>
    <x v="4"/>
    <x v="4"/>
    <s v="785 6011A"/>
    <s v="BJR SEJ Install Armor Joint an"/>
    <s v="1"/>
    <n v="2.5"/>
    <x v="1"/>
    <x v="1"/>
    <m/>
    <x v="14"/>
    <s v="Bridge"/>
    <s v="Juan C. Reyes Diaz"/>
    <s v="05/15/2025, 19:40"/>
    <m/>
    <s v="0001-01-01T00:00:00Z"/>
    <x v="15"/>
    <s v="2025-05-16T12:50:01.1254072Z"/>
    <m/>
    <m/>
    <m/>
    <s v="2023-032 - IH-345 BRIDGE REHABILITATION"/>
    <x v="3"/>
    <d v="2025-05-15T00:00:00"/>
    <x v="1"/>
    <s v="05/15/2025 7:40 PM"/>
    <d v="2025-05-16T12:50:01"/>
    <s v="Approved On Time"/>
    <n v="2.5"/>
    <s v=""/>
    <s v="785 6011A - BJR SEJ Install Armor Joint an"/>
    <s v="240070 - Ramon Reyes"/>
    <s v="Juan Reyes's Crew"/>
  </r>
  <r>
    <n v="603622"/>
    <s v="240068"/>
    <s v="Juan C. Reyes Diaz"/>
    <x v="4"/>
    <x v="4"/>
    <s v="4106 6001D"/>
    <s v="PPO Conc Overlay Prep for Over"/>
    <s v="1"/>
    <n v="6"/>
    <x v="3"/>
    <x v="1"/>
    <m/>
    <x v="14"/>
    <s v="Bridge"/>
    <s v="Juan C. Reyes Diaz"/>
    <s v="05/13/2025, 20:23"/>
    <m/>
    <s v="0001-01-01T00:00:00Z"/>
    <x v="15"/>
    <s v="2025-05-14T12:52:22.6727022Z"/>
    <m/>
    <m/>
    <m/>
    <s v="2023-032 - IH-345 BRIDGE REHABILITATION"/>
    <x v="3"/>
    <d v="2025-05-13T00:00:00"/>
    <x v="3"/>
    <s v="05/13/2025 8:23 PM"/>
    <d v="2025-05-14T12:52:22"/>
    <s v="Approved On Time"/>
    <n v="6"/>
    <s v=""/>
    <s v="4106 6001D - PPO Conc Overlay Prep for Over"/>
    <s v="240068 - Juan C. Reyes Diaz"/>
    <s v="Juan Reyes's Crew"/>
  </r>
  <r>
    <n v="603623"/>
    <s v="240068"/>
    <s v="Juan C. Reyes Diaz"/>
    <x v="4"/>
    <x v="4"/>
    <s v="4106 6001H"/>
    <s v="PPO Conc Overlay Clean After P"/>
    <s v="1"/>
    <n v="2"/>
    <x v="3"/>
    <x v="1"/>
    <m/>
    <x v="14"/>
    <s v="Bridge"/>
    <s v="Juan C. Reyes Diaz"/>
    <s v="05/13/2025, 20:23"/>
    <m/>
    <s v="0001-01-01T00:00:00Z"/>
    <x v="15"/>
    <s v="2025-05-14T12:52:22.6727023Z"/>
    <m/>
    <m/>
    <m/>
    <s v="2023-032 - IH-345 BRIDGE REHABILITATION"/>
    <x v="3"/>
    <d v="2025-05-13T00:00:00"/>
    <x v="3"/>
    <s v="05/13/2025 8:23 PM"/>
    <d v="2025-05-14T12:52:22"/>
    <s v="Approved On Time"/>
    <n v="2"/>
    <s v=""/>
    <s v="4106 6001H - PPO Conc Overlay Clean After P"/>
    <s v="240068 - Juan C. Reyes Diaz"/>
    <s v="Juan Reyes's Crew"/>
  </r>
  <r>
    <n v="604508"/>
    <s v="240068"/>
    <s v="Juan C. Reyes Diaz"/>
    <x v="4"/>
    <x v="4"/>
    <s v="785 6011A"/>
    <s v="BJR SEJ Install Armor Joint an"/>
    <s v="1"/>
    <n v="4"/>
    <x v="1"/>
    <x v="1"/>
    <m/>
    <x v="14"/>
    <s v="Bridge"/>
    <s v="Juan C. Reyes Diaz"/>
    <s v="05/15/2025, 19:40"/>
    <m/>
    <s v="0001-01-01T00:00:00Z"/>
    <x v="15"/>
    <s v="2025-05-16T12:50:01.1254073Z"/>
    <m/>
    <m/>
    <m/>
    <s v="2023-032 - IH-345 BRIDGE REHABILITATION"/>
    <x v="3"/>
    <d v="2025-05-15T00:00:00"/>
    <x v="1"/>
    <s v="05/15/2025 7:40 PM"/>
    <d v="2025-05-16T12:50:01"/>
    <s v="Approved On Time"/>
    <n v="4"/>
    <s v=""/>
    <s v="785 6011A - BJR SEJ Install Armor Joint an"/>
    <s v="240068 - Juan C. Reyes Diaz"/>
    <s v="Juan Reyes's Crew"/>
  </r>
  <r>
    <n v="604509"/>
    <s v="240068"/>
    <s v="Juan C. Reyes Diaz"/>
    <x v="4"/>
    <x v="4"/>
    <s v="4106 6001H"/>
    <s v="PPO Conc Overlay Clean After P"/>
    <s v="1"/>
    <n v="4"/>
    <x v="1"/>
    <x v="1"/>
    <m/>
    <x v="14"/>
    <s v="Bridge"/>
    <s v="Juan C. Reyes Diaz"/>
    <s v="05/15/2025, 19:40"/>
    <m/>
    <s v="0001-01-01T00:00:00Z"/>
    <x v="15"/>
    <s v="2025-05-16T12:50:01.1254075Z"/>
    <m/>
    <m/>
    <m/>
    <s v="2023-032 - IH-345 BRIDGE REHABILITATION"/>
    <x v="3"/>
    <d v="2025-05-15T00:00:00"/>
    <x v="1"/>
    <s v="05/15/2025 7:40 PM"/>
    <d v="2025-05-16T12:50:01"/>
    <s v="Approved On Time"/>
    <n v="4"/>
    <s v=""/>
    <s v="4106 6001H - PPO Conc Overlay Clean After P"/>
    <s v="240068 - Juan C. Reyes Diaz"/>
    <s v="Juan Reyes's Crew"/>
  </r>
  <r>
    <n v="604003"/>
    <s v="240068"/>
    <s v="Juan C. Reyes Diaz"/>
    <x v="4"/>
    <x v="4"/>
    <s v="9000 100C"/>
    <s v="LD INOUT SHOW UP REPAIR LABOR"/>
    <s v="1"/>
    <n v="4"/>
    <x v="2"/>
    <x v="1"/>
    <m/>
    <x v="14"/>
    <s v="Bridge"/>
    <s v="Juan C. Reyes Diaz"/>
    <s v="05/14/2025, 18:26"/>
    <m/>
    <s v="0001-01-01T00:00:00Z"/>
    <x v="15"/>
    <s v="2025-05-15T12:35:40.8353344Z"/>
    <m/>
    <m/>
    <m/>
    <s v="2023-032 - IH-345 BRIDGE REHABILITATION"/>
    <x v="3"/>
    <d v="2025-05-14T00:00:00"/>
    <x v="2"/>
    <s v="05/14/2025 6:26 PM"/>
    <d v="2025-05-15T12:35:40"/>
    <s v="Approved On Time"/>
    <n v="4"/>
    <s v=""/>
    <s v="9000 100C - LD INOUT SHOW UP REPAIR LABOR"/>
    <s v="240068 - Juan C. Reyes Diaz"/>
    <s v="Juan Reyes's Crew"/>
  </r>
  <r>
    <n v="604004"/>
    <s v="240068"/>
    <s v="Juan C. Reyes Diaz"/>
    <x v="4"/>
    <x v="4"/>
    <s v="4106 6001H"/>
    <s v="PPO Conc Overlay Clean After P"/>
    <s v="1"/>
    <n v="2"/>
    <x v="2"/>
    <x v="1"/>
    <m/>
    <x v="14"/>
    <s v="Bridge"/>
    <s v="Juan C. Reyes Diaz"/>
    <s v="05/14/2025, 18:26"/>
    <m/>
    <s v="0001-01-01T00:00:00Z"/>
    <x v="15"/>
    <s v="2025-05-15T12:35:40.8353345Z"/>
    <m/>
    <m/>
    <m/>
    <s v="2023-032 - IH-345 BRIDGE REHABILITATION"/>
    <x v="3"/>
    <d v="2025-05-14T00:00:00"/>
    <x v="2"/>
    <s v="05/14/2025 6:26 PM"/>
    <d v="2025-05-15T12:35:40"/>
    <s v="Approved On Time"/>
    <n v="2"/>
    <s v=""/>
    <s v="4106 6001H - PPO Conc Overlay Clean After P"/>
    <s v="240068 - Juan C. Reyes Diaz"/>
    <s v="Juan Reyes's Crew"/>
  </r>
  <r>
    <n v="604005"/>
    <s v="240068"/>
    <s v="Juan C. Reyes Diaz"/>
    <x v="4"/>
    <x v="4"/>
    <s v="4106 6001D"/>
    <s v="PPO Conc Overlay Prep for Over"/>
    <s v="1"/>
    <n v="2"/>
    <x v="2"/>
    <x v="1"/>
    <m/>
    <x v="14"/>
    <s v="Bridge"/>
    <s v="Juan C. Reyes Diaz"/>
    <s v="05/14/2025, 18:26"/>
    <m/>
    <s v="0001-01-01T00:00:00Z"/>
    <x v="15"/>
    <s v="2025-05-15T12:35:40.8353346Z"/>
    <m/>
    <m/>
    <m/>
    <s v="2023-032 - IH-345 BRIDGE REHABILITATION"/>
    <x v="3"/>
    <d v="2025-05-14T00:00:00"/>
    <x v="2"/>
    <s v="05/14/2025 6:26 PM"/>
    <d v="2025-05-15T12:35:40"/>
    <s v="Approved On Time"/>
    <n v="2"/>
    <s v=""/>
    <s v="4106 6001D - PPO Conc Overlay Prep for Over"/>
    <s v="240068 - Juan C. Reyes Diaz"/>
    <s v="Juan Reyes's Crew"/>
  </r>
  <r>
    <n v="604262"/>
    <s v="240755"/>
    <s v="Armando D. Reyes"/>
    <x v="9"/>
    <x v="9"/>
    <s v="451 6032D"/>
    <s v="RET C221 Dowel"/>
    <s v="1"/>
    <n v="4"/>
    <x v="2"/>
    <x v="1"/>
    <m/>
    <x v="17"/>
    <s v="Bridge"/>
    <s v="Alberto Zuniga"/>
    <s v="05/15/2025, 07:44"/>
    <m/>
    <s v="0001-01-01T00:00:00Z"/>
    <x v="16"/>
    <s v="2025-05-15T13:30:18.0344334Z"/>
    <m/>
    <m/>
    <m/>
    <s v="2024-012 - Dallas IH 635 U-Turn Bridge"/>
    <x v="0"/>
    <d v="2025-05-14T00:00:00"/>
    <x v="2"/>
    <s v="05/15/2025 7:44 AM"/>
    <d v="2025-05-15T13:30:18"/>
    <s v="Approved On Time"/>
    <n v="4"/>
    <s v=""/>
    <s v="451 6032D - RET C221 Dowel"/>
    <s v="240755 - Armando D. Reyes"/>
    <s v="Ramiro Vazquez's Crew"/>
  </r>
  <r>
    <n v="604265"/>
    <s v="240624"/>
    <s v="Ramiro Vazquez De La Cruz"/>
    <x v="9"/>
    <x v="9"/>
    <s v="451 6032D"/>
    <s v="RET C221 Dowel"/>
    <s v="1"/>
    <n v="2"/>
    <x v="2"/>
    <x v="1"/>
    <m/>
    <x v="17"/>
    <s v="Bridge"/>
    <s v="Alberto Zuniga"/>
    <s v="05/15/2025, 07:45"/>
    <m/>
    <s v="0001-01-01T00:00:00Z"/>
    <x v="16"/>
    <s v="2025-05-15T13:30:18.0344338Z"/>
    <m/>
    <m/>
    <m/>
    <s v="2024-012 - Dallas IH 635 U-Turn Bridge"/>
    <x v="0"/>
    <d v="2025-05-14T00:00:00"/>
    <x v="2"/>
    <s v="05/15/2025 7:45 AM"/>
    <d v="2025-05-15T13:30:18"/>
    <s v="Approved On Time"/>
    <n v="2"/>
    <s v=""/>
    <s v="451 6032D - RET C221 Dowel"/>
    <s v="240624 - Ramiro Vazquez De La Cruz"/>
    <s v="Ramiro Vazquez's Crew"/>
  </r>
  <r>
    <n v="604263"/>
    <s v="240694"/>
    <s v="Jesus A. Quiroga"/>
    <x v="9"/>
    <x v="9"/>
    <s v="451 6032D"/>
    <s v="RET C221 Dowel"/>
    <s v="1"/>
    <n v="4"/>
    <x v="2"/>
    <x v="1"/>
    <m/>
    <x v="17"/>
    <s v="Bridge"/>
    <s v="Alberto Zuniga"/>
    <s v="05/15/2025, 07:44"/>
    <m/>
    <s v="0001-01-01T00:00:00Z"/>
    <x v="16"/>
    <s v="2025-05-15T13:30:18.0344335Z"/>
    <m/>
    <m/>
    <m/>
    <s v="2024-012 - Dallas IH 635 U-Turn Bridge"/>
    <x v="0"/>
    <d v="2025-05-14T00:00:00"/>
    <x v="2"/>
    <s v="05/15/2025 7:44 AM"/>
    <d v="2025-05-15T13:30:18"/>
    <s v="Approved On Time"/>
    <n v="4"/>
    <s v=""/>
    <s v="451 6032D - RET C221 Dowel"/>
    <s v="240694 - Jesus A. Quiroga"/>
    <s v="Ramiro Vazquez's Crew"/>
  </r>
  <r>
    <n v="604739"/>
    <s v="240694"/>
    <s v="Jesus A. Quiroga"/>
    <x v="9"/>
    <x v="9"/>
    <s v="545 6005A"/>
    <s v="CRASH CUSH ATTEN (REMOVE)"/>
    <s v="1"/>
    <n v="2"/>
    <x v="1"/>
    <x v="1"/>
    <m/>
    <x v="17"/>
    <s v="Bridge"/>
    <s v="Alberto Zuniga"/>
    <s v="05/16/2025, 07:41"/>
    <m/>
    <s v="0001-01-01T00:00:00Z"/>
    <x v="16"/>
    <s v="2025-05-16T12:57:03.7988736Z"/>
    <m/>
    <m/>
    <m/>
    <s v="2024-012 - Dallas IH 635 U-Turn Bridge"/>
    <x v="0"/>
    <d v="2025-05-15T00:00:00"/>
    <x v="1"/>
    <s v="05/16/2025 7:41 AM"/>
    <d v="2025-05-16T12:57:03"/>
    <s v="Approved On Time"/>
    <n v="2"/>
    <s v=""/>
    <s v="545 6005A - CRASH CUSH ATTEN (REMOVE)"/>
    <s v="240694 - Jesus A. Quiroga"/>
    <s v="Ramiro Vazquez's Crew"/>
  </r>
  <r>
    <n v="604735"/>
    <s v="240566"/>
    <s v="Juan R. Rivera Jr"/>
    <x v="9"/>
    <x v="9"/>
    <s v="168 6001A"/>
    <s v="VEGETATIVE WATERING"/>
    <s v="1"/>
    <n v="2"/>
    <x v="1"/>
    <x v="1"/>
    <m/>
    <x v="17"/>
    <s v="Bridge"/>
    <s v="Alberto Zuniga"/>
    <s v="05/16/2025, 07:31"/>
    <m/>
    <s v="0001-01-01T00:00:00Z"/>
    <x v="16"/>
    <s v="2025-05-16T12:57:03.7988734Z"/>
    <m/>
    <m/>
    <m/>
    <s v="2024-012 - Dallas IH 635 U-Turn Bridge"/>
    <x v="0"/>
    <d v="2025-05-15T00:00:00"/>
    <x v="1"/>
    <s v="05/16/2025 7:31 AM"/>
    <d v="2025-05-16T12:57:03"/>
    <s v="Approved On Time"/>
    <n v="2"/>
    <s v=""/>
    <s v="168 6001A - VEGETATIVE WATERING"/>
    <s v="240566 - Juan R. Rivera Jr"/>
    <s v="Ramiro Vazquez's Crew"/>
  </r>
  <r>
    <n v="604741"/>
    <s v="240624"/>
    <s v="Ramiro Vazquez De La Cruz"/>
    <x v="9"/>
    <x v="9"/>
    <s v="545 6005A"/>
    <s v="CRASH CUSH ATTEN (REMOVE)"/>
    <s v="1"/>
    <n v="2"/>
    <x v="1"/>
    <x v="1"/>
    <m/>
    <x v="17"/>
    <s v="Bridge"/>
    <s v="Alberto Zuniga"/>
    <s v="05/16/2025, 07:41"/>
    <m/>
    <s v="0001-01-01T00:00:00Z"/>
    <x v="16"/>
    <s v="2025-05-16T12:57:03.7988738Z"/>
    <m/>
    <m/>
    <m/>
    <s v="2024-012 - Dallas IH 635 U-Turn Bridge"/>
    <x v="0"/>
    <d v="2025-05-15T00:00:00"/>
    <x v="1"/>
    <s v="05/16/2025 7:41 AM"/>
    <d v="2025-05-16T12:57:03"/>
    <s v="Approved On Time"/>
    <n v="2"/>
    <s v=""/>
    <s v="545 6005A - CRASH CUSH ATTEN (REMOVE)"/>
    <s v="240624 - Ramiro Vazquez De La Cruz"/>
    <s v="Ramiro Vazquez's Crew"/>
  </r>
  <r>
    <n v="604206"/>
    <s v="240566"/>
    <s v="Juan R. Rivera Jr"/>
    <x v="9"/>
    <x v="9"/>
    <s v="500 6001C"/>
    <s v="MOB Erosion"/>
    <s v="1"/>
    <n v="6"/>
    <x v="2"/>
    <x v="1"/>
    <m/>
    <x v="17"/>
    <s v="Bridge"/>
    <s v="Alberto Zuniga"/>
    <s v="05/15/2025, 06:58"/>
    <m/>
    <s v="0001-01-01T00:00:00Z"/>
    <x v="16"/>
    <s v="2025-05-15T13:30:18.0344327Z"/>
    <m/>
    <m/>
    <m/>
    <s v="2024-012 - Dallas IH 635 U-Turn Bridge"/>
    <x v="0"/>
    <d v="2025-05-14T00:00:00"/>
    <x v="2"/>
    <s v="05/15/2025 6:58 AM"/>
    <d v="2025-05-15T13:30:18"/>
    <s v="Approved On Time"/>
    <n v="6"/>
    <s v=""/>
    <s v="500 6001C - MOB Erosion"/>
    <s v="240566 - Juan R. Rivera Jr"/>
    <s v="Ramiro Vazquez's Crew"/>
  </r>
  <r>
    <n v="604204"/>
    <s v="240566"/>
    <s v="Juan R. Rivera Jr"/>
    <x v="9"/>
    <x v="9"/>
    <s v="168 6001A"/>
    <s v="VEGETATIVE WATERING"/>
    <s v="1"/>
    <n v="2"/>
    <x v="2"/>
    <x v="1"/>
    <m/>
    <x v="17"/>
    <s v="Bridge"/>
    <s v="Alberto Zuniga"/>
    <s v="05/15/2025, 06:57"/>
    <m/>
    <s v="0001-01-01T00:00:00Z"/>
    <x v="16"/>
    <s v="2025-05-15T13:30:18.0344325Z"/>
    <m/>
    <m/>
    <m/>
    <s v="2024-012 - Dallas IH 635 U-Turn Bridge"/>
    <x v="0"/>
    <d v="2025-05-14T00:00:00"/>
    <x v="2"/>
    <s v="05/15/2025 6:57 AM"/>
    <d v="2025-05-15T13:30:18"/>
    <s v="Approved On Time"/>
    <n v="2"/>
    <s v=""/>
    <s v="168 6001A - VEGETATIVE WATERING"/>
    <s v="240566 - Juan R. Rivera Jr"/>
    <s v="Ramiro Vazquez's Crew"/>
  </r>
  <r>
    <n v="604740"/>
    <s v="240625"/>
    <s v="Marco Rivas"/>
    <x v="9"/>
    <x v="9"/>
    <s v="545 6005A"/>
    <s v="CRASH CUSH ATTEN (REMOVE)"/>
    <s v="1"/>
    <n v="2"/>
    <x v="1"/>
    <x v="1"/>
    <m/>
    <x v="17"/>
    <s v="Bridge"/>
    <s v="Alberto Zuniga"/>
    <s v="05/16/2025, 07:41"/>
    <m/>
    <s v="0001-01-01T00:00:00Z"/>
    <x v="16"/>
    <s v="2025-05-16T12:57:03.7988737Z"/>
    <m/>
    <m/>
    <m/>
    <s v="2024-012 - Dallas IH 635 U-Turn Bridge"/>
    <x v="0"/>
    <d v="2025-05-15T00:00:00"/>
    <x v="1"/>
    <s v="05/16/2025 7:41 AM"/>
    <d v="2025-05-16T12:57:03"/>
    <s v="Approved On Time"/>
    <n v="2"/>
    <s v=""/>
    <s v="545 6005A - CRASH CUSH ATTEN (REMOVE)"/>
    <s v="240625 - Marco Rivas"/>
    <s v="Ramiro Vazquez's Crew"/>
  </r>
  <r>
    <n v="604738"/>
    <s v="240755"/>
    <s v="Armando D. Reyes"/>
    <x v="9"/>
    <x v="9"/>
    <s v="545 6005A"/>
    <s v="CRASH CUSH ATTEN (REMOVE)"/>
    <s v="1"/>
    <n v="2"/>
    <x v="1"/>
    <x v="1"/>
    <m/>
    <x v="17"/>
    <s v="Bridge"/>
    <s v="Alberto Zuniga"/>
    <s v="05/16/2025, 07:41"/>
    <m/>
    <s v="0001-01-01T00:00:00Z"/>
    <x v="16"/>
    <s v="2025-05-16T12:57:03.7988735Z"/>
    <m/>
    <m/>
    <m/>
    <s v="2024-012 - Dallas IH 635 U-Turn Bridge"/>
    <x v="0"/>
    <d v="2025-05-15T00:00:00"/>
    <x v="1"/>
    <s v="05/16/2025 7:41 AM"/>
    <d v="2025-05-16T12:57:03"/>
    <s v="Approved On Time"/>
    <n v="2"/>
    <s v=""/>
    <s v="545 6005A - CRASH CUSH ATTEN (REMOVE)"/>
    <s v="240755 - Armando D. Reyes"/>
    <s v="Ramiro Vazquez's Crew"/>
  </r>
  <r>
    <n v="603924"/>
    <s v="240742"/>
    <s v="Felipe Lara Carreno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9001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742 - Felipe Lara Carreno"/>
    <s v="Juan C. Vasquez's Crew"/>
  </r>
  <r>
    <n v="604166"/>
    <s v="240742"/>
    <s v="Felipe Lara Carreno"/>
    <x v="9"/>
    <x v="9"/>
    <s v="451 6032D"/>
    <s v="RET C221 Dowel"/>
    <s v="1"/>
    <n v="8"/>
    <x v="2"/>
    <x v="1"/>
    <m/>
    <x v="16"/>
    <s v="Bridge"/>
    <s v="Juan C. Vasquez"/>
    <s v="05/15/2025, 06:43"/>
    <m/>
    <s v="0001-01-01T00:00:00Z"/>
    <x v="16"/>
    <s v="2025-05-15T13:30:04.4190014Z"/>
    <m/>
    <m/>
    <m/>
    <s v="2024-012 - Dallas IH 635 U-Turn Bridge"/>
    <x v="0"/>
    <d v="2025-05-14T00:00:00"/>
    <x v="2"/>
    <s v="05/15/2025 6:43 AM"/>
    <d v="2025-05-15T13:30:04"/>
    <s v="Approved On Time"/>
    <n v="8"/>
    <s v=""/>
    <s v="451 6032D - RET C221 Dowel"/>
    <s v="240742 - Felipe Lara Carreno"/>
    <s v="Juan C. Vasquez's Crew"/>
  </r>
  <r>
    <n v="604167"/>
    <s v="240742"/>
    <s v="Felipe Lara Carreno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15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742 - Felipe Lara Carreno"/>
    <s v="Juan C. Vasquez's Crew"/>
  </r>
  <r>
    <n v="604697"/>
    <s v="240742"/>
    <s v="Felipe Lara Carreno"/>
    <x v="9"/>
    <x v="9"/>
    <s v="451 6032D"/>
    <s v="RET C221 Dowel"/>
    <s v="1"/>
    <n v="5"/>
    <x v="1"/>
    <x v="1"/>
    <m/>
    <x v="16"/>
    <s v="Bridge"/>
    <s v="Juan C. Vasquez"/>
    <s v="05/16/2025, 07:17"/>
    <m/>
    <s v="0001-01-01T00:00:00Z"/>
    <x v="16"/>
    <s v="2025-05-16T12:56:52.0413683Z"/>
    <m/>
    <m/>
    <m/>
    <s v="2024-012 - Dallas IH 635 U-Turn Bridge"/>
    <x v="0"/>
    <d v="2025-05-15T00:00:00"/>
    <x v="1"/>
    <s v="05/16/2025 7:17 AM"/>
    <d v="2025-05-16T12:56:52"/>
    <s v="Approved On Time"/>
    <n v="5"/>
    <s v=""/>
    <s v="451 6032D - RET C221 Dowel"/>
    <s v="240742 - Felipe Lara Carreno"/>
    <s v="Juan C. Vasquez's Crew"/>
  </r>
  <r>
    <n v="604701"/>
    <s v="240743"/>
    <s v="Juan C. Vasquez"/>
    <x v="9"/>
    <x v="9"/>
    <s v="422 6048A"/>
    <s v="BR SDWK Ins Dowels"/>
    <s v="1"/>
    <n v="4"/>
    <x v="1"/>
    <x v="1"/>
    <m/>
    <x v="16"/>
    <s v="Bridge"/>
    <s v="Juan C. Vasquez"/>
    <s v="05/16/2025, 07:18"/>
    <m/>
    <s v="0001-01-01T00:00:00Z"/>
    <x v="16"/>
    <s v="2025-05-16T12:56:52.0413685Z"/>
    <m/>
    <m/>
    <m/>
    <s v="2024-012 - Dallas IH 635 U-Turn Bridge"/>
    <x v="0"/>
    <d v="2025-05-15T00:00:00"/>
    <x v="1"/>
    <s v="05/16/2025 7:18 AM"/>
    <d v="2025-05-16T12:56:52"/>
    <s v="Approved On Time"/>
    <n v="4"/>
    <s v=""/>
    <s v="422 6048A - BR SDWK Ins Dowels"/>
    <s v="240743 - Juan C. Vasquez"/>
    <s v="Juan C. Vasquez's Crew"/>
  </r>
  <r>
    <n v="604172"/>
    <s v="240743"/>
    <s v="Juan C. Vasquez"/>
    <x v="9"/>
    <x v="9"/>
    <s v="451 6032D"/>
    <s v="RET C221 Dowel"/>
    <s v="1"/>
    <n v="6"/>
    <x v="2"/>
    <x v="1"/>
    <m/>
    <x v="16"/>
    <s v="Bridge"/>
    <s v="Juan C. Vasquez"/>
    <s v="05/15/2025, 06:43"/>
    <m/>
    <s v="0001-01-01T00:00:00Z"/>
    <x v="16"/>
    <s v="2025-05-15T13:30:04.4190021Z"/>
    <m/>
    <m/>
    <m/>
    <s v="2024-012 - Dallas IH 635 U-Turn Bridge"/>
    <x v="0"/>
    <d v="2025-05-14T00:00:00"/>
    <x v="2"/>
    <s v="05/15/2025 6:43 AM"/>
    <d v="2025-05-15T13:30:04"/>
    <s v="Approved On Time"/>
    <n v="6"/>
    <s v=""/>
    <s v="451 6032D - RET C221 Dowel"/>
    <s v="240743 - Juan C. Vasquez"/>
    <s v="Juan C. Vasquez's Crew"/>
  </r>
  <r>
    <n v="604173"/>
    <s v="240743"/>
    <s v="Juan C. Vasquez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22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743 - Juan C. Vasquez"/>
    <s v="Juan C. Vasquez's Crew"/>
  </r>
  <r>
    <n v="604692"/>
    <s v="240743"/>
    <s v="Juan C. Vasquez"/>
    <x v="9"/>
    <x v="9"/>
    <s v="451 6032D"/>
    <s v="RET C221 Dowel"/>
    <s v="1"/>
    <n v="4"/>
    <x v="1"/>
    <x v="1"/>
    <m/>
    <x v="16"/>
    <s v="Bridge"/>
    <s v="Juan C. Vasquez"/>
    <s v="05/16/2025, 07:17"/>
    <m/>
    <s v="0001-01-01T00:00:00Z"/>
    <x v="16"/>
    <s v="2025-05-16T12:56:52.0413676Z"/>
    <m/>
    <m/>
    <m/>
    <s v="2024-012 - Dallas IH 635 U-Turn Bridge"/>
    <x v="0"/>
    <d v="2025-05-15T00:00:00"/>
    <x v="1"/>
    <s v="05/16/2025 7:17 AM"/>
    <d v="2025-05-16T12:56:52"/>
    <s v="Approved On Time"/>
    <n v="4"/>
    <s v=""/>
    <s v="451 6032D - RET C221 Dowel"/>
    <s v="240743 - Juan C. Vasquez"/>
    <s v="Juan C. Vasquez's Crew"/>
  </r>
  <r>
    <n v="603919"/>
    <s v="240743"/>
    <s v="Juan C. Vasquez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90002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743 - Juan C. Vasquez"/>
    <s v="Juan C. Vasquez's Crew"/>
  </r>
  <r>
    <n v="604695"/>
    <s v="240747"/>
    <s v="Hernan Soto Aguilar"/>
    <x v="9"/>
    <x v="9"/>
    <s v="451 6032D"/>
    <s v="RET C221 Dowel"/>
    <s v="1"/>
    <n v="5"/>
    <x v="1"/>
    <x v="1"/>
    <m/>
    <x v="16"/>
    <s v="Bridge"/>
    <s v="Juan C. Vasquez"/>
    <s v="05/16/2025, 07:17"/>
    <m/>
    <s v="0001-01-01T00:00:00Z"/>
    <x v="16"/>
    <s v="2025-05-16T12:56:52.041368Z"/>
    <m/>
    <m/>
    <m/>
    <s v="2024-012 - Dallas IH 635 U-Turn Bridge"/>
    <x v="0"/>
    <d v="2025-05-15T00:00:00"/>
    <x v="1"/>
    <s v="05/16/2025 7:17 AM"/>
    <d v="2025-05-16T12:56:52"/>
    <s v="Approved On Time"/>
    <n v="5"/>
    <s v=""/>
    <s v="451 6032D - RET C221 Dowel"/>
    <s v="240747 - Hernan Soto Aguilar"/>
    <s v="Juan C. Vasquez's Crew"/>
  </r>
  <r>
    <n v="604170"/>
    <s v="240747"/>
    <s v="Hernan Soto Aguilar"/>
    <x v="9"/>
    <x v="9"/>
    <s v="451 6032D"/>
    <s v="RET C221 Dowel"/>
    <s v="1"/>
    <n v="8"/>
    <x v="2"/>
    <x v="1"/>
    <m/>
    <x v="16"/>
    <s v="Bridge"/>
    <s v="Juan C. Vasquez"/>
    <s v="05/15/2025, 06:43"/>
    <m/>
    <s v="0001-01-01T00:00:00Z"/>
    <x v="16"/>
    <s v="2025-05-15T13:30:04.4190019Z"/>
    <m/>
    <m/>
    <m/>
    <s v="2024-012 - Dallas IH 635 U-Turn Bridge"/>
    <x v="0"/>
    <d v="2025-05-14T00:00:00"/>
    <x v="2"/>
    <s v="05/15/2025 6:43 AM"/>
    <d v="2025-05-15T13:30:04"/>
    <s v="Approved On Time"/>
    <n v="8"/>
    <s v=""/>
    <s v="451 6032D - RET C221 Dowel"/>
    <s v="240747 - Hernan Soto Aguilar"/>
    <s v="Juan C. Vasquez's Crew"/>
  </r>
  <r>
    <n v="604171"/>
    <s v="240747"/>
    <s v="Hernan Soto Aguilar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2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747 - Hernan Soto Aguilar"/>
    <s v="Juan C. Vasquez's Crew"/>
  </r>
  <r>
    <n v="603921"/>
    <s v="240746"/>
    <s v="Juan Vasquez Jr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90007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746 - Juan Vasquez Jr"/>
    <s v="Juan C. Vasquez's Crew"/>
  </r>
  <r>
    <n v="604703"/>
    <s v="240746"/>
    <s v="Juan Vasquez Jr"/>
    <x v="9"/>
    <x v="9"/>
    <s v="422 6048A"/>
    <s v="BR SDWK Ins Dowels"/>
    <s v="1"/>
    <n v="5"/>
    <x v="1"/>
    <x v="1"/>
    <m/>
    <x v="16"/>
    <s v="Bridge"/>
    <s v="Juan C. Vasquez"/>
    <s v="05/16/2025, 07:18"/>
    <m/>
    <s v="0001-01-01T00:00:00Z"/>
    <x v="16"/>
    <s v="2025-05-16T12:56:52.0413687Z"/>
    <m/>
    <m/>
    <m/>
    <s v="2024-012 - Dallas IH 635 U-Turn Bridge"/>
    <x v="0"/>
    <d v="2025-05-15T00:00:00"/>
    <x v="1"/>
    <s v="05/16/2025 7:18 AM"/>
    <d v="2025-05-16T12:56:52"/>
    <s v="Approved On Time"/>
    <n v="5"/>
    <s v=""/>
    <s v="422 6048A - BR SDWK Ins Dowels"/>
    <s v="240746 - Juan Vasquez Jr"/>
    <s v="Juan C. Vasquez's Crew"/>
  </r>
  <r>
    <n v="604704"/>
    <s v="240747"/>
    <s v="Hernan Soto Aguilar"/>
    <x v="9"/>
    <x v="9"/>
    <s v="422 6048A"/>
    <s v="BR SDWK Ins Dowels"/>
    <s v="1"/>
    <n v="5"/>
    <x v="1"/>
    <x v="1"/>
    <m/>
    <x v="16"/>
    <s v="Bridge"/>
    <s v="Juan C. Vasquez"/>
    <s v="05/16/2025, 07:18"/>
    <m/>
    <s v="0001-01-01T00:00:00Z"/>
    <x v="16"/>
    <s v="2025-05-16T12:56:52.0413689Z"/>
    <m/>
    <m/>
    <m/>
    <s v="2024-012 - Dallas IH 635 U-Turn Bridge"/>
    <x v="0"/>
    <d v="2025-05-15T00:00:00"/>
    <x v="1"/>
    <s v="05/16/2025 7:18 AM"/>
    <d v="2025-05-16T12:56:52"/>
    <s v="Approved On Time"/>
    <n v="5"/>
    <s v=""/>
    <s v="422 6048A - BR SDWK Ins Dowels"/>
    <s v="240747 - Hernan Soto Aguilar"/>
    <s v="Juan C. Vasquez's Crew"/>
  </r>
  <r>
    <n v="603922"/>
    <s v="240747"/>
    <s v="Hernan Soto Aguilar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90008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747 - Hernan Soto Aguilar"/>
    <s v="Juan C. Vasquez's Crew"/>
  </r>
  <r>
    <n v="604164"/>
    <s v="240817"/>
    <s v="Bryan A. Hernandez"/>
    <x v="9"/>
    <x v="9"/>
    <s v="451 6032D"/>
    <s v="RET C221 Dowel"/>
    <s v="1"/>
    <n v="8"/>
    <x v="2"/>
    <x v="1"/>
    <m/>
    <x v="16"/>
    <s v="Bridge"/>
    <s v="Juan C. Vasquez"/>
    <s v="05/15/2025, 06:42"/>
    <m/>
    <s v="0001-01-01T00:00:00Z"/>
    <x v="16"/>
    <s v="2025-05-15T13:30:04.4190012Z"/>
    <m/>
    <m/>
    <m/>
    <s v="2024-012 - Dallas IH 635 U-Turn Bridge"/>
    <x v="0"/>
    <d v="2025-05-14T00:00:00"/>
    <x v="2"/>
    <s v="05/15/2025 6:42 AM"/>
    <d v="2025-05-15T13:30:04"/>
    <s v="Approved On Time"/>
    <n v="8"/>
    <s v=""/>
    <s v="451 6032D - RET C221 Dowel"/>
    <s v="240817 - Bryan A. Hernandez"/>
    <s v="Juan C. Vasquez's Crew"/>
  </r>
  <r>
    <n v="604165"/>
    <s v="240817"/>
    <s v="Bryan A. Hernandez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13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817 - Bryan A. Hernandez"/>
    <s v="Juan C. Vasquez's Crew"/>
  </r>
  <r>
    <n v="603923"/>
    <s v="240817"/>
    <s v="Bryan A. Hernandez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9001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817 - Bryan A. Hernandez"/>
    <s v="Juan C. Vasquez's Crew"/>
  </r>
  <r>
    <n v="604705"/>
    <s v="240817"/>
    <s v="Bryan A. Hernandez"/>
    <x v="9"/>
    <x v="9"/>
    <s v="422 6048A"/>
    <s v="BR SDWK Ins Dowels"/>
    <s v="1"/>
    <n v="5"/>
    <x v="1"/>
    <x v="1"/>
    <m/>
    <x v="16"/>
    <s v="Bridge"/>
    <s v="Juan C. Vasquez"/>
    <s v="05/16/2025, 07:18"/>
    <m/>
    <s v="0001-01-01T00:00:00Z"/>
    <x v="16"/>
    <s v="2025-05-16T12:56:52.041369Z"/>
    <m/>
    <m/>
    <m/>
    <s v="2024-012 - Dallas IH 635 U-Turn Bridge"/>
    <x v="0"/>
    <d v="2025-05-15T00:00:00"/>
    <x v="1"/>
    <s v="05/16/2025 7:18 AM"/>
    <d v="2025-05-16T12:56:52"/>
    <s v="Approved On Time"/>
    <n v="5"/>
    <s v=""/>
    <s v="422 6048A - BR SDWK Ins Dowels"/>
    <s v="240817 - Bryan A. Hernandez"/>
    <s v="Juan C. Vasquez's Crew"/>
  </r>
  <r>
    <n v="604707"/>
    <s v="240742"/>
    <s v="Felipe Lara Carreno"/>
    <x v="9"/>
    <x v="9"/>
    <s v="422 6048A"/>
    <s v="BR SDWK Ins Dowels"/>
    <s v="1"/>
    <n v="5"/>
    <x v="1"/>
    <x v="1"/>
    <m/>
    <x v="16"/>
    <s v="Bridge"/>
    <s v="Juan C. Vasquez"/>
    <s v="05/16/2025, 07:19"/>
    <m/>
    <s v="0001-01-01T00:00:00Z"/>
    <x v="16"/>
    <s v="2025-05-16T12:56:52.0413691Z"/>
    <m/>
    <m/>
    <m/>
    <s v="2024-012 - Dallas IH 635 U-Turn Bridge"/>
    <x v="0"/>
    <d v="2025-05-15T00:00:00"/>
    <x v="1"/>
    <s v="05/16/2025 7:19 AM"/>
    <d v="2025-05-16T12:56:52"/>
    <s v="Approved On Time"/>
    <n v="5"/>
    <s v=""/>
    <s v="422 6048A - BR SDWK Ins Dowels"/>
    <s v="240742 - Felipe Lara Carreno"/>
    <s v="Juan C. Vasquez's Crew"/>
  </r>
  <r>
    <n v="604176"/>
    <s v="240746"/>
    <s v="Juan Vasquez Jr"/>
    <x v="9"/>
    <x v="9"/>
    <s v="451 6032D"/>
    <s v="RET C221 Dowel"/>
    <s v="1"/>
    <n v="8"/>
    <x v="2"/>
    <x v="1"/>
    <m/>
    <x v="16"/>
    <s v="Bridge"/>
    <s v="Juan C. Vasquez"/>
    <s v="05/15/2025, 06:43"/>
    <m/>
    <s v="0001-01-01T00:00:00Z"/>
    <x v="16"/>
    <s v="2025-05-15T13:30:04.4190026Z"/>
    <m/>
    <m/>
    <m/>
    <s v="2024-012 - Dallas IH 635 U-Turn Bridge"/>
    <x v="0"/>
    <d v="2025-05-14T00:00:00"/>
    <x v="2"/>
    <s v="05/15/2025 6:43 AM"/>
    <d v="2025-05-15T13:30:04"/>
    <s v="Approved On Time"/>
    <n v="8"/>
    <s v=""/>
    <s v="451 6032D - RET C221 Dowel"/>
    <s v="240746 - Juan Vasquez Jr"/>
    <s v="Juan C. Vasquez's Crew"/>
  </r>
  <r>
    <n v="604177"/>
    <s v="240746"/>
    <s v="Juan Vasquez Jr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27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746 - Juan Vasquez Jr"/>
    <s v="Juan C. Vasquez's Crew"/>
  </r>
  <r>
    <n v="604694"/>
    <s v="240746"/>
    <s v="Juan Vasquez Jr"/>
    <x v="9"/>
    <x v="9"/>
    <s v="451 6032D"/>
    <s v="RET C221 Dowel"/>
    <s v="1"/>
    <n v="5"/>
    <x v="1"/>
    <x v="1"/>
    <m/>
    <x v="16"/>
    <s v="Bridge"/>
    <s v="Juan C. Vasquez"/>
    <s v="05/16/2025, 07:17"/>
    <m/>
    <s v="0001-01-01T00:00:00Z"/>
    <x v="16"/>
    <s v="2025-05-16T12:56:52.0413679Z"/>
    <m/>
    <m/>
    <m/>
    <s v="2024-012 - Dallas IH 635 U-Turn Bridge"/>
    <x v="0"/>
    <d v="2025-05-15T00:00:00"/>
    <x v="1"/>
    <s v="05/16/2025 7:17 AM"/>
    <d v="2025-05-16T12:56:52"/>
    <s v="Approved On Time"/>
    <n v="5"/>
    <s v=""/>
    <s v="451 6032D - RET C221 Dowel"/>
    <s v="240746 - Juan Vasquez Jr"/>
    <s v="Juan C. Vasquez's Crew"/>
  </r>
  <r>
    <n v="603920"/>
    <s v="240749"/>
    <s v="Gilberto Ortiz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90006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749 - Gilberto Ortiz"/>
    <s v="Juan C. Vasquez's Crew"/>
  </r>
  <r>
    <n v="604693"/>
    <s v="240749"/>
    <s v="Gilberto Ortiz"/>
    <x v="9"/>
    <x v="9"/>
    <s v="451 6032D"/>
    <s v="RET C221 Dowel"/>
    <s v="1"/>
    <n v="5"/>
    <x v="1"/>
    <x v="1"/>
    <m/>
    <x v="16"/>
    <s v="Bridge"/>
    <s v="Juan C. Vasquez"/>
    <s v="05/16/2025, 07:17"/>
    <m/>
    <s v="0001-01-01T00:00:00Z"/>
    <x v="16"/>
    <s v="2025-05-16T12:56:52.0413678Z"/>
    <m/>
    <m/>
    <m/>
    <s v="2024-012 - Dallas IH 635 U-Turn Bridge"/>
    <x v="0"/>
    <d v="2025-05-15T00:00:00"/>
    <x v="1"/>
    <s v="05/16/2025 7:17 AM"/>
    <d v="2025-05-16T12:56:52"/>
    <s v="Approved On Time"/>
    <n v="5"/>
    <s v=""/>
    <s v="451 6032D - RET C221 Dowel"/>
    <s v="240749 - Gilberto Ortiz"/>
    <s v="Juan C. Vasquez's Crew"/>
  </r>
  <r>
    <n v="604168"/>
    <s v="240749"/>
    <s v="Gilberto Ortiz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16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749 - Gilberto Ortiz"/>
    <s v="Juan C. Vasquez's Crew"/>
  </r>
  <r>
    <n v="604169"/>
    <s v="240749"/>
    <s v="Gilberto Ortiz"/>
    <x v="9"/>
    <x v="9"/>
    <s v="451 6032D"/>
    <s v="RET C221 Dowel"/>
    <s v="1"/>
    <n v="8"/>
    <x v="2"/>
    <x v="1"/>
    <m/>
    <x v="16"/>
    <s v="Bridge"/>
    <s v="Juan C. Vasquez"/>
    <s v="05/15/2025, 06:43"/>
    <m/>
    <s v="0001-01-01T00:00:00Z"/>
    <x v="16"/>
    <s v="2025-05-15T13:30:04.4190017Z"/>
    <m/>
    <m/>
    <m/>
    <s v="2024-012 - Dallas IH 635 U-Turn Bridge"/>
    <x v="0"/>
    <d v="2025-05-14T00:00:00"/>
    <x v="2"/>
    <s v="05/15/2025 6:43 AM"/>
    <d v="2025-05-15T13:30:04"/>
    <s v="Approved On Time"/>
    <n v="8"/>
    <s v=""/>
    <s v="451 6032D - RET C221 Dowel"/>
    <s v="240749 - Gilberto Ortiz"/>
    <s v="Juan C. Vasquez's Crew"/>
  </r>
  <r>
    <n v="604700"/>
    <s v="240744"/>
    <s v="Juan G. Soriano Chacon"/>
    <x v="9"/>
    <x v="9"/>
    <s v="422 6048A"/>
    <s v="BR SDWK Ins Dowels"/>
    <s v="1"/>
    <n v="5"/>
    <x v="1"/>
    <x v="1"/>
    <m/>
    <x v="16"/>
    <s v="Bridge"/>
    <s v="Juan C. Vasquez"/>
    <s v="05/16/2025, 07:18"/>
    <m/>
    <s v="0001-01-01T00:00:00Z"/>
    <x v="16"/>
    <s v="2025-05-16T12:56:52.0413684Z"/>
    <m/>
    <m/>
    <m/>
    <s v="2024-012 - Dallas IH 635 U-Turn Bridge"/>
    <x v="0"/>
    <d v="2025-05-15T00:00:00"/>
    <x v="1"/>
    <s v="05/16/2025 7:18 AM"/>
    <d v="2025-05-16T12:56:52"/>
    <s v="Approved On Time"/>
    <n v="5"/>
    <s v=""/>
    <s v="422 6048A - BR SDWK Ins Dowels"/>
    <s v="240744 - Juan G. Soriano Chacon"/>
    <s v="Juan C. Vasquez's Crew"/>
  </r>
  <r>
    <n v="603918"/>
    <s v="240744"/>
    <s v="Juan G. Soriano Chacon"/>
    <x v="9"/>
    <x v="9"/>
    <s v="422 6048D"/>
    <s v="BR SDWK Unload Rebar"/>
    <s v="1"/>
    <n v="1"/>
    <x v="2"/>
    <x v="1"/>
    <m/>
    <x v="16"/>
    <s v="Bridge"/>
    <s v="Juan C. Vasquez"/>
    <s v="05/14/2025, 11:45"/>
    <m/>
    <s v="0001-01-01T00:00:00Z"/>
    <x v="16"/>
    <s v="2025-05-15T13:30:04.4189786Z"/>
    <m/>
    <m/>
    <m/>
    <s v="2024-012 - Dallas IH 635 U-Turn Bridge"/>
    <x v="0"/>
    <d v="2025-05-14T00:00:00"/>
    <x v="2"/>
    <s v="05/14/2025 11:45 AM"/>
    <d v="2025-05-15T13:30:04"/>
    <s v="Approved On Time"/>
    <n v="1"/>
    <s v=""/>
    <s v="422 6048D - BR SDWK Unload Rebar"/>
    <s v="240744 - Juan G. Soriano Chacon"/>
    <s v="Juan C. Vasquez's Crew"/>
  </r>
  <r>
    <n v="604174"/>
    <s v="240744"/>
    <s v="Juan G. Soriano Chacon"/>
    <x v="9"/>
    <x v="9"/>
    <s v="451 6032D"/>
    <s v="RET C221 Dowel"/>
    <s v="1"/>
    <n v="8"/>
    <x v="2"/>
    <x v="1"/>
    <m/>
    <x v="16"/>
    <s v="Bridge"/>
    <s v="Juan C. Vasquez"/>
    <s v="05/15/2025, 06:43"/>
    <m/>
    <s v="0001-01-01T00:00:00Z"/>
    <x v="16"/>
    <s v="2025-05-15T13:30:04.4190023Z"/>
    <m/>
    <m/>
    <m/>
    <s v="2024-012 - Dallas IH 635 U-Turn Bridge"/>
    <x v="0"/>
    <d v="2025-05-14T00:00:00"/>
    <x v="2"/>
    <s v="05/15/2025 6:43 AM"/>
    <d v="2025-05-15T13:30:04"/>
    <s v="Approved On Time"/>
    <n v="8"/>
    <s v=""/>
    <s v="451 6032D - RET C221 Dowel"/>
    <s v="240744 - Juan G. Soriano Chacon"/>
    <s v="Juan C. Vasquez's Crew"/>
  </r>
  <r>
    <n v="604175"/>
    <s v="240744"/>
    <s v="Juan G. Soriano Chacon"/>
    <x v="9"/>
    <x v="9"/>
    <s v="422 6048A"/>
    <s v="BR SDWK Ins Dowels"/>
    <s v="1"/>
    <n v="1"/>
    <x v="2"/>
    <x v="1"/>
    <m/>
    <x v="16"/>
    <s v="Bridge"/>
    <s v="Juan C. Vasquez"/>
    <s v="05/15/2025, 06:43"/>
    <m/>
    <s v="0001-01-01T00:00:00Z"/>
    <x v="16"/>
    <s v="2025-05-15T13:30:04.4190025Z"/>
    <m/>
    <m/>
    <m/>
    <s v="2024-012 - Dallas IH 635 U-Turn Bridge"/>
    <x v="0"/>
    <d v="2025-05-14T00:00:00"/>
    <x v="2"/>
    <s v="05/15/2025 6:43 AM"/>
    <d v="2025-05-15T13:30:04"/>
    <s v="Approved On Time"/>
    <n v="1"/>
    <s v=""/>
    <s v="422 6048A - BR SDWK Ins Dowels"/>
    <s v="240744 - Juan G. Soriano Chacon"/>
    <s v="Juan C. Vasquez's Crew"/>
  </r>
  <r>
    <n v="604691"/>
    <s v="240744"/>
    <s v="Juan G. Soriano Chacon"/>
    <x v="9"/>
    <x v="9"/>
    <s v="451 6032D"/>
    <s v="RET C221 Dowel"/>
    <s v="1"/>
    <n v="5"/>
    <x v="1"/>
    <x v="1"/>
    <m/>
    <x v="16"/>
    <s v="Bridge"/>
    <s v="Juan C. Vasquez"/>
    <s v="05/16/2025, 07:17"/>
    <m/>
    <s v="0001-01-01T00:00:00Z"/>
    <x v="16"/>
    <s v="2025-05-16T12:56:52.0413662Z"/>
    <m/>
    <m/>
    <m/>
    <s v="2024-012 - Dallas IH 635 U-Turn Bridge"/>
    <x v="0"/>
    <d v="2025-05-15T00:00:00"/>
    <x v="1"/>
    <s v="05/16/2025 7:17 AM"/>
    <d v="2025-05-16T12:56:52"/>
    <s v="Approved On Time"/>
    <n v="5"/>
    <s v=""/>
    <s v="451 6032D - RET C221 Dowel"/>
    <s v="240744 - Juan G. Soriano Chacon"/>
    <s v="Juan C. Vasquez's Crew"/>
  </r>
  <r>
    <n v="604696"/>
    <s v="240817"/>
    <s v="Bryan A. Hernandez"/>
    <x v="9"/>
    <x v="9"/>
    <s v="451 6032D"/>
    <s v="RET C221 Dowel"/>
    <s v="1"/>
    <n v="5"/>
    <x v="1"/>
    <x v="1"/>
    <m/>
    <x v="16"/>
    <s v="Bridge"/>
    <s v="Juan C. Vasquez"/>
    <s v="05/16/2025, 07:17"/>
    <m/>
    <s v="0001-01-01T00:00:00Z"/>
    <x v="16"/>
    <s v="2025-05-16T12:56:52.0413681Z"/>
    <m/>
    <m/>
    <m/>
    <s v="2024-012 - Dallas IH 635 U-Turn Bridge"/>
    <x v="0"/>
    <d v="2025-05-15T00:00:00"/>
    <x v="1"/>
    <s v="05/16/2025 7:17 AM"/>
    <d v="2025-05-16T12:56:52"/>
    <s v="Approved On Time"/>
    <n v="5"/>
    <s v=""/>
    <s v="451 6032D - RET C221 Dowel"/>
    <s v="240817 - Bryan A. Hernandez"/>
    <s v="Juan C. Vasquez's Crew"/>
  </r>
  <r>
    <n v="604702"/>
    <s v="240749"/>
    <s v="Gilberto Ortiz"/>
    <x v="9"/>
    <x v="9"/>
    <s v="422 6048A"/>
    <s v="BR SDWK Ins Dowels"/>
    <s v="1"/>
    <n v="5"/>
    <x v="1"/>
    <x v="1"/>
    <m/>
    <x v="16"/>
    <s v="Bridge"/>
    <s v="Juan C. Vasquez"/>
    <s v="05/16/2025, 07:18"/>
    <m/>
    <s v="0001-01-01T00:00:00Z"/>
    <x v="16"/>
    <s v="2025-05-16T12:56:52.0413686Z"/>
    <m/>
    <m/>
    <m/>
    <s v="2024-012 - Dallas IH 635 U-Turn Bridge"/>
    <x v="0"/>
    <d v="2025-05-15T00:00:00"/>
    <x v="1"/>
    <s v="05/16/2025 7:18 AM"/>
    <d v="2025-05-16T12:56:52"/>
    <s v="Approved On Time"/>
    <n v="5"/>
    <s v=""/>
    <s v="422 6048A - BR SDWK Ins Dowels"/>
    <s v="240749 - Gilberto Ortiz"/>
    <s v="Juan C. Vasquez's Crew"/>
  </r>
  <r>
    <n v="604252"/>
    <s v="240624"/>
    <s v="Ramiro Vazquez De La Cruz"/>
    <x v="9"/>
    <x v="9"/>
    <s v="422 6048B"/>
    <s v="BR SDWK F P S"/>
    <s v="1"/>
    <n v="6"/>
    <x v="2"/>
    <x v="1"/>
    <m/>
    <x v="17"/>
    <s v="Bridge"/>
    <s v="Ramiro Vazquez De La Cruz"/>
    <s v="05/15/2025, 07:32"/>
    <m/>
    <s v="0001-01-01T00:00:00Z"/>
    <x v="16"/>
    <s v="2025-05-15T13:30:18.0344333Z"/>
    <m/>
    <m/>
    <m/>
    <s v="2024-012 - Dallas IH 635 U-Turn Bridge"/>
    <x v="0"/>
    <d v="2025-05-14T00:00:00"/>
    <x v="2"/>
    <s v="05/15/2025 7:32 AM"/>
    <d v="2025-05-15T13:30:18"/>
    <s v="Approved On Time"/>
    <n v="6"/>
    <s v=""/>
    <s v="422 6048B - BR SDWK F P S"/>
    <s v="240624 - Ramiro Vazquez De La Cruz"/>
    <s v="Ramiro Vazquez's Crew"/>
  </r>
  <r>
    <n v="604249"/>
    <s v="240694"/>
    <s v="Jesus A. Quiroga"/>
    <x v="9"/>
    <x v="9"/>
    <s v="422 6048B"/>
    <s v="BR SDWK F P S"/>
    <s v="1"/>
    <n v="6"/>
    <x v="2"/>
    <x v="1"/>
    <m/>
    <x v="17"/>
    <s v="Bridge"/>
    <s v="Ramiro Vazquez De La Cruz"/>
    <s v="05/15/2025, 07:32"/>
    <m/>
    <s v="0001-01-01T00:00:00Z"/>
    <x v="16"/>
    <s v="2025-05-15T13:30:18.034433Z"/>
    <m/>
    <m/>
    <m/>
    <s v="2024-012 - Dallas IH 635 U-Turn Bridge"/>
    <x v="0"/>
    <d v="2025-05-14T00:00:00"/>
    <x v="2"/>
    <s v="05/15/2025 7:32 AM"/>
    <d v="2025-05-15T13:30:18"/>
    <s v="Approved On Time"/>
    <n v="6"/>
    <s v=""/>
    <s v="422 6048B - BR SDWK F P S"/>
    <s v="240694 - Jesus A. Quiroga"/>
    <s v="Ramiro Vazquez's Crew"/>
  </r>
  <r>
    <n v="604718"/>
    <s v="240624"/>
    <s v="Ramiro Vazquez De La Cruz"/>
    <x v="9"/>
    <x v="9"/>
    <s v="422 6048B"/>
    <s v="BR SDWK F P S"/>
    <s v="1"/>
    <n v="6"/>
    <x v="1"/>
    <x v="1"/>
    <m/>
    <x v="17"/>
    <s v="Bridge"/>
    <s v="Ramiro Vazquez De La Cruz"/>
    <s v="05/16/2025, 07:21"/>
    <m/>
    <s v="0001-01-01T00:00:00Z"/>
    <x v="16"/>
    <s v="2025-05-16T12:57:03.7988714Z"/>
    <m/>
    <m/>
    <m/>
    <s v="2024-012 - Dallas IH 635 U-Turn Bridge"/>
    <x v="0"/>
    <d v="2025-05-15T00:00:00"/>
    <x v="1"/>
    <s v="05/16/2025 7:21 AM"/>
    <d v="2025-05-16T12:57:03"/>
    <s v="Approved On Time"/>
    <n v="6"/>
    <s v=""/>
    <s v="422 6048B - BR SDWK F P S"/>
    <s v="240624 - Ramiro Vazquez De La Cruz"/>
    <s v="Ramiro Vazquez's Crew"/>
  </r>
  <r>
    <n v="604247"/>
    <s v="240755"/>
    <s v="Armando D. Reyes"/>
    <x v="9"/>
    <x v="9"/>
    <s v="422 6048B"/>
    <s v="BR SDWK F P S"/>
    <s v="1"/>
    <n v="6"/>
    <x v="2"/>
    <x v="1"/>
    <m/>
    <x v="17"/>
    <s v="Bridge"/>
    <s v="Ramiro Vazquez De La Cruz"/>
    <s v="05/15/2025, 07:32"/>
    <m/>
    <s v="0001-01-01T00:00:00Z"/>
    <x v="16"/>
    <s v="2025-05-15T13:30:18.0344328Z"/>
    <m/>
    <m/>
    <m/>
    <s v="2024-012 - Dallas IH 635 U-Turn Bridge"/>
    <x v="0"/>
    <d v="2025-05-14T00:00:00"/>
    <x v="2"/>
    <s v="05/15/2025 7:32 AM"/>
    <d v="2025-05-15T13:30:18"/>
    <s v="Approved On Time"/>
    <n v="6"/>
    <s v=""/>
    <s v="422 6048B - BR SDWK F P S"/>
    <s v="240755 - Armando D. Reyes"/>
    <s v="Ramiro Vazquez's Crew"/>
  </r>
  <r>
    <n v="604722"/>
    <s v="240625"/>
    <s v="Marco Rivas"/>
    <x v="9"/>
    <x v="9"/>
    <s v="422 6048B"/>
    <s v="BR SDWK F P S"/>
    <s v="1"/>
    <n v="8"/>
    <x v="1"/>
    <x v="1"/>
    <m/>
    <x v="17"/>
    <s v="Bridge"/>
    <s v="Ramiro Vazquez De La Cruz"/>
    <s v="05/16/2025, 07:21"/>
    <m/>
    <s v="0001-01-01T00:00:00Z"/>
    <x v="16"/>
    <s v="2025-05-16T12:57:03.7988731Z"/>
    <m/>
    <m/>
    <m/>
    <s v="2024-012 - Dallas IH 635 U-Turn Bridge"/>
    <x v="0"/>
    <d v="2025-05-15T00:00:00"/>
    <x v="1"/>
    <s v="05/16/2025 7:21 AM"/>
    <d v="2025-05-16T12:57:03"/>
    <s v="Approved On Time"/>
    <n v="8"/>
    <s v=""/>
    <s v="422 6048B - BR SDWK F P S"/>
    <s v="240625 - Marco Rivas"/>
    <s v="Ramiro Vazquez's Crew"/>
  </r>
  <r>
    <n v="604720"/>
    <s v="240755"/>
    <s v="Armando D. Reyes"/>
    <x v="9"/>
    <x v="9"/>
    <s v="422 6048B"/>
    <s v="BR SDWK F P S"/>
    <s v="1"/>
    <n v="8"/>
    <x v="1"/>
    <x v="1"/>
    <m/>
    <x v="17"/>
    <s v="Bridge"/>
    <s v="Ramiro Vazquez De La Cruz"/>
    <s v="05/16/2025, 07:21"/>
    <m/>
    <s v="0001-01-01T00:00:00Z"/>
    <x v="16"/>
    <s v="2025-05-16T12:57:03.7988729Z"/>
    <m/>
    <m/>
    <m/>
    <s v="2024-012 - Dallas IH 635 U-Turn Bridge"/>
    <x v="0"/>
    <d v="2025-05-15T00:00:00"/>
    <x v="1"/>
    <s v="05/16/2025 7:21 AM"/>
    <d v="2025-05-16T12:57:03"/>
    <s v="Approved On Time"/>
    <n v="8"/>
    <s v=""/>
    <s v="422 6048B - BR SDWK F P S"/>
    <s v="240755 - Armando D. Reyes"/>
    <s v="Ramiro Vazquez's Crew"/>
  </r>
  <r>
    <n v="604251"/>
    <s v="240566"/>
    <s v="Juan R. Rivera Jr"/>
    <x v="9"/>
    <x v="9"/>
    <s v="422 6048B"/>
    <s v="BR SDWK F P S"/>
    <s v="1"/>
    <n v="2"/>
    <x v="2"/>
    <x v="1"/>
    <m/>
    <x v="17"/>
    <s v="Bridge"/>
    <s v="Ramiro Vazquez De La Cruz"/>
    <s v="05/15/2025, 07:32"/>
    <m/>
    <s v="0001-01-01T00:00:00Z"/>
    <x v="16"/>
    <s v="2025-05-15T13:30:18.0344332Z"/>
    <m/>
    <m/>
    <m/>
    <s v="2024-012 - Dallas IH 635 U-Turn Bridge"/>
    <x v="0"/>
    <d v="2025-05-14T00:00:00"/>
    <x v="2"/>
    <s v="05/15/2025 7:32 AM"/>
    <d v="2025-05-15T13:30:18"/>
    <s v="Approved On Time"/>
    <n v="2"/>
    <s v=""/>
    <s v="422 6048B - BR SDWK F P S"/>
    <s v="240566 - Juan R. Rivera Jr"/>
    <s v="Ramiro Vazquez's Crew"/>
  </r>
  <r>
    <n v="604723"/>
    <s v="240074"/>
    <s v="Daniel Rodriguez Flores"/>
    <x v="9"/>
    <x v="9"/>
    <s v="422 6048B"/>
    <s v="BR SDWK F P S"/>
    <s v="1"/>
    <n v="8"/>
    <x v="1"/>
    <x v="1"/>
    <m/>
    <x v="17"/>
    <s v="Bridge"/>
    <s v="Ramiro Vazquez De La Cruz"/>
    <s v="05/16/2025, 07:21"/>
    <m/>
    <s v="0001-01-01T00:00:00Z"/>
    <x v="16"/>
    <s v="2025-05-16T12:57:03.7988732Z"/>
    <m/>
    <m/>
    <m/>
    <s v="2024-012 - Dallas IH 635 U-Turn Bridge"/>
    <x v="0"/>
    <d v="2025-05-15T00:00:00"/>
    <x v="1"/>
    <s v="05/16/2025 7:21 AM"/>
    <d v="2025-05-16T12:57:03"/>
    <s v="Approved On Time"/>
    <n v="8"/>
    <s v=""/>
    <s v="422 6048B - BR SDWK F P S"/>
    <s v="240074 - Daniel Rodriguez Flores"/>
    <s v="Ramiro Vazquez's Crew"/>
  </r>
  <r>
    <n v="604250"/>
    <s v="240074"/>
    <s v="Daniel Rodriguez Flores"/>
    <x v="9"/>
    <x v="9"/>
    <s v="422 6048B"/>
    <s v="BR SDWK F P S"/>
    <s v="1"/>
    <n v="2"/>
    <x v="2"/>
    <x v="1"/>
    <m/>
    <x v="17"/>
    <s v="Bridge"/>
    <s v="Ramiro Vazquez De La Cruz"/>
    <s v="05/15/2025, 07:32"/>
    <m/>
    <s v="0001-01-01T00:00:00Z"/>
    <x v="16"/>
    <s v="2025-05-15T13:30:18.0344331Z"/>
    <m/>
    <m/>
    <m/>
    <s v="2024-012 - Dallas IH 635 U-Turn Bridge"/>
    <x v="0"/>
    <d v="2025-05-14T00:00:00"/>
    <x v="2"/>
    <s v="05/15/2025 7:32 AM"/>
    <d v="2025-05-15T13:30:18"/>
    <s v="Approved On Time"/>
    <n v="2"/>
    <s v=""/>
    <s v="422 6048B - BR SDWK F P S"/>
    <s v="240074 - Daniel Rodriguez Flores"/>
    <s v="Ramiro Vazquez's Crew"/>
  </r>
  <r>
    <n v="604719"/>
    <s v="240694"/>
    <s v="Jesus A. Quiroga"/>
    <x v="9"/>
    <x v="9"/>
    <s v="422 6048B"/>
    <s v="BR SDWK F P S"/>
    <s v="1"/>
    <n v="8"/>
    <x v="1"/>
    <x v="1"/>
    <m/>
    <x v="17"/>
    <s v="Bridge"/>
    <s v="Ramiro Vazquez De La Cruz"/>
    <s v="05/16/2025, 07:21"/>
    <m/>
    <s v="0001-01-01T00:00:00Z"/>
    <x v="16"/>
    <s v="2025-05-16T12:57:03.7988728Z"/>
    <m/>
    <m/>
    <m/>
    <s v="2024-012 - Dallas IH 635 U-Turn Bridge"/>
    <x v="0"/>
    <d v="2025-05-15T00:00:00"/>
    <x v="1"/>
    <s v="05/16/2025 7:21 AM"/>
    <d v="2025-05-16T12:57:03"/>
    <s v="Approved On Time"/>
    <n v="8"/>
    <s v=""/>
    <s v="422 6048B - BR SDWK F P S"/>
    <s v="240694 - Jesus A. Quiroga"/>
    <s v="Ramiro Vazquez's Crew"/>
  </r>
  <r>
    <n v="604721"/>
    <s v="240566"/>
    <s v="Juan R. Rivera Jr"/>
    <x v="9"/>
    <x v="9"/>
    <s v="422 6048B"/>
    <s v="BR SDWK F P S"/>
    <s v="1"/>
    <n v="8"/>
    <x v="1"/>
    <x v="1"/>
    <m/>
    <x v="17"/>
    <s v="Bridge"/>
    <s v="Ramiro Vazquez De La Cruz"/>
    <s v="05/16/2025, 07:21"/>
    <m/>
    <s v="0001-01-01T00:00:00Z"/>
    <x v="16"/>
    <s v="2025-05-16T12:57:03.798873Z"/>
    <m/>
    <m/>
    <m/>
    <s v="2024-012 - Dallas IH 635 U-Turn Bridge"/>
    <x v="0"/>
    <d v="2025-05-15T00:00:00"/>
    <x v="1"/>
    <s v="05/16/2025 7:21 AM"/>
    <d v="2025-05-16T12:57:03"/>
    <s v="Approved On Time"/>
    <n v="8"/>
    <s v=""/>
    <s v="422 6048B - BR SDWK F P S"/>
    <s v="240566 - Juan R. Rivera Jr"/>
    <s v="Ramiro Vazquez's Crew"/>
  </r>
  <r>
    <n v="604248"/>
    <s v="240625"/>
    <s v="Marco Rivas"/>
    <x v="9"/>
    <x v="9"/>
    <s v="422 6048B"/>
    <s v="BR SDWK F P S"/>
    <s v="1"/>
    <n v="6"/>
    <x v="2"/>
    <x v="1"/>
    <m/>
    <x v="17"/>
    <s v="Bridge"/>
    <s v="Ramiro Vazquez De La Cruz"/>
    <s v="05/15/2025, 07:32"/>
    <m/>
    <s v="0001-01-01T00:00:00Z"/>
    <x v="16"/>
    <s v="2025-05-15T13:30:18.0344329Z"/>
    <m/>
    <m/>
    <m/>
    <s v="2024-012 - Dallas IH 635 U-Turn Bridge"/>
    <x v="0"/>
    <d v="2025-05-14T00:00:00"/>
    <x v="2"/>
    <s v="05/15/2025 7:32 AM"/>
    <d v="2025-05-15T13:30:18"/>
    <s v="Approved On Time"/>
    <n v="6"/>
    <s v=""/>
    <s v="422 6048B - BR SDWK F P S"/>
    <s v="240625 - Marco Rivas"/>
    <s v="Ramiro Vazquez's Crew"/>
  </r>
  <r>
    <n v="603991"/>
    <s v="800070"/>
    <s v="Juan J. Castro"/>
    <x v="9"/>
    <x v="9"/>
    <s v="9000 100S"/>
    <s v="SAFETY SCHED"/>
    <s v="1"/>
    <n v="4"/>
    <x v="2"/>
    <x v="1"/>
    <m/>
    <x v="1"/>
    <m/>
    <s v="Juan J. Castro"/>
    <s v="05/14/2025, 17:21"/>
    <m/>
    <s v="0001-01-01T00:00:00Z"/>
    <x v="16"/>
    <s v="2025-05-15T13:33:06.8351775Z"/>
    <m/>
    <m/>
    <m/>
    <s v="2024-012 - Dallas IH 635 U-Turn Bridge"/>
    <x v="0"/>
    <d v="2025-05-14T00:00:00"/>
    <x v="2"/>
    <s v="05/14/2025 5:21 PM"/>
    <d v="2025-05-15T13:33:06"/>
    <s v="Approved On Time"/>
    <n v="4"/>
    <s v=""/>
    <s v="9000 100S - SAFETY SCHED"/>
    <s v="800070 - Juan J. Castro"/>
    <s v=""/>
  </r>
  <r>
    <n v="604338"/>
    <s v="800069"/>
    <s v="Said A. Garcia"/>
    <x v="9"/>
    <x v="9"/>
    <s v="9000 100S"/>
    <s v="SAFETY SCHED"/>
    <s v="phaseNo"/>
    <n v="4"/>
    <x v="1"/>
    <x v="1"/>
    <m/>
    <x v="1"/>
    <m/>
    <s v="Said A. Garcia"/>
    <s v="05/15/2025, 11:52"/>
    <m/>
    <s v="0001-01-01T00:00:00Z"/>
    <x v="16"/>
    <s v="2025-05-16T12:57:46.0786002Z"/>
    <m/>
    <m/>
    <m/>
    <s v="2024-012 - Dallas IH 635 U-Turn Bridge"/>
    <x v="0"/>
    <d v="2025-05-15T00:00:00"/>
    <x v="1"/>
    <s v="05/15/2025 11:52 AM"/>
    <d v="2025-05-16T12:57:46"/>
    <s v="Approved On Time"/>
    <n v="4"/>
    <s v=""/>
    <s v="9000 100S - SAFETY SCHED"/>
    <s v="800069 - Said A. Garcia"/>
    <s v=""/>
  </r>
  <r>
    <n v="604069"/>
    <s v="800069"/>
    <s v="Said A. Garcia"/>
    <x v="9"/>
    <x v="9"/>
    <s v="9000 100S"/>
    <s v="SAFETY SCHED"/>
    <s v="phaseNo"/>
    <n v="4"/>
    <x v="3"/>
    <x v="1"/>
    <m/>
    <x v="1"/>
    <m/>
    <s v="Said A. Garcia"/>
    <s v="05/14/2025, 20:19"/>
    <m/>
    <s v="0001-01-01T00:00:00Z"/>
    <x v="16"/>
    <s v="2025-05-15T13:30:57.0546368Z"/>
    <m/>
    <m/>
    <m/>
    <s v="2024-012 - Dallas IH 635 U-Turn Bridge"/>
    <x v="0"/>
    <d v="2025-05-13T00:00:00"/>
    <x v="3"/>
    <s v="05/14/2025 8:19 PM"/>
    <d v="2025-05-15T13:30:57"/>
    <s v="Approved On Time"/>
    <n v="4"/>
    <s v=""/>
    <s v="9000 100S - SAFETY SCHED"/>
    <s v="800069 - Said A. Garcia"/>
    <s v=""/>
  </r>
  <r>
    <n v="604071"/>
    <s v="800069"/>
    <s v="Said A. Garcia"/>
    <x v="9"/>
    <x v="9"/>
    <s v="9000 100S"/>
    <s v="SAFETY SCHED"/>
    <s v="phaseNo"/>
    <n v="1"/>
    <x v="2"/>
    <x v="1"/>
    <m/>
    <x v="1"/>
    <m/>
    <s v="Said A. Garcia"/>
    <s v="05/14/2025, 20:19"/>
    <m/>
    <s v="0001-01-01T00:00:00Z"/>
    <x v="16"/>
    <s v="2025-05-15T13:30:57.0675297Z"/>
    <m/>
    <m/>
    <m/>
    <s v="2024-012 - Dallas IH 635 U-Turn Bridge"/>
    <x v="0"/>
    <d v="2025-05-14T00:00:00"/>
    <x v="2"/>
    <s v="05/14/2025 8:19 PM"/>
    <d v="2025-05-15T13:30:57"/>
    <s v="Approved On Time"/>
    <n v="1"/>
    <s v=""/>
    <s v="9000 100S - SAFETY SCHED"/>
    <s v="800069 - Said A. Garcia"/>
    <s v=""/>
  </r>
  <r>
    <n v="604687"/>
    <s v="240494"/>
    <s v="Juan B. Hernandez"/>
    <x v="9"/>
    <x v="9"/>
    <s v="502 6001B"/>
    <s v="TRAFF Daily Ops"/>
    <s v="1"/>
    <n v="1"/>
    <x v="1"/>
    <x v="1"/>
    <m/>
    <x v="8"/>
    <s v="Traffic"/>
    <s v="Roberto Lumbreras"/>
    <s v="05/16/2025, 07:14"/>
    <m/>
    <s v="0001-01-01T00:00:00Z"/>
    <x v="16"/>
    <s v="2025-05-16T12:58:27.032217Z"/>
    <m/>
    <m/>
    <m/>
    <s v="2024-012 - Dallas IH 635 U-Turn Bridge"/>
    <x v="0"/>
    <d v="2025-05-15T00:00:00"/>
    <x v="1"/>
    <s v="05/16/2025 7:14 AM"/>
    <d v="2025-05-16T12:58:27"/>
    <s v="Approved On Time"/>
    <n v="1"/>
    <s v=""/>
    <s v="502 6001B - TRAFF Daily Ops"/>
    <s v="240494 - Juan B. Hernandez"/>
    <s v="Roberto Lumbreras's Crew"/>
  </r>
  <r>
    <n v="604125"/>
    <s v="240255"/>
    <s v="Juan M. Luevano"/>
    <x v="9"/>
    <x v="9"/>
    <s v="502 6001B"/>
    <s v="TRAFF Daily Ops"/>
    <s v="1"/>
    <n v="6"/>
    <x v="2"/>
    <x v="1"/>
    <m/>
    <x v="8"/>
    <s v="Traffic"/>
    <s v="Roberto Lumbreras"/>
    <s v="05/15/2025, 01:47"/>
    <m/>
    <s v="0001-01-01T00:00:00Z"/>
    <x v="16"/>
    <s v="2025-05-15T13:32:31.3676754Z"/>
    <m/>
    <m/>
    <m/>
    <s v="2024-012 - Dallas IH 635 U-Turn Bridge"/>
    <x v="0"/>
    <d v="2025-05-14T00:00:00"/>
    <x v="2"/>
    <s v="05/15/2025 1:47 AM"/>
    <d v="2025-05-15T13:32:31"/>
    <s v="Approved On Time"/>
    <n v="6"/>
    <s v=""/>
    <s v="502 6001B - TRAFF Daily Ops"/>
    <s v="240255 - Juan M. Luevano"/>
    <s v="Roberto Lumbreras's Crew"/>
  </r>
  <r>
    <n v="604264"/>
    <s v="240625"/>
    <s v="Marco Rivas"/>
    <x v="9"/>
    <x v="9"/>
    <s v="451 6032D"/>
    <s v="RET C221 Dowel"/>
    <s v="1"/>
    <n v="4"/>
    <x v="2"/>
    <x v="1"/>
    <m/>
    <x v="17"/>
    <s v="Bridge"/>
    <s v="Alberto Zuniga"/>
    <s v="05/15/2025, 07:44"/>
    <m/>
    <s v="0001-01-01T00:00:00Z"/>
    <x v="16"/>
    <s v="2025-05-15T13:30:18.0344336Z"/>
    <m/>
    <m/>
    <m/>
    <s v="2024-012 - Dallas IH 635 U-Turn Bridge"/>
    <x v="0"/>
    <d v="2025-05-14T00:00:00"/>
    <x v="2"/>
    <s v="05/15/2025 7:44 AM"/>
    <d v="2025-05-15T13:30:18"/>
    <s v="Approved On Time"/>
    <n v="4"/>
    <s v=""/>
    <s v="451 6032D - RET C221 Dowel"/>
    <s v="240625 - Marco Rivas"/>
    <s v="Ramiro Vazquez's Crew"/>
  </r>
  <r>
    <n v="604734"/>
    <s v="240074"/>
    <s v="Daniel Rodriguez Flores"/>
    <x v="9"/>
    <x v="9"/>
    <s v="168 6001A"/>
    <s v="VEGETATIVE WATERING"/>
    <s v="1"/>
    <n v="2"/>
    <x v="1"/>
    <x v="1"/>
    <m/>
    <x v="17"/>
    <s v="Bridge"/>
    <s v="Alberto Zuniga"/>
    <s v="05/16/2025, 07:31"/>
    <m/>
    <s v="0001-01-01T00:00:00Z"/>
    <x v="16"/>
    <s v="2025-05-16T12:57:03.7988733Z"/>
    <m/>
    <m/>
    <m/>
    <s v="2024-012 - Dallas IH 635 U-Turn Bridge"/>
    <x v="0"/>
    <d v="2025-05-15T00:00:00"/>
    <x v="1"/>
    <s v="05/16/2025 7:31 AM"/>
    <d v="2025-05-16T12:57:03"/>
    <s v="Approved On Time"/>
    <n v="2"/>
    <s v=""/>
    <s v="168 6001A - VEGETATIVE WATERING"/>
    <s v="240074 - Daniel Rodriguez Flores"/>
    <s v="Ramiro Vazquez's Crew"/>
  </r>
  <r>
    <n v="604203"/>
    <s v="240074"/>
    <s v="Daniel Rodriguez Flores"/>
    <x v="9"/>
    <x v="9"/>
    <s v="168 6001A"/>
    <s v="VEGETATIVE WATERING"/>
    <s v="1"/>
    <n v="2"/>
    <x v="2"/>
    <x v="1"/>
    <m/>
    <x v="17"/>
    <s v="Bridge"/>
    <s v="Alberto Zuniga"/>
    <s v="05/15/2025, 06:57"/>
    <m/>
    <s v="0001-01-01T00:00:00Z"/>
    <x v="16"/>
    <s v="2025-05-15T13:30:18.0344313Z"/>
    <m/>
    <m/>
    <m/>
    <s v="2024-012 - Dallas IH 635 U-Turn Bridge"/>
    <x v="0"/>
    <d v="2025-05-14T00:00:00"/>
    <x v="2"/>
    <s v="05/15/2025 6:57 AM"/>
    <d v="2025-05-15T13:30:18"/>
    <s v="Approved On Time"/>
    <n v="2"/>
    <s v=""/>
    <s v="168 6001A - VEGETATIVE WATERING"/>
    <s v="240074 - Daniel Rodriguez Flores"/>
    <s v="Ramiro Vazquez's Crew"/>
  </r>
  <r>
    <n v="604205"/>
    <s v="240074"/>
    <s v="Daniel Rodriguez Flores"/>
    <x v="9"/>
    <x v="9"/>
    <s v="500 6001C"/>
    <s v="MOB Erosion"/>
    <s v="1"/>
    <n v="6"/>
    <x v="2"/>
    <x v="1"/>
    <m/>
    <x v="17"/>
    <s v="Bridge"/>
    <s v="Alberto Zuniga"/>
    <s v="05/15/2025, 06:58"/>
    <m/>
    <s v="0001-01-01T00:00:00Z"/>
    <x v="16"/>
    <s v="2025-05-15T13:30:18.0344326Z"/>
    <m/>
    <m/>
    <m/>
    <s v="2024-012 - Dallas IH 635 U-Turn Bridge"/>
    <x v="0"/>
    <d v="2025-05-14T00:00:00"/>
    <x v="2"/>
    <s v="05/15/2025 6:58 AM"/>
    <d v="2025-05-15T13:30:18"/>
    <s v="Approved On Time"/>
    <n v="6"/>
    <s v=""/>
    <s v="500 6001C - MOB Erosion"/>
    <s v="240074 - Daniel Rodriguez Flores"/>
    <s v="Ramiro Vazquez's Crew"/>
  </r>
  <r>
    <n v="603412"/>
    <s v="240785"/>
    <s v="William A. Lemus Perez"/>
    <x v="7"/>
    <x v="7"/>
    <s v="100 6154C"/>
    <s v="Drill Shaft Support-ALL"/>
    <s v="1"/>
    <n v="1"/>
    <x v="4"/>
    <x v="1"/>
    <m/>
    <x v="4"/>
    <s v="Grading"/>
    <s v="Kody Hurley"/>
    <s v="05/13/2025, 08:12"/>
    <m/>
    <s v="0001-01-01T00:00:00Z"/>
    <x v="17"/>
    <s v="2025-05-13T13:13:33.7247651Z"/>
    <m/>
    <m/>
    <m/>
    <s v="2022-023 - Dallas Riverfront &amp; Cadiz Brid"/>
    <x v="0"/>
    <d v="2025-05-12T00:00:00"/>
    <x v="4"/>
    <s v="05/13/2025 8:12 AM"/>
    <d v="2025-05-13T13:13:33"/>
    <s v="Approved On Time"/>
    <n v="1"/>
    <s v=""/>
    <s v="100 6154C - Drill Shaft Support-ALL"/>
    <s v="240785 - William A. Lemus Perez"/>
    <s v="Justin - Grading Crew"/>
  </r>
  <r>
    <n v="603405"/>
    <s v="210092"/>
    <s v="Kody Hurley"/>
    <x v="7"/>
    <x v="7"/>
    <s v="9000 100A"/>
    <s v="PROJECT MANAGER ENGINEER"/>
    <s v="1"/>
    <n v="8"/>
    <x v="4"/>
    <x v="1"/>
    <m/>
    <x v="1"/>
    <m/>
    <s v="Kody Hurley"/>
    <s v="05/13/2025, 08:09"/>
    <m/>
    <s v="0001-01-01T00:00:00Z"/>
    <x v="17"/>
    <s v="2025-05-13T13:10:43.7491113Z"/>
    <m/>
    <m/>
    <m/>
    <s v="2022-023 - Dallas Riverfront &amp; Cadiz Brid"/>
    <x v="0"/>
    <d v="2025-05-12T00:00:00"/>
    <x v="4"/>
    <s v="05/13/2025 8:09 AM"/>
    <d v="2025-05-13T13:10:43"/>
    <s v="Approved On Time"/>
    <n v="8"/>
    <s v=""/>
    <s v="9000 100A - PROJECT MANAGER ENGINEER"/>
    <s v="210092 - Kody Hurley"/>
    <s v=""/>
  </r>
  <r>
    <n v="603406"/>
    <s v="210092"/>
    <s v="Kody Hurley"/>
    <x v="7"/>
    <x v="7"/>
    <s v="9000 100A"/>
    <s v="PROJECT MANAGER ENGINEER"/>
    <s v="1"/>
    <n v="8"/>
    <x v="3"/>
    <x v="1"/>
    <m/>
    <x v="1"/>
    <m/>
    <s v="Kody Hurley"/>
    <s v="05/13/2025, 08:09"/>
    <m/>
    <s v="0001-01-01T00:00:00Z"/>
    <x v="17"/>
    <s v="2025-05-13T13:10:43.7585528Z"/>
    <m/>
    <m/>
    <m/>
    <s v="2022-023 - Dallas Riverfront &amp; Cadiz Brid"/>
    <x v="0"/>
    <d v="2025-05-13T00:00:00"/>
    <x v="3"/>
    <s v="05/13/2025 8:09 AM"/>
    <d v="2025-05-13T13:10:43"/>
    <s v="Approved On Time"/>
    <n v="8"/>
    <s v=""/>
    <s v="9000 100A - PROJECT MANAGER ENGINEER"/>
    <s v="210092 - Kody Hurley"/>
    <s v=""/>
  </r>
  <r>
    <n v="603407"/>
    <s v="210092"/>
    <s v="Kody Hurley"/>
    <x v="7"/>
    <x v="7"/>
    <s v="9000 100A"/>
    <s v="PROJECT MANAGER ENGINEER"/>
    <s v="1"/>
    <n v="8"/>
    <x v="2"/>
    <x v="1"/>
    <m/>
    <x v="1"/>
    <m/>
    <s v="Kody Hurley"/>
    <s v="05/13/2025, 08:09"/>
    <m/>
    <s v="0001-01-01T00:00:00Z"/>
    <x v="17"/>
    <s v="2025-05-13T13:10:43.7701474Z"/>
    <m/>
    <m/>
    <m/>
    <s v="2022-023 - Dallas Riverfront &amp; Cadiz Brid"/>
    <x v="0"/>
    <d v="2025-05-14T00:00:00"/>
    <x v="2"/>
    <s v="05/13/2025 8:09 AM"/>
    <d v="2025-05-13T13:10:43"/>
    <s v="Approved On Time"/>
    <n v="8"/>
    <s v=""/>
    <s v="9000 100A - PROJECT MANAGER ENGINEER"/>
    <s v="210092 - Kody Hurley"/>
    <s v=""/>
  </r>
  <r>
    <n v="603408"/>
    <s v="210092"/>
    <s v="Kody Hurley"/>
    <x v="7"/>
    <x v="7"/>
    <s v="9000 100A"/>
    <s v="PROJECT MANAGER ENGINEER"/>
    <s v="1"/>
    <n v="8"/>
    <x v="1"/>
    <x v="1"/>
    <m/>
    <x v="1"/>
    <m/>
    <s v="Kody Hurley"/>
    <s v="05/13/2025, 08:09"/>
    <m/>
    <s v="0001-01-01T00:00:00Z"/>
    <x v="17"/>
    <s v="2025-05-13T13:10:43.7795869Z"/>
    <m/>
    <m/>
    <m/>
    <s v="2022-023 - Dallas Riverfront &amp; Cadiz Brid"/>
    <x v="0"/>
    <d v="2025-05-15T00:00:00"/>
    <x v="1"/>
    <s v="05/13/2025 8:09 AM"/>
    <d v="2025-05-13T13:10:43"/>
    <s v="Approved On Time"/>
    <n v="8"/>
    <s v=""/>
    <s v="9000 100A - PROJECT MANAGER ENGINEER"/>
    <s v="210092 - Kody Hurley"/>
    <s v=""/>
  </r>
  <r>
    <n v="603409"/>
    <s v="210092"/>
    <s v="Kody Hurley"/>
    <x v="7"/>
    <x v="7"/>
    <s v="9000 100A"/>
    <s v="PROJECT MANAGER ENGINEER"/>
    <s v="1"/>
    <n v="8"/>
    <x v="0"/>
    <x v="1"/>
    <m/>
    <x v="1"/>
    <m/>
    <s v="Kody Hurley"/>
    <s v="05/13/2025, 08:09"/>
    <m/>
    <s v="0001-01-01T00:00:00Z"/>
    <x v="17"/>
    <s v="2025-05-13T13:10:43.7914739Z"/>
    <m/>
    <m/>
    <m/>
    <s v="2022-023 - Dallas Riverfront &amp; Cadiz Brid"/>
    <x v="0"/>
    <d v="2025-05-16T00:00:00"/>
    <x v="0"/>
    <s v="05/13/2025 8:09 AM"/>
    <d v="2025-05-13T13:10:43"/>
    <s v="Approved On Time"/>
    <n v="8"/>
    <s v=""/>
    <s v="9000 100A - PROJECT MANAGER ENGINEER"/>
    <s v="210092 - Kody Hurley"/>
    <s v=""/>
  </r>
  <r>
    <n v="603410"/>
    <s v="240812"/>
    <s v="Edwin Romero"/>
    <x v="7"/>
    <x v="7"/>
    <s v="100 6154C"/>
    <s v="Drill Shaft Support-ALL"/>
    <s v="1"/>
    <n v="2"/>
    <x v="4"/>
    <x v="1"/>
    <m/>
    <x v="4"/>
    <s v="Grading"/>
    <s v="Kody Hurley"/>
    <s v="05/13/2025, 08:12"/>
    <m/>
    <s v="0001-01-01T00:00:00Z"/>
    <x v="17"/>
    <s v="2025-05-13T13:12:56.1237226Z"/>
    <m/>
    <m/>
    <m/>
    <s v="2022-023 - Dallas Riverfront &amp; Cadiz Brid"/>
    <x v="0"/>
    <d v="2025-05-12T00:00:00"/>
    <x v="4"/>
    <s v="05/13/2025 8:12 AM"/>
    <d v="2025-05-13T13:12:56"/>
    <s v="Approved On Time"/>
    <n v="2"/>
    <s v=""/>
    <s v="100 6154C - Drill Shaft Support-ALL"/>
    <s v="240812 - Edwin Romero"/>
    <s v="Justin - Grading Crew"/>
  </r>
  <r>
    <n v="603411"/>
    <s v="240769"/>
    <s v="Reynaldo Gutierrez Alejandre"/>
    <x v="7"/>
    <x v="7"/>
    <s v="100 6154C"/>
    <s v="Drill Shaft Support-ALL"/>
    <s v="1"/>
    <n v="1"/>
    <x v="4"/>
    <x v="1"/>
    <m/>
    <x v="4"/>
    <s v="Grading"/>
    <s v="Kody Hurley"/>
    <s v="05/13/2025, 08:12"/>
    <m/>
    <s v="0001-01-01T00:00:00Z"/>
    <x v="17"/>
    <s v="2025-05-13T13:13:19.7393201Z"/>
    <m/>
    <m/>
    <m/>
    <s v="2022-023 - Dallas Riverfront &amp; Cadiz Brid"/>
    <x v="0"/>
    <d v="2025-05-12T00:00:00"/>
    <x v="4"/>
    <s v="05/13/2025 8:12 AM"/>
    <d v="2025-05-13T13:13:19"/>
    <s v="Approved On Time"/>
    <n v="1"/>
    <s v=""/>
    <s v="100 6154C - Drill Shaft Support-ALL"/>
    <s v="240769 - Reynaldo Gutierrez Alejandre"/>
    <s v="Justin - Grading Crew"/>
  </r>
  <r>
    <n v="604777"/>
    <s v="240769"/>
    <s v="Reynaldo Gutierrez Alejandre"/>
    <x v="7"/>
    <x v="7"/>
    <s v="100 6154C"/>
    <s v="Drill Shaft Support-ALL"/>
    <s v="1"/>
    <n v="10"/>
    <x v="1"/>
    <x v="1"/>
    <m/>
    <x v="35"/>
    <s v="Grading"/>
    <s v="Kody Hurley"/>
    <s v="05/16/2025, 08:25"/>
    <m/>
    <s v="0001-01-01T00:00:00Z"/>
    <x v="17"/>
    <s v="2025-05-16T13:25:55.8967059Z"/>
    <m/>
    <m/>
    <m/>
    <s v="2022-023 - Dallas Riverfront &amp; Cadiz Brid"/>
    <x v="0"/>
    <d v="2025-05-15T00:00:00"/>
    <x v="1"/>
    <s v="05/16/2025 8:25 AM"/>
    <d v="2025-05-16T13:25:55"/>
    <s v="Approved On Time"/>
    <n v="10"/>
    <s v=""/>
    <s v="100 6154C - Drill Shaft Support-ALL"/>
    <s v="240769 - Reynaldo Gutierrez Alejandre"/>
    <s v="Drilled Shaft Support Crew - Riverfront"/>
  </r>
  <r>
    <n v="602615"/>
    <s v="210051"/>
    <s v="Martin Escobedo Jr"/>
    <x v="7"/>
    <x v="7"/>
    <s v="9000 100A"/>
    <s v="PROJECT MANAGER ENGINEER"/>
    <s v="1"/>
    <n v="8"/>
    <x v="4"/>
    <x v="1"/>
    <m/>
    <x v="1"/>
    <m/>
    <s v="Martin Escobedo Jr"/>
    <s v="05/12/2025, 06:55"/>
    <m/>
    <s v="0001-01-01T00:00:00Z"/>
    <x v="17"/>
    <s v="2025-05-13T13:10:47.3281016Z"/>
    <m/>
    <m/>
    <m/>
    <s v="2022-023 - Dallas Riverfront &amp; Cadiz Brid"/>
    <x v="0"/>
    <d v="2025-05-12T00:00:00"/>
    <x v="4"/>
    <s v="05/12/2025 6:55 AM"/>
    <d v="2025-05-13T13:10:47"/>
    <s v="Approved On Time"/>
    <n v="8"/>
    <s v=""/>
    <s v="9000 100A - PROJECT MANAGER ENGINEER"/>
    <s v="210051 - Martin Escobedo Jr"/>
    <s v=""/>
  </r>
  <r>
    <n v="602616"/>
    <s v="210051"/>
    <s v="Martin Escobedo Jr"/>
    <x v="7"/>
    <x v="7"/>
    <s v="9000 100A"/>
    <s v="PROJECT MANAGER ENGINEER"/>
    <s v="1"/>
    <n v="8"/>
    <x v="3"/>
    <x v="1"/>
    <m/>
    <x v="1"/>
    <m/>
    <s v="Martin Escobedo Jr"/>
    <s v="05/12/2025, 06:55"/>
    <m/>
    <s v="0001-01-01T00:00:00Z"/>
    <x v="17"/>
    <s v="2025-05-13T13:10:47.3379141Z"/>
    <m/>
    <m/>
    <m/>
    <s v="2022-023 - Dallas Riverfront &amp; Cadiz Brid"/>
    <x v="0"/>
    <d v="2025-05-13T00:00:00"/>
    <x v="3"/>
    <s v="05/12/2025 6:55 AM"/>
    <d v="2025-05-13T13:10:47"/>
    <s v="Approved On Time"/>
    <n v="8"/>
    <s v=""/>
    <s v="9000 100A - PROJECT MANAGER ENGINEER"/>
    <s v="210051 - Martin Escobedo Jr"/>
    <s v=""/>
  </r>
  <r>
    <n v="602617"/>
    <s v="210051"/>
    <s v="Martin Escobedo Jr"/>
    <x v="7"/>
    <x v="7"/>
    <s v="9000 100A"/>
    <s v="PROJECT MANAGER ENGINEER"/>
    <s v="1"/>
    <n v="8"/>
    <x v="2"/>
    <x v="1"/>
    <m/>
    <x v="1"/>
    <m/>
    <s v="Martin Escobedo Jr"/>
    <s v="05/12/2025, 06:55"/>
    <m/>
    <s v="0001-01-01T00:00:00Z"/>
    <x v="17"/>
    <s v="2025-05-13T13:10:47.3486439Z"/>
    <m/>
    <m/>
    <m/>
    <s v="2022-023 - Dallas Riverfront &amp; Cadiz Brid"/>
    <x v="0"/>
    <d v="2025-05-14T00:00:00"/>
    <x v="2"/>
    <s v="05/12/2025 6:55 AM"/>
    <d v="2025-05-13T13:10:47"/>
    <s v="Approved On Time"/>
    <n v="8"/>
    <s v=""/>
    <s v="9000 100A - PROJECT MANAGER ENGINEER"/>
    <s v="210051 - Martin Escobedo Jr"/>
    <s v=""/>
  </r>
  <r>
    <n v="602618"/>
    <s v="210051"/>
    <s v="Martin Escobedo Jr"/>
    <x v="7"/>
    <x v="7"/>
    <s v="9000 100A"/>
    <s v="PROJECT MANAGER ENGINEER"/>
    <s v="1"/>
    <n v="8"/>
    <x v="1"/>
    <x v="1"/>
    <m/>
    <x v="1"/>
    <m/>
    <s v="Martin Escobedo Jr"/>
    <s v="05/12/2025, 06:55"/>
    <m/>
    <s v="0001-01-01T00:00:00Z"/>
    <x v="17"/>
    <s v="2025-05-13T13:10:47.3567324Z"/>
    <m/>
    <m/>
    <m/>
    <s v="2022-023 - Dallas Riverfront &amp; Cadiz Brid"/>
    <x v="0"/>
    <d v="2025-05-15T00:00:00"/>
    <x v="1"/>
    <s v="05/12/2025 6:55 AM"/>
    <d v="2025-05-13T13:10:47"/>
    <s v="Approved On Time"/>
    <n v="8"/>
    <s v=""/>
    <s v="9000 100A - PROJECT MANAGER ENGINEER"/>
    <s v="210051 - Martin Escobedo Jr"/>
    <s v=""/>
  </r>
  <r>
    <n v="602619"/>
    <s v="210051"/>
    <s v="Martin Escobedo Jr"/>
    <x v="7"/>
    <x v="7"/>
    <s v="9000 100A"/>
    <s v="PROJECT MANAGER ENGINEER"/>
    <s v="1"/>
    <n v="8"/>
    <x v="0"/>
    <x v="1"/>
    <m/>
    <x v="1"/>
    <m/>
    <s v="Martin Escobedo Jr"/>
    <s v="05/12/2025, 06:55"/>
    <m/>
    <s v="0001-01-01T00:00:00Z"/>
    <x v="17"/>
    <s v="2025-05-13T13:10:47.3685814Z"/>
    <m/>
    <m/>
    <m/>
    <s v="2022-023 - Dallas Riverfront &amp; Cadiz Brid"/>
    <x v="0"/>
    <d v="2025-05-16T00:00:00"/>
    <x v="0"/>
    <s v="05/12/2025 6:55 AM"/>
    <d v="2025-05-13T13:10:47"/>
    <s v="Approved On Time"/>
    <n v="8"/>
    <s v=""/>
    <s v="9000 100A - PROJECT MANAGER ENGINEER"/>
    <s v="210051 - Martin Escobedo Jr"/>
    <s v=""/>
  </r>
  <r>
    <n v="604117"/>
    <s v="240821"/>
    <s v="Jose R. Jaquez Rodriguez"/>
    <x v="7"/>
    <x v="7"/>
    <s v="100 6050B"/>
    <s v="Maintenance of Traffic Control"/>
    <s v="1"/>
    <n v="3"/>
    <x v="2"/>
    <x v="1"/>
    <m/>
    <x v="8"/>
    <s v="Traffic"/>
    <s v="Roberto Lumbreras"/>
    <s v="05/15/2025, 01:38"/>
    <m/>
    <s v="0001-01-01T00:00:00Z"/>
    <x v="17"/>
    <s v="2025-05-15T12:45:24.342759Z"/>
    <m/>
    <m/>
    <m/>
    <s v="2022-023 - Dallas Riverfront &amp; Cadiz Brid"/>
    <x v="0"/>
    <d v="2025-05-14T00:00:00"/>
    <x v="2"/>
    <s v="05/15/2025 1:38 AM"/>
    <d v="2025-05-15T12:45:24"/>
    <s v="Approved On Time"/>
    <n v="3"/>
    <s v=""/>
    <s v="100 6050B - Maintenance of Traffic Control"/>
    <s v="240821 - Jose R. Jaquez Rodriguez"/>
    <s v="Roberto Lumbreras's Crew"/>
  </r>
  <r>
    <n v="604116"/>
    <s v="240612"/>
    <s v="Anthony I. Ibe"/>
    <x v="7"/>
    <x v="7"/>
    <s v="100 6050B"/>
    <s v="Maintenance of Traffic Control"/>
    <s v="1"/>
    <n v="2.5"/>
    <x v="2"/>
    <x v="1"/>
    <m/>
    <x v="8"/>
    <s v="Traffic"/>
    <s v="Roberto Lumbreras"/>
    <s v="05/15/2025, 01:36"/>
    <m/>
    <s v="0001-01-01T00:00:00Z"/>
    <x v="17"/>
    <s v="2025-05-15T12:45:16.8320628Z"/>
    <m/>
    <m/>
    <m/>
    <s v="2022-023 - Dallas Riverfront &amp; Cadiz Brid"/>
    <x v="0"/>
    <d v="2025-05-14T00:00:00"/>
    <x v="2"/>
    <s v="05/15/2025 1:36 AM"/>
    <d v="2025-05-15T12:45:16"/>
    <s v="Approved On Time"/>
    <n v="2.5"/>
    <s v=""/>
    <s v="100 6050B - Maintenance of Traffic Control"/>
    <s v="240612 - Anthony I. Ibe"/>
    <s v="Roberto Lumbreras's Crew"/>
  </r>
  <r>
    <n v="604121"/>
    <s v="240263"/>
    <s v="Ernest S. Lemon Jr"/>
    <x v="7"/>
    <x v="7"/>
    <s v="100 6050B"/>
    <s v="Maintenance of Traffic Control"/>
    <s v="1"/>
    <n v="3"/>
    <x v="2"/>
    <x v="1"/>
    <m/>
    <x v="8"/>
    <s v="Traffic"/>
    <s v="Roberto Lumbreras"/>
    <s v="05/15/2025, 01:45"/>
    <m/>
    <s v="0001-01-01T00:00:00Z"/>
    <x v="17"/>
    <s v="2025-05-15T12:45:11.2946023Z"/>
    <m/>
    <m/>
    <m/>
    <s v="2022-023 - Dallas Riverfront &amp; Cadiz Brid"/>
    <x v="0"/>
    <d v="2025-05-14T00:00:00"/>
    <x v="2"/>
    <s v="05/15/2025 1:45 AM"/>
    <d v="2025-05-15T12:45:11"/>
    <s v="Approved On Time"/>
    <n v="3"/>
    <s v=""/>
    <s v="100 6050B - Maintenance of Traffic Control"/>
    <s v="240263 - Ernest S. Lemon Jr"/>
    <s v="Roberto Lumbreras's Crew"/>
  </r>
  <r>
    <n v="604045"/>
    <s v="240807"/>
    <s v="Robert S. Neff"/>
    <x v="7"/>
    <x v="7"/>
    <s v="100 6002B"/>
    <s v="Survey and Layout"/>
    <s v="phaseNo"/>
    <n v="3"/>
    <x v="2"/>
    <x v="1"/>
    <m/>
    <x v="1"/>
    <m/>
    <s v="Robert S. Neff"/>
    <s v="05/14/2025, 19:53"/>
    <m/>
    <s v="0001-01-01T00:00:00Z"/>
    <x v="17"/>
    <s v="2025-05-15T12:45:44.2043673Z"/>
    <m/>
    <m/>
    <m/>
    <s v="2022-023 - Dallas Riverfront &amp; Cadiz Brid"/>
    <x v="0"/>
    <d v="2025-05-14T00:00:00"/>
    <x v="2"/>
    <s v="05/14/2025 7:53 PM"/>
    <d v="2025-05-15T12:45:44"/>
    <s v="Approved On Time"/>
    <n v="3"/>
    <s v=""/>
    <s v="100 6002B - Survey and Layout"/>
    <s v="240807 - Robert S. Neff"/>
    <s v=""/>
  </r>
  <r>
    <n v="603090"/>
    <s v="240807"/>
    <s v="Robert S. Neff"/>
    <x v="7"/>
    <x v="7"/>
    <s v="100 6002B"/>
    <s v="Survey and Layout"/>
    <s v="phaseNo"/>
    <n v="4"/>
    <x v="4"/>
    <x v="1"/>
    <m/>
    <x v="1"/>
    <m/>
    <s v="Robert S. Neff"/>
    <s v="05/12/2025, 19:01"/>
    <m/>
    <s v="0001-01-01T00:00:00Z"/>
    <x v="17"/>
    <s v="2025-05-13T13:10:52.7192629Z"/>
    <m/>
    <m/>
    <m/>
    <s v="2022-023 - Dallas Riverfront &amp; Cadiz Brid"/>
    <x v="0"/>
    <d v="2025-05-12T00:00:00"/>
    <x v="4"/>
    <s v="05/12/2025 7:01 PM"/>
    <d v="2025-05-13T13:10:52"/>
    <s v="Approved On Time"/>
    <n v="4"/>
    <s v=""/>
    <s v="100 6002B - Survey and Layout"/>
    <s v="240807 - Robert S. Neff"/>
    <s v=""/>
  </r>
  <r>
    <n v="602650"/>
    <s v="240785"/>
    <s v="William A. Lemus Perez"/>
    <x v="7"/>
    <x v="7"/>
    <s v="9000 5550B"/>
    <s v="60 WW FM  SOIL REMOVAL/REPLACE"/>
    <s v="1"/>
    <n v="9"/>
    <x v="4"/>
    <x v="1"/>
    <m/>
    <x v="4"/>
    <s v="Grading"/>
    <s v="JUSTIN W. OWENS"/>
    <s v="05/12/2025, 07:01"/>
    <m/>
    <s v="0001-01-01T00:00:00Z"/>
    <x v="17"/>
    <s v="2025-05-13T13:13:33.7094284Z"/>
    <m/>
    <m/>
    <m/>
    <s v="2022-023 - Dallas Riverfront &amp; Cadiz Brid"/>
    <x v="0"/>
    <d v="2025-05-12T00:00:00"/>
    <x v="4"/>
    <s v="05/12/2025 7:01 AM"/>
    <d v="2025-05-13T13:13:33"/>
    <s v="Approved On Time"/>
    <n v="9"/>
    <s v=""/>
    <s v="9000 5550B - 60 WW FM  SOIL REMOVAL/REPLACE"/>
    <s v="240785 - William A. Lemus Perez"/>
    <s v="Justin - Grading Crew"/>
  </r>
  <r>
    <n v="603892"/>
    <s v="240785"/>
    <s v="William A. Lemus Perez"/>
    <x v="7"/>
    <x v="7"/>
    <s v="100 6154C"/>
    <s v="Drill Shaft Support-ALL"/>
    <s v="1"/>
    <n v="5"/>
    <x v="2"/>
    <x v="1"/>
    <m/>
    <x v="4"/>
    <s v="Grading"/>
    <s v="JUSTIN W. OWENS"/>
    <s v="05/14/2025, 10:23"/>
    <m/>
    <s v="0001-01-01T00:00:00Z"/>
    <x v="17"/>
    <s v="2025-05-15T13:05:39.7824788Z"/>
    <m/>
    <m/>
    <m/>
    <s v="2022-023 - Dallas Riverfront &amp; Cadiz Brid"/>
    <x v="0"/>
    <d v="2025-05-14T00:00:00"/>
    <x v="2"/>
    <s v="05/14/2025 10:23 AM"/>
    <d v="2025-05-15T13:05:39"/>
    <s v="Approved On Time"/>
    <n v="5"/>
    <s v=""/>
    <s v="100 6154C - Drill Shaft Support-ALL"/>
    <s v="240785 - William A. Lemus Perez"/>
    <s v="Justin - Grading Crew"/>
  </r>
  <r>
    <n v="603463"/>
    <s v="240785"/>
    <s v="William A. Lemus Perez"/>
    <x v="7"/>
    <x v="7"/>
    <s v="9000 5550B"/>
    <s v="60 WW FM  SOIL REMOVAL/REPLACE"/>
    <s v="1"/>
    <n v="10"/>
    <x v="3"/>
    <x v="1"/>
    <m/>
    <x v="4"/>
    <s v="Grading"/>
    <s v="JUSTIN W. OWENS"/>
    <s v="05/13/2025, 12:03"/>
    <m/>
    <s v="0001-01-01T00:00:00Z"/>
    <x v="17"/>
    <s v="2025-05-14T13:43:05.5043955Z"/>
    <m/>
    <m/>
    <m/>
    <s v="2022-023 - Dallas Riverfront &amp; Cadiz Brid"/>
    <x v="0"/>
    <d v="2025-05-13T00:00:00"/>
    <x v="3"/>
    <s v="05/13/2025 12:03 PM"/>
    <d v="2025-05-14T13:43:05"/>
    <s v="Approved On Time"/>
    <n v="10"/>
    <s v=""/>
    <s v="9000 5550B - 60 WW FM  SOIL REMOVAL/REPLACE"/>
    <s v="240785 - William A. Lemus Perez"/>
    <s v="Justin - Grading Crew"/>
  </r>
  <r>
    <n v="603888"/>
    <s v="240785"/>
    <s v="William A. Lemus Perez"/>
    <x v="7"/>
    <x v="7"/>
    <s v="9000 5550B"/>
    <s v="60 WW FM  SOIL REMOVAL/REPLACE"/>
    <s v="1"/>
    <n v="5"/>
    <x v="2"/>
    <x v="1"/>
    <m/>
    <x v="4"/>
    <s v="Grading"/>
    <s v="JUSTIN W. OWENS"/>
    <s v="05/14/2025, 10:21"/>
    <m/>
    <s v="0001-01-01T00:00:00Z"/>
    <x v="17"/>
    <s v="2025-05-15T13:03:03.0093708Z"/>
    <m/>
    <m/>
    <m/>
    <s v="2022-023 - Dallas Riverfront &amp; Cadiz Brid"/>
    <x v="0"/>
    <d v="2025-05-14T00:00:00"/>
    <x v="2"/>
    <s v="05/14/2025 10:21 AM"/>
    <d v="2025-05-15T13:03:03"/>
    <s v="Approved On Time"/>
    <n v="5"/>
    <s v=""/>
    <s v="9000 5550B - 60 WW FM  SOIL REMOVAL/REPLACE"/>
    <s v="240785 - William A. Lemus Perez"/>
    <s v="Justin - Grading Crew"/>
  </r>
  <r>
    <n v="602649"/>
    <s v="240769"/>
    <s v="Reynaldo Gutierrez Alejandre"/>
    <x v="7"/>
    <x v="7"/>
    <s v="9000 5550B"/>
    <s v="60 WW FM  SOIL REMOVAL/REPLACE"/>
    <s v="1"/>
    <n v="9"/>
    <x v="4"/>
    <x v="1"/>
    <m/>
    <x v="4"/>
    <s v="Grading"/>
    <s v="JUSTIN W. OWENS"/>
    <s v="05/12/2025, 07:01"/>
    <m/>
    <s v="0001-01-01T00:00:00Z"/>
    <x v="17"/>
    <s v="2025-05-13T13:13:19.7298294Z"/>
    <m/>
    <m/>
    <m/>
    <s v="2022-023 - Dallas Riverfront &amp; Cadiz Brid"/>
    <x v="0"/>
    <d v="2025-05-12T00:00:00"/>
    <x v="4"/>
    <s v="05/12/2025 7:01 AM"/>
    <d v="2025-05-13T13:13:19"/>
    <s v="Approved On Time"/>
    <n v="9"/>
    <s v=""/>
    <s v="9000 5550B - 60 WW FM  SOIL REMOVAL/REPLACE"/>
    <s v="240769 - Reynaldo Gutierrez Alejandre"/>
    <s v="Justin - Grading Crew"/>
  </r>
  <r>
    <n v="603891"/>
    <s v="240769"/>
    <s v="Reynaldo Gutierrez Alejandre"/>
    <x v="7"/>
    <x v="7"/>
    <s v="100 6154C"/>
    <s v="Drill Shaft Support-ALL"/>
    <s v="1"/>
    <n v="5"/>
    <x v="2"/>
    <x v="1"/>
    <m/>
    <x v="4"/>
    <s v="Grading"/>
    <s v="JUSTIN W. OWENS"/>
    <s v="05/14/2025, 10:23"/>
    <m/>
    <s v="0001-01-01T00:00:00Z"/>
    <x v="17"/>
    <s v="2025-05-15T13:05:52.9979219Z"/>
    <m/>
    <m/>
    <m/>
    <s v="2022-023 - Dallas Riverfront &amp; Cadiz Brid"/>
    <x v="0"/>
    <d v="2025-05-14T00:00:00"/>
    <x v="2"/>
    <s v="05/14/2025 10:23 AM"/>
    <d v="2025-05-15T13:05:52"/>
    <s v="Approved On Time"/>
    <n v="5"/>
    <s v=""/>
    <s v="100 6154C - Drill Shaft Support-ALL"/>
    <s v="240769 - Reynaldo Gutierrez Alejandre"/>
    <s v="Justin - Grading Crew"/>
  </r>
  <r>
    <n v="603887"/>
    <s v="240769"/>
    <s v="Reynaldo Gutierrez Alejandre"/>
    <x v="7"/>
    <x v="7"/>
    <s v="9000 5550B"/>
    <s v="60 WW FM  SOIL REMOVAL/REPLACE"/>
    <s v="1"/>
    <n v="5"/>
    <x v="2"/>
    <x v="1"/>
    <m/>
    <x v="4"/>
    <s v="Grading"/>
    <s v="JUSTIN W. OWENS"/>
    <s v="05/14/2025, 10:21"/>
    <m/>
    <s v="0001-01-01T00:00:00Z"/>
    <x v="17"/>
    <s v="2025-05-15T13:05:47.77938Z"/>
    <m/>
    <m/>
    <m/>
    <s v="2022-023 - Dallas Riverfront &amp; Cadiz Brid"/>
    <x v="0"/>
    <d v="2025-05-14T00:00:00"/>
    <x v="2"/>
    <s v="05/14/2025 10:21 AM"/>
    <d v="2025-05-15T13:05:47"/>
    <s v="Approved On Time"/>
    <n v="5"/>
    <s v=""/>
    <s v="9000 5550B - 60 WW FM  SOIL REMOVAL/REPLACE"/>
    <s v="240769 - Reynaldo Gutierrez Alejandre"/>
    <s v="Justin - Grading Crew"/>
  </r>
  <r>
    <n v="603462"/>
    <s v="240769"/>
    <s v="Reynaldo Gutierrez Alejandre"/>
    <x v="7"/>
    <x v="7"/>
    <s v="9000 5550B"/>
    <s v="60 WW FM  SOIL REMOVAL/REPLACE"/>
    <s v="1"/>
    <n v="10"/>
    <x v="3"/>
    <x v="1"/>
    <m/>
    <x v="4"/>
    <s v="Grading"/>
    <s v="JUSTIN W. OWENS"/>
    <s v="05/13/2025, 12:03"/>
    <m/>
    <s v="0001-01-01T00:00:00Z"/>
    <x v="17"/>
    <s v="2025-05-14T13:43:00.167094Z"/>
    <m/>
    <m/>
    <m/>
    <s v="2022-023 - Dallas Riverfront &amp; Cadiz Brid"/>
    <x v="0"/>
    <d v="2025-05-13T00:00:00"/>
    <x v="3"/>
    <s v="05/13/2025 12:03 PM"/>
    <d v="2025-05-14T13:43:00"/>
    <s v="Approved On Time"/>
    <n v="10"/>
    <s v=""/>
    <s v="9000 5550B - 60 WW FM  SOIL REMOVAL/REPLACE"/>
    <s v="240769 - Reynaldo Gutierrez Alejandre"/>
    <s v="Justin - Grading Crew"/>
  </r>
  <r>
    <n v="603460"/>
    <s v="240812"/>
    <s v="Edwin Romero"/>
    <x v="7"/>
    <x v="7"/>
    <s v="9000 5550B"/>
    <s v="60 WW FM  SOIL REMOVAL/REPLACE"/>
    <s v="1"/>
    <n v="10"/>
    <x v="3"/>
    <x v="1"/>
    <m/>
    <x v="4"/>
    <s v="Grading"/>
    <s v="JUSTIN W. OWENS"/>
    <s v="05/13/2025, 12:03"/>
    <m/>
    <s v="0001-01-01T00:00:00Z"/>
    <x v="17"/>
    <s v="2025-05-14T13:42:08.7051859Z"/>
    <m/>
    <m/>
    <m/>
    <s v="2022-023 - Dallas Riverfront &amp; Cadiz Brid"/>
    <x v="0"/>
    <d v="2025-05-13T00:00:00"/>
    <x v="3"/>
    <s v="05/13/2025 12:03 PM"/>
    <d v="2025-05-14T13:42:08"/>
    <s v="Approved On Time"/>
    <n v="10"/>
    <s v=""/>
    <s v="9000 5550B - 60 WW FM  SOIL REMOVAL/REPLACE"/>
    <s v="240812 - Edwin Romero"/>
    <s v="Justin - Grading Crew"/>
  </r>
  <r>
    <n v="603884"/>
    <s v="240812"/>
    <s v="Edwin Romero"/>
    <x v="7"/>
    <x v="7"/>
    <s v="9000 5550B"/>
    <s v="60 WW FM  SOIL REMOVAL/REPLACE"/>
    <s v="1"/>
    <n v="5"/>
    <x v="2"/>
    <x v="1"/>
    <m/>
    <x v="4"/>
    <s v="Grading"/>
    <s v="JUSTIN W. OWENS"/>
    <s v="05/14/2025, 10:21"/>
    <m/>
    <s v="0001-01-01T00:00:00Z"/>
    <x v="17"/>
    <s v="2025-05-15T13:06:14.5914144Z"/>
    <m/>
    <m/>
    <m/>
    <s v="2022-023 - Dallas Riverfront &amp; Cadiz Brid"/>
    <x v="0"/>
    <d v="2025-05-14T00:00:00"/>
    <x v="2"/>
    <s v="05/14/2025 10:21 AM"/>
    <d v="2025-05-15T13:06:14"/>
    <s v="Approved On Time"/>
    <n v="5"/>
    <s v=""/>
    <s v="9000 5550B - 60 WW FM  SOIL REMOVAL/REPLACE"/>
    <s v="240812 - Edwin Romero"/>
    <s v="Justin - Grading Crew"/>
  </r>
  <r>
    <n v="603889"/>
    <s v="240812"/>
    <s v="Edwin Romero"/>
    <x v="7"/>
    <x v="7"/>
    <s v="100 6154C"/>
    <s v="Drill Shaft Support-ALL"/>
    <s v="1"/>
    <n v="5"/>
    <x v="2"/>
    <x v="1"/>
    <m/>
    <x v="4"/>
    <s v="Grading"/>
    <s v="JUSTIN W. OWENS"/>
    <s v="05/14/2025, 10:23"/>
    <m/>
    <s v="0001-01-01T00:00:00Z"/>
    <x v="17"/>
    <s v="2025-05-15T13:06:20.6441495Z"/>
    <m/>
    <m/>
    <m/>
    <s v="2022-023 - Dallas Riverfront &amp; Cadiz Brid"/>
    <x v="0"/>
    <d v="2025-05-14T00:00:00"/>
    <x v="2"/>
    <s v="05/14/2025 10:23 AM"/>
    <d v="2025-05-15T13:06:20"/>
    <s v="Approved On Time"/>
    <n v="5"/>
    <s v=""/>
    <s v="100 6154C - Drill Shaft Support-ALL"/>
    <s v="240812 - Edwin Romero"/>
    <s v="Justin - Grading Crew"/>
  </r>
  <r>
    <n v="602647"/>
    <s v="240812"/>
    <s v="Edwin Romero"/>
    <x v="7"/>
    <x v="7"/>
    <s v="9000 5550B"/>
    <s v="60 WW FM  SOIL REMOVAL/REPLACE"/>
    <s v="1"/>
    <n v="8"/>
    <x v="4"/>
    <x v="1"/>
    <m/>
    <x v="4"/>
    <s v="Grading"/>
    <s v="JUSTIN W. OWENS"/>
    <s v="05/12/2025, 07:00"/>
    <m/>
    <s v="0001-01-01T00:00:00Z"/>
    <x v="17"/>
    <s v="2025-05-13T13:12:56.1140242Z"/>
    <m/>
    <m/>
    <m/>
    <s v="2022-023 - Dallas Riverfront &amp; Cadiz Brid"/>
    <x v="0"/>
    <d v="2025-05-12T00:00:00"/>
    <x v="4"/>
    <s v="05/12/2025 7:00 AM"/>
    <d v="2025-05-13T13:12:56"/>
    <s v="Approved On Time"/>
    <n v="8"/>
    <s v=""/>
    <s v="9000 5550B - 60 WW FM  SOIL REMOVAL/REPLACE"/>
    <s v="240812 - Edwin Romero"/>
    <s v="Justin - Grading Crew"/>
  </r>
  <r>
    <n v="603461"/>
    <s v="240770"/>
    <s v="Faustino J. Mendoza"/>
    <x v="7"/>
    <x v="7"/>
    <s v="9000 5550B"/>
    <s v="60 WW FM  SOIL REMOVAL/REPLACE"/>
    <s v="1"/>
    <n v="10"/>
    <x v="3"/>
    <x v="1"/>
    <m/>
    <x v="4"/>
    <s v="Grading"/>
    <s v="JUSTIN W. OWENS"/>
    <s v="05/13/2025, 12:03"/>
    <m/>
    <s v="0001-01-01T00:00:00Z"/>
    <x v="17"/>
    <s v="2025-05-14T13:42:14.504737Z"/>
    <m/>
    <m/>
    <m/>
    <s v="2022-023 - Dallas Riverfront &amp; Cadiz Brid"/>
    <x v="0"/>
    <d v="2025-05-13T00:00:00"/>
    <x v="3"/>
    <s v="05/13/2025 12:03 PM"/>
    <d v="2025-05-14T13:42:14"/>
    <s v="Approved On Time"/>
    <n v="10"/>
    <s v=""/>
    <s v="9000 5550B - 60 WW FM  SOIL REMOVAL/REPLACE"/>
    <s v="240770 - Faustino J. Mendoza"/>
    <s v="Justin - Grading Crew"/>
  </r>
  <r>
    <n v="603885"/>
    <s v="240770"/>
    <s v="Faustino J. Mendoza"/>
    <x v="7"/>
    <x v="7"/>
    <s v="9000 5550B"/>
    <s v="60 WW FM  SOIL REMOVAL/REPLACE"/>
    <s v="1"/>
    <n v="5"/>
    <x v="2"/>
    <x v="1"/>
    <m/>
    <x v="4"/>
    <s v="Grading"/>
    <s v="JUSTIN W. OWENS"/>
    <s v="05/14/2025, 10:21"/>
    <m/>
    <s v="0001-01-01T00:00:00Z"/>
    <x v="17"/>
    <s v="2025-05-15T13:05:59.4289547Z"/>
    <m/>
    <m/>
    <m/>
    <s v="2022-023 - Dallas Riverfront &amp; Cadiz Brid"/>
    <x v="0"/>
    <d v="2025-05-14T00:00:00"/>
    <x v="2"/>
    <s v="05/14/2025 10:21 AM"/>
    <d v="2025-05-15T13:05:59"/>
    <s v="Approved On Time"/>
    <n v="5"/>
    <s v=""/>
    <s v="9000 5550B - 60 WW FM  SOIL REMOVAL/REPLACE"/>
    <s v="240770 - Faustino J. Mendoza"/>
    <s v="Justin - Grading Crew"/>
  </r>
  <r>
    <n v="603890"/>
    <s v="240770"/>
    <s v="Faustino J. Mendoza"/>
    <x v="7"/>
    <x v="7"/>
    <s v="100 6154C"/>
    <s v="Drill Shaft Support-ALL"/>
    <s v="1"/>
    <n v="5"/>
    <x v="2"/>
    <x v="1"/>
    <m/>
    <x v="4"/>
    <s v="Grading"/>
    <s v="JUSTIN W. OWENS"/>
    <s v="05/14/2025, 10:23"/>
    <m/>
    <s v="0001-01-01T00:00:00Z"/>
    <x v="17"/>
    <s v="2025-05-15T13:06:07.071431Z"/>
    <m/>
    <m/>
    <m/>
    <s v="2022-023 - Dallas Riverfront &amp; Cadiz Brid"/>
    <x v="0"/>
    <d v="2025-05-14T00:00:00"/>
    <x v="2"/>
    <s v="05/14/2025 10:23 AM"/>
    <d v="2025-05-15T13:06:07"/>
    <s v="Approved On Time"/>
    <n v="5"/>
    <s v=""/>
    <s v="100 6154C - Drill Shaft Support-ALL"/>
    <s v="240770 - Faustino J. Mendoza"/>
    <s v="Justin - Grading Crew"/>
  </r>
  <r>
    <n v="602648"/>
    <s v="240770"/>
    <s v="Faustino J. Mendoza"/>
    <x v="7"/>
    <x v="7"/>
    <s v="9000 5550B"/>
    <s v="60 WW FM  SOIL REMOVAL/REPLACE"/>
    <s v="1"/>
    <n v="10"/>
    <x v="4"/>
    <x v="1"/>
    <m/>
    <x v="4"/>
    <s v="Grading"/>
    <s v="JUSTIN W. OWENS"/>
    <s v="05/12/2025, 07:01"/>
    <m/>
    <s v="0001-01-01T00:00:00Z"/>
    <x v="17"/>
    <s v="2025-05-13T13:13:05.2534466Z"/>
    <m/>
    <m/>
    <m/>
    <s v="2022-023 - Dallas Riverfront &amp; Cadiz Brid"/>
    <x v="0"/>
    <d v="2025-05-12T00:00:00"/>
    <x v="4"/>
    <s v="05/12/2025 7:01 AM"/>
    <d v="2025-05-13T13:13:05"/>
    <s v="Approved On Time"/>
    <n v="10"/>
    <s v=""/>
    <s v="9000 5550B - 60 WW FM  SOIL REMOVAL/REPLACE"/>
    <s v="240770 - Faustino J. Mendoza"/>
    <s v="Justin - Grading Crew"/>
  </r>
  <r>
    <n v="602632"/>
    <s v="240794"/>
    <s v="JUSTIN W. OWENS"/>
    <x v="7"/>
    <x v="7"/>
    <s v="9000 100B"/>
    <s v="SUPERINTENDENT"/>
    <s v="phaseNo"/>
    <n v="8"/>
    <x v="4"/>
    <x v="1"/>
    <m/>
    <x v="1"/>
    <m/>
    <s v="JUSTIN W. OWENS"/>
    <s v="05/12/2025, 06:59"/>
    <m/>
    <s v="0001-01-01T00:00:00Z"/>
    <x v="17"/>
    <s v="2025-05-13T13:11:03.5804125Z"/>
    <m/>
    <m/>
    <m/>
    <s v="2022-023 - Dallas Riverfront &amp; Cadiz Brid"/>
    <x v="0"/>
    <d v="2025-05-12T00:00:00"/>
    <x v="4"/>
    <s v="05/12/2025 6:59 AM"/>
    <d v="2025-05-13T13:11:03"/>
    <s v="Approved On Time"/>
    <n v="8"/>
    <s v=""/>
    <s v="9000 100B - SUPERINTENDENT"/>
    <s v="240794 - JUSTIN W. OWENS"/>
    <s v=""/>
  </r>
  <r>
    <n v="603464"/>
    <s v="240794"/>
    <s v="JUSTIN W. OWENS"/>
    <x v="7"/>
    <x v="7"/>
    <s v="9000 100B"/>
    <s v="SUPERINTENDENT"/>
    <s v="phaseNo"/>
    <n v="8"/>
    <x v="3"/>
    <x v="1"/>
    <m/>
    <x v="1"/>
    <m/>
    <s v="JUSTIN W. OWENS"/>
    <s v="05/13/2025, 12:04"/>
    <m/>
    <s v="0001-01-01T00:00:00Z"/>
    <x v="17"/>
    <s v="2025-05-14T13:42:45.5247894Z"/>
    <m/>
    <m/>
    <m/>
    <s v="2022-023 - Dallas Riverfront &amp; Cadiz Brid"/>
    <x v="0"/>
    <d v="2025-05-13T00:00:00"/>
    <x v="3"/>
    <s v="05/13/2025 12:04 PM"/>
    <d v="2025-05-14T13:42:45"/>
    <s v="Approved On Time"/>
    <n v="8"/>
    <s v=""/>
    <s v="9000 100B - SUPERINTENDENT"/>
    <s v="240794 - JUSTIN W. OWENS"/>
    <s v=""/>
  </r>
  <r>
    <n v="603465"/>
    <s v="240794"/>
    <s v="JUSTIN W. OWENS"/>
    <x v="7"/>
    <x v="7"/>
    <s v="9000 100B"/>
    <s v="SUPERINTENDENT"/>
    <s v="phaseNo"/>
    <n v="8"/>
    <x v="2"/>
    <x v="1"/>
    <m/>
    <x v="1"/>
    <m/>
    <s v="JUSTIN W. OWENS"/>
    <s v="05/13/2025, 12:05"/>
    <m/>
    <s v="0001-01-01T00:00:00Z"/>
    <x v="17"/>
    <s v="2025-05-14T13:42:36.8654325Z"/>
    <m/>
    <m/>
    <m/>
    <s v="2022-023 - Dallas Riverfront &amp; Cadiz Brid"/>
    <x v="0"/>
    <d v="2025-05-14T00:00:00"/>
    <x v="2"/>
    <s v="05/13/2025 12:05 PM"/>
    <d v="2025-05-14T13:42:36"/>
    <s v="Approved On Time"/>
    <n v="8"/>
    <s v=""/>
    <s v="9000 100B - SUPERINTENDENT"/>
    <s v="240794 - JUSTIN W. OWENS"/>
    <s v=""/>
  </r>
  <r>
    <n v="603542"/>
    <s v="800070"/>
    <s v="Juan J. Castro"/>
    <x v="7"/>
    <x v="7"/>
    <s v="9000 100S"/>
    <s v="Safety/Survey/Scheduling"/>
    <s v="1"/>
    <n v="4"/>
    <x v="4"/>
    <x v="1"/>
    <m/>
    <x v="1"/>
    <m/>
    <s v="Juan J. Castro"/>
    <s v="05/13/2025, 19:01"/>
    <m/>
    <s v="0001-01-01T00:00:00Z"/>
    <x v="17"/>
    <s v="2025-05-14T13:42:51.4795172Z"/>
    <m/>
    <m/>
    <m/>
    <s v="2022-023 - Dallas Riverfront &amp; Cadiz Brid"/>
    <x v="0"/>
    <d v="2025-05-12T00:00:00"/>
    <x v="4"/>
    <s v="05/13/2025 7:01 PM"/>
    <d v="2025-05-14T13:42:51"/>
    <s v="Approved On Time"/>
    <n v="4"/>
    <s v=""/>
    <s v="9000 100S - Safety/Survey/Scheduling"/>
    <s v="800070 - Juan J. Castro"/>
    <s v=""/>
  </r>
  <r>
    <n v="603976"/>
    <s v="800072"/>
    <s v="Mario Moya"/>
    <x v="7"/>
    <x v="7"/>
    <s v="9000 100S"/>
    <s v="Safety/Survey/Scheduling"/>
    <s v="1"/>
    <n v="2"/>
    <x v="2"/>
    <x v="1"/>
    <m/>
    <x v="1"/>
    <m/>
    <s v="Mario Moya"/>
    <s v="05/14/2025, 15:32"/>
    <m/>
    <s v="0001-01-01T00:00:00Z"/>
    <x v="17"/>
    <s v="2025-05-15T12:45:29.4148272Z"/>
    <m/>
    <m/>
    <m/>
    <s v="2022-023 - Dallas Riverfront &amp; Cadiz Brid"/>
    <x v="0"/>
    <d v="2025-05-14T00:00:00"/>
    <x v="2"/>
    <s v="05/14/2025 3:32 PM"/>
    <d v="2025-05-15T12:45:29"/>
    <s v="Approved On Time"/>
    <n v="2"/>
    <s v=""/>
    <s v="9000 100S - Safety/Survey/Scheduling"/>
    <s v="800072 - Mario Moya"/>
    <s v=""/>
  </r>
  <r>
    <n v="603967"/>
    <s v="240815"/>
    <s v="Osiel Salaices"/>
    <x v="7"/>
    <x v="7"/>
    <s v="100 6002B"/>
    <s v="Survey and Layout"/>
    <s v="phaseNo"/>
    <n v="1"/>
    <x v="2"/>
    <x v="1"/>
    <m/>
    <x v="1"/>
    <m/>
    <s v="Osiel Salaices"/>
    <s v="05/14/2025, 14:52"/>
    <m/>
    <s v="0001-01-01T00:00:00Z"/>
    <x v="17"/>
    <s v="2025-05-15T12:45:37.3279185Z"/>
    <m/>
    <m/>
    <m/>
    <s v="2022-023 - Dallas Riverfront &amp; Cadiz Brid"/>
    <x v="0"/>
    <d v="2025-05-14T00:00:00"/>
    <x v="2"/>
    <s v="05/14/2025 2:52 PM"/>
    <d v="2025-05-15T12:45:37"/>
    <s v="Approved On Time"/>
    <n v="1"/>
    <s v=""/>
    <s v="100 6002B - Survey and Layout"/>
    <s v="240815 - Osiel Salaices"/>
    <s v=""/>
  </r>
  <r>
    <n v="604736"/>
    <s v="240745"/>
    <s v="Jeremy T. Collins"/>
    <x v="19"/>
    <x v="19"/>
    <s v="9000 100C"/>
    <s v="LD INOUT SHOW UP REPAIR LABOR"/>
    <s v="1"/>
    <n v="10"/>
    <x v="2"/>
    <x v="1"/>
    <m/>
    <x v="1"/>
    <m/>
    <s v="Jeremy T. Collins"/>
    <s v="05/16/2025, 07:35"/>
    <m/>
    <s v="0001-01-01T00:00:00Z"/>
    <x v="18"/>
    <s v="2025-05-16T16:48:24.241357Z"/>
    <m/>
    <m/>
    <m/>
    <s v="2022-008 - Gregg CS Bridge Replacement"/>
    <x v="7"/>
    <d v="2025-05-14T00:00:00"/>
    <x v="2"/>
    <s v="05/16/2025 7:35 AM"/>
    <d v="2025-05-16T16:48:24"/>
    <s v="Approved On Time"/>
    <n v="10"/>
    <s v=""/>
    <s v="9000 100C - LD INOUT SHOW UP REPAIR LABOR"/>
    <s v="240745 - Jeremy T. Collins"/>
    <s v=""/>
  </r>
  <r>
    <n v="603869"/>
    <s v="240781"/>
    <s v="Enrique Cortez"/>
    <x v="19"/>
    <x v="19"/>
    <s v="9000 100H"/>
    <s v="PUNCH LIST"/>
    <s v="1"/>
    <n v="10"/>
    <x v="3"/>
    <x v="1"/>
    <m/>
    <x v="19"/>
    <s v="Bridge"/>
    <s v="Leonel Munoz"/>
    <s v="05/14/2025, 09:52"/>
    <m/>
    <s v="0001-01-01T00:00:00Z"/>
    <x v="18"/>
    <s v="2025-05-15T16:47:22.2224459Z"/>
    <m/>
    <m/>
    <m/>
    <s v="2022-008 - Gregg CS Bridge Replacement"/>
    <x v="7"/>
    <d v="2025-05-13T00:00:00"/>
    <x v="3"/>
    <s v="05/14/2025 9:52 AM"/>
    <d v="2025-05-15T16:47:22"/>
    <s v="Approved On Time"/>
    <n v="10"/>
    <s v=""/>
    <s v="9000 100H - PUNCH LIST"/>
    <s v="240781 - Enrique Cortez"/>
    <s v="Leonel Munoz"/>
  </r>
  <r>
    <n v="603870"/>
    <s v="240781"/>
    <s v="Enrique Cortez"/>
    <x v="19"/>
    <x v="19"/>
    <s v="9000 100C"/>
    <s v="LD INOUT SHOW UP REPAIR LABOR"/>
    <s v="1"/>
    <n v="2"/>
    <x v="3"/>
    <x v="1"/>
    <m/>
    <x v="19"/>
    <s v="Bridge"/>
    <s v="Leonel Munoz"/>
    <s v="05/14/2025, 09:53"/>
    <m/>
    <s v="0001-01-01T00:00:00Z"/>
    <x v="18"/>
    <s v="2025-05-15T16:47:22.222446Z"/>
    <m/>
    <m/>
    <m/>
    <s v="2022-008 - Gregg CS Bridge Replacement"/>
    <x v="7"/>
    <d v="2025-05-13T00:00:00"/>
    <x v="3"/>
    <s v="05/14/2025 9:53 AM"/>
    <d v="2025-05-15T16:47:22"/>
    <s v="Approved On Time"/>
    <n v="2"/>
    <s v=""/>
    <s v="9000 100C - LD INOUT SHOW UP REPAIR LABOR"/>
    <s v="240781 - Enrique Cortez"/>
    <s v="Leonel Munoz"/>
  </r>
  <r>
    <n v="604809"/>
    <s v="240781"/>
    <s v="Enrique Cortez"/>
    <x v="19"/>
    <x v="19"/>
    <s v="9000 100H"/>
    <s v="PUNCH LIST"/>
    <s v="1"/>
    <n v="10"/>
    <x v="2"/>
    <x v="1"/>
    <m/>
    <x v="19"/>
    <s v="Bridge"/>
    <s v="Leonel Munoz"/>
    <s v="05/16/2025, 11:48"/>
    <m/>
    <s v="0001-01-01T00:00:00Z"/>
    <x v="18"/>
    <s v="2025-05-16T20:32:14.287431Z"/>
    <m/>
    <m/>
    <m/>
    <s v="2022-008 - Gregg CS Bridge Replacement"/>
    <x v="7"/>
    <d v="2025-05-14T00:00:00"/>
    <x v="2"/>
    <s v="05/16/2025 11:48 AM"/>
    <d v="2025-05-16T20:32:14"/>
    <s v="Approved On Time"/>
    <n v="10"/>
    <s v=""/>
    <s v="9000 100H - PUNCH LIST"/>
    <s v="240781 - Enrique Cortez"/>
    <s v="Leonel Munoz"/>
  </r>
  <r>
    <n v="604818"/>
    <s v="240781"/>
    <s v="Enrique Cortez"/>
    <x v="19"/>
    <x v="19"/>
    <s v="644 6084A"/>
    <s v="IN SRSS AM (RAIL)(90 MPH)(T MO"/>
    <s v="1"/>
    <n v="5.5"/>
    <x v="1"/>
    <x v="1"/>
    <m/>
    <x v="19"/>
    <s v="Bridge"/>
    <s v="Leonel Munoz"/>
    <s v="05/16/2025, 11:49"/>
    <m/>
    <s v="0001-01-01T00:00:00Z"/>
    <x v="18"/>
    <s v="2025-05-16T20:32:14.2874318Z"/>
    <m/>
    <m/>
    <m/>
    <s v="2022-008 - Gregg CS Bridge Replacement"/>
    <x v="7"/>
    <d v="2025-05-15T00:00:00"/>
    <x v="1"/>
    <s v="05/16/2025 11:49 AM"/>
    <d v="2025-05-16T20:32:14"/>
    <s v="Approved On Time"/>
    <n v="5.5"/>
    <s v=""/>
    <s v="644 6084A - IN SRSS AM (RAIL)(90 MPH)(T MO"/>
    <s v="240781 - Enrique Cortez"/>
    <s v="Leonel Munoz"/>
  </r>
  <r>
    <n v="604819"/>
    <s v="240781"/>
    <s v="Enrique Cortez"/>
    <x v="19"/>
    <x v="19"/>
    <s v="9000 100H"/>
    <s v="PUNCH LIST"/>
    <s v="1"/>
    <n v="5"/>
    <x v="1"/>
    <x v="1"/>
    <m/>
    <x v="19"/>
    <s v="Bridge"/>
    <s v="Leonel Munoz"/>
    <s v="05/16/2025, 11:49"/>
    <m/>
    <s v="0001-01-01T00:00:00Z"/>
    <x v="18"/>
    <s v="2025-05-16T20:32:14.2874319Z"/>
    <m/>
    <m/>
    <m/>
    <s v="2022-008 - Gregg CS Bridge Replacement"/>
    <x v="7"/>
    <d v="2025-05-15T00:00:00"/>
    <x v="1"/>
    <s v="05/16/2025 11:49 AM"/>
    <d v="2025-05-16T20:32:14"/>
    <s v="Approved On Time"/>
    <n v="5"/>
    <s v=""/>
    <s v="9000 100H - PUNCH LIST"/>
    <s v="240781 - Enrique Cortez"/>
    <s v="Leonel Munoz"/>
  </r>
  <r>
    <n v="604832"/>
    <s v="240781"/>
    <s v="Enrique Cortez"/>
    <x v="19"/>
    <x v="19"/>
    <s v="644 6084A"/>
    <s v="IN SRSS AM (RAIL)(90 MPH)(T MO"/>
    <s v="1"/>
    <n v="8"/>
    <x v="0"/>
    <x v="1"/>
    <m/>
    <x v="19"/>
    <s v="Bridge"/>
    <s v="Leonel Munoz"/>
    <s v="05/16/2025, 12:13"/>
    <m/>
    <s v="0001-01-01T00:00:00Z"/>
    <x v="18"/>
    <s v="2025-05-16T20:32:14.2874496Z"/>
    <m/>
    <m/>
    <m/>
    <s v="2022-008 - Gregg CS Bridge Replacement"/>
    <x v="7"/>
    <d v="2025-05-16T00:00:00"/>
    <x v="0"/>
    <s v="05/16/2025 12:13 PM"/>
    <d v="2025-05-16T20:32:14"/>
    <s v="Approved On Time"/>
    <n v="8"/>
    <s v=""/>
    <s v="644 6084A - IN SRSS AM (RAIL)(90 MPH)(T MO"/>
    <s v="240781 - Enrique Cortez"/>
    <s v="Leonel Munoz"/>
  </r>
  <r>
    <n v="604833"/>
    <s v="240781"/>
    <s v="Enrique Cortez"/>
    <x v="19"/>
    <x v="19"/>
    <s v="9000 100H"/>
    <s v="PUNCH LIST"/>
    <s v="1"/>
    <n v="2"/>
    <x v="0"/>
    <x v="1"/>
    <m/>
    <x v="19"/>
    <s v="Bridge"/>
    <s v="Leonel Munoz"/>
    <s v="05/16/2025, 12:13"/>
    <m/>
    <s v="0001-01-01T00:00:00Z"/>
    <x v="18"/>
    <s v="2025-05-16T20:32:14.2874497Z"/>
    <m/>
    <m/>
    <m/>
    <s v="2022-008 - Gregg CS Bridge Replacement"/>
    <x v="7"/>
    <d v="2025-05-16T00:00:00"/>
    <x v="0"/>
    <s v="05/16/2025 12:13 PM"/>
    <d v="2025-05-16T20:32:14"/>
    <s v="Approved On Time"/>
    <n v="2"/>
    <s v=""/>
    <s v="9000 100H - PUNCH LIST"/>
    <s v="240781 - Enrique Cortez"/>
    <s v="Leonel Munoz"/>
  </r>
  <r>
    <n v="603871"/>
    <s v="240161"/>
    <s v="Reynaldo M. Smith Jr"/>
    <x v="19"/>
    <x v="19"/>
    <s v="9000 100C"/>
    <s v="LD INOUT SHOW UP REPAIR LABOR"/>
    <s v="1"/>
    <n v="2"/>
    <x v="3"/>
    <x v="1"/>
    <m/>
    <x v="19"/>
    <s v="Bridge"/>
    <s v="Leonel Munoz"/>
    <s v="05/14/2025, 09:53"/>
    <m/>
    <s v="0001-01-01T00:00:00Z"/>
    <x v="18"/>
    <s v="2025-05-15T16:47:22.2224461Z"/>
    <m/>
    <m/>
    <m/>
    <s v="2022-008 - Gregg CS Bridge Replacement"/>
    <x v="7"/>
    <d v="2025-05-13T00:00:00"/>
    <x v="3"/>
    <s v="05/14/2025 9:53 AM"/>
    <d v="2025-05-15T16:47:22"/>
    <s v="Approved On Time"/>
    <n v="2"/>
    <s v=""/>
    <s v="9000 100C - LD INOUT SHOW UP REPAIR LABOR"/>
    <s v="240161 - Reynaldo M. Smith Jr"/>
    <s v="Leonel Munoz"/>
  </r>
  <r>
    <n v="603868"/>
    <s v="240161"/>
    <s v="Reynaldo M. Smith Jr"/>
    <x v="19"/>
    <x v="19"/>
    <s v="9000 100H"/>
    <s v="PUNCH LIST"/>
    <s v="1"/>
    <n v="10"/>
    <x v="3"/>
    <x v="1"/>
    <m/>
    <x v="19"/>
    <s v="Bridge"/>
    <s v="Leonel Munoz"/>
    <s v="05/14/2025, 09:52"/>
    <m/>
    <s v="0001-01-01T00:00:00Z"/>
    <x v="18"/>
    <s v="2025-05-15T16:47:22.2224458Z"/>
    <m/>
    <m/>
    <m/>
    <s v="2022-008 - Gregg CS Bridge Replacement"/>
    <x v="7"/>
    <d v="2025-05-13T00:00:00"/>
    <x v="3"/>
    <s v="05/14/2025 9:52 AM"/>
    <d v="2025-05-15T16:47:22"/>
    <s v="Approved On Time"/>
    <n v="10"/>
    <s v=""/>
    <s v="9000 100H - PUNCH LIST"/>
    <s v="240161 - Reynaldo M. Smith Jr"/>
    <s v="Leonel Munoz"/>
  </r>
  <r>
    <n v="604808"/>
    <s v="240161"/>
    <s v="Reynaldo M. Smith Jr"/>
    <x v="19"/>
    <x v="19"/>
    <s v="9000 100H"/>
    <s v="PUNCH LIST"/>
    <s v="1"/>
    <n v="10"/>
    <x v="2"/>
    <x v="1"/>
    <m/>
    <x v="19"/>
    <s v="Bridge"/>
    <s v="Leonel Munoz"/>
    <s v="05/16/2025, 11:48"/>
    <m/>
    <s v="0001-01-01T00:00:00Z"/>
    <x v="18"/>
    <s v="2025-05-16T20:32:14.2874309Z"/>
    <m/>
    <m/>
    <m/>
    <s v="2022-008 - Gregg CS Bridge Replacement"/>
    <x v="7"/>
    <d v="2025-05-14T00:00:00"/>
    <x v="2"/>
    <s v="05/16/2025 11:48 AM"/>
    <d v="2025-05-16T20:32:14"/>
    <s v="Approved On Time"/>
    <n v="10"/>
    <s v=""/>
    <s v="9000 100H - PUNCH LIST"/>
    <s v="240161 - Reynaldo M. Smith Jr"/>
    <s v="Leonel Munoz"/>
  </r>
  <r>
    <n v="604830"/>
    <s v="240161"/>
    <s v="Reynaldo M. Smith Jr"/>
    <x v="19"/>
    <x v="19"/>
    <s v="644 6084A"/>
    <s v="IN SRSS AM (RAIL)(90 MPH)(T MO"/>
    <s v="1"/>
    <n v="8"/>
    <x v="0"/>
    <x v="1"/>
    <m/>
    <x v="19"/>
    <s v="Bridge"/>
    <s v="Leonel Munoz"/>
    <s v="05/16/2025, 12:12"/>
    <m/>
    <s v="0001-01-01T00:00:00Z"/>
    <x v="18"/>
    <s v="2025-05-16T20:32:14.2874326Z"/>
    <m/>
    <m/>
    <m/>
    <s v="2022-008 - Gregg CS Bridge Replacement"/>
    <x v="7"/>
    <d v="2025-05-16T00:00:00"/>
    <x v="0"/>
    <s v="05/16/2025 12:12 PM"/>
    <d v="2025-05-16T20:32:14"/>
    <s v="Approved On Time"/>
    <n v="8"/>
    <s v=""/>
    <s v="644 6084A - IN SRSS AM (RAIL)(90 MPH)(T MO"/>
    <s v="240161 - Reynaldo M. Smith Jr"/>
    <s v="Leonel Munoz"/>
  </r>
  <r>
    <n v="604831"/>
    <s v="240161"/>
    <s v="Reynaldo M. Smith Jr"/>
    <x v="19"/>
    <x v="19"/>
    <s v="9000 100H"/>
    <s v="PUNCH LIST"/>
    <s v="1"/>
    <n v="2"/>
    <x v="0"/>
    <x v="1"/>
    <m/>
    <x v="19"/>
    <s v="Bridge"/>
    <s v="Leonel Munoz"/>
    <s v="05/16/2025, 12:13"/>
    <m/>
    <s v="0001-01-01T00:00:00Z"/>
    <x v="18"/>
    <s v="2025-05-16T20:32:14.2874495Z"/>
    <m/>
    <m/>
    <m/>
    <s v="2022-008 - Gregg CS Bridge Replacement"/>
    <x v="7"/>
    <d v="2025-05-16T00:00:00"/>
    <x v="0"/>
    <s v="05/16/2025 12:13 PM"/>
    <d v="2025-05-16T20:32:14"/>
    <s v="Approved On Time"/>
    <n v="2"/>
    <s v=""/>
    <s v="9000 100H - PUNCH LIST"/>
    <s v="240161 - Reynaldo M. Smith Jr"/>
    <s v="Leonel Munoz"/>
  </r>
  <r>
    <n v="604816"/>
    <s v="240161"/>
    <s v="Reynaldo M. Smith Jr"/>
    <x v="19"/>
    <x v="19"/>
    <s v="644 6084A"/>
    <s v="IN SRSS AM (RAIL)(90 MPH)(T MO"/>
    <s v="1"/>
    <n v="5.5"/>
    <x v="1"/>
    <x v="1"/>
    <m/>
    <x v="19"/>
    <s v="Bridge"/>
    <s v="Leonel Munoz"/>
    <s v="05/16/2025, 11:49"/>
    <m/>
    <s v="0001-01-01T00:00:00Z"/>
    <x v="18"/>
    <s v="2025-05-16T20:32:14.2874317Z"/>
    <m/>
    <m/>
    <m/>
    <s v="2022-008 - Gregg CS Bridge Replacement"/>
    <x v="7"/>
    <d v="2025-05-15T00:00:00"/>
    <x v="1"/>
    <s v="05/16/2025 11:49 AM"/>
    <d v="2025-05-16T20:32:14"/>
    <s v="Approved On Time"/>
    <n v="5.5"/>
    <s v=""/>
    <s v="644 6084A - IN SRSS AM (RAIL)(90 MPH)(T MO"/>
    <s v="240161 - Reynaldo M. Smith Jr"/>
    <s v="Leonel Munoz"/>
  </r>
  <r>
    <n v="604817"/>
    <s v="240161"/>
    <s v="Reynaldo M. Smith Jr"/>
    <x v="19"/>
    <x v="19"/>
    <s v="9000 100H"/>
    <s v="PUNCH LIST"/>
    <s v="1"/>
    <n v="5"/>
    <x v="1"/>
    <x v="1"/>
    <m/>
    <x v="19"/>
    <s v="Bridge"/>
    <s v="Leonel Munoz"/>
    <s v="05/16/2025, 11:49"/>
    <m/>
    <s v="0001-01-01T00:00:00Z"/>
    <x v="18"/>
    <s v="2025-05-16T20:32:14.2874317Z"/>
    <m/>
    <m/>
    <m/>
    <s v="2022-008 - Gregg CS Bridge Replacement"/>
    <x v="7"/>
    <d v="2025-05-15T00:00:00"/>
    <x v="1"/>
    <s v="05/16/2025 11:49 AM"/>
    <d v="2025-05-16T20:32:14"/>
    <s v="Approved On Time"/>
    <n v="5"/>
    <s v=""/>
    <s v="9000 100H - PUNCH LIST"/>
    <s v="240161 - Reynaldo M. Smith Jr"/>
    <s v="Leonel Munoz"/>
  </r>
  <r>
    <n v="603867"/>
    <s v="240160"/>
    <s v="Miguel Aguilar Rico"/>
    <x v="19"/>
    <x v="19"/>
    <s v="9000 100H"/>
    <s v="PUNCH LIST"/>
    <s v="1"/>
    <n v="10"/>
    <x v="3"/>
    <x v="1"/>
    <m/>
    <x v="19"/>
    <s v="Bridge"/>
    <s v="Leonel Munoz"/>
    <s v="05/14/2025, 09:52"/>
    <m/>
    <s v="0001-01-01T00:00:00Z"/>
    <x v="18"/>
    <s v="2025-05-15T16:47:22.2224457Z"/>
    <m/>
    <m/>
    <m/>
    <s v="2022-008 - Gregg CS Bridge Replacement"/>
    <x v="7"/>
    <d v="2025-05-13T00:00:00"/>
    <x v="3"/>
    <s v="05/14/2025 9:52 AM"/>
    <d v="2025-05-15T16:47:22"/>
    <s v="Approved On Time"/>
    <n v="10"/>
    <s v=""/>
    <s v="9000 100H - PUNCH LIST"/>
    <s v="240160 - Miguel Aguilar Rico"/>
    <s v="Leonel Munoz"/>
  </r>
  <r>
    <n v="603872"/>
    <s v="240160"/>
    <s v="Miguel Aguilar Rico"/>
    <x v="19"/>
    <x v="19"/>
    <s v="9000 100C"/>
    <s v="LD INOUT SHOW UP REPAIR LABOR"/>
    <s v="1"/>
    <n v="2"/>
    <x v="3"/>
    <x v="1"/>
    <m/>
    <x v="19"/>
    <s v="Bridge"/>
    <s v="Leonel Munoz"/>
    <s v="05/14/2025, 09:53"/>
    <m/>
    <s v="0001-01-01T00:00:00Z"/>
    <x v="18"/>
    <s v="2025-05-15T16:47:22.2224462Z"/>
    <m/>
    <m/>
    <m/>
    <s v="2022-008 - Gregg CS Bridge Replacement"/>
    <x v="7"/>
    <d v="2025-05-13T00:00:00"/>
    <x v="3"/>
    <s v="05/14/2025 9:53 AM"/>
    <d v="2025-05-15T16:47:22"/>
    <s v="Approved On Time"/>
    <n v="2"/>
    <s v=""/>
    <s v="9000 100C - LD INOUT SHOW UP REPAIR LABOR"/>
    <s v="240160 - Miguel Aguilar Rico"/>
    <s v="Leonel Munoz"/>
  </r>
  <r>
    <n v="604807"/>
    <s v="240160"/>
    <s v="Miguel Aguilar Rico"/>
    <x v="19"/>
    <x v="19"/>
    <s v="9000 100H"/>
    <s v="PUNCH LIST"/>
    <s v="1"/>
    <n v="10"/>
    <x v="2"/>
    <x v="1"/>
    <m/>
    <x v="19"/>
    <s v="Bridge"/>
    <s v="Leonel Munoz"/>
    <s v="05/16/2025, 11:48"/>
    <m/>
    <s v="0001-01-01T00:00:00Z"/>
    <x v="18"/>
    <s v="2025-05-16T20:32:14.2874308Z"/>
    <m/>
    <m/>
    <m/>
    <s v="2022-008 - Gregg CS Bridge Replacement"/>
    <x v="7"/>
    <d v="2025-05-14T00:00:00"/>
    <x v="2"/>
    <s v="05/16/2025 11:48 AM"/>
    <d v="2025-05-16T20:32:14"/>
    <s v="Approved On Time"/>
    <n v="10"/>
    <s v=""/>
    <s v="9000 100H - PUNCH LIST"/>
    <s v="240160 - Miguel Aguilar Rico"/>
    <s v="Leonel Munoz"/>
  </r>
  <r>
    <n v="604814"/>
    <s v="240160"/>
    <s v="Miguel Aguilar Rico"/>
    <x v="19"/>
    <x v="19"/>
    <s v="644 6084A"/>
    <s v="IN SRSS AM (RAIL)(90 MPH)(T MO"/>
    <s v="1"/>
    <n v="5.5"/>
    <x v="1"/>
    <x v="1"/>
    <m/>
    <x v="19"/>
    <s v="Bridge"/>
    <s v="Leonel Munoz"/>
    <s v="05/16/2025, 11:49"/>
    <m/>
    <s v="0001-01-01T00:00:00Z"/>
    <x v="18"/>
    <s v="2025-05-16T20:32:14.2874315Z"/>
    <m/>
    <m/>
    <m/>
    <s v="2022-008 - Gregg CS Bridge Replacement"/>
    <x v="7"/>
    <d v="2025-05-15T00:00:00"/>
    <x v="1"/>
    <s v="05/16/2025 11:49 AM"/>
    <d v="2025-05-16T20:32:14"/>
    <s v="Approved On Time"/>
    <n v="5.5"/>
    <s v=""/>
    <s v="644 6084A - IN SRSS AM (RAIL)(90 MPH)(T MO"/>
    <s v="240160 - Miguel Aguilar Rico"/>
    <s v="Leonel Munoz"/>
  </r>
  <r>
    <n v="604815"/>
    <s v="240160"/>
    <s v="Miguel Aguilar Rico"/>
    <x v="19"/>
    <x v="19"/>
    <s v="9000 100H"/>
    <s v="PUNCH LIST"/>
    <s v="1"/>
    <n v="5"/>
    <x v="1"/>
    <x v="1"/>
    <m/>
    <x v="19"/>
    <s v="Bridge"/>
    <s v="Leonel Munoz"/>
    <s v="05/16/2025, 11:49"/>
    <m/>
    <s v="0001-01-01T00:00:00Z"/>
    <x v="18"/>
    <s v="2025-05-16T20:32:14.2874316Z"/>
    <m/>
    <m/>
    <m/>
    <s v="2022-008 - Gregg CS Bridge Replacement"/>
    <x v="7"/>
    <d v="2025-05-15T00:00:00"/>
    <x v="1"/>
    <s v="05/16/2025 11:49 AM"/>
    <d v="2025-05-16T20:32:14"/>
    <s v="Approved On Time"/>
    <n v="5"/>
    <s v=""/>
    <s v="9000 100H - PUNCH LIST"/>
    <s v="240160 - Miguel Aguilar Rico"/>
    <s v="Leonel Munoz"/>
  </r>
  <r>
    <n v="604828"/>
    <s v="240160"/>
    <s v="Miguel Aguilar Rico"/>
    <x v="19"/>
    <x v="19"/>
    <s v="644 6084A"/>
    <s v="IN SRSS AM (RAIL)(90 MPH)(T MO"/>
    <s v="1"/>
    <n v="8"/>
    <x v="0"/>
    <x v="1"/>
    <m/>
    <x v="19"/>
    <s v="Bridge"/>
    <s v="Leonel Munoz"/>
    <s v="05/16/2025, 12:12"/>
    <m/>
    <s v="0001-01-01T00:00:00Z"/>
    <x v="18"/>
    <s v="2025-05-16T20:32:14.2874324Z"/>
    <m/>
    <m/>
    <m/>
    <s v="2022-008 - Gregg CS Bridge Replacement"/>
    <x v="7"/>
    <d v="2025-05-16T00:00:00"/>
    <x v="0"/>
    <s v="05/16/2025 12:12 PM"/>
    <d v="2025-05-16T20:32:14"/>
    <s v="Approved On Time"/>
    <n v="8"/>
    <s v=""/>
    <s v="644 6084A - IN SRSS AM (RAIL)(90 MPH)(T MO"/>
    <s v="240160 - Miguel Aguilar Rico"/>
    <s v="Leonel Munoz"/>
  </r>
  <r>
    <n v="604829"/>
    <s v="240160"/>
    <s v="Miguel Aguilar Rico"/>
    <x v="19"/>
    <x v="19"/>
    <s v="9000 100H"/>
    <s v="PUNCH LIST"/>
    <s v="1"/>
    <n v="2"/>
    <x v="0"/>
    <x v="1"/>
    <m/>
    <x v="19"/>
    <s v="Bridge"/>
    <s v="Leonel Munoz"/>
    <s v="05/16/2025, 12:12"/>
    <m/>
    <s v="0001-01-01T00:00:00Z"/>
    <x v="18"/>
    <s v="2025-05-16T20:32:14.2874325Z"/>
    <m/>
    <m/>
    <m/>
    <s v="2022-008 - Gregg CS Bridge Replacement"/>
    <x v="7"/>
    <d v="2025-05-16T00:00:00"/>
    <x v="0"/>
    <s v="05/16/2025 12:12 PM"/>
    <d v="2025-05-16T20:32:14"/>
    <s v="Approved On Time"/>
    <n v="2"/>
    <s v=""/>
    <s v="9000 100H - PUNCH LIST"/>
    <s v="240160 - Miguel Aguilar Rico"/>
    <s v="Leonel Munoz"/>
  </r>
  <r>
    <n v="603865"/>
    <s v="240514"/>
    <s v="Joel M. Garcia"/>
    <x v="19"/>
    <x v="19"/>
    <s v="9000 100H"/>
    <s v="PUNCH LIST"/>
    <s v="1"/>
    <n v="10"/>
    <x v="3"/>
    <x v="1"/>
    <m/>
    <x v="19"/>
    <s v="Bridge"/>
    <s v="Leonel Munoz"/>
    <s v="05/14/2025, 09:52"/>
    <m/>
    <s v="0001-01-01T00:00:00Z"/>
    <x v="18"/>
    <s v="2025-05-15T16:47:22.2224452Z"/>
    <m/>
    <m/>
    <m/>
    <s v="2022-008 - Gregg CS Bridge Replacement"/>
    <x v="7"/>
    <d v="2025-05-13T00:00:00"/>
    <x v="3"/>
    <s v="05/14/2025 9:52 AM"/>
    <d v="2025-05-15T16:47:22"/>
    <s v="Approved On Time"/>
    <n v="10"/>
    <s v=""/>
    <s v="9000 100H - PUNCH LIST"/>
    <s v="240514 - Joel M. Garcia"/>
    <s v="Leonel Munoz"/>
  </r>
  <r>
    <n v="603874"/>
    <s v="240514"/>
    <s v="Joel M. Garcia"/>
    <x v="19"/>
    <x v="19"/>
    <s v="9000 100C"/>
    <s v="LD INOUT SHOW UP REPAIR LABOR"/>
    <s v="1"/>
    <n v="2"/>
    <x v="3"/>
    <x v="1"/>
    <m/>
    <x v="19"/>
    <s v="Bridge"/>
    <s v="Leonel Munoz"/>
    <s v="05/14/2025, 09:54"/>
    <m/>
    <s v="0001-01-01T00:00:00Z"/>
    <x v="18"/>
    <s v="2025-05-15T16:47:22.2224465Z"/>
    <m/>
    <m/>
    <m/>
    <s v="2022-008 - Gregg CS Bridge Replacement"/>
    <x v="7"/>
    <d v="2025-05-13T00:00:00"/>
    <x v="3"/>
    <s v="05/14/2025 9:54 AM"/>
    <d v="2025-05-15T16:47:22"/>
    <s v="Approved On Time"/>
    <n v="2"/>
    <s v=""/>
    <s v="9000 100C - LD INOUT SHOW UP REPAIR LABOR"/>
    <s v="240514 - Joel M. Garcia"/>
    <s v="Leonel Munoz"/>
  </r>
  <r>
    <n v="604810"/>
    <s v="240514"/>
    <s v="Joel M. Garcia"/>
    <x v="19"/>
    <x v="19"/>
    <s v="644 6084A"/>
    <s v="IN SRSS AM (RAIL)(90 MPH)(T MO"/>
    <s v="1"/>
    <n v="5.5"/>
    <x v="1"/>
    <x v="1"/>
    <m/>
    <x v="19"/>
    <s v="Bridge"/>
    <s v="Leonel Munoz"/>
    <s v="05/16/2025, 11:49"/>
    <m/>
    <s v="0001-01-01T00:00:00Z"/>
    <x v="18"/>
    <s v="2025-05-16T20:32:14.2874311Z"/>
    <m/>
    <m/>
    <m/>
    <s v="2022-008 - Gregg CS Bridge Replacement"/>
    <x v="7"/>
    <d v="2025-05-15T00:00:00"/>
    <x v="1"/>
    <s v="05/16/2025 11:49 AM"/>
    <d v="2025-05-16T20:32:14"/>
    <s v="Approved On Time"/>
    <n v="5.5"/>
    <s v=""/>
    <s v="644 6084A - IN SRSS AM (RAIL)(90 MPH)(T MO"/>
    <s v="240514 - Joel M. Garcia"/>
    <s v="Leonel Munoz"/>
  </r>
  <r>
    <n v="604811"/>
    <s v="240514"/>
    <s v="Joel M. Garcia"/>
    <x v="19"/>
    <x v="19"/>
    <s v="9000 100H"/>
    <s v="PUNCH LIST"/>
    <s v="1"/>
    <n v="5"/>
    <x v="1"/>
    <x v="1"/>
    <m/>
    <x v="19"/>
    <s v="Bridge"/>
    <s v="Leonel Munoz"/>
    <s v="05/16/2025, 11:49"/>
    <m/>
    <s v="0001-01-01T00:00:00Z"/>
    <x v="18"/>
    <s v="2025-05-16T20:32:14.2874312Z"/>
    <m/>
    <m/>
    <m/>
    <s v="2022-008 - Gregg CS Bridge Replacement"/>
    <x v="7"/>
    <d v="2025-05-15T00:00:00"/>
    <x v="1"/>
    <s v="05/16/2025 11:49 AM"/>
    <d v="2025-05-16T20:32:14"/>
    <s v="Approved On Time"/>
    <n v="5"/>
    <s v=""/>
    <s v="9000 100H - PUNCH LIST"/>
    <s v="240514 - Joel M. Garcia"/>
    <s v="Leonel Munoz"/>
  </r>
  <r>
    <n v="604824"/>
    <s v="240514"/>
    <s v="Joel M. Garcia"/>
    <x v="19"/>
    <x v="19"/>
    <s v="644 6084A"/>
    <s v="IN SRSS AM (RAIL)(90 MPH)(T MO"/>
    <s v="1"/>
    <n v="8"/>
    <x v="0"/>
    <x v="1"/>
    <m/>
    <x v="19"/>
    <s v="Bridge"/>
    <s v="Leonel Munoz"/>
    <s v="05/16/2025, 12:12"/>
    <m/>
    <s v="0001-01-01T00:00:00Z"/>
    <x v="18"/>
    <s v="2025-05-16T20:32:14.287432Z"/>
    <m/>
    <m/>
    <m/>
    <s v="2022-008 - Gregg CS Bridge Replacement"/>
    <x v="7"/>
    <d v="2025-05-16T00:00:00"/>
    <x v="0"/>
    <s v="05/16/2025 12:12 PM"/>
    <d v="2025-05-16T20:32:14"/>
    <s v="Approved On Time"/>
    <n v="8"/>
    <s v=""/>
    <s v="644 6084A - IN SRSS AM (RAIL)(90 MPH)(T MO"/>
    <s v="240514 - Joel M. Garcia"/>
    <s v="Leonel Munoz"/>
  </r>
  <r>
    <n v="604825"/>
    <s v="240514"/>
    <s v="Joel M. Garcia"/>
    <x v="19"/>
    <x v="19"/>
    <s v="9000 100H"/>
    <s v="PUNCH LIST"/>
    <s v="1"/>
    <n v="2"/>
    <x v="0"/>
    <x v="1"/>
    <m/>
    <x v="19"/>
    <s v="Bridge"/>
    <s v="Leonel Munoz"/>
    <s v="05/16/2025, 12:12"/>
    <m/>
    <s v="0001-01-01T00:00:00Z"/>
    <x v="18"/>
    <s v="2025-05-16T20:32:14.2874321Z"/>
    <m/>
    <m/>
    <m/>
    <s v="2022-008 - Gregg CS Bridge Replacement"/>
    <x v="7"/>
    <d v="2025-05-16T00:00:00"/>
    <x v="0"/>
    <s v="05/16/2025 12:12 PM"/>
    <d v="2025-05-16T20:32:14"/>
    <s v="Approved On Time"/>
    <n v="2"/>
    <s v=""/>
    <s v="9000 100H - PUNCH LIST"/>
    <s v="240514 - Joel M. Garcia"/>
    <s v="Leonel Munoz"/>
  </r>
  <r>
    <n v="604805"/>
    <s v="240514"/>
    <s v="Joel M. Garcia"/>
    <x v="19"/>
    <x v="19"/>
    <s v="9000 100H"/>
    <s v="PUNCH LIST"/>
    <s v="1"/>
    <n v="10"/>
    <x v="2"/>
    <x v="1"/>
    <m/>
    <x v="19"/>
    <s v="Bridge"/>
    <s v="Leonel Munoz"/>
    <s v="05/16/2025, 11:48"/>
    <m/>
    <s v="0001-01-01T00:00:00Z"/>
    <x v="18"/>
    <s v="2025-05-16T20:32:14.2874306Z"/>
    <m/>
    <m/>
    <m/>
    <s v="2022-008 - Gregg CS Bridge Replacement"/>
    <x v="7"/>
    <d v="2025-05-14T00:00:00"/>
    <x v="2"/>
    <s v="05/16/2025 11:48 AM"/>
    <d v="2025-05-16T20:32:14"/>
    <s v="Approved On Time"/>
    <n v="10"/>
    <s v=""/>
    <s v="9000 100H - PUNCH LIST"/>
    <s v="240514 - Joel M. Garcia"/>
    <s v="Leonel Munoz"/>
  </r>
  <r>
    <n v="603864"/>
    <s v="240057"/>
    <s v="Leonel Munoz"/>
    <x v="19"/>
    <x v="19"/>
    <s v="9000 100H"/>
    <s v="PUNCH LIST"/>
    <s v="1"/>
    <n v="8"/>
    <x v="3"/>
    <x v="1"/>
    <m/>
    <x v="19"/>
    <s v="Bridge"/>
    <s v="Samuel A. Bach"/>
    <s v="05/14/2025, 09:45"/>
    <m/>
    <s v="0001-01-01T00:00:00Z"/>
    <x v="18"/>
    <s v="2025-05-15T16:47:22.2224219Z"/>
    <m/>
    <m/>
    <m/>
    <s v="2022-008 - Gregg CS Bridge Replacement"/>
    <x v="7"/>
    <d v="2025-05-13T00:00:00"/>
    <x v="3"/>
    <s v="05/14/2025 9:45 AM"/>
    <d v="2025-05-15T16:47:22"/>
    <s v="Approved On Time"/>
    <n v="8"/>
    <s v=""/>
    <s v="9000 100H - PUNCH LIST"/>
    <s v="240057 - Leonel Munoz"/>
    <s v="Leonel Munoz"/>
  </r>
  <r>
    <n v="604799"/>
    <s v="240057"/>
    <s v="Leonel Munoz"/>
    <x v="19"/>
    <x v="19"/>
    <s v="9000 100H"/>
    <s v="PUNCH LIST"/>
    <s v="1"/>
    <n v="8"/>
    <x v="2"/>
    <x v="1"/>
    <m/>
    <x v="19"/>
    <s v="Bridge"/>
    <s v="Samuel A. Bach"/>
    <s v="05/16/2025, 11:40"/>
    <m/>
    <s v="0001-01-01T00:00:00Z"/>
    <x v="18"/>
    <s v="2025-05-16T20:32:14.287399Z"/>
    <m/>
    <m/>
    <m/>
    <s v="2022-008 - Gregg CS Bridge Replacement"/>
    <x v="7"/>
    <d v="2025-05-14T00:00:00"/>
    <x v="2"/>
    <s v="05/16/2025 11:40 AM"/>
    <d v="2025-05-16T20:32:14"/>
    <s v="Approved On Time"/>
    <n v="8"/>
    <s v=""/>
    <s v="9000 100H - PUNCH LIST"/>
    <s v="240057 - Leonel Munoz"/>
    <s v="Leonel Munoz"/>
  </r>
  <r>
    <n v="604800"/>
    <s v="240057"/>
    <s v="Leonel Munoz"/>
    <x v="19"/>
    <x v="19"/>
    <s v="644 6084A"/>
    <s v="IN SRSS AM (RAIL)(90 MPH)(T MO"/>
    <s v="1"/>
    <n v="8"/>
    <x v="1"/>
    <x v="1"/>
    <m/>
    <x v="19"/>
    <s v="Bridge"/>
    <s v="Samuel A. Bach"/>
    <s v="05/16/2025, 11:41"/>
    <m/>
    <s v="0001-01-01T00:00:00Z"/>
    <x v="18"/>
    <s v="2025-05-16T20:32:14.2874303Z"/>
    <m/>
    <m/>
    <m/>
    <s v="2022-008 - Gregg CS Bridge Replacement"/>
    <x v="7"/>
    <d v="2025-05-15T00:00:00"/>
    <x v="1"/>
    <s v="05/16/2025 11:41 AM"/>
    <d v="2025-05-16T20:32:14"/>
    <s v="Approved On Time"/>
    <n v="8"/>
    <s v=""/>
    <s v="644 6084A - IN SRSS AM (RAIL)(90 MPH)(T MO"/>
    <s v="240057 - Leonel Munoz"/>
    <s v="Leonel Munoz"/>
  </r>
  <r>
    <n v="604804"/>
    <s v="240057"/>
    <s v="Leonel Munoz"/>
    <x v="19"/>
    <x v="19"/>
    <s v="644 6084A"/>
    <s v="IN SRSS AM (RAIL)(90 MPH)(T MO"/>
    <s v="1"/>
    <n v="8"/>
    <x v="0"/>
    <x v="1"/>
    <m/>
    <x v="19"/>
    <s v="Bridge"/>
    <s v="Samuel A. Bach"/>
    <s v="05/16/2025, 11:44"/>
    <m/>
    <s v="0001-01-01T00:00:00Z"/>
    <x v="18"/>
    <s v="2025-05-16T20:32:14.2874306Z"/>
    <m/>
    <m/>
    <m/>
    <s v="2022-008 - Gregg CS Bridge Replacement"/>
    <x v="7"/>
    <d v="2025-05-16T00:00:00"/>
    <x v="0"/>
    <s v="05/16/2025 11:44 AM"/>
    <d v="2025-05-16T20:32:14"/>
    <s v="Approved On Time"/>
    <n v="8"/>
    <s v=""/>
    <s v="644 6084A - IN SRSS AM (RAIL)(90 MPH)(T MO"/>
    <s v="240057 - Leonel Munoz"/>
    <s v="Leonel Munoz"/>
  </r>
  <r>
    <n v="604806"/>
    <s v="240538"/>
    <s v="Francisco Diaz Serna"/>
    <x v="19"/>
    <x v="19"/>
    <s v="9000 100H"/>
    <s v="PUNCH LIST"/>
    <s v="1"/>
    <n v="10"/>
    <x v="2"/>
    <x v="1"/>
    <m/>
    <x v="19"/>
    <s v="Bridge"/>
    <s v="Leonel Munoz"/>
    <s v="05/16/2025, 11:48"/>
    <m/>
    <s v="0001-01-01T00:00:00Z"/>
    <x v="18"/>
    <s v="2025-05-16T20:32:14.2874307Z"/>
    <m/>
    <m/>
    <m/>
    <s v="2022-008 - Gregg CS Bridge Replacement"/>
    <x v="7"/>
    <d v="2025-05-14T00:00:00"/>
    <x v="2"/>
    <s v="05/16/2025 11:48 AM"/>
    <d v="2025-05-16T20:32:14"/>
    <s v="Approved On Time"/>
    <n v="10"/>
    <s v=""/>
    <s v="9000 100H - PUNCH LIST"/>
    <s v="240538 - Francisco Diaz Serna"/>
    <s v="Leonel Munoz"/>
  </r>
  <r>
    <n v="604826"/>
    <s v="240538"/>
    <s v="Francisco Diaz Serna"/>
    <x v="19"/>
    <x v="19"/>
    <s v="644 6084A"/>
    <s v="IN SRSS AM (RAIL)(90 MPH)(T MO"/>
    <s v="1"/>
    <n v="8"/>
    <x v="0"/>
    <x v="1"/>
    <m/>
    <x v="19"/>
    <s v="Bridge"/>
    <s v="Leonel Munoz"/>
    <s v="05/16/2025, 12:12"/>
    <m/>
    <s v="0001-01-01T00:00:00Z"/>
    <x v="18"/>
    <s v="2025-05-16T20:32:14.2874322Z"/>
    <m/>
    <m/>
    <m/>
    <s v="2022-008 - Gregg CS Bridge Replacement"/>
    <x v="7"/>
    <d v="2025-05-16T00:00:00"/>
    <x v="0"/>
    <s v="05/16/2025 12:12 PM"/>
    <d v="2025-05-16T20:32:14"/>
    <s v="Approved On Time"/>
    <n v="8"/>
    <s v=""/>
    <s v="644 6084A - IN SRSS AM (RAIL)(90 MPH)(T MO"/>
    <s v="240538 - Francisco Diaz Serna"/>
    <s v="Leonel Munoz"/>
  </r>
  <r>
    <n v="604827"/>
    <s v="240538"/>
    <s v="Francisco Diaz Serna"/>
    <x v="19"/>
    <x v="19"/>
    <s v="9000 100H"/>
    <s v="PUNCH LIST"/>
    <s v="1"/>
    <n v="2"/>
    <x v="0"/>
    <x v="1"/>
    <m/>
    <x v="19"/>
    <s v="Bridge"/>
    <s v="Leonel Munoz"/>
    <s v="05/16/2025, 12:12"/>
    <m/>
    <s v="0001-01-01T00:00:00Z"/>
    <x v="18"/>
    <s v="2025-05-16T20:32:14.2874323Z"/>
    <m/>
    <m/>
    <m/>
    <s v="2022-008 - Gregg CS Bridge Replacement"/>
    <x v="7"/>
    <d v="2025-05-16T00:00:00"/>
    <x v="0"/>
    <s v="05/16/2025 12:12 PM"/>
    <d v="2025-05-16T20:32:14"/>
    <s v="Approved On Time"/>
    <n v="2"/>
    <s v=""/>
    <s v="9000 100H - PUNCH LIST"/>
    <s v="240538 - Francisco Diaz Serna"/>
    <s v="Leonel Munoz"/>
  </r>
  <r>
    <n v="604812"/>
    <s v="240538"/>
    <s v="Francisco Diaz Serna"/>
    <x v="19"/>
    <x v="19"/>
    <s v="644 6084A"/>
    <s v="IN SRSS AM (RAIL)(90 MPH)(T MO"/>
    <s v="1"/>
    <n v="5.5"/>
    <x v="1"/>
    <x v="1"/>
    <m/>
    <x v="19"/>
    <s v="Bridge"/>
    <s v="Leonel Munoz"/>
    <s v="05/16/2025, 11:49"/>
    <m/>
    <s v="0001-01-01T00:00:00Z"/>
    <x v="18"/>
    <s v="2025-05-16T20:32:14.2874313Z"/>
    <m/>
    <m/>
    <m/>
    <s v="2022-008 - Gregg CS Bridge Replacement"/>
    <x v="7"/>
    <d v="2025-05-15T00:00:00"/>
    <x v="1"/>
    <s v="05/16/2025 11:49 AM"/>
    <d v="2025-05-16T20:32:14"/>
    <s v="Approved On Time"/>
    <n v="5.5"/>
    <s v=""/>
    <s v="644 6084A - IN SRSS AM (RAIL)(90 MPH)(T MO"/>
    <s v="240538 - Francisco Diaz Serna"/>
    <s v="Leonel Munoz"/>
  </r>
  <r>
    <n v="604813"/>
    <s v="240538"/>
    <s v="Francisco Diaz Serna"/>
    <x v="19"/>
    <x v="19"/>
    <s v="9000 100H"/>
    <s v="PUNCH LIST"/>
    <s v="1"/>
    <n v="5"/>
    <x v="1"/>
    <x v="1"/>
    <m/>
    <x v="19"/>
    <s v="Bridge"/>
    <s v="Leonel Munoz"/>
    <s v="05/16/2025, 11:49"/>
    <m/>
    <s v="0001-01-01T00:00:00Z"/>
    <x v="18"/>
    <s v="2025-05-16T20:32:14.2874314Z"/>
    <m/>
    <m/>
    <m/>
    <s v="2022-008 - Gregg CS Bridge Replacement"/>
    <x v="7"/>
    <d v="2025-05-15T00:00:00"/>
    <x v="1"/>
    <s v="05/16/2025 11:49 AM"/>
    <d v="2025-05-16T20:32:14"/>
    <s v="Approved On Time"/>
    <n v="5"/>
    <s v=""/>
    <s v="9000 100H - PUNCH LIST"/>
    <s v="240538 - Francisco Diaz Serna"/>
    <s v="Leonel Munoz"/>
  </r>
  <r>
    <n v="603873"/>
    <s v="240538"/>
    <s v="Francisco Diaz Serna"/>
    <x v="19"/>
    <x v="19"/>
    <s v="9000 100C"/>
    <s v="LD INOUT SHOW UP REPAIR LABOR"/>
    <s v="1"/>
    <n v="2"/>
    <x v="3"/>
    <x v="1"/>
    <m/>
    <x v="19"/>
    <s v="Bridge"/>
    <s v="Leonel Munoz"/>
    <s v="05/14/2025, 09:53"/>
    <m/>
    <s v="0001-01-01T00:00:00Z"/>
    <x v="18"/>
    <s v="2025-05-15T16:47:22.2224463Z"/>
    <m/>
    <m/>
    <m/>
    <s v="2022-008 - Gregg CS Bridge Replacement"/>
    <x v="7"/>
    <d v="2025-05-13T00:00:00"/>
    <x v="3"/>
    <s v="05/14/2025 9:53 AM"/>
    <d v="2025-05-15T16:47:22"/>
    <s v="Approved On Time"/>
    <n v="2"/>
    <s v=""/>
    <s v="9000 100C - LD INOUT SHOW UP REPAIR LABOR"/>
    <s v="240538 - Francisco Diaz Serna"/>
    <s v="Leonel Munoz"/>
  </r>
  <r>
    <n v="603866"/>
    <s v="240538"/>
    <s v="Francisco Diaz Serna"/>
    <x v="19"/>
    <x v="19"/>
    <s v="9000 100H"/>
    <s v="PUNCH LIST"/>
    <s v="1"/>
    <n v="10"/>
    <x v="3"/>
    <x v="1"/>
    <m/>
    <x v="19"/>
    <s v="Bridge"/>
    <s v="Leonel Munoz"/>
    <s v="05/14/2025, 09:52"/>
    <m/>
    <s v="0001-01-01T00:00:00Z"/>
    <x v="18"/>
    <s v="2025-05-15T16:47:22.2224456Z"/>
    <m/>
    <m/>
    <m/>
    <s v="2022-008 - Gregg CS Bridge Replacement"/>
    <x v="7"/>
    <d v="2025-05-13T00:00:00"/>
    <x v="3"/>
    <s v="05/14/2025 9:52 AM"/>
    <d v="2025-05-15T16:47:22"/>
    <s v="Approved On Time"/>
    <n v="10"/>
    <s v=""/>
    <s v="9000 100H - PUNCH LIST"/>
    <s v="240538 - Francisco Diaz Serna"/>
    <s v="Leonel Munoz"/>
  </r>
  <r>
    <n v="603688"/>
    <s v="240182"/>
    <s v="Alfredo Becerra"/>
    <x v="4"/>
    <x v="4"/>
    <s v="451 6012L"/>
    <s v="RET T402 Rail Mesh Install"/>
    <s v="1"/>
    <n v="10"/>
    <x v="3"/>
    <x v="1"/>
    <m/>
    <x v="20"/>
    <s v="Bridge"/>
    <s v="Juan L. Ruiz"/>
    <s v="05/14/2025, 05:16"/>
    <m/>
    <s v="0001-01-01T00:00:00Z"/>
    <x v="19"/>
    <s v="2025-05-14T12:25:20.7205499Z"/>
    <m/>
    <m/>
    <m/>
    <s v="2023-032 - IH-345 BRIDGE REHABILITATION"/>
    <x v="3"/>
    <d v="2025-05-13T00:00:00"/>
    <x v="3"/>
    <s v="05/14/2025 5:16 AM"/>
    <d v="2025-05-14T12:25:20"/>
    <s v="Approved On Time"/>
    <n v="10"/>
    <s v=""/>
    <s v="451 6012L - RET T402 Rail Mesh Install"/>
    <s v="240182 - Alfredo Becerra"/>
    <s v="Juan Ruiz's Crew"/>
  </r>
  <r>
    <n v="603687"/>
    <s v="240710"/>
    <s v="Juan C. Ybarra"/>
    <x v="4"/>
    <x v="4"/>
    <s v="451 6012L"/>
    <s v="RET T402 Rail Mesh Install"/>
    <s v="1"/>
    <n v="10"/>
    <x v="3"/>
    <x v="1"/>
    <m/>
    <x v="20"/>
    <s v="Bridge"/>
    <s v="Juan L. Ruiz"/>
    <s v="05/14/2025, 05:16"/>
    <m/>
    <s v="0001-01-01T00:00:00Z"/>
    <x v="19"/>
    <s v="2025-05-14T12:29:32.66038Z"/>
    <m/>
    <m/>
    <m/>
    <s v="2023-032 - IH-345 BRIDGE REHABILITATION"/>
    <x v="3"/>
    <d v="2025-05-13T00:00:00"/>
    <x v="3"/>
    <s v="05/14/2025 5:16 AM"/>
    <d v="2025-05-14T12:29:32"/>
    <s v="Approved On Time"/>
    <n v="10"/>
    <s v=""/>
    <s v="451 6012L - RET T402 Rail Mesh Install"/>
    <s v="240710 - Juan C. Ybarra"/>
    <s v="Juan Ruiz's Crew"/>
  </r>
  <r>
    <n v="603686"/>
    <s v="340057"/>
    <s v="ABRAHAM G. VILLA"/>
    <x v="4"/>
    <x v="4"/>
    <s v="451 6012L"/>
    <s v="RET T402 Rail Mesh Install"/>
    <s v="1"/>
    <n v="10"/>
    <x v="3"/>
    <x v="1"/>
    <m/>
    <x v="20"/>
    <s v="Bridge"/>
    <s v="Juan L. Ruiz"/>
    <s v="05/14/2025, 05:16"/>
    <m/>
    <s v="0001-01-01T00:00:00Z"/>
    <x v="19"/>
    <s v="2025-05-14T12:23:57.4267439Z"/>
    <m/>
    <m/>
    <m/>
    <s v="2023-032 - IH-345 BRIDGE REHABILITATION"/>
    <x v="3"/>
    <d v="2025-05-13T00:00:00"/>
    <x v="3"/>
    <s v="05/14/2025 5:16 AM"/>
    <d v="2025-05-14T12:23:57"/>
    <s v="Approved On Time"/>
    <n v="10"/>
    <s v=""/>
    <s v="451 6012L - RET T402 Rail Mesh Install"/>
    <s v="340057 - ABRAHAM G. VILLA"/>
    <s v="Juan Ruiz's Crew"/>
  </r>
  <r>
    <n v="603685"/>
    <s v="240736"/>
    <s v="Felipe J. Mendoza Rincon"/>
    <x v="4"/>
    <x v="4"/>
    <s v="451 6012L"/>
    <s v="RET T402 Rail Mesh Install"/>
    <s v="1"/>
    <n v="10"/>
    <x v="3"/>
    <x v="1"/>
    <m/>
    <x v="20"/>
    <s v="Bridge"/>
    <s v="Juan L. Ruiz"/>
    <s v="05/14/2025, 05:16"/>
    <m/>
    <s v="0001-01-01T00:00:00Z"/>
    <x v="19"/>
    <s v="2025-05-14T12:25:13.6740968Z"/>
    <m/>
    <m/>
    <m/>
    <s v="2023-032 - IH-345 BRIDGE REHABILITATION"/>
    <x v="3"/>
    <d v="2025-05-13T00:00:00"/>
    <x v="3"/>
    <s v="05/14/2025 5:16 AM"/>
    <d v="2025-05-14T12:25:13"/>
    <s v="Approved On Time"/>
    <n v="10"/>
    <s v=""/>
    <s v="451 6012L - RET T402 Rail Mesh Install"/>
    <s v="240736 - Felipe J. Mendoza Rincon"/>
    <s v="Juan Ruiz's Crew"/>
  </r>
  <r>
    <n v="603689"/>
    <s v="240080"/>
    <s v="Juan L. Ruiz"/>
    <x v="4"/>
    <x v="4"/>
    <s v="451 6012L"/>
    <s v="RET T402 Rail Mesh Install"/>
    <s v="1"/>
    <n v="8"/>
    <x v="3"/>
    <x v="1"/>
    <m/>
    <x v="20"/>
    <s v="Bridge"/>
    <s v="Juan L. Ruiz"/>
    <s v="05/14/2025, 05:16"/>
    <m/>
    <s v="0001-01-01T00:00:00Z"/>
    <x v="19"/>
    <s v="2025-05-14T12:29:34.1543332Z"/>
    <m/>
    <m/>
    <m/>
    <s v="2023-032 - IH-345 BRIDGE REHABILITATION"/>
    <x v="3"/>
    <d v="2025-05-13T00:00:00"/>
    <x v="3"/>
    <s v="05/14/2025 5:16 AM"/>
    <d v="2025-05-14T12:29:34"/>
    <s v="Approved On Time"/>
    <n v="8"/>
    <s v=""/>
    <s v="451 6012L - RET T402 Rail Mesh Install"/>
    <s v="240080 - Juan L. Ruiz"/>
    <s v="Juan Ruiz's Crew"/>
  </r>
  <r>
    <n v="603690"/>
    <s v="240793"/>
    <s v="Jose O. Mercado Rapalo"/>
    <x v="4"/>
    <x v="4"/>
    <s v="451 6012L"/>
    <s v="RET T402 Rail Mesh Install"/>
    <s v="1"/>
    <n v="10"/>
    <x v="3"/>
    <x v="1"/>
    <m/>
    <x v="20"/>
    <s v="Bridge"/>
    <s v="Juan L. Ruiz"/>
    <s v="05/14/2025, 05:16"/>
    <m/>
    <s v="0001-01-01T00:00:00Z"/>
    <x v="19"/>
    <s v="2025-05-14T12:25:23.5812024Z"/>
    <m/>
    <m/>
    <m/>
    <s v="2023-032 - IH-345 BRIDGE REHABILITATION"/>
    <x v="3"/>
    <d v="2025-05-13T00:00:00"/>
    <x v="3"/>
    <s v="05/14/2025 5:16 AM"/>
    <d v="2025-05-14T12:25:23"/>
    <s v="Approved On Time"/>
    <n v="10"/>
    <s v=""/>
    <s v="451 6012L - RET T402 Rail Mesh Install"/>
    <s v="240793 - Jose O. Mercado Rapalo"/>
    <s v="Juan Ruiz's Crew"/>
  </r>
  <r>
    <n v="603837"/>
    <s v="240129"/>
    <s v="Miguel A. Carbajal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27.7799887Z"/>
    <m/>
    <m/>
    <m/>
    <s v="2023-032 - IH-345 BRIDGE REHABILITATION"/>
    <x v="3"/>
    <d v="2025-05-13T00:00:00"/>
    <x v="3"/>
    <s v="05/14/2025 8:39 AM"/>
    <d v="2025-05-14T13:42:27"/>
    <s v="Approved On Time"/>
    <n v="2"/>
    <s v=""/>
    <s v="785 6015B - BJR SPC Clean and Prep"/>
    <s v="240129 - Miguel A. Carbajal"/>
    <s v="Juan Lopez's Crew"/>
  </r>
  <r>
    <n v="603842"/>
    <s v="240129"/>
    <s v="Miguel A. Carbajal"/>
    <x v="4"/>
    <x v="4"/>
    <s v="785 6015F"/>
    <s v="BJR SPC Haul off Broken concre"/>
    <s v="1"/>
    <n v="2"/>
    <x v="3"/>
    <x v="1"/>
    <m/>
    <x v="29"/>
    <s v="Concrete"/>
    <s v="Luis F. Ramirez"/>
    <s v="05/14/2025, 08:40"/>
    <m/>
    <s v="0001-01-01T00:00:00Z"/>
    <x v="19"/>
    <s v="2025-05-14T13:42:27.7918707Z"/>
    <m/>
    <m/>
    <m/>
    <s v="2023-032 - IH-345 BRIDGE REHABILITATION"/>
    <x v="3"/>
    <d v="2025-05-13T00:00:00"/>
    <x v="3"/>
    <s v="05/14/2025 8:40 AM"/>
    <d v="2025-05-14T13:42:27"/>
    <s v="Approved On Time"/>
    <n v="2"/>
    <s v=""/>
    <s v="785 6015F - BJR SPC Haul off Broken concre"/>
    <s v="240129 - Miguel A. Carbajal"/>
    <s v="Juan Lopez's Crew"/>
  </r>
  <r>
    <n v="603843"/>
    <s v="240129"/>
    <s v="Miguel A. Carbajal"/>
    <x v="4"/>
    <x v="4"/>
    <s v="429 6004A"/>
    <s v="PT DECK REP Chip Clean Areas 4"/>
    <s v="1"/>
    <n v="2"/>
    <x v="3"/>
    <x v="1"/>
    <m/>
    <x v="29"/>
    <s v="Concrete"/>
    <s v="Luis F. Ramirez"/>
    <s v="05/14/2025, 08:40"/>
    <m/>
    <s v="0001-01-01T00:00:00Z"/>
    <x v="19"/>
    <s v="2025-05-14T13:42:27.8016434Z"/>
    <m/>
    <m/>
    <m/>
    <s v="2023-032 - IH-345 BRIDGE REHABILITATION"/>
    <x v="3"/>
    <d v="2025-05-13T00:00:00"/>
    <x v="3"/>
    <s v="05/14/2025 8:40 AM"/>
    <d v="2025-05-14T13:42:27"/>
    <s v="Approved On Time"/>
    <n v="2"/>
    <s v=""/>
    <s v="429 6004A - PT DECK REP Chip Clean Areas 4"/>
    <s v="240129 - Miguel A. Carbajal"/>
    <s v="Juan Lopez's Crew"/>
  </r>
  <r>
    <n v="603844"/>
    <s v="240129"/>
    <s v="Miguel A. Carbajal"/>
    <x v="4"/>
    <x v="4"/>
    <s v="785 6015H"/>
    <s v="BJR SPC Pour Armor Joint"/>
    <s v="1"/>
    <n v="2.5"/>
    <x v="3"/>
    <x v="1"/>
    <m/>
    <x v="29"/>
    <s v="Concrete"/>
    <s v="Luis F. Ramirez"/>
    <s v="05/14/2025, 08:40"/>
    <m/>
    <s v="0001-01-01T00:00:00Z"/>
    <x v="19"/>
    <s v="2025-05-14T13:42:27.8100798Z"/>
    <m/>
    <m/>
    <m/>
    <s v="2023-032 - IH-345 BRIDGE REHABILITATION"/>
    <x v="3"/>
    <d v="2025-05-13T00:00:00"/>
    <x v="3"/>
    <s v="05/14/2025 8:40 AM"/>
    <d v="2025-05-14T13:42:27"/>
    <s v="Approved On Time"/>
    <n v="2.5"/>
    <s v=""/>
    <s v="785 6015H - BJR SPC Pour Armor Joint"/>
    <s v="240129 - Miguel A. Carbajal"/>
    <s v="Juan Lopez's Crew"/>
  </r>
  <r>
    <n v="603827"/>
    <s v="240129"/>
    <s v="Miguel A. Carbajal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27.7715816Z"/>
    <m/>
    <m/>
    <m/>
    <s v="2023-032 - IH-345 BRIDGE REHABILITATION"/>
    <x v="3"/>
    <d v="2025-05-13T00:00:00"/>
    <x v="3"/>
    <s v="05/14/2025 8:39 AM"/>
    <d v="2025-05-14T13:42:27"/>
    <s v="Approved On Time"/>
    <n v="2"/>
    <s v=""/>
    <s v="785 6015A - BJR SPC Chip Area 1.25"/>
    <s v="240129 - Miguel A. Carbajal"/>
    <s v="Juan Lopez's Crew"/>
  </r>
  <r>
    <n v="603743"/>
    <s v="240808"/>
    <s v="Jesus A. Saa Aleman"/>
    <x v="4"/>
    <x v="4"/>
    <s v="502 6001B"/>
    <s v="TRAFF Full Single Lanes Closur"/>
    <s v="1"/>
    <n v="10.5"/>
    <x v="3"/>
    <x v="1"/>
    <m/>
    <x v="26"/>
    <s v="Traffic"/>
    <s v="Omar Ramirez"/>
    <s v="05/14/2025, 06:57"/>
    <m/>
    <s v="0001-01-01T00:00:00Z"/>
    <x v="19"/>
    <s v="2025-05-14T12:39:46.3345879Z"/>
    <m/>
    <m/>
    <m/>
    <s v="2023-032 - IH-345 BRIDGE REHABILITATION"/>
    <x v="3"/>
    <d v="2025-05-13T00:00:00"/>
    <x v="3"/>
    <s v="05/14/2025 6:57 AM"/>
    <d v="2025-05-14T12:39:46"/>
    <s v="Approved On Time"/>
    <n v="10.5"/>
    <s v=""/>
    <s v="502 6001B - TRAFF Full Single Lanes Closur"/>
    <s v="240808 - Jesus A. Saa Aleman"/>
    <s v="Omar Ramirez Traffic Crew"/>
  </r>
  <r>
    <n v="603745"/>
    <s v="240675"/>
    <s v="Cordova A. Hodges"/>
    <x v="4"/>
    <x v="4"/>
    <s v="502 6001B"/>
    <s v="TRAFF Full Single Lanes Closur"/>
    <s v="1"/>
    <n v="10.5"/>
    <x v="3"/>
    <x v="1"/>
    <m/>
    <x v="26"/>
    <s v="Traffic"/>
    <s v="Omar Ramirez"/>
    <s v="05/14/2025, 06:57"/>
    <m/>
    <s v="0001-01-01T00:00:00Z"/>
    <x v="19"/>
    <s v="2025-05-14T12:39:43.6074297Z"/>
    <m/>
    <m/>
    <m/>
    <s v="2023-032 - IH-345 BRIDGE REHABILITATION"/>
    <x v="3"/>
    <d v="2025-05-13T00:00:00"/>
    <x v="3"/>
    <s v="05/14/2025 6:57 AM"/>
    <d v="2025-05-14T12:39:43"/>
    <s v="Approved On Time"/>
    <n v="10.5"/>
    <s v=""/>
    <s v="502 6001B - TRAFF Full Single Lanes Closur"/>
    <s v="240675 - Cordova A. Hodges"/>
    <s v="Omar Ramirez Traffic Crew"/>
  </r>
  <r>
    <n v="603741"/>
    <s v="240713"/>
    <s v="Olivorio Loredo Jr"/>
    <x v="4"/>
    <x v="4"/>
    <s v="502 6001B"/>
    <s v="TRAFF Full Single Lanes Closur"/>
    <s v="1"/>
    <n v="9"/>
    <x v="3"/>
    <x v="1"/>
    <m/>
    <x v="26"/>
    <s v="Traffic"/>
    <s v="Omar Ramirez"/>
    <s v="05/14/2025, 06:57"/>
    <m/>
    <s v="0001-01-01T00:00:00Z"/>
    <x v="19"/>
    <s v="2025-05-14T12:39:51.8080009Z"/>
    <m/>
    <m/>
    <m/>
    <s v="2023-032 - IH-345 BRIDGE REHABILITATION"/>
    <x v="3"/>
    <d v="2025-05-13T00:00:00"/>
    <x v="3"/>
    <s v="05/14/2025 6:57 AM"/>
    <d v="2025-05-14T12:39:51"/>
    <s v="Approved On Time"/>
    <n v="9"/>
    <s v=""/>
    <s v="502 6001B - TRAFF Full Single Lanes Closur"/>
    <s v="240713 - Olivorio Loredo Jr"/>
    <s v="Omar Ramirez Traffic Crew"/>
  </r>
  <r>
    <n v="603744"/>
    <s v="240721"/>
    <s v="ADRIAN B. FUENTES"/>
    <x v="4"/>
    <x v="4"/>
    <s v="502 6001B"/>
    <s v="TRAFF Full Single Lanes Closur"/>
    <s v="1"/>
    <n v="10.5"/>
    <x v="3"/>
    <x v="1"/>
    <m/>
    <x v="26"/>
    <s v="Traffic"/>
    <s v="Omar Ramirez"/>
    <s v="05/14/2025, 06:57"/>
    <m/>
    <s v="0001-01-01T00:00:00Z"/>
    <x v="19"/>
    <s v="2025-05-14T12:39:39.3454426Z"/>
    <m/>
    <m/>
    <m/>
    <s v="2023-032 - IH-345 BRIDGE REHABILITATION"/>
    <x v="3"/>
    <d v="2025-05-13T00:00:00"/>
    <x v="3"/>
    <s v="05/14/2025 6:57 AM"/>
    <d v="2025-05-14T12:39:39"/>
    <s v="Approved On Time"/>
    <n v="10.5"/>
    <s v=""/>
    <s v="502 6001B - TRAFF Full Single Lanes Closur"/>
    <s v="240721 - ADRIAN B. FUENTES"/>
    <s v="Omar Ramirez Traffic Crew"/>
  </r>
  <r>
    <n v="603933"/>
    <s v="240653"/>
    <s v="Ricardo Palmerin"/>
    <x v="4"/>
    <x v="4"/>
    <s v="4106 6001C"/>
    <s v="PPO Conc Overlay Setup Machine"/>
    <s v="1"/>
    <n v="2"/>
    <x v="3"/>
    <x v="1"/>
    <m/>
    <x v="22"/>
    <s v="Bridge"/>
    <s v="Salvador Aguillon"/>
    <s v="05/14/2025, 13:37"/>
    <m/>
    <s v="0001-01-01T00:00:00Z"/>
    <x v="19"/>
    <s v="2025-05-15T11:37:43.7646179Z"/>
    <m/>
    <m/>
    <m/>
    <s v="2023-032 - IH-345 BRIDGE REHABILITATION"/>
    <x v="3"/>
    <d v="2025-05-13T00:00:00"/>
    <x v="3"/>
    <s v="05/14/2025 1:37 PM"/>
    <d v="2025-05-15T11:37:43"/>
    <s v="Approved On Time"/>
    <n v="2"/>
    <s v=""/>
    <s v="4106 6001C - PPO Conc Overlay Setup Machine"/>
    <s v="240653 - Ricardo Palmerin"/>
    <s v="Salvador Aguillon Crew"/>
  </r>
  <r>
    <n v="603934"/>
    <s v="240653"/>
    <s v="Ricardo Palmerin"/>
    <x v="4"/>
    <x v="4"/>
    <s v="4106 6001D"/>
    <s v="PPO Conc Overlay Prep for Over"/>
    <s v="1"/>
    <n v="2"/>
    <x v="3"/>
    <x v="1"/>
    <m/>
    <x v="22"/>
    <s v="Bridge"/>
    <s v="Salvador Aguillon"/>
    <s v="05/14/2025, 13:37"/>
    <m/>
    <s v="0001-01-01T00:00:00Z"/>
    <x v="19"/>
    <s v="2025-05-15T11:37:43.7731017Z"/>
    <m/>
    <m/>
    <m/>
    <s v="2023-032 - IH-345 BRIDGE REHABILITATION"/>
    <x v="3"/>
    <d v="2025-05-13T00:00:00"/>
    <x v="3"/>
    <s v="05/14/2025 1:37 PM"/>
    <d v="2025-05-15T11:37:43"/>
    <s v="Approved On Time"/>
    <n v="2"/>
    <s v=""/>
    <s v="4106 6001D - PPO Conc Overlay Prep for Over"/>
    <s v="240653 - Ricardo Palmerin"/>
    <s v="Salvador Aguillon Crew"/>
  </r>
  <r>
    <n v="603935"/>
    <s v="240653"/>
    <s v="Ricardo Palmerin"/>
    <x v="4"/>
    <x v="4"/>
    <s v="4106 6001G"/>
    <s v="PPO Conc Overlay Pour"/>
    <s v="1"/>
    <n v="8"/>
    <x v="3"/>
    <x v="1"/>
    <m/>
    <x v="22"/>
    <s v="Bridge"/>
    <s v="Salvador Aguillon"/>
    <s v="05/14/2025, 13:37"/>
    <m/>
    <s v="0001-01-01T00:00:00Z"/>
    <x v="19"/>
    <s v="2025-05-15T11:37:43.7803511Z"/>
    <m/>
    <m/>
    <m/>
    <s v="2023-032 - IH-345 BRIDGE REHABILITATION"/>
    <x v="3"/>
    <d v="2025-05-13T00:00:00"/>
    <x v="3"/>
    <s v="05/14/2025 1:37 PM"/>
    <d v="2025-05-15T11:37:43"/>
    <s v="Approved On Time"/>
    <n v="8"/>
    <s v=""/>
    <s v="4106 6001G - PPO Conc Overlay Pour"/>
    <s v="240653 - Ricardo Palmerin"/>
    <s v="Salvador Aguillon Crew"/>
  </r>
  <r>
    <n v="603481"/>
    <s v="240646"/>
    <s v="Johnny Carmona"/>
    <x v="4"/>
    <x v="4"/>
    <s v="4106 6001G"/>
    <s v="PPO Conc Overlay Pour"/>
    <s v="1"/>
    <n v="6"/>
    <x v="4"/>
    <x v="1"/>
    <m/>
    <x v="22"/>
    <s v="Bridge"/>
    <s v="Salvador Aguillon"/>
    <s v="05/13/2025, 14:13"/>
    <m/>
    <s v="0001-01-01T00:00:00Z"/>
    <x v="19"/>
    <s v="2025-05-14T12:33:43.5284348Z"/>
    <m/>
    <m/>
    <m/>
    <s v="2023-032 - IH-345 BRIDGE REHABILITATION"/>
    <x v="3"/>
    <d v="2025-05-12T00:00:00"/>
    <x v="4"/>
    <s v="05/13/2025 2:13 PM"/>
    <d v="2025-05-14T12:33:43"/>
    <s v="Approved On Time"/>
    <n v="6"/>
    <s v=""/>
    <s v="4106 6001G - PPO Conc Overlay Pour"/>
    <s v="240646 - Johnny Carmona"/>
    <s v="Salvador Aguillon Crew"/>
  </r>
  <r>
    <n v="603482"/>
    <s v="240646"/>
    <s v="Johnny Carmona"/>
    <x v="4"/>
    <x v="4"/>
    <s v="4106 6001D"/>
    <s v="PPO Conc Overlay Prep for Over"/>
    <s v="1"/>
    <n v="4.5"/>
    <x v="4"/>
    <x v="1"/>
    <m/>
    <x v="22"/>
    <s v="Bridge"/>
    <s v="Salvador Aguillon"/>
    <s v="05/13/2025, 14:13"/>
    <m/>
    <s v="0001-01-01T00:00:00Z"/>
    <x v="19"/>
    <s v="2025-05-14T12:33:43.537843Z"/>
    <m/>
    <m/>
    <m/>
    <s v="2023-032 - IH-345 BRIDGE REHABILITATION"/>
    <x v="3"/>
    <d v="2025-05-12T00:00:00"/>
    <x v="4"/>
    <s v="05/13/2025 2:13 PM"/>
    <d v="2025-05-14T12:33:43"/>
    <s v="Approved On Time"/>
    <n v="4.5"/>
    <s v=""/>
    <s v="4106 6001D - PPO Conc Overlay Prep for Over"/>
    <s v="240646 - Johnny Carmona"/>
    <s v="Salvador Aguillon Crew"/>
  </r>
  <r>
    <n v="603483"/>
    <s v="240646"/>
    <s v="Johnny Carmona"/>
    <x v="4"/>
    <x v="4"/>
    <s v="4106 6001C"/>
    <s v="PPO Conc Overlay Setup Machine"/>
    <s v="1"/>
    <n v="2"/>
    <x v="4"/>
    <x v="1"/>
    <m/>
    <x v="22"/>
    <s v="Bridge"/>
    <s v="Salvador Aguillon"/>
    <s v="05/13/2025, 14:13"/>
    <m/>
    <s v="0001-01-01T00:00:00Z"/>
    <x v="19"/>
    <s v="2025-05-14T12:33:43.5462697Z"/>
    <m/>
    <m/>
    <m/>
    <s v="2023-032 - IH-345 BRIDGE REHABILITATION"/>
    <x v="3"/>
    <d v="2025-05-12T00:00:00"/>
    <x v="4"/>
    <s v="05/13/2025 2:13 PM"/>
    <d v="2025-05-14T12:33:43"/>
    <s v="Approved On Time"/>
    <n v="2"/>
    <s v=""/>
    <s v="4106 6001C - PPO Conc Overlay Setup Machine"/>
    <s v="240646 - Johnny Carmona"/>
    <s v="Salvador Aguillon Crew"/>
  </r>
  <r>
    <n v="603478"/>
    <s v="240653"/>
    <s v="Ricardo Palmerin"/>
    <x v="4"/>
    <x v="4"/>
    <s v="4106 6001C"/>
    <s v="PPO Conc Overlay Setup Machine"/>
    <s v="1"/>
    <n v="2"/>
    <x v="4"/>
    <x v="1"/>
    <m/>
    <x v="22"/>
    <s v="Bridge"/>
    <s v="Salvador Aguillon"/>
    <s v="05/13/2025, 14:13"/>
    <m/>
    <s v="0001-01-01T00:00:00Z"/>
    <x v="19"/>
    <s v="2025-05-14T12:33:40.4765554Z"/>
    <m/>
    <m/>
    <m/>
    <s v="2023-032 - IH-345 BRIDGE REHABILITATION"/>
    <x v="3"/>
    <d v="2025-05-12T00:00:00"/>
    <x v="4"/>
    <s v="05/13/2025 2:13 PM"/>
    <d v="2025-05-14T12:33:40"/>
    <s v="Approved On Time"/>
    <n v="2"/>
    <s v=""/>
    <s v="4106 6001C - PPO Conc Overlay Setup Machine"/>
    <s v="240653 - Ricardo Palmerin"/>
    <s v="Salvador Aguillon Crew"/>
  </r>
  <r>
    <n v="603479"/>
    <s v="240653"/>
    <s v="Ricardo Palmerin"/>
    <x v="4"/>
    <x v="4"/>
    <s v="4106 6001D"/>
    <s v="PPO Conc Overlay Prep for Over"/>
    <s v="1"/>
    <n v="4"/>
    <x v="4"/>
    <x v="1"/>
    <m/>
    <x v="22"/>
    <s v="Bridge"/>
    <s v="Salvador Aguillon"/>
    <s v="05/13/2025, 14:13"/>
    <m/>
    <s v="0001-01-01T00:00:00Z"/>
    <x v="19"/>
    <s v="2025-05-14T12:33:40.485652Z"/>
    <m/>
    <m/>
    <m/>
    <s v="2023-032 - IH-345 BRIDGE REHABILITATION"/>
    <x v="3"/>
    <d v="2025-05-12T00:00:00"/>
    <x v="4"/>
    <s v="05/13/2025 2:13 PM"/>
    <d v="2025-05-14T12:33:40"/>
    <s v="Approved On Time"/>
    <n v="4"/>
    <s v=""/>
    <s v="4106 6001D - PPO Conc Overlay Prep for Over"/>
    <s v="240653 - Ricardo Palmerin"/>
    <s v="Salvador Aguillon Crew"/>
  </r>
  <r>
    <n v="603480"/>
    <s v="240653"/>
    <s v="Ricardo Palmerin"/>
    <x v="4"/>
    <x v="4"/>
    <s v="4106 6001G"/>
    <s v="PPO Conc Overlay Pour"/>
    <s v="1"/>
    <n v="6.5"/>
    <x v="4"/>
    <x v="1"/>
    <m/>
    <x v="22"/>
    <s v="Bridge"/>
    <s v="Salvador Aguillon"/>
    <s v="05/13/2025, 14:13"/>
    <m/>
    <s v="0001-01-01T00:00:00Z"/>
    <x v="19"/>
    <s v="2025-05-14T12:33:40.4940665Z"/>
    <m/>
    <m/>
    <m/>
    <s v="2023-032 - IH-345 BRIDGE REHABILITATION"/>
    <x v="3"/>
    <d v="2025-05-12T00:00:00"/>
    <x v="4"/>
    <s v="05/13/2025 2:13 PM"/>
    <d v="2025-05-14T12:33:40"/>
    <s v="Approved On Time"/>
    <n v="6.5"/>
    <s v=""/>
    <s v="4106 6001G - PPO Conc Overlay Pour"/>
    <s v="240653 - Ricardo Palmerin"/>
    <s v="Salvador Aguillon Crew"/>
  </r>
  <r>
    <n v="603945"/>
    <s v="240709"/>
    <s v="Agustin Ruiz Ledesma"/>
    <x v="4"/>
    <x v="4"/>
    <s v="4106 6001C"/>
    <s v="PPO Conc Overlay Setup Machine"/>
    <s v="1"/>
    <n v="2"/>
    <x v="3"/>
    <x v="1"/>
    <m/>
    <x v="22"/>
    <s v="Bridge"/>
    <s v="Salvador Aguillon"/>
    <s v="05/14/2025, 13:37"/>
    <m/>
    <s v="0001-01-01T00:00:00Z"/>
    <x v="19"/>
    <s v="2025-05-15T11:37:37.2597137Z"/>
    <m/>
    <m/>
    <m/>
    <s v="2023-032 - IH-345 BRIDGE REHABILITATION"/>
    <x v="3"/>
    <d v="2025-05-13T00:00:00"/>
    <x v="3"/>
    <s v="05/14/2025 1:37 PM"/>
    <d v="2025-05-15T11:37:37"/>
    <s v="Approved On Time"/>
    <n v="2"/>
    <s v=""/>
    <s v="4106 6001C - PPO Conc Overlay Setup Machine"/>
    <s v="240709 - Agustin Ruiz Ledesma"/>
    <s v="Salvador Aguillon Crew"/>
  </r>
  <r>
    <n v="603946"/>
    <s v="240709"/>
    <s v="Agustin Ruiz Ledesma"/>
    <x v="4"/>
    <x v="4"/>
    <s v="4106 6001D"/>
    <s v="PPO Conc Overlay Prep for Over"/>
    <s v="1"/>
    <n v="2"/>
    <x v="3"/>
    <x v="1"/>
    <m/>
    <x v="22"/>
    <s v="Bridge"/>
    <s v="Salvador Aguillon"/>
    <s v="05/14/2025, 13:37"/>
    <m/>
    <s v="0001-01-01T00:00:00Z"/>
    <x v="19"/>
    <s v="2025-05-15T11:37:37.2679027Z"/>
    <m/>
    <m/>
    <m/>
    <s v="2023-032 - IH-345 BRIDGE REHABILITATION"/>
    <x v="3"/>
    <d v="2025-05-13T00:00:00"/>
    <x v="3"/>
    <s v="05/14/2025 1:37 PM"/>
    <d v="2025-05-15T11:37:37"/>
    <s v="Approved On Time"/>
    <n v="2"/>
    <s v=""/>
    <s v="4106 6001D - PPO Conc Overlay Prep for Over"/>
    <s v="240709 - Agustin Ruiz Ledesma"/>
    <s v="Salvador Aguillon Crew"/>
  </r>
  <r>
    <n v="603947"/>
    <s v="240709"/>
    <s v="Agustin Ruiz Ledesma"/>
    <x v="4"/>
    <x v="4"/>
    <s v="4106 6001G"/>
    <s v="PPO Conc Overlay Pour"/>
    <s v="1"/>
    <n v="8"/>
    <x v="3"/>
    <x v="1"/>
    <m/>
    <x v="22"/>
    <s v="Bridge"/>
    <s v="Salvador Aguillon"/>
    <s v="05/14/2025, 13:38"/>
    <m/>
    <s v="0001-01-01T00:00:00Z"/>
    <x v="19"/>
    <s v="2025-05-15T11:37:37.2752415Z"/>
    <m/>
    <m/>
    <m/>
    <s v="2023-032 - IH-345 BRIDGE REHABILITATION"/>
    <x v="3"/>
    <d v="2025-05-13T00:00:00"/>
    <x v="3"/>
    <s v="05/14/2025 1:38 PM"/>
    <d v="2025-05-15T11:37:37"/>
    <s v="Approved On Time"/>
    <n v="8"/>
    <s v=""/>
    <s v="4106 6001G - PPO Conc Overlay Pour"/>
    <s v="240709 - Agustin Ruiz Ledesma"/>
    <s v="Salvador Aguillon Crew"/>
  </r>
  <r>
    <n v="603475"/>
    <s v="240802"/>
    <s v="Miguel T. Tovar"/>
    <x v="4"/>
    <x v="4"/>
    <s v="4106 6001C"/>
    <s v="PPO Conc Overlay Setup Machine"/>
    <s v="1"/>
    <n v="2"/>
    <x v="4"/>
    <x v="1"/>
    <m/>
    <x v="22"/>
    <s v="Bridge"/>
    <s v="Salvador Aguillon"/>
    <s v="05/13/2025, 14:12"/>
    <m/>
    <s v="0001-01-01T00:00:00Z"/>
    <x v="19"/>
    <s v="2025-05-14T12:33:26.3452332Z"/>
    <m/>
    <m/>
    <m/>
    <s v="2023-032 - IH-345 BRIDGE REHABILITATION"/>
    <x v="3"/>
    <d v="2025-05-12T00:00:00"/>
    <x v="4"/>
    <s v="05/13/2025 2:12 PM"/>
    <d v="2025-05-14T12:33:26"/>
    <s v="Approved On Time"/>
    <n v="2"/>
    <s v=""/>
    <s v="4106 6001C - PPO Conc Overlay Setup Machine"/>
    <s v="240802 - Miguel T. Tovar"/>
    <s v="Salvador Aguillon Crew"/>
  </r>
  <r>
    <n v="603476"/>
    <s v="240802"/>
    <s v="Miguel T. Tovar"/>
    <x v="4"/>
    <x v="4"/>
    <s v="4106 6001D"/>
    <s v="PPO Conc Overlay Prep for Over"/>
    <s v="1"/>
    <n v="4"/>
    <x v="4"/>
    <x v="1"/>
    <m/>
    <x v="22"/>
    <s v="Bridge"/>
    <s v="Salvador Aguillon"/>
    <s v="05/13/2025, 14:12"/>
    <m/>
    <s v="0001-01-01T00:00:00Z"/>
    <x v="19"/>
    <s v="2025-05-14T12:33:26.3552453Z"/>
    <m/>
    <m/>
    <m/>
    <s v="2023-032 - IH-345 BRIDGE REHABILITATION"/>
    <x v="3"/>
    <d v="2025-05-12T00:00:00"/>
    <x v="4"/>
    <s v="05/13/2025 2:12 PM"/>
    <d v="2025-05-14T12:33:26"/>
    <s v="Approved On Time"/>
    <n v="4"/>
    <s v=""/>
    <s v="4106 6001D - PPO Conc Overlay Prep for Over"/>
    <s v="240802 - Miguel T. Tovar"/>
    <s v="Salvador Aguillon Crew"/>
  </r>
  <r>
    <n v="603477"/>
    <s v="240802"/>
    <s v="Miguel T. Tovar"/>
    <x v="4"/>
    <x v="4"/>
    <s v="4106 6001G"/>
    <s v="PPO Conc Overlay Pour"/>
    <s v="1"/>
    <n v="6"/>
    <x v="4"/>
    <x v="1"/>
    <m/>
    <x v="22"/>
    <s v="Bridge"/>
    <s v="Salvador Aguillon"/>
    <s v="05/13/2025, 14:12"/>
    <m/>
    <s v="0001-01-01T00:00:00Z"/>
    <x v="19"/>
    <s v="2025-05-14T12:33:26.363683Z"/>
    <m/>
    <m/>
    <m/>
    <s v="2023-032 - IH-345 BRIDGE REHABILITATION"/>
    <x v="3"/>
    <d v="2025-05-12T00:00:00"/>
    <x v="4"/>
    <s v="05/13/2025 2:12 PM"/>
    <d v="2025-05-14T12:33:26"/>
    <s v="Approved On Time"/>
    <n v="6"/>
    <s v=""/>
    <s v="4106 6001G - PPO Conc Overlay Pour"/>
    <s v="240802 - Miguel T. Tovar"/>
    <s v="Salvador Aguillon Crew"/>
  </r>
  <r>
    <n v="603930"/>
    <s v="240802"/>
    <s v="Miguel T. Tovar"/>
    <x v="4"/>
    <x v="4"/>
    <s v="4106 6001G"/>
    <s v="PPO Conc Overlay Pour"/>
    <s v="1"/>
    <n v="8"/>
    <x v="3"/>
    <x v="1"/>
    <m/>
    <x v="22"/>
    <s v="Bridge"/>
    <s v="Salvador Aguillon"/>
    <s v="05/14/2025, 13:37"/>
    <m/>
    <s v="0001-01-01T00:00:00Z"/>
    <x v="19"/>
    <s v="2025-05-15T11:37:41.6166431Z"/>
    <m/>
    <m/>
    <m/>
    <s v="2023-032 - IH-345 BRIDGE REHABILITATION"/>
    <x v="3"/>
    <d v="2025-05-13T00:00:00"/>
    <x v="3"/>
    <s v="05/14/2025 1:37 PM"/>
    <d v="2025-05-15T11:37:41"/>
    <s v="Approved On Time"/>
    <n v="8"/>
    <s v=""/>
    <s v="4106 6001G - PPO Conc Overlay Pour"/>
    <s v="240802 - Miguel T. Tovar"/>
    <s v="Salvador Aguillon Crew"/>
  </r>
  <r>
    <n v="603931"/>
    <s v="240802"/>
    <s v="Miguel T. Tovar"/>
    <x v="4"/>
    <x v="4"/>
    <s v="4106 6001D"/>
    <s v="PPO Conc Overlay Prep for Over"/>
    <s v="1"/>
    <n v="2"/>
    <x v="3"/>
    <x v="1"/>
    <m/>
    <x v="22"/>
    <s v="Bridge"/>
    <s v="Salvador Aguillon"/>
    <s v="05/14/2025, 13:37"/>
    <m/>
    <s v="0001-01-01T00:00:00Z"/>
    <x v="19"/>
    <s v="2025-05-15T11:37:41.6253852Z"/>
    <m/>
    <m/>
    <m/>
    <s v="2023-032 - IH-345 BRIDGE REHABILITATION"/>
    <x v="3"/>
    <d v="2025-05-13T00:00:00"/>
    <x v="3"/>
    <s v="05/14/2025 1:37 PM"/>
    <d v="2025-05-15T11:37:41"/>
    <s v="Approved On Time"/>
    <n v="2"/>
    <s v=""/>
    <s v="4106 6001D - PPO Conc Overlay Prep for Over"/>
    <s v="240802 - Miguel T. Tovar"/>
    <s v="Salvador Aguillon Crew"/>
  </r>
  <r>
    <n v="603932"/>
    <s v="240802"/>
    <s v="Miguel T. Tovar"/>
    <x v="4"/>
    <x v="4"/>
    <s v="4106 6001C"/>
    <s v="PPO Conc Overlay Setup Machine"/>
    <s v="1"/>
    <n v="2"/>
    <x v="3"/>
    <x v="1"/>
    <m/>
    <x v="22"/>
    <s v="Bridge"/>
    <s v="Salvador Aguillon"/>
    <s v="05/14/2025, 13:37"/>
    <m/>
    <s v="0001-01-01T00:00:00Z"/>
    <x v="19"/>
    <s v="2025-05-15T11:37:41.6357213Z"/>
    <m/>
    <m/>
    <m/>
    <s v="2023-032 - IH-345 BRIDGE REHABILITATION"/>
    <x v="3"/>
    <d v="2025-05-13T00:00:00"/>
    <x v="3"/>
    <s v="05/14/2025 1:37 PM"/>
    <d v="2025-05-15T11:37:41"/>
    <s v="Approved On Time"/>
    <n v="2"/>
    <s v=""/>
    <s v="4106 6001C - PPO Conc Overlay Setup Machine"/>
    <s v="240802 - Miguel T. Tovar"/>
    <s v="Salvador Aguillon Crew"/>
  </r>
  <r>
    <n v="603836"/>
    <s v="240718"/>
    <s v="Abraham A. Casarez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20.2413714Z"/>
    <m/>
    <m/>
    <m/>
    <s v="2023-032 - IH-345 BRIDGE REHABILITATION"/>
    <x v="3"/>
    <d v="2025-05-13T00:00:00"/>
    <x v="3"/>
    <s v="05/14/2025 8:39 AM"/>
    <d v="2025-05-14T13:42:20"/>
    <s v="Approved On Time"/>
    <n v="2"/>
    <s v=""/>
    <s v="785 6015B - BJR SPC Clean and Prep"/>
    <s v="240718 - Abraham A. Casarez"/>
    <s v="Juan Lopez's Crew"/>
  </r>
  <r>
    <n v="603848"/>
    <s v="240718"/>
    <s v="Abraham A. Casarez"/>
    <x v="4"/>
    <x v="4"/>
    <s v="785 6015F"/>
    <s v="BJR SPC Haul off Broken concre"/>
    <s v="1"/>
    <n v="2"/>
    <x v="3"/>
    <x v="1"/>
    <m/>
    <x v="29"/>
    <s v="Concrete"/>
    <s v="Luis F. Ramirez"/>
    <s v="05/14/2025, 08:40"/>
    <m/>
    <s v="0001-01-01T00:00:00Z"/>
    <x v="19"/>
    <s v="2025-05-14T13:42:20.2498388Z"/>
    <m/>
    <m/>
    <m/>
    <s v="2023-032 - IH-345 BRIDGE REHABILITATION"/>
    <x v="3"/>
    <d v="2025-05-13T00:00:00"/>
    <x v="3"/>
    <s v="05/14/2025 8:40 AM"/>
    <d v="2025-05-14T13:42:20"/>
    <s v="Approved On Time"/>
    <n v="2"/>
    <s v=""/>
    <s v="785 6015F - BJR SPC Haul off Broken concre"/>
    <s v="240718 - Abraham A. Casarez"/>
    <s v="Juan Lopez's Crew"/>
  </r>
  <r>
    <n v="603849"/>
    <s v="240718"/>
    <s v="Abraham A. Casarez"/>
    <x v="4"/>
    <x v="4"/>
    <s v="429 6004A"/>
    <s v="PT DECK REP Chip Clean Areas 4"/>
    <s v="1"/>
    <n v="2"/>
    <x v="3"/>
    <x v="1"/>
    <m/>
    <x v="29"/>
    <s v="Concrete"/>
    <s v="Luis F. Ramirez"/>
    <s v="05/14/2025, 08:40"/>
    <m/>
    <s v="0001-01-01T00:00:00Z"/>
    <x v="19"/>
    <s v="2025-05-14T13:42:20.2590646Z"/>
    <m/>
    <m/>
    <m/>
    <s v="2023-032 - IH-345 BRIDGE REHABILITATION"/>
    <x v="3"/>
    <d v="2025-05-13T00:00:00"/>
    <x v="3"/>
    <s v="05/14/2025 8:40 AM"/>
    <d v="2025-05-14T13:42:20"/>
    <s v="Approved On Time"/>
    <n v="2"/>
    <s v=""/>
    <s v="429 6004A - PT DECK REP Chip Clean Areas 4"/>
    <s v="240718 - Abraham A. Casarez"/>
    <s v="Juan Lopez's Crew"/>
  </r>
  <r>
    <n v="603850"/>
    <s v="240718"/>
    <s v="Abraham A. Casarez"/>
    <x v="4"/>
    <x v="4"/>
    <s v="785 6015H"/>
    <s v="BJR SPC Pour Armor Joint"/>
    <s v="1"/>
    <n v="2.5"/>
    <x v="3"/>
    <x v="1"/>
    <m/>
    <x v="29"/>
    <s v="Concrete"/>
    <s v="Luis F. Ramirez"/>
    <s v="05/14/2025, 08:40"/>
    <m/>
    <s v="0001-01-01T00:00:00Z"/>
    <x v="19"/>
    <s v="2025-05-14T13:42:20.2665682Z"/>
    <m/>
    <m/>
    <m/>
    <s v="2023-032 - IH-345 BRIDGE REHABILITATION"/>
    <x v="3"/>
    <d v="2025-05-13T00:00:00"/>
    <x v="3"/>
    <s v="05/14/2025 8:40 AM"/>
    <d v="2025-05-14T13:42:20"/>
    <s v="Approved On Time"/>
    <n v="2.5"/>
    <s v=""/>
    <s v="785 6015H - BJR SPC Pour Armor Joint"/>
    <s v="240718 - Abraham A. Casarez"/>
    <s v="Juan Lopez's Crew"/>
  </r>
  <r>
    <n v="603828"/>
    <s v="240718"/>
    <s v="Abraham A. Casarez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14.778746Z"/>
    <m/>
    <m/>
    <m/>
    <s v="2023-032 - IH-345 BRIDGE REHABILITATION"/>
    <x v="3"/>
    <d v="2025-05-13T00:00:00"/>
    <x v="3"/>
    <s v="05/14/2025 8:39 AM"/>
    <d v="2025-05-14T13:42:14"/>
    <s v="Approved On Time"/>
    <n v="2"/>
    <s v=""/>
    <s v="785 6015A - BJR SPC Chip Area 1.25"/>
    <s v="240718 - Abraham A. Casarez"/>
    <s v="Juan Lopez's Crew"/>
  </r>
  <r>
    <n v="603830"/>
    <s v="240759"/>
    <s v="Jason Hernandez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36.2772292Z"/>
    <m/>
    <m/>
    <m/>
    <s v="2023-032 - IH-345 BRIDGE REHABILITATION"/>
    <x v="3"/>
    <d v="2025-05-13T00:00:00"/>
    <x v="3"/>
    <s v="05/14/2025 8:39 AM"/>
    <d v="2025-05-14T13:42:36"/>
    <s v="Approved On Time"/>
    <n v="2"/>
    <s v=""/>
    <s v="785 6015A - BJR SPC Chip Area 1.25"/>
    <s v="240759 - Jason Hernandez"/>
    <s v="Juan Lopez's Crew"/>
  </r>
  <r>
    <n v="603845"/>
    <s v="240759"/>
    <s v="Jason Hernandez"/>
    <x v="4"/>
    <x v="4"/>
    <s v="785 6015F"/>
    <s v="BJR SPC Haul off Broken concre"/>
    <s v="1"/>
    <n v="2"/>
    <x v="3"/>
    <x v="1"/>
    <m/>
    <x v="29"/>
    <s v="Concrete"/>
    <s v="Luis F. Ramirez"/>
    <s v="05/14/2025, 08:40"/>
    <m/>
    <s v="0001-01-01T00:00:00Z"/>
    <x v="19"/>
    <s v="2025-05-14T13:42:36.2958347Z"/>
    <m/>
    <m/>
    <m/>
    <s v="2023-032 - IH-345 BRIDGE REHABILITATION"/>
    <x v="3"/>
    <d v="2025-05-13T00:00:00"/>
    <x v="3"/>
    <s v="05/14/2025 8:40 AM"/>
    <d v="2025-05-14T13:42:36"/>
    <s v="Approved On Time"/>
    <n v="2"/>
    <s v=""/>
    <s v="785 6015F - BJR SPC Haul off Broken concre"/>
    <s v="240759 - Jason Hernandez"/>
    <s v="Juan Lopez's Crew"/>
  </r>
  <r>
    <n v="603846"/>
    <s v="240759"/>
    <s v="Jason Hernandez"/>
    <x v="4"/>
    <x v="4"/>
    <s v="429 6004A"/>
    <s v="PT DECK REP Chip Clean Areas 4"/>
    <s v="1"/>
    <n v="2"/>
    <x v="3"/>
    <x v="1"/>
    <m/>
    <x v="29"/>
    <s v="Concrete"/>
    <s v="Luis F. Ramirez"/>
    <s v="05/14/2025, 08:40"/>
    <m/>
    <s v="0001-01-01T00:00:00Z"/>
    <x v="19"/>
    <s v="2025-05-14T13:42:36.3067597Z"/>
    <m/>
    <m/>
    <m/>
    <s v="2023-032 - IH-345 BRIDGE REHABILITATION"/>
    <x v="3"/>
    <d v="2025-05-13T00:00:00"/>
    <x v="3"/>
    <s v="05/14/2025 8:40 AM"/>
    <d v="2025-05-14T13:42:36"/>
    <s v="Approved On Time"/>
    <n v="2"/>
    <s v=""/>
    <s v="429 6004A - PT DECK REP Chip Clean Areas 4"/>
    <s v="240759 - Jason Hernandez"/>
    <s v="Juan Lopez's Crew"/>
  </r>
  <r>
    <n v="603847"/>
    <s v="240759"/>
    <s v="Jason Hernandez"/>
    <x v="4"/>
    <x v="4"/>
    <s v="785 6015H"/>
    <s v="BJR SPC Pour Armor Joint"/>
    <s v="1"/>
    <n v="2.5"/>
    <x v="3"/>
    <x v="1"/>
    <m/>
    <x v="29"/>
    <s v="Concrete"/>
    <s v="Luis F. Ramirez"/>
    <s v="05/14/2025, 08:40"/>
    <m/>
    <s v="0001-01-01T00:00:00Z"/>
    <x v="19"/>
    <s v="2025-05-14T13:42:36.315229Z"/>
    <m/>
    <m/>
    <m/>
    <s v="2023-032 - IH-345 BRIDGE REHABILITATION"/>
    <x v="3"/>
    <d v="2025-05-13T00:00:00"/>
    <x v="3"/>
    <s v="05/14/2025 8:40 AM"/>
    <d v="2025-05-14T13:42:36"/>
    <s v="Approved On Time"/>
    <n v="2.5"/>
    <s v=""/>
    <s v="785 6015H - BJR SPC Pour Armor Joint"/>
    <s v="240759 - Jason Hernandez"/>
    <s v="Juan Lopez's Crew"/>
  </r>
  <r>
    <n v="603835"/>
    <s v="240759"/>
    <s v="Jason Hernandez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36.286594Z"/>
    <m/>
    <m/>
    <m/>
    <s v="2023-032 - IH-345 BRIDGE REHABILITATION"/>
    <x v="3"/>
    <d v="2025-05-13T00:00:00"/>
    <x v="3"/>
    <s v="05/14/2025 8:39 AM"/>
    <d v="2025-05-14T13:42:36"/>
    <s v="Approved On Time"/>
    <n v="2"/>
    <s v=""/>
    <s v="785 6015B - BJR SPC Clean and Prep"/>
    <s v="240759 - Jason Hernandez"/>
    <s v="Juan Lopez's Crew"/>
  </r>
  <r>
    <n v="603834"/>
    <s v="240122"/>
    <s v="Juan Lopez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34.1270186Z"/>
    <m/>
    <m/>
    <m/>
    <s v="2023-032 - IH-345 BRIDGE REHABILITATION"/>
    <x v="3"/>
    <d v="2025-05-13T00:00:00"/>
    <x v="3"/>
    <s v="05/14/2025 8:39 AM"/>
    <d v="2025-05-14T13:42:34"/>
    <s v="Approved On Time"/>
    <n v="2"/>
    <s v=""/>
    <s v="785 6015B - BJR SPC Clean and Prep"/>
    <s v="240122 - Juan Lopez"/>
    <s v="Juan Lopez's Crew"/>
  </r>
  <r>
    <n v="603851"/>
    <s v="240122"/>
    <s v="Juan Lopez"/>
    <x v="4"/>
    <x v="4"/>
    <s v="785 6015F"/>
    <s v="BJR SPC Haul off Broken concre"/>
    <s v="1"/>
    <n v="2"/>
    <x v="3"/>
    <x v="1"/>
    <m/>
    <x v="29"/>
    <s v="Concrete"/>
    <s v="Luis F. Ramirez"/>
    <s v="05/14/2025, 08:40"/>
    <m/>
    <s v="0001-01-01T00:00:00Z"/>
    <x v="19"/>
    <s v="2025-05-14T13:42:34.1403303Z"/>
    <m/>
    <m/>
    <m/>
    <s v="2023-032 - IH-345 BRIDGE REHABILITATION"/>
    <x v="3"/>
    <d v="2025-05-13T00:00:00"/>
    <x v="3"/>
    <s v="05/14/2025 8:40 AM"/>
    <d v="2025-05-14T13:42:34"/>
    <s v="Approved On Time"/>
    <n v="2"/>
    <s v=""/>
    <s v="785 6015F - BJR SPC Haul off Broken concre"/>
    <s v="240122 - Juan Lopez"/>
    <s v="Juan Lopez's Crew"/>
  </r>
  <r>
    <n v="603852"/>
    <s v="240122"/>
    <s v="Juan Lopez"/>
    <x v="4"/>
    <x v="4"/>
    <s v="429 6004A"/>
    <s v="PT DECK REP Chip Clean Areas 4"/>
    <s v="1"/>
    <n v="2"/>
    <x v="3"/>
    <x v="1"/>
    <m/>
    <x v="29"/>
    <s v="Concrete"/>
    <s v="Luis F. Ramirez"/>
    <s v="05/14/2025, 08:40"/>
    <m/>
    <s v="0001-01-01T00:00:00Z"/>
    <x v="19"/>
    <s v="2025-05-14T13:42:34.1562976Z"/>
    <m/>
    <m/>
    <m/>
    <s v="2023-032 - IH-345 BRIDGE REHABILITATION"/>
    <x v="3"/>
    <d v="2025-05-13T00:00:00"/>
    <x v="3"/>
    <s v="05/14/2025 8:40 AM"/>
    <d v="2025-05-14T13:42:34"/>
    <s v="Approved On Time"/>
    <n v="2"/>
    <s v=""/>
    <s v="429 6004A - PT DECK REP Chip Clean Areas 4"/>
    <s v="240122 - Juan Lopez"/>
    <s v="Juan Lopez's Crew"/>
  </r>
  <r>
    <n v="603831"/>
    <s v="240122"/>
    <s v="Juan Lopez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34.1099228Z"/>
    <m/>
    <m/>
    <m/>
    <s v="2023-032 - IH-345 BRIDGE REHABILITATION"/>
    <x v="3"/>
    <d v="2025-05-13T00:00:00"/>
    <x v="3"/>
    <s v="05/14/2025 8:39 AM"/>
    <d v="2025-05-14T13:42:34"/>
    <s v="Approved On Time"/>
    <n v="2"/>
    <s v=""/>
    <s v="785 6015A - BJR SPC Chip Area 1.25"/>
    <s v="240122 - Juan Lopez"/>
    <s v="Juan Lopez's Crew"/>
  </r>
  <r>
    <n v="603832"/>
    <s v="240763"/>
    <s v="Brian M. Garza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22.8926216Z"/>
    <m/>
    <m/>
    <m/>
    <s v="2023-032 - IH-345 BRIDGE REHABILITATION"/>
    <x v="3"/>
    <d v="2025-05-13T00:00:00"/>
    <x v="3"/>
    <s v="05/14/2025 8:39 AM"/>
    <d v="2025-05-14T13:42:22"/>
    <s v="Approved On Time"/>
    <n v="2"/>
    <s v=""/>
    <s v="785 6015A - BJR SPC Chip Area 1.25"/>
    <s v="240763 - Brian M. Garza"/>
    <s v="Juan Lopez's Crew"/>
  </r>
  <r>
    <n v="603833"/>
    <s v="240763"/>
    <s v="Brian M. Garza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22.9036782Z"/>
    <m/>
    <m/>
    <m/>
    <s v="2023-032 - IH-345 BRIDGE REHABILITATION"/>
    <x v="3"/>
    <d v="2025-05-13T00:00:00"/>
    <x v="3"/>
    <s v="05/14/2025 8:39 AM"/>
    <d v="2025-05-14T13:42:22"/>
    <s v="Approved On Time"/>
    <n v="2"/>
    <s v=""/>
    <s v="785 6015B - BJR SPC Clean and Prep"/>
    <s v="240763 - Brian M. Garza"/>
    <s v="Juan Lopez's Crew"/>
  </r>
  <r>
    <n v="603853"/>
    <s v="240763"/>
    <s v="Brian M. Garza"/>
    <x v="4"/>
    <x v="4"/>
    <s v="785 6015F"/>
    <s v="BJR SPC Haul off Broken concre"/>
    <s v="1"/>
    <n v="2"/>
    <x v="3"/>
    <x v="1"/>
    <m/>
    <x v="29"/>
    <s v="Concrete"/>
    <s v="Luis F. Ramirez"/>
    <s v="05/14/2025, 08:40"/>
    <m/>
    <s v="0001-01-01T00:00:00Z"/>
    <x v="19"/>
    <s v="2025-05-14T13:42:22.9123853Z"/>
    <m/>
    <m/>
    <m/>
    <s v="2023-032 - IH-345 BRIDGE REHABILITATION"/>
    <x v="3"/>
    <d v="2025-05-13T00:00:00"/>
    <x v="3"/>
    <s v="05/14/2025 8:40 AM"/>
    <d v="2025-05-14T13:42:22"/>
    <s v="Approved On Time"/>
    <n v="2"/>
    <s v=""/>
    <s v="785 6015F - BJR SPC Haul off Broken concre"/>
    <s v="240763 - Brian M. Garza"/>
    <s v="Juan Lopez's Crew"/>
  </r>
  <r>
    <n v="603854"/>
    <s v="240763"/>
    <s v="Brian M. Garza"/>
    <x v="4"/>
    <x v="4"/>
    <s v="429 6004A"/>
    <s v="PT DECK REP Chip Clean Areas 4"/>
    <s v="1"/>
    <n v="2"/>
    <x v="3"/>
    <x v="1"/>
    <m/>
    <x v="29"/>
    <s v="Concrete"/>
    <s v="Luis F. Ramirez"/>
    <s v="05/14/2025, 08:40"/>
    <m/>
    <s v="0001-01-01T00:00:00Z"/>
    <x v="19"/>
    <s v="2025-05-14T13:42:22.9219078Z"/>
    <m/>
    <m/>
    <m/>
    <s v="2023-032 - IH-345 BRIDGE REHABILITATION"/>
    <x v="3"/>
    <d v="2025-05-13T00:00:00"/>
    <x v="3"/>
    <s v="05/14/2025 8:40 AM"/>
    <d v="2025-05-14T13:42:22"/>
    <s v="Approved On Time"/>
    <n v="2"/>
    <s v=""/>
    <s v="429 6004A - PT DECK REP Chip Clean Areas 4"/>
    <s v="240763 - Brian M. Garza"/>
    <s v="Juan Lopez's Crew"/>
  </r>
  <r>
    <n v="603855"/>
    <s v="240763"/>
    <s v="Brian M. Garza"/>
    <x v="4"/>
    <x v="4"/>
    <s v="785 6015H"/>
    <s v="BJR SPC Pour Armor Joint"/>
    <s v="1"/>
    <n v="2.5"/>
    <x v="3"/>
    <x v="1"/>
    <m/>
    <x v="29"/>
    <s v="Concrete"/>
    <s v="Luis F. Ramirez"/>
    <s v="05/14/2025, 08:40"/>
    <m/>
    <s v="0001-01-01T00:00:00Z"/>
    <x v="19"/>
    <s v="2025-05-14T13:42:22.9436982Z"/>
    <m/>
    <m/>
    <m/>
    <s v="2023-032 - IH-345 BRIDGE REHABILITATION"/>
    <x v="3"/>
    <d v="2025-05-13T00:00:00"/>
    <x v="3"/>
    <s v="05/14/2025 8:40 AM"/>
    <d v="2025-05-14T13:42:22"/>
    <s v="Approved On Time"/>
    <n v="2.5"/>
    <s v=""/>
    <s v="785 6015H - BJR SPC Pour Armor Joint"/>
    <s v="240763 - Brian M. Garza"/>
    <s v="Juan Lopez's Crew"/>
  </r>
  <r>
    <n v="603821"/>
    <s v="240015"/>
    <s v="Mauro Salinas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29.7769793Z"/>
    <m/>
    <m/>
    <m/>
    <s v="2023-032 - IH-345 BRIDGE REHABILITATION"/>
    <x v="3"/>
    <d v="2025-05-13T00:00:00"/>
    <x v="3"/>
    <s v="05/14/2025 8:39 AM"/>
    <d v="2025-05-14T13:42:29"/>
    <s v="Approved On Time"/>
    <n v="2"/>
    <s v=""/>
    <s v="785 6015A - BJR SPC Chip Area 1.25"/>
    <s v="240015 - Mauro Salinas"/>
    <s v="Juan Lopez's Crew"/>
  </r>
  <r>
    <n v="603822"/>
    <s v="240015"/>
    <s v="Mauro Salinas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29.784647Z"/>
    <m/>
    <m/>
    <m/>
    <s v="2023-032 - IH-345 BRIDGE REHABILITATION"/>
    <x v="3"/>
    <d v="2025-05-13T00:00:00"/>
    <x v="3"/>
    <s v="05/14/2025 8:39 AM"/>
    <d v="2025-05-14T13:42:29"/>
    <s v="Approved On Time"/>
    <n v="2"/>
    <s v=""/>
    <s v="785 6015B - BJR SPC Clean and Prep"/>
    <s v="240015 - Mauro Salinas"/>
    <s v="Juan Lopez's Crew"/>
  </r>
  <r>
    <n v="603823"/>
    <s v="240015"/>
    <s v="Mauro Salinas"/>
    <x v="4"/>
    <x v="4"/>
    <s v="785 6015F"/>
    <s v="BJR SPC Haul off Broken concre"/>
    <s v="1"/>
    <n v="2"/>
    <x v="3"/>
    <x v="1"/>
    <m/>
    <x v="29"/>
    <s v="Concrete"/>
    <s v="Luis F. Ramirez"/>
    <s v="05/14/2025, 08:39"/>
    <m/>
    <s v="0001-01-01T00:00:00Z"/>
    <x v="19"/>
    <s v="2025-05-14T13:42:29.792342Z"/>
    <m/>
    <m/>
    <m/>
    <s v="2023-032 - IH-345 BRIDGE REHABILITATION"/>
    <x v="3"/>
    <d v="2025-05-13T00:00:00"/>
    <x v="3"/>
    <s v="05/14/2025 8:39 AM"/>
    <d v="2025-05-14T13:42:29"/>
    <s v="Approved On Time"/>
    <n v="2"/>
    <s v=""/>
    <s v="785 6015F - BJR SPC Haul off Broken concre"/>
    <s v="240015 - Mauro Salinas"/>
    <s v="Juan Lopez's Crew"/>
  </r>
  <r>
    <n v="603824"/>
    <s v="240015"/>
    <s v="Mauro Salinas"/>
    <x v="4"/>
    <x v="4"/>
    <s v="429 6004A"/>
    <s v="PT DECK REP Chip Clean Areas 4"/>
    <s v="1"/>
    <n v="2"/>
    <x v="3"/>
    <x v="1"/>
    <m/>
    <x v="29"/>
    <s v="Concrete"/>
    <s v="Luis F. Ramirez"/>
    <s v="05/14/2025, 08:39"/>
    <m/>
    <s v="0001-01-01T00:00:00Z"/>
    <x v="19"/>
    <s v="2025-05-14T13:42:29.80096Z"/>
    <m/>
    <m/>
    <m/>
    <s v="2023-032 - IH-345 BRIDGE REHABILITATION"/>
    <x v="3"/>
    <d v="2025-05-13T00:00:00"/>
    <x v="3"/>
    <s v="05/14/2025 8:39 AM"/>
    <d v="2025-05-14T13:42:29"/>
    <s v="Approved On Time"/>
    <n v="2"/>
    <s v=""/>
    <s v="429 6004A - PT DECK REP Chip Clean Areas 4"/>
    <s v="240015 - Mauro Salinas"/>
    <s v="Juan Lopez's Crew"/>
  </r>
  <r>
    <n v="603825"/>
    <s v="240015"/>
    <s v="Mauro Salinas"/>
    <x v="4"/>
    <x v="4"/>
    <s v="785 6015H"/>
    <s v="BJR SPC Pour Armor Joint"/>
    <s v="1"/>
    <n v="2.5"/>
    <x v="3"/>
    <x v="1"/>
    <m/>
    <x v="29"/>
    <s v="Concrete"/>
    <s v="Luis F. Ramirez"/>
    <s v="05/14/2025, 08:39"/>
    <m/>
    <s v="0001-01-01T00:00:00Z"/>
    <x v="19"/>
    <s v="2025-05-14T13:42:29.8092892Z"/>
    <m/>
    <m/>
    <m/>
    <s v="2023-032 - IH-345 BRIDGE REHABILITATION"/>
    <x v="3"/>
    <d v="2025-05-13T00:00:00"/>
    <x v="3"/>
    <s v="05/14/2025 8:39 AM"/>
    <d v="2025-05-14T13:42:29"/>
    <s v="Approved On Time"/>
    <n v="2.5"/>
    <s v=""/>
    <s v="785 6015H - BJR SPC Pour Armor Joint"/>
    <s v="240015 - Mauro Salinas"/>
    <s v="Juan Lopez's Crew"/>
  </r>
  <r>
    <n v="603826"/>
    <s v="240811"/>
    <s v="Kevin Quinones"/>
    <x v="4"/>
    <x v="4"/>
    <s v="785 6015A"/>
    <s v="BJR SPC Chip Area 1.25"/>
    <s v="1"/>
    <n v="2"/>
    <x v="3"/>
    <x v="1"/>
    <m/>
    <x v="29"/>
    <s v="Concrete"/>
    <s v="Luis F. Ramirez"/>
    <s v="05/14/2025, 08:39"/>
    <m/>
    <s v="0001-01-01T00:00:00Z"/>
    <x v="19"/>
    <s v="2025-05-14T13:42:31.8975313Z"/>
    <m/>
    <m/>
    <m/>
    <s v="2023-032 - IH-345 BRIDGE REHABILITATION"/>
    <x v="3"/>
    <d v="2025-05-13T00:00:00"/>
    <x v="3"/>
    <s v="05/14/2025 8:39 AM"/>
    <d v="2025-05-14T13:42:31"/>
    <s v="Approved On Time"/>
    <n v="2"/>
    <s v=""/>
    <s v="785 6015A - BJR SPC Chip Area 1.25"/>
    <s v="240811 - Kevin Quinones"/>
    <s v="Juan Lopez's Crew"/>
  </r>
  <r>
    <n v="603838"/>
    <s v="240811"/>
    <s v="Kevin Quinones"/>
    <x v="4"/>
    <x v="4"/>
    <s v="785 6015B"/>
    <s v="BJR SPC Clean and Prep"/>
    <s v="1"/>
    <n v="2"/>
    <x v="3"/>
    <x v="1"/>
    <m/>
    <x v="29"/>
    <s v="Concrete"/>
    <s v="Luis F. Ramirez"/>
    <s v="05/14/2025, 08:39"/>
    <m/>
    <s v="0001-01-01T00:00:00Z"/>
    <x v="19"/>
    <s v="2025-05-14T13:42:31.9081754Z"/>
    <m/>
    <m/>
    <m/>
    <s v="2023-032 - IH-345 BRIDGE REHABILITATION"/>
    <x v="3"/>
    <d v="2025-05-13T00:00:00"/>
    <x v="3"/>
    <s v="05/14/2025 8:39 AM"/>
    <d v="2025-05-14T13:42:31"/>
    <s v="Approved On Time"/>
    <n v="2"/>
    <s v=""/>
    <s v="785 6015B - BJR SPC Clean and Prep"/>
    <s v="240811 - Kevin Quinones"/>
    <s v="Juan Lopez's Crew"/>
  </r>
  <r>
    <n v="603839"/>
    <s v="240811"/>
    <s v="Kevin Quinones"/>
    <x v="4"/>
    <x v="4"/>
    <s v="785 6015F"/>
    <s v="BJR SPC Haul off Broken concre"/>
    <s v="1"/>
    <n v="2"/>
    <x v="3"/>
    <x v="1"/>
    <m/>
    <x v="29"/>
    <s v="Concrete"/>
    <s v="Luis F. Ramirez"/>
    <s v="05/14/2025, 08:39"/>
    <m/>
    <s v="0001-01-01T00:00:00Z"/>
    <x v="19"/>
    <s v="2025-05-14T13:42:31.9172131Z"/>
    <m/>
    <m/>
    <m/>
    <s v="2023-032 - IH-345 BRIDGE REHABILITATION"/>
    <x v="3"/>
    <d v="2025-05-13T00:00:00"/>
    <x v="3"/>
    <s v="05/14/2025 8:39 AM"/>
    <d v="2025-05-14T13:42:31"/>
    <s v="Approved On Time"/>
    <n v="2"/>
    <s v=""/>
    <s v="785 6015F - BJR SPC Haul off Broken concre"/>
    <s v="240811 - Kevin Quinones"/>
    <s v="Juan Lopez's Crew"/>
  </r>
  <r>
    <n v="603840"/>
    <s v="240811"/>
    <s v="Kevin Quinones"/>
    <x v="4"/>
    <x v="4"/>
    <s v="429 6004A"/>
    <s v="PT DECK REP Chip Clean Areas 4"/>
    <s v="1"/>
    <n v="2"/>
    <x v="3"/>
    <x v="1"/>
    <m/>
    <x v="29"/>
    <s v="Concrete"/>
    <s v="Luis F. Ramirez"/>
    <s v="05/14/2025, 08:40"/>
    <m/>
    <s v="0001-01-01T00:00:00Z"/>
    <x v="19"/>
    <s v="2025-05-14T13:42:31.9275132Z"/>
    <m/>
    <m/>
    <m/>
    <s v="2023-032 - IH-345 BRIDGE REHABILITATION"/>
    <x v="3"/>
    <d v="2025-05-13T00:00:00"/>
    <x v="3"/>
    <s v="05/14/2025 8:40 AM"/>
    <d v="2025-05-14T13:42:31"/>
    <s v="Approved On Time"/>
    <n v="2"/>
    <s v=""/>
    <s v="429 6004A - PT DECK REP Chip Clean Areas 4"/>
    <s v="240811 - Kevin Quinones"/>
    <s v="Juan Lopez's Crew"/>
  </r>
  <r>
    <n v="603841"/>
    <s v="240811"/>
    <s v="Kevin Quinones"/>
    <x v="4"/>
    <x v="4"/>
    <s v="785 6015H"/>
    <s v="BJR SPC Pour Armor Joint"/>
    <s v="1"/>
    <n v="2.5"/>
    <x v="3"/>
    <x v="1"/>
    <m/>
    <x v="29"/>
    <s v="Concrete"/>
    <s v="Luis F. Ramirez"/>
    <s v="05/14/2025, 08:40"/>
    <m/>
    <s v="0001-01-01T00:00:00Z"/>
    <x v="19"/>
    <s v="2025-05-14T13:42:31.936004Z"/>
    <m/>
    <m/>
    <m/>
    <s v="2023-032 - IH-345 BRIDGE REHABILITATION"/>
    <x v="3"/>
    <d v="2025-05-13T00:00:00"/>
    <x v="3"/>
    <s v="05/14/2025 8:40 AM"/>
    <d v="2025-05-14T13:42:31"/>
    <s v="Approved On Time"/>
    <n v="2.5"/>
    <s v=""/>
    <s v="785 6015H - BJR SPC Pour Armor Joint"/>
    <s v="240811 - Kevin Quinones"/>
    <s v="Juan Lopez's Crew"/>
  </r>
  <r>
    <n v="603942"/>
    <s v="240297"/>
    <s v="Isaac Caamal"/>
    <x v="4"/>
    <x v="4"/>
    <s v="4106 6001C"/>
    <s v="PPO Conc Overlay Setup Machine"/>
    <s v="1"/>
    <n v="2"/>
    <x v="3"/>
    <x v="1"/>
    <m/>
    <x v="22"/>
    <s v="Bridge"/>
    <s v="Salvador Aguillon"/>
    <s v="05/14/2025, 13:37"/>
    <m/>
    <s v="0001-01-01T00:00:00Z"/>
    <x v="19"/>
    <s v="2025-05-15T11:37:39.4651594Z"/>
    <m/>
    <m/>
    <m/>
    <s v="2023-032 - IH-345 BRIDGE REHABILITATION"/>
    <x v="3"/>
    <d v="2025-05-13T00:00:00"/>
    <x v="3"/>
    <s v="05/14/2025 1:37 PM"/>
    <d v="2025-05-15T11:37:39"/>
    <s v="Approved On Time"/>
    <n v="2"/>
    <s v=""/>
    <s v="4106 6001C - PPO Conc Overlay Setup Machine"/>
    <s v="240297 - Isaac Caamal"/>
    <s v="Salvador Aguillon Crew"/>
  </r>
  <r>
    <n v="603943"/>
    <s v="240297"/>
    <s v="Isaac Caamal"/>
    <x v="4"/>
    <x v="4"/>
    <s v="4106 6001D"/>
    <s v="PPO Conc Overlay Prep for Over"/>
    <s v="1"/>
    <n v="2"/>
    <x v="3"/>
    <x v="1"/>
    <m/>
    <x v="22"/>
    <s v="Bridge"/>
    <s v="Salvador Aguillon"/>
    <s v="05/14/2025, 13:37"/>
    <m/>
    <s v="0001-01-01T00:00:00Z"/>
    <x v="19"/>
    <s v="2025-05-15T11:37:39.4736319Z"/>
    <m/>
    <m/>
    <m/>
    <s v="2023-032 - IH-345 BRIDGE REHABILITATION"/>
    <x v="3"/>
    <d v="2025-05-13T00:00:00"/>
    <x v="3"/>
    <s v="05/14/2025 1:37 PM"/>
    <d v="2025-05-15T11:37:39"/>
    <s v="Approved On Time"/>
    <n v="2"/>
    <s v=""/>
    <s v="4106 6001D - PPO Conc Overlay Prep for Over"/>
    <s v="240297 - Isaac Caamal"/>
    <s v="Salvador Aguillon Crew"/>
  </r>
  <r>
    <n v="603944"/>
    <s v="240297"/>
    <s v="Isaac Caamal"/>
    <x v="4"/>
    <x v="4"/>
    <s v="4106 6001G"/>
    <s v="PPO Conc Overlay Pour"/>
    <s v="1"/>
    <n v="8"/>
    <x v="3"/>
    <x v="1"/>
    <m/>
    <x v="22"/>
    <s v="Bridge"/>
    <s v="Salvador Aguillon"/>
    <s v="05/14/2025, 13:37"/>
    <m/>
    <s v="0001-01-01T00:00:00Z"/>
    <x v="19"/>
    <s v="2025-05-15T11:37:39.4821626Z"/>
    <m/>
    <m/>
    <m/>
    <s v="2023-032 - IH-345 BRIDGE REHABILITATION"/>
    <x v="3"/>
    <d v="2025-05-13T00:00:00"/>
    <x v="3"/>
    <s v="05/14/2025 1:37 PM"/>
    <d v="2025-05-15T11:37:39"/>
    <s v="Approved On Time"/>
    <n v="8"/>
    <s v=""/>
    <s v="4106 6001G - PPO Conc Overlay Pour"/>
    <s v="240297 - Isaac Caamal"/>
    <s v="Salvador Aguillon Crew"/>
  </r>
  <r>
    <n v="603487"/>
    <s v="240297"/>
    <s v="Isaac Caamal"/>
    <x v="4"/>
    <x v="4"/>
    <s v="4106 6001C"/>
    <s v="PPO Conc Overlay Setup Machine"/>
    <s v="1"/>
    <n v="2"/>
    <x v="4"/>
    <x v="1"/>
    <m/>
    <x v="22"/>
    <s v="Bridge"/>
    <s v="Salvador Aguillon"/>
    <s v="05/13/2025, 14:14"/>
    <m/>
    <s v="0001-01-01T00:00:00Z"/>
    <x v="19"/>
    <s v="2025-05-14T12:33:33.2835268Z"/>
    <m/>
    <m/>
    <m/>
    <s v="2023-032 - IH-345 BRIDGE REHABILITATION"/>
    <x v="3"/>
    <d v="2025-05-12T00:00:00"/>
    <x v="4"/>
    <s v="05/13/2025 2:14 PM"/>
    <d v="2025-05-14T12:33:33"/>
    <s v="Approved On Time"/>
    <n v="2"/>
    <s v=""/>
    <s v="4106 6001C - PPO Conc Overlay Setup Machine"/>
    <s v="240297 - Isaac Caamal"/>
    <s v="Salvador Aguillon Crew"/>
  </r>
  <r>
    <n v="603488"/>
    <s v="240297"/>
    <s v="Isaac Caamal"/>
    <x v="4"/>
    <x v="4"/>
    <s v="4106 6001D"/>
    <s v="PPO Conc Overlay Prep for Over"/>
    <s v="1"/>
    <n v="4"/>
    <x v="4"/>
    <x v="1"/>
    <m/>
    <x v="22"/>
    <s v="Bridge"/>
    <s v="Salvador Aguillon"/>
    <s v="05/13/2025, 14:14"/>
    <m/>
    <s v="0001-01-01T00:00:00Z"/>
    <x v="19"/>
    <s v="2025-05-14T12:33:33.2926932Z"/>
    <m/>
    <m/>
    <m/>
    <s v="2023-032 - IH-345 BRIDGE REHABILITATION"/>
    <x v="3"/>
    <d v="2025-05-12T00:00:00"/>
    <x v="4"/>
    <s v="05/13/2025 2:14 PM"/>
    <d v="2025-05-14T12:33:33"/>
    <s v="Approved On Time"/>
    <n v="4"/>
    <s v=""/>
    <s v="4106 6001D - PPO Conc Overlay Prep for Over"/>
    <s v="240297 - Isaac Caamal"/>
    <s v="Salvador Aguillon Crew"/>
  </r>
  <r>
    <n v="603489"/>
    <s v="240297"/>
    <s v="Isaac Caamal"/>
    <x v="4"/>
    <x v="4"/>
    <s v="4106 6001G"/>
    <s v="PPO Conc Overlay Pour"/>
    <s v="1"/>
    <n v="6.5"/>
    <x v="4"/>
    <x v="1"/>
    <m/>
    <x v="22"/>
    <s v="Bridge"/>
    <s v="Salvador Aguillon"/>
    <s v="05/13/2025, 14:14"/>
    <m/>
    <s v="0001-01-01T00:00:00Z"/>
    <x v="19"/>
    <s v="2025-05-14T12:33:33.3021005Z"/>
    <m/>
    <m/>
    <m/>
    <s v="2023-032 - IH-345 BRIDGE REHABILITATION"/>
    <x v="3"/>
    <d v="2025-05-12T00:00:00"/>
    <x v="4"/>
    <s v="05/13/2025 2:14 PM"/>
    <d v="2025-05-14T12:33:33"/>
    <s v="Approved On Time"/>
    <n v="6.5"/>
    <s v=""/>
    <s v="4106 6001G - PPO Conc Overlay Pour"/>
    <s v="240297 - Isaac Caamal"/>
    <s v="Salvador Aguillon Crew"/>
  </r>
  <r>
    <n v="603490"/>
    <s v="240709"/>
    <s v="Agustin Ruiz Ledesma"/>
    <x v="4"/>
    <x v="4"/>
    <s v="4106 6001C"/>
    <s v="PPO Conc Overlay Setup Machine"/>
    <s v="1"/>
    <n v="2"/>
    <x v="4"/>
    <x v="1"/>
    <m/>
    <x v="22"/>
    <s v="Bridge"/>
    <s v="Salvador Aguillon"/>
    <s v="05/13/2025, 14:14"/>
    <m/>
    <s v="0001-01-01T00:00:00Z"/>
    <x v="19"/>
    <s v="2025-05-14T12:33:37.048219Z"/>
    <m/>
    <m/>
    <m/>
    <s v="2023-032 - IH-345 BRIDGE REHABILITATION"/>
    <x v="3"/>
    <d v="2025-05-12T00:00:00"/>
    <x v="4"/>
    <s v="05/13/2025 2:14 PM"/>
    <d v="2025-05-14T12:33:37"/>
    <s v="Approved On Time"/>
    <n v="2"/>
    <s v=""/>
    <s v="4106 6001C - PPO Conc Overlay Setup Machine"/>
    <s v="240709 - Agustin Ruiz Ledesma"/>
    <s v="Salvador Aguillon Crew"/>
  </r>
  <r>
    <n v="603491"/>
    <s v="240709"/>
    <s v="Agustin Ruiz Ledesma"/>
    <x v="4"/>
    <x v="4"/>
    <s v="4106 6001D"/>
    <s v="PPO Conc Overlay Prep for Over"/>
    <s v="1"/>
    <n v="2"/>
    <x v="4"/>
    <x v="1"/>
    <m/>
    <x v="22"/>
    <s v="Bridge"/>
    <s v="Salvador Aguillon"/>
    <s v="05/13/2025, 14:14"/>
    <m/>
    <s v="0001-01-01T00:00:00Z"/>
    <x v="19"/>
    <s v="2025-05-14T12:33:37.0609398Z"/>
    <m/>
    <m/>
    <m/>
    <s v="2023-032 - IH-345 BRIDGE REHABILITATION"/>
    <x v="3"/>
    <d v="2025-05-12T00:00:00"/>
    <x v="4"/>
    <s v="05/13/2025 2:14 PM"/>
    <d v="2025-05-14T12:33:37"/>
    <s v="Approved On Time"/>
    <n v="2"/>
    <s v=""/>
    <s v="4106 6001D - PPO Conc Overlay Prep for Over"/>
    <s v="240709 - Agustin Ruiz Ledesma"/>
    <s v="Salvador Aguillon Crew"/>
  </r>
  <r>
    <n v="603492"/>
    <s v="240709"/>
    <s v="Agustin Ruiz Ledesma"/>
    <x v="4"/>
    <x v="4"/>
    <s v="4106 6001G"/>
    <s v="PPO Conc Overlay Pour"/>
    <s v="1"/>
    <n v="2"/>
    <x v="4"/>
    <x v="1"/>
    <m/>
    <x v="22"/>
    <s v="Bridge"/>
    <s v="Salvador Aguillon"/>
    <s v="05/13/2025, 14:14"/>
    <m/>
    <s v="0001-01-01T00:00:00Z"/>
    <x v="19"/>
    <s v="2025-05-14T12:33:37.073614Z"/>
    <m/>
    <m/>
    <m/>
    <s v="2023-032 - IH-345 BRIDGE REHABILITATION"/>
    <x v="3"/>
    <d v="2025-05-12T00:00:00"/>
    <x v="4"/>
    <s v="05/13/2025 2:14 PM"/>
    <d v="2025-05-14T12:33:37"/>
    <s v="Approved On Time"/>
    <n v="2"/>
    <s v=""/>
    <s v="4106 6001G - PPO Conc Overlay Pour"/>
    <s v="240709 - Agustin Ruiz Ledesma"/>
    <s v="Salvador Aguillon Crew"/>
  </r>
  <r>
    <n v="603939"/>
    <s v="240019"/>
    <s v="Salvador Aguillon"/>
    <x v="4"/>
    <x v="4"/>
    <s v="4106 6001G"/>
    <s v="PPO Conc Overlay Pour"/>
    <s v="1"/>
    <n v="6"/>
    <x v="3"/>
    <x v="1"/>
    <m/>
    <x v="22"/>
    <s v="Bridge"/>
    <s v="Salvador Aguillon"/>
    <s v="05/14/2025, 13:37"/>
    <m/>
    <s v="0001-01-01T00:00:00Z"/>
    <x v="19"/>
    <s v="2025-05-15T11:37:28.2742079Z"/>
    <m/>
    <m/>
    <m/>
    <s v="2023-032 - IH-345 BRIDGE REHABILITATION"/>
    <x v="3"/>
    <d v="2025-05-13T00:00:00"/>
    <x v="3"/>
    <s v="05/14/2025 1:37 PM"/>
    <d v="2025-05-15T11:37:28"/>
    <s v="Approved On Time"/>
    <n v="6"/>
    <s v=""/>
    <s v="4106 6001G - PPO Conc Overlay Pour"/>
    <s v="240019 - Salvador Aguillon"/>
    <s v="Salvador Aguillon Crew"/>
  </r>
  <r>
    <n v="603940"/>
    <s v="240019"/>
    <s v="Salvador Aguillon"/>
    <x v="4"/>
    <x v="4"/>
    <s v="4106 6001D"/>
    <s v="PPO Conc Overlay Prep for Over"/>
    <s v="1"/>
    <n v="1"/>
    <x v="3"/>
    <x v="1"/>
    <m/>
    <x v="22"/>
    <s v="Bridge"/>
    <s v="Salvador Aguillon"/>
    <s v="05/14/2025, 13:37"/>
    <m/>
    <s v="0001-01-01T00:00:00Z"/>
    <x v="19"/>
    <s v="2025-05-15T11:37:34.8136387Z"/>
    <m/>
    <m/>
    <m/>
    <s v="2023-032 - IH-345 BRIDGE REHABILITATION"/>
    <x v="3"/>
    <d v="2025-05-13T00:00:00"/>
    <x v="3"/>
    <s v="05/14/2025 1:37 PM"/>
    <d v="2025-05-15T11:37:34"/>
    <s v="Approved On Time"/>
    <n v="1"/>
    <s v=""/>
    <s v="4106 6001D - PPO Conc Overlay Prep for Over"/>
    <s v="240019 - Salvador Aguillon"/>
    <s v="Salvador Aguillon Crew"/>
  </r>
  <r>
    <n v="603941"/>
    <s v="240019"/>
    <s v="Salvador Aguillon"/>
    <x v="4"/>
    <x v="4"/>
    <s v="4106 6001C"/>
    <s v="PPO Conc Overlay Setup Machine"/>
    <s v="1"/>
    <n v="1"/>
    <x v="3"/>
    <x v="1"/>
    <m/>
    <x v="22"/>
    <s v="Bridge"/>
    <s v="Salvador Aguillon"/>
    <s v="05/14/2025, 13:37"/>
    <m/>
    <s v="0001-01-01T00:00:00Z"/>
    <x v="19"/>
    <s v="2025-05-15T11:37:34.8220881Z"/>
    <m/>
    <m/>
    <m/>
    <s v="2023-032 - IH-345 BRIDGE REHABILITATION"/>
    <x v="3"/>
    <d v="2025-05-13T00:00:00"/>
    <x v="3"/>
    <s v="05/14/2025 1:37 PM"/>
    <d v="2025-05-15T11:37:34"/>
    <s v="Approved On Time"/>
    <n v="1"/>
    <s v=""/>
    <s v="4106 6001C - PPO Conc Overlay Setup Machine"/>
    <s v="240019 - Salvador Aguillon"/>
    <s v="Salvador Aguillon Crew"/>
  </r>
  <r>
    <n v="603484"/>
    <s v="240019"/>
    <s v="Salvador Aguillon"/>
    <x v="4"/>
    <x v="4"/>
    <s v="4106 6001C"/>
    <s v="PPO Conc Overlay Setup Machine"/>
    <s v="1"/>
    <n v="1"/>
    <x v="4"/>
    <x v="1"/>
    <m/>
    <x v="22"/>
    <s v="Bridge"/>
    <s v="Salvador Aguillon"/>
    <s v="05/13/2025, 14:13"/>
    <m/>
    <s v="0001-01-01T00:00:00Z"/>
    <x v="19"/>
    <s v="2025-05-14T12:33:21.9878009Z"/>
    <m/>
    <m/>
    <m/>
    <s v="2023-032 - IH-345 BRIDGE REHABILITATION"/>
    <x v="3"/>
    <d v="2025-05-12T00:00:00"/>
    <x v="4"/>
    <s v="05/13/2025 2:13 PM"/>
    <d v="2025-05-14T12:33:21"/>
    <s v="Approved On Time"/>
    <n v="1"/>
    <s v=""/>
    <s v="4106 6001C - PPO Conc Overlay Setup Machine"/>
    <s v="240019 - Salvador Aguillon"/>
    <s v="Salvador Aguillon Crew"/>
  </r>
  <r>
    <n v="603485"/>
    <s v="240019"/>
    <s v="Salvador Aguillon"/>
    <x v="4"/>
    <x v="4"/>
    <s v="4106 6001D"/>
    <s v="PPO Conc Overlay Prep for Over"/>
    <s v="1"/>
    <n v="1"/>
    <x v="4"/>
    <x v="1"/>
    <m/>
    <x v="22"/>
    <s v="Bridge"/>
    <s v="Salvador Aguillon"/>
    <s v="05/13/2025, 14:13"/>
    <m/>
    <s v="0001-01-01T00:00:00Z"/>
    <x v="19"/>
    <s v="2025-05-14T12:33:21.9997142Z"/>
    <m/>
    <m/>
    <m/>
    <s v="2023-032 - IH-345 BRIDGE REHABILITATION"/>
    <x v="3"/>
    <d v="2025-05-12T00:00:00"/>
    <x v="4"/>
    <s v="05/13/2025 2:13 PM"/>
    <d v="2025-05-14T12:33:21"/>
    <s v="Approved On Time"/>
    <n v="1"/>
    <s v=""/>
    <s v="4106 6001D - PPO Conc Overlay Prep for Over"/>
    <s v="240019 - Salvador Aguillon"/>
    <s v="Salvador Aguillon Crew"/>
  </r>
  <r>
    <n v="603486"/>
    <s v="240019"/>
    <s v="Salvador Aguillon"/>
    <x v="4"/>
    <x v="4"/>
    <s v="4106 6001G"/>
    <s v="PPO Conc Overlay Pour"/>
    <s v="1"/>
    <n v="6"/>
    <x v="4"/>
    <x v="1"/>
    <m/>
    <x v="22"/>
    <s v="Bridge"/>
    <s v="Salvador Aguillon"/>
    <s v="05/13/2025, 14:14"/>
    <m/>
    <s v="0001-01-01T00:00:00Z"/>
    <x v="19"/>
    <s v="2025-05-14T12:33:22.0082444Z"/>
    <m/>
    <m/>
    <m/>
    <s v="2023-032 - IH-345 BRIDGE REHABILITATION"/>
    <x v="3"/>
    <d v="2025-05-12T00:00:00"/>
    <x v="4"/>
    <s v="05/13/2025 2:14 PM"/>
    <d v="2025-05-14T12:33:22"/>
    <s v="Approved On Time"/>
    <n v="6"/>
    <s v=""/>
    <s v="4106 6001G - PPO Conc Overlay Pour"/>
    <s v="240019 - Salvador Aguillon"/>
    <s v="Salvador Aguillon Crew"/>
  </r>
  <r>
    <n v="603746"/>
    <s v="240828"/>
    <s v="Mario De La Torre"/>
    <x v="4"/>
    <x v="4"/>
    <s v="502 6001B"/>
    <s v="TRAFF Full Single Lanes Closur"/>
    <s v="1"/>
    <n v="10.5"/>
    <x v="3"/>
    <x v="1"/>
    <m/>
    <x v="26"/>
    <s v="Traffic"/>
    <s v="Omar Ramirez"/>
    <s v="05/14/2025, 06:57"/>
    <m/>
    <s v="0001-01-01T00:00:00Z"/>
    <x v="19"/>
    <s v="2025-05-14T12:39:49.4276222Z"/>
    <m/>
    <m/>
    <m/>
    <s v="2023-032 - IH-345 BRIDGE REHABILITATION"/>
    <x v="3"/>
    <d v="2025-05-13T00:00:00"/>
    <x v="3"/>
    <s v="05/14/2025 6:57 AM"/>
    <d v="2025-05-14T12:39:49"/>
    <s v="Approved On Time"/>
    <n v="10.5"/>
    <s v=""/>
    <s v="502 6001B - TRAFF Full Single Lanes Closur"/>
    <s v="240828 - Mario De La Torre"/>
    <s v="Omar Ramirez Traffic Crew"/>
  </r>
  <r>
    <n v="603742"/>
    <s v="240254"/>
    <s v="Salvador Rodriguez Jr"/>
    <x v="4"/>
    <x v="4"/>
    <s v="502 6001B"/>
    <s v="TRAFF Full Single Lanes Closur"/>
    <s v="1"/>
    <n v="9"/>
    <x v="3"/>
    <x v="1"/>
    <m/>
    <x v="26"/>
    <s v="Traffic"/>
    <s v="Omar Ramirez"/>
    <s v="05/14/2025, 06:57"/>
    <m/>
    <s v="0001-01-01T00:00:00Z"/>
    <x v="19"/>
    <s v="2025-05-14T12:39:53.68278Z"/>
    <m/>
    <m/>
    <m/>
    <s v="2023-032 - IH-345 BRIDGE REHABILITATION"/>
    <x v="3"/>
    <d v="2025-05-13T00:00:00"/>
    <x v="3"/>
    <s v="05/14/2025 6:57 AM"/>
    <d v="2025-05-14T12:39:53"/>
    <s v="Approved On Time"/>
    <n v="9"/>
    <s v=""/>
    <s v="502 6001B - TRAFF Full Single Lanes Closur"/>
    <s v="240254 - Salvador Rodriguez Jr"/>
    <s v="Omar Ramirez Traffic Crew"/>
  </r>
  <r>
    <n v="604126"/>
    <s v="240819"/>
    <s v="Nathan T. Jackson"/>
    <x v="4"/>
    <x v="4"/>
    <s v="4106 6001M"/>
    <s v="PPC DRIVER"/>
    <s v="1"/>
    <n v="7"/>
    <x v="1"/>
    <x v="1"/>
    <m/>
    <x v="1"/>
    <m/>
    <s v="Nathan T. Jackson"/>
    <s v="05/15/2025, 02:51"/>
    <m/>
    <s v="0001-01-01T00:00:00Z"/>
    <x v="19"/>
    <s v="2025-05-15T11:39:06.6996862Z"/>
    <m/>
    <m/>
    <m/>
    <s v="2023-032 - IH-345 BRIDGE REHABILITATION"/>
    <x v="3"/>
    <d v="2025-05-15T00:00:00"/>
    <x v="1"/>
    <s v="05/15/2025 2:51 AM"/>
    <d v="2025-05-15T11:39:06"/>
    <s v="Approved On Time"/>
    <n v="7"/>
    <s v=""/>
    <s v="4106 6001M - PPC DRIVER"/>
    <s v="240819 - Nathan T. Jackson"/>
    <s v=""/>
  </r>
  <r>
    <n v="603958"/>
    <s v="240076"/>
    <s v="Miguel Rodriguez"/>
    <x v="4"/>
    <x v="4"/>
    <s v="4106 6001G"/>
    <s v="PPO Conc Overlay Pour"/>
    <s v="1"/>
    <n v="9"/>
    <x v="3"/>
    <x v="1"/>
    <m/>
    <x v="9"/>
    <s v="Bridge"/>
    <s v="Juan P. Rodriguez"/>
    <s v="05/14/2025, 13:58"/>
    <m/>
    <s v="0001-01-01T00:00:00Z"/>
    <x v="19"/>
    <s v="2025-05-15T11:41:36.5851688Z"/>
    <m/>
    <m/>
    <m/>
    <s v="2023-032 - IH-345 BRIDGE REHABILITATION"/>
    <x v="3"/>
    <d v="2025-05-13T00:00:00"/>
    <x v="3"/>
    <s v="05/14/2025 1:58 PM"/>
    <d v="2025-05-15T11:41:36"/>
    <s v="Approved On Time"/>
    <n v="9"/>
    <s v=""/>
    <s v="4106 6001G - PPO Conc Overlay Pour"/>
    <s v="240076 - Miguel Rodriguez"/>
    <s v="Juan Rodriguez's Crew"/>
  </r>
  <r>
    <n v="603951"/>
    <s v="240076"/>
    <s v="Miguel Rodriguez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36.577083Z"/>
    <m/>
    <m/>
    <m/>
    <s v="2023-032 - IH-345 BRIDGE REHABILITATION"/>
    <x v="3"/>
    <d v="2025-05-13T00:00:00"/>
    <x v="3"/>
    <s v="05/14/2025 1:57 PM"/>
    <d v="2025-05-15T11:41:36"/>
    <s v="Approved On Time"/>
    <n v="3"/>
    <s v=""/>
    <s v="4106 6001H - PPO Conc Overlay Clean After P"/>
    <s v="240076 - Miguel Rodriguez"/>
    <s v="Juan Rodriguez's Crew"/>
  </r>
  <r>
    <n v="603949"/>
    <s v="240374"/>
    <s v="Angel J. Flores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24.0454262Z"/>
    <m/>
    <m/>
    <m/>
    <s v="2023-032 - IH-345 BRIDGE REHABILITATION"/>
    <x v="3"/>
    <d v="2025-05-13T00:00:00"/>
    <x v="3"/>
    <s v="05/14/2025 1:57 PM"/>
    <d v="2025-05-15T11:41:24"/>
    <s v="Approved On Time"/>
    <n v="3"/>
    <s v=""/>
    <s v="4106 6001H - PPO Conc Overlay Clean After P"/>
    <s v="240374 - Angel J. Flores"/>
    <s v="Juan Rodriguez's Crew"/>
  </r>
  <r>
    <n v="603957"/>
    <s v="240374"/>
    <s v="Angel J. Flores"/>
    <x v="4"/>
    <x v="4"/>
    <s v="4106 6001G"/>
    <s v="PPO Conc Overlay Pour"/>
    <s v="1"/>
    <n v="9"/>
    <x v="3"/>
    <x v="1"/>
    <m/>
    <x v="9"/>
    <s v="Bridge"/>
    <s v="Juan P. Rodriguez"/>
    <s v="05/14/2025, 13:58"/>
    <m/>
    <s v="0001-01-01T00:00:00Z"/>
    <x v="19"/>
    <s v="2025-05-15T11:41:24.0554197Z"/>
    <m/>
    <m/>
    <m/>
    <s v="2023-032 - IH-345 BRIDGE REHABILITATION"/>
    <x v="3"/>
    <d v="2025-05-13T00:00:00"/>
    <x v="3"/>
    <s v="05/14/2025 1:58 PM"/>
    <d v="2025-05-15T11:41:24"/>
    <s v="Approved On Time"/>
    <n v="9"/>
    <s v=""/>
    <s v="4106 6001G - PPO Conc Overlay Pour"/>
    <s v="240374 - Angel J. Flores"/>
    <s v="Juan Rodriguez's Crew"/>
  </r>
  <r>
    <n v="603959"/>
    <s v="240033"/>
    <s v="Ramon Deanda"/>
    <x v="4"/>
    <x v="4"/>
    <s v="4106 6001G"/>
    <s v="PPO Conc Overlay Pour"/>
    <s v="1"/>
    <n v="9"/>
    <x v="3"/>
    <x v="1"/>
    <m/>
    <x v="9"/>
    <s v="Bridge"/>
    <s v="Juan P. Rodriguez"/>
    <s v="05/14/2025, 13:59"/>
    <m/>
    <s v="0001-01-01T00:00:00Z"/>
    <x v="19"/>
    <s v="2025-05-15T11:41:29.3025823Z"/>
    <m/>
    <m/>
    <m/>
    <s v="2023-032 - IH-345 BRIDGE REHABILITATION"/>
    <x v="3"/>
    <d v="2025-05-13T00:00:00"/>
    <x v="3"/>
    <s v="05/14/2025 1:59 PM"/>
    <d v="2025-05-15T11:41:29"/>
    <s v="Approved On Time"/>
    <n v="9"/>
    <s v=""/>
    <s v="4106 6001G - PPO Conc Overlay Pour"/>
    <s v="240033 - Ramon Deanda"/>
    <s v="Juan Rodriguez's Crew"/>
  </r>
  <r>
    <n v="603950"/>
    <s v="240033"/>
    <s v="Ramon Deanda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29.2939965Z"/>
    <m/>
    <m/>
    <m/>
    <s v="2023-032 - IH-345 BRIDGE REHABILITATION"/>
    <x v="3"/>
    <d v="2025-05-13T00:00:00"/>
    <x v="3"/>
    <s v="05/14/2025 1:57 PM"/>
    <d v="2025-05-15T11:41:29"/>
    <s v="Approved On Time"/>
    <n v="3"/>
    <s v=""/>
    <s v="4106 6001H - PPO Conc Overlay Clean After P"/>
    <s v="240033 - Ramon Deanda"/>
    <s v="Juan Rodriguez's Crew"/>
  </r>
  <r>
    <n v="603948"/>
    <s v="240774"/>
    <s v="Jesus H. Bravo Martinez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38.8397356Z"/>
    <m/>
    <m/>
    <m/>
    <s v="2023-032 - IH-345 BRIDGE REHABILITATION"/>
    <x v="3"/>
    <d v="2025-05-13T00:00:00"/>
    <x v="3"/>
    <s v="05/14/2025 1:57 PM"/>
    <d v="2025-05-15T11:41:38"/>
    <s v="Approved On Time"/>
    <n v="3"/>
    <s v=""/>
    <s v="4106 6001H - PPO Conc Overlay Clean After P"/>
    <s v="240774 - Jesus H. Bravo Martinez"/>
    <s v="Juan Rodriguez's Crew"/>
  </r>
  <r>
    <n v="603956"/>
    <s v="240774"/>
    <s v="Jesus H. Bravo Martinez"/>
    <x v="4"/>
    <x v="4"/>
    <s v="4106 6001G"/>
    <s v="PPO Conc Overlay Pour"/>
    <s v="1"/>
    <n v="9"/>
    <x v="3"/>
    <x v="1"/>
    <m/>
    <x v="9"/>
    <s v="Bridge"/>
    <s v="Juan P. Rodriguez"/>
    <s v="05/14/2025, 13:58"/>
    <m/>
    <s v="0001-01-01T00:00:00Z"/>
    <x v="19"/>
    <s v="2025-05-15T11:41:38.8585961Z"/>
    <m/>
    <m/>
    <m/>
    <s v="2023-032 - IH-345 BRIDGE REHABILITATION"/>
    <x v="3"/>
    <d v="2025-05-13T00:00:00"/>
    <x v="3"/>
    <s v="05/14/2025 1:58 PM"/>
    <d v="2025-05-15T11:41:38"/>
    <s v="Approved On Time"/>
    <n v="9"/>
    <s v=""/>
    <s v="4106 6001G - PPO Conc Overlay Pour"/>
    <s v="240774 - Jesus H. Bravo Martinez"/>
    <s v="Juan Rodriguez's Crew"/>
  </r>
  <r>
    <n v="603954"/>
    <s v="240075"/>
    <s v="Juan P. Rodriguez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45.9865481Z"/>
    <m/>
    <m/>
    <m/>
    <s v="2023-032 - IH-345 BRIDGE REHABILITATION"/>
    <x v="3"/>
    <d v="2025-05-13T00:00:00"/>
    <x v="3"/>
    <s v="05/14/2025 1:57 PM"/>
    <d v="2025-05-15T11:41:45"/>
    <s v="Approved On Time"/>
    <n v="3"/>
    <s v=""/>
    <s v="4106 6001H - PPO Conc Overlay Clean After P"/>
    <s v="240075 - Juan P. Rodriguez"/>
    <s v="Juan Rodriguez's Crew"/>
  </r>
  <r>
    <n v="603962"/>
    <s v="240075"/>
    <s v="Juan P. Rodriguez"/>
    <x v="4"/>
    <x v="4"/>
    <s v="4106 6001G"/>
    <s v="PPO Conc Overlay Pour"/>
    <s v="1"/>
    <n v="5"/>
    <x v="3"/>
    <x v="1"/>
    <m/>
    <x v="9"/>
    <s v="Bridge"/>
    <s v="Juan P. Rodriguez"/>
    <s v="05/14/2025, 13:59"/>
    <m/>
    <s v="0001-01-01T00:00:00Z"/>
    <x v="19"/>
    <s v="2025-05-15T11:41:45.9970981Z"/>
    <m/>
    <m/>
    <m/>
    <s v="2023-032 - IH-345 BRIDGE REHABILITATION"/>
    <x v="3"/>
    <d v="2025-05-13T00:00:00"/>
    <x v="3"/>
    <s v="05/14/2025 1:59 PM"/>
    <d v="2025-05-15T11:41:45"/>
    <s v="Approved On Time"/>
    <n v="5"/>
    <s v=""/>
    <s v="4106 6001G - PPO Conc Overlay Pour"/>
    <s v="240075 - Juan P. Rodriguez"/>
    <s v="Juan Rodriguez's Crew"/>
  </r>
  <r>
    <n v="603961"/>
    <s v="240064"/>
    <s v="Jose M. Perez"/>
    <x v="4"/>
    <x v="4"/>
    <s v="4106 6001G"/>
    <s v="PPO Conc Overlay Pour"/>
    <s v="1"/>
    <n v="9"/>
    <x v="3"/>
    <x v="1"/>
    <m/>
    <x v="9"/>
    <s v="Bridge"/>
    <s v="Juan P. Rodriguez"/>
    <s v="05/14/2025, 13:59"/>
    <m/>
    <s v="0001-01-01T00:00:00Z"/>
    <x v="19"/>
    <s v="2025-05-15T11:41:43.8369977Z"/>
    <m/>
    <m/>
    <m/>
    <s v="2023-032 - IH-345 BRIDGE REHABILITATION"/>
    <x v="3"/>
    <d v="2025-05-13T00:00:00"/>
    <x v="3"/>
    <s v="05/14/2025 1:59 PM"/>
    <d v="2025-05-15T11:41:43"/>
    <s v="Approved On Time"/>
    <n v="9"/>
    <s v=""/>
    <s v="4106 6001G - PPO Conc Overlay Pour"/>
    <s v="240064 - Jose M. Perez"/>
    <s v="Juan Rodriguez's Crew"/>
  </r>
  <r>
    <n v="603953"/>
    <s v="240064"/>
    <s v="Jose M. Perez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43.827939Z"/>
    <m/>
    <m/>
    <m/>
    <s v="2023-032 - IH-345 BRIDGE REHABILITATION"/>
    <x v="3"/>
    <d v="2025-05-13T00:00:00"/>
    <x v="3"/>
    <s v="05/14/2025 1:57 PM"/>
    <d v="2025-05-15T11:41:43"/>
    <s v="Approved On Time"/>
    <n v="3"/>
    <s v=""/>
    <s v="4106 6001H - PPO Conc Overlay Clean After P"/>
    <s v="240064 - Jose M. Perez"/>
    <s v="Juan Rodriguez's Crew"/>
  </r>
  <r>
    <n v="603963"/>
    <s v="240504"/>
    <s v="Carlos A. Rodriguez Avelar"/>
    <x v="4"/>
    <x v="4"/>
    <s v="4106 6001G"/>
    <s v="PPO Conc Overlay Pour"/>
    <s v="1"/>
    <n v="9"/>
    <x v="3"/>
    <x v="1"/>
    <m/>
    <x v="9"/>
    <s v="Bridge"/>
    <s v="Juan P. Rodriguez"/>
    <s v="05/14/2025, 13:59"/>
    <m/>
    <s v="0001-01-01T00:00:00Z"/>
    <x v="19"/>
    <s v="2025-05-15T11:41:26.1530133Z"/>
    <m/>
    <m/>
    <m/>
    <s v="2023-032 - IH-345 BRIDGE REHABILITATION"/>
    <x v="3"/>
    <d v="2025-05-13T00:00:00"/>
    <x v="3"/>
    <s v="05/14/2025 1:59 PM"/>
    <d v="2025-05-15T11:41:26"/>
    <s v="Approved On Time"/>
    <n v="9"/>
    <s v=""/>
    <s v="4106 6001G - PPO Conc Overlay Pour"/>
    <s v="240504 - Carlos A. Rodriguez Avelar"/>
    <s v="Juan Rodriguez's Crew"/>
  </r>
  <r>
    <n v="603955"/>
    <s v="240504"/>
    <s v="Carlos A. Rodriguez Avelar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26.1444049Z"/>
    <m/>
    <m/>
    <m/>
    <s v="2023-032 - IH-345 BRIDGE REHABILITATION"/>
    <x v="3"/>
    <d v="2025-05-13T00:00:00"/>
    <x v="3"/>
    <s v="05/14/2025 1:57 PM"/>
    <d v="2025-05-15T11:41:26"/>
    <s v="Approved On Time"/>
    <n v="3"/>
    <s v=""/>
    <s v="4106 6001H - PPO Conc Overlay Clean After P"/>
    <s v="240504 - Carlos A. Rodriguez Avelar"/>
    <s v="Juan Rodriguez's Crew"/>
  </r>
  <r>
    <n v="603960"/>
    <s v="240708"/>
    <s v="Heriberto Garcia Jr"/>
    <x v="4"/>
    <x v="4"/>
    <s v="4106 6001G"/>
    <s v="PPO Conc Overlay Pour"/>
    <s v="1"/>
    <n v="9"/>
    <x v="3"/>
    <x v="1"/>
    <m/>
    <x v="9"/>
    <s v="Bridge"/>
    <s v="Juan P. Rodriguez"/>
    <s v="05/14/2025, 13:59"/>
    <m/>
    <s v="0001-01-01T00:00:00Z"/>
    <x v="19"/>
    <s v="2025-05-15T11:41:40.9675265Z"/>
    <m/>
    <m/>
    <m/>
    <s v="2023-032 - IH-345 BRIDGE REHABILITATION"/>
    <x v="3"/>
    <d v="2025-05-13T00:00:00"/>
    <x v="3"/>
    <s v="05/14/2025 1:59 PM"/>
    <d v="2025-05-15T11:41:40"/>
    <s v="Approved On Time"/>
    <n v="9"/>
    <s v=""/>
    <s v="4106 6001G - PPO Conc Overlay Pour"/>
    <s v="240708 - Heriberto Garcia Jr"/>
    <s v="Juan Rodriguez's Crew"/>
  </r>
  <r>
    <n v="603952"/>
    <s v="240708"/>
    <s v="Heriberto Garcia Jr"/>
    <x v="4"/>
    <x v="4"/>
    <s v="4106 6001H"/>
    <s v="PPO Conc Overlay Clean After P"/>
    <s v="1"/>
    <n v="3"/>
    <x v="3"/>
    <x v="1"/>
    <m/>
    <x v="9"/>
    <s v="Bridge"/>
    <s v="Juan P. Rodriguez"/>
    <s v="05/14/2025, 13:57"/>
    <m/>
    <s v="0001-01-01T00:00:00Z"/>
    <x v="19"/>
    <s v="2025-05-15T11:41:40.9591861Z"/>
    <m/>
    <m/>
    <m/>
    <s v="2023-032 - IH-345 BRIDGE REHABILITATION"/>
    <x v="3"/>
    <d v="2025-05-13T00:00:00"/>
    <x v="3"/>
    <s v="05/14/2025 1:57 PM"/>
    <d v="2025-05-15T11:41:40"/>
    <s v="Approved On Time"/>
    <n v="3"/>
    <s v=""/>
    <s v="4106 6001H - PPO Conc Overlay Clean After P"/>
    <s v="240708 - Heriberto Garcia Jr"/>
    <s v="Juan Rodriguez's Crew"/>
  </r>
  <r>
    <n v="604730"/>
    <s v="210073"/>
    <s v="Bikhyat Adhikari"/>
    <x v="0"/>
    <x v="0"/>
    <s v="9000 100A"/>
    <s v="PROJECT MANAGER ENGINEER"/>
    <s v="1"/>
    <n v="2"/>
    <x v="0"/>
    <x v="1"/>
    <m/>
    <x v="1"/>
    <m/>
    <s v="Bikhyat Adhikari"/>
    <s v="05/16/2025, 07:27"/>
    <m/>
    <s v="0001-01-01T00:00:00Z"/>
    <x v="20"/>
    <s v="2025-05-16T12:30:11.363122Z"/>
    <m/>
    <m/>
    <m/>
    <s v="2024-004 - City of Dallas Sidewalk 2024"/>
    <x v="0"/>
    <d v="2025-05-16T00:00:00"/>
    <x v="0"/>
    <s v="05/16/2025 7:27 AM"/>
    <d v="2025-05-16T12:30:11"/>
    <s v="Approved On Time"/>
    <n v="2"/>
    <s v=""/>
    <s v="9000 100A - PROJECT MANAGER ENGINEER"/>
    <s v="210073 - Bikhyat Adhikari"/>
    <s v=""/>
  </r>
  <r>
    <n v="604726"/>
    <s v="210073"/>
    <s v="Bikhyat Adhikari"/>
    <x v="6"/>
    <x v="6"/>
    <s v="9000 100A"/>
    <s v="PROJECT MANAGER ENGINEER"/>
    <s v="1"/>
    <n v="8"/>
    <x v="2"/>
    <x v="1"/>
    <m/>
    <x v="1"/>
    <m/>
    <s v="Bikhyat Adhikari"/>
    <s v="05/16/2025, 07:27"/>
    <m/>
    <s v="0001-01-01T00:00:00Z"/>
    <x v="20"/>
    <s v="2025-05-16T12:29:39.290771Z"/>
    <m/>
    <m/>
    <m/>
    <s v="2023-007 - Ector BI 20E Rehab Roadway"/>
    <x v="2"/>
    <d v="2025-05-14T00:00:00"/>
    <x v="2"/>
    <s v="05/16/2025 7:27 AM"/>
    <d v="2025-05-16T12:29:39"/>
    <s v="Approved On Time"/>
    <n v="8"/>
    <s v=""/>
    <s v="9000 100A - PROJECT MANAGER ENGINEER"/>
    <s v="210073 - Bikhyat Adhikari"/>
    <s v=""/>
  </r>
  <r>
    <n v="604725"/>
    <s v="210073"/>
    <s v="Bikhyat Adhikari"/>
    <x v="13"/>
    <x v="13"/>
    <s v="9000 100A"/>
    <s v="PROJECT MANAGER ENGINEER"/>
    <s v="1"/>
    <n v="8"/>
    <x v="3"/>
    <x v="1"/>
    <m/>
    <x v="1"/>
    <m/>
    <s v="Bikhyat Adhikari"/>
    <s v="05/16/2025, 07:26"/>
    <m/>
    <s v="0001-01-01T00:00:00Z"/>
    <x v="20"/>
    <s v="2025-05-16T12:29:20.9747159Z"/>
    <m/>
    <m/>
    <m/>
    <s v="2023-006 - Tarrant SH183 Bridge"/>
    <x v="2"/>
    <d v="2025-05-13T00:00:00"/>
    <x v="3"/>
    <s v="05/16/2025 7:26 AM"/>
    <d v="2025-05-16T12:29:20"/>
    <s v="Approved On Time"/>
    <n v="8"/>
    <s v=""/>
    <s v="9000 100A - PROJECT MANAGER ENGINEER"/>
    <s v="210073 - Bikhyat Adhikari"/>
    <s v=""/>
  </r>
  <r>
    <n v="604728"/>
    <s v="210073"/>
    <s v="Bikhyat Adhikari"/>
    <x v="25"/>
    <x v="25"/>
    <s v="9000 100A"/>
    <s v="PROJECT MANAGER ENGINEER"/>
    <s v="1"/>
    <n v="8"/>
    <x v="4"/>
    <x v="1"/>
    <m/>
    <x v="1"/>
    <m/>
    <s v="Bikhyat Adhikari"/>
    <s v="05/16/2025, 07:27"/>
    <m/>
    <s v="0001-01-01T00:00:00Z"/>
    <x v="20"/>
    <s v="2025-05-16T12:29:55.7742216Z"/>
    <m/>
    <m/>
    <m/>
    <s v="2023-019 - Martin SH 176 Roadway Improvem"/>
    <x v="2"/>
    <d v="2025-05-12T00:00:00"/>
    <x v="4"/>
    <s v="05/16/2025 7:27 AM"/>
    <d v="2025-05-16T12:29:55"/>
    <s v="Approved On Time"/>
    <n v="8"/>
    <s v=""/>
    <s v="9000 100A - PROJECT MANAGER ENGINEER"/>
    <s v="210073 - Bikhyat Adhikari"/>
    <s v=""/>
  </r>
  <r>
    <n v="604727"/>
    <s v="210073"/>
    <s v="Bikhyat Adhikari"/>
    <x v="28"/>
    <x v="28"/>
    <s v="9000 100A"/>
    <s v="PROJECT MANAGER ENGINEER"/>
    <s v="1"/>
    <n v="4"/>
    <x v="1"/>
    <x v="1"/>
    <m/>
    <x v="1"/>
    <m/>
    <s v="Bikhyat Adhikari"/>
    <s v="05/16/2025, 07:27"/>
    <m/>
    <s v="0001-01-01T00:00:00Z"/>
    <x v="20"/>
    <s v="2025-05-16T12:29:49.4010478Z"/>
    <m/>
    <m/>
    <m/>
    <s v="2023-014 - Tarrant IH 20 US 81 Bridge Dec"/>
    <x v="2"/>
    <d v="2025-05-15T00:00:00"/>
    <x v="1"/>
    <s v="05/16/2025 7:27 AM"/>
    <d v="2025-05-16T12:29:49"/>
    <s v="Approved On Time"/>
    <n v="4"/>
    <s v=""/>
    <s v="9000 100A - PROJECT MANAGER ENGINEER"/>
    <s v="210073 - Bikhyat Adhikari"/>
    <s v=""/>
  </r>
  <r>
    <n v="604729"/>
    <s v="210073"/>
    <s v="Bikhyat Adhikari"/>
    <x v="31"/>
    <x v="31"/>
    <s v="9000 100A"/>
    <s v="PROJECT MANAGER ENGINEER"/>
    <s v="1"/>
    <n v="4"/>
    <x v="1"/>
    <x v="1"/>
    <m/>
    <x v="1"/>
    <m/>
    <s v="Bikhyat Adhikari"/>
    <s v="05/16/2025, 07:27"/>
    <m/>
    <s v="0001-01-01T00:00:00Z"/>
    <x v="20"/>
    <s v="2025-05-16T12:29:14.1721784Z"/>
    <m/>
    <m/>
    <m/>
    <s v="2019-044 - E. Long Avenue"/>
    <x v="2"/>
    <d v="2025-05-15T00:00:00"/>
    <x v="1"/>
    <s v="05/16/2025 7:27 AM"/>
    <d v="2025-05-16T12:29:14"/>
    <s v="Approved On Time"/>
    <n v="4"/>
    <s v=""/>
    <s v="9000 100A - PROJECT MANAGER ENGINEER"/>
    <s v="210073 - Bikhyat Adhikari"/>
    <s v=""/>
  </r>
  <r>
    <n v="604732"/>
    <s v="210073"/>
    <s v="Bikhyat Adhikari"/>
    <x v="27"/>
    <x v="27"/>
    <s v="9000 100A"/>
    <s v="PROJECT MANAGER ENGINEER"/>
    <s v="1"/>
    <n v="2"/>
    <x v="0"/>
    <x v="1"/>
    <m/>
    <x v="1"/>
    <m/>
    <s v="Bikhyat Adhikari"/>
    <s v="05/16/2025, 07:28"/>
    <m/>
    <s v="0001-01-01T00:00:00Z"/>
    <x v="20"/>
    <s v="2025-05-16T12:30:44.9830977Z"/>
    <m/>
    <m/>
    <m/>
    <s v="2024-023 - Tarrant Riverside Bridge Rehab"/>
    <x v="2"/>
    <d v="2025-05-16T00:00:00"/>
    <x v="0"/>
    <s v="05/16/2025 7:28 AM"/>
    <d v="2025-05-16T12:30:44"/>
    <s v="Approved On Time"/>
    <n v="2"/>
    <s v=""/>
    <s v="9000 100A - PROJECT MANAGER ENGINEER"/>
    <s v="210073 - Bikhyat Adhikari"/>
    <s v=""/>
  </r>
  <r>
    <n v="604733"/>
    <s v="210073"/>
    <s v="Bikhyat Adhikari"/>
    <x v="26"/>
    <x v="26"/>
    <s v="9000 100A"/>
    <s v="PROJECT MANAGER ENGINEER"/>
    <s v="1"/>
    <n v="2"/>
    <x v="0"/>
    <x v="1"/>
    <m/>
    <x v="1"/>
    <m/>
    <s v="Bikhyat Adhikari"/>
    <s v="05/16/2025, 07:29"/>
    <m/>
    <s v="0001-01-01T00:00:00Z"/>
    <x v="20"/>
    <s v="2025-05-16T12:30:50.3286614Z"/>
    <m/>
    <m/>
    <m/>
    <s v="2024-024 - Tarrant CS Intersection Improv"/>
    <x v="2"/>
    <d v="2025-05-16T00:00:00"/>
    <x v="0"/>
    <s v="05/16/2025 7:29 AM"/>
    <d v="2025-05-16T12:30:50"/>
    <s v="Approved On Time"/>
    <n v="2"/>
    <s v=""/>
    <s v="9000 100A - PROJECT MANAGER ENGINEER"/>
    <s v="210073 - Bikhyat Adhikari"/>
    <s v=""/>
  </r>
  <r>
    <n v="603698"/>
    <s v="240801"/>
    <s v="Justin D. Hampton"/>
    <x v="10"/>
    <x v="10"/>
    <s v="PTO"/>
    <s v="PTO"/>
    <s v="1"/>
    <n v="8"/>
    <x v="3"/>
    <x v="1"/>
    <m/>
    <x v="1"/>
    <m/>
    <s v="Justin D. Hampton"/>
    <s v="05/14/2025, 06:18"/>
    <m/>
    <s v="0001-01-01T00:00:00Z"/>
    <x v="21"/>
    <s v="2025-05-19T11:35:17.6867405Z"/>
    <m/>
    <m/>
    <m/>
    <s v="TEXDIST - Texas District Office"/>
    <x v="5"/>
    <d v="2025-05-13T00:00:00"/>
    <x v="3"/>
    <s v="05/14/2025 6:18 AM"/>
    <d v="2025-05-19T11:35:17"/>
    <s v="Approved On Time"/>
    <n v="8"/>
    <s v=""/>
    <s v="PTO - PTO"/>
    <s v="240801 - Justin D. Hampton"/>
    <s v=""/>
  </r>
  <r>
    <n v="604834"/>
    <s v="240801"/>
    <s v="Justin D. Hampton"/>
    <x v="10"/>
    <x v="10"/>
    <s v="9000 100S"/>
    <s v="Safety/Survey/Scheduling"/>
    <s v="1"/>
    <n v="8"/>
    <x v="2"/>
    <x v="1"/>
    <m/>
    <x v="1"/>
    <m/>
    <s v="Justin D. Hampton"/>
    <s v="05/16/2025, 12:21"/>
    <m/>
    <s v="0001-01-01T00:00:00Z"/>
    <x v="21"/>
    <s v="2025-05-19T11:35:17.6867417Z"/>
    <m/>
    <m/>
    <m/>
    <s v="TEXDIST - Texas District Office"/>
    <x v="5"/>
    <d v="2025-05-14T00:00:00"/>
    <x v="2"/>
    <s v="05/16/2025 12:21 PM"/>
    <d v="2025-05-19T11:35:17"/>
    <s v="Approved On Time"/>
    <n v="8"/>
    <s v=""/>
    <s v="9000 100S - Safety/Survey/Scheduling"/>
    <s v="240801 - Justin D. Hampton"/>
    <s v=""/>
  </r>
  <r>
    <n v="604835"/>
    <s v="240801"/>
    <s v="Justin D. Hampton"/>
    <x v="10"/>
    <x v="10"/>
    <s v="9000 100S"/>
    <s v="Safety/Survey/Scheduling"/>
    <s v="1"/>
    <n v="8"/>
    <x v="1"/>
    <x v="1"/>
    <m/>
    <x v="1"/>
    <m/>
    <s v="Justin D. Hampton"/>
    <s v="05/16/2025, 12:21"/>
    <m/>
    <s v="0001-01-01T00:00:00Z"/>
    <x v="21"/>
    <s v="2025-05-19T11:35:17.6867418Z"/>
    <m/>
    <m/>
    <m/>
    <s v="TEXDIST - Texas District Office"/>
    <x v="5"/>
    <d v="2025-05-15T00:00:00"/>
    <x v="1"/>
    <s v="05/16/2025 12:21 PM"/>
    <d v="2025-05-19T11:35:17"/>
    <s v="Approved On Time"/>
    <n v="8"/>
    <s v=""/>
    <s v="9000 100S - Safety/Survey/Scheduling"/>
    <s v="240801 - Justin D. Hampton"/>
    <s v=""/>
  </r>
  <r>
    <n v="604836"/>
    <s v="240801"/>
    <s v="Justin D. Hampton"/>
    <x v="10"/>
    <x v="10"/>
    <s v="9000 100S"/>
    <s v="Safety/Survey/Scheduling"/>
    <s v="1"/>
    <n v="8"/>
    <x v="0"/>
    <x v="1"/>
    <m/>
    <x v="1"/>
    <m/>
    <s v="Justin D. Hampton"/>
    <s v="05/16/2025, 12:21"/>
    <m/>
    <s v="0001-01-01T00:00:00Z"/>
    <x v="21"/>
    <s v="2025-05-19T11:35:17.686742Z"/>
    <m/>
    <m/>
    <m/>
    <s v="TEXDIST - Texas District Office"/>
    <x v="5"/>
    <d v="2025-05-16T00:00:00"/>
    <x v="0"/>
    <s v="05/16/2025 12:21 PM"/>
    <d v="2025-05-19T11:35:17"/>
    <s v="Approved On Time"/>
    <n v="8"/>
    <s v=""/>
    <s v="9000 100S - Safety/Survey/Scheduling"/>
    <s v="240801 - Justin D. Hampton"/>
    <s v=""/>
  </r>
  <r>
    <n v="604564"/>
    <s v="240807"/>
    <s v="Robert S. Neff"/>
    <x v="10"/>
    <x v="10"/>
    <s v="9000 100S"/>
    <s v="Safety/Survey/Scheduling"/>
    <s v="phaseNo"/>
    <n v="8"/>
    <x v="1"/>
    <x v="1"/>
    <m/>
    <x v="1"/>
    <m/>
    <s v="Robert S. Neff"/>
    <s v="05/15/2025, 21:35"/>
    <m/>
    <s v="0001-01-01T00:00:00Z"/>
    <x v="21"/>
    <s v="2025-05-19T11:35:41.9187371Z"/>
    <m/>
    <m/>
    <m/>
    <s v="TEXDIST - Texas District Office"/>
    <x v="5"/>
    <d v="2025-05-15T00:00:00"/>
    <x v="1"/>
    <s v="05/15/2025 9:35 PM"/>
    <d v="2025-05-19T11:35:41"/>
    <s v="Approved On Time"/>
    <n v="8"/>
    <s v=""/>
    <s v="9000 100S - Safety/Survey/Scheduling"/>
    <s v="240807 - Robert S. Neff"/>
    <s v=""/>
  </r>
  <r>
    <n v="604837"/>
    <s v="240807"/>
    <s v="Robert S. Neff"/>
    <x v="10"/>
    <x v="10"/>
    <s v="9000 100S"/>
    <s v="Safety/Survey/Scheduling"/>
    <s v="phaseNo"/>
    <n v="6"/>
    <x v="0"/>
    <x v="1"/>
    <m/>
    <x v="1"/>
    <m/>
    <s v="Robert S. Neff"/>
    <s v="05/16/2025, 13:13"/>
    <m/>
    <s v="0001-01-01T00:00:00Z"/>
    <x v="21"/>
    <s v="2025-05-19T11:35:41.9187383Z"/>
    <m/>
    <m/>
    <m/>
    <s v="TEXDIST - Texas District Office"/>
    <x v="5"/>
    <d v="2025-05-16T00:00:00"/>
    <x v="0"/>
    <s v="05/16/2025 1:13 PM"/>
    <d v="2025-05-19T11:35:41"/>
    <s v="Approved On Time"/>
    <n v="6"/>
    <s v=""/>
    <s v="9000 100S - Safety/Survey/Scheduling"/>
    <s v="240807 - Robert S. Neff"/>
    <s v=""/>
  </r>
  <r>
    <n v="604843"/>
    <s v="240165"/>
    <s v="Luis E. Murcia Orellana"/>
    <x v="10"/>
    <x v="10"/>
    <s v="9000 100S"/>
    <s v="Safety/Survey/Scheduling"/>
    <s v="1"/>
    <n v="8"/>
    <x v="1"/>
    <x v="1"/>
    <m/>
    <x v="1"/>
    <m/>
    <s v="Luis E. Murcia Orellana"/>
    <s v="05/16/2025, 13:24"/>
    <m/>
    <s v="0001-01-01T00:00:00Z"/>
    <x v="21"/>
    <s v="2025-05-19T11:35:21.5736006Z"/>
    <m/>
    <m/>
    <m/>
    <s v="TEXDIST - Texas District Office"/>
    <x v="5"/>
    <d v="2025-05-15T00:00:00"/>
    <x v="1"/>
    <s v="05/16/2025 1:24 PM"/>
    <d v="2025-05-19T11:35:21"/>
    <s v="Approved On Time"/>
    <n v="8"/>
    <s v=""/>
    <s v="9000 100S - Safety/Survey/Scheduling"/>
    <s v="240165 - Luis E. Murcia Orellana"/>
    <s v=""/>
  </r>
  <r>
    <n v="603083"/>
    <s v="210036"/>
    <s v="Jose C. Ramirez"/>
    <x v="10"/>
    <x v="10"/>
    <s v="9000 100S"/>
    <s v="Safety/Survey/Scheduling"/>
    <s v="phaseNo"/>
    <n v="3"/>
    <x v="4"/>
    <x v="1"/>
    <m/>
    <x v="1"/>
    <m/>
    <s v="Jose C. Ramirez"/>
    <s v="05/12/2025, 17:15"/>
    <m/>
    <s v="0001-01-01T00:00:00Z"/>
    <x v="21"/>
    <s v="2025-05-19T11:35:14.2059001Z"/>
    <m/>
    <m/>
    <m/>
    <s v="TEXDIST - Texas District Office"/>
    <x v="5"/>
    <d v="2025-05-12T00:00:00"/>
    <x v="4"/>
    <s v="05/12/2025 5:15 PM"/>
    <d v="2025-05-19T11:35:14"/>
    <s v="Approved On Time"/>
    <n v="3"/>
    <s v=""/>
    <s v="9000 100S - Safety/Survey/Scheduling"/>
    <s v="210036 - Jose C. Ramirez"/>
    <s v=""/>
  </r>
  <r>
    <n v="604298"/>
    <s v="210036"/>
    <s v="Jose C. Ramirez"/>
    <x v="10"/>
    <x v="10"/>
    <s v="9000 100S"/>
    <s v="Safety/Survey/Scheduling"/>
    <s v="phaseNo"/>
    <n v="3"/>
    <x v="2"/>
    <x v="1"/>
    <m/>
    <x v="1"/>
    <m/>
    <s v="Jose C. Ramirez"/>
    <s v="05/15/2025, 08:26"/>
    <m/>
    <s v="0001-01-01T00:00:00Z"/>
    <x v="21"/>
    <s v="2025-05-19T11:35:14.2059124Z"/>
    <m/>
    <m/>
    <m/>
    <s v="TEXDIST - Texas District Office"/>
    <x v="5"/>
    <d v="2025-05-14T00:00:00"/>
    <x v="2"/>
    <s v="05/15/2025 8:26 AM"/>
    <d v="2025-05-19T11:35:14"/>
    <s v="Approved On Time"/>
    <n v="3"/>
    <s v=""/>
    <s v="9000 100S - Safety/Survey/Scheduling"/>
    <s v="210036 - Jose C. Ramirez"/>
    <s v=""/>
  </r>
  <r>
    <n v="604455"/>
    <s v="210036"/>
    <s v="Jose C. Ramirez"/>
    <x v="10"/>
    <x v="10"/>
    <s v="9000 100S"/>
    <s v="Safety/Survey/Scheduling"/>
    <s v="phaseNo"/>
    <n v="8"/>
    <x v="1"/>
    <x v="1"/>
    <m/>
    <x v="1"/>
    <m/>
    <s v="Jose C. Ramirez"/>
    <s v="05/15/2025, 18:45"/>
    <m/>
    <s v="0001-01-01T00:00:00Z"/>
    <x v="21"/>
    <s v="2025-05-19T11:35:14.2059126Z"/>
    <m/>
    <m/>
    <m/>
    <s v="TEXDIST - Texas District Office"/>
    <x v="5"/>
    <d v="2025-05-15T00:00:00"/>
    <x v="1"/>
    <s v="05/15/2025 6:45 PM"/>
    <d v="2025-05-19T11:35:14"/>
    <s v="Approved On Time"/>
    <n v="8"/>
    <s v=""/>
    <s v="9000 100S - Safety/Survey/Scheduling"/>
    <s v="210036 - Jose C. Ramirez"/>
    <s v=""/>
  </r>
  <r>
    <n v="603427"/>
    <s v="240815"/>
    <s v="Osiel Salaices"/>
    <x v="10"/>
    <x v="10"/>
    <s v="9000 100S"/>
    <s v="Safety/Survey/Scheduling"/>
    <s v="phaseNo"/>
    <n v="1"/>
    <x v="4"/>
    <x v="1"/>
    <m/>
    <x v="1"/>
    <m/>
    <s v="Osiel Salaices"/>
    <s v="05/13/2025, 09:03"/>
    <m/>
    <s v="0001-01-01T00:00:00Z"/>
    <x v="21"/>
    <s v="2025-05-19T11:35:38.2542019Z"/>
    <m/>
    <m/>
    <m/>
    <s v="TEXDIST - Texas District Office"/>
    <x v="5"/>
    <d v="2025-05-12T00:00:00"/>
    <x v="4"/>
    <s v="05/13/2025 9:03 AM"/>
    <d v="2025-05-19T11:35:38"/>
    <s v="Approved On Time"/>
    <n v="1"/>
    <s v=""/>
    <s v="9000 100S - Safety/Survey/Scheduling"/>
    <s v="240815 - Osiel Salaices"/>
    <s v=""/>
  </r>
  <r>
    <n v="603969"/>
    <s v="240815"/>
    <s v="Osiel Salaices"/>
    <x v="10"/>
    <x v="10"/>
    <s v="9000 100S"/>
    <s v="Safety/Survey/Scheduling"/>
    <s v="phaseNo"/>
    <n v="2"/>
    <x v="2"/>
    <x v="1"/>
    <m/>
    <x v="1"/>
    <m/>
    <s v="Osiel Salaices"/>
    <s v="05/14/2025, 14:55"/>
    <m/>
    <s v="0001-01-01T00:00:00Z"/>
    <x v="21"/>
    <s v="2025-05-19T11:35:38.254203Z"/>
    <m/>
    <m/>
    <m/>
    <s v="TEXDIST - Texas District Office"/>
    <x v="5"/>
    <d v="2025-05-14T00:00:00"/>
    <x v="2"/>
    <s v="05/14/2025 2:55 PM"/>
    <d v="2025-05-19T11:35:38"/>
    <s v="Approved On Time"/>
    <n v="2"/>
    <s v=""/>
    <s v="9000 100S - Safety/Survey/Scheduling"/>
    <s v="240815 - Osiel Salaices"/>
    <s v=""/>
  </r>
  <r>
    <n v="604384"/>
    <s v="240815"/>
    <s v="Osiel Salaices"/>
    <x v="10"/>
    <x v="10"/>
    <s v="9000 100S"/>
    <s v="Safety/Survey/Scheduling"/>
    <s v="phaseNo"/>
    <n v="8"/>
    <x v="1"/>
    <x v="1"/>
    <m/>
    <x v="1"/>
    <m/>
    <s v="Osiel Salaices"/>
    <s v="05/15/2025, 14:37"/>
    <m/>
    <s v="0001-01-01T00:00:00Z"/>
    <x v="21"/>
    <s v="2025-05-19T11:35:38.2542031Z"/>
    <m/>
    <m/>
    <m/>
    <s v="TEXDIST - Texas District Office"/>
    <x v="5"/>
    <d v="2025-05-15T00:00:00"/>
    <x v="1"/>
    <s v="05/15/2025 2:37 PM"/>
    <d v="2025-05-19T11:35:38"/>
    <s v="Approved On Time"/>
    <n v="8"/>
    <s v=""/>
    <s v="9000 100S - Safety/Survey/Scheduling"/>
    <s v="240815 - Osiel Salaices"/>
    <s v=""/>
  </r>
  <r>
    <n v="604951"/>
    <s v="240815"/>
    <s v="Osiel Salaices"/>
    <x v="10"/>
    <x v="10"/>
    <s v="9000 100S"/>
    <s v="Safety/Survey/Scheduling"/>
    <s v="phaseNo"/>
    <n v="8"/>
    <x v="0"/>
    <x v="1"/>
    <m/>
    <x v="1"/>
    <m/>
    <s v="Osiel Salaices"/>
    <s v="05/16/2025, 20:47"/>
    <m/>
    <s v="0001-01-01T00:00:00Z"/>
    <x v="21"/>
    <s v="2025-05-19T11:35:38.2542032Z"/>
    <m/>
    <m/>
    <m/>
    <s v="TEXDIST - Texas District Office"/>
    <x v="5"/>
    <d v="2025-05-16T00:00:00"/>
    <x v="0"/>
    <s v="05/16/2025 8:47 PM"/>
    <d v="2025-05-19T11:35:38"/>
    <s v="Approved On Time"/>
    <n v="8"/>
    <s v=""/>
    <s v="9000 100S - Safety/Survey/Scheduling"/>
    <s v="240815 - Osiel Salaices"/>
    <s v=""/>
  </r>
  <r>
    <n v="604010"/>
    <s v="240820"/>
    <s v="Garrett Briscoe"/>
    <x v="0"/>
    <x v="0"/>
    <s v="9000 100C"/>
    <s v="LD INOUT SHOW UP REPAIR LABOR"/>
    <s v="1"/>
    <n v="11.5"/>
    <x v="2"/>
    <x v="1"/>
    <m/>
    <x v="1"/>
    <m/>
    <s v="Garrett Briscoe"/>
    <s v="05/14/2025, 18:26"/>
    <m/>
    <s v="0001-01-01T00:00:00Z"/>
    <x v="22"/>
    <s v="2025-05-16T19:19:33.1578579Z"/>
    <m/>
    <m/>
    <m/>
    <s v="2024-004 - City of Dallas Sidewalk 2024"/>
    <x v="0"/>
    <d v="2025-05-14T00:00:00"/>
    <x v="2"/>
    <s v="05/14/2025 6:26 PM"/>
    <d v="2025-05-16T19:19:33"/>
    <s v="Approved On Time"/>
    <n v="11.5"/>
    <s v=""/>
    <s v="9000 100C - LD INOUT SHOW UP REPAIR LABOR"/>
    <s v="240820 - Garrett Briscoe"/>
    <s v=""/>
  </r>
  <r>
    <n v="603968"/>
    <s v="240815"/>
    <s v="Osiel Salaices"/>
    <x v="0"/>
    <x v="0"/>
    <s v="9000 100A"/>
    <s v="PROJECT MANAGER ENGINEER"/>
    <s v="phaseNo"/>
    <n v="2"/>
    <x v="2"/>
    <x v="1"/>
    <m/>
    <x v="1"/>
    <m/>
    <s v="Osiel Salaices"/>
    <s v="05/14/2025, 14:55"/>
    <m/>
    <s v="0001-01-01T00:00:00Z"/>
    <x v="22"/>
    <s v="2025-05-16T19:35:58.2067606Z"/>
    <m/>
    <m/>
    <m/>
    <s v="2024-004 - City of Dallas Sidewalk 2024"/>
    <x v="0"/>
    <d v="2025-05-14T00:00:00"/>
    <x v="2"/>
    <s v="05/14/2025 2:55 PM"/>
    <d v="2025-05-16T19:35:58"/>
    <s v="Approved On Time"/>
    <n v="2"/>
    <s v=""/>
    <s v="9000 100A - PROJECT MANAGER ENGINEER"/>
    <s v="240815 - Osiel Salaices"/>
    <s v=""/>
  </r>
  <r>
    <n v="604791"/>
    <s v="240036"/>
    <s v="Catalino Flores Jr"/>
    <x v="0"/>
    <x v="0"/>
    <s v="9000 100B"/>
    <s v="SUPERINTENDENT"/>
    <s v="1"/>
    <n v="8"/>
    <x v="2"/>
    <x v="1"/>
    <m/>
    <x v="1"/>
    <m/>
    <s v="Catalino Flores Jr"/>
    <s v="05/16/2025, 10:50"/>
    <m/>
    <s v="0001-01-01T00:00:00Z"/>
    <x v="22"/>
    <s v="2025-05-16T19:19:15.268889Z"/>
    <m/>
    <m/>
    <m/>
    <s v="2024-004 - City of Dallas Sidewalk 2024"/>
    <x v="0"/>
    <d v="2025-05-14T00:00:00"/>
    <x v="2"/>
    <s v="05/16/2025 10:50 AM"/>
    <d v="2025-05-16T19:19:15"/>
    <s v="Approved On Time"/>
    <n v="8"/>
    <s v=""/>
    <s v="9000 100B - SUPERINTENDENT"/>
    <s v="240036 - Catalino Flores Jr"/>
    <s v=""/>
  </r>
  <r>
    <n v="604792"/>
    <s v="240036"/>
    <s v="Catalino Flores Jr"/>
    <x v="0"/>
    <x v="0"/>
    <s v="9000 100B"/>
    <s v="SUPERINTENDENT"/>
    <s v="1"/>
    <n v="8"/>
    <x v="1"/>
    <x v="1"/>
    <m/>
    <x v="1"/>
    <m/>
    <s v="Catalino Flores Jr"/>
    <s v="05/16/2025, 10:50"/>
    <m/>
    <s v="0001-01-01T00:00:00Z"/>
    <x v="22"/>
    <s v="2025-05-16T19:19:15.2862717Z"/>
    <m/>
    <m/>
    <m/>
    <s v="2024-004 - City of Dallas Sidewalk 2024"/>
    <x v="0"/>
    <d v="2025-05-15T00:00:00"/>
    <x v="1"/>
    <s v="05/16/2025 10:50 AM"/>
    <d v="2025-05-16T19:19:15"/>
    <s v="Approved On Time"/>
    <n v="8"/>
    <s v=""/>
    <s v="9000 100B - SUPERINTENDENT"/>
    <s v="240036 - Catalino Flores Jr"/>
    <s v=""/>
  </r>
  <r>
    <n v="604793"/>
    <s v="240036"/>
    <s v="Catalino Flores Jr"/>
    <x v="0"/>
    <x v="0"/>
    <s v="9000 100B"/>
    <s v="SUPERINTENDENT"/>
    <s v="1"/>
    <n v="8"/>
    <x v="0"/>
    <x v="1"/>
    <m/>
    <x v="1"/>
    <m/>
    <s v="Catalino Flores Jr"/>
    <s v="05/16/2025, 10:50"/>
    <m/>
    <s v="0001-01-01T00:00:00Z"/>
    <x v="22"/>
    <s v="2025-05-16T19:19:15.2956949Z"/>
    <m/>
    <m/>
    <m/>
    <s v="2024-004 - City of Dallas Sidewalk 2024"/>
    <x v="0"/>
    <d v="2025-05-16T00:00:00"/>
    <x v="0"/>
    <s v="05/16/2025 10:50 AM"/>
    <d v="2025-05-16T19:19:15"/>
    <s v="Approved On Time"/>
    <n v="8"/>
    <s v=""/>
    <s v="9000 100B - SUPERINTENDENT"/>
    <s v="240036 - Catalino Flores Jr"/>
    <s v=""/>
  </r>
  <r>
    <n v="604297"/>
    <s v="210036"/>
    <s v="Jose C. Ramirez"/>
    <x v="0"/>
    <x v="0"/>
    <s v="9000 100A"/>
    <s v="PROJECT MANAGER ENGINEER"/>
    <s v="phaseNo"/>
    <n v="2.5"/>
    <x v="2"/>
    <x v="1"/>
    <m/>
    <x v="1"/>
    <m/>
    <s v="Jose C. Ramirez"/>
    <s v="05/15/2025, 08:26"/>
    <m/>
    <s v="0001-01-01T00:00:00Z"/>
    <x v="22"/>
    <s v="2025-05-16T19:35:56.1039237Z"/>
    <m/>
    <m/>
    <m/>
    <s v="2024-004 - City of Dallas Sidewalk 2024"/>
    <x v="0"/>
    <d v="2025-05-14T00:00:00"/>
    <x v="2"/>
    <s v="05/15/2025 8:26 AM"/>
    <d v="2025-05-16T19:35:56"/>
    <s v="Approved On Time"/>
    <n v="2.5"/>
    <s v=""/>
    <s v="9000 100A - PROJECT MANAGER ENGINEER"/>
    <s v="210036 - Jose C. Ramirez"/>
    <s v=""/>
  </r>
  <r>
    <n v="604339"/>
    <s v="800072"/>
    <s v="Mario Moya"/>
    <x v="0"/>
    <x v="0"/>
    <s v="9000 100S"/>
    <s v="SAFETY SCH"/>
    <s v="1"/>
    <n v="5"/>
    <x v="1"/>
    <x v="1"/>
    <m/>
    <x v="1"/>
    <m/>
    <s v="Mario Moya"/>
    <s v="05/15/2025, 12:06"/>
    <m/>
    <s v="0001-01-01T00:00:00Z"/>
    <x v="22"/>
    <s v="2025-05-16T19:23:47.2800215Z"/>
    <m/>
    <m/>
    <m/>
    <s v="2024-004 - City of Dallas Sidewalk 2024"/>
    <x v="0"/>
    <d v="2025-05-15T00:00:00"/>
    <x v="1"/>
    <s v="05/15/2025 12:06 PM"/>
    <d v="2025-05-16T19:23:47"/>
    <s v="Approved On Time"/>
    <n v="5"/>
    <s v=""/>
    <s v="9000 100S - SAFETY SCH"/>
    <s v="800072 - Mario Moya"/>
    <s v=""/>
  </r>
  <r>
    <n v="604340"/>
    <s v="800072"/>
    <s v="Mario Moya"/>
    <x v="0"/>
    <x v="0"/>
    <s v="9000 100S"/>
    <s v="SAFETY SCH"/>
    <s v="1"/>
    <n v="5"/>
    <x v="1"/>
    <x v="1"/>
    <m/>
    <x v="1"/>
    <m/>
    <s v="Mario Moya"/>
    <s v="05/15/2025, 12:06"/>
    <m/>
    <s v="0001-01-01T00:00:00Z"/>
    <x v="22"/>
    <s v="2025-05-16T19:23:47.2917097Z"/>
    <m/>
    <m/>
    <m/>
    <s v="2024-004 - City of Dallas Sidewalk 2024"/>
    <x v="0"/>
    <d v="2025-05-15T00:00:00"/>
    <x v="1"/>
    <s v="05/15/2025 12:06 PM"/>
    <d v="2025-05-16T19:23:47"/>
    <s v="Approved On Time"/>
    <n v="5"/>
    <s v=""/>
    <s v="9000 100S - SAFETY SCH"/>
    <s v="800072 - Mario Moya"/>
    <s v=""/>
  </r>
  <r>
    <n v="603977"/>
    <s v="800072"/>
    <s v="Mario Moya"/>
    <x v="0"/>
    <x v="0"/>
    <s v="9000 100S"/>
    <s v="SAFETY SCH"/>
    <s v="1"/>
    <n v="2"/>
    <x v="2"/>
    <x v="1"/>
    <m/>
    <x v="1"/>
    <m/>
    <s v="Mario Moya"/>
    <s v="05/14/2025, 15:33"/>
    <m/>
    <s v="0001-01-01T00:00:00Z"/>
    <x v="22"/>
    <s v="2025-05-16T19:23:47.2510629Z"/>
    <m/>
    <m/>
    <m/>
    <s v="2024-004 - City of Dallas Sidewalk 2024"/>
    <x v="0"/>
    <d v="2025-05-14T00:00:00"/>
    <x v="2"/>
    <s v="05/14/2025 3:33 PM"/>
    <d v="2025-05-16T19:23:47"/>
    <s v="Approved On Time"/>
    <n v="2"/>
    <s v=""/>
    <s v="9000 100S - SAFETY SCH"/>
    <s v="800072 - Mario Moya"/>
    <s v=""/>
  </r>
  <r>
    <n v="604163"/>
    <s v="240051"/>
    <s v="Daniel Lopez"/>
    <x v="0"/>
    <x v="0"/>
    <s v="460 4000A"/>
    <s v="623 INS DOWEL SDW LUG"/>
    <s v="1"/>
    <n v="3"/>
    <x v="2"/>
    <x v="1"/>
    <m/>
    <x v="11"/>
    <s v="Concrete"/>
    <s v="Daniel Lopez"/>
    <s v="05/15/2025, 06:40"/>
    <m/>
    <s v="0001-01-01T00:00:00Z"/>
    <x v="22"/>
    <s v="2025-05-15T15:52:07.3958755Z"/>
    <m/>
    <m/>
    <m/>
    <s v="2024-004 - City of Dallas Sidewalk 2024"/>
    <x v="0"/>
    <d v="2025-05-14T00:00:00"/>
    <x v="2"/>
    <s v="05/15/2025 6:40 AM"/>
    <d v="2025-05-15T15:52:07"/>
    <s v="Approved On Time"/>
    <n v="3"/>
    <s v=""/>
    <s v="460 4000A - 623 INS DOWEL SDW LUG"/>
    <s v="240051 - Daniel Lopez"/>
    <s v="Daniel Lopez's Crew"/>
  </r>
  <r>
    <n v="604151"/>
    <s v="240051"/>
    <s v="Daniel Lopez"/>
    <x v="0"/>
    <x v="0"/>
    <s v="200 4000B"/>
    <s v="355 FG SDW 4"/>
    <s v="1"/>
    <n v="2"/>
    <x v="2"/>
    <x v="1"/>
    <m/>
    <x v="11"/>
    <s v="Concrete"/>
    <s v="Daniel Lopez"/>
    <s v="05/15/2025, 06:31"/>
    <m/>
    <s v="0001-01-01T00:00:00Z"/>
    <x v="22"/>
    <s v="2025-05-15T15:52:07.3606161Z"/>
    <m/>
    <m/>
    <m/>
    <s v="2024-004 - City of Dallas Sidewalk 2024"/>
    <x v="0"/>
    <d v="2025-05-14T00:00:00"/>
    <x v="2"/>
    <s v="05/15/2025 6:31 AM"/>
    <d v="2025-05-15T15:52:07"/>
    <s v="Approved On Time"/>
    <n v="2"/>
    <s v=""/>
    <s v="200 4000B - 355 FG SDW 4"/>
    <s v="240051 - Daniel Lopez"/>
    <s v="Daniel Lopez's Crew"/>
  </r>
  <r>
    <n v="604152"/>
    <s v="240051"/>
    <s v="Daniel Lopez"/>
    <x v="0"/>
    <x v="0"/>
    <s v="200 4000C"/>
    <s v="355 F P S SDW 4"/>
    <s v="1"/>
    <n v="3"/>
    <x v="2"/>
    <x v="1"/>
    <m/>
    <x v="11"/>
    <s v="Concrete"/>
    <s v="Daniel Lopez"/>
    <s v="05/15/2025, 06:31"/>
    <m/>
    <s v="0001-01-01T00:00:00Z"/>
    <x v="22"/>
    <s v="2025-05-15T15:52:07.3850778Z"/>
    <m/>
    <m/>
    <m/>
    <s v="2024-004 - City of Dallas Sidewalk 2024"/>
    <x v="0"/>
    <d v="2025-05-14T00:00:00"/>
    <x v="2"/>
    <s v="05/15/2025 6:31 AM"/>
    <d v="2025-05-15T15:52:07"/>
    <s v="Approved On Time"/>
    <n v="3"/>
    <s v=""/>
    <s v="200 4000C - 355 F P S SDW 4"/>
    <s v="240051 - Daniel Lopez"/>
    <s v="Daniel Lopez's Crew"/>
  </r>
  <r>
    <n v="604155"/>
    <s v="240601"/>
    <s v="Ernesto Orrostieta Hernandez"/>
    <x v="0"/>
    <x v="0"/>
    <s v="200 4000C"/>
    <s v="355 F P S SDW 4"/>
    <s v="1"/>
    <n v="3"/>
    <x v="2"/>
    <x v="1"/>
    <m/>
    <x v="11"/>
    <s v="Concrete"/>
    <s v="Daniel Lopez"/>
    <s v="05/15/2025, 06:31"/>
    <m/>
    <s v="0001-01-01T00:00:00Z"/>
    <x v="22"/>
    <s v="2025-05-15T15:52:09.4325889Z"/>
    <m/>
    <m/>
    <m/>
    <s v="2024-004 - City of Dallas Sidewalk 2024"/>
    <x v="0"/>
    <d v="2025-05-14T00:00:00"/>
    <x v="2"/>
    <s v="05/15/2025 6:31 AM"/>
    <d v="2025-05-15T15:52:09"/>
    <s v="Approved On Time"/>
    <n v="3"/>
    <s v=""/>
    <s v="200 4000C - 355 F P S SDW 4"/>
    <s v="240601 - Ernesto Orrostieta Hernandez"/>
    <s v="Daniel Lopez's Crew"/>
  </r>
  <r>
    <n v="604156"/>
    <s v="240601"/>
    <s v="Ernesto Orrostieta Hernandez"/>
    <x v="0"/>
    <x v="0"/>
    <s v="200 4000B"/>
    <s v="355 FG SDW 4"/>
    <s v="1"/>
    <n v="7"/>
    <x v="2"/>
    <x v="1"/>
    <m/>
    <x v="11"/>
    <s v="Concrete"/>
    <s v="Daniel Lopez"/>
    <s v="05/15/2025, 06:31"/>
    <m/>
    <s v="0001-01-01T00:00:00Z"/>
    <x v="22"/>
    <s v="2025-05-15T15:52:09.4427639Z"/>
    <m/>
    <m/>
    <m/>
    <s v="2024-004 - City of Dallas Sidewalk 2024"/>
    <x v="0"/>
    <d v="2025-05-14T00:00:00"/>
    <x v="2"/>
    <s v="05/15/2025 6:31 AM"/>
    <d v="2025-05-15T15:52:09"/>
    <s v="Approved On Time"/>
    <n v="7"/>
    <s v=""/>
    <s v="200 4000B - 355 FG SDW 4"/>
    <s v="240601 - Ernesto Orrostieta Hernandez"/>
    <s v="Daniel Lopez's Crew"/>
  </r>
  <r>
    <n v="603996"/>
    <s v="240468"/>
    <s v="Leonel Frayre"/>
    <x v="0"/>
    <x v="0"/>
    <s v="200 4000A"/>
    <s v="355 REM SDW 4"/>
    <s v="1"/>
    <n v="10"/>
    <x v="2"/>
    <x v="1"/>
    <m/>
    <x v="1"/>
    <m/>
    <s v="Leonel Frayre"/>
    <s v="05/14/2025, 17:50"/>
    <m/>
    <s v="0001-01-01T00:00:00Z"/>
    <x v="22"/>
    <s v="2025-05-16T19:23:54.7438096Z"/>
    <m/>
    <m/>
    <m/>
    <s v="2024-004 - City of Dallas Sidewalk 2024"/>
    <x v="0"/>
    <d v="2025-05-14T00:00:00"/>
    <x v="2"/>
    <s v="05/14/2025 5:50 PM"/>
    <d v="2025-05-16T19:23:54"/>
    <s v="Approved On Time"/>
    <n v="10"/>
    <s v=""/>
    <s v="200 4000A - 355 REM SDW 4"/>
    <s v="240468 - Leonel Frayre"/>
    <s v=""/>
  </r>
  <r>
    <n v="604123"/>
    <s v="240263"/>
    <s v="Ernest S. Lemon Jr"/>
    <x v="0"/>
    <x v="0"/>
    <s v="580 4000A"/>
    <s v="1601A TRAFFIC CONTROL"/>
    <s v="1"/>
    <n v="2"/>
    <x v="2"/>
    <x v="1"/>
    <m/>
    <x v="8"/>
    <s v="Traffic"/>
    <s v="Roberto Lumbreras"/>
    <s v="05/15/2025, 01:46"/>
    <m/>
    <s v="0001-01-01T00:00:00Z"/>
    <x v="22"/>
    <s v="2025-05-16T20:02:15.6500005Z"/>
    <m/>
    <m/>
    <m/>
    <s v="2024-004 - City of Dallas Sidewalk 2024"/>
    <x v="0"/>
    <d v="2025-05-14T00:00:00"/>
    <x v="2"/>
    <s v="05/15/2025 1:46 AM"/>
    <d v="2025-05-16T20:02:15"/>
    <s v="Approved On Time"/>
    <n v="2"/>
    <s v=""/>
    <s v="580 4000A - 1601A TRAFFIC CONTROL"/>
    <s v="240263 - Ernest S. Lemon Jr"/>
    <s v="Roberto Lumbreras's Crew"/>
  </r>
  <r>
    <n v="604124"/>
    <s v="240255"/>
    <s v="Juan M. Luevano"/>
    <x v="0"/>
    <x v="0"/>
    <s v="580 4000A"/>
    <s v="1601A TRAFFIC CONTROL"/>
    <s v="1"/>
    <n v="2"/>
    <x v="2"/>
    <x v="1"/>
    <m/>
    <x v="8"/>
    <s v="Traffic"/>
    <s v="Roberto Lumbreras"/>
    <s v="05/15/2025, 01:47"/>
    <m/>
    <s v="0001-01-01T00:00:00Z"/>
    <x v="22"/>
    <s v="2025-05-16T20:02:23.4581188Z"/>
    <m/>
    <m/>
    <m/>
    <s v="2024-004 - City of Dallas Sidewalk 2024"/>
    <x v="0"/>
    <d v="2025-05-14T00:00:00"/>
    <x v="2"/>
    <s v="05/15/2025 1:47 AM"/>
    <d v="2025-05-16T20:02:23"/>
    <s v="Approved On Time"/>
    <n v="2"/>
    <s v=""/>
    <s v="580 4000A - 1601A TRAFFIC CONTROL"/>
    <s v="240255 - Juan M. Luevano"/>
    <s v="Roberto Lumbreras's Crew"/>
  </r>
  <r>
    <n v="604046"/>
    <s v="240807"/>
    <s v="Robert S. Neff"/>
    <x v="0"/>
    <x v="0"/>
    <s v="9000 100E"/>
    <s v="CELL PH SAFETY TRASH STORAGE"/>
    <s v="phaseNo"/>
    <n v="3"/>
    <x v="2"/>
    <x v="1"/>
    <m/>
    <x v="1"/>
    <m/>
    <s v="Robert S. Neff"/>
    <s v="05/14/2025, 19:57"/>
    <m/>
    <s v="0001-01-01T00:00:00Z"/>
    <x v="22"/>
    <s v="2025-05-16T19:19:50.9808266Z"/>
    <m/>
    <m/>
    <m/>
    <s v="2024-004 - City of Dallas Sidewalk 2024"/>
    <x v="0"/>
    <d v="2025-05-14T00:00:00"/>
    <x v="2"/>
    <s v="05/14/2025 7:57 PM"/>
    <d v="2025-05-16T19:19:50"/>
    <s v="Approved On Time"/>
    <n v="3"/>
    <s v=""/>
    <s v="9000 100E - CELL PH SAFETY TRASH STORAGE"/>
    <s v="240807 - Robert S. Neff"/>
    <s v=""/>
  </r>
  <r>
    <n v="604688"/>
    <s v="240494"/>
    <s v="Juan B. Hernandez"/>
    <x v="0"/>
    <x v="0"/>
    <s v="580 4000A"/>
    <s v="1601A TRAFFIC CONTROL"/>
    <s v="1"/>
    <n v="9.5"/>
    <x v="1"/>
    <x v="1"/>
    <m/>
    <x v="8"/>
    <s v="Traffic"/>
    <s v="Roberto Lumbreras"/>
    <s v="05/16/2025, 07:14"/>
    <m/>
    <s v="0001-01-01T00:00:00Z"/>
    <x v="22"/>
    <s v="2025-05-16T20:02:21.5216543Z"/>
    <m/>
    <m/>
    <m/>
    <s v="2024-004 - City of Dallas Sidewalk 2024"/>
    <x v="0"/>
    <d v="2025-05-15T00:00:00"/>
    <x v="1"/>
    <s v="05/16/2025 7:14 AM"/>
    <d v="2025-05-16T20:02:21"/>
    <s v="Approved On Time"/>
    <n v="9.5"/>
    <s v=""/>
    <s v="580 4000A - 1601A TRAFFIC CONTROL"/>
    <s v="240494 - Juan B. Hernandez"/>
    <s v="Roberto Lumbreras's Crew"/>
  </r>
  <r>
    <n v="604115"/>
    <s v="240612"/>
    <s v="Anthony I. Ibe"/>
    <x v="0"/>
    <x v="0"/>
    <s v="580 4000A"/>
    <s v="1601A TRAFFIC CONTROL"/>
    <s v="1"/>
    <n v="2"/>
    <x v="2"/>
    <x v="1"/>
    <m/>
    <x v="8"/>
    <s v="Traffic"/>
    <s v="Roberto Lumbreras"/>
    <s v="05/15/2025, 01:35"/>
    <m/>
    <s v="0001-01-01T00:00:00Z"/>
    <x v="22"/>
    <s v="2025-05-16T20:01:59.2568578Z"/>
    <m/>
    <m/>
    <m/>
    <s v="2024-004 - City of Dallas Sidewalk 2024"/>
    <x v="0"/>
    <d v="2025-05-14T00:00:00"/>
    <x v="2"/>
    <s v="05/15/2025 1:35 AM"/>
    <d v="2025-05-16T20:01:59"/>
    <s v="Approved On Time"/>
    <n v="2"/>
    <s v=""/>
    <s v="580 4000A - 1601A TRAFFIC CONTROL"/>
    <s v="240612 - Anthony I. Ibe"/>
    <s v="Roberto Lumbreras's Crew"/>
  </r>
  <r>
    <n v="604118"/>
    <s v="240821"/>
    <s v="Jose R. Jaquez Rodriguez"/>
    <x v="0"/>
    <x v="0"/>
    <s v="580 4000A"/>
    <s v="1601A TRAFFIC CONTROL"/>
    <s v="1"/>
    <n v="5"/>
    <x v="2"/>
    <x v="1"/>
    <m/>
    <x v="8"/>
    <s v="Traffic"/>
    <s v="Roberto Lumbreras"/>
    <s v="05/15/2025, 01:38"/>
    <m/>
    <s v="0001-01-01T00:00:00Z"/>
    <x v="22"/>
    <s v="2025-05-16T20:02:19.4068666Z"/>
    <m/>
    <m/>
    <m/>
    <s v="2024-004 - City of Dallas Sidewalk 2024"/>
    <x v="0"/>
    <d v="2025-05-14T00:00:00"/>
    <x v="2"/>
    <s v="05/15/2025 1:38 AM"/>
    <d v="2025-05-16T20:02:19"/>
    <s v="Approved On Time"/>
    <n v="5"/>
    <s v=""/>
    <s v="580 4000A - 1601A TRAFFIC CONTROL"/>
    <s v="240821 - Jose R. Jaquez Rodriguez"/>
    <s v="Roberto Lumbreras's Crew"/>
  </r>
  <r>
    <n v="604689"/>
    <s v="240821"/>
    <s v="Jose R. Jaquez Rodriguez"/>
    <x v="0"/>
    <x v="0"/>
    <s v="580 4000A"/>
    <s v="1601A TRAFFIC CONTROL"/>
    <s v="1"/>
    <n v="2"/>
    <x v="1"/>
    <x v="1"/>
    <m/>
    <x v="8"/>
    <s v="Traffic"/>
    <s v="Roberto Lumbreras"/>
    <s v="05/16/2025, 07:15"/>
    <m/>
    <s v="0001-01-01T00:00:00Z"/>
    <x v="22"/>
    <s v="2025-05-16T20:02:19.4160526Z"/>
    <m/>
    <m/>
    <m/>
    <s v="2024-004 - City of Dallas Sidewalk 2024"/>
    <x v="0"/>
    <d v="2025-05-15T00:00:00"/>
    <x v="1"/>
    <s v="05/16/2025 7:15 AM"/>
    <d v="2025-05-16T20:02:19"/>
    <s v="Approved On Time"/>
    <n v="2"/>
    <s v=""/>
    <s v="580 4000A - 1601A TRAFFIC CONTROL"/>
    <s v="240821 - Jose R. Jaquez Rodriguez"/>
    <s v="Roberto Lumbreras's Crew"/>
  </r>
  <r>
    <n v="604418"/>
    <s v="240820"/>
    <s v="Garrett Briscoe"/>
    <x v="0"/>
    <x v="0"/>
    <s v="110 4000A"/>
    <s v="100 SDW EXCAVATION"/>
    <s v="1"/>
    <n v="11"/>
    <x v="1"/>
    <x v="1"/>
    <m/>
    <x v="1"/>
    <m/>
    <s v="Garrett Briscoe"/>
    <s v="05/15/2025, 17:52"/>
    <m/>
    <s v="0001-01-01T00:00:00Z"/>
    <x v="22"/>
    <s v="2025-05-16T19:19:33.1677023Z"/>
    <m/>
    <m/>
    <m/>
    <s v="2024-004 - City of Dallas Sidewalk 2024"/>
    <x v="0"/>
    <d v="2025-05-15T00:00:00"/>
    <x v="1"/>
    <s v="05/15/2025 5:52 PM"/>
    <d v="2025-05-16T19:19:33"/>
    <s v="Approved On Time"/>
    <n v="11"/>
    <s v=""/>
    <s v="110 4000A - 100 SDW EXCAVATION"/>
    <s v="240820 - Garrett Briscoe"/>
    <s v=""/>
  </r>
  <r>
    <n v="603802"/>
    <s v="210071"/>
    <s v="Gerald A. Ehimhen"/>
    <x v="0"/>
    <x v="0"/>
    <s v="9000 100A"/>
    <s v="PROJECT MANAGER ENGINEER"/>
    <s v="1"/>
    <n v="8"/>
    <x v="2"/>
    <x v="1"/>
    <m/>
    <x v="1"/>
    <m/>
    <s v="Gerald A. Ehimhen"/>
    <s v="05/14/2025, 07:44"/>
    <m/>
    <s v="0001-01-01T00:00:00Z"/>
    <x v="22"/>
    <s v="2025-05-16T19:19:38.0301732Z"/>
    <m/>
    <m/>
    <m/>
    <s v="2024-004 - City of Dallas Sidewalk 2024"/>
    <x v="0"/>
    <d v="2025-05-14T00:00:00"/>
    <x v="2"/>
    <s v="05/14/2025 7:44 AM"/>
    <d v="2025-05-16T19:19:38"/>
    <s v="Approved On Time"/>
    <n v="8"/>
    <s v=""/>
    <s v="9000 100A - PROJECT MANAGER ENGINEER"/>
    <s v="210071 - Gerald A. Ehimhen"/>
    <s v=""/>
  </r>
  <r>
    <n v="603394"/>
    <s v="210071"/>
    <s v="Gerald A. Ehimhen"/>
    <x v="0"/>
    <x v="0"/>
    <s v="9000 100A"/>
    <s v="PROJECT MANAGER ENGINEER"/>
    <s v="1"/>
    <n v="8"/>
    <x v="4"/>
    <x v="1"/>
    <m/>
    <x v="1"/>
    <m/>
    <s v="Gerald A. Ehimhen"/>
    <s v="05/13/2025, 07:51"/>
    <m/>
    <s v="0001-01-01T00:00:00Z"/>
    <x v="22"/>
    <s v="2025-05-16T19:19:38.0106597Z"/>
    <m/>
    <m/>
    <m/>
    <s v="2024-004 - City of Dallas Sidewalk 2024"/>
    <x v="0"/>
    <d v="2025-05-12T00:00:00"/>
    <x v="4"/>
    <s v="05/13/2025 7:51 AM"/>
    <d v="2025-05-16T19:19:38"/>
    <s v="Approved On Time"/>
    <n v="8"/>
    <s v=""/>
    <s v="9000 100A - PROJECT MANAGER ENGINEER"/>
    <s v="210071 - Gerald A. Ehimhen"/>
    <s v=""/>
  </r>
  <r>
    <n v="603395"/>
    <s v="210071"/>
    <s v="Gerald A. Ehimhen"/>
    <x v="0"/>
    <x v="0"/>
    <s v="9000 100A"/>
    <s v="PROJECT MANAGER ENGINEER"/>
    <s v="1"/>
    <n v="8"/>
    <x v="3"/>
    <x v="1"/>
    <m/>
    <x v="1"/>
    <m/>
    <s v="Gerald A. Ehimhen"/>
    <s v="05/13/2025, 07:51"/>
    <m/>
    <s v="0001-01-01T00:00:00Z"/>
    <x v="22"/>
    <s v="2025-05-16T19:19:38.0215071Z"/>
    <m/>
    <m/>
    <m/>
    <s v="2024-004 - City of Dallas Sidewalk 2024"/>
    <x v="0"/>
    <d v="2025-05-13T00:00:00"/>
    <x v="3"/>
    <s v="05/13/2025 7:51 AM"/>
    <d v="2025-05-16T19:19:38"/>
    <s v="Approved On Time"/>
    <n v="8"/>
    <s v=""/>
    <s v="9000 100A - PROJECT MANAGER ENGINEER"/>
    <s v="210071 - Gerald A. Ehimhen"/>
    <s v=""/>
  </r>
  <r>
    <n v="603971"/>
    <s v="440463"/>
    <s v="Daniel Rodriguez Saldierna"/>
    <x v="2"/>
    <x v="2"/>
    <s v="502 6001B"/>
    <s v="TRAFF Ragle Main"/>
    <s v="1"/>
    <n v="8"/>
    <x v="2"/>
    <x v="1"/>
    <m/>
    <x v="18"/>
    <s v="Traffic"/>
    <s v="Reyneri M. Caballero"/>
    <s v="05/14/2025, 15:13"/>
    <m/>
    <s v="0001-01-01T00:00:00Z"/>
    <x v="23"/>
    <s v="2025-05-15T14:00:29.9098898Z"/>
    <m/>
    <m/>
    <m/>
    <s v="2024-030 - Matagorda SH 35 Bridge Replace"/>
    <x v="1"/>
    <d v="2025-05-14T00:00:00"/>
    <x v="2"/>
    <s v="05/14/2025 3:13 PM"/>
    <d v="2025-05-15T14:00:29"/>
    <s v="Approved On Time"/>
    <n v="8"/>
    <s v=""/>
    <s v="502 6001B - TRAFF Ragle Main"/>
    <s v="440463 - Daniel Rodriguez Saldierna"/>
    <s v="Reyneri Caballero's Crew"/>
  </r>
  <r>
    <n v="603530"/>
    <s v="440455"/>
    <s v="Armando Saldierna Jr"/>
    <x v="2"/>
    <x v="2"/>
    <s v="502 6001B"/>
    <s v="TRAFF Ragle Main"/>
    <s v="1"/>
    <n v="10"/>
    <x v="3"/>
    <x v="1"/>
    <m/>
    <x v="18"/>
    <s v="Traffic"/>
    <s v="Reyneri M. Caballero"/>
    <s v="05/13/2025, 17:08"/>
    <m/>
    <s v="0001-01-01T00:00:00Z"/>
    <x v="23"/>
    <s v="2025-05-14T13:48:53.6875135Z"/>
    <m/>
    <m/>
    <m/>
    <s v="2024-030 - Matagorda SH 35 Bridge Replace"/>
    <x v="1"/>
    <d v="2025-05-13T00:00:00"/>
    <x v="3"/>
    <s v="05/13/2025 5:08 PM"/>
    <d v="2025-05-14T13:48:53"/>
    <s v="Approved On Time"/>
    <n v="10"/>
    <s v=""/>
    <s v="502 6001B - TRAFF Ragle Main"/>
    <s v="440455 - Armando Saldierna Jr"/>
    <s v="Reyneri Caballero's Crew"/>
  </r>
  <r>
    <n v="603970"/>
    <s v="440455"/>
    <s v="Armando Saldierna Jr"/>
    <x v="2"/>
    <x v="2"/>
    <s v="502 6001B"/>
    <s v="TRAFF Ragle Main"/>
    <s v="1"/>
    <n v="8"/>
    <x v="2"/>
    <x v="1"/>
    <m/>
    <x v="18"/>
    <s v="Traffic"/>
    <s v="Reyneri M. Caballero"/>
    <s v="05/14/2025, 15:13"/>
    <m/>
    <s v="0001-01-01T00:00:00Z"/>
    <x v="23"/>
    <s v="2025-05-15T14:00:20.9335993Z"/>
    <m/>
    <m/>
    <m/>
    <s v="2024-030 - Matagorda SH 35 Bridge Replace"/>
    <x v="1"/>
    <d v="2025-05-14T00:00:00"/>
    <x v="2"/>
    <s v="05/14/2025 3:13 PM"/>
    <d v="2025-05-15T14:00:20"/>
    <s v="Approved On Time"/>
    <n v="8"/>
    <s v=""/>
    <s v="502 6001B - TRAFF Ragle Main"/>
    <s v="440455 - Armando Saldierna Jr"/>
    <s v="Reyneri Caballero's Crew"/>
  </r>
  <r>
    <n v="603531"/>
    <s v="440463"/>
    <s v="Daniel Rodriguez Saldierna"/>
    <x v="2"/>
    <x v="2"/>
    <s v="502 6001B"/>
    <s v="TRAFF Ragle Main"/>
    <s v="1"/>
    <n v="10"/>
    <x v="3"/>
    <x v="1"/>
    <m/>
    <x v="18"/>
    <s v="Traffic"/>
    <s v="Reyneri M. Caballero"/>
    <s v="05/13/2025, 17:08"/>
    <m/>
    <s v="0001-01-01T00:00:00Z"/>
    <x v="23"/>
    <s v="2025-05-14T13:49:12.7687771Z"/>
    <m/>
    <m/>
    <m/>
    <s v="2024-030 - Matagorda SH 35 Bridge Replace"/>
    <x v="1"/>
    <d v="2025-05-13T00:00:00"/>
    <x v="3"/>
    <s v="05/13/2025 5:08 PM"/>
    <d v="2025-05-14T13:49:12"/>
    <s v="Approved On Time"/>
    <n v="10"/>
    <s v=""/>
    <s v="502 6001B - TRAFF Ragle Main"/>
    <s v="440463 - Daniel Rodriguez Saldierna"/>
    <s v="Reyneri Caballero's Crew"/>
  </r>
  <r>
    <n v="603418"/>
    <s v="410009"/>
    <s v="Hector U. Bonilla"/>
    <x v="2"/>
    <x v="2"/>
    <s v="9000 100A"/>
    <s v="PROJECT MANAGER ENGINEER"/>
    <s v="1"/>
    <n v="8"/>
    <x v="4"/>
    <x v="1"/>
    <m/>
    <x v="1"/>
    <m/>
    <s v="Hector U. Bonilla"/>
    <s v="05/13/2025, 08:54"/>
    <m/>
    <s v="0001-01-01T00:00:00Z"/>
    <x v="23"/>
    <s v="2025-05-13T13:55:07.7833507Z"/>
    <m/>
    <m/>
    <m/>
    <s v="2024-030 - Matagorda SH 35 Bridge Replace"/>
    <x v="1"/>
    <d v="2025-05-12T00:00:00"/>
    <x v="4"/>
    <s v="05/13/2025 8:54 AM"/>
    <d v="2025-05-13T13:55:07"/>
    <s v="Approved On Time"/>
    <n v="8"/>
    <s v=""/>
    <s v="9000 100A - PROJECT MANAGER ENGINEER"/>
    <s v="410009 - Hector U. Bonilla"/>
    <s v=""/>
  </r>
  <r>
    <n v="603419"/>
    <s v="410009"/>
    <s v="Hector U. Bonilla"/>
    <x v="2"/>
    <x v="2"/>
    <s v="9000 100A"/>
    <s v="PROJECT MANAGER ENGINEER"/>
    <s v="1"/>
    <n v="8"/>
    <x v="3"/>
    <x v="1"/>
    <m/>
    <x v="1"/>
    <m/>
    <s v="Hector U. Bonilla"/>
    <s v="05/13/2025, 08:54"/>
    <m/>
    <s v="0001-01-01T00:00:00Z"/>
    <x v="23"/>
    <s v="2025-05-13T13:55:07.7955471Z"/>
    <m/>
    <m/>
    <m/>
    <s v="2024-030 - Matagorda SH 35 Bridge Replace"/>
    <x v="1"/>
    <d v="2025-05-13T00:00:00"/>
    <x v="3"/>
    <s v="05/13/2025 8:54 AM"/>
    <d v="2025-05-13T13:55:07"/>
    <s v="Approved On Time"/>
    <n v="8"/>
    <s v=""/>
    <s v="9000 100A - PROJECT MANAGER ENGINEER"/>
    <s v="410009 - Hector U. Bonilla"/>
    <s v=""/>
  </r>
  <r>
    <n v="603420"/>
    <s v="410009"/>
    <s v="Hector U. Bonilla"/>
    <x v="2"/>
    <x v="2"/>
    <s v="9000 100A"/>
    <s v="PROJECT MANAGER ENGINEER"/>
    <s v="1"/>
    <n v="8"/>
    <x v="2"/>
    <x v="1"/>
    <m/>
    <x v="1"/>
    <m/>
    <s v="Hector U. Bonilla"/>
    <s v="05/13/2025, 08:54"/>
    <m/>
    <s v="0001-01-01T00:00:00Z"/>
    <x v="23"/>
    <s v="2025-05-13T13:55:07.8061406Z"/>
    <m/>
    <m/>
    <m/>
    <s v="2024-030 - Matagorda SH 35 Bridge Replace"/>
    <x v="1"/>
    <d v="2025-05-14T00:00:00"/>
    <x v="2"/>
    <s v="05/13/2025 8:54 AM"/>
    <d v="2025-05-13T13:55:07"/>
    <s v="Approved On Time"/>
    <n v="8"/>
    <s v=""/>
    <s v="9000 100A - PROJECT MANAGER ENGINEER"/>
    <s v="410009 - Hector U. Bonilla"/>
    <s v=""/>
  </r>
  <r>
    <n v="603421"/>
    <s v="410009"/>
    <s v="Hector U. Bonilla"/>
    <x v="2"/>
    <x v="2"/>
    <s v="9000 100A"/>
    <s v="PROJECT MANAGER ENGINEER"/>
    <s v="1"/>
    <n v="8"/>
    <x v="1"/>
    <x v="1"/>
    <m/>
    <x v="1"/>
    <m/>
    <s v="Hector U. Bonilla"/>
    <s v="05/13/2025, 08:54"/>
    <m/>
    <s v="0001-01-01T00:00:00Z"/>
    <x v="23"/>
    <s v="2025-05-13T13:55:07.8160765Z"/>
    <m/>
    <m/>
    <m/>
    <s v="2024-030 - Matagorda SH 35 Bridge Replace"/>
    <x v="1"/>
    <d v="2025-05-15T00:00:00"/>
    <x v="1"/>
    <s v="05/13/2025 8:54 AM"/>
    <d v="2025-05-13T13:55:07"/>
    <s v="Approved On Time"/>
    <n v="8"/>
    <s v=""/>
    <s v="9000 100A - PROJECT MANAGER ENGINEER"/>
    <s v="410009 - Hector U. Bonilla"/>
    <s v=""/>
  </r>
  <r>
    <n v="603422"/>
    <s v="410009"/>
    <s v="Hector U. Bonilla"/>
    <x v="2"/>
    <x v="2"/>
    <s v="9000 100A"/>
    <s v="PROJECT MANAGER ENGINEER"/>
    <s v="1"/>
    <n v="8"/>
    <x v="0"/>
    <x v="1"/>
    <m/>
    <x v="1"/>
    <m/>
    <s v="Hector U. Bonilla"/>
    <s v="05/13/2025, 08:54"/>
    <m/>
    <s v="0001-01-01T00:00:00Z"/>
    <x v="23"/>
    <s v="2025-05-13T13:55:07.8259413Z"/>
    <m/>
    <m/>
    <m/>
    <s v="2024-030 - Matagorda SH 35 Bridge Replace"/>
    <x v="1"/>
    <d v="2025-05-16T00:00:00"/>
    <x v="0"/>
    <s v="05/13/2025 8:54 AM"/>
    <d v="2025-05-13T13:55:07"/>
    <s v="Approved On Time"/>
    <n v="8"/>
    <s v=""/>
    <s v="9000 100A - PROJECT MANAGER ENGINEER"/>
    <s v="410009 - Hector U. Bonilla"/>
    <s v=""/>
  </r>
  <r>
    <n v="604774"/>
    <s v="440136"/>
    <s v="Cuitlahuac Alonso-Flores"/>
    <x v="2"/>
    <x v="2"/>
    <s v="8999 6001J"/>
    <s v="Unload all Materials"/>
    <s v="1"/>
    <n v="2.5"/>
    <x v="1"/>
    <x v="1"/>
    <m/>
    <x v="5"/>
    <s v="Concrete"/>
    <s v="Hector U. Bonilla"/>
    <s v="05/16/2025, 08:24"/>
    <m/>
    <s v="0001-01-01T00:00:00Z"/>
    <x v="23"/>
    <s v="2025-05-16T13:31:54.6143796Z"/>
    <m/>
    <m/>
    <m/>
    <s v="2024-030 - Matagorda SH 35 Bridge Replace"/>
    <x v="1"/>
    <d v="2025-05-15T00:00:00"/>
    <x v="1"/>
    <s v="05/16/2025 8:24 AM"/>
    <d v="2025-05-16T13:31:54"/>
    <s v="Approved On Time"/>
    <n v="2.5"/>
    <s v=""/>
    <s v="8999 6001J - Unload all Materials"/>
    <s v="440136 - Cuitlahuac Alonso-Flores"/>
    <s v="ROLANDO COLMENERO-GARCIA CREW"/>
  </r>
  <r>
    <n v="603829"/>
    <s v="440086"/>
    <s v="Reyneri M. Caballero"/>
    <x v="2"/>
    <x v="2"/>
    <s v="9000 100C"/>
    <s v="LD INOUT SHOW UP REPAIR LABOR"/>
    <s v="1"/>
    <n v="15"/>
    <x v="3"/>
    <x v="1"/>
    <m/>
    <x v="18"/>
    <s v="Traffic"/>
    <s v="Hector U. Bonilla"/>
    <s v="05/14/2025, 08:39"/>
    <m/>
    <s v="0001-01-01T00:00:00Z"/>
    <x v="23"/>
    <s v="2025-05-14T13:53:57.7393898Z"/>
    <m/>
    <m/>
    <m/>
    <s v="2024-030 - Matagorda SH 35 Bridge Replace"/>
    <x v="1"/>
    <d v="2025-05-13T00:00:00"/>
    <x v="3"/>
    <s v="05/14/2025 8:39 AM"/>
    <d v="2025-05-14T13:53:57"/>
    <s v="Approved On Time"/>
    <n v="15"/>
    <s v=""/>
    <s v="9000 100C - LD INOUT SHOW UP REPAIR LABOR"/>
    <s v="440086 - Reyneri M. Caballero"/>
    <s v="Reyneri Caballero's Crew"/>
  </r>
  <r>
    <n v="604769"/>
    <s v="440122"/>
    <s v="Miguel A. Fonseca-Resto"/>
    <x v="2"/>
    <x v="2"/>
    <s v="8999 6001F"/>
    <s v="Install Bent Caps"/>
    <s v="1"/>
    <n v="6"/>
    <x v="1"/>
    <x v="1"/>
    <m/>
    <x v="2"/>
    <s v="Bridge"/>
    <s v="Hector U. Bonilla"/>
    <s v="05/16/2025, 08:22"/>
    <m/>
    <s v="0001-01-01T00:00:00Z"/>
    <x v="23"/>
    <s v="2025-05-16T13:35:39.7484034Z"/>
    <m/>
    <m/>
    <m/>
    <s v="2024-030 - Matagorda SH 35 Bridge Replace"/>
    <x v="1"/>
    <d v="2025-05-15T00:00:00"/>
    <x v="1"/>
    <s v="05/16/2025 8:22 AM"/>
    <d v="2025-05-16T13:35:39"/>
    <s v="Approved On Time"/>
    <n v="6"/>
    <s v=""/>
    <s v="8999 6001F - Install Bent Caps"/>
    <s v="440122 - Miguel A. Fonseca-Resto"/>
    <s v="Uriel Garcia's Crew"/>
  </r>
  <r>
    <n v="604776"/>
    <s v="440121"/>
    <s v="Jose Y. Rivera-Beltran"/>
    <x v="2"/>
    <x v="2"/>
    <s v="8999 6001J"/>
    <s v="Unload all Materials"/>
    <s v="1"/>
    <n v="2.5"/>
    <x v="1"/>
    <x v="1"/>
    <m/>
    <x v="5"/>
    <s v="Concrete"/>
    <s v="Hector U. Bonilla"/>
    <s v="05/16/2025, 08:24"/>
    <m/>
    <s v="0001-01-01T00:00:00Z"/>
    <x v="23"/>
    <s v="2025-05-16T13:32:23.8988458Z"/>
    <m/>
    <m/>
    <m/>
    <s v="2024-030 - Matagorda SH 35 Bridge Replace"/>
    <x v="1"/>
    <d v="2025-05-15T00:00:00"/>
    <x v="1"/>
    <s v="05/16/2025 8:24 AM"/>
    <d v="2025-05-16T13:32:23"/>
    <s v="Approved On Time"/>
    <n v="2.5"/>
    <s v=""/>
    <s v="8999 6001J - Unload all Materials"/>
    <s v="440121 - Jose Y. Rivera-Beltran"/>
    <s v="ROLANDO COLMENERO-GARCIA CREW"/>
  </r>
  <r>
    <n v="604767"/>
    <s v="440257"/>
    <s v="Luis A. Rivera-Moreno"/>
    <x v="2"/>
    <x v="2"/>
    <s v="8999 6001F"/>
    <s v="Install Bent Caps"/>
    <s v="1"/>
    <n v="6"/>
    <x v="1"/>
    <x v="1"/>
    <m/>
    <x v="2"/>
    <s v="Bridge"/>
    <s v="Hector U. Bonilla"/>
    <s v="05/16/2025, 08:21"/>
    <m/>
    <s v="0001-01-01T00:00:00Z"/>
    <x v="23"/>
    <s v="2025-05-16T13:35:31.0783405Z"/>
    <m/>
    <m/>
    <m/>
    <s v="2024-030 - Matagorda SH 35 Bridge Replace"/>
    <x v="1"/>
    <d v="2025-05-15T00:00:00"/>
    <x v="1"/>
    <s v="05/16/2025 8:21 AM"/>
    <d v="2025-05-16T13:35:31"/>
    <s v="Approved On Time"/>
    <n v="6"/>
    <s v=""/>
    <s v="8999 6001F - Install Bent Caps"/>
    <s v="440257 - Luis A. Rivera-Moreno"/>
    <s v="Uriel Garcia's Crew"/>
  </r>
  <r>
    <n v="604775"/>
    <s v="440336"/>
    <s v="Gustavo Hurtado Guillen"/>
    <x v="2"/>
    <x v="2"/>
    <s v="8999 6001J"/>
    <s v="Unload all Materials"/>
    <s v="1"/>
    <n v="2.5"/>
    <x v="1"/>
    <x v="1"/>
    <m/>
    <x v="5"/>
    <s v="Concrete"/>
    <s v="Hector U. Bonilla"/>
    <s v="05/16/2025, 08:24"/>
    <m/>
    <s v="0001-01-01T00:00:00Z"/>
    <x v="23"/>
    <s v="2025-05-16T13:32:09.1855668Z"/>
    <m/>
    <m/>
    <m/>
    <s v="2024-030 - Matagorda SH 35 Bridge Replace"/>
    <x v="1"/>
    <d v="2025-05-15T00:00:00"/>
    <x v="1"/>
    <s v="05/16/2025 8:24 AM"/>
    <d v="2025-05-16T13:32:09"/>
    <s v="Approved On Time"/>
    <n v="2.5"/>
    <s v=""/>
    <s v="8999 6001J - Unload all Materials"/>
    <s v="440336 - Gustavo Hurtado Guillen"/>
    <s v="ROLANDO COLMENERO-GARCIA CREW"/>
  </r>
  <r>
    <n v="604771"/>
    <s v="440061"/>
    <s v="Uriel Garcia-Andrade"/>
    <x v="2"/>
    <x v="2"/>
    <s v="8999 6001F"/>
    <s v="Install Bent Caps"/>
    <s v="1"/>
    <n v="2"/>
    <x v="1"/>
    <x v="1"/>
    <m/>
    <x v="2"/>
    <s v="Bridge"/>
    <s v="Hector U. Bonilla"/>
    <s v="05/16/2025, 08:22"/>
    <m/>
    <s v="0001-01-01T00:00:00Z"/>
    <x v="23"/>
    <s v="2025-05-16T13:36:04.8627539Z"/>
    <m/>
    <m/>
    <m/>
    <s v="2024-030 - Matagorda SH 35 Bridge Replace"/>
    <x v="1"/>
    <d v="2025-05-15T00:00:00"/>
    <x v="1"/>
    <s v="05/16/2025 8:22 AM"/>
    <d v="2025-05-16T13:36:04"/>
    <s v="Approved On Time"/>
    <n v="2"/>
    <s v=""/>
    <s v="8999 6001F - Install Bent Caps"/>
    <s v="440061 - Uriel Garcia-Andrade"/>
    <s v="Uriel Garcia's Crew"/>
  </r>
  <r>
    <n v="603321"/>
    <s v="800057"/>
    <s v="Jesse A. Moore"/>
    <x v="18"/>
    <x v="18"/>
    <s v="DISPATCH"/>
    <s v="EQUIP TRUCK DISPATCHING"/>
    <s v="1"/>
    <n v="4"/>
    <x v="4"/>
    <x v="1"/>
    <m/>
    <x v="1"/>
    <m/>
    <s v="Jesse A. Moore"/>
    <s v="05/13/2025, 07:02"/>
    <m/>
    <s v="0001-01-01T00:00:00Z"/>
    <x v="23"/>
    <s v="2025-05-16T14:24:05.1875431Z"/>
    <m/>
    <m/>
    <m/>
    <s v="EQUIP HOU - Equipment Houston Division"/>
    <x v="6"/>
    <d v="2025-05-12T00:00:00"/>
    <x v="4"/>
    <s v="05/13/2025 7:02 AM"/>
    <d v="2025-05-16T14:24:05"/>
    <s v="Approved On Time"/>
    <n v="4"/>
    <s v=""/>
    <s v="DISPATCH - EQUIP TRUCK DISPATCHING"/>
    <s v="800057 - Jesse A. Moore"/>
    <s v=""/>
  </r>
  <r>
    <n v="603473"/>
    <s v="800057"/>
    <s v="Jesse A. Moore"/>
    <x v="18"/>
    <x v="18"/>
    <s v="DISPATCH"/>
    <s v="EQUIP TRUCK DISPATCHING"/>
    <s v="1"/>
    <n v="4"/>
    <x v="3"/>
    <x v="1"/>
    <m/>
    <x v="1"/>
    <m/>
    <s v="Jesse A. Moore"/>
    <s v="05/13/2025, 14:11"/>
    <m/>
    <s v="0001-01-01T00:00:00Z"/>
    <x v="23"/>
    <s v="2025-05-16T14:24:05.2040248Z"/>
    <m/>
    <m/>
    <m/>
    <s v="EQUIP HOU - Equipment Houston Division"/>
    <x v="6"/>
    <d v="2025-05-13T00:00:00"/>
    <x v="3"/>
    <s v="05/13/2025 2:11 PM"/>
    <d v="2025-05-16T14:24:05"/>
    <s v="Approved On Time"/>
    <n v="4"/>
    <s v=""/>
    <s v="DISPATCH - EQUIP TRUCK DISPATCHING"/>
    <s v="800057 - Jesse A. Moore"/>
    <s v=""/>
  </r>
  <r>
    <n v="603602"/>
    <s v="440461"/>
    <s v="Juan Garcia Arreguin"/>
    <x v="18"/>
    <x v="18"/>
    <s v="YARDMAIN"/>
    <s v="Yard Maintenance"/>
    <s v="1"/>
    <n v="8"/>
    <x v="3"/>
    <x v="1"/>
    <m/>
    <x v="25"/>
    <s v="Bridge"/>
    <s v="Alonzo Gonzalez"/>
    <s v="05/13/2025, 20:09"/>
    <m/>
    <s v="0001-01-01T00:00:00Z"/>
    <x v="23"/>
    <s v="2025-05-16T14:24:13.1525335Z"/>
    <m/>
    <m/>
    <m/>
    <s v="EQUIP HOU - Equipment Houston Division"/>
    <x v="6"/>
    <d v="2025-05-13T00:00:00"/>
    <x v="3"/>
    <s v="05/13/2025 8:09 PM"/>
    <d v="2025-05-16T14:24:13"/>
    <s v="Approved On Time"/>
    <n v="8"/>
    <s v=""/>
    <s v="YARDMAIN - Yard Maintenance"/>
    <s v="440461 - Juan Garcia Arreguin"/>
    <s v="Alonzo Gonzalez's Crew"/>
  </r>
  <r>
    <n v="604717"/>
    <s v="440461"/>
    <s v="Juan Garcia Arreguin"/>
    <x v="18"/>
    <x v="18"/>
    <s v="YARDMAIN"/>
    <s v="Yard Maintenance"/>
    <s v="1"/>
    <n v="10"/>
    <x v="1"/>
    <x v="1"/>
    <m/>
    <x v="25"/>
    <s v="Bridge"/>
    <s v="Alonzo Gonzalez"/>
    <s v="05/16/2025, 07:21"/>
    <m/>
    <s v="0001-01-01T00:00:00Z"/>
    <x v="23"/>
    <s v="2025-05-16T14:24:13.1800518Z"/>
    <m/>
    <m/>
    <m/>
    <s v="EQUIP HOU - Equipment Houston Division"/>
    <x v="6"/>
    <d v="2025-05-15T00:00:00"/>
    <x v="1"/>
    <s v="05/16/2025 7:21 AM"/>
    <d v="2025-05-16T14:24:13"/>
    <s v="Approved On Time"/>
    <n v="10"/>
    <s v=""/>
    <s v="YARDMAIN - Yard Maintenance"/>
    <s v="440461 - Juan Garcia Arreguin"/>
    <s v="Alonzo Gonzalez's Crew"/>
  </r>
  <r>
    <n v="604241"/>
    <s v="440461"/>
    <s v="Juan Garcia Arreguin"/>
    <x v="18"/>
    <x v="18"/>
    <s v="YARDMAIN"/>
    <s v="Yard Maintenance"/>
    <s v="1"/>
    <n v="8"/>
    <x v="2"/>
    <x v="1"/>
    <m/>
    <x v="25"/>
    <s v="Bridge"/>
    <s v="Alonzo Gonzalez"/>
    <s v="05/15/2025, 07:26"/>
    <m/>
    <s v="0001-01-01T00:00:00Z"/>
    <x v="23"/>
    <s v="2025-05-16T14:24:13.1693405Z"/>
    <m/>
    <m/>
    <m/>
    <s v="EQUIP HOU - Equipment Houston Division"/>
    <x v="6"/>
    <d v="2025-05-14T00:00:00"/>
    <x v="2"/>
    <s v="05/15/2025 7:26 AM"/>
    <d v="2025-05-16T14:24:13"/>
    <s v="Approved On Time"/>
    <n v="8"/>
    <s v=""/>
    <s v="YARDMAIN - Yard Maintenance"/>
    <s v="440461 - Juan Garcia Arreguin"/>
    <s v="Alonzo Gonzalez's Crew"/>
  </r>
  <r>
    <n v="603597"/>
    <s v="440449"/>
    <s v="Jose M. Gonzalez Rios"/>
    <x v="18"/>
    <x v="18"/>
    <s v="YARDMAIN"/>
    <s v="Yard Maintenance"/>
    <s v="1"/>
    <n v="8"/>
    <x v="3"/>
    <x v="1"/>
    <m/>
    <x v="25"/>
    <s v="Bridge"/>
    <s v="Alonzo Gonzalez"/>
    <s v="05/13/2025, 20:09"/>
    <m/>
    <s v="0001-01-01T00:00:00Z"/>
    <x v="23"/>
    <s v="2025-05-16T14:24:08.7627634Z"/>
    <m/>
    <m/>
    <m/>
    <s v="EQUIP HOU - Equipment Houston Division"/>
    <x v="6"/>
    <d v="2025-05-13T00:00:00"/>
    <x v="3"/>
    <s v="05/13/2025 8:09 PM"/>
    <d v="2025-05-16T14:24:08"/>
    <s v="Approved On Time"/>
    <n v="8"/>
    <s v=""/>
    <s v="YARDMAIN - Yard Maintenance"/>
    <s v="440449 - Jose M. Gonzalez Rios"/>
    <s v="Alonzo Gonzalez's Crew"/>
  </r>
  <r>
    <n v="604236"/>
    <s v="440449"/>
    <s v="Jose M. Gonzalez Rios"/>
    <x v="18"/>
    <x v="18"/>
    <s v="YARDMAIN"/>
    <s v="Yard Maintenance"/>
    <s v="1"/>
    <n v="8"/>
    <x v="2"/>
    <x v="1"/>
    <m/>
    <x v="25"/>
    <s v="Bridge"/>
    <s v="Alonzo Gonzalez"/>
    <s v="05/15/2025, 07:26"/>
    <m/>
    <s v="0001-01-01T00:00:00Z"/>
    <x v="23"/>
    <s v="2025-05-16T14:24:08.7731661Z"/>
    <m/>
    <m/>
    <m/>
    <s v="EQUIP HOU - Equipment Houston Division"/>
    <x v="6"/>
    <d v="2025-05-14T00:00:00"/>
    <x v="2"/>
    <s v="05/15/2025 7:26 AM"/>
    <d v="2025-05-16T14:24:08"/>
    <s v="Approved On Time"/>
    <n v="8"/>
    <s v=""/>
    <s v="YARDMAIN - Yard Maintenance"/>
    <s v="440449 - Jose M. Gonzalez Rios"/>
    <s v="Alonzo Gonzalez's Crew"/>
  </r>
  <r>
    <n v="604712"/>
    <s v="440449"/>
    <s v="Jose M. Gonzalez Rios"/>
    <x v="18"/>
    <x v="18"/>
    <s v="YARDMAIN"/>
    <s v="Yard Maintenance"/>
    <s v="1"/>
    <n v="10"/>
    <x v="1"/>
    <x v="1"/>
    <m/>
    <x v="25"/>
    <s v="Bridge"/>
    <s v="Alonzo Gonzalez"/>
    <s v="05/16/2025, 07:21"/>
    <m/>
    <s v="0001-01-01T00:00:00Z"/>
    <x v="23"/>
    <s v="2025-05-16T14:24:08.7818962Z"/>
    <m/>
    <m/>
    <m/>
    <s v="EQUIP HOU - Equipment Houston Division"/>
    <x v="6"/>
    <d v="2025-05-15T00:00:00"/>
    <x v="1"/>
    <s v="05/16/2025 7:21 AM"/>
    <d v="2025-05-16T14:24:08"/>
    <s v="Approved On Time"/>
    <n v="10"/>
    <s v=""/>
    <s v="YARDMAIN - Yard Maintenance"/>
    <s v="440449 - Jose M. Gonzalez Rios"/>
    <s v="Alonzo Gonzalez's Crew"/>
  </r>
  <r>
    <n v="603600"/>
    <s v="440458"/>
    <s v="Ricardo L. Navarro"/>
    <x v="18"/>
    <x v="18"/>
    <s v="YARDMAIN"/>
    <s v="Yard Maintenance"/>
    <s v="1"/>
    <n v="8"/>
    <x v="3"/>
    <x v="1"/>
    <m/>
    <x v="25"/>
    <s v="Bridge"/>
    <s v="Alonzo Gonzalez"/>
    <s v="05/13/2025, 20:09"/>
    <m/>
    <s v="0001-01-01T00:00:00Z"/>
    <x v="23"/>
    <s v="2025-05-16T14:24:16.1915547Z"/>
    <m/>
    <m/>
    <m/>
    <s v="EQUIP HOU - Equipment Houston Division"/>
    <x v="6"/>
    <d v="2025-05-13T00:00:00"/>
    <x v="3"/>
    <s v="05/13/2025 8:09 PM"/>
    <d v="2025-05-16T14:24:16"/>
    <s v="Approved On Time"/>
    <n v="8"/>
    <s v=""/>
    <s v="YARDMAIN - Yard Maintenance"/>
    <s v="440458 - Ricardo L. Navarro"/>
    <s v="Alonzo Gonzalez's Crew"/>
  </r>
  <r>
    <n v="604715"/>
    <s v="440458"/>
    <s v="Ricardo L. Navarro"/>
    <x v="18"/>
    <x v="18"/>
    <s v="YARDMAIN"/>
    <s v="Yard Maintenance"/>
    <s v="1"/>
    <n v="10"/>
    <x v="1"/>
    <x v="1"/>
    <m/>
    <x v="25"/>
    <s v="Bridge"/>
    <s v="Alonzo Gonzalez"/>
    <s v="05/16/2025, 07:21"/>
    <m/>
    <s v="0001-01-01T00:00:00Z"/>
    <x v="23"/>
    <s v="2025-05-16T14:24:16.2123478Z"/>
    <m/>
    <m/>
    <m/>
    <s v="EQUIP HOU - Equipment Houston Division"/>
    <x v="6"/>
    <d v="2025-05-15T00:00:00"/>
    <x v="1"/>
    <s v="05/16/2025 7:21 AM"/>
    <d v="2025-05-16T14:24:16"/>
    <s v="Approved On Time"/>
    <n v="10"/>
    <s v=""/>
    <s v="YARDMAIN - Yard Maintenance"/>
    <s v="440458 - Ricardo L. Navarro"/>
    <s v="Alonzo Gonzalez's Crew"/>
  </r>
  <r>
    <n v="604239"/>
    <s v="440458"/>
    <s v="Ricardo L. Navarro"/>
    <x v="18"/>
    <x v="18"/>
    <s v="YARDMAIN"/>
    <s v="Yard Maintenance"/>
    <s v="1"/>
    <n v="8"/>
    <x v="2"/>
    <x v="1"/>
    <m/>
    <x v="25"/>
    <s v="Bridge"/>
    <s v="Alonzo Gonzalez"/>
    <s v="05/15/2025, 07:26"/>
    <m/>
    <s v="0001-01-01T00:00:00Z"/>
    <x v="23"/>
    <s v="2025-05-16T14:24:16.2001481Z"/>
    <m/>
    <m/>
    <m/>
    <s v="EQUIP HOU - Equipment Houston Division"/>
    <x v="6"/>
    <d v="2025-05-14T00:00:00"/>
    <x v="2"/>
    <s v="05/15/2025 7:26 AM"/>
    <d v="2025-05-16T14:24:16"/>
    <s v="Approved On Time"/>
    <n v="8"/>
    <s v=""/>
    <s v="YARDMAIN - Yard Maintenance"/>
    <s v="440458 - Ricardo L. Navarro"/>
    <s v="Alonzo Gonzalez's Crew"/>
  </r>
  <r>
    <n v="604240"/>
    <s v="440072"/>
    <s v="Alonzo Gonzalez"/>
    <x v="18"/>
    <x v="18"/>
    <s v="YARDMAIN"/>
    <s v="Yard Maintenance"/>
    <s v="1"/>
    <n v="8"/>
    <x v="2"/>
    <x v="1"/>
    <m/>
    <x v="25"/>
    <s v="Bridge"/>
    <s v="Alonzo Gonzalez"/>
    <s v="05/15/2025, 07:26"/>
    <m/>
    <s v="0001-01-01T00:00:00Z"/>
    <x v="23"/>
    <s v="2025-05-16T14:23:53.7925413Z"/>
    <m/>
    <m/>
    <m/>
    <s v="EQUIP HOU - Equipment Houston Division"/>
    <x v="6"/>
    <d v="2025-05-14T00:00:00"/>
    <x v="2"/>
    <s v="05/15/2025 7:26 AM"/>
    <d v="2025-05-16T14:23:53"/>
    <s v="Approved On Time"/>
    <n v="8"/>
    <s v=""/>
    <s v="YARDMAIN - Yard Maintenance"/>
    <s v="440072 - Alonzo Gonzalez"/>
    <s v="Alonzo Gonzalez's Crew"/>
  </r>
  <r>
    <n v="604716"/>
    <s v="440072"/>
    <s v="Alonzo Gonzalez"/>
    <x v="18"/>
    <x v="18"/>
    <s v="YARDMAIN"/>
    <s v="Yard Maintenance"/>
    <s v="1"/>
    <n v="8"/>
    <x v="1"/>
    <x v="1"/>
    <m/>
    <x v="25"/>
    <s v="Bridge"/>
    <s v="Alonzo Gonzalez"/>
    <s v="05/16/2025, 07:21"/>
    <m/>
    <s v="0001-01-01T00:00:00Z"/>
    <x v="23"/>
    <s v="2025-05-16T14:23:53.804114Z"/>
    <m/>
    <m/>
    <m/>
    <s v="EQUIP HOU - Equipment Houston Division"/>
    <x v="6"/>
    <d v="2025-05-15T00:00:00"/>
    <x v="1"/>
    <s v="05/16/2025 7:21 AM"/>
    <d v="2025-05-16T14:23:53"/>
    <s v="Approved On Time"/>
    <n v="8"/>
    <s v=""/>
    <s v="YARDMAIN - Yard Maintenance"/>
    <s v="440072 - Alonzo Gonzalez"/>
    <s v="Alonzo Gonzalez's Crew"/>
  </r>
  <r>
    <n v="603601"/>
    <s v="440072"/>
    <s v="Alonzo Gonzalez"/>
    <x v="18"/>
    <x v="18"/>
    <s v="YARDMAIN"/>
    <s v="Yard Maintenance"/>
    <s v="1"/>
    <n v="8"/>
    <x v="3"/>
    <x v="1"/>
    <m/>
    <x v="25"/>
    <s v="Bridge"/>
    <s v="Alonzo Gonzalez"/>
    <s v="05/13/2025, 20:09"/>
    <m/>
    <s v="0001-01-01T00:00:00Z"/>
    <x v="23"/>
    <s v="2025-05-16T14:23:53.7783954Z"/>
    <m/>
    <m/>
    <m/>
    <s v="EQUIP HOU - Equipment Houston Division"/>
    <x v="6"/>
    <d v="2025-05-13T00:00:00"/>
    <x v="3"/>
    <s v="05/13/2025 8:09 PM"/>
    <d v="2025-05-16T14:23:53"/>
    <s v="Approved On Time"/>
    <n v="8"/>
    <s v=""/>
    <s v="YARDMAIN - Yard Maintenance"/>
    <s v="440072 - Alonzo Gonzalez"/>
    <s v="Alonzo Gonzalez's Crew"/>
  </r>
  <r>
    <n v="604713"/>
    <s v="440411"/>
    <s v="Alfredo Enriquez Ramirez"/>
    <x v="18"/>
    <x v="18"/>
    <s v="YARDMAIN"/>
    <s v="Yard Maintenance"/>
    <s v="1"/>
    <n v="10"/>
    <x v="1"/>
    <x v="1"/>
    <m/>
    <x v="25"/>
    <s v="Bridge"/>
    <s v="Alonzo Gonzalez"/>
    <s v="05/16/2025, 07:21"/>
    <m/>
    <s v="0001-01-01T00:00:00Z"/>
    <x v="23"/>
    <s v="2025-05-16T14:23:50.9407819Z"/>
    <m/>
    <m/>
    <m/>
    <s v="EQUIP HOU - Equipment Houston Division"/>
    <x v="6"/>
    <d v="2025-05-15T00:00:00"/>
    <x v="1"/>
    <s v="05/16/2025 7:21 AM"/>
    <d v="2025-05-16T14:23:50"/>
    <s v="Approved On Time"/>
    <n v="10"/>
    <s v=""/>
    <s v="YARDMAIN - Yard Maintenance"/>
    <s v="440411 - Alfredo Enriquez Ramirez"/>
    <s v="Alonzo Gonzalez's Crew"/>
  </r>
  <r>
    <n v="604237"/>
    <s v="440411"/>
    <s v="Alfredo Enriquez Ramirez"/>
    <x v="18"/>
    <x v="18"/>
    <s v="YARDMAIN"/>
    <s v="Yard Maintenance"/>
    <s v="1"/>
    <n v="8"/>
    <x v="2"/>
    <x v="1"/>
    <m/>
    <x v="25"/>
    <s v="Bridge"/>
    <s v="Alonzo Gonzalez"/>
    <s v="05/15/2025, 07:26"/>
    <m/>
    <s v="0001-01-01T00:00:00Z"/>
    <x v="23"/>
    <s v="2025-05-16T14:23:50.9270694Z"/>
    <m/>
    <m/>
    <m/>
    <s v="EQUIP HOU - Equipment Houston Division"/>
    <x v="6"/>
    <d v="2025-05-14T00:00:00"/>
    <x v="2"/>
    <s v="05/15/2025 7:26 AM"/>
    <d v="2025-05-16T14:23:50"/>
    <s v="Approved On Time"/>
    <n v="8"/>
    <s v=""/>
    <s v="YARDMAIN - Yard Maintenance"/>
    <s v="440411 - Alfredo Enriquez Ramirez"/>
    <s v="Alonzo Gonzalez's Crew"/>
  </r>
  <r>
    <n v="603598"/>
    <s v="440411"/>
    <s v="Alfredo Enriquez Ramirez"/>
    <x v="18"/>
    <x v="18"/>
    <s v="YARDMAIN"/>
    <s v="Yard Maintenance"/>
    <s v="1"/>
    <n v="8"/>
    <x v="3"/>
    <x v="1"/>
    <m/>
    <x v="25"/>
    <s v="Bridge"/>
    <s v="Alonzo Gonzalez"/>
    <s v="05/13/2025, 20:09"/>
    <m/>
    <s v="0001-01-01T00:00:00Z"/>
    <x v="23"/>
    <s v="2025-05-16T14:23:50.8757302Z"/>
    <m/>
    <m/>
    <m/>
    <s v="EQUIP HOU - Equipment Houston Division"/>
    <x v="6"/>
    <d v="2025-05-13T00:00:00"/>
    <x v="3"/>
    <s v="05/13/2025 8:09 PM"/>
    <d v="2025-05-16T14:23:50"/>
    <s v="Approved On Time"/>
    <n v="8"/>
    <s v=""/>
    <s v="YARDMAIN - Yard Maintenance"/>
    <s v="440411 - Alfredo Enriquez Ramirez"/>
    <s v="Alonzo Gonzalez's Crew"/>
  </r>
  <r>
    <n v="603599"/>
    <s v="440207"/>
    <s v="Bonifacio Vazquez-Rodriguez"/>
    <x v="18"/>
    <x v="18"/>
    <s v="YARDMAIN"/>
    <s v="Yard Maintenance"/>
    <s v="1"/>
    <n v="8"/>
    <x v="3"/>
    <x v="1"/>
    <m/>
    <x v="25"/>
    <s v="Bridge"/>
    <s v="Alonzo Gonzalez"/>
    <s v="05/13/2025, 20:09"/>
    <m/>
    <s v="0001-01-01T00:00:00Z"/>
    <x v="23"/>
    <s v="2025-05-16T14:23:56.850908Z"/>
    <m/>
    <m/>
    <m/>
    <s v="EQUIP HOU - Equipment Houston Division"/>
    <x v="6"/>
    <d v="2025-05-13T00:00:00"/>
    <x v="3"/>
    <s v="05/13/2025 8:09 PM"/>
    <d v="2025-05-16T14:23:56"/>
    <s v="Approved On Time"/>
    <n v="8"/>
    <s v=""/>
    <s v="YARDMAIN - Yard Maintenance"/>
    <s v="440207 - Bonifacio Vazquez-Rodriguez"/>
    <s v="Alonzo Gonzalez's Crew"/>
  </r>
  <r>
    <n v="604238"/>
    <s v="440207"/>
    <s v="Bonifacio Vazquez-Rodriguez"/>
    <x v="18"/>
    <x v="18"/>
    <s v="YARDMAIN"/>
    <s v="Yard Maintenance"/>
    <s v="1"/>
    <n v="8"/>
    <x v="2"/>
    <x v="1"/>
    <m/>
    <x v="25"/>
    <s v="Bridge"/>
    <s v="Alonzo Gonzalez"/>
    <s v="05/15/2025, 07:26"/>
    <m/>
    <s v="0001-01-01T00:00:00Z"/>
    <x v="23"/>
    <s v="2025-05-16T14:23:56.8613352Z"/>
    <m/>
    <m/>
    <m/>
    <s v="EQUIP HOU - Equipment Houston Division"/>
    <x v="6"/>
    <d v="2025-05-14T00:00:00"/>
    <x v="2"/>
    <s v="05/15/2025 7:26 AM"/>
    <d v="2025-05-16T14:23:56"/>
    <s v="Approved On Time"/>
    <n v="8"/>
    <s v=""/>
    <s v="YARDMAIN - Yard Maintenance"/>
    <s v="440207 - Bonifacio Vazquez-Rodriguez"/>
    <s v="Alonzo Gonzalez's Crew"/>
  </r>
  <r>
    <n v="604714"/>
    <s v="440207"/>
    <s v="Bonifacio Vazquez-Rodriguez"/>
    <x v="18"/>
    <x v="18"/>
    <s v="YARDMAIN"/>
    <s v="Yard Maintenance"/>
    <s v="1"/>
    <n v="10"/>
    <x v="1"/>
    <x v="1"/>
    <m/>
    <x v="25"/>
    <s v="Bridge"/>
    <s v="Alonzo Gonzalez"/>
    <s v="05/16/2025, 07:21"/>
    <m/>
    <s v="0001-01-01T00:00:00Z"/>
    <x v="23"/>
    <s v="2025-05-16T14:23:56.8705133Z"/>
    <m/>
    <m/>
    <m/>
    <s v="EQUIP HOU - Equipment Houston Division"/>
    <x v="6"/>
    <d v="2025-05-15T00:00:00"/>
    <x v="1"/>
    <s v="05/16/2025 7:21 AM"/>
    <d v="2025-05-16T14:23:56"/>
    <s v="Approved On Time"/>
    <n v="10"/>
    <s v=""/>
    <s v="YARDMAIN - Yard Maintenance"/>
    <s v="440207 - Bonifacio Vazquez-Rodriguez"/>
    <s v="Alonzo Gonzalez's Crew"/>
  </r>
  <r>
    <n v="604334"/>
    <s v="800057"/>
    <s v="Jesse A. Moore"/>
    <x v="18"/>
    <x v="18"/>
    <s v="DISPATCH"/>
    <s v="EQUIP TRUCK DISPATCHING"/>
    <s v="1"/>
    <n v="4"/>
    <x v="2"/>
    <x v="1"/>
    <m/>
    <x v="1"/>
    <m/>
    <s v="Jesse A. Moore"/>
    <s v="05/15/2025, 11:37"/>
    <m/>
    <s v="0001-01-01T00:00:00Z"/>
    <x v="23"/>
    <s v="2025-05-16T14:24:05.2141404Z"/>
    <m/>
    <m/>
    <m/>
    <s v="EQUIP HOU - Equipment Houston Division"/>
    <x v="6"/>
    <d v="2025-05-14T00:00:00"/>
    <x v="2"/>
    <s v="05/15/2025 11:37 AM"/>
    <d v="2025-05-16T14:24:05"/>
    <s v="Approved On Time"/>
    <n v="4"/>
    <s v=""/>
    <s v="DISPATCH - EQUIP TRUCK DISPATCHING"/>
    <s v="800057 - Jesse A. Moore"/>
    <s v=""/>
  </r>
  <r>
    <n v="604336"/>
    <s v="800057"/>
    <s v="Jesse A. Moore"/>
    <x v="18"/>
    <x v="18"/>
    <s v="DISPATCH"/>
    <s v="EQUIP TRUCK DISPATCHING"/>
    <s v="1"/>
    <n v="4"/>
    <x v="1"/>
    <x v="1"/>
    <m/>
    <x v="1"/>
    <m/>
    <s v="Jesse A. Moore"/>
    <s v="05/15/2025, 11:37"/>
    <m/>
    <s v="0001-01-01T00:00:00Z"/>
    <x v="23"/>
    <s v="2025-05-16T14:24:05.2236644Z"/>
    <m/>
    <m/>
    <m/>
    <s v="EQUIP HOU - Equipment Houston Division"/>
    <x v="6"/>
    <d v="2025-05-15T00:00:00"/>
    <x v="1"/>
    <s v="05/15/2025 11:37 AM"/>
    <d v="2025-05-16T14:24:05"/>
    <s v="Approved On Time"/>
    <n v="4"/>
    <s v=""/>
    <s v="DISPATCH - EQUIP TRUCK DISPATCHING"/>
    <s v="800057 - Jesse A. Moore"/>
    <s v=""/>
  </r>
  <r>
    <n v="602767"/>
    <s v="410033"/>
    <s v="Jesus A. Medina-Rodriguez"/>
    <x v="2"/>
    <x v="2"/>
    <s v="9000 100A"/>
    <s v="PROJECT MANAGER ENGINEER"/>
    <s v="1"/>
    <n v="8"/>
    <x v="4"/>
    <x v="1"/>
    <m/>
    <x v="1"/>
    <m/>
    <s v="Jesus A. Medina-Rodriguez"/>
    <s v="05/12/2025, 08:12"/>
    <m/>
    <s v="0001-01-01T00:00:00Z"/>
    <x v="23"/>
    <s v="2025-05-13T13:54:05.3112271Z"/>
    <m/>
    <m/>
    <m/>
    <s v="2024-030 - Matagorda SH 35 Bridge Replace"/>
    <x v="1"/>
    <d v="2025-05-12T00:00:00"/>
    <x v="4"/>
    <s v="05/12/2025 8:12 AM"/>
    <d v="2025-05-13T13:54:05"/>
    <s v="Approved On Time"/>
    <n v="8"/>
    <s v=""/>
    <s v="9000 100A - PROJECT MANAGER ENGINEER"/>
    <s v="410033 - Jesus A. Medina-Rodriguez"/>
    <s v=""/>
  </r>
  <r>
    <n v="602768"/>
    <s v="410033"/>
    <s v="Jesus A. Medina-Rodriguez"/>
    <x v="2"/>
    <x v="2"/>
    <s v="9000 100A"/>
    <s v="PROJECT MANAGER ENGINEER"/>
    <s v="1"/>
    <n v="8"/>
    <x v="3"/>
    <x v="1"/>
    <m/>
    <x v="1"/>
    <m/>
    <s v="Jesus A. Medina-Rodriguez"/>
    <s v="05/12/2025, 08:12"/>
    <m/>
    <s v="0001-01-01T00:00:00Z"/>
    <x v="23"/>
    <s v="2025-05-13T13:54:05.3221039Z"/>
    <m/>
    <m/>
    <m/>
    <s v="2024-030 - Matagorda SH 35 Bridge Replace"/>
    <x v="1"/>
    <d v="2025-05-13T00:00:00"/>
    <x v="3"/>
    <s v="05/12/2025 8:12 AM"/>
    <d v="2025-05-13T13:54:05"/>
    <s v="Approved On Time"/>
    <n v="8"/>
    <s v=""/>
    <s v="9000 100A - PROJECT MANAGER ENGINEER"/>
    <s v="410033 - Jesus A. Medina-Rodriguez"/>
    <s v=""/>
  </r>
  <r>
    <n v="602769"/>
    <s v="410033"/>
    <s v="Jesus A. Medina-Rodriguez"/>
    <x v="2"/>
    <x v="2"/>
    <s v="9000 100A"/>
    <s v="PROJECT MANAGER ENGINEER"/>
    <s v="1"/>
    <n v="8"/>
    <x v="2"/>
    <x v="1"/>
    <m/>
    <x v="1"/>
    <m/>
    <s v="Jesus A. Medina-Rodriguez"/>
    <s v="05/12/2025, 08:12"/>
    <m/>
    <s v="0001-01-01T00:00:00Z"/>
    <x v="23"/>
    <s v="2025-05-13T13:54:05.3317908Z"/>
    <m/>
    <m/>
    <m/>
    <s v="2024-030 - Matagorda SH 35 Bridge Replace"/>
    <x v="1"/>
    <d v="2025-05-14T00:00:00"/>
    <x v="2"/>
    <s v="05/12/2025 8:12 AM"/>
    <d v="2025-05-13T13:54:05"/>
    <s v="Approved On Time"/>
    <n v="8"/>
    <s v=""/>
    <s v="9000 100A - PROJECT MANAGER ENGINEER"/>
    <s v="410033 - Jesus A. Medina-Rodriguez"/>
    <s v=""/>
  </r>
  <r>
    <n v="602770"/>
    <s v="410033"/>
    <s v="Jesus A. Medina-Rodriguez"/>
    <x v="2"/>
    <x v="2"/>
    <s v="9000 100A"/>
    <s v="PROJECT MANAGER ENGINEER"/>
    <s v="1"/>
    <n v="8"/>
    <x v="1"/>
    <x v="1"/>
    <m/>
    <x v="1"/>
    <m/>
    <s v="Jesus A. Medina-Rodriguez"/>
    <s v="05/12/2025, 08:12"/>
    <m/>
    <s v="0001-01-01T00:00:00Z"/>
    <x v="23"/>
    <s v="2025-05-13T13:54:05.3411248Z"/>
    <m/>
    <m/>
    <m/>
    <s v="2024-030 - Matagorda SH 35 Bridge Replace"/>
    <x v="1"/>
    <d v="2025-05-15T00:00:00"/>
    <x v="1"/>
    <s v="05/12/2025 8:12 AM"/>
    <d v="2025-05-13T13:54:05"/>
    <s v="Approved On Time"/>
    <n v="8"/>
    <s v=""/>
    <s v="9000 100A - PROJECT MANAGER ENGINEER"/>
    <s v="410033 - Jesus A. Medina-Rodriguez"/>
    <s v=""/>
  </r>
  <r>
    <n v="602771"/>
    <s v="410033"/>
    <s v="Jesus A. Medina-Rodriguez"/>
    <x v="2"/>
    <x v="2"/>
    <s v="9000 100A"/>
    <s v="PROJECT MANAGER ENGINEER"/>
    <s v="1"/>
    <n v="8"/>
    <x v="0"/>
    <x v="1"/>
    <m/>
    <x v="1"/>
    <m/>
    <s v="Jesus A. Medina-Rodriguez"/>
    <s v="05/12/2025, 08:12"/>
    <m/>
    <s v="0001-01-01T00:00:00Z"/>
    <x v="23"/>
    <s v="2025-05-13T13:54:05.3532281Z"/>
    <m/>
    <m/>
    <m/>
    <s v="2024-030 - Matagorda SH 35 Bridge Replace"/>
    <x v="1"/>
    <d v="2025-05-16T00:00:00"/>
    <x v="0"/>
    <s v="05/12/2025 8:12 AM"/>
    <d v="2025-05-13T13:54:05"/>
    <s v="Approved On Time"/>
    <n v="8"/>
    <s v=""/>
    <s v="9000 100A - PROJECT MANAGER ENGINEER"/>
    <s v="410033 - Jesus A. Medina-Rodriguez"/>
    <s v=""/>
  </r>
  <r>
    <n v="604050"/>
    <s v="440464"/>
    <s v="Lucas C. Mayo"/>
    <x v="2"/>
    <x v="2"/>
    <s v="496 6012G"/>
    <s v="REM STR Break Columns and Caps"/>
    <s v="1"/>
    <n v="2.5"/>
    <x v="2"/>
    <x v="1"/>
    <m/>
    <x v="5"/>
    <s v="Concrete"/>
    <s v="Rolando Colmenero-Garcia"/>
    <s v="05/14/2025, 20:10"/>
    <m/>
    <s v="0001-01-01T00:00:00Z"/>
    <x v="23"/>
    <s v="2025-05-15T14:00:56.5392523Z"/>
    <m/>
    <m/>
    <m/>
    <s v="2024-030 - Matagorda SH 35 Bridge Replace"/>
    <x v="1"/>
    <d v="2025-05-14T00:00:00"/>
    <x v="2"/>
    <s v="05/14/2025 8:10 PM"/>
    <d v="2025-05-15T14:00:56"/>
    <s v="Approved On Time"/>
    <n v="2.5"/>
    <s v=""/>
    <s v="496 6012G - REM STR Break Columns and Caps"/>
    <s v="440464 - Lucas C. Mayo"/>
    <s v="ROLANDO COLMENERO-GARCIA CREW"/>
  </r>
  <r>
    <n v="604539"/>
    <s v="440464"/>
    <s v="Lucas C. Mayo"/>
    <x v="2"/>
    <x v="2"/>
    <s v="496 6012D"/>
    <s v="REM STR Break Deck Land"/>
    <s v="1"/>
    <n v="3"/>
    <x v="1"/>
    <x v="1"/>
    <m/>
    <x v="5"/>
    <s v="Concrete"/>
    <s v="Rolando Colmenero-Garcia"/>
    <s v="05/15/2025, 20:51"/>
    <m/>
    <s v="0001-01-01T00:00:00Z"/>
    <x v="23"/>
    <s v="2025-05-16T13:35:26.7044199Z"/>
    <m/>
    <m/>
    <m/>
    <s v="2024-030 - Matagorda SH 35 Bridge Replace"/>
    <x v="1"/>
    <d v="2025-05-15T00:00:00"/>
    <x v="1"/>
    <s v="05/15/2025 8:51 PM"/>
    <d v="2025-05-16T13:35:26"/>
    <s v="Approved On Time"/>
    <n v="3"/>
    <s v=""/>
    <s v="496 6012D - REM STR Break Deck Land"/>
    <s v="440464 - Lucas C. Mayo"/>
    <s v="ROLANDO COLMENERO-GARCIA CREW"/>
  </r>
  <r>
    <n v="604064"/>
    <s v="440464"/>
    <s v="Lucas C. Mayo"/>
    <x v="2"/>
    <x v="2"/>
    <s v="496 6012L"/>
    <s v="REM STR Process Load out Conc"/>
    <s v="1"/>
    <n v="4"/>
    <x v="2"/>
    <x v="1"/>
    <m/>
    <x v="5"/>
    <s v="Concrete"/>
    <s v="Rolando Colmenero-Garcia"/>
    <s v="05/14/2025, 20:13"/>
    <m/>
    <s v="0001-01-01T00:00:00Z"/>
    <x v="23"/>
    <s v="2025-05-15T14:00:56.5582164Z"/>
    <m/>
    <m/>
    <m/>
    <s v="2024-030 - Matagorda SH 35 Bridge Replace"/>
    <x v="1"/>
    <d v="2025-05-14T00:00:00"/>
    <x v="2"/>
    <s v="05/14/2025 8:13 PM"/>
    <d v="2025-05-15T14:00:56"/>
    <s v="Approved On Time"/>
    <n v="4"/>
    <s v=""/>
    <s v="496 6012L - REM STR Process Load out Conc"/>
    <s v="440464 - Lucas C. Mayo"/>
    <s v="ROLANDO COLMENERO-GARCIA CREW"/>
  </r>
  <r>
    <n v="604057"/>
    <s v="440464"/>
    <s v="Lucas C. Mayo"/>
    <x v="2"/>
    <x v="2"/>
    <s v="8999 6001J"/>
    <s v="Unload all Materials"/>
    <s v="1"/>
    <n v="4"/>
    <x v="2"/>
    <x v="1"/>
    <m/>
    <x v="5"/>
    <s v="Concrete"/>
    <s v="Rolando Colmenero-Garcia"/>
    <s v="05/14/2025, 20:12"/>
    <m/>
    <s v="0001-01-01T00:00:00Z"/>
    <x v="23"/>
    <s v="2025-05-15T14:00:56.5488467Z"/>
    <m/>
    <m/>
    <m/>
    <s v="2024-030 - Matagorda SH 35 Bridge Replace"/>
    <x v="1"/>
    <d v="2025-05-14T00:00:00"/>
    <x v="2"/>
    <s v="05/14/2025 8:12 PM"/>
    <d v="2025-05-15T14:00:56"/>
    <s v="Approved On Time"/>
    <n v="4"/>
    <s v=""/>
    <s v="8999 6001J - Unload all Materials"/>
    <s v="440464 - Lucas C. Mayo"/>
    <s v="ROLANDO COLMENERO-GARCIA CREW"/>
  </r>
  <r>
    <n v="604546"/>
    <s v="440464"/>
    <s v="Lucas C. Mayo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5:26.7140782Z"/>
    <m/>
    <m/>
    <m/>
    <s v="2024-030 - Matagorda SH 35 Bridge Replace"/>
    <x v="1"/>
    <d v="2025-05-15T00:00:00"/>
    <x v="1"/>
    <s v="05/15/2025 8:52 PM"/>
    <d v="2025-05-16T13:35:26"/>
    <s v="Approved On Time"/>
    <n v="3"/>
    <s v=""/>
    <s v="8999 6001G - Install Crane Beams"/>
    <s v="440464 - Lucas C. Mayo"/>
    <s v="ROLANDO COLMENERO-GARCIA CREW"/>
  </r>
  <r>
    <n v="604553"/>
    <s v="440464"/>
    <s v="Lucas C. Mayo"/>
    <x v="2"/>
    <x v="2"/>
    <s v="8999 6001F"/>
    <s v="Install Bent Caps"/>
    <s v="1"/>
    <n v="5.5"/>
    <x v="1"/>
    <x v="1"/>
    <m/>
    <x v="5"/>
    <s v="Concrete"/>
    <s v="Rolando Colmenero-Garcia"/>
    <s v="05/15/2025, 20:52"/>
    <m/>
    <s v="0001-01-01T00:00:00Z"/>
    <x v="23"/>
    <s v="2025-05-16T13:35:26.7307818Z"/>
    <m/>
    <m/>
    <m/>
    <s v="2024-030 - Matagorda SH 35 Bridge Replace"/>
    <x v="1"/>
    <d v="2025-05-15T00:00:00"/>
    <x v="1"/>
    <s v="05/15/2025 8:52 PM"/>
    <d v="2025-05-16T13:35:26"/>
    <s v="Approved On Time"/>
    <n v="5.5"/>
    <s v=""/>
    <s v="8999 6001F - Install Bent Caps"/>
    <s v="440464 - Lucas C. Mayo"/>
    <s v="ROLANDO COLMENERO-GARCIA CREW"/>
  </r>
  <r>
    <n v="603178"/>
    <s v="440459"/>
    <s v="Ulises N. Mendoza"/>
    <x v="2"/>
    <x v="2"/>
    <s v="496 6012L"/>
    <s v="REM STR Process Load out Conc"/>
    <s v="1"/>
    <n v="3"/>
    <x v="4"/>
    <x v="1"/>
    <m/>
    <x v="5"/>
    <s v="Concrete"/>
    <s v="Rolando Colmenero-Garcia"/>
    <s v="05/12/2025, 20:15"/>
    <m/>
    <s v="0001-01-01T00:00:00Z"/>
    <x v="23"/>
    <s v="2025-05-13T13:56:07.0978819Z"/>
    <m/>
    <m/>
    <m/>
    <s v="2024-030 - Matagorda SH 35 Bridge Replace"/>
    <x v="1"/>
    <d v="2025-05-12T00:00:00"/>
    <x v="4"/>
    <s v="05/12/2025 8:15 PM"/>
    <d v="2025-05-13T13:56:07"/>
    <s v="Approved On Time"/>
    <n v="3"/>
    <s v=""/>
    <s v="496 6012L - REM STR Process Load out Conc"/>
    <s v="440459 - Ulises N. Mendoza"/>
    <s v="ROLANDO COLMENERO-GARCIA CREW"/>
  </r>
  <r>
    <n v="603190"/>
    <s v="440459"/>
    <s v="Ulises N. Mendoza"/>
    <x v="2"/>
    <x v="2"/>
    <s v="496 6012D"/>
    <s v="REM STR Break Deck Land"/>
    <s v="1"/>
    <n v="3"/>
    <x v="4"/>
    <x v="1"/>
    <m/>
    <x v="5"/>
    <s v="Concrete"/>
    <s v="Rolando Colmenero-Garcia"/>
    <s v="05/12/2025, 20:16"/>
    <m/>
    <s v="0001-01-01T00:00:00Z"/>
    <x v="23"/>
    <s v="2025-05-13T13:56:07.1078699Z"/>
    <m/>
    <m/>
    <m/>
    <s v="2024-030 - Matagorda SH 35 Bridge Replace"/>
    <x v="1"/>
    <d v="2025-05-12T00:00:00"/>
    <x v="4"/>
    <s v="05/12/2025 8:16 PM"/>
    <d v="2025-05-13T13:56:07"/>
    <s v="Approved On Time"/>
    <n v="3"/>
    <s v=""/>
    <s v="496 6012D - REM STR Break Deck Land"/>
    <s v="440459 - Ulises N. Mendoza"/>
    <s v="ROLANDO COLMENERO-GARCIA CREW"/>
  </r>
  <r>
    <n v="603196"/>
    <s v="440459"/>
    <s v="Ulises N. Mendoza"/>
    <x v="2"/>
    <x v="2"/>
    <s v="496 6012G"/>
    <s v="REM STR Break Columns and Caps"/>
    <s v="1"/>
    <n v="4.5"/>
    <x v="4"/>
    <x v="1"/>
    <m/>
    <x v="5"/>
    <s v="Concrete"/>
    <s v="Rolando Colmenero-Garcia"/>
    <s v="05/12/2025, 20:17"/>
    <m/>
    <s v="0001-01-01T00:00:00Z"/>
    <x v="23"/>
    <s v="2025-05-13T13:56:07.1197791Z"/>
    <m/>
    <m/>
    <m/>
    <s v="2024-030 - Matagorda SH 35 Bridge Replace"/>
    <x v="1"/>
    <d v="2025-05-12T00:00:00"/>
    <x v="4"/>
    <s v="05/12/2025 8:17 PM"/>
    <d v="2025-05-13T13:56:07"/>
    <s v="Approved On Time"/>
    <n v="4.5"/>
    <s v=""/>
    <s v="496 6012G - REM STR Break Columns and Caps"/>
    <s v="440459 - Ulises N. Mendoza"/>
    <s v="ROLANDO COLMENERO-GARCIA CREW"/>
  </r>
  <r>
    <n v="604066"/>
    <s v="440459"/>
    <s v="Ulises N. Mendoza"/>
    <x v="2"/>
    <x v="2"/>
    <s v="496 6012L"/>
    <s v="REM STR Process Load out Conc"/>
    <s v="1"/>
    <n v="4"/>
    <x v="2"/>
    <x v="1"/>
    <m/>
    <x v="5"/>
    <s v="Concrete"/>
    <s v="Rolando Colmenero-Garcia"/>
    <s v="05/14/2025, 20:13"/>
    <m/>
    <s v="0001-01-01T00:00:00Z"/>
    <x v="23"/>
    <s v="2025-05-15T14:01:28.7977121Z"/>
    <m/>
    <m/>
    <m/>
    <s v="2024-030 - Matagorda SH 35 Bridge Replace"/>
    <x v="1"/>
    <d v="2025-05-14T00:00:00"/>
    <x v="2"/>
    <s v="05/14/2025 8:13 PM"/>
    <d v="2025-05-15T14:01:28"/>
    <s v="Approved On Time"/>
    <n v="4"/>
    <s v=""/>
    <s v="496 6012L - REM STR Process Load out Conc"/>
    <s v="440459 - Ulises N. Mendoza"/>
    <s v="ROLANDO COLMENERO-GARCIA CREW"/>
  </r>
  <r>
    <n v="604059"/>
    <s v="440459"/>
    <s v="Ulises N. Mendoza"/>
    <x v="2"/>
    <x v="2"/>
    <s v="8999 6001J"/>
    <s v="Unload all Materials"/>
    <s v="1"/>
    <n v="4"/>
    <x v="2"/>
    <x v="1"/>
    <m/>
    <x v="5"/>
    <s v="Concrete"/>
    <s v="Rolando Colmenero-Garcia"/>
    <s v="05/14/2025, 20:12"/>
    <m/>
    <s v="0001-01-01T00:00:00Z"/>
    <x v="23"/>
    <s v="2025-05-15T14:01:28.789708Z"/>
    <m/>
    <m/>
    <m/>
    <s v="2024-030 - Matagorda SH 35 Bridge Replace"/>
    <x v="1"/>
    <d v="2025-05-14T00:00:00"/>
    <x v="2"/>
    <s v="05/14/2025 8:12 PM"/>
    <d v="2025-05-15T14:01:28"/>
    <s v="Approved On Time"/>
    <n v="4"/>
    <s v=""/>
    <s v="8999 6001J - Unload all Materials"/>
    <s v="440459 - Ulises N. Mendoza"/>
    <s v="ROLANDO COLMENERO-GARCIA CREW"/>
  </r>
  <r>
    <n v="604541"/>
    <s v="440459"/>
    <s v="Ulises N. Mendoza"/>
    <x v="2"/>
    <x v="2"/>
    <s v="496 6012D"/>
    <s v="REM STR Break Deck Land"/>
    <s v="1"/>
    <n v="3"/>
    <x v="1"/>
    <x v="1"/>
    <m/>
    <x v="5"/>
    <s v="Concrete"/>
    <s v="Rolando Colmenero-Garcia"/>
    <s v="05/15/2025, 20:52"/>
    <m/>
    <s v="0001-01-01T00:00:00Z"/>
    <x v="23"/>
    <s v="2025-05-16T13:36:00.9578722Z"/>
    <m/>
    <m/>
    <m/>
    <s v="2024-030 - Matagorda SH 35 Bridge Replace"/>
    <x v="1"/>
    <d v="2025-05-15T00:00:00"/>
    <x v="1"/>
    <s v="05/15/2025 8:52 PM"/>
    <d v="2025-05-16T13:36:00"/>
    <s v="Approved On Time"/>
    <n v="3"/>
    <s v=""/>
    <s v="496 6012D - REM STR Break Deck Land"/>
    <s v="440459 - Ulises N. Mendoza"/>
    <s v="ROLANDO COLMENERO-GARCIA CREW"/>
  </r>
  <r>
    <n v="604052"/>
    <s v="440459"/>
    <s v="Ulises N. Mendoza"/>
    <x v="2"/>
    <x v="2"/>
    <s v="496 6012G"/>
    <s v="REM STR Break Columns and Caps"/>
    <s v="1"/>
    <n v="2.5"/>
    <x v="2"/>
    <x v="1"/>
    <m/>
    <x v="5"/>
    <s v="Concrete"/>
    <s v="Rolando Colmenero-Garcia"/>
    <s v="05/14/2025, 20:11"/>
    <m/>
    <s v="0001-01-01T00:00:00Z"/>
    <x v="23"/>
    <s v="2025-05-15T14:01:28.781565Z"/>
    <m/>
    <m/>
    <m/>
    <s v="2024-030 - Matagorda SH 35 Bridge Replace"/>
    <x v="1"/>
    <d v="2025-05-14T00:00:00"/>
    <x v="2"/>
    <s v="05/14/2025 8:11 PM"/>
    <d v="2025-05-15T14:01:28"/>
    <s v="Approved On Time"/>
    <n v="2.5"/>
    <s v=""/>
    <s v="496 6012G - REM STR Break Columns and Caps"/>
    <s v="440459 - Ulises N. Mendoza"/>
    <s v="ROLANDO COLMENERO-GARCIA CREW"/>
  </r>
  <r>
    <n v="603587"/>
    <s v="440459"/>
    <s v="Ulises N. Mendoza"/>
    <x v="2"/>
    <x v="2"/>
    <s v="496 6012L"/>
    <s v="REM STR Process Load out Conc"/>
    <s v="1"/>
    <n v="3"/>
    <x v="3"/>
    <x v="1"/>
    <m/>
    <x v="5"/>
    <s v="Concrete"/>
    <s v="Rolando Colmenero-Garcia"/>
    <s v="05/13/2025, 20:07"/>
    <m/>
    <s v="0001-01-01T00:00:00Z"/>
    <x v="23"/>
    <s v="2025-05-14T13:54:06.1138929Z"/>
    <m/>
    <m/>
    <m/>
    <s v="2024-030 - Matagorda SH 35 Bridge Replace"/>
    <x v="1"/>
    <d v="2025-05-13T00:00:00"/>
    <x v="3"/>
    <s v="05/13/2025 8:07 PM"/>
    <d v="2025-05-14T13:54:06"/>
    <s v="Approved On Time"/>
    <n v="3"/>
    <s v=""/>
    <s v="496 6012L - REM STR Process Load out Conc"/>
    <s v="440459 - Ulises N. Mendoza"/>
    <s v="ROLANDO COLMENERO-GARCIA CREW"/>
  </r>
  <r>
    <n v="603580"/>
    <s v="440459"/>
    <s v="Ulises N. Mendoza"/>
    <x v="2"/>
    <x v="2"/>
    <s v="496 6012D"/>
    <s v="REM STR Break Deck Land"/>
    <s v="1"/>
    <n v="4"/>
    <x v="3"/>
    <x v="1"/>
    <m/>
    <x v="5"/>
    <s v="Concrete"/>
    <s v="Rolando Colmenero-Garcia"/>
    <s v="05/13/2025, 20:06"/>
    <m/>
    <s v="0001-01-01T00:00:00Z"/>
    <x v="23"/>
    <s v="2025-05-14T13:54:06.0853141Z"/>
    <m/>
    <m/>
    <m/>
    <s v="2024-030 - Matagorda SH 35 Bridge Replace"/>
    <x v="1"/>
    <d v="2025-05-13T00:00:00"/>
    <x v="3"/>
    <s v="05/13/2025 8:06 PM"/>
    <d v="2025-05-14T13:54:06"/>
    <s v="Approved On Time"/>
    <n v="4"/>
    <s v=""/>
    <s v="496 6012D - REM STR Break Deck Land"/>
    <s v="440459 - Ulises N. Mendoza"/>
    <s v="ROLANDO COLMENERO-GARCIA CREW"/>
  </r>
  <r>
    <n v="603593"/>
    <s v="440459"/>
    <s v="Ulises N. Mendoza"/>
    <x v="2"/>
    <x v="2"/>
    <s v="8999 6001D"/>
    <s v="Fabricate Template for Pile Dr"/>
    <s v="1"/>
    <n v="3"/>
    <x v="3"/>
    <x v="1"/>
    <m/>
    <x v="5"/>
    <s v="Concrete"/>
    <s v="Rolando Colmenero-Garcia"/>
    <s v="05/13/2025, 20:07"/>
    <m/>
    <s v="0001-01-01T00:00:00Z"/>
    <x v="23"/>
    <s v="2025-05-14T13:54:06.1251112Z"/>
    <m/>
    <m/>
    <m/>
    <s v="2024-030 - Matagorda SH 35 Bridge Replace"/>
    <x v="1"/>
    <d v="2025-05-13T00:00:00"/>
    <x v="3"/>
    <s v="05/13/2025 8:07 PM"/>
    <d v="2025-05-14T13:54:06"/>
    <s v="Approved On Time"/>
    <n v="3"/>
    <s v=""/>
    <s v="8999 6001D - Fabricate Template for Pile Dr"/>
    <s v="440459 - Ulises N. Mendoza"/>
    <s v="ROLANDO COLMENERO-GARCIA CREW"/>
  </r>
  <r>
    <n v="604544"/>
    <s v="440459"/>
    <s v="Ulises N. Mendoza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6:00.966328Z"/>
    <m/>
    <m/>
    <m/>
    <s v="2024-030 - Matagorda SH 35 Bridge Replace"/>
    <x v="1"/>
    <d v="2025-05-15T00:00:00"/>
    <x v="1"/>
    <s v="05/15/2025 8:52 PM"/>
    <d v="2025-05-16T13:36:00"/>
    <s v="Approved On Time"/>
    <n v="3"/>
    <s v=""/>
    <s v="8999 6001G - Install Crane Beams"/>
    <s v="440459 - Ulises N. Mendoza"/>
    <s v="ROLANDO COLMENERO-GARCIA CREW"/>
  </r>
  <r>
    <n v="604555"/>
    <s v="440459"/>
    <s v="Ulises N. Mendoza"/>
    <x v="2"/>
    <x v="2"/>
    <s v="8999 6001F"/>
    <s v="Install Bent Caps"/>
    <s v="1"/>
    <n v="5.5"/>
    <x v="1"/>
    <x v="1"/>
    <m/>
    <x v="5"/>
    <s v="Concrete"/>
    <s v="Rolando Colmenero-Garcia"/>
    <s v="05/15/2025, 20:52"/>
    <m/>
    <s v="0001-01-01T00:00:00Z"/>
    <x v="23"/>
    <s v="2025-05-16T13:36:00.9745739Z"/>
    <m/>
    <m/>
    <m/>
    <s v="2024-030 - Matagorda SH 35 Bridge Replace"/>
    <x v="1"/>
    <d v="2025-05-15T00:00:00"/>
    <x v="1"/>
    <s v="05/15/2025 8:52 PM"/>
    <d v="2025-05-16T13:36:00"/>
    <s v="Approved On Time"/>
    <n v="5.5"/>
    <s v=""/>
    <s v="8999 6001F - Install Bent Caps"/>
    <s v="440459 - Ulises N. Mendoza"/>
    <s v="ROLANDO COLMENERO-GARCIA CREW"/>
  </r>
  <r>
    <n v="603177"/>
    <s v="440121"/>
    <s v="Jose Y. Rivera-Beltran"/>
    <x v="2"/>
    <x v="2"/>
    <s v="496 6012L"/>
    <s v="REM STR Process Load out Conc"/>
    <s v="1"/>
    <n v="3"/>
    <x v="4"/>
    <x v="1"/>
    <m/>
    <x v="5"/>
    <s v="Concrete"/>
    <s v="Rolando Colmenero-Garcia"/>
    <s v="05/12/2025, 20:15"/>
    <m/>
    <s v="0001-01-01T00:00:00Z"/>
    <x v="23"/>
    <s v="2025-05-13T13:55:13.6902174Z"/>
    <m/>
    <m/>
    <m/>
    <s v="2024-030 - Matagorda SH 35 Bridge Replace"/>
    <x v="1"/>
    <d v="2025-05-12T00:00:00"/>
    <x v="4"/>
    <s v="05/12/2025 8:15 PM"/>
    <d v="2025-05-13T13:55:13"/>
    <s v="Approved On Time"/>
    <n v="3"/>
    <s v=""/>
    <s v="496 6012L - REM STR Process Load out Conc"/>
    <s v="440121 - Jose Y. Rivera-Beltran"/>
    <s v="ROLANDO COLMENERO-GARCIA CREW"/>
  </r>
  <r>
    <n v="603195"/>
    <s v="440121"/>
    <s v="Jose Y. Rivera-Beltran"/>
    <x v="2"/>
    <x v="2"/>
    <s v="496 6012G"/>
    <s v="REM STR Break Columns and Caps"/>
    <s v="1"/>
    <n v="4.5"/>
    <x v="4"/>
    <x v="1"/>
    <m/>
    <x v="5"/>
    <s v="Concrete"/>
    <s v="Rolando Colmenero-Garcia"/>
    <s v="05/12/2025, 20:16"/>
    <m/>
    <s v="0001-01-01T00:00:00Z"/>
    <x v="23"/>
    <s v="2025-05-13T13:55:13.7168434Z"/>
    <m/>
    <m/>
    <m/>
    <s v="2024-030 - Matagorda SH 35 Bridge Replace"/>
    <x v="1"/>
    <d v="2025-05-12T00:00:00"/>
    <x v="4"/>
    <s v="05/12/2025 8:16 PM"/>
    <d v="2025-05-13T13:55:13"/>
    <s v="Approved On Time"/>
    <n v="4.5"/>
    <s v=""/>
    <s v="496 6012G - REM STR Break Columns and Caps"/>
    <s v="440121 - Jose Y. Rivera-Beltran"/>
    <s v="ROLANDO COLMENERO-GARCIA CREW"/>
  </r>
  <r>
    <n v="603189"/>
    <s v="440121"/>
    <s v="Jose Y. Rivera-Beltran"/>
    <x v="2"/>
    <x v="2"/>
    <s v="496 6012D"/>
    <s v="REM STR Break Deck Land"/>
    <s v="1"/>
    <n v="3"/>
    <x v="4"/>
    <x v="1"/>
    <m/>
    <x v="5"/>
    <s v="Concrete"/>
    <s v="Rolando Colmenero-Garcia"/>
    <s v="05/12/2025, 20:16"/>
    <m/>
    <s v="0001-01-01T00:00:00Z"/>
    <x v="23"/>
    <s v="2025-05-13T13:55:13.6999827Z"/>
    <m/>
    <m/>
    <m/>
    <s v="2024-030 - Matagorda SH 35 Bridge Replace"/>
    <x v="1"/>
    <d v="2025-05-12T00:00:00"/>
    <x v="4"/>
    <s v="05/12/2025 8:16 PM"/>
    <d v="2025-05-13T13:55:13"/>
    <s v="Approved On Time"/>
    <n v="3"/>
    <s v=""/>
    <s v="496 6012D - REM STR Break Deck Land"/>
    <s v="440121 - Jose Y. Rivera-Beltran"/>
    <s v="ROLANDO COLMENERO-GARCIA CREW"/>
  </r>
  <r>
    <n v="604540"/>
    <s v="440121"/>
    <s v="Jose Y. Rivera-Beltran"/>
    <x v="2"/>
    <x v="2"/>
    <s v="496 6012D"/>
    <s v="REM STR Break Deck Land"/>
    <s v="1"/>
    <n v="3"/>
    <x v="1"/>
    <x v="1"/>
    <m/>
    <x v="5"/>
    <s v="Concrete"/>
    <s v="Rolando Colmenero-Garcia"/>
    <s v="05/15/2025, 20:51"/>
    <m/>
    <s v="0001-01-01T00:00:00Z"/>
    <x v="23"/>
    <s v="2025-05-16T13:32:23.869162Z"/>
    <m/>
    <m/>
    <m/>
    <s v="2024-030 - Matagorda SH 35 Bridge Replace"/>
    <x v="1"/>
    <d v="2025-05-15T00:00:00"/>
    <x v="1"/>
    <s v="05/15/2025 8:51 PM"/>
    <d v="2025-05-16T13:32:23"/>
    <s v="Approved On Time"/>
    <n v="3"/>
    <s v=""/>
    <s v="496 6012D - REM STR Break Deck Land"/>
    <s v="440121 - Jose Y. Rivera-Beltran"/>
    <s v="ROLANDO COLMENERO-GARCIA CREW"/>
  </r>
  <r>
    <n v="604058"/>
    <s v="440121"/>
    <s v="Jose Y. Rivera-Beltran"/>
    <x v="2"/>
    <x v="2"/>
    <s v="8999 6001J"/>
    <s v="Unload all Materials"/>
    <s v="1"/>
    <n v="5.5"/>
    <x v="2"/>
    <x v="1"/>
    <m/>
    <x v="5"/>
    <s v="Concrete"/>
    <s v="Rolando Colmenero-Garcia"/>
    <s v="05/14/2025, 20:12"/>
    <m/>
    <s v="0001-01-01T00:00:00Z"/>
    <x v="23"/>
    <s v="2025-05-15T14:00:49.8701148Z"/>
    <m/>
    <m/>
    <m/>
    <s v="2024-030 - Matagorda SH 35 Bridge Replace"/>
    <x v="1"/>
    <d v="2025-05-14T00:00:00"/>
    <x v="2"/>
    <s v="05/14/2025 8:12 PM"/>
    <d v="2025-05-15T14:00:49"/>
    <s v="Approved On Time"/>
    <n v="5.5"/>
    <s v=""/>
    <s v="8999 6001J - Unload all Materials"/>
    <s v="440121 - Jose Y. Rivera-Beltran"/>
    <s v="ROLANDO COLMENERO-GARCIA CREW"/>
  </r>
  <r>
    <n v="604065"/>
    <s v="440121"/>
    <s v="Jose Y. Rivera-Beltran"/>
    <x v="2"/>
    <x v="2"/>
    <s v="496 6012L"/>
    <s v="REM STR Process Load out Conc"/>
    <s v="1"/>
    <n v="4"/>
    <x v="2"/>
    <x v="1"/>
    <m/>
    <x v="5"/>
    <s v="Concrete"/>
    <s v="Rolando Colmenero-Garcia"/>
    <s v="05/14/2025, 20:13"/>
    <m/>
    <s v="0001-01-01T00:00:00Z"/>
    <x v="23"/>
    <s v="2025-05-15T14:00:49.8784436Z"/>
    <m/>
    <m/>
    <m/>
    <s v="2024-030 - Matagorda SH 35 Bridge Replace"/>
    <x v="1"/>
    <d v="2025-05-14T00:00:00"/>
    <x v="2"/>
    <s v="05/14/2025 8:13 PM"/>
    <d v="2025-05-15T14:00:49"/>
    <s v="Approved On Time"/>
    <n v="4"/>
    <s v=""/>
    <s v="496 6012L - REM STR Process Load out Conc"/>
    <s v="440121 - Jose Y. Rivera-Beltran"/>
    <s v="ROLANDO COLMENERO-GARCIA CREW"/>
  </r>
  <r>
    <n v="604051"/>
    <s v="440121"/>
    <s v="Jose Y. Rivera-Beltran"/>
    <x v="2"/>
    <x v="2"/>
    <s v="496 6012G"/>
    <s v="REM STR Break Columns and Caps"/>
    <s v="1"/>
    <n v="2.5"/>
    <x v="2"/>
    <x v="1"/>
    <m/>
    <x v="5"/>
    <s v="Concrete"/>
    <s v="Rolando Colmenero-Garcia"/>
    <s v="05/14/2025, 20:11"/>
    <m/>
    <s v="0001-01-01T00:00:00Z"/>
    <x v="23"/>
    <s v="2025-05-15T14:00:49.8608282Z"/>
    <m/>
    <m/>
    <m/>
    <s v="2024-030 - Matagorda SH 35 Bridge Replace"/>
    <x v="1"/>
    <d v="2025-05-14T00:00:00"/>
    <x v="2"/>
    <s v="05/14/2025 8:11 PM"/>
    <d v="2025-05-15T14:00:49"/>
    <s v="Approved On Time"/>
    <n v="2.5"/>
    <s v=""/>
    <s v="496 6012G - REM STR Break Columns and Caps"/>
    <s v="440121 - Jose Y. Rivera-Beltran"/>
    <s v="ROLANDO COLMENERO-GARCIA CREW"/>
  </r>
  <r>
    <n v="603592"/>
    <s v="440121"/>
    <s v="Jose Y. Rivera-Beltran"/>
    <x v="2"/>
    <x v="2"/>
    <s v="8999 6001D"/>
    <s v="Fabricate Template for Pile Dr"/>
    <s v="1"/>
    <n v="0.5"/>
    <x v="3"/>
    <x v="1"/>
    <m/>
    <x v="5"/>
    <s v="Concrete"/>
    <s v="Rolando Colmenero-Garcia"/>
    <s v="05/13/2025, 20:07"/>
    <m/>
    <s v="0001-01-01T00:00:00Z"/>
    <x v="23"/>
    <s v="2025-05-14T13:53:03.4905721Z"/>
    <m/>
    <m/>
    <m/>
    <s v="2024-030 - Matagorda SH 35 Bridge Replace"/>
    <x v="1"/>
    <d v="2025-05-13T00:00:00"/>
    <x v="3"/>
    <s v="05/13/2025 8:07 PM"/>
    <d v="2025-05-14T13:53:03"/>
    <s v="Approved On Time"/>
    <n v="0.5"/>
    <s v=""/>
    <s v="8999 6001D - Fabricate Template for Pile Dr"/>
    <s v="440121 - Jose Y. Rivera-Beltran"/>
    <s v="ROLANDO COLMENERO-GARCIA CREW"/>
  </r>
  <r>
    <n v="603579"/>
    <s v="440121"/>
    <s v="Jose Y. Rivera-Beltran"/>
    <x v="2"/>
    <x v="2"/>
    <s v="496 6012D"/>
    <s v="REM STR Break Deck Land"/>
    <s v="1"/>
    <n v="4"/>
    <x v="3"/>
    <x v="1"/>
    <m/>
    <x v="5"/>
    <s v="Concrete"/>
    <s v="Rolando Colmenero-Garcia"/>
    <s v="05/13/2025, 20:06"/>
    <m/>
    <s v="0001-01-01T00:00:00Z"/>
    <x v="23"/>
    <s v="2025-05-14T13:53:03.4583459Z"/>
    <m/>
    <m/>
    <m/>
    <s v="2024-030 - Matagorda SH 35 Bridge Replace"/>
    <x v="1"/>
    <d v="2025-05-13T00:00:00"/>
    <x v="3"/>
    <s v="05/13/2025 8:06 PM"/>
    <d v="2025-05-14T13:53:03"/>
    <s v="Approved On Time"/>
    <n v="4"/>
    <s v=""/>
    <s v="496 6012D - REM STR Break Deck Land"/>
    <s v="440121 - Jose Y. Rivera-Beltran"/>
    <s v="ROLANDO COLMENERO-GARCIA CREW"/>
  </r>
  <r>
    <n v="603586"/>
    <s v="440121"/>
    <s v="Jose Y. Rivera-Beltran"/>
    <x v="2"/>
    <x v="2"/>
    <s v="496 6012L"/>
    <s v="REM STR Process Load out Conc"/>
    <s v="1"/>
    <n v="3"/>
    <x v="3"/>
    <x v="1"/>
    <m/>
    <x v="5"/>
    <s v="Concrete"/>
    <s v="Rolando Colmenero-Garcia"/>
    <s v="05/13/2025, 20:07"/>
    <m/>
    <s v="0001-01-01T00:00:00Z"/>
    <x v="23"/>
    <s v="2025-05-14T13:53:03.472595Z"/>
    <m/>
    <m/>
    <m/>
    <s v="2024-030 - Matagorda SH 35 Bridge Replace"/>
    <x v="1"/>
    <d v="2025-05-13T00:00:00"/>
    <x v="3"/>
    <s v="05/13/2025 8:07 PM"/>
    <d v="2025-05-14T13:53:03"/>
    <s v="Approved On Time"/>
    <n v="3"/>
    <s v=""/>
    <s v="496 6012L - REM STR Process Load out Conc"/>
    <s v="440121 - Jose Y. Rivera-Beltran"/>
    <s v="ROLANDO COLMENERO-GARCIA CREW"/>
  </r>
  <r>
    <n v="604554"/>
    <s v="440121"/>
    <s v="Jose Y. Rivera-Beltran"/>
    <x v="2"/>
    <x v="2"/>
    <s v="8999 6001F"/>
    <s v="Install Bent Caps"/>
    <s v="1"/>
    <n v="3"/>
    <x v="1"/>
    <x v="1"/>
    <m/>
    <x v="5"/>
    <s v="Concrete"/>
    <s v="Rolando Colmenero-Garcia"/>
    <s v="05/15/2025, 20:52"/>
    <m/>
    <s v="0001-01-01T00:00:00Z"/>
    <x v="23"/>
    <s v="2025-05-16T13:32:23.8902955Z"/>
    <m/>
    <m/>
    <m/>
    <s v="2024-030 - Matagorda SH 35 Bridge Replace"/>
    <x v="1"/>
    <d v="2025-05-15T00:00:00"/>
    <x v="1"/>
    <s v="05/15/2025 8:52 PM"/>
    <d v="2025-05-16T13:32:23"/>
    <s v="Approved On Time"/>
    <n v="3"/>
    <s v=""/>
    <s v="8999 6001F - Install Bent Caps"/>
    <s v="440121 - Jose Y. Rivera-Beltran"/>
    <s v="ROLANDO COLMENERO-GARCIA CREW"/>
  </r>
  <r>
    <n v="604545"/>
    <s v="440121"/>
    <s v="Jose Y. Rivera-Beltran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2:23.8813873Z"/>
    <m/>
    <m/>
    <m/>
    <s v="2024-030 - Matagorda SH 35 Bridge Replace"/>
    <x v="1"/>
    <d v="2025-05-15T00:00:00"/>
    <x v="1"/>
    <s v="05/15/2025 8:52 PM"/>
    <d v="2025-05-16T13:32:23"/>
    <s v="Approved On Time"/>
    <n v="3"/>
    <s v=""/>
    <s v="8999 6001G - Install Crane Beams"/>
    <s v="440121 - Jose Y. Rivera-Beltran"/>
    <s v="ROLANDO COLMENERO-GARCIA CREW"/>
  </r>
  <r>
    <n v="604552"/>
    <s v="440259"/>
    <s v="Rolando Colmenero-Garcia"/>
    <x v="2"/>
    <x v="2"/>
    <s v="8999 6001F"/>
    <s v="Install Bent Caps"/>
    <s v="1"/>
    <n v="2"/>
    <x v="1"/>
    <x v="1"/>
    <m/>
    <x v="5"/>
    <s v="Concrete"/>
    <s v="Rolando Colmenero-Garcia"/>
    <s v="05/15/2025, 20:52"/>
    <m/>
    <s v="0001-01-01T00:00:00Z"/>
    <x v="23"/>
    <s v="2025-05-16T13:35:56.9866361Z"/>
    <m/>
    <m/>
    <m/>
    <s v="2024-030 - Matagorda SH 35 Bridge Replace"/>
    <x v="1"/>
    <d v="2025-05-15T00:00:00"/>
    <x v="1"/>
    <s v="05/15/2025 8:52 PM"/>
    <d v="2025-05-16T13:35:56"/>
    <s v="Approved On Time"/>
    <n v="2"/>
    <s v=""/>
    <s v="8999 6001F - Install Bent Caps"/>
    <s v="440259 - Rolando Colmenero-Garcia"/>
    <s v="ROLANDO COLMENERO-GARCIA CREW"/>
  </r>
  <r>
    <n v="604547"/>
    <s v="440259"/>
    <s v="Rolando Colmenero-Garcia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5:56.9779591Z"/>
    <m/>
    <m/>
    <m/>
    <s v="2024-030 - Matagorda SH 35 Bridge Replace"/>
    <x v="1"/>
    <d v="2025-05-15T00:00:00"/>
    <x v="1"/>
    <s v="05/15/2025 8:52 PM"/>
    <d v="2025-05-16T13:35:56"/>
    <s v="Approved On Time"/>
    <n v="3"/>
    <s v=""/>
    <s v="8999 6001G - Install Crane Beams"/>
    <s v="440259 - Rolando Colmenero-Garcia"/>
    <s v="ROLANDO COLMENERO-GARCIA CREW"/>
  </r>
  <r>
    <n v="603193"/>
    <s v="440451"/>
    <s v="Ramon A. Garcia"/>
    <x v="2"/>
    <x v="2"/>
    <s v="496 6012G"/>
    <s v="REM STR Break Columns and Caps"/>
    <s v="1"/>
    <n v="4.5"/>
    <x v="4"/>
    <x v="1"/>
    <m/>
    <x v="5"/>
    <s v="Concrete"/>
    <s v="Rolando Colmenero-Garcia"/>
    <s v="05/12/2025, 20:16"/>
    <m/>
    <s v="0001-01-01T00:00:00Z"/>
    <x v="23"/>
    <s v="2025-05-13T13:55:48.1318265Z"/>
    <m/>
    <m/>
    <m/>
    <s v="2024-030 - Matagorda SH 35 Bridge Replace"/>
    <x v="1"/>
    <d v="2025-05-12T00:00:00"/>
    <x v="4"/>
    <s v="05/12/2025 8:16 PM"/>
    <d v="2025-05-13T13:55:48"/>
    <s v="Approved On Time"/>
    <n v="4.5"/>
    <s v=""/>
    <s v="496 6012G - REM STR Break Columns and Caps"/>
    <s v="440451 - Ramon A. Garcia"/>
    <s v="ROLANDO COLMENERO-GARCIA CREW"/>
  </r>
  <r>
    <n v="603182"/>
    <s v="440451"/>
    <s v="Ramon A. Garcia"/>
    <x v="2"/>
    <x v="2"/>
    <s v="496 6012D"/>
    <s v="REM STR Break Deck Land"/>
    <s v="1"/>
    <n v="3"/>
    <x v="4"/>
    <x v="1"/>
    <m/>
    <x v="5"/>
    <s v="Concrete"/>
    <s v="Rolando Colmenero-Garcia"/>
    <s v="05/12/2025, 20:16"/>
    <m/>
    <s v="0001-01-01T00:00:00Z"/>
    <x v="23"/>
    <s v="2025-05-13T13:55:48.1234927Z"/>
    <m/>
    <m/>
    <m/>
    <s v="2024-030 - Matagorda SH 35 Bridge Replace"/>
    <x v="1"/>
    <d v="2025-05-12T00:00:00"/>
    <x v="4"/>
    <s v="05/12/2025 8:16 PM"/>
    <d v="2025-05-13T13:55:48"/>
    <s v="Approved On Time"/>
    <n v="3"/>
    <s v=""/>
    <s v="496 6012D - REM STR Break Deck Land"/>
    <s v="440451 - Ramon A. Garcia"/>
    <s v="ROLANDO COLMENERO-GARCIA CREW"/>
  </r>
  <r>
    <n v="603175"/>
    <s v="440451"/>
    <s v="Ramon A. Garcia"/>
    <x v="2"/>
    <x v="2"/>
    <s v="496 6012L"/>
    <s v="REM STR Process Load out Conc"/>
    <s v="1"/>
    <n v="3"/>
    <x v="4"/>
    <x v="1"/>
    <m/>
    <x v="5"/>
    <s v="Concrete"/>
    <s v="Rolando Colmenero-Garcia"/>
    <s v="05/12/2025, 20:15"/>
    <m/>
    <s v="0001-01-01T00:00:00Z"/>
    <x v="23"/>
    <s v="2025-05-13T13:55:48.1150771Z"/>
    <m/>
    <m/>
    <m/>
    <s v="2024-030 - Matagorda SH 35 Bridge Replace"/>
    <x v="1"/>
    <d v="2025-05-12T00:00:00"/>
    <x v="4"/>
    <s v="05/12/2025 8:15 PM"/>
    <d v="2025-05-13T13:55:48"/>
    <s v="Approved On Time"/>
    <n v="3"/>
    <s v=""/>
    <s v="496 6012L - REM STR Process Load out Conc"/>
    <s v="440451 - Ramon A. Garcia"/>
    <s v="ROLANDO COLMENERO-GARCIA CREW"/>
  </r>
  <r>
    <n v="604548"/>
    <s v="440451"/>
    <s v="Ramon A. Garcia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5:47.0700317Z"/>
    <m/>
    <m/>
    <m/>
    <s v="2024-030 - Matagorda SH 35 Bridge Replace"/>
    <x v="1"/>
    <d v="2025-05-15T00:00:00"/>
    <x v="1"/>
    <s v="05/15/2025 8:52 PM"/>
    <d v="2025-05-16T13:35:47"/>
    <s v="Approved On Time"/>
    <n v="3"/>
    <s v=""/>
    <s v="8999 6001G - Install Crane Beams"/>
    <s v="440451 - Ramon A. Garcia"/>
    <s v="ROLANDO COLMENERO-GARCIA CREW"/>
  </r>
  <r>
    <n v="604551"/>
    <s v="440451"/>
    <s v="Ramon A. Garcia"/>
    <x v="2"/>
    <x v="2"/>
    <s v="8999 6001F"/>
    <s v="Install Bent Caps"/>
    <s v="1"/>
    <n v="5.5"/>
    <x v="1"/>
    <x v="1"/>
    <m/>
    <x v="5"/>
    <s v="Concrete"/>
    <s v="Rolando Colmenero-Garcia"/>
    <s v="05/15/2025, 20:52"/>
    <m/>
    <s v="0001-01-01T00:00:00Z"/>
    <x v="23"/>
    <s v="2025-05-16T13:35:47.0828399Z"/>
    <m/>
    <m/>
    <m/>
    <s v="2024-030 - Matagorda SH 35 Bridge Replace"/>
    <x v="1"/>
    <d v="2025-05-15T00:00:00"/>
    <x v="1"/>
    <s v="05/15/2025 8:52 PM"/>
    <d v="2025-05-16T13:35:47"/>
    <s v="Approved On Time"/>
    <n v="5.5"/>
    <s v=""/>
    <s v="8999 6001F - Install Bent Caps"/>
    <s v="440451 - Ramon A. Garcia"/>
    <s v="ROLANDO COLMENERO-GARCIA CREW"/>
  </r>
  <r>
    <n v="604062"/>
    <s v="440451"/>
    <s v="Ramon A. Garcia"/>
    <x v="2"/>
    <x v="2"/>
    <s v="496 6012L"/>
    <s v="REM STR Process Load out Conc"/>
    <s v="1"/>
    <n v="4"/>
    <x v="2"/>
    <x v="1"/>
    <m/>
    <x v="5"/>
    <s v="Concrete"/>
    <s v="Rolando Colmenero-Garcia"/>
    <s v="05/14/2025, 20:13"/>
    <m/>
    <s v="0001-01-01T00:00:00Z"/>
    <x v="23"/>
    <s v="2025-05-15T14:01:17.3464448Z"/>
    <m/>
    <m/>
    <m/>
    <s v="2024-030 - Matagorda SH 35 Bridge Replace"/>
    <x v="1"/>
    <d v="2025-05-14T00:00:00"/>
    <x v="2"/>
    <s v="05/14/2025 8:13 PM"/>
    <d v="2025-05-15T14:01:17"/>
    <s v="Approved On Time"/>
    <n v="4"/>
    <s v=""/>
    <s v="496 6012L - REM STR Process Load out Conc"/>
    <s v="440451 - Ramon A. Garcia"/>
    <s v="ROLANDO COLMENERO-GARCIA CREW"/>
  </r>
  <r>
    <n v="604055"/>
    <s v="440451"/>
    <s v="Ramon A. Garcia"/>
    <x v="2"/>
    <x v="2"/>
    <s v="8999 6001J"/>
    <s v="Unload all Materials"/>
    <s v="1"/>
    <n v="4"/>
    <x v="2"/>
    <x v="1"/>
    <m/>
    <x v="5"/>
    <s v="Concrete"/>
    <s v="Rolando Colmenero-Garcia"/>
    <s v="05/14/2025, 20:11"/>
    <m/>
    <s v="0001-01-01T00:00:00Z"/>
    <x v="23"/>
    <s v="2025-05-15T14:01:17.3368725Z"/>
    <m/>
    <m/>
    <m/>
    <s v="2024-030 - Matagorda SH 35 Bridge Replace"/>
    <x v="1"/>
    <d v="2025-05-14T00:00:00"/>
    <x v="2"/>
    <s v="05/14/2025 8:11 PM"/>
    <d v="2025-05-15T14:01:17"/>
    <s v="Approved On Time"/>
    <n v="4"/>
    <s v=""/>
    <s v="8999 6001J - Unload all Materials"/>
    <s v="440451 - Ramon A. Garcia"/>
    <s v="ROLANDO COLMENERO-GARCIA CREW"/>
  </r>
  <r>
    <n v="603582"/>
    <s v="440451"/>
    <s v="Ramon A. Garcia"/>
    <x v="2"/>
    <x v="2"/>
    <s v="496 6012D"/>
    <s v="REM STR Break Deck Land"/>
    <s v="1"/>
    <n v="4"/>
    <x v="3"/>
    <x v="1"/>
    <m/>
    <x v="5"/>
    <s v="Concrete"/>
    <s v="Rolando Colmenero-Garcia"/>
    <s v="05/13/2025, 20:07"/>
    <m/>
    <s v="0001-01-01T00:00:00Z"/>
    <x v="23"/>
    <s v="2025-05-14T13:53:47.0759697Z"/>
    <m/>
    <m/>
    <m/>
    <s v="2024-030 - Matagorda SH 35 Bridge Replace"/>
    <x v="1"/>
    <d v="2025-05-13T00:00:00"/>
    <x v="3"/>
    <s v="05/13/2025 8:07 PM"/>
    <d v="2025-05-14T13:53:47"/>
    <s v="Approved On Time"/>
    <n v="4"/>
    <s v=""/>
    <s v="496 6012D - REM STR Break Deck Land"/>
    <s v="440451 - Ramon A. Garcia"/>
    <s v="ROLANDO COLMENERO-GARCIA CREW"/>
  </r>
  <r>
    <n v="604537"/>
    <s v="440451"/>
    <s v="Ramon A. Garcia"/>
    <x v="2"/>
    <x v="2"/>
    <s v="496 6012D"/>
    <s v="REM STR Break Deck Land"/>
    <s v="1"/>
    <n v="3"/>
    <x v="1"/>
    <x v="1"/>
    <m/>
    <x v="5"/>
    <s v="Concrete"/>
    <s v="Rolando Colmenero-Garcia"/>
    <s v="05/15/2025, 20:51"/>
    <m/>
    <s v="0001-01-01T00:00:00Z"/>
    <x v="23"/>
    <s v="2025-05-16T13:35:47.0599301Z"/>
    <m/>
    <m/>
    <m/>
    <s v="2024-030 - Matagorda SH 35 Bridge Replace"/>
    <x v="1"/>
    <d v="2025-05-15T00:00:00"/>
    <x v="1"/>
    <s v="05/15/2025 8:51 PM"/>
    <d v="2025-05-16T13:35:47"/>
    <s v="Approved On Time"/>
    <n v="3"/>
    <s v=""/>
    <s v="496 6012D - REM STR Break Deck Land"/>
    <s v="440451 - Ramon A. Garcia"/>
    <s v="ROLANDO COLMENERO-GARCIA CREW"/>
  </r>
  <r>
    <n v="603584"/>
    <s v="440451"/>
    <s v="Ramon A. Garcia"/>
    <x v="2"/>
    <x v="2"/>
    <s v="496 6012L"/>
    <s v="REM STR Process Load out Conc"/>
    <s v="1"/>
    <n v="3"/>
    <x v="3"/>
    <x v="1"/>
    <m/>
    <x v="5"/>
    <s v="Concrete"/>
    <s v="Rolando Colmenero-Garcia"/>
    <s v="05/13/2025, 20:07"/>
    <m/>
    <s v="0001-01-01T00:00:00Z"/>
    <x v="23"/>
    <s v="2025-05-14T13:53:47.08615Z"/>
    <m/>
    <m/>
    <m/>
    <s v="2024-030 - Matagorda SH 35 Bridge Replace"/>
    <x v="1"/>
    <d v="2025-05-13T00:00:00"/>
    <x v="3"/>
    <s v="05/13/2025 8:07 PM"/>
    <d v="2025-05-14T13:53:47"/>
    <s v="Approved On Time"/>
    <n v="3"/>
    <s v=""/>
    <s v="496 6012L - REM STR Process Load out Conc"/>
    <s v="440451 - Ramon A. Garcia"/>
    <s v="ROLANDO COLMENERO-GARCIA CREW"/>
  </r>
  <r>
    <n v="603590"/>
    <s v="440451"/>
    <s v="Ramon A. Garcia"/>
    <x v="2"/>
    <x v="2"/>
    <s v="8999 6001D"/>
    <s v="Fabricate Template for Pile Dr"/>
    <s v="1"/>
    <n v="3"/>
    <x v="3"/>
    <x v="1"/>
    <m/>
    <x v="5"/>
    <s v="Concrete"/>
    <s v="Rolando Colmenero-Garcia"/>
    <s v="05/13/2025, 20:07"/>
    <m/>
    <s v="0001-01-01T00:00:00Z"/>
    <x v="23"/>
    <s v="2025-05-14T13:53:47.0949612Z"/>
    <m/>
    <m/>
    <m/>
    <s v="2024-030 - Matagorda SH 35 Bridge Replace"/>
    <x v="1"/>
    <d v="2025-05-13T00:00:00"/>
    <x v="3"/>
    <s v="05/13/2025 8:07 PM"/>
    <d v="2025-05-14T13:53:47"/>
    <s v="Approved On Time"/>
    <n v="3"/>
    <s v=""/>
    <s v="8999 6001D - Fabricate Template for Pile Dr"/>
    <s v="440451 - Ramon A. Garcia"/>
    <s v="ROLANDO COLMENERO-GARCIA CREW"/>
  </r>
  <r>
    <n v="604048"/>
    <s v="440451"/>
    <s v="Ramon A. Garcia"/>
    <x v="2"/>
    <x v="2"/>
    <s v="496 6012G"/>
    <s v="REM STR Break Columns and Caps"/>
    <s v="1"/>
    <n v="2.5"/>
    <x v="2"/>
    <x v="1"/>
    <m/>
    <x v="5"/>
    <s v="Concrete"/>
    <s v="Rolando Colmenero-Garcia"/>
    <s v="05/14/2025, 20:10"/>
    <m/>
    <s v="0001-01-01T00:00:00Z"/>
    <x v="23"/>
    <s v="2025-05-15T14:01:17.3273523Z"/>
    <m/>
    <m/>
    <m/>
    <s v="2024-030 - Matagorda SH 35 Bridge Replace"/>
    <x v="1"/>
    <d v="2025-05-14T00:00:00"/>
    <x v="2"/>
    <s v="05/14/2025 8:10 PM"/>
    <d v="2025-05-15T14:01:17"/>
    <s v="Approved On Time"/>
    <n v="2.5"/>
    <s v=""/>
    <s v="496 6012G - REM STR Break Columns and Caps"/>
    <s v="440451 - Ramon A. Garcia"/>
    <s v="ROLANDO COLMENERO-GARCIA CREW"/>
  </r>
  <r>
    <n v="603174"/>
    <s v="440336"/>
    <s v="Gustavo Hurtado Guillen"/>
    <x v="2"/>
    <x v="2"/>
    <s v="496 6012L"/>
    <s v="REM STR Process Load out Conc"/>
    <s v="1"/>
    <n v="3"/>
    <x v="4"/>
    <x v="1"/>
    <m/>
    <x v="5"/>
    <s v="Concrete"/>
    <s v="Rolando Colmenero-Garcia"/>
    <s v="05/12/2025, 20:15"/>
    <m/>
    <s v="0001-01-01T00:00:00Z"/>
    <x v="23"/>
    <s v="2025-05-13T13:53:57.2645442Z"/>
    <m/>
    <m/>
    <m/>
    <s v="2024-030 - Matagorda SH 35 Bridge Replace"/>
    <x v="1"/>
    <d v="2025-05-12T00:00:00"/>
    <x v="4"/>
    <s v="05/12/2025 8:15 PM"/>
    <d v="2025-05-13T13:53:57"/>
    <s v="Approved On Time"/>
    <n v="3"/>
    <s v=""/>
    <s v="496 6012L - REM STR Process Load out Conc"/>
    <s v="440336 - Gustavo Hurtado Guillen"/>
    <s v="ROLANDO COLMENERO-GARCIA CREW"/>
  </r>
  <r>
    <n v="603180"/>
    <s v="440336"/>
    <s v="Gustavo Hurtado Guillen"/>
    <x v="2"/>
    <x v="2"/>
    <s v="496 6012D"/>
    <s v="REM STR Break Deck Land"/>
    <s v="1"/>
    <n v="3"/>
    <x v="4"/>
    <x v="1"/>
    <m/>
    <x v="5"/>
    <s v="Concrete"/>
    <s v="Rolando Colmenero-Garcia"/>
    <s v="05/12/2025, 20:15"/>
    <m/>
    <s v="0001-01-01T00:00:00Z"/>
    <x v="23"/>
    <s v="2025-05-13T13:53:57.2732678Z"/>
    <m/>
    <m/>
    <m/>
    <s v="2024-030 - Matagorda SH 35 Bridge Replace"/>
    <x v="1"/>
    <d v="2025-05-12T00:00:00"/>
    <x v="4"/>
    <s v="05/12/2025 8:15 PM"/>
    <d v="2025-05-13T13:53:57"/>
    <s v="Approved On Time"/>
    <n v="3"/>
    <s v=""/>
    <s v="496 6012D - REM STR Break Deck Land"/>
    <s v="440336 - Gustavo Hurtado Guillen"/>
    <s v="ROLANDO COLMENERO-GARCIA CREW"/>
  </r>
  <r>
    <n v="603192"/>
    <s v="440336"/>
    <s v="Gustavo Hurtado Guillen"/>
    <x v="2"/>
    <x v="2"/>
    <s v="496 6012G"/>
    <s v="REM STR Break Columns and Caps"/>
    <s v="1"/>
    <n v="4.5"/>
    <x v="4"/>
    <x v="1"/>
    <m/>
    <x v="5"/>
    <s v="Concrete"/>
    <s v="Rolando Colmenero-Garcia"/>
    <s v="05/12/2025, 20:16"/>
    <m/>
    <s v="0001-01-01T00:00:00Z"/>
    <x v="23"/>
    <s v="2025-05-13T13:53:57.2847221Z"/>
    <m/>
    <m/>
    <m/>
    <s v="2024-030 - Matagorda SH 35 Bridge Replace"/>
    <x v="1"/>
    <d v="2025-05-12T00:00:00"/>
    <x v="4"/>
    <s v="05/12/2025 8:16 PM"/>
    <d v="2025-05-13T13:53:57"/>
    <s v="Approved On Time"/>
    <n v="4.5"/>
    <s v=""/>
    <s v="496 6012G - REM STR Break Columns and Caps"/>
    <s v="440336 - Gustavo Hurtado Guillen"/>
    <s v="ROLANDO COLMENERO-GARCIA CREW"/>
  </r>
  <r>
    <n v="604047"/>
    <s v="440336"/>
    <s v="Gustavo Hurtado Guillen"/>
    <x v="2"/>
    <x v="2"/>
    <s v="496 6012G"/>
    <s v="REM STR Break Columns and Caps"/>
    <s v="1"/>
    <n v="2.5"/>
    <x v="2"/>
    <x v="1"/>
    <m/>
    <x v="5"/>
    <s v="Concrete"/>
    <s v="Rolando Colmenero-Garcia"/>
    <s v="05/14/2025, 20:10"/>
    <m/>
    <s v="0001-01-01T00:00:00Z"/>
    <x v="23"/>
    <s v="2025-05-15T14:00:39.1058791Z"/>
    <m/>
    <m/>
    <m/>
    <s v="2024-030 - Matagorda SH 35 Bridge Replace"/>
    <x v="1"/>
    <d v="2025-05-14T00:00:00"/>
    <x v="2"/>
    <s v="05/14/2025 8:10 PM"/>
    <d v="2025-05-15T14:00:39"/>
    <s v="Approved On Time"/>
    <n v="2.5"/>
    <s v=""/>
    <s v="496 6012G - REM STR Break Columns and Caps"/>
    <s v="440336 - Gustavo Hurtado Guillen"/>
    <s v="ROLANDO COLMENERO-GARCIA CREW"/>
  </r>
  <r>
    <n v="603589"/>
    <s v="440336"/>
    <s v="Gustavo Hurtado Guillen"/>
    <x v="2"/>
    <x v="2"/>
    <s v="8999 6001D"/>
    <s v="Fabricate Template for Pile Dr"/>
    <s v="1"/>
    <n v="3"/>
    <x v="3"/>
    <x v="1"/>
    <m/>
    <x v="5"/>
    <s v="Concrete"/>
    <s v="Rolando Colmenero-Garcia"/>
    <s v="05/13/2025, 20:07"/>
    <m/>
    <s v="0001-01-01T00:00:00Z"/>
    <x v="23"/>
    <s v="2025-05-14T13:49:35.9180031Z"/>
    <m/>
    <m/>
    <m/>
    <s v="2024-030 - Matagorda SH 35 Bridge Replace"/>
    <x v="1"/>
    <d v="2025-05-13T00:00:00"/>
    <x v="3"/>
    <s v="05/13/2025 8:07 PM"/>
    <d v="2025-05-14T13:49:35"/>
    <s v="Approved On Time"/>
    <n v="3"/>
    <s v=""/>
    <s v="8999 6001D - Fabricate Template for Pile Dr"/>
    <s v="440336 - Gustavo Hurtado Guillen"/>
    <s v="ROLANDO COLMENERO-GARCIA CREW"/>
  </r>
  <r>
    <n v="603576"/>
    <s v="440336"/>
    <s v="Gustavo Hurtado Guillen"/>
    <x v="2"/>
    <x v="2"/>
    <s v="496 6012D"/>
    <s v="REM STR Break Deck Land"/>
    <s v="1"/>
    <n v="4"/>
    <x v="3"/>
    <x v="1"/>
    <m/>
    <x v="5"/>
    <s v="Concrete"/>
    <s v="Rolando Colmenero-Garcia"/>
    <s v="05/13/2025, 20:06"/>
    <m/>
    <s v="0001-01-01T00:00:00Z"/>
    <x v="23"/>
    <s v="2025-05-14T13:49:35.8957572Z"/>
    <m/>
    <m/>
    <m/>
    <s v="2024-030 - Matagorda SH 35 Bridge Replace"/>
    <x v="1"/>
    <d v="2025-05-13T00:00:00"/>
    <x v="3"/>
    <s v="05/13/2025 8:06 PM"/>
    <d v="2025-05-14T13:49:35"/>
    <s v="Approved On Time"/>
    <n v="4"/>
    <s v=""/>
    <s v="496 6012D - REM STR Break Deck Land"/>
    <s v="440336 - Gustavo Hurtado Guillen"/>
    <s v="ROLANDO COLMENERO-GARCIA CREW"/>
  </r>
  <r>
    <n v="603583"/>
    <s v="440336"/>
    <s v="Gustavo Hurtado Guillen"/>
    <x v="2"/>
    <x v="2"/>
    <s v="496 6012L"/>
    <s v="REM STR Process Load out Conc"/>
    <s v="1"/>
    <n v="3"/>
    <x v="3"/>
    <x v="1"/>
    <m/>
    <x v="5"/>
    <s v="Concrete"/>
    <s v="Rolando Colmenero-Garcia"/>
    <s v="05/13/2025, 20:07"/>
    <m/>
    <s v="0001-01-01T00:00:00Z"/>
    <x v="23"/>
    <s v="2025-05-14T13:49:35.9042917Z"/>
    <m/>
    <m/>
    <m/>
    <s v="2024-030 - Matagorda SH 35 Bridge Replace"/>
    <x v="1"/>
    <d v="2025-05-13T00:00:00"/>
    <x v="3"/>
    <s v="05/13/2025 8:07 PM"/>
    <d v="2025-05-14T13:49:35"/>
    <s v="Approved On Time"/>
    <n v="3"/>
    <s v=""/>
    <s v="496 6012L - REM STR Process Load out Conc"/>
    <s v="440336 - Gustavo Hurtado Guillen"/>
    <s v="ROLANDO COLMENERO-GARCIA CREW"/>
  </r>
  <r>
    <n v="604536"/>
    <s v="440336"/>
    <s v="Gustavo Hurtado Guillen"/>
    <x v="2"/>
    <x v="2"/>
    <s v="496 6012D"/>
    <s v="REM STR Break Deck Land"/>
    <s v="1"/>
    <n v="3"/>
    <x v="1"/>
    <x v="1"/>
    <m/>
    <x v="5"/>
    <s v="Concrete"/>
    <s v="Rolando Colmenero-Garcia"/>
    <s v="05/15/2025, 20:51"/>
    <m/>
    <s v="0001-01-01T00:00:00Z"/>
    <x v="23"/>
    <s v="2025-05-16T13:32:09.1365453Z"/>
    <m/>
    <m/>
    <m/>
    <s v="2024-030 - Matagorda SH 35 Bridge Replace"/>
    <x v="1"/>
    <d v="2025-05-15T00:00:00"/>
    <x v="1"/>
    <s v="05/15/2025 8:51 PM"/>
    <d v="2025-05-16T13:32:09"/>
    <s v="Approved On Time"/>
    <n v="3"/>
    <s v=""/>
    <s v="496 6012D - REM STR Break Deck Land"/>
    <s v="440336 - Gustavo Hurtado Guillen"/>
    <s v="ROLANDO COLMENERO-GARCIA CREW"/>
  </r>
  <r>
    <n v="604054"/>
    <s v="440336"/>
    <s v="Gustavo Hurtado Guillen"/>
    <x v="2"/>
    <x v="2"/>
    <s v="8999 6001J"/>
    <s v="Unload all Materials"/>
    <s v="1"/>
    <n v="4"/>
    <x v="2"/>
    <x v="1"/>
    <m/>
    <x v="5"/>
    <s v="Concrete"/>
    <s v="Rolando Colmenero-Garcia"/>
    <s v="05/14/2025, 20:11"/>
    <m/>
    <s v="0001-01-01T00:00:00Z"/>
    <x v="23"/>
    <s v="2025-05-15T14:00:39.1195668Z"/>
    <m/>
    <m/>
    <m/>
    <s v="2024-030 - Matagorda SH 35 Bridge Replace"/>
    <x v="1"/>
    <d v="2025-05-14T00:00:00"/>
    <x v="2"/>
    <s v="05/14/2025 8:11 PM"/>
    <d v="2025-05-15T14:00:39"/>
    <s v="Approved On Time"/>
    <n v="4"/>
    <s v=""/>
    <s v="8999 6001J - Unload all Materials"/>
    <s v="440336 - Gustavo Hurtado Guillen"/>
    <s v="ROLANDO COLMENERO-GARCIA CREW"/>
  </r>
  <r>
    <n v="604061"/>
    <s v="440336"/>
    <s v="Gustavo Hurtado Guillen"/>
    <x v="2"/>
    <x v="2"/>
    <s v="496 6012L"/>
    <s v="REM STR Process Load out Conc"/>
    <s v="1"/>
    <n v="4"/>
    <x v="2"/>
    <x v="1"/>
    <m/>
    <x v="5"/>
    <s v="Concrete"/>
    <s v="Rolando Colmenero-Garcia"/>
    <s v="05/14/2025, 20:13"/>
    <m/>
    <s v="0001-01-01T00:00:00Z"/>
    <x v="23"/>
    <s v="2025-05-15T14:00:39.1313722Z"/>
    <m/>
    <m/>
    <m/>
    <s v="2024-030 - Matagorda SH 35 Bridge Replace"/>
    <x v="1"/>
    <d v="2025-05-14T00:00:00"/>
    <x v="2"/>
    <s v="05/14/2025 8:13 PM"/>
    <d v="2025-05-15T14:00:39"/>
    <s v="Approved On Time"/>
    <n v="4"/>
    <s v=""/>
    <s v="496 6012L - REM STR Process Load out Conc"/>
    <s v="440336 - Gustavo Hurtado Guillen"/>
    <s v="ROLANDO COLMENERO-GARCIA CREW"/>
  </r>
  <r>
    <n v="604060"/>
    <s v="440136"/>
    <s v="Cuitlahuac Alonso-Flores"/>
    <x v="2"/>
    <x v="2"/>
    <s v="8999 6001J"/>
    <s v="Unload all Materials"/>
    <s v="1"/>
    <n v="4"/>
    <x v="2"/>
    <x v="1"/>
    <m/>
    <x v="5"/>
    <s v="Concrete"/>
    <s v="Rolando Colmenero-Garcia"/>
    <s v="05/14/2025, 20:12"/>
    <m/>
    <s v="0001-01-01T00:00:00Z"/>
    <x v="23"/>
    <s v="2025-05-15T14:00:24.6212039Z"/>
    <m/>
    <m/>
    <m/>
    <s v="2024-030 - Matagorda SH 35 Bridge Replace"/>
    <x v="1"/>
    <d v="2025-05-14T00:00:00"/>
    <x v="2"/>
    <s v="05/14/2025 8:12 PM"/>
    <d v="2025-05-15T14:00:24"/>
    <s v="Approved On Time"/>
    <n v="4"/>
    <s v=""/>
    <s v="8999 6001J - Unload all Materials"/>
    <s v="440136 - Cuitlahuac Alonso-Flores"/>
    <s v="ROLANDO COLMENERO-GARCIA CREW"/>
  </r>
  <r>
    <n v="604067"/>
    <s v="440136"/>
    <s v="Cuitlahuac Alonso-Flores"/>
    <x v="2"/>
    <x v="2"/>
    <s v="496 6012L"/>
    <s v="REM STR Process Load out Conc"/>
    <s v="1"/>
    <n v="4"/>
    <x v="2"/>
    <x v="1"/>
    <m/>
    <x v="5"/>
    <s v="Concrete"/>
    <s v="Rolando Colmenero-Garcia"/>
    <s v="05/14/2025, 20:13"/>
    <m/>
    <s v="0001-01-01T00:00:00Z"/>
    <x v="23"/>
    <s v="2025-05-15T14:00:24.6298715Z"/>
    <m/>
    <m/>
    <m/>
    <s v="2024-030 - Matagorda SH 35 Bridge Replace"/>
    <x v="1"/>
    <d v="2025-05-14T00:00:00"/>
    <x v="2"/>
    <s v="05/14/2025 8:13 PM"/>
    <d v="2025-05-15T14:00:24"/>
    <s v="Approved On Time"/>
    <n v="4"/>
    <s v=""/>
    <s v="496 6012L - REM STR Process Load out Conc"/>
    <s v="440136 - Cuitlahuac Alonso-Flores"/>
    <s v="ROLANDO COLMENERO-GARCIA CREW"/>
  </r>
  <r>
    <n v="604542"/>
    <s v="440136"/>
    <s v="Cuitlahuac Alonso-Flores"/>
    <x v="2"/>
    <x v="2"/>
    <s v="496 6012D"/>
    <s v="REM STR Break Deck Land"/>
    <s v="1"/>
    <n v="3"/>
    <x v="1"/>
    <x v="1"/>
    <m/>
    <x v="5"/>
    <s v="Concrete"/>
    <s v="Rolando Colmenero-Garcia"/>
    <s v="05/15/2025, 20:52"/>
    <m/>
    <s v="0001-01-01T00:00:00Z"/>
    <x v="23"/>
    <s v="2025-05-16T13:31:54.5847283Z"/>
    <m/>
    <m/>
    <m/>
    <s v="2024-030 - Matagorda SH 35 Bridge Replace"/>
    <x v="1"/>
    <d v="2025-05-15T00:00:00"/>
    <x v="1"/>
    <s v="05/15/2025 8:52 PM"/>
    <d v="2025-05-16T13:31:54"/>
    <s v="Approved On Time"/>
    <n v="3"/>
    <s v=""/>
    <s v="496 6012D - REM STR Break Deck Land"/>
    <s v="440136 - Cuitlahuac Alonso-Flores"/>
    <s v="ROLANDO COLMENERO-GARCIA CREW"/>
  </r>
  <r>
    <n v="604543"/>
    <s v="440136"/>
    <s v="Cuitlahuac Alonso-Flores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1:54.5934632Z"/>
    <m/>
    <m/>
    <m/>
    <s v="2024-030 - Matagorda SH 35 Bridge Replace"/>
    <x v="1"/>
    <d v="2025-05-15T00:00:00"/>
    <x v="1"/>
    <s v="05/15/2025 8:52 PM"/>
    <d v="2025-05-16T13:31:54"/>
    <s v="Approved On Time"/>
    <n v="3"/>
    <s v=""/>
    <s v="8999 6001G - Install Crane Beams"/>
    <s v="440136 - Cuitlahuac Alonso-Flores"/>
    <s v="ROLANDO COLMENERO-GARCIA CREW"/>
  </r>
  <r>
    <n v="604053"/>
    <s v="440136"/>
    <s v="Cuitlahuac Alonso-Flores"/>
    <x v="2"/>
    <x v="2"/>
    <s v="496 6012G"/>
    <s v="REM STR Break Columns and Caps"/>
    <s v="1"/>
    <n v="2.5"/>
    <x v="2"/>
    <x v="1"/>
    <m/>
    <x v="5"/>
    <s v="Concrete"/>
    <s v="Rolando Colmenero-Garcia"/>
    <s v="05/14/2025, 20:11"/>
    <m/>
    <s v="0001-01-01T00:00:00Z"/>
    <x v="23"/>
    <s v="2025-05-15T14:00:24.608995Z"/>
    <m/>
    <m/>
    <m/>
    <s v="2024-030 - Matagorda SH 35 Bridge Replace"/>
    <x v="1"/>
    <d v="2025-05-14T00:00:00"/>
    <x v="2"/>
    <s v="05/14/2025 8:11 PM"/>
    <d v="2025-05-15T14:00:24"/>
    <s v="Approved On Time"/>
    <n v="2.5"/>
    <s v=""/>
    <s v="496 6012G - REM STR Break Columns and Caps"/>
    <s v="440136 - Cuitlahuac Alonso-Flores"/>
    <s v="ROLANDO COLMENERO-GARCIA CREW"/>
  </r>
  <r>
    <n v="603594"/>
    <s v="440136"/>
    <s v="Cuitlahuac Alonso-Flores"/>
    <x v="2"/>
    <x v="2"/>
    <s v="8999 6001D"/>
    <s v="Fabricate Template for Pile Dr"/>
    <s v="1"/>
    <n v="3"/>
    <x v="3"/>
    <x v="1"/>
    <m/>
    <x v="5"/>
    <s v="Concrete"/>
    <s v="Rolando Colmenero-Garcia"/>
    <s v="05/13/2025, 20:07"/>
    <m/>
    <s v="0001-01-01T00:00:00Z"/>
    <x v="23"/>
    <s v="2025-05-14T13:48:59.8868738Z"/>
    <m/>
    <m/>
    <m/>
    <s v="2024-030 - Matagorda SH 35 Bridge Replace"/>
    <x v="1"/>
    <d v="2025-05-13T00:00:00"/>
    <x v="3"/>
    <s v="05/13/2025 8:07 PM"/>
    <d v="2025-05-14T13:48:59"/>
    <s v="Approved On Time"/>
    <n v="3"/>
    <s v=""/>
    <s v="8999 6001D - Fabricate Template for Pile Dr"/>
    <s v="440136 - Cuitlahuac Alonso-Flores"/>
    <s v="ROLANDO COLMENERO-GARCIA CREW"/>
  </r>
  <r>
    <n v="603581"/>
    <s v="440136"/>
    <s v="Cuitlahuac Alonso-Flores"/>
    <x v="2"/>
    <x v="2"/>
    <s v="496 6012D"/>
    <s v="REM STR Break Deck Land"/>
    <s v="1"/>
    <n v="4"/>
    <x v="3"/>
    <x v="1"/>
    <m/>
    <x v="5"/>
    <s v="Concrete"/>
    <s v="Rolando Colmenero-Garcia"/>
    <s v="05/13/2025, 20:06"/>
    <m/>
    <s v="0001-01-01T00:00:00Z"/>
    <x v="23"/>
    <s v="2025-05-14T13:48:59.8681054Z"/>
    <m/>
    <m/>
    <m/>
    <s v="2024-030 - Matagorda SH 35 Bridge Replace"/>
    <x v="1"/>
    <d v="2025-05-13T00:00:00"/>
    <x v="3"/>
    <s v="05/13/2025 8:06 PM"/>
    <d v="2025-05-14T13:48:59"/>
    <s v="Approved On Time"/>
    <n v="4"/>
    <s v=""/>
    <s v="496 6012D - REM STR Break Deck Land"/>
    <s v="440136 - Cuitlahuac Alonso-Flores"/>
    <s v="ROLANDO COLMENERO-GARCIA CREW"/>
  </r>
  <r>
    <n v="603588"/>
    <s v="440136"/>
    <s v="Cuitlahuac Alonso-Flores"/>
    <x v="2"/>
    <x v="2"/>
    <s v="496 6012L"/>
    <s v="REM STR Process Load out Conc"/>
    <s v="1"/>
    <n v="3"/>
    <x v="3"/>
    <x v="1"/>
    <m/>
    <x v="5"/>
    <s v="Concrete"/>
    <s v="Rolando Colmenero-Garcia"/>
    <s v="05/13/2025, 20:07"/>
    <m/>
    <s v="0001-01-01T00:00:00Z"/>
    <x v="23"/>
    <s v="2025-05-14T13:48:59.8778296Z"/>
    <m/>
    <m/>
    <m/>
    <s v="2024-030 - Matagorda SH 35 Bridge Replace"/>
    <x v="1"/>
    <d v="2025-05-13T00:00:00"/>
    <x v="3"/>
    <s v="05/13/2025 8:07 PM"/>
    <d v="2025-05-14T13:48:59"/>
    <s v="Approved On Time"/>
    <n v="3"/>
    <s v=""/>
    <s v="496 6012L - REM STR Process Load out Conc"/>
    <s v="440136 - Cuitlahuac Alonso-Flores"/>
    <s v="ROLANDO COLMENERO-GARCIA CREW"/>
  </r>
  <r>
    <n v="604549"/>
    <s v="440336"/>
    <s v="Gustavo Hurtado Guillen"/>
    <x v="2"/>
    <x v="2"/>
    <s v="8999 6001G"/>
    <s v="Install Crane Beams"/>
    <s v="1"/>
    <n v="3"/>
    <x v="1"/>
    <x v="1"/>
    <m/>
    <x v="5"/>
    <s v="Concrete"/>
    <s v="Rolando Colmenero-Garcia"/>
    <s v="05/15/2025, 20:52"/>
    <m/>
    <s v="0001-01-01T00:00:00Z"/>
    <x v="23"/>
    <s v="2025-05-16T13:32:09.1472939Z"/>
    <m/>
    <m/>
    <m/>
    <s v="2024-030 - Matagorda SH 35 Bridge Replace"/>
    <x v="1"/>
    <d v="2025-05-15T00:00:00"/>
    <x v="1"/>
    <s v="05/15/2025 8:52 PM"/>
    <d v="2025-05-16T13:32:09"/>
    <s v="Approved On Time"/>
    <n v="3"/>
    <s v=""/>
    <s v="8999 6001G - Install Crane Beams"/>
    <s v="440336 - Gustavo Hurtado Guillen"/>
    <s v="ROLANDO COLMENERO-GARCIA CREW"/>
  </r>
  <r>
    <n v="604550"/>
    <s v="440336"/>
    <s v="Gustavo Hurtado Guillen"/>
    <x v="2"/>
    <x v="2"/>
    <s v="8999 6001F"/>
    <s v="Install Bent Caps"/>
    <s v="1"/>
    <n v="3"/>
    <x v="1"/>
    <x v="1"/>
    <m/>
    <x v="5"/>
    <s v="Concrete"/>
    <s v="Rolando Colmenero-Garcia"/>
    <s v="05/15/2025, 20:52"/>
    <m/>
    <s v="0001-01-01T00:00:00Z"/>
    <x v="23"/>
    <s v="2025-05-16T13:32:09.1610247Z"/>
    <m/>
    <m/>
    <m/>
    <s v="2024-030 - Matagorda SH 35 Bridge Replace"/>
    <x v="1"/>
    <d v="2025-05-15T00:00:00"/>
    <x v="1"/>
    <s v="05/15/2025 8:52 PM"/>
    <d v="2025-05-16T13:32:09"/>
    <s v="Approved On Time"/>
    <n v="3"/>
    <s v=""/>
    <s v="8999 6001F - Install Bent Caps"/>
    <s v="440336 - Gustavo Hurtado Guillen"/>
    <s v="ROLANDO COLMENERO-GARCIA CREW"/>
  </r>
  <r>
    <n v="603176"/>
    <s v="440259"/>
    <s v="Rolando Colmenero-Garcia"/>
    <x v="2"/>
    <x v="2"/>
    <s v="496 6012L"/>
    <s v="REM STR Process Load out Conc"/>
    <s v="1"/>
    <n v="3"/>
    <x v="4"/>
    <x v="1"/>
    <m/>
    <x v="5"/>
    <s v="Concrete"/>
    <s v="Rolando Colmenero-Garcia"/>
    <s v="05/12/2025, 20:15"/>
    <m/>
    <s v="0001-01-01T00:00:00Z"/>
    <x v="23"/>
    <s v="2025-05-13T13:56:02.4496196Z"/>
    <m/>
    <m/>
    <m/>
    <s v="2024-030 - Matagorda SH 35 Bridge Replace"/>
    <x v="1"/>
    <d v="2025-05-12T00:00:00"/>
    <x v="4"/>
    <s v="05/12/2025 8:15 PM"/>
    <d v="2025-05-13T13:56:02"/>
    <s v="Approved On Time"/>
    <n v="3"/>
    <s v=""/>
    <s v="496 6012L - REM STR Process Load out Conc"/>
    <s v="440259 - Rolando Colmenero-Garcia"/>
    <s v="ROLANDO COLMENERO-GARCIA CREW"/>
  </r>
  <r>
    <n v="603187"/>
    <s v="440259"/>
    <s v="Rolando Colmenero-Garcia"/>
    <x v="2"/>
    <x v="2"/>
    <s v="496 6012D"/>
    <s v="REM STR Break Deck Land"/>
    <s v="1"/>
    <n v="3"/>
    <x v="4"/>
    <x v="1"/>
    <m/>
    <x v="5"/>
    <s v="Concrete"/>
    <s v="Rolando Colmenero-Garcia"/>
    <s v="05/12/2025, 20:16"/>
    <m/>
    <s v="0001-01-01T00:00:00Z"/>
    <x v="23"/>
    <s v="2025-05-13T13:56:02.4586765Z"/>
    <m/>
    <m/>
    <m/>
    <s v="2024-030 - Matagorda SH 35 Bridge Replace"/>
    <x v="1"/>
    <d v="2025-05-12T00:00:00"/>
    <x v="4"/>
    <s v="05/12/2025 8:16 PM"/>
    <d v="2025-05-13T13:56:02"/>
    <s v="Approved On Time"/>
    <n v="3"/>
    <s v=""/>
    <s v="496 6012D - REM STR Break Deck Land"/>
    <s v="440259 - Rolando Colmenero-Garcia"/>
    <s v="ROLANDO COLMENERO-GARCIA CREW"/>
  </r>
  <r>
    <n v="603194"/>
    <s v="440259"/>
    <s v="Rolando Colmenero-Garcia"/>
    <x v="2"/>
    <x v="2"/>
    <s v="496 6012G"/>
    <s v="REM STR Break Columns and Caps"/>
    <s v="1"/>
    <n v="2"/>
    <x v="4"/>
    <x v="1"/>
    <m/>
    <x v="5"/>
    <s v="Concrete"/>
    <s v="Rolando Colmenero-Garcia"/>
    <s v="05/12/2025, 20:16"/>
    <m/>
    <s v="0001-01-01T00:00:00Z"/>
    <x v="23"/>
    <s v="2025-05-13T13:56:02.4728218Z"/>
    <m/>
    <m/>
    <m/>
    <s v="2024-030 - Matagorda SH 35 Bridge Replace"/>
    <x v="1"/>
    <d v="2025-05-12T00:00:00"/>
    <x v="4"/>
    <s v="05/12/2025 8:16 PM"/>
    <d v="2025-05-13T13:56:02"/>
    <s v="Approved On Time"/>
    <n v="2"/>
    <s v=""/>
    <s v="496 6012G - REM STR Break Columns and Caps"/>
    <s v="440259 - Rolando Colmenero-Garcia"/>
    <s v="ROLANDO COLMENERO-GARCIA CREW"/>
  </r>
  <r>
    <n v="604049"/>
    <s v="440259"/>
    <s v="Rolando Colmenero-Garcia"/>
    <x v="2"/>
    <x v="2"/>
    <s v="496 6012G"/>
    <s v="REM STR Break Columns and Caps"/>
    <s v="1"/>
    <n v="2"/>
    <x v="2"/>
    <x v="1"/>
    <m/>
    <x v="5"/>
    <s v="Concrete"/>
    <s v="Rolando Colmenero-Garcia"/>
    <s v="05/14/2025, 20:10"/>
    <m/>
    <s v="0001-01-01T00:00:00Z"/>
    <x v="23"/>
    <s v="2025-05-15T14:01:25.1702181Z"/>
    <m/>
    <m/>
    <m/>
    <s v="2024-030 - Matagorda SH 35 Bridge Replace"/>
    <x v="1"/>
    <d v="2025-05-14T00:00:00"/>
    <x v="2"/>
    <s v="05/14/2025 8:10 PM"/>
    <d v="2025-05-15T14:01:25"/>
    <s v="Approved On Time"/>
    <n v="2"/>
    <s v=""/>
    <s v="496 6012G - REM STR Break Columns and Caps"/>
    <s v="440259 - Rolando Colmenero-Garcia"/>
    <s v="ROLANDO COLMENERO-GARCIA CREW"/>
  </r>
  <r>
    <n v="603591"/>
    <s v="440259"/>
    <s v="Rolando Colmenero-Garcia"/>
    <x v="2"/>
    <x v="2"/>
    <s v="8999 6001D"/>
    <s v="Fabricate Template for Pile Dr"/>
    <s v="1"/>
    <n v="2"/>
    <x v="3"/>
    <x v="1"/>
    <m/>
    <x v="5"/>
    <s v="Concrete"/>
    <s v="Rolando Colmenero-Garcia"/>
    <s v="05/13/2025, 20:07"/>
    <m/>
    <s v="0001-01-01T00:00:00Z"/>
    <x v="23"/>
    <s v="2025-05-14T13:54:01.9978918Z"/>
    <m/>
    <m/>
    <m/>
    <s v="2024-030 - Matagorda SH 35 Bridge Replace"/>
    <x v="1"/>
    <d v="2025-05-13T00:00:00"/>
    <x v="3"/>
    <s v="05/13/2025 8:07 PM"/>
    <d v="2025-05-14T13:54:01"/>
    <s v="Approved On Time"/>
    <n v="2"/>
    <s v=""/>
    <s v="8999 6001D - Fabricate Template for Pile Dr"/>
    <s v="440259 - Rolando Colmenero-Garcia"/>
    <s v="ROLANDO COLMENERO-GARCIA CREW"/>
  </r>
  <r>
    <n v="603585"/>
    <s v="440259"/>
    <s v="Rolando Colmenero-Garcia"/>
    <x v="2"/>
    <x v="2"/>
    <s v="496 6012L"/>
    <s v="REM STR Process Load out Conc"/>
    <s v="1"/>
    <n v="3"/>
    <x v="3"/>
    <x v="1"/>
    <m/>
    <x v="5"/>
    <s v="Concrete"/>
    <s v="Rolando Colmenero-Garcia"/>
    <s v="05/13/2025, 20:07"/>
    <m/>
    <s v="0001-01-01T00:00:00Z"/>
    <x v="23"/>
    <s v="2025-05-14T13:54:01.9892164Z"/>
    <m/>
    <m/>
    <m/>
    <s v="2024-030 - Matagorda SH 35 Bridge Replace"/>
    <x v="1"/>
    <d v="2025-05-13T00:00:00"/>
    <x v="3"/>
    <s v="05/13/2025 8:07 PM"/>
    <d v="2025-05-14T13:54:01"/>
    <s v="Approved On Time"/>
    <n v="3"/>
    <s v=""/>
    <s v="496 6012L - REM STR Process Load out Conc"/>
    <s v="440259 - Rolando Colmenero-Garcia"/>
    <s v="ROLANDO COLMENERO-GARCIA CREW"/>
  </r>
  <r>
    <n v="603578"/>
    <s v="440259"/>
    <s v="Rolando Colmenero-Garcia"/>
    <x v="2"/>
    <x v="2"/>
    <s v="496 6012D"/>
    <s v="REM STR Break Deck Land"/>
    <s v="1"/>
    <n v="3"/>
    <x v="3"/>
    <x v="1"/>
    <m/>
    <x v="5"/>
    <s v="Concrete"/>
    <s v="Rolando Colmenero-Garcia"/>
    <s v="05/13/2025, 20:06"/>
    <m/>
    <s v="0001-01-01T00:00:00Z"/>
    <x v="23"/>
    <s v="2025-05-14T13:54:01.9752085Z"/>
    <m/>
    <m/>
    <m/>
    <s v="2024-030 - Matagorda SH 35 Bridge Replace"/>
    <x v="1"/>
    <d v="2025-05-13T00:00:00"/>
    <x v="3"/>
    <s v="05/13/2025 8:06 PM"/>
    <d v="2025-05-14T13:54:01"/>
    <s v="Approved On Time"/>
    <n v="3"/>
    <s v=""/>
    <s v="496 6012D - REM STR Break Deck Land"/>
    <s v="440259 - Rolando Colmenero-Garcia"/>
    <s v="ROLANDO COLMENERO-GARCIA CREW"/>
  </r>
  <r>
    <n v="604538"/>
    <s v="440259"/>
    <s v="Rolando Colmenero-Garcia"/>
    <x v="2"/>
    <x v="2"/>
    <s v="496 6012D"/>
    <s v="REM STR Break Deck Land"/>
    <s v="1"/>
    <n v="3"/>
    <x v="1"/>
    <x v="1"/>
    <m/>
    <x v="5"/>
    <s v="Concrete"/>
    <s v="Rolando Colmenero-Garcia"/>
    <s v="05/15/2025, 20:51"/>
    <m/>
    <s v="0001-01-01T00:00:00Z"/>
    <x v="23"/>
    <s v="2025-05-16T13:35:56.9684942Z"/>
    <m/>
    <m/>
    <m/>
    <s v="2024-030 - Matagorda SH 35 Bridge Replace"/>
    <x v="1"/>
    <d v="2025-05-15T00:00:00"/>
    <x v="1"/>
    <s v="05/15/2025 8:51 PM"/>
    <d v="2025-05-16T13:35:56"/>
    <s v="Approved On Time"/>
    <n v="3"/>
    <s v=""/>
    <s v="496 6012D - REM STR Break Deck Land"/>
    <s v="440259 - Rolando Colmenero-Garcia"/>
    <s v="ROLANDO COLMENERO-GARCIA CREW"/>
  </r>
  <r>
    <n v="604056"/>
    <s v="440259"/>
    <s v="Rolando Colmenero-Garcia"/>
    <x v="2"/>
    <x v="2"/>
    <s v="8999 6001J"/>
    <s v="Unload all Materials"/>
    <s v="1"/>
    <n v="3"/>
    <x v="2"/>
    <x v="1"/>
    <m/>
    <x v="5"/>
    <s v="Concrete"/>
    <s v="Rolando Colmenero-Garcia"/>
    <s v="05/14/2025, 20:12"/>
    <m/>
    <s v="0001-01-01T00:00:00Z"/>
    <x v="23"/>
    <s v="2025-05-15T14:01:25.1785841Z"/>
    <m/>
    <m/>
    <m/>
    <s v="2024-030 - Matagorda SH 35 Bridge Replace"/>
    <x v="1"/>
    <d v="2025-05-14T00:00:00"/>
    <x v="2"/>
    <s v="05/14/2025 8:12 PM"/>
    <d v="2025-05-15T14:01:25"/>
    <s v="Approved On Time"/>
    <n v="3"/>
    <s v=""/>
    <s v="8999 6001J - Unload all Materials"/>
    <s v="440259 - Rolando Colmenero-Garcia"/>
    <s v="ROLANDO COLMENERO-GARCIA CREW"/>
  </r>
  <r>
    <n v="604063"/>
    <s v="440259"/>
    <s v="Rolando Colmenero-Garcia"/>
    <x v="2"/>
    <x v="2"/>
    <s v="496 6012L"/>
    <s v="REM STR Process Load out Conc"/>
    <s v="1"/>
    <n v="3"/>
    <x v="2"/>
    <x v="1"/>
    <m/>
    <x v="5"/>
    <s v="Concrete"/>
    <s v="Rolando Colmenero-Garcia"/>
    <s v="05/14/2025, 20:13"/>
    <m/>
    <s v="0001-01-01T00:00:00Z"/>
    <x v="23"/>
    <s v="2025-05-15T14:01:25.1907972Z"/>
    <m/>
    <m/>
    <m/>
    <s v="2024-030 - Matagorda SH 35 Bridge Replace"/>
    <x v="1"/>
    <d v="2025-05-14T00:00:00"/>
    <x v="2"/>
    <s v="05/14/2025 8:13 PM"/>
    <d v="2025-05-15T14:01:25"/>
    <s v="Approved On Time"/>
    <n v="3"/>
    <s v=""/>
    <s v="496 6012L - REM STR Process Load out Conc"/>
    <s v="440259 - Rolando Colmenero-Garcia"/>
    <s v="ROLANDO COLMENERO-GARCIA CREW"/>
  </r>
  <r>
    <n v="604315"/>
    <s v="210093"/>
    <s v="Grecia Mancha Camacho"/>
    <x v="2"/>
    <x v="2"/>
    <s v="9000 100A"/>
    <s v="PROJECT MANAGER ENGINEER"/>
    <s v="phaseNo"/>
    <n v="4"/>
    <x v="3"/>
    <x v="1"/>
    <m/>
    <x v="1"/>
    <m/>
    <s v="Grecia Mancha Camacho"/>
    <s v="05/15/2025, 10:37"/>
    <m/>
    <s v="0001-01-01T00:00:00Z"/>
    <x v="23"/>
    <s v="2025-05-16T13:32:05.5273915Z"/>
    <m/>
    <m/>
    <m/>
    <s v="2024-030 - Matagorda SH 35 Bridge Replace"/>
    <x v="1"/>
    <d v="2025-05-13T00:00:00"/>
    <x v="3"/>
    <s v="05/15/2025 10:37 AM"/>
    <d v="2025-05-16T13:32:05"/>
    <s v="Approved On Time"/>
    <n v="4"/>
    <s v=""/>
    <s v="9000 100A - PROJECT MANAGER ENGINEER"/>
    <s v="210093 - Grecia Mancha Camacho"/>
    <s v=""/>
  </r>
  <r>
    <n v="603613"/>
    <s v="440462"/>
    <s v="Reynaldo A. Garcia Arreguin"/>
    <x v="2"/>
    <x v="2"/>
    <s v="496 6012L"/>
    <s v="REM STR Process Load out Conc"/>
    <s v="1"/>
    <n v="10"/>
    <x v="3"/>
    <x v="1"/>
    <m/>
    <x v="2"/>
    <s v="Bridge"/>
    <s v="Uriel Garcia-Andrade"/>
    <s v="05/13/2025, 20:11"/>
    <m/>
    <s v="0001-01-01T00:00:00Z"/>
    <x v="23"/>
    <s v="2025-05-14T13:53:53.672619Z"/>
    <m/>
    <m/>
    <m/>
    <s v="2024-030 - Matagorda SH 35 Bridge Replace"/>
    <x v="1"/>
    <d v="2025-05-13T00:00:00"/>
    <x v="3"/>
    <s v="05/13/2025 8:11 PM"/>
    <d v="2025-05-14T13:53:53"/>
    <s v="Approved On Time"/>
    <n v="10"/>
    <s v=""/>
    <s v="496 6012L - REM STR Process Load out Conc"/>
    <s v="440462 - Reynaldo A. Garcia Arreguin"/>
    <s v="Uriel Garcia's Crew"/>
  </r>
  <r>
    <n v="604214"/>
    <s v="440462"/>
    <s v="Reynaldo A. Garcia Arreguin"/>
    <x v="2"/>
    <x v="2"/>
    <s v="496 6012L"/>
    <s v="REM STR Process Load out Conc"/>
    <s v="1"/>
    <n v="9"/>
    <x v="2"/>
    <x v="1"/>
    <m/>
    <x v="2"/>
    <s v="Bridge"/>
    <s v="Uriel Garcia-Andrade"/>
    <s v="05/15/2025, 07:01"/>
    <m/>
    <s v="0001-01-01T00:00:00Z"/>
    <x v="23"/>
    <s v="2025-05-15T14:01:21.5942785Z"/>
    <m/>
    <m/>
    <m/>
    <s v="2024-030 - Matagorda SH 35 Bridge Replace"/>
    <x v="1"/>
    <d v="2025-05-14T00:00:00"/>
    <x v="2"/>
    <s v="05/15/2025 7:01 AM"/>
    <d v="2025-05-15T14:01:21"/>
    <s v="Approved On Time"/>
    <n v="9"/>
    <s v=""/>
    <s v="496 6012L - REM STR Process Load out Conc"/>
    <s v="440462 - Reynaldo A. Garcia Arreguin"/>
    <s v="Uriel Garcia's Crew"/>
  </r>
  <r>
    <n v="604209"/>
    <s v="440462"/>
    <s v="Reynaldo A. Garcia Arreguin"/>
    <x v="2"/>
    <x v="2"/>
    <s v="496 6012G"/>
    <s v="REM STR Break Columns and Caps"/>
    <s v="1"/>
    <n v="1.5"/>
    <x v="2"/>
    <x v="1"/>
    <m/>
    <x v="2"/>
    <s v="Bridge"/>
    <s v="Uriel Garcia-Andrade"/>
    <s v="05/15/2025, 07:00"/>
    <m/>
    <s v="0001-01-01T00:00:00Z"/>
    <x v="23"/>
    <s v="2025-05-15T14:01:21.5860269Z"/>
    <m/>
    <m/>
    <m/>
    <s v="2024-030 - Matagorda SH 35 Bridge Replace"/>
    <x v="1"/>
    <d v="2025-05-14T00:00:00"/>
    <x v="2"/>
    <s v="05/15/2025 7:00 AM"/>
    <d v="2025-05-15T14:01:21"/>
    <s v="Approved On Time"/>
    <n v="1.5"/>
    <s v=""/>
    <s v="496 6012G - REM STR Break Columns and Caps"/>
    <s v="440462 - Reynaldo A. Garcia Arreguin"/>
    <s v="Uriel Garcia's Crew"/>
  </r>
  <r>
    <n v="603238"/>
    <s v="440462"/>
    <s v="Reynaldo A. Garcia Arreguin"/>
    <x v="2"/>
    <x v="2"/>
    <s v="496 6012L"/>
    <s v="REM STR Process Load out Conc"/>
    <s v="1"/>
    <n v="10.5"/>
    <x v="4"/>
    <x v="1"/>
    <m/>
    <x v="2"/>
    <s v="Bridge"/>
    <s v="Uriel Garcia-Andrade"/>
    <s v="05/13/2025, 04:03"/>
    <m/>
    <s v="0001-01-01T00:00:00Z"/>
    <x v="23"/>
    <s v="2025-05-13T13:55:53.936704Z"/>
    <m/>
    <m/>
    <m/>
    <s v="2024-030 - Matagorda SH 35 Bridge Replace"/>
    <x v="1"/>
    <d v="2025-05-12T00:00:00"/>
    <x v="4"/>
    <s v="05/13/2025 4:03 AM"/>
    <d v="2025-05-13T13:55:53"/>
    <s v="Approved On Time"/>
    <n v="10.5"/>
    <s v=""/>
    <s v="496 6012L - REM STR Process Load out Conc"/>
    <s v="440462 - Reynaldo A. Garcia Arreguin"/>
    <s v="Uriel Garcia's Crew"/>
  </r>
  <r>
    <n v="603239"/>
    <s v="440128"/>
    <s v="Juan F. Baena"/>
    <x v="2"/>
    <x v="2"/>
    <s v="496 6012G"/>
    <s v="REM STR Break Columns and Caps"/>
    <s v="1"/>
    <n v="5"/>
    <x v="4"/>
    <x v="1"/>
    <m/>
    <x v="2"/>
    <s v="Bridge"/>
    <s v="Uriel Garcia-Andrade"/>
    <s v="05/13/2025, 04:03"/>
    <m/>
    <s v="0001-01-01T00:00:00Z"/>
    <x v="23"/>
    <s v="2025-05-13T13:55:21.0074385Z"/>
    <m/>
    <m/>
    <m/>
    <s v="2024-030 - Matagorda SH 35 Bridge Replace"/>
    <x v="1"/>
    <d v="2025-05-12T00:00:00"/>
    <x v="4"/>
    <s v="05/13/2025 4:03 AM"/>
    <d v="2025-05-13T13:55:21"/>
    <s v="Approved On Time"/>
    <n v="5"/>
    <s v=""/>
    <s v="496 6012G - REM STR Break Columns and Caps"/>
    <s v="440128 - Juan F. Baena"/>
    <s v="Uriel Garcia's Crew"/>
  </r>
  <r>
    <n v="603240"/>
    <s v="440128"/>
    <s v="Juan F. Baena"/>
    <x v="2"/>
    <x v="2"/>
    <s v="496 6012L"/>
    <s v="REM STR Process Load out Conc"/>
    <s v="1"/>
    <n v="5.5"/>
    <x v="4"/>
    <x v="1"/>
    <m/>
    <x v="2"/>
    <s v="Bridge"/>
    <s v="Uriel Garcia-Andrade"/>
    <s v="05/13/2025, 04:03"/>
    <m/>
    <s v="0001-01-01T00:00:00Z"/>
    <x v="23"/>
    <s v="2025-05-13T13:55:21.0174116Z"/>
    <m/>
    <m/>
    <m/>
    <s v="2024-030 - Matagorda SH 35 Bridge Replace"/>
    <x v="1"/>
    <d v="2025-05-12T00:00:00"/>
    <x v="4"/>
    <s v="05/13/2025 4:03 AM"/>
    <d v="2025-05-13T13:55:21"/>
    <s v="Approved On Time"/>
    <n v="5.5"/>
    <s v=""/>
    <s v="496 6012L - REM STR Process Load out Conc"/>
    <s v="440128 - Juan F. Baena"/>
    <s v="Uriel Garcia's Crew"/>
  </r>
  <r>
    <n v="603608"/>
    <s v="440128"/>
    <s v="Juan F. Baena"/>
    <x v="2"/>
    <x v="2"/>
    <s v="100 6002E"/>
    <s v="PREP ROW Rem Haul Trees Brush"/>
    <s v="1"/>
    <n v="4"/>
    <x v="3"/>
    <x v="1"/>
    <m/>
    <x v="2"/>
    <s v="Bridge"/>
    <s v="Uriel Garcia-Andrade"/>
    <s v="05/13/2025, 20:10"/>
    <m/>
    <s v="0001-01-01T00:00:00Z"/>
    <x v="23"/>
    <s v="2025-05-14T13:53:10.230392Z"/>
    <m/>
    <m/>
    <m/>
    <s v="2024-030 - Matagorda SH 35 Bridge Replace"/>
    <x v="1"/>
    <d v="2025-05-13T00:00:00"/>
    <x v="3"/>
    <s v="05/13/2025 8:10 PM"/>
    <d v="2025-05-14T13:53:10"/>
    <s v="Approved On Time"/>
    <n v="4"/>
    <s v=""/>
    <s v="100 6002E - PREP ROW Rem Haul Trees Brush"/>
    <s v="440128 - Juan F. Baena"/>
    <s v="Uriel Garcia's Crew"/>
  </r>
  <r>
    <n v="603609"/>
    <s v="440128"/>
    <s v="Juan F. Baena"/>
    <x v="2"/>
    <x v="2"/>
    <s v="496 6012L"/>
    <s v="REM STR Process Load out Conc"/>
    <s v="1"/>
    <n v="3"/>
    <x v="3"/>
    <x v="1"/>
    <m/>
    <x v="2"/>
    <s v="Bridge"/>
    <s v="Uriel Garcia-Andrade"/>
    <s v="05/13/2025, 20:10"/>
    <m/>
    <s v="0001-01-01T00:00:00Z"/>
    <x v="23"/>
    <s v="2025-05-14T13:53:10.2408177Z"/>
    <m/>
    <m/>
    <m/>
    <s v="2024-030 - Matagorda SH 35 Bridge Replace"/>
    <x v="1"/>
    <d v="2025-05-13T00:00:00"/>
    <x v="3"/>
    <s v="05/13/2025 8:10 PM"/>
    <d v="2025-05-14T13:53:10"/>
    <s v="Approved On Time"/>
    <n v="3"/>
    <s v=""/>
    <s v="496 6012L - REM STR Process Load out Conc"/>
    <s v="440128 - Juan F. Baena"/>
    <s v="Uriel Garcia's Crew"/>
  </r>
  <r>
    <n v="603610"/>
    <s v="440128"/>
    <s v="Juan F. Baena"/>
    <x v="2"/>
    <x v="2"/>
    <s v="496 6012G"/>
    <s v="REM STR Break Columns and Caps"/>
    <s v="1"/>
    <n v="3"/>
    <x v="3"/>
    <x v="1"/>
    <m/>
    <x v="2"/>
    <s v="Bridge"/>
    <s v="Uriel Garcia-Andrade"/>
    <s v="05/13/2025, 20:10"/>
    <m/>
    <s v="0001-01-01T00:00:00Z"/>
    <x v="23"/>
    <s v="2025-05-14T13:53:10.2524655Z"/>
    <m/>
    <m/>
    <m/>
    <s v="2024-030 - Matagorda SH 35 Bridge Replace"/>
    <x v="1"/>
    <d v="2025-05-13T00:00:00"/>
    <x v="3"/>
    <s v="05/13/2025 8:10 PM"/>
    <d v="2025-05-14T13:53:10"/>
    <s v="Approved On Time"/>
    <n v="3"/>
    <s v=""/>
    <s v="496 6012G - REM STR Break Columns and Caps"/>
    <s v="440128 - Juan F. Baena"/>
    <s v="Uriel Garcia's Crew"/>
  </r>
  <r>
    <n v="604215"/>
    <s v="440128"/>
    <s v="Juan F. Baena"/>
    <x v="2"/>
    <x v="2"/>
    <s v="496 6012L"/>
    <s v="REM STR Process Load out Conc"/>
    <s v="1"/>
    <n v="10.5"/>
    <x v="2"/>
    <x v="1"/>
    <m/>
    <x v="2"/>
    <s v="Bridge"/>
    <s v="Uriel Garcia-Andrade"/>
    <s v="05/15/2025, 07:01"/>
    <m/>
    <s v="0001-01-01T00:00:00Z"/>
    <x v="23"/>
    <s v="2025-05-15T14:00:53.3755396Z"/>
    <m/>
    <m/>
    <m/>
    <s v="2024-030 - Matagorda SH 35 Bridge Replace"/>
    <x v="1"/>
    <d v="2025-05-14T00:00:00"/>
    <x v="2"/>
    <s v="05/15/2025 7:01 AM"/>
    <d v="2025-05-15T14:00:53"/>
    <s v="Approved On Time"/>
    <n v="10.5"/>
    <s v=""/>
    <s v="496 6012L - REM STR Process Load out Conc"/>
    <s v="440128 - Juan F. Baena"/>
    <s v="Uriel Garcia's Crew"/>
  </r>
  <r>
    <n v="604570"/>
    <s v="440128"/>
    <s v="Juan F. Baena"/>
    <x v="2"/>
    <x v="2"/>
    <s v="496 6012L"/>
    <s v="REM STR Process Load out Conc"/>
    <s v="1"/>
    <n v="11"/>
    <x v="1"/>
    <x v="1"/>
    <m/>
    <x v="2"/>
    <s v="Bridge"/>
    <s v="Uriel Garcia-Andrade"/>
    <s v="05/15/2025, 22:58"/>
    <m/>
    <s v="0001-01-01T00:00:00Z"/>
    <x v="23"/>
    <s v="2025-05-16T13:32:29.8906519Z"/>
    <m/>
    <m/>
    <m/>
    <s v="2024-030 - Matagorda SH 35 Bridge Replace"/>
    <x v="1"/>
    <d v="2025-05-15T00:00:00"/>
    <x v="1"/>
    <s v="05/15/2025 10:58 PM"/>
    <d v="2025-05-16T13:32:29"/>
    <s v="Approved On Time"/>
    <n v="11"/>
    <s v=""/>
    <s v="496 6012L - REM STR Process Load out Conc"/>
    <s v="440128 - Juan F. Baena"/>
    <s v="Uriel Garcia's Crew"/>
  </r>
  <r>
    <n v="604567"/>
    <s v="440122"/>
    <s v="Miguel A. Fonseca-Resto"/>
    <x v="2"/>
    <x v="2"/>
    <s v="8999 6001J"/>
    <s v="Unload all Materials"/>
    <s v="1"/>
    <n v="5"/>
    <x v="1"/>
    <x v="1"/>
    <m/>
    <x v="2"/>
    <s v="Bridge"/>
    <s v="Uriel Garcia-Andrade"/>
    <s v="05/15/2025, 22:58"/>
    <m/>
    <s v="0001-01-01T00:00:00Z"/>
    <x v="23"/>
    <s v="2025-05-16T13:35:39.735862Z"/>
    <m/>
    <m/>
    <m/>
    <s v="2024-030 - Matagorda SH 35 Bridge Replace"/>
    <x v="1"/>
    <d v="2025-05-15T00:00:00"/>
    <x v="1"/>
    <s v="05/15/2025 10:58 PM"/>
    <d v="2025-05-16T13:35:39"/>
    <s v="Approved On Time"/>
    <n v="5"/>
    <s v=""/>
    <s v="8999 6001J - Unload all Materials"/>
    <s v="440122 - Miguel A. Fonseca-Resto"/>
    <s v="Uriel Garcia's Crew"/>
  </r>
  <r>
    <n v="604569"/>
    <s v="440462"/>
    <s v="Reynaldo A. Garcia Arreguin"/>
    <x v="2"/>
    <x v="2"/>
    <s v="496 6012L"/>
    <s v="REM STR Process Load out Conc"/>
    <s v="1"/>
    <n v="11"/>
    <x v="1"/>
    <x v="1"/>
    <m/>
    <x v="2"/>
    <s v="Bridge"/>
    <s v="Uriel Garcia-Andrade"/>
    <s v="05/15/2025, 22:58"/>
    <m/>
    <s v="0001-01-01T00:00:00Z"/>
    <x v="23"/>
    <s v="2025-05-16T13:35:52.4338562Z"/>
    <m/>
    <m/>
    <m/>
    <s v="2024-030 - Matagorda SH 35 Bridge Replace"/>
    <x v="1"/>
    <d v="2025-05-15T00:00:00"/>
    <x v="1"/>
    <s v="05/15/2025 10:58 PM"/>
    <d v="2025-05-16T13:35:52"/>
    <s v="Approved On Time"/>
    <n v="11"/>
    <s v=""/>
    <s v="496 6012L - REM STR Process Load out Conc"/>
    <s v="440462 - Reynaldo A. Garcia Arreguin"/>
    <s v="Uriel Garcia's Crew"/>
  </r>
  <r>
    <n v="603179"/>
    <s v="440136"/>
    <s v="Cuitlahuac Alonso-Flores"/>
    <x v="2"/>
    <x v="2"/>
    <s v="496 6012L"/>
    <s v="REM STR Process Load out Conc"/>
    <s v="1"/>
    <n v="3"/>
    <x v="4"/>
    <x v="1"/>
    <m/>
    <x v="5"/>
    <s v="Concrete"/>
    <s v="Rolando Colmenero-Garcia"/>
    <s v="05/12/2025, 20:15"/>
    <m/>
    <s v="0001-01-01T00:00:00Z"/>
    <x v="23"/>
    <s v="2025-05-13T13:53:54.0161012Z"/>
    <m/>
    <m/>
    <m/>
    <s v="2024-030 - Matagorda SH 35 Bridge Replace"/>
    <x v="1"/>
    <d v="2025-05-12T00:00:00"/>
    <x v="4"/>
    <s v="05/12/2025 8:15 PM"/>
    <d v="2025-05-13T13:53:54"/>
    <s v="Approved On Time"/>
    <n v="3"/>
    <s v=""/>
    <s v="496 6012L - REM STR Process Load out Conc"/>
    <s v="440136 - Cuitlahuac Alonso-Flores"/>
    <s v="ROLANDO COLMENERO-GARCIA CREW"/>
  </r>
  <r>
    <n v="603197"/>
    <s v="440136"/>
    <s v="Cuitlahuac Alonso-Flores"/>
    <x v="2"/>
    <x v="2"/>
    <s v="496 6012G"/>
    <s v="REM STR Break Columns and Caps"/>
    <s v="1"/>
    <n v="4.5"/>
    <x v="4"/>
    <x v="1"/>
    <m/>
    <x v="5"/>
    <s v="Concrete"/>
    <s v="Rolando Colmenero-Garcia"/>
    <s v="05/12/2025, 20:17"/>
    <m/>
    <s v="0001-01-01T00:00:00Z"/>
    <x v="23"/>
    <s v="2025-05-13T13:53:54.0410439Z"/>
    <m/>
    <m/>
    <m/>
    <s v="2024-030 - Matagorda SH 35 Bridge Replace"/>
    <x v="1"/>
    <d v="2025-05-12T00:00:00"/>
    <x v="4"/>
    <s v="05/12/2025 8:17 PM"/>
    <d v="2025-05-13T13:53:54"/>
    <s v="Approved On Time"/>
    <n v="4.5"/>
    <s v=""/>
    <s v="496 6012G - REM STR Break Columns and Caps"/>
    <s v="440136 - Cuitlahuac Alonso-Flores"/>
    <s v="ROLANDO COLMENERO-GARCIA CREW"/>
  </r>
  <r>
    <n v="603191"/>
    <s v="440136"/>
    <s v="Cuitlahuac Alonso-Flores"/>
    <x v="2"/>
    <x v="2"/>
    <s v="496 6012D"/>
    <s v="REM STR Break Deck Land"/>
    <s v="1"/>
    <n v="3"/>
    <x v="4"/>
    <x v="1"/>
    <m/>
    <x v="5"/>
    <s v="Concrete"/>
    <s v="Rolando Colmenero-Garcia"/>
    <s v="05/12/2025, 20:16"/>
    <m/>
    <s v="0001-01-01T00:00:00Z"/>
    <x v="23"/>
    <s v="2025-05-13T13:53:54.0270731Z"/>
    <m/>
    <m/>
    <m/>
    <s v="2024-030 - Matagorda SH 35 Bridge Replace"/>
    <x v="1"/>
    <d v="2025-05-12T00:00:00"/>
    <x v="4"/>
    <s v="05/12/2025 8:16 PM"/>
    <d v="2025-05-13T13:53:54"/>
    <s v="Approved On Time"/>
    <n v="3"/>
    <s v=""/>
    <s v="496 6012D - REM STR Break Deck Land"/>
    <s v="440136 - Cuitlahuac Alonso-Flores"/>
    <s v="ROLANDO COLMENERO-GARCIA CREW"/>
  </r>
  <r>
    <n v="604556"/>
    <s v="440136"/>
    <s v="Cuitlahuac Alonso-Flores"/>
    <x v="2"/>
    <x v="2"/>
    <s v="8999 6001F"/>
    <s v="Install Bent Caps"/>
    <s v="1"/>
    <n v="3"/>
    <x v="1"/>
    <x v="1"/>
    <m/>
    <x v="5"/>
    <s v="Concrete"/>
    <s v="Rolando Colmenero-Garcia"/>
    <s v="05/15/2025, 20:52"/>
    <m/>
    <s v="0001-01-01T00:00:00Z"/>
    <x v="23"/>
    <s v="2025-05-16T13:31:54.6045049Z"/>
    <m/>
    <m/>
    <m/>
    <s v="2024-030 - Matagorda SH 35 Bridge Replace"/>
    <x v="1"/>
    <d v="2025-05-15T00:00:00"/>
    <x v="1"/>
    <s v="05/15/2025 8:52 PM"/>
    <d v="2025-05-16T13:31:54"/>
    <s v="Approved On Time"/>
    <n v="3"/>
    <s v=""/>
    <s v="8999 6001F - Install Bent Caps"/>
    <s v="440136 - Cuitlahuac Alonso-Flores"/>
    <s v="ROLANDO COLMENERO-GARCIA CREW"/>
  </r>
  <r>
    <n v="603233"/>
    <s v="440061"/>
    <s v="Uriel Garcia-Andrade"/>
    <x v="2"/>
    <x v="2"/>
    <s v="496 6012G"/>
    <s v="REM STR Break Columns and Caps"/>
    <s v="1"/>
    <n v="4"/>
    <x v="4"/>
    <x v="1"/>
    <m/>
    <x v="2"/>
    <s v="Bridge"/>
    <s v="Uriel Garcia-Andrade"/>
    <s v="05/13/2025, 04:02"/>
    <m/>
    <s v="0001-01-01T00:00:00Z"/>
    <x v="23"/>
    <s v="2025-05-13T13:56:14.5666502Z"/>
    <m/>
    <m/>
    <m/>
    <s v="2024-030 - Matagorda SH 35 Bridge Replace"/>
    <x v="1"/>
    <d v="2025-05-12T00:00:00"/>
    <x v="4"/>
    <s v="05/13/2025 4:02 AM"/>
    <d v="2025-05-13T13:56:14"/>
    <s v="Approved On Time"/>
    <n v="4"/>
    <s v=""/>
    <s v="496 6012G - REM STR Break Columns and Caps"/>
    <s v="440061 - Uriel Garcia-Andrade"/>
    <s v="Uriel Garcia's Crew"/>
  </r>
  <r>
    <n v="603234"/>
    <s v="440061"/>
    <s v="Uriel Garcia-Andrade"/>
    <x v="2"/>
    <x v="2"/>
    <s v="496 6012L"/>
    <s v="REM STR Process Load out Conc"/>
    <s v="1"/>
    <n v="4"/>
    <x v="4"/>
    <x v="1"/>
    <m/>
    <x v="2"/>
    <s v="Bridge"/>
    <s v="Uriel Garcia-Andrade"/>
    <s v="05/13/2025, 04:02"/>
    <m/>
    <s v="0001-01-01T00:00:00Z"/>
    <x v="23"/>
    <s v="2025-05-13T13:56:14.5761047Z"/>
    <m/>
    <m/>
    <m/>
    <s v="2024-030 - Matagorda SH 35 Bridge Replace"/>
    <x v="1"/>
    <d v="2025-05-12T00:00:00"/>
    <x v="4"/>
    <s v="05/13/2025 4:02 AM"/>
    <d v="2025-05-13T13:56:14"/>
    <s v="Approved On Time"/>
    <n v="4"/>
    <s v=""/>
    <s v="496 6012L - REM STR Process Load out Conc"/>
    <s v="440061 - Uriel Garcia-Andrade"/>
    <s v="Uriel Garcia's Crew"/>
  </r>
  <r>
    <n v="603595"/>
    <s v="440061"/>
    <s v="Uriel Garcia-Andrade"/>
    <x v="2"/>
    <x v="2"/>
    <s v="100 6002E"/>
    <s v="PREP ROW Rem Haul Trees Brush"/>
    <s v="1"/>
    <n v="2"/>
    <x v="3"/>
    <x v="1"/>
    <m/>
    <x v="2"/>
    <s v="Bridge"/>
    <s v="Uriel Garcia-Andrade"/>
    <s v="05/13/2025, 20:09"/>
    <m/>
    <s v="0001-01-01T00:00:00Z"/>
    <x v="23"/>
    <s v="2025-05-14T13:54:09.7378899Z"/>
    <m/>
    <m/>
    <m/>
    <s v="2024-030 - Matagorda SH 35 Bridge Replace"/>
    <x v="1"/>
    <d v="2025-05-13T00:00:00"/>
    <x v="3"/>
    <s v="05/13/2025 8:09 PM"/>
    <d v="2025-05-14T13:54:09"/>
    <s v="Approved On Time"/>
    <n v="2"/>
    <s v=""/>
    <s v="100 6002E - PREP ROW Rem Haul Trees Brush"/>
    <s v="440061 - Uriel Garcia-Andrade"/>
    <s v="Uriel Garcia's Crew"/>
  </r>
  <r>
    <n v="603596"/>
    <s v="440061"/>
    <s v="Uriel Garcia-Andrade"/>
    <x v="2"/>
    <x v="2"/>
    <s v="496 6012L"/>
    <s v="REM STR Process Load out Conc"/>
    <s v="1"/>
    <n v="2"/>
    <x v="3"/>
    <x v="1"/>
    <m/>
    <x v="2"/>
    <s v="Bridge"/>
    <s v="Uriel Garcia-Andrade"/>
    <s v="05/13/2025, 20:09"/>
    <m/>
    <s v="0001-01-01T00:00:00Z"/>
    <x v="23"/>
    <s v="2025-05-14T13:54:09.7476943Z"/>
    <m/>
    <m/>
    <m/>
    <s v="2024-030 - Matagorda SH 35 Bridge Replace"/>
    <x v="1"/>
    <d v="2025-05-13T00:00:00"/>
    <x v="3"/>
    <s v="05/13/2025 8:09 PM"/>
    <d v="2025-05-14T13:54:09"/>
    <s v="Approved On Time"/>
    <n v="2"/>
    <s v=""/>
    <s v="496 6012L - REM STR Process Load out Conc"/>
    <s v="440061 - Uriel Garcia-Andrade"/>
    <s v="Uriel Garcia's Crew"/>
  </r>
  <r>
    <n v="603603"/>
    <s v="440061"/>
    <s v="Uriel Garcia-Andrade"/>
    <x v="2"/>
    <x v="2"/>
    <s v="496 6012G"/>
    <s v="REM STR Break Columns and Caps"/>
    <s v="1"/>
    <n v="4"/>
    <x v="3"/>
    <x v="1"/>
    <m/>
    <x v="2"/>
    <s v="Bridge"/>
    <s v="Uriel Garcia-Andrade"/>
    <s v="05/13/2025, 20:09"/>
    <m/>
    <s v="0001-01-01T00:00:00Z"/>
    <x v="23"/>
    <s v="2025-05-14T13:54:09.7605796Z"/>
    <m/>
    <m/>
    <m/>
    <s v="2024-030 - Matagorda SH 35 Bridge Replace"/>
    <x v="1"/>
    <d v="2025-05-13T00:00:00"/>
    <x v="3"/>
    <s v="05/13/2025 8:09 PM"/>
    <d v="2025-05-14T13:54:09"/>
    <s v="Approved On Time"/>
    <n v="4"/>
    <s v=""/>
    <s v="496 6012G - REM STR Break Columns and Caps"/>
    <s v="440061 - Uriel Garcia-Andrade"/>
    <s v="Uriel Garcia's Crew"/>
  </r>
  <r>
    <n v="604210"/>
    <s v="440061"/>
    <s v="Uriel Garcia-Andrade"/>
    <x v="2"/>
    <x v="2"/>
    <s v="496 6012L"/>
    <s v="REM STR Process Load out Conc"/>
    <s v="1"/>
    <n v="7"/>
    <x v="2"/>
    <x v="1"/>
    <m/>
    <x v="2"/>
    <s v="Bridge"/>
    <s v="Uriel Garcia-Andrade"/>
    <s v="05/15/2025, 07:00"/>
    <m/>
    <s v="0001-01-01T00:00:00Z"/>
    <x v="23"/>
    <s v="2025-05-15T14:01:31.7591235Z"/>
    <m/>
    <m/>
    <m/>
    <s v="2024-030 - Matagorda SH 35 Bridge Replace"/>
    <x v="1"/>
    <d v="2025-05-14T00:00:00"/>
    <x v="2"/>
    <s v="05/15/2025 7:00 AM"/>
    <d v="2025-05-15T14:01:31"/>
    <s v="Approved On Time"/>
    <n v="7"/>
    <s v=""/>
    <s v="496 6012L - REM STR Process Load out Conc"/>
    <s v="440061 - Uriel Garcia-Andrade"/>
    <s v="Uriel Garcia's Crew"/>
  </r>
  <r>
    <n v="604207"/>
    <s v="440061"/>
    <s v="Uriel Garcia-Andrade"/>
    <x v="2"/>
    <x v="2"/>
    <s v="496 6012G"/>
    <s v="REM STR Break Columns and Caps"/>
    <s v="1"/>
    <n v="1"/>
    <x v="2"/>
    <x v="1"/>
    <m/>
    <x v="2"/>
    <s v="Bridge"/>
    <s v="Uriel Garcia-Andrade"/>
    <s v="05/15/2025, 07:00"/>
    <m/>
    <s v="0001-01-01T00:00:00Z"/>
    <x v="23"/>
    <s v="2025-05-15T14:01:31.7496519Z"/>
    <m/>
    <m/>
    <m/>
    <s v="2024-030 - Matagorda SH 35 Bridge Replace"/>
    <x v="1"/>
    <d v="2025-05-14T00:00:00"/>
    <x v="2"/>
    <s v="05/15/2025 7:00 AM"/>
    <d v="2025-05-15T14:01:31"/>
    <s v="Approved On Time"/>
    <n v="1"/>
    <s v=""/>
    <s v="496 6012G - REM STR Break Columns and Caps"/>
    <s v="440061 - Uriel Garcia-Andrade"/>
    <s v="Uriel Garcia's Crew"/>
  </r>
  <r>
    <n v="604565"/>
    <s v="440061"/>
    <s v="Uriel Garcia-Andrade"/>
    <x v="2"/>
    <x v="2"/>
    <s v="8999 6001J"/>
    <s v="Unload all Materials"/>
    <s v="1"/>
    <n v="2"/>
    <x v="1"/>
    <x v="1"/>
    <m/>
    <x v="2"/>
    <s v="Bridge"/>
    <s v="Uriel Garcia-Andrade"/>
    <s v="05/15/2025, 22:58"/>
    <m/>
    <s v="0001-01-01T00:00:00Z"/>
    <x v="23"/>
    <s v="2025-05-16T13:36:04.8427245Z"/>
    <m/>
    <m/>
    <m/>
    <s v="2024-030 - Matagorda SH 35 Bridge Replace"/>
    <x v="1"/>
    <d v="2025-05-15T00:00:00"/>
    <x v="1"/>
    <s v="05/15/2025 10:58 PM"/>
    <d v="2025-05-16T13:36:04"/>
    <s v="Approved On Time"/>
    <n v="2"/>
    <s v=""/>
    <s v="8999 6001J - Unload all Materials"/>
    <s v="440061 - Uriel Garcia-Andrade"/>
    <s v="Uriel Garcia's Crew"/>
  </r>
  <r>
    <n v="604571"/>
    <s v="440061"/>
    <s v="Uriel Garcia-Andrade"/>
    <x v="2"/>
    <x v="2"/>
    <s v="496 6012L"/>
    <s v="REM STR Process Load out Conc"/>
    <s v="1"/>
    <n v="4"/>
    <x v="1"/>
    <x v="1"/>
    <m/>
    <x v="2"/>
    <s v="Bridge"/>
    <s v="Uriel Garcia-Andrade"/>
    <s v="05/15/2025, 22:59"/>
    <m/>
    <s v="0001-01-01T00:00:00Z"/>
    <x v="23"/>
    <s v="2025-05-16T13:36:04.8535843Z"/>
    <m/>
    <m/>
    <m/>
    <s v="2024-030 - Matagorda SH 35 Bridge Replace"/>
    <x v="1"/>
    <d v="2025-05-15T00:00:00"/>
    <x v="1"/>
    <s v="05/15/2025 10:59 PM"/>
    <d v="2025-05-16T13:36:04"/>
    <s v="Approved On Time"/>
    <n v="4"/>
    <s v=""/>
    <s v="496 6012L - REM STR Process Load out Conc"/>
    <s v="440061 - Uriel Garcia-Andrade"/>
    <s v="Uriel Garcia's Crew"/>
  </r>
  <r>
    <n v="604212"/>
    <s v="440257"/>
    <s v="Luis A. Rivera-Moreno"/>
    <x v="2"/>
    <x v="2"/>
    <s v="496 6012L"/>
    <s v="REM STR Process Load out Conc"/>
    <s v="1"/>
    <n v="10.5"/>
    <x v="2"/>
    <x v="1"/>
    <m/>
    <x v="2"/>
    <s v="Bridge"/>
    <s v="Uriel Garcia-Andrade"/>
    <s v="05/15/2025, 07:01"/>
    <m/>
    <s v="0001-01-01T00:00:00Z"/>
    <x v="23"/>
    <s v="2025-05-15T14:01:00.5131881Z"/>
    <m/>
    <m/>
    <m/>
    <s v="2024-030 - Matagorda SH 35 Bridge Replace"/>
    <x v="1"/>
    <d v="2025-05-14T00:00:00"/>
    <x v="2"/>
    <s v="05/15/2025 7:01 AM"/>
    <d v="2025-05-15T14:01:00"/>
    <s v="Approved On Time"/>
    <n v="10.5"/>
    <s v=""/>
    <s v="496 6012L - REM STR Process Load out Conc"/>
    <s v="440257 - Luis A. Rivera-Moreno"/>
    <s v="Uriel Garcia's Crew"/>
  </r>
  <r>
    <n v="603604"/>
    <s v="440257"/>
    <s v="Luis A. Rivera-Moreno"/>
    <x v="2"/>
    <x v="2"/>
    <s v="496 6012L"/>
    <s v="REM STR Process Load out Conc"/>
    <s v="1"/>
    <n v="5"/>
    <x v="3"/>
    <x v="1"/>
    <m/>
    <x v="2"/>
    <s v="Bridge"/>
    <s v="Uriel Garcia-Andrade"/>
    <s v="05/13/2025, 20:09"/>
    <m/>
    <s v="0001-01-01T00:00:00Z"/>
    <x v="23"/>
    <s v="2025-05-14T13:53:23.0829952Z"/>
    <m/>
    <m/>
    <m/>
    <s v="2024-030 - Matagorda SH 35 Bridge Replace"/>
    <x v="1"/>
    <d v="2025-05-13T00:00:00"/>
    <x v="3"/>
    <s v="05/13/2025 8:09 PM"/>
    <d v="2025-05-14T13:53:23"/>
    <s v="Approved On Time"/>
    <n v="5"/>
    <s v=""/>
    <s v="496 6012L - REM STR Process Load out Conc"/>
    <s v="440257 - Luis A. Rivera-Moreno"/>
    <s v="Uriel Garcia's Crew"/>
  </r>
  <r>
    <n v="603605"/>
    <s v="440257"/>
    <s v="Luis A. Rivera-Moreno"/>
    <x v="2"/>
    <x v="2"/>
    <s v="496 6012G"/>
    <s v="REM STR Break Columns and Caps"/>
    <s v="1"/>
    <n v="5"/>
    <x v="3"/>
    <x v="1"/>
    <m/>
    <x v="2"/>
    <s v="Bridge"/>
    <s v="Uriel Garcia-Andrade"/>
    <s v="05/13/2025, 20:09"/>
    <m/>
    <s v="0001-01-01T00:00:00Z"/>
    <x v="23"/>
    <s v="2025-05-14T13:53:23.0956003Z"/>
    <m/>
    <m/>
    <m/>
    <s v="2024-030 - Matagorda SH 35 Bridge Replace"/>
    <x v="1"/>
    <d v="2025-05-13T00:00:00"/>
    <x v="3"/>
    <s v="05/13/2025 8:09 PM"/>
    <d v="2025-05-14T13:53:23"/>
    <s v="Approved On Time"/>
    <n v="5"/>
    <s v=""/>
    <s v="496 6012G - REM STR Break Columns and Caps"/>
    <s v="440257 - Luis A. Rivera-Moreno"/>
    <s v="Uriel Garcia's Crew"/>
  </r>
  <r>
    <n v="603237"/>
    <s v="440257"/>
    <s v="Luis A. Rivera-Moreno"/>
    <x v="2"/>
    <x v="2"/>
    <s v="496 6012L"/>
    <s v="REM STR Process Load out Conc"/>
    <s v="1"/>
    <n v="10.5"/>
    <x v="4"/>
    <x v="1"/>
    <m/>
    <x v="2"/>
    <s v="Bridge"/>
    <s v="Uriel Garcia-Andrade"/>
    <s v="05/13/2025, 04:03"/>
    <m/>
    <s v="0001-01-01T00:00:00Z"/>
    <x v="23"/>
    <s v="2025-05-13T13:55:29.3225822Z"/>
    <m/>
    <m/>
    <m/>
    <s v="2024-030 - Matagorda SH 35 Bridge Replace"/>
    <x v="1"/>
    <d v="2025-05-12T00:00:00"/>
    <x v="4"/>
    <s v="05/13/2025 4:03 AM"/>
    <d v="2025-05-13T13:55:29"/>
    <s v="Approved On Time"/>
    <n v="10.5"/>
    <s v=""/>
    <s v="496 6012L - REM STR Process Load out Conc"/>
    <s v="440257 - Luis A. Rivera-Moreno"/>
    <s v="Uriel Garcia's Crew"/>
  </r>
  <r>
    <n v="603611"/>
    <s v="440122"/>
    <s v="Miguel A. Fonseca-Resto"/>
    <x v="2"/>
    <x v="2"/>
    <s v="496 6012G"/>
    <s v="REM STR Break Columns and Caps"/>
    <s v="1"/>
    <n v="4"/>
    <x v="3"/>
    <x v="1"/>
    <m/>
    <x v="2"/>
    <s v="Bridge"/>
    <s v="Uriel Garcia-Andrade"/>
    <s v="05/13/2025, 20:10"/>
    <m/>
    <s v="0001-01-01T00:00:00Z"/>
    <x v="23"/>
    <s v="2025-05-14T13:53:37.7405798Z"/>
    <m/>
    <m/>
    <m/>
    <s v="2024-030 - Matagorda SH 35 Bridge Replace"/>
    <x v="1"/>
    <d v="2025-05-13T00:00:00"/>
    <x v="3"/>
    <s v="05/13/2025 8:10 PM"/>
    <d v="2025-05-14T13:53:37"/>
    <s v="Approved On Time"/>
    <n v="4"/>
    <s v=""/>
    <s v="496 6012G - REM STR Break Columns and Caps"/>
    <s v="440122 - Miguel A. Fonseca-Resto"/>
    <s v="Uriel Garcia's Crew"/>
  </r>
  <r>
    <n v="603612"/>
    <s v="440122"/>
    <s v="Miguel A. Fonseca-Resto"/>
    <x v="2"/>
    <x v="2"/>
    <s v="496 6012L"/>
    <s v="REM STR Process Load out Conc"/>
    <s v="1"/>
    <n v="6"/>
    <x v="3"/>
    <x v="1"/>
    <m/>
    <x v="2"/>
    <s v="Bridge"/>
    <s v="Uriel Garcia-Andrade"/>
    <s v="05/13/2025, 20:10"/>
    <m/>
    <s v="0001-01-01T00:00:00Z"/>
    <x v="23"/>
    <s v="2025-05-14T13:53:37.7509115Z"/>
    <m/>
    <m/>
    <m/>
    <s v="2024-030 - Matagorda SH 35 Bridge Replace"/>
    <x v="1"/>
    <d v="2025-05-13T00:00:00"/>
    <x v="3"/>
    <s v="05/13/2025 8:10 PM"/>
    <d v="2025-05-14T13:53:37"/>
    <s v="Approved On Time"/>
    <n v="6"/>
    <s v=""/>
    <s v="496 6012L - REM STR Process Load out Conc"/>
    <s v="440122 - Miguel A. Fonseca-Resto"/>
    <s v="Uriel Garcia's Crew"/>
  </r>
  <r>
    <n v="604213"/>
    <s v="440122"/>
    <s v="Miguel A. Fonseca-Resto"/>
    <x v="2"/>
    <x v="2"/>
    <s v="496 6012L"/>
    <s v="REM STR Process Load out Conc"/>
    <s v="1"/>
    <n v="10.5"/>
    <x v="2"/>
    <x v="1"/>
    <m/>
    <x v="2"/>
    <s v="Bridge"/>
    <s v="Uriel Garcia-Andrade"/>
    <s v="05/15/2025, 07:01"/>
    <m/>
    <s v="0001-01-01T00:00:00Z"/>
    <x v="23"/>
    <s v="2025-05-15T14:01:11.3690355Z"/>
    <m/>
    <m/>
    <m/>
    <s v="2024-030 - Matagorda SH 35 Bridge Replace"/>
    <x v="1"/>
    <d v="2025-05-14T00:00:00"/>
    <x v="2"/>
    <s v="05/15/2025 7:01 AM"/>
    <d v="2025-05-15T14:01:11"/>
    <s v="Approved On Time"/>
    <n v="10.5"/>
    <s v=""/>
    <s v="496 6012L - REM STR Process Load out Conc"/>
    <s v="440122 - Miguel A. Fonseca-Resto"/>
    <s v="Uriel Garcia's Crew"/>
  </r>
  <r>
    <n v="603236"/>
    <s v="440122"/>
    <s v="Miguel A. Fonseca-Resto"/>
    <x v="2"/>
    <x v="2"/>
    <s v="496 6012G"/>
    <s v="REM STR Break Columns and Caps"/>
    <s v="1"/>
    <n v="10.5"/>
    <x v="4"/>
    <x v="1"/>
    <m/>
    <x v="2"/>
    <s v="Bridge"/>
    <s v="Uriel Garcia-Andrade"/>
    <s v="05/13/2025, 04:02"/>
    <m/>
    <s v="0001-01-01T00:00:00Z"/>
    <x v="23"/>
    <s v="2025-05-13T13:55:43.292281Z"/>
    <m/>
    <m/>
    <m/>
    <s v="2024-030 - Matagorda SH 35 Bridge Replace"/>
    <x v="1"/>
    <d v="2025-05-12T00:00:00"/>
    <x v="4"/>
    <s v="05/13/2025 4:02 AM"/>
    <d v="2025-05-13T13:55:43"/>
    <s v="Approved On Time"/>
    <n v="10.5"/>
    <s v=""/>
    <s v="496 6012G - REM STR Break Columns and Caps"/>
    <s v="440122 - Miguel A. Fonseca-Resto"/>
    <s v="Uriel Garcia's Crew"/>
  </r>
  <r>
    <n v="604208"/>
    <s v="440442"/>
    <s v="Andres Garcia Arreguin"/>
    <x v="2"/>
    <x v="2"/>
    <s v="496 6012G"/>
    <s v="REM STR Break Columns and Caps"/>
    <s v="1"/>
    <n v="1.5"/>
    <x v="2"/>
    <x v="1"/>
    <m/>
    <x v="2"/>
    <s v="Bridge"/>
    <s v="Uriel Garcia-Andrade"/>
    <s v="05/15/2025, 07:00"/>
    <m/>
    <s v="0001-01-01T00:00:00Z"/>
    <x v="23"/>
    <s v="2025-05-15T14:00:17.0865891Z"/>
    <m/>
    <m/>
    <m/>
    <s v="2024-030 - Matagorda SH 35 Bridge Replace"/>
    <x v="1"/>
    <d v="2025-05-14T00:00:00"/>
    <x v="2"/>
    <s v="05/15/2025 7:00 AM"/>
    <d v="2025-05-15T14:00:17"/>
    <s v="Approved On Time"/>
    <n v="1.5"/>
    <s v=""/>
    <s v="496 6012G - REM STR Break Columns and Caps"/>
    <s v="440442 - Andres Garcia Arreguin"/>
    <s v="Uriel Garcia's Crew"/>
  </r>
  <r>
    <n v="604216"/>
    <s v="440442"/>
    <s v="Andres Garcia Arreguin"/>
    <x v="2"/>
    <x v="2"/>
    <s v="496 6012L"/>
    <s v="REM STR Process Load out Conc"/>
    <s v="1"/>
    <n v="9"/>
    <x v="2"/>
    <x v="1"/>
    <m/>
    <x v="2"/>
    <s v="Bridge"/>
    <s v="Uriel Garcia-Andrade"/>
    <s v="05/15/2025, 07:02"/>
    <m/>
    <s v="0001-01-01T00:00:00Z"/>
    <x v="23"/>
    <s v="2025-05-15T14:00:17.0972217Z"/>
    <m/>
    <m/>
    <m/>
    <s v="2024-030 - Matagorda SH 35 Bridge Replace"/>
    <x v="1"/>
    <d v="2025-05-14T00:00:00"/>
    <x v="2"/>
    <s v="05/15/2025 7:02 AM"/>
    <d v="2025-05-15T14:00:17"/>
    <s v="Approved On Time"/>
    <n v="9"/>
    <s v=""/>
    <s v="496 6012L - REM STR Process Load out Conc"/>
    <s v="440442 - Andres Garcia Arreguin"/>
    <s v="Uriel Garcia's Crew"/>
  </r>
  <r>
    <n v="603606"/>
    <s v="440442"/>
    <s v="Andres Garcia Arreguin"/>
    <x v="2"/>
    <x v="2"/>
    <s v="496 6012L"/>
    <s v="REM STR Process Load out Conc"/>
    <s v="1"/>
    <n v="6"/>
    <x v="3"/>
    <x v="1"/>
    <m/>
    <x v="2"/>
    <s v="Bridge"/>
    <s v="Uriel Garcia-Andrade"/>
    <s v="05/13/2025, 20:09"/>
    <m/>
    <s v="0001-01-01T00:00:00Z"/>
    <x v="23"/>
    <s v="2025-05-14T13:48:47.4185939Z"/>
    <m/>
    <m/>
    <m/>
    <s v="2024-030 - Matagorda SH 35 Bridge Replace"/>
    <x v="1"/>
    <d v="2025-05-13T00:00:00"/>
    <x v="3"/>
    <s v="05/13/2025 8:09 PM"/>
    <d v="2025-05-14T13:48:47"/>
    <s v="Approved On Time"/>
    <n v="6"/>
    <s v=""/>
    <s v="496 6012L - REM STR Process Load out Conc"/>
    <s v="440442 - Andres Garcia Arreguin"/>
    <s v="Uriel Garcia's Crew"/>
  </r>
  <r>
    <n v="603607"/>
    <s v="440442"/>
    <s v="Andres Garcia Arreguin"/>
    <x v="2"/>
    <x v="2"/>
    <s v="100 6002E"/>
    <s v="PREP ROW Rem Haul Trees Brush"/>
    <s v="1"/>
    <n v="4"/>
    <x v="3"/>
    <x v="1"/>
    <m/>
    <x v="2"/>
    <s v="Bridge"/>
    <s v="Uriel Garcia-Andrade"/>
    <s v="05/13/2025, 20:09"/>
    <m/>
    <s v="0001-01-01T00:00:00Z"/>
    <x v="23"/>
    <s v="2025-05-14T13:48:47.4379635Z"/>
    <m/>
    <m/>
    <m/>
    <s v="2024-030 - Matagorda SH 35 Bridge Replace"/>
    <x v="1"/>
    <d v="2025-05-13T00:00:00"/>
    <x v="3"/>
    <s v="05/13/2025 8:09 PM"/>
    <d v="2025-05-14T13:48:47"/>
    <s v="Approved On Time"/>
    <n v="4"/>
    <s v=""/>
    <s v="100 6002E - PREP ROW Rem Haul Trees Brush"/>
    <s v="440442 - Andres Garcia Arreguin"/>
    <s v="Uriel Garcia's Crew"/>
  </r>
  <r>
    <n v="603235"/>
    <s v="440442"/>
    <s v="Andres Garcia Arreguin"/>
    <x v="2"/>
    <x v="2"/>
    <s v="496 6012G"/>
    <s v="REM STR Break Columns and Caps"/>
    <s v="1"/>
    <n v="10.5"/>
    <x v="4"/>
    <x v="1"/>
    <m/>
    <x v="2"/>
    <s v="Bridge"/>
    <s v="Uriel Garcia-Andrade"/>
    <s v="05/13/2025, 04:02"/>
    <m/>
    <s v="0001-01-01T00:00:00Z"/>
    <x v="23"/>
    <s v="2025-05-13T13:53:50.6861232Z"/>
    <m/>
    <m/>
    <m/>
    <s v="2024-030 - Matagorda SH 35 Bridge Replace"/>
    <x v="1"/>
    <d v="2025-05-12T00:00:00"/>
    <x v="4"/>
    <s v="05/13/2025 4:02 AM"/>
    <d v="2025-05-13T13:53:50"/>
    <s v="Approved On Time"/>
    <n v="10.5"/>
    <s v=""/>
    <s v="496 6012G - REM STR Break Columns and Caps"/>
    <s v="440442 - Andres Garcia Arreguin"/>
    <s v="Uriel Garcia's Crew"/>
  </r>
  <r>
    <n v="604566"/>
    <s v="440257"/>
    <s v="Luis A. Rivera-Moreno"/>
    <x v="2"/>
    <x v="2"/>
    <s v="8999 6001J"/>
    <s v="Unload all Materials"/>
    <s v="1"/>
    <n v="5"/>
    <x v="1"/>
    <x v="1"/>
    <m/>
    <x v="2"/>
    <s v="Bridge"/>
    <s v="Uriel Garcia-Andrade"/>
    <s v="05/15/2025, 22:58"/>
    <m/>
    <s v="0001-01-01T00:00:00Z"/>
    <x v="23"/>
    <s v="2025-05-16T13:35:31.0671702Z"/>
    <m/>
    <m/>
    <m/>
    <s v="2024-030 - Matagorda SH 35 Bridge Replace"/>
    <x v="1"/>
    <d v="2025-05-15T00:00:00"/>
    <x v="1"/>
    <s v="05/15/2025 10:58 PM"/>
    <d v="2025-05-16T13:35:31"/>
    <s v="Approved On Time"/>
    <n v="5"/>
    <s v=""/>
    <s v="8999 6001J - Unload all Materials"/>
    <s v="440257 - Luis A. Rivera-Moreno"/>
    <s v="Uriel Garcia's Crew"/>
  </r>
  <r>
    <n v="604568"/>
    <s v="440442"/>
    <s v="Andres Garcia Arreguin"/>
    <x v="2"/>
    <x v="2"/>
    <s v="496 6012L"/>
    <s v="REM STR Process Load out Conc"/>
    <s v="1"/>
    <n v="11"/>
    <x v="1"/>
    <x v="1"/>
    <m/>
    <x v="2"/>
    <s v="Bridge"/>
    <s v="Uriel Garcia-Andrade"/>
    <s v="05/15/2025, 22:58"/>
    <m/>
    <s v="0001-01-01T00:00:00Z"/>
    <x v="23"/>
    <s v="2025-05-16T13:31:49.735782Z"/>
    <m/>
    <m/>
    <m/>
    <s v="2024-030 - Matagorda SH 35 Bridge Replace"/>
    <x v="1"/>
    <d v="2025-05-15T00:00:00"/>
    <x v="1"/>
    <s v="05/15/2025 10:58 PM"/>
    <d v="2025-05-16T13:31:49"/>
    <s v="Approved On Time"/>
    <n v="11"/>
    <s v=""/>
    <s v="496 6012L - REM STR Process Load out Conc"/>
    <s v="440442 - Andres Garcia Arreguin"/>
    <s v="Uriel Garcia's Crew"/>
  </r>
  <r>
    <n v="603818"/>
    <s v="410012"/>
    <s v="Osama M. Abunemeh"/>
    <x v="2"/>
    <x v="2"/>
    <s v="9000 100A"/>
    <s v="PROJECT MANAGER ENGINEER"/>
    <s v="1"/>
    <n v="2"/>
    <x v="2"/>
    <x v="1"/>
    <m/>
    <x v="1"/>
    <m/>
    <s v="Osama M. Abunemeh"/>
    <s v="05/14/2025, 08:23"/>
    <m/>
    <s v="0001-01-01T00:00:00Z"/>
    <x v="23"/>
    <s v="2025-05-14T13:53:41.3917606Z"/>
    <m/>
    <m/>
    <m/>
    <s v="2024-030 - Matagorda SH 35 Bridge Replace"/>
    <x v="1"/>
    <d v="2025-05-14T00:00:00"/>
    <x v="2"/>
    <s v="05/14/2025 8:23 AM"/>
    <d v="2025-05-14T13:53:41"/>
    <s v="Approved On Time"/>
    <n v="2"/>
    <s v=""/>
    <s v="9000 100A - PROJECT MANAGER ENGINEER"/>
    <s v="410012 - Osama M. Abunemeh"/>
    <s v=""/>
  </r>
  <r>
    <n v="604303"/>
    <s v="410012"/>
    <s v="Osama M. Abunemeh"/>
    <x v="2"/>
    <x v="2"/>
    <s v="9000 100A"/>
    <s v="PROJECT MANAGER ENGINEER"/>
    <s v="1"/>
    <n v="1"/>
    <x v="1"/>
    <x v="1"/>
    <m/>
    <x v="1"/>
    <m/>
    <s v="Osama M. Abunemeh"/>
    <s v="05/15/2025, 08:56"/>
    <m/>
    <s v="0001-01-01T00:00:00Z"/>
    <x v="23"/>
    <s v="2025-05-15T14:01:14.0819424Z"/>
    <m/>
    <m/>
    <m/>
    <s v="2024-030 - Matagorda SH 35 Bridge Replace"/>
    <x v="1"/>
    <d v="2025-05-15T00:00:00"/>
    <x v="1"/>
    <s v="05/15/2025 8:56 AM"/>
    <d v="2025-05-15T14:01:14"/>
    <s v="Approved On Time"/>
    <n v="1"/>
    <s v=""/>
    <s v="9000 100A - PROJECT MANAGER ENGINEER"/>
    <s v="410012 - Osama M. Abunemeh"/>
    <s v=""/>
  </r>
  <r>
    <n v="604128"/>
    <s v="240014"/>
    <s v="Hector O. Rodriguez"/>
    <x v="2"/>
    <x v="2"/>
    <s v="8999 6001P"/>
    <s v="Fabricate Trestle Bridge"/>
    <s v="1"/>
    <n v="11"/>
    <x v="2"/>
    <x v="1"/>
    <m/>
    <x v="13"/>
    <s v="Bridge"/>
    <s v="Hector J. Claudio"/>
    <s v="05/15/2025, 04:31"/>
    <m/>
    <s v="0001-01-01T00:00:00Z"/>
    <x v="23"/>
    <s v="2025-05-15T14:00:46.1275129Z"/>
    <m/>
    <m/>
    <m/>
    <s v="2024-030 - Matagorda SH 35 Bridge Replace"/>
    <x v="1"/>
    <d v="2025-05-14T00:00:00"/>
    <x v="2"/>
    <s v="05/15/2025 4:31 AM"/>
    <d v="2025-05-15T14:00:46"/>
    <s v="Approved On Time"/>
    <n v="11"/>
    <s v=""/>
    <s v="8999 6001P - Fabricate Trestle Bridge"/>
    <s v="240014 - Hector O. Rodriguez"/>
    <s v="Hector Claudio's Crew"/>
  </r>
  <r>
    <n v="604127"/>
    <s v="240044"/>
    <s v="Floriberto Govea"/>
    <x v="2"/>
    <x v="2"/>
    <s v="8999 6001P"/>
    <s v="Fabricate Trestle Bridge"/>
    <s v="1"/>
    <n v="5"/>
    <x v="2"/>
    <x v="1"/>
    <m/>
    <x v="13"/>
    <s v="Bridge"/>
    <s v="Hector J. Claudio"/>
    <s v="05/15/2025, 04:31"/>
    <m/>
    <s v="0001-01-01T00:00:00Z"/>
    <x v="23"/>
    <s v="2025-05-15T14:00:33.1408643Z"/>
    <m/>
    <m/>
    <m/>
    <s v="2024-030 - Matagorda SH 35 Bridge Replace"/>
    <x v="1"/>
    <d v="2025-05-14T00:00:00"/>
    <x v="2"/>
    <s v="05/15/2025 4:31 AM"/>
    <d v="2025-05-15T14:00:33"/>
    <s v="Approved On Time"/>
    <n v="5"/>
    <s v=""/>
    <s v="8999 6001P - Fabricate Trestle Bridge"/>
    <s v="240044 - Floriberto Govea"/>
    <s v="Hector Claudio's Crew"/>
  </r>
  <r>
    <n v="603575"/>
    <s v="240044"/>
    <s v="Floriberto Govea"/>
    <x v="2"/>
    <x v="2"/>
    <s v="8999 6001P"/>
    <s v="Fabricate Trestle Bridge"/>
    <s v="1"/>
    <n v="5"/>
    <x v="3"/>
    <x v="1"/>
    <m/>
    <x v="13"/>
    <s v="Bridge"/>
    <s v="Hector J. Claudio"/>
    <s v="05/13/2025, 19:50"/>
    <m/>
    <s v="0001-01-01T00:00:00Z"/>
    <x v="23"/>
    <s v="2025-05-14T13:49:21.9994015Z"/>
    <m/>
    <m/>
    <m/>
    <s v="2024-030 - Matagorda SH 35 Bridge Replace"/>
    <x v="1"/>
    <d v="2025-05-13T00:00:00"/>
    <x v="3"/>
    <s v="05/13/2025 7:50 PM"/>
    <d v="2025-05-14T13:49:21"/>
    <s v="Approved On Time"/>
    <n v="5"/>
    <s v=""/>
    <s v="8999 6001P - Fabricate Trestle Bridge"/>
    <s v="240044 - Floriberto Govea"/>
    <s v="Hector Claudio's Crew"/>
  </r>
  <r>
    <n v="604572"/>
    <s v="240044"/>
    <s v="Floriberto Govea"/>
    <x v="2"/>
    <x v="2"/>
    <s v="8999 6001P"/>
    <s v="Fabricate Trestle Bridge"/>
    <s v="1"/>
    <n v="10"/>
    <x v="1"/>
    <x v="1"/>
    <m/>
    <x v="13"/>
    <s v="Bridge"/>
    <s v="Hector J. Claudio"/>
    <s v="05/16/2025, 02:36"/>
    <m/>
    <s v="0001-01-01T00:00:00Z"/>
    <x v="23"/>
    <s v="2025-05-16T13:32:00.0873492Z"/>
    <m/>
    <m/>
    <m/>
    <s v="2024-030 - Matagorda SH 35 Bridge Replace"/>
    <x v="1"/>
    <d v="2025-05-15T00:00:00"/>
    <x v="1"/>
    <s v="05/16/2025 2:36 AM"/>
    <d v="2025-05-16T13:32:00"/>
    <s v="Approved On Time"/>
    <n v="10"/>
    <s v=""/>
    <s v="8999 6001P - Fabricate Trestle Bridge"/>
    <s v="240044 - Floriberto Govea"/>
    <s v="Hector Claudio's Crew"/>
  </r>
  <r>
    <n v="603572"/>
    <s v="240014"/>
    <s v="Hector O. Rodriguez"/>
    <x v="2"/>
    <x v="2"/>
    <s v="8999 6001P"/>
    <s v="Fabricate Trestle Bridge"/>
    <s v="1"/>
    <n v="12"/>
    <x v="3"/>
    <x v="1"/>
    <m/>
    <x v="13"/>
    <s v="Bridge"/>
    <s v="Hector J. Claudio"/>
    <s v="05/13/2025, 19:48"/>
    <m/>
    <s v="0001-01-01T00:00:00Z"/>
    <x v="23"/>
    <s v="2025-05-14T13:49:41.9472125Z"/>
    <m/>
    <m/>
    <m/>
    <s v="2024-030 - Matagorda SH 35 Bridge Replace"/>
    <x v="1"/>
    <d v="2025-05-13T00:00:00"/>
    <x v="3"/>
    <s v="05/13/2025 7:48 PM"/>
    <d v="2025-05-14T13:49:41"/>
    <s v="Approved On Time"/>
    <n v="12"/>
    <s v=""/>
    <s v="8999 6001P - Fabricate Trestle Bridge"/>
    <s v="240014 - Hector O. Rodriguez"/>
    <s v="Hector Claudio's Crew"/>
  </r>
  <r>
    <n v="604573"/>
    <s v="240014"/>
    <s v="Hector O. Rodriguez"/>
    <x v="2"/>
    <x v="2"/>
    <s v="8999 6001P"/>
    <s v="Fabricate Trestle Bridge"/>
    <s v="1"/>
    <n v="10"/>
    <x v="1"/>
    <x v="1"/>
    <m/>
    <x v="13"/>
    <s v="Bridge"/>
    <s v="Hector J. Claudio"/>
    <s v="05/16/2025, 02:37"/>
    <m/>
    <s v="0001-01-01T00:00:00Z"/>
    <x v="23"/>
    <s v="2025-05-16T13:32:18.6868489Z"/>
    <m/>
    <m/>
    <m/>
    <s v="2024-030 - Matagorda SH 35 Bridge Replace"/>
    <x v="1"/>
    <d v="2025-05-15T00:00:00"/>
    <x v="1"/>
    <s v="05/16/2025 2:37 AM"/>
    <d v="2025-05-16T13:32:18"/>
    <s v="Approved On Time"/>
    <n v="10"/>
    <s v=""/>
    <s v="8999 6001P - Fabricate Trestle Bridge"/>
    <s v="240014 - Hector O. Rodriguez"/>
    <s v="Hector Claudio's Crew"/>
  </r>
  <r>
    <n v="604576"/>
    <s v="240018"/>
    <s v="Librado Aguillon"/>
    <x v="2"/>
    <x v="2"/>
    <s v="8999 6001P"/>
    <s v="Fabricate Trestle Bridge"/>
    <s v="1"/>
    <n v="10"/>
    <x v="1"/>
    <x v="1"/>
    <m/>
    <x v="13"/>
    <s v="Bridge"/>
    <s v="Hector J. Claudio"/>
    <s v="05/16/2025, 02:39"/>
    <m/>
    <s v="0001-01-01T00:00:00Z"/>
    <x v="23"/>
    <s v="2025-05-16T13:35:19.0298556Z"/>
    <m/>
    <m/>
    <m/>
    <s v="2024-030 - Matagorda SH 35 Bridge Replace"/>
    <x v="1"/>
    <d v="2025-05-15T00:00:00"/>
    <x v="1"/>
    <s v="05/16/2025 2:39 AM"/>
    <d v="2025-05-16T13:35:19"/>
    <s v="Approved On Time"/>
    <n v="10"/>
    <s v=""/>
    <s v="8999 6001P - Fabricate Trestle Bridge"/>
    <s v="240018 - Librado Aguillon"/>
    <s v="Hector Claudio's Crew"/>
  </r>
  <r>
    <n v="604129"/>
    <s v="240813"/>
    <s v="Adam Arreola"/>
    <x v="2"/>
    <x v="2"/>
    <s v="8999 6001P"/>
    <s v="Fabricate Trestle Bridge"/>
    <s v="1"/>
    <n v="11"/>
    <x v="2"/>
    <x v="1"/>
    <m/>
    <x v="13"/>
    <s v="Bridge"/>
    <s v="Hector J. Claudio"/>
    <s v="05/15/2025, 04:31"/>
    <m/>
    <s v="0001-01-01T00:00:00Z"/>
    <x v="23"/>
    <s v="2025-05-15T14:00:14.0073072Z"/>
    <m/>
    <m/>
    <m/>
    <s v="2024-030 - Matagorda SH 35 Bridge Replace"/>
    <x v="1"/>
    <d v="2025-05-14T00:00:00"/>
    <x v="2"/>
    <s v="05/15/2025 4:31 AM"/>
    <d v="2025-05-15T14:00:14"/>
    <s v="Approved On Time"/>
    <n v="11"/>
    <s v=""/>
    <s v="8999 6001P - Fabricate Trestle Bridge"/>
    <s v="240813 - Adam Arreola"/>
    <s v="Hector Claudio's Crew"/>
  </r>
  <r>
    <n v="603573"/>
    <s v="240813"/>
    <s v="Adam Arreola"/>
    <x v="2"/>
    <x v="2"/>
    <s v="8999 6001P"/>
    <s v="Fabricate Trestle Bridge"/>
    <s v="1"/>
    <n v="12"/>
    <x v="3"/>
    <x v="1"/>
    <m/>
    <x v="13"/>
    <s v="Bridge"/>
    <s v="Hector J. Claudio"/>
    <s v="05/13/2025, 19:48"/>
    <m/>
    <s v="0001-01-01T00:00:00Z"/>
    <x v="23"/>
    <s v="2025-05-14T13:48:38.9172071Z"/>
    <m/>
    <m/>
    <m/>
    <s v="2024-030 - Matagorda SH 35 Bridge Replace"/>
    <x v="1"/>
    <d v="2025-05-13T00:00:00"/>
    <x v="3"/>
    <s v="05/13/2025 7:48 PM"/>
    <d v="2025-05-14T13:48:38"/>
    <s v="Approved On Time"/>
    <n v="12"/>
    <s v=""/>
    <s v="8999 6001P - Fabricate Trestle Bridge"/>
    <s v="240813 - Adam Arreola"/>
    <s v="Hector Claudio's Crew"/>
  </r>
  <r>
    <n v="603086"/>
    <s v="240813"/>
    <s v="Adam Arreola"/>
    <x v="2"/>
    <x v="2"/>
    <s v="8999 6001P"/>
    <s v="Fabricate Trestle Bridge"/>
    <s v="1"/>
    <n v="10.5"/>
    <x v="4"/>
    <x v="1"/>
    <m/>
    <x v="13"/>
    <s v="Bridge"/>
    <s v="Hector J. Claudio"/>
    <s v="05/12/2025, 18:02"/>
    <m/>
    <s v="0001-01-01T00:00:00Z"/>
    <x v="23"/>
    <s v="2025-05-13T13:53:47.3889692Z"/>
    <m/>
    <m/>
    <m/>
    <s v="2024-030 - Matagorda SH 35 Bridge Replace"/>
    <x v="1"/>
    <d v="2025-05-12T00:00:00"/>
    <x v="4"/>
    <s v="05/12/2025 6:02 PM"/>
    <d v="2025-05-13T13:53:47"/>
    <s v="Approved On Time"/>
    <n v="10.5"/>
    <s v=""/>
    <s v="8999 6001P - Fabricate Trestle Bridge"/>
    <s v="240813 - Adam Arreola"/>
    <s v="Hector Claudio's Crew"/>
  </r>
  <r>
    <n v="604574"/>
    <s v="240813"/>
    <s v="Adam Arreola"/>
    <x v="2"/>
    <x v="2"/>
    <s v="8999 6001P"/>
    <s v="Fabricate Trestle Bridge"/>
    <s v="1"/>
    <n v="10"/>
    <x v="1"/>
    <x v="1"/>
    <m/>
    <x v="13"/>
    <s v="Bridge"/>
    <s v="Hector J. Claudio"/>
    <s v="05/16/2025, 02:37"/>
    <m/>
    <s v="0001-01-01T00:00:00Z"/>
    <x v="23"/>
    <s v="2025-05-16T13:31:44.3985369Z"/>
    <m/>
    <m/>
    <m/>
    <s v="2024-030 - Matagorda SH 35 Bridge Replace"/>
    <x v="1"/>
    <d v="2025-05-15T00:00:00"/>
    <x v="1"/>
    <s v="05/16/2025 2:37 AM"/>
    <d v="2025-05-16T13:31:44"/>
    <s v="Approved On Time"/>
    <n v="10"/>
    <s v=""/>
    <s v="8999 6001P - Fabricate Trestle Bridge"/>
    <s v="240813 - Adam Arreola"/>
    <s v="Hector Claudio's Crew"/>
  </r>
  <r>
    <n v="604131"/>
    <s v="240028"/>
    <s v="Hector J. Claudio"/>
    <x v="2"/>
    <x v="2"/>
    <s v="9000 100B"/>
    <s v="SUPERINTENDENT"/>
    <s v="1"/>
    <n v="8"/>
    <x v="2"/>
    <x v="1"/>
    <m/>
    <x v="13"/>
    <s v="Bridge"/>
    <s v="Hector J. Claudio"/>
    <s v="05/15/2025, 04:32"/>
    <m/>
    <s v="0001-01-01T00:00:00Z"/>
    <x v="23"/>
    <s v="2025-05-15T14:00:42.2967597Z"/>
    <m/>
    <m/>
    <m/>
    <s v="2024-030 - Matagorda SH 35 Bridge Replace"/>
    <x v="1"/>
    <d v="2025-05-14T00:00:00"/>
    <x v="2"/>
    <s v="05/15/2025 4:32 AM"/>
    <d v="2025-05-15T14:00:42"/>
    <s v="Approved On Time"/>
    <n v="8"/>
    <s v=""/>
    <s v="9000 100B - SUPERINTENDENT"/>
    <s v="240028 - Hector J. Claudio"/>
    <s v="Hector Claudio's Crew"/>
  </r>
  <r>
    <n v="603088"/>
    <s v="240028"/>
    <s v="Hector J. Claudio"/>
    <x v="2"/>
    <x v="2"/>
    <s v="9000 100B"/>
    <s v="SUPERINTENDENT"/>
    <s v="1"/>
    <n v="8"/>
    <x v="4"/>
    <x v="1"/>
    <m/>
    <x v="13"/>
    <s v="Bridge"/>
    <s v="Hector J. Claudio"/>
    <s v="05/12/2025, 18:02"/>
    <m/>
    <s v="0001-01-01T00:00:00Z"/>
    <x v="23"/>
    <s v="2025-05-13T13:54:01.5433702Z"/>
    <m/>
    <m/>
    <m/>
    <s v="2024-030 - Matagorda SH 35 Bridge Replace"/>
    <x v="1"/>
    <d v="2025-05-12T00:00:00"/>
    <x v="4"/>
    <s v="05/12/2025 6:02 PM"/>
    <d v="2025-05-13T13:54:01"/>
    <s v="Approved On Time"/>
    <n v="8"/>
    <s v=""/>
    <s v="9000 100B - SUPERINTENDENT"/>
    <s v="240028 - Hector J. Claudio"/>
    <s v="Hector Claudio's Crew"/>
  </r>
  <r>
    <n v="604577"/>
    <s v="240028"/>
    <s v="Hector J. Claudio"/>
    <x v="2"/>
    <x v="2"/>
    <s v="9000 100B"/>
    <s v="SUPERINTENDENT"/>
    <s v="1"/>
    <n v="8"/>
    <x v="1"/>
    <x v="1"/>
    <m/>
    <x v="13"/>
    <s v="Bridge"/>
    <s v="Hector J. Claudio"/>
    <s v="05/16/2025, 02:40"/>
    <m/>
    <s v="0001-01-01T00:00:00Z"/>
    <x v="23"/>
    <s v="2025-05-16T13:32:14.4229796Z"/>
    <m/>
    <m/>
    <m/>
    <s v="2024-030 - Matagorda SH 35 Bridge Replace"/>
    <x v="1"/>
    <d v="2025-05-15T00:00:00"/>
    <x v="1"/>
    <s v="05/16/2025 2:40 AM"/>
    <d v="2025-05-16T13:32:14"/>
    <s v="Approved On Time"/>
    <n v="8"/>
    <s v=""/>
    <s v="9000 100B - SUPERINTENDENT"/>
    <s v="240028 - Hector J. Claudio"/>
    <s v="Hector Claudio's Crew"/>
  </r>
  <r>
    <n v="604578"/>
    <s v="240028"/>
    <s v="Hector J. Claudio"/>
    <x v="2"/>
    <x v="2"/>
    <s v="9000 100B"/>
    <s v="SUPERINTENDENT"/>
    <s v="1"/>
    <n v="8"/>
    <x v="3"/>
    <x v="1"/>
    <m/>
    <x v="13"/>
    <s v="Bridge"/>
    <s v="Hector J. Claudio"/>
    <s v="05/16/2025, 02:43"/>
    <m/>
    <s v="0001-01-01T00:00:00Z"/>
    <x v="23"/>
    <s v="2025-05-16T13:32:14.4324535Z"/>
    <m/>
    <m/>
    <m/>
    <s v="2024-030 - Matagorda SH 35 Bridge Replace"/>
    <x v="1"/>
    <d v="2025-05-13T00:00:00"/>
    <x v="3"/>
    <s v="05/16/2025 2:43 AM"/>
    <d v="2025-05-16T13:32:14"/>
    <s v="Approved On Time"/>
    <n v="8"/>
    <s v=""/>
    <s v="9000 100B - SUPERINTENDENT"/>
    <s v="240028 - Hector J. Claudio"/>
    <s v="Hector Claudio's Crew"/>
  </r>
  <r>
    <n v="603893"/>
    <s v="240165"/>
    <s v="Luis E. Murcia Orellana"/>
    <x v="2"/>
    <x v="2"/>
    <s v="100 6002A"/>
    <s v="PREP ROW Survey"/>
    <s v="1"/>
    <n v="8"/>
    <x v="4"/>
    <x v="1"/>
    <m/>
    <x v="1"/>
    <m/>
    <s v="Luis E. Murcia Orellana"/>
    <s v="05/14/2025, 11:23"/>
    <m/>
    <s v="0001-01-01T00:00:00Z"/>
    <x v="23"/>
    <s v="2025-05-15T14:01:03.9533929Z"/>
    <m/>
    <m/>
    <m/>
    <s v="2024-030 - Matagorda SH 35 Bridge Replace"/>
    <x v="1"/>
    <d v="2025-05-12T00:00:00"/>
    <x v="4"/>
    <s v="05/14/2025 11:23 AM"/>
    <d v="2025-05-15T14:01:03"/>
    <s v="Approved On Time"/>
    <n v="8"/>
    <s v=""/>
    <s v="100 6002A - PREP ROW Survey"/>
    <s v="240165 - Luis E. Murcia Orellana"/>
    <s v=""/>
  </r>
  <r>
    <n v="603894"/>
    <s v="240165"/>
    <s v="Luis E. Murcia Orellana"/>
    <x v="2"/>
    <x v="2"/>
    <s v="100 6002A"/>
    <s v="PREP ROW Survey"/>
    <s v="1"/>
    <n v="8"/>
    <x v="2"/>
    <x v="1"/>
    <m/>
    <x v="1"/>
    <m/>
    <s v="Luis E. Murcia Orellana"/>
    <s v="05/14/2025, 11:23"/>
    <m/>
    <s v="0001-01-01T00:00:00Z"/>
    <x v="23"/>
    <s v="2025-05-15T14:01:03.9622355Z"/>
    <m/>
    <m/>
    <m/>
    <s v="2024-030 - Matagorda SH 35 Bridge Replace"/>
    <x v="1"/>
    <d v="2025-05-14T00:00:00"/>
    <x v="2"/>
    <s v="05/14/2025 11:23 AM"/>
    <d v="2025-05-15T14:01:03"/>
    <s v="Approved On Time"/>
    <n v="8"/>
    <s v=""/>
    <s v="100 6002A - PREP ROW Survey"/>
    <s v="240165 - Luis E. Murcia Orellana"/>
    <s v=""/>
  </r>
  <r>
    <n v="603574"/>
    <s v="240549"/>
    <s v="Michael A. Pina"/>
    <x v="2"/>
    <x v="2"/>
    <s v="8999 6001P"/>
    <s v="Fabricate Trestle Bridge"/>
    <s v="1"/>
    <n v="12"/>
    <x v="3"/>
    <x v="1"/>
    <m/>
    <x v="13"/>
    <s v="Bridge"/>
    <s v="Hector J. Claudio"/>
    <s v="05/13/2025, 19:48"/>
    <m/>
    <s v="0001-01-01T00:00:00Z"/>
    <x v="23"/>
    <s v="2025-05-14T13:53:31.1436773Z"/>
    <m/>
    <m/>
    <m/>
    <s v="2024-030 - Matagorda SH 35 Bridge Replace"/>
    <x v="1"/>
    <d v="2025-05-13T00:00:00"/>
    <x v="3"/>
    <s v="05/13/2025 7:48 PM"/>
    <d v="2025-05-14T13:53:31"/>
    <s v="Approved On Time"/>
    <n v="12"/>
    <s v=""/>
    <s v="8999 6001P - Fabricate Trestle Bridge"/>
    <s v="240549 - Michael A. Pina"/>
    <s v="Hector Claudio's Crew"/>
  </r>
  <r>
    <n v="603087"/>
    <s v="240549"/>
    <s v="Michael A. Pina"/>
    <x v="2"/>
    <x v="2"/>
    <s v="8999 6001P"/>
    <s v="Fabricate Trestle Bridge"/>
    <s v="1"/>
    <n v="10.5"/>
    <x v="4"/>
    <x v="1"/>
    <m/>
    <x v="13"/>
    <s v="Bridge"/>
    <s v="Hector J. Claudio"/>
    <s v="05/12/2025, 18:02"/>
    <m/>
    <s v="0001-01-01T00:00:00Z"/>
    <x v="23"/>
    <s v="2025-05-13T13:55:37.1156494Z"/>
    <m/>
    <m/>
    <m/>
    <s v="2024-030 - Matagorda SH 35 Bridge Replace"/>
    <x v="1"/>
    <d v="2025-05-12T00:00:00"/>
    <x v="4"/>
    <s v="05/12/2025 6:02 PM"/>
    <d v="2025-05-13T13:55:37"/>
    <s v="Approved On Time"/>
    <n v="10.5"/>
    <s v=""/>
    <s v="8999 6001P - Fabricate Trestle Bridge"/>
    <s v="240549 - Michael A. Pina"/>
    <s v="Hector Claudio's Crew"/>
  </r>
  <r>
    <n v="604130"/>
    <s v="240549"/>
    <s v="Michael A. Pina"/>
    <x v="2"/>
    <x v="2"/>
    <s v="8999 6001P"/>
    <s v="Fabricate Trestle Bridge"/>
    <s v="1"/>
    <n v="6"/>
    <x v="2"/>
    <x v="1"/>
    <m/>
    <x v="13"/>
    <s v="Bridge"/>
    <s v="Hector J. Claudio"/>
    <s v="05/15/2025, 04:31"/>
    <m/>
    <s v="0001-01-01T00:00:00Z"/>
    <x v="23"/>
    <s v="2025-05-15T14:01:08.2181639Z"/>
    <m/>
    <m/>
    <m/>
    <s v="2024-030 - Matagorda SH 35 Bridge Replace"/>
    <x v="1"/>
    <d v="2025-05-14T00:00:00"/>
    <x v="2"/>
    <s v="05/15/2025 4:31 AM"/>
    <d v="2025-05-15T14:01:08"/>
    <s v="Approved On Time"/>
    <n v="6"/>
    <s v=""/>
    <s v="8999 6001P - Fabricate Trestle Bridge"/>
    <s v="240549 - Michael A. Pina"/>
    <s v="Hector Claudio's Crew"/>
  </r>
  <r>
    <n v="604575"/>
    <s v="240549"/>
    <s v="Michael A. Pina"/>
    <x v="2"/>
    <x v="2"/>
    <s v="8999 6001P"/>
    <s v="Fabricate Trestle Bridge"/>
    <s v="1"/>
    <n v="10"/>
    <x v="1"/>
    <x v="1"/>
    <m/>
    <x v="13"/>
    <s v="Bridge"/>
    <s v="Hector J. Claudio"/>
    <s v="05/16/2025, 02:37"/>
    <m/>
    <s v="0001-01-01T00:00:00Z"/>
    <x v="23"/>
    <s v="2025-05-16T13:35:35.4148805Z"/>
    <m/>
    <m/>
    <m/>
    <s v="2024-030 - Matagorda SH 35 Bridge Replace"/>
    <x v="1"/>
    <d v="2025-05-15T00:00:00"/>
    <x v="1"/>
    <s v="05/16/2025 2:37 AM"/>
    <d v="2025-05-16T13:35:35"/>
    <s v="Approved On Time"/>
    <n v="10"/>
    <s v=""/>
    <s v="8999 6001P - Fabricate Trestle Bridge"/>
    <s v="240549 - Michael A. Pina"/>
    <s v="Hector Claudio's Crew"/>
  </r>
  <r>
    <n v="602722"/>
    <s v="800047"/>
    <s v="Christopher D. Robertson"/>
    <x v="18"/>
    <x v="18"/>
    <s v="ESOTHER"/>
    <s v="Equipment Other Repair"/>
    <s v="1"/>
    <n v="4"/>
    <x v="4"/>
    <x v="1"/>
    <m/>
    <x v="1"/>
    <m/>
    <s v="Christopher D. Robertson"/>
    <s v="05/12/2025, 07:38"/>
    <m/>
    <s v="0001-01-01T00:00:00Z"/>
    <x v="23"/>
    <s v="2025-05-16T14:24:01.1001363Z"/>
    <m/>
    <m/>
    <m/>
    <s v="EQUIP HOU - Equipment Houston Division"/>
    <x v="6"/>
    <d v="2025-05-12T00:00:00"/>
    <x v="4"/>
    <s v="05/12/2025 7:38 AM"/>
    <d v="2025-05-16T14:24:01"/>
    <s v="Approved On Time"/>
    <n v="4"/>
    <s v=""/>
    <s v="ESOTHER - Equipment Other Repair"/>
    <s v="800047 - Christopher D. Robertson"/>
    <s v=""/>
  </r>
  <r>
    <n v="602723"/>
    <s v="800047"/>
    <s v="Christopher D. Robertson"/>
    <x v="18"/>
    <x v="18"/>
    <s v="ESOTHER"/>
    <s v="Equipment Other Repair"/>
    <s v="1"/>
    <n v="4"/>
    <x v="3"/>
    <x v="1"/>
    <m/>
    <x v="1"/>
    <m/>
    <s v="Christopher D. Robertson"/>
    <s v="05/12/2025, 07:38"/>
    <m/>
    <s v="0001-01-01T00:00:00Z"/>
    <x v="23"/>
    <s v="2025-05-16T14:24:01.110518Z"/>
    <m/>
    <m/>
    <m/>
    <s v="EQUIP HOU - Equipment Houston Division"/>
    <x v="6"/>
    <d v="2025-05-13T00:00:00"/>
    <x v="3"/>
    <s v="05/12/2025 7:38 AM"/>
    <d v="2025-05-16T14:24:01"/>
    <s v="Approved On Time"/>
    <n v="4"/>
    <s v=""/>
    <s v="ESOTHER - Equipment Other Repair"/>
    <s v="800047 - Christopher D. Robertson"/>
    <s v=""/>
  </r>
  <r>
    <n v="602724"/>
    <s v="800047"/>
    <s v="Christopher D. Robertson"/>
    <x v="18"/>
    <x v="18"/>
    <s v="ESOTHER"/>
    <s v="Equipment Other Repair"/>
    <s v="1"/>
    <n v="4"/>
    <x v="2"/>
    <x v="1"/>
    <m/>
    <x v="1"/>
    <m/>
    <s v="Christopher D. Robertson"/>
    <s v="05/12/2025, 07:38"/>
    <m/>
    <s v="0001-01-01T00:00:00Z"/>
    <x v="23"/>
    <s v="2025-05-16T14:24:01.1202031Z"/>
    <m/>
    <m/>
    <m/>
    <s v="EQUIP HOU - Equipment Houston Division"/>
    <x v="6"/>
    <d v="2025-05-14T00:00:00"/>
    <x v="2"/>
    <s v="05/12/2025 7:38 AM"/>
    <d v="2025-05-16T14:24:01"/>
    <s v="Approved On Time"/>
    <n v="4"/>
    <s v=""/>
    <s v="ESOTHER - Equipment Other Repair"/>
    <s v="800047 - Christopher D. Robertson"/>
    <s v=""/>
  </r>
  <r>
    <n v="602725"/>
    <s v="800047"/>
    <s v="Christopher D. Robertson"/>
    <x v="18"/>
    <x v="18"/>
    <s v="ESOTHER"/>
    <s v="Equipment Other Repair"/>
    <s v="1"/>
    <n v="4"/>
    <x v="1"/>
    <x v="1"/>
    <m/>
    <x v="1"/>
    <m/>
    <s v="Christopher D. Robertson"/>
    <s v="05/12/2025, 07:38"/>
    <m/>
    <s v="0001-01-01T00:00:00Z"/>
    <x v="23"/>
    <s v="2025-05-16T14:24:01.1300935Z"/>
    <m/>
    <m/>
    <m/>
    <s v="EQUIP HOU - Equipment Houston Division"/>
    <x v="6"/>
    <d v="2025-05-15T00:00:00"/>
    <x v="1"/>
    <s v="05/12/2025 7:38 AM"/>
    <d v="2025-05-16T14:24:01"/>
    <s v="Approved On Time"/>
    <n v="4"/>
    <s v=""/>
    <s v="ESOTHER - Equipment Other Repair"/>
    <s v="800047 - Christopher D. Robertson"/>
    <s v=""/>
  </r>
  <r>
    <n v="602726"/>
    <s v="800047"/>
    <s v="Christopher D. Robertson"/>
    <x v="18"/>
    <x v="18"/>
    <s v="ESOTHER"/>
    <s v="Equipment Other Repair"/>
    <s v="1"/>
    <n v="4"/>
    <x v="0"/>
    <x v="1"/>
    <m/>
    <x v="1"/>
    <m/>
    <s v="Christopher D. Robertson"/>
    <s v="05/12/2025, 07:38"/>
    <m/>
    <s v="0001-01-01T00:00:00Z"/>
    <x v="23"/>
    <s v="2025-05-16T14:24:01.1401207Z"/>
    <m/>
    <m/>
    <m/>
    <s v="EQUIP HOU - Equipment Houston Division"/>
    <x v="6"/>
    <d v="2025-05-16T00:00:00"/>
    <x v="0"/>
    <s v="05/12/2025 7:38 AM"/>
    <d v="2025-05-16T14:24:01"/>
    <s v="Approved On Time"/>
    <n v="4"/>
    <s v=""/>
    <s v="ESOTHER - Equipment Other Repair"/>
    <s v="800047 - Christopher D. Robertson"/>
    <s v=""/>
  </r>
  <r>
    <n v="603440"/>
    <s v="410032"/>
    <s v="Manuel Andrade"/>
    <x v="12"/>
    <x v="12"/>
    <s v="9000 100A"/>
    <s v="PROJECT MANAGER  ENGINEER"/>
    <s v="1"/>
    <n v="8"/>
    <x v="4"/>
    <x v="1"/>
    <m/>
    <x v="1"/>
    <m/>
    <s v="Manuel Andrade"/>
    <s v="05/13/2025, 09:39"/>
    <m/>
    <s v="0001-01-01T00:00:00Z"/>
    <x v="24"/>
    <s v="2025-05-14T14:22:37.0729104Z"/>
    <m/>
    <m/>
    <m/>
    <s v="2024-028 - Harris VA Bearing Pad Replacem"/>
    <x v="1"/>
    <d v="2025-05-12T00:00:00"/>
    <x v="4"/>
    <s v="05/13/2025 9:39 AM"/>
    <d v="2025-05-14T14:22:37"/>
    <s v="Approved On Time"/>
    <n v="8"/>
    <s v=""/>
    <s v="9000 100A - PROJECT MANAGER  ENGINEER"/>
    <s v="410032 - Manuel Andrade"/>
    <s v=""/>
  </r>
  <r>
    <n v="603441"/>
    <s v="410032"/>
    <s v="Manuel Andrade"/>
    <x v="12"/>
    <x v="12"/>
    <s v="9000 100A"/>
    <s v="PROJECT MANAGER  ENGINEER"/>
    <s v="1"/>
    <n v="8"/>
    <x v="3"/>
    <x v="1"/>
    <m/>
    <x v="1"/>
    <m/>
    <s v="Manuel Andrade"/>
    <s v="05/13/2025, 09:39"/>
    <m/>
    <s v="0001-01-01T00:00:00Z"/>
    <x v="24"/>
    <s v="2025-05-14T14:22:42.3702823Z"/>
    <m/>
    <m/>
    <m/>
    <s v="2024-028 - Harris VA Bearing Pad Replacem"/>
    <x v="1"/>
    <d v="2025-05-13T00:00:00"/>
    <x v="3"/>
    <s v="05/13/2025 9:39 AM"/>
    <d v="2025-05-14T14:22:42"/>
    <s v="Approved On Time"/>
    <n v="8"/>
    <s v=""/>
    <s v="9000 100A - PROJECT MANAGER  ENGINEER"/>
    <s v="410032 - Manuel Andrade"/>
    <s v=""/>
  </r>
  <r>
    <n v="603442"/>
    <s v="410032"/>
    <s v="Manuel Andrade"/>
    <x v="12"/>
    <x v="12"/>
    <s v="9000 100A"/>
    <s v="PROJECT MANAGER  ENGINEER"/>
    <s v="1"/>
    <n v="8"/>
    <x v="2"/>
    <x v="1"/>
    <m/>
    <x v="1"/>
    <m/>
    <s v="Manuel Andrade"/>
    <s v="05/13/2025, 09:40"/>
    <m/>
    <s v="0001-01-01T00:00:00Z"/>
    <x v="24"/>
    <s v="2025-05-14T14:22:45.7027202Z"/>
    <m/>
    <m/>
    <m/>
    <s v="2024-028 - Harris VA Bearing Pad Replacem"/>
    <x v="1"/>
    <d v="2025-05-14T00:00:00"/>
    <x v="2"/>
    <s v="05/13/2025 9:40 AM"/>
    <d v="2025-05-14T14:22:45"/>
    <s v="Approved On Time"/>
    <n v="8"/>
    <s v=""/>
    <s v="9000 100A - PROJECT MANAGER  ENGINEER"/>
    <s v="410032 - Manuel Andrade"/>
    <s v=""/>
  </r>
  <r>
    <n v="603443"/>
    <s v="410032"/>
    <s v="Manuel Andrade"/>
    <x v="12"/>
    <x v="12"/>
    <s v="9000 100A"/>
    <s v="PROJECT MANAGER  ENGINEER"/>
    <s v="1"/>
    <n v="8"/>
    <x v="1"/>
    <x v="1"/>
    <m/>
    <x v="1"/>
    <m/>
    <s v="Manuel Andrade"/>
    <s v="05/13/2025, 09:40"/>
    <m/>
    <s v="0001-01-01T00:00:00Z"/>
    <x v="24"/>
    <s v="2025-05-15T13:47:48.1601667Z"/>
    <m/>
    <m/>
    <m/>
    <s v="2024-028 - Harris VA Bearing Pad Replacem"/>
    <x v="1"/>
    <d v="2025-05-15T00:00:00"/>
    <x v="1"/>
    <s v="05/13/2025 9:40 AM"/>
    <d v="2025-05-15T13:47:48"/>
    <s v="Approved On Time"/>
    <n v="8"/>
    <s v=""/>
    <s v="9000 100A - PROJECT MANAGER  ENGINEER"/>
    <s v="410032 - Manuel Andrade"/>
    <s v=""/>
  </r>
  <r>
    <n v="603927"/>
    <s v="440434"/>
    <s v="Esteban Ruiz Almanza"/>
    <x v="17"/>
    <x v="17"/>
    <s v="9000 100H"/>
    <s v="PUNCH LIST"/>
    <s v="1"/>
    <n v="10"/>
    <x v="3"/>
    <x v="1"/>
    <m/>
    <x v="23"/>
    <s v="Concrete"/>
    <s v="Aureliano Reyes"/>
    <s v="05/14/2025, 11:48"/>
    <m/>
    <s v="0001-01-01T00:00:00Z"/>
    <x v="24"/>
    <s v="2025-05-15T13:49:49.3452174Z"/>
    <m/>
    <m/>
    <m/>
    <s v="2023-035 - Harris VA Bridge Rehabs"/>
    <x v="1"/>
    <d v="2025-05-13T00:00:00"/>
    <x v="3"/>
    <s v="05/14/2025 11:48 AM"/>
    <d v="2025-05-15T13:49:49"/>
    <s v="Approved On Time"/>
    <n v="10"/>
    <s v=""/>
    <s v="9000 100H - PUNCH LIST"/>
    <s v="440434 - Esteban Ruiz Almanza"/>
    <s v="Aureliano Reyes Crew"/>
  </r>
  <r>
    <n v="604294"/>
    <s v="440434"/>
    <s v="Esteban Ruiz Almanza"/>
    <x v="17"/>
    <x v="17"/>
    <s v="9000 100H"/>
    <s v="PUNCH LIST"/>
    <s v="1"/>
    <n v="10"/>
    <x v="2"/>
    <x v="1"/>
    <m/>
    <x v="23"/>
    <s v="Concrete"/>
    <s v="Aureliano Reyes"/>
    <s v="05/15/2025, 08:08"/>
    <m/>
    <s v="0001-01-01T00:00:00Z"/>
    <x v="24"/>
    <s v="2025-05-15T13:49:49.3452177Z"/>
    <m/>
    <m/>
    <m/>
    <s v="2023-035 - Harris VA Bridge Rehabs"/>
    <x v="1"/>
    <d v="2025-05-14T00:00:00"/>
    <x v="2"/>
    <s v="05/15/2025 8:08 AM"/>
    <d v="2025-05-15T13:49:49"/>
    <s v="Approved On Time"/>
    <n v="10"/>
    <s v=""/>
    <s v="9000 100H - PUNCH LIST"/>
    <s v="440434 - Esteban Ruiz Almanza"/>
    <s v="Aureliano Reyes Crew"/>
  </r>
  <r>
    <n v="604293"/>
    <s v="440273"/>
    <s v="Aureliano Reyes"/>
    <x v="17"/>
    <x v="17"/>
    <s v="9000 100H"/>
    <s v="PUNCH LIST"/>
    <s v="1"/>
    <n v="8"/>
    <x v="2"/>
    <x v="1"/>
    <m/>
    <x v="23"/>
    <s v="Concrete"/>
    <s v="Aureliano Reyes"/>
    <s v="05/15/2025, 08:08"/>
    <m/>
    <s v="0001-01-01T00:00:00Z"/>
    <x v="24"/>
    <s v="2025-05-15T13:49:49.3452176Z"/>
    <m/>
    <m/>
    <m/>
    <s v="2023-035 - Harris VA Bridge Rehabs"/>
    <x v="1"/>
    <d v="2025-05-14T00:00:00"/>
    <x v="2"/>
    <s v="05/15/2025 8:08 AM"/>
    <d v="2025-05-15T13:49:49"/>
    <s v="Approved On Time"/>
    <n v="8"/>
    <s v=""/>
    <s v="9000 100H - PUNCH LIST"/>
    <s v="440273 - Aureliano Reyes"/>
    <s v="Aureliano Reyes Crew"/>
  </r>
  <r>
    <n v="603926"/>
    <s v="440273"/>
    <s v="Aureliano Reyes"/>
    <x v="17"/>
    <x v="17"/>
    <s v="9000 100H"/>
    <s v="PUNCH LIST"/>
    <s v="1"/>
    <n v="8"/>
    <x v="3"/>
    <x v="1"/>
    <m/>
    <x v="23"/>
    <s v="Concrete"/>
    <s v="Aureliano Reyes"/>
    <s v="05/14/2025, 11:48"/>
    <m/>
    <s v="0001-01-01T00:00:00Z"/>
    <x v="24"/>
    <s v="2025-05-15T13:49:49.3452173Z"/>
    <m/>
    <m/>
    <m/>
    <s v="2023-035 - Harris VA Bridge Rehabs"/>
    <x v="1"/>
    <d v="2025-05-13T00:00:00"/>
    <x v="3"/>
    <s v="05/14/2025 11:48 AM"/>
    <d v="2025-05-15T13:49:49"/>
    <s v="Approved On Time"/>
    <n v="8"/>
    <s v=""/>
    <s v="9000 100H - PUNCH LIST"/>
    <s v="440273 - Aureliano Reyes"/>
    <s v="Aureliano Reyes Crew"/>
  </r>
  <r>
    <n v="603925"/>
    <s v="440312"/>
    <s v="Agapito Castaneda Alonso"/>
    <x v="17"/>
    <x v="17"/>
    <s v="9000 100H"/>
    <s v="PUNCH LIST"/>
    <s v="1"/>
    <n v="8"/>
    <x v="3"/>
    <x v="1"/>
    <m/>
    <x v="23"/>
    <s v="Concrete"/>
    <s v="Aureliano Reyes"/>
    <s v="05/14/2025, 11:48"/>
    <m/>
    <s v="0001-01-01T00:00:00Z"/>
    <x v="24"/>
    <s v="2025-05-15T13:49:49.345216Z"/>
    <m/>
    <m/>
    <m/>
    <s v="2023-035 - Harris VA Bridge Rehabs"/>
    <x v="1"/>
    <d v="2025-05-13T00:00:00"/>
    <x v="3"/>
    <s v="05/14/2025 11:48 AM"/>
    <d v="2025-05-15T13:49:49"/>
    <s v="Approved On Time"/>
    <n v="8"/>
    <s v=""/>
    <s v="9000 100H - PUNCH LIST"/>
    <s v="440312 - Agapito Castaneda Alonso"/>
    <s v="Aureliano Reyes Crew"/>
  </r>
  <r>
    <n v="604292"/>
    <s v="440312"/>
    <s v="Agapito Castaneda Alonso"/>
    <x v="17"/>
    <x v="17"/>
    <s v="9000 100H"/>
    <s v="PUNCH LIST"/>
    <s v="1"/>
    <n v="8"/>
    <x v="2"/>
    <x v="1"/>
    <m/>
    <x v="23"/>
    <s v="Concrete"/>
    <s v="Aureliano Reyes"/>
    <s v="05/15/2025, 08:08"/>
    <m/>
    <s v="0001-01-01T00:00:00Z"/>
    <x v="24"/>
    <s v="2025-05-15T13:49:49.3452175Z"/>
    <m/>
    <m/>
    <m/>
    <s v="2023-035 - Harris VA Bridge Rehabs"/>
    <x v="1"/>
    <d v="2025-05-14T00:00:00"/>
    <x v="2"/>
    <s v="05/15/2025 8:08 AM"/>
    <d v="2025-05-15T13:49:49"/>
    <s v="Approved On Time"/>
    <n v="8"/>
    <s v=""/>
    <s v="9000 100H - PUNCH LIST"/>
    <s v="440312 - Agapito Castaneda Alonso"/>
    <s v="Aureliano Reyes Crew"/>
  </r>
  <r>
    <n v="603089"/>
    <s v="440390"/>
    <s v="Antonio D. Delasbour"/>
    <x v="12"/>
    <x v="12"/>
    <s v="502 6001B"/>
    <s v="TRAFFIC C  Daily Closures"/>
    <s v="1"/>
    <n v="8"/>
    <x v="4"/>
    <x v="1"/>
    <m/>
    <x v="18"/>
    <s v="Traffic"/>
    <s v="Reyneri M. Caballero"/>
    <s v="05/12/2025, 18:55"/>
    <m/>
    <s v="0001-01-01T00:00:00Z"/>
    <x v="24"/>
    <s v="2025-05-15T13:48:03.6745867Z"/>
    <m/>
    <m/>
    <m/>
    <s v="2024-028 - Harris VA Bearing Pad Replacem"/>
    <x v="1"/>
    <d v="2025-05-12T00:00:00"/>
    <x v="4"/>
    <s v="05/12/2025 6:55 PM"/>
    <d v="2025-05-15T13:48:03"/>
    <s v="Approved On Time"/>
    <n v="8"/>
    <s v=""/>
    <s v="502 6001B - TRAFFIC C  Daily Closures"/>
    <s v="440390 - Antonio D. Delasbour"/>
    <s v="Reyneri Caballero's Crew"/>
  </r>
  <r>
    <n v="603532"/>
    <s v="440390"/>
    <s v="Antonio D. Delasbour"/>
    <x v="21"/>
    <x v="21"/>
    <s v="9000 100H"/>
    <s v="PUNCH LIST"/>
    <s v="1"/>
    <n v="9"/>
    <x v="3"/>
    <x v="1"/>
    <m/>
    <x v="18"/>
    <s v="Traffic"/>
    <s v="Reyneri M. Caballero"/>
    <s v="05/13/2025, 17:10"/>
    <m/>
    <s v="0001-01-01T00:00:00Z"/>
    <x v="24"/>
    <s v="2025-05-14T14:51:34.8445612Z"/>
    <m/>
    <m/>
    <m/>
    <s v="2024-017 - Jefferson SH 73 Safety Improve"/>
    <x v="1"/>
    <d v="2025-05-13T00:00:00"/>
    <x v="3"/>
    <s v="05/13/2025 5:10 PM"/>
    <d v="2025-05-14T14:51:34"/>
    <s v="Approved On Time"/>
    <n v="9"/>
    <s v=""/>
    <s v="9000 100H - PUNCH LIST"/>
    <s v="440390 - Antonio D. Delasbour"/>
    <s v="Reyneri Caballero's Crew"/>
  </r>
  <r>
    <n v="603059"/>
    <s v="210089"/>
    <s v="Roberto Guerrero Jr"/>
    <x v="28"/>
    <x v="28"/>
    <s v="9000 100A"/>
    <s v="PROJECT MANAGER ENGINEER"/>
    <s v="1"/>
    <n v="8"/>
    <x v="4"/>
    <x v="1"/>
    <m/>
    <x v="1"/>
    <m/>
    <s v="Roberto Guerrero Jr"/>
    <s v="05/12/2025, 16:25"/>
    <m/>
    <s v="0001-01-01T00:00:00Z"/>
    <x v="25"/>
    <s v="2025-05-12T21:26:00.0691836Z"/>
    <m/>
    <m/>
    <m/>
    <s v="2023-014 - Tarrant IH 20 US 81 Bridge Dec"/>
    <x v="2"/>
    <d v="2025-05-12T00:00:00"/>
    <x v="4"/>
    <s v="05/12/2025 4:25 PM"/>
    <d v="2025-05-12T21:26:00"/>
    <s v="Approved On Time"/>
    <n v="8"/>
    <s v=""/>
    <s v="9000 100A - PROJECT MANAGER ENGINEER"/>
    <s v="210089 - Roberto Guerrero Jr"/>
    <s v=""/>
  </r>
  <r>
    <n v="603445"/>
    <s v="210089"/>
    <s v="Roberto Guerrero Jr"/>
    <x v="28"/>
    <x v="28"/>
    <s v="9000 100A"/>
    <s v="PROJECT MANAGER ENGINEER"/>
    <s v="1"/>
    <n v="8"/>
    <x v="3"/>
    <x v="1"/>
    <m/>
    <x v="1"/>
    <m/>
    <s v="Roberto Guerrero Jr"/>
    <s v="05/13/2025, 10:21"/>
    <m/>
    <s v="0001-01-01T00:00:00Z"/>
    <x v="25"/>
    <s v="2025-05-13T15:22:18.6736224Z"/>
    <m/>
    <m/>
    <m/>
    <s v="2023-014 - Tarrant IH 20 US 81 Bridge Dec"/>
    <x v="2"/>
    <d v="2025-05-13T00:00:00"/>
    <x v="3"/>
    <s v="05/13/2025 10:21 AM"/>
    <d v="2025-05-13T15:22:18"/>
    <s v="Approved On Time"/>
    <n v="8"/>
    <s v=""/>
    <s v="9000 100A - PROJECT MANAGER ENGINEER"/>
    <s v="210089 - Roberto Guerrero Jr"/>
    <s v=""/>
  </r>
  <r>
    <n v="604299"/>
    <s v="210089"/>
    <s v="Roberto Guerrero Jr"/>
    <x v="28"/>
    <x v="28"/>
    <s v="9000 100A"/>
    <s v="PROJECT MANAGER ENGINEER"/>
    <s v="1"/>
    <n v="8"/>
    <x v="1"/>
    <x v="1"/>
    <m/>
    <x v="1"/>
    <m/>
    <s v="Roberto Guerrero Jr"/>
    <s v="05/15/2025, 08:37"/>
    <m/>
    <s v="0001-01-01T00:00:00Z"/>
    <x v="25"/>
    <s v="2025-05-15T13:37:43.3431637Z"/>
    <m/>
    <m/>
    <m/>
    <s v="2023-014 - Tarrant IH 20 US 81 Bridge Dec"/>
    <x v="2"/>
    <d v="2025-05-15T00:00:00"/>
    <x v="1"/>
    <s v="05/15/2025 8:37 AM"/>
    <d v="2025-05-15T13:37:43"/>
    <s v="Approved On Time"/>
    <n v="8"/>
    <s v=""/>
    <s v="9000 100A - PROJECT MANAGER ENGINEER"/>
    <s v="210089 - Roberto Guerrero Jr"/>
    <s v=""/>
  </r>
  <r>
    <n v="604300"/>
    <s v="210089"/>
    <s v="Roberto Guerrero Jr"/>
    <x v="28"/>
    <x v="28"/>
    <s v="9000 100A"/>
    <s v="PROJECT MANAGER ENGINEER"/>
    <s v="1"/>
    <n v="8"/>
    <x v="0"/>
    <x v="1"/>
    <m/>
    <x v="1"/>
    <m/>
    <s v="Roberto Guerrero Jr"/>
    <s v="05/15/2025, 08:37"/>
    <m/>
    <s v="0001-01-01T00:00:00Z"/>
    <x v="25"/>
    <s v="2025-05-15T13:37:43.353276Z"/>
    <m/>
    <m/>
    <m/>
    <s v="2023-014 - Tarrant IH 20 US 81 Bridge Dec"/>
    <x v="2"/>
    <d v="2025-05-16T00:00:00"/>
    <x v="0"/>
    <s v="05/15/2025 8:37 AM"/>
    <d v="2025-05-15T13:37:43"/>
    <s v="Approved On Time"/>
    <n v="8"/>
    <s v=""/>
    <s v="9000 100A - PROJECT MANAGER ENGINEER"/>
    <s v="210089 - Roberto Guerrero Jr"/>
    <s v=""/>
  </r>
  <r>
    <n v="603800"/>
    <s v="210089"/>
    <s v="Roberto Guerrero Jr"/>
    <x v="28"/>
    <x v="28"/>
    <s v="9000 100A"/>
    <s v="PROJECT MANAGER ENGINEER"/>
    <s v="1"/>
    <n v="8"/>
    <x v="2"/>
    <x v="1"/>
    <m/>
    <x v="1"/>
    <m/>
    <s v="Roberto Guerrero Jr"/>
    <s v="05/14/2025, 07:37"/>
    <m/>
    <s v="0001-01-01T00:00:00Z"/>
    <x v="25"/>
    <s v="2025-05-14T12:37:57.4261427Z"/>
    <m/>
    <m/>
    <m/>
    <s v="2023-014 - Tarrant IH 20 US 81 Bridge Dec"/>
    <x v="2"/>
    <d v="2025-05-14T00:00:00"/>
    <x v="2"/>
    <s v="05/14/2025 7:37 AM"/>
    <d v="2025-05-14T12:37:57"/>
    <s v="Approved On Time"/>
    <n v="8"/>
    <s v=""/>
    <s v="9000 100A - PROJECT MANAGER ENGINEER"/>
    <s v="210089 - Roberto Guerrero Jr"/>
    <s v=""/>
  </r>
  <r>
    <n v="603506"/>
    <s v="240563"/>
    <s v="Abraham S. Barrientos"/>
    <x v="28"/>
    <x v="28"/>
    <s v="446 6002B"/>
    <s v="CLEAN PAINT SUPPORT"/>
    <s v="1"/>
    <n v="10"/>
    <x v="3"/>
    <x v="1"/>
    <m/>
    <x v="28"/>
    <s v="Bridge"/>
    <s v="Jesus O. Rodarte Serrano"/>
    <s v="05/13/2025, 16:43"/>
    <m/>
    <s v="0001-01-01T00:00:00Z"/>
    <x v="25"/>
    <s v="2025-05-14T12:38:01.9219007Z"/>
    <m/>
    <m/>
    <m/>
    <s v="2023-014 - Tarrant IH 20 US 81 Bridge Dec"/>
    <x v="2"/>
    <d v="2025-05-13T00:00:00"/>
    <x v="3"/>
    <s v="05/13/2025 4:43 PM"/>
    <d v="2025-05-14T12:38:01"/>
    <s v="Approved On Time"/>
    <n v="10"/>
    <s v=""/>
    <s v="446 6002B - CLEAN PAINT SUPPORT"/>
    <s v="240563 - Abraham S. Barrientos"/>
    <s v="Jesus Rodarte's Crew"/>
  </r>
  <r>
    <n v="603060"/>
    <s v="240563"/>
    <s v="Abraham S. Barrientos"/>
    <x v="28"/>
    <x v="28"/>
    <s v="446 6002B"/>
    <s v="CLEAN PAINT SUPPORT"/>
    <s v="1"/>
    <n v="10"/>
    <x v="4"/>
    <x v="1"/>
    <m/>
    <x v="28"/>
    <s v="Bridge"/>
    <s v="Jesus O. Rodarte Serrano"/>
    <s v="05/12/2025, 16:27"/>
    <m/>
    <s v="0001-01-01T00:00:00Z"/>
    <x v="25"/>
    <s v="2025-05-13T15:22:07.3584432Z"/>
    <m/>
    <m/>
    <m/>
    <s v="2023-014 - Tarrant IH 20 US 81 Bridge Dec"/>
    <x v="2"/>
    <d v="2025-05-12T00:00:00"/>
    <x v="4"/>
    <s v="05/12/2025 4:27 PM"/>
    <d v="2025-05-13T15:22:07"/>
    <s v="Approved On Time"/>
    <n v="10"/>
    <s v=""/>
    <s v="446 6002B - CLEAN PAINT SUPPORT"/>
    <s v="240563 - Abraham S. Barrientos"/>
    <s v="Jesus Rodarte's Crew"/>
  </r>
  <r>
    <n v="603987"/>
    <s v="240563"/>
    <s v="Abraham S. Barrientos"/>
    <x v="28"/>
    <x v="28"/>
    <s v="446 6002B"/>
    <s v="CLEAN PAINT SUPPORT"/>
    <s v="1"/>
    <n v="10"/>
    <x v="2"/>
    <x v="1"/>
    <m/>
    <x v="28"/>
    <s v="Bridge"/>
    <s v="Jesus O. Rodarte Serrano"/>
    <s v="05/14/2025, 16:22"/>
    <m/>
    <s v="0001-01-01T00:00:00Z"/>
    <x v="25"/>
    <s v="2025-05-15T13:38:06.6235876Z"/>
    <m/>
    <m/>
    <m/>
    <s v="2023-014 - Tarrant IH 20 US 81 Bridge Dec"/>
    <x v="2"/>
    <d v="2025-05-14T00:00:00"/>
    <x v="2"/>
    <s v="05/14/2025 4:22 PM"/>
    <d v="2025-05-15T13:38:06"/>
    <s v="Approved On Time"/>
    <n v="10"/>
    <s v=""/>
    <s v="446 6002B - CLEAN PAINT SUPPORT"/>
    <s v="240563 - Abraham S. Barrientos"/>
    <s v="Jesus Rodarte's Crew"/>
  </r>
  <r>
    <n v="604419"/>
    <s v="240563"/>
    <s v="Abraham S. Barrientos"/>
    <x v="28"/>
    <x v="28"/>
    <s v="446 6002B"/>
    <s v="CLEAN PAINT SUPPORT"/>
    <s v="1"/>
    <n v="10"/>
    <x v="1"/>
    <x v="1"/>
    <m/>
    <x v="28"/>
    <s v="Bridge"/>
    <s v="Jesus O. Rodarte Serrano"/>
    <s v="05/15/2025, 17:52"/>
    <m/>
    <s v="0001-01-01T00:00:00Z"/>
    <x v="25"/>
    <s v="2025-05-16T00:25:48.8847971Z"/>
    <m/>
    <m/>
    <m/>
    <s v="2023-014 - Tarrant IH 20 US 81 Bridge Dec"/>
    <x v="2"/>
    <d v="2025-05-15T00:00:00"/>
    <x v="1"/>
    <s v="05/15/2025 5:52 PM"/>
    <d v="2025-05-16T00:25:48"/>
    <s v="Approved On Time"/>
    <n v="10"/>
    <s v=""/>
    <s v="446 6002B - CLEAN PAINT SUPPORT"/>
    <s v="240563 - Abraham S. Barrientos"/>
    <s v="Jesus Rodarte's Crew"/>
  </r>
  <r>
    <n v="603988"/>
    <s v="240728"/>
    <s v="Andres Salas"/>
    <x v="28"/>
    <x v="28"/>
    <s v="446 6002B"/>
    <s v="CLEAN PAINT SUPPORT"/>
    <s v="1"/>
    <n v="10"/>
    <x v="2"/>
    <x v="1"/>
    <m/>
    <x v="28"/>
    <s v="Bridge"/>
    <s v="Jesus O. Rodarte Serrano"/>
    <s v="05/14/2025, 16:22"/>
    <m/>
    <s v="0001-01-01T00:00:00Z"/>
    <x v="25"/>
    <s v="2025-05-15T13:38:08.525416Z"/>
    <m/>
    <m/>
    <m/>
    <s v="2023-014 - Tarrant IH 20 US 81 Bridge Dec"/>
    <x v="2"/>
    <d v="2025-05-14T00:00:00"/>
    <x v="2"/>
    <s v="05/14/2025 4:22 PM"/>
    <d v="2025-05-15T13:38:08"/>
    <s v="Approved On Time"/>
    <n v="10"/>
    <s v=""/>
    <s v="446 6002B - CLEAN PAINT SUPPORT"/>
    <s v="240728 - Andres Salas"/>
    <s v="Jesus Rodarte's Crew"/>
  </r>
  <r>
    <n v="604421"/>
    <s v="240728"/>
    <s v="Andres Salas"/>
    <x v="28"/>
    <x v="28"/>
    <s v="446 6002B"/>
    <s v="CLEAN PAINT SUPPORT"/>
    <s v="1"/>
    <n v="10"/>
    <x v="1"/>
    <x v="1"/>
    <m/>
    <x v="28"/>
    <s v="Bridge"/>
    <s v="Jesus O. Rodarte Serrano"/>
    <s v="05/15/2025, 17:52"/>
    <m/>
    <s v="0001-01-01T00:00:00Z"/>
    <x v="25"/>
    <s v="2025-05-16T00:25:51.8380686Z"/>
    <m/>
    <m/>
    <m/>
    <s v="2023-014 - Tarrant IH 20 US 81 Bridge Dec"/>
    <x v="2"/>
    <d v="2025-05-15T00:00:00"/>
    <x v="1"/>
    <s v="05/15/2025 5:52 PM"/>
    <d v="2025-05-16T00:25:51"/>
    <s v="Approved On Time"/>
    <n v="10"/>
    <s v=""/>
    <s v="446 6002B - CLEAN PAINT SUPPORT"/>
    <s v="240728 - Andres Salas"/>
    <s v="Jesus Rodarte's Crew"/>
  </r>
  <r>
    <n v="603061"/>
    <s v="240728"/>
    <s v="Andres Salas"/>
    <x v="28"/>
    <x v="28"/>
    <s v="446 6002B"/>
    <s v="CLEAN PAINT SUPPORT"/>
    <s v="1"/>
    <n v="10"/>
    <x v="4"/>
    <x v="1"/>
    <m/>
    <x v="28"/>
    <s v="Bridge"/>
    <s v="Jesus O. Rodarte Serrano"/>
    <s v="05/12/2025, 16:27"/>
    <m/>
    <s v="0001-01-01T00:00:00Z"/>
    <x v="25"/>
    <s v="2025-05-13T15:22:09.7344151Z"/>
    <m/>
    <m/>
    <m/>
    <s v="2023-014 - Tarrant IH 20 US 81 Bridge Dec"/>
    <x v="2"/>
    <d v="2025-05-12T00:00:00"/>
    <x v="4"/>
    <s v="05/12/2025 4:27 PM"/>
    <d v="2025-05-13T15:22:09"/>
    <s v="Approved On Time"/>
    <n v="10"/>
    <s v=""/>
    <s v="446 6002B - CLEAN PAINT SUPPORT"/>
    <s v="240728 - Andres Salas"/>
    <s v="Jesus Rodarte's Crew"/>
  </r>
  <r>
    <n v="603507"/>
    <s v="240728"/>
    <s v="Andres Salas"/>
    <x v="28"/>
    <x v="28"/>
    <s v="446 6002B"/>
    <s v="CLEAN PAINT SUPPORT"/>
    <s v="1"/>
    <n v="10"/>
    <x v="3"/>
    <x v="1"/>
    <m/>
    <x v="28"/>
    <s v="Bridge"/>
    <s v="Jesus O. Rodarte Serrano"/>
    <s v="05/13/2025, 16:43"/>
    <m/>
    <s v="0001-01-01T00:00:00Z"/>
    <x v="25"/>
    <s v="2025-05-14T12:38:00.4370799Z"/>
    <m/>
    <m/>
    <m/>
    <s v="2023-014 - Tarrant IH 20 US 81 Bridge Dec"/>
    <x v="2"/>
    <d v="2025-05-13T00:00:00"/>
    <x v="3"/>
    <s v="05/13/2025 4:43 PM"/>
    <d v="2025-05-14T12:38:00"/>
    <s v="Approved On Time"/>
    <n v="10"/>
    <s v=""/>
    <s v="446 6002B - CLEAN PAINT SUPPORT"/>
    <s v="240728 - Andres Salas"/>
    <s v="Jesus Rodarte's Crew"/>
  </r>
  <r>
    <n v="603989"/>
    <s v="240455"/>
    <s v="Jesus O. Rodarte Serrano"/>
    <x v="28"/>
    <x v="28"/>
    <s v="446 6002B"/>
    <s v="CLEAN PAINT SUPPORT"/>
    <s v="1"/>
    <n v="8"/>
    <x v="2"/>
    <x v="1"/>
    <m/>
    <x v="28"/>
    <s v="Bridge"/>
    <s v="Jesus O. Rodarte Serrano"/>
    <s v="05/14/2025, 16:22"/>
    <m/>
    <s v="0001-01-01T00:00:00Z"/>
    <x v="25"/>
    <s v="2025-05-15T13:38:10.7877071Z"/>
    <m/>
    <m/>
    <m/>
    <s v="2023-014 - Tarrant IH 20 US 81 Bridge Dec"/>
    <x v="2"/>
    <d v="2025-05-14T00:00:00"/>
    <x v="2"/>
    <s v="05/14/2025 4:22 PM"/>
    <d v="2025-05-15T13:38:10"/>
    <s v="Approved On Time"/>
    <n v="8"/>
    <s v=""/>
    <s v="446 6002B - CLEAN PAINT SUPPORT"/>
    <s v="240455 - Jesus O. Rodarte Serrano"/>
    <s v="Jesus Rodarte's Crew"/>
  </r>
  <r>
    <n v="604423"/>
    <s v="240455"/>
    <s v="Jesus O. Rodarte Serrano"/>
    <x v="28"/>
    <x v="28"/>
    <s v="446 6002B"/>
    <s v="CLEAN PAINT SUPPORT"/>
    <s v="1"/>
    <n v="8"/>
    <x v="1"/>
    <x v="1"/>
    <m/>
    <x v="28"/>
    <s v="Bridge"/>
    <s v="Jesus O. Rodarte Serrano"/>
    <s v="05/15/2025, 17:52"/>
    <m/>
    <s v="0001-01-01T00:00:00Z"/>
    <x v="25"/>
    <s v="2025-05-16T00:25:55.56536Z"/>
    <m/>
    <m/>
    <m/>
    <s v="2023-014 - Tarrant IH 20 US 81 Bridge Dec"/>
    <x v="2"/>
    <d v="2025-05-15T00:00:00"/>
    <x v="1"/>
    <s v="05/15/2025 5:52 PM"/>
    <d v="2025-05-16T00:25:55"/>
    <s v="Approved On Time"/>
    <n v="8"/>
    <s v=""/>
    <s v="446 6002B - CLEAN PAINT SUPPORT"/>
    <s v="240455 - Jesus O. Rodarte Serrano"/>
    <s v="Jesus Rodarte's Crew"/>
  </r>
  <r>
    <n v="603508"/>
    <s v="240455"/>
    <s v="Jesus O. Rodarte Serrano"/>
    <x v="28"/>
    <x v="28"/>
    <s v="446 6002B"/>
    <s v="CLEAN PAINT SUPPORT"/>
    <s v="1"/>
    <n v="8"/>
    <x v="3"/>
    <x v="1"/>
    <m/>
    <x v="28"/>
    <s v="Bridge"/>
    <s v="Jesus O. Rodarte Serrano"/>
    <s v="05/13/2025, 16:43"/>
    <m/>
    <s v="0001-01-01T00:00:00Z"/>
    <x v="25"/>
    <s v="2025-05-14T12:37:58.8354538Z"/>
    <m/>
    <m/>
    <m/>
    <s v="2023-014 - Tarrant IH 20 US 81 Bridge Dec"/>
    <x v="2"/>
    <d v="2025-05-13T00:00:00"/>
    <x v="3"/>
    <s v="05/13/2025 4:43 PM"/>
    <d v="2025-05-14T12:37:58"/>
    <s v="Approved On Time"/>
    <n v="8"/>
    <s v=""/>
    <s v="446 6002B - CLEAN PAINT SUPPORT"/>
    <s v="240455 - Jesus O. Rodarte Serrano"/>
    <s v="Jesus Rodarte's Crew"/>
  </r>
  <r>
    <n v="603062"/>
    <s v="240455"/>
    <s v="Jesus O. Rodarte Serrano"/>
    <x v="28"/>
    <x v="28"/>
    <s v="446 6002B"/>
    <s v="CLEAN PAINT SUPPORT"/>
    <s v="1"/>
    <n v="8"/>
    <x v="4"/>
    <x v="1"/>
    <m/>
    <x v="28"/>
    <s v="Bridge"/>
    <s v="Jesus O. Rodarte Serrano"/>
    <s v="05/12/2025, 16:28"/>
    <m/>
    <s v="0001-01-01T00:00:00Z"/>
    <x v="25"/>
    <s v="2025-05-13T15:22:16.453552Z"/>
    <m/>
    <m/>
    <m/>
    <s v="2023-014 - Tarrant IH 20 US 81 Bridge Dec"/>
    <x v="2"/>
    <d v="2025-05-12T00:00:00"/>
    <x v="4"/>
    <s v="05/12/2025 4:28 PM"/>
    <d v="2025-05-13T15:22:16"/>
    <s v="Approved On Time"/>
    <n v="8"/>
    <s v=""/>
    <s v="446 6002B - CLEAN PAINT SUPPORT"/>
    <s v="240455 - Jesus O. Rodarte Serrano"/>
    <s v="Jesus Rodarte's Crew"/>
  </r>
  <r>
    <n v="604903"/>
    <s v="240455"/>
    <s v="Jesus O. Rodarte Serrano"/>
    <x v="28"/>
    <x v="28"/>
    <s v="446 6002B"/>
    <s v="CLEAN PAINT SUPPORT"/>
    <s v="1"/>
    <n v="8"/>
    <x v="0"/>
    <x v="1"/>
    <m/>
    <x v="28"/>
    <s v="Bridge"/>
    <s v="Jesus O. Rodarte Serrano"/>
    <s v="05/16/2025, 17:39"/>
    <m/>
    <s v="0001-01-01T00:00:00Z"/>
    <x v="25"/>
    <s v="2025-05-19T11:28:17.2439289Z"/>
    <m/>
    <m/>
    <m/>
    <s v="2023-014 - Tarrant IH 20 US 81 Bridge Dec"/>
    <x v="2"/>
    <d v="2025-05-16T00:00:00"/>
    <x v="0"/>
    <s v="05/16/2025 5:39 PM"/>
    <d v="2025-05-19T11:28:17"/>
    <s v="Approved On Time"/>
    <n v="8"/>
    <s v=""/>
    <s v="446 6002B - CLEAN PAINT SUPPORT"/>
    <s v="240455 - Jesus O. Rodarte Serrano"/>
    <s v="Jesus Rodarte's Crew"/>
  </r>
  <r>
    <n v="604894"/>
    <s v="800070"/>
    <s v="Juan J. Castro"/>
    <x v="28"/>
    <x v="28"/>
    <s v="9000 100S"/>
    <s v="SAFETY SCHED"/>
    <s v="1"/>
    <n v="4"/>
    <x v="0"/>
    <x v="1"/>
    <m/>
    <x v="1"/>
    <m/>
    <s v="Juan J. Castro"/>
    <s v="05/16/2025, 15:52"/>
    <m/>
    <s v="0001-01-01T00:00:00Z"/>
    <x v="25"/>
    <s v="2025-05-19T11:28:22.3959867Z"/>
    <m/>
    <m/>
    <m/>
    <s v="2023-014 - Tarrant IH 20 US 81 Bridge Dec"/>
    <x v="2"/>
    <d v="2025-05-16T00:00:00"/>
    <x v="0"/>
    <s v="05/16/2025 3:52 PM"/>
    <d v="2025-05-19T11:28:22"/>
    <s v="Approved On Time"/>
    <n v="4"/>
    <s v=""/>
    <s v="9000 100S - SAFETY SCHED"/>
    <s v="800070 - Juan J. Castro"/>
    <s v=""/>
  </r>
  <r>
    <n v="603265"/>
    <s v="240128"/>
    <s v="Gabriel Sigala"/>
    <x v="28"/>
    <x v="28"/>
    <s v="502 6001B"/>
    <s v="BARRICADES Traffic Maintenance"/>
    <s v="1"/>
    <n v="3"/>
    <x v="4"/>
    <x v="1"/>
    <m/>
    <x v="8"/>
    <s v="Traffic"/>
    <s v="Roberto Lumbreras"/>
    <s v="05/13/2025, 06:22"/>
    <m/>
    <s v="0001-01-01T00:00:00Z"/>
    <x v="25"/>
    <s v="2025-05-13T15:22:13.8404941Z"/>
    <m/>
    <m/>
    <m/>
    <s v="2023-014 - Tarrant IH 20 US 81 Bridge Dec"/>
    <x v="2"/>
    <d v="2025-05-12T00:00:00"/>
    <x v="4"/>
    <s v="05/13/2025 6:22 AM"/>
    <d v="2025-05-13T15:22:13"/>
    <s v="Approved On Time"/>
    <n v="3"/>
    <s v=""/>
    <s v="502 6001B - BARRICADES Traffic Maintenance"/>
    <s v="240128 - Gabriel Sigala"/>
    <s v="Roberto Lumbreras's Crew"/>
  </r>
  <r>
    <n v="603264"/>
    <s v="240612"/>
    <s v="Anthony I. Ibe"/>
    <x v="28"/>
    <x v="28"/>
    <s v="502 6001B"/>
    <s v="BARRICADES Traffic Maintenance"/>
    <s v="1"/>
    <n v="3"/>
    <x v="4"/>
    <x v="1"/>
    <m/>
    <x v="8"/>
    <s v="Traffic"/>
    <s v="Roberto Lumbreras"/>
    <s v="05/13/2025, 06:22"/>
    <m/>
    <s v="0001-01-01T00:00:00Z"/>
    <x v="25"/>
    <s v="2025-05-13T15:22:11.9188702Z"/>
    <m/>
    <m/>
    <m/>
    <s v="2023-014 - Tarrant IH 20 US 81 Bridge Dec"/>
    <x v="2"/>
    <d v="2025-05-12T00:00:00"/>
    <x v="4"/>
    <s v="05/13/2025 6:22 AM"/>
    <d v="2025-05-13T15:22:11"/>
    <s v="Approved On Time"/>
    <n v="3"/>
    <s v=""/>
    <s v="502 6001B - BARRICADES Traffic Maintenance"/>
    <s v="240612 - Anthony I. Ibe"/>
    <s v="Roberto Lumbreras's Crew"/>
  </r>
  <r>
    <n v="603050"/>
    <s v="800069"/>
    <s v="Said A. Garcia"/>
    <x v="27"/>
    <x v="27"/>
    <s v="9000 100S"/>
    <s v="SAFETY SCHED"/>
    <s v="phaseNo"/>
    <n v="4"/>
    <x v="4"/>
    <x v="1"/>
    <m/>
    <x v="1"/>
    <m/>
    <s v="Said A. Garcia"/>
    <s v="05/12/2025, 14:26"/>
    <m/>
    <s v="0001-01-01T00:00:00Z"/>
    <x v="26"/>
    <s v="2025-05-13T13:59:22.9559132Z"/>
    <m/>
    <m/>
    <m/>
    <s v="2024-023 - Tarrant Riverside Bridge Rehab"/>
    <x v="2"/>
    <d v="2025-05-12T00:00:00"/>
    <x v="4"/>
    <s v="05/12/2025 2:26 PM"/>
    <d v="2025-05-13T13:59:22"/>
    <s v="Approved On Time"/>
    <n v="4"/>
    <s v=""/>
    <s v="9000 100S - SAFETY SCHED"/>
    <s v="800069 - Said A. Garcia"/>
    <s v=""/>
  </r>
  <r>
    <n v="603990"/>
    <s v="800070"/>
    <s v="Juan J. Castro"/>
    <x v="27"/>
    <x v="27"/>
    <s v="9000 100S"/>
    <s v="SAFETY SCHED"/>
    <s v="1"/>
    <n v="4"/>
    <x v="2"/>
    <x v="1"/>
    <m/>
    <x v="1"/>
    <m/>
    <s v="Juan J. Castro"/>
    <s v="05/14/2025, 17:20"/>
    <m/>
    <s v="0001-01-01T00:00:00Z"/>
    <x v="26"/>
    <s v="2025-05-19T10:30:30.8349892Z"/>
    <m/>
    <m/>
    <m/>
    <s v="2024-023 - Tarrant Riverside Bridge Rehab"/>
    <x v="2"/>
    <d v="2025-05-14T00:00:00"/>
    <x v="2"/>
    <s v="05/14/2025 5:20 PM"/>
    <d v="2025-05-19T10:30:30"/>
    <s v="Approved On Time"/>
    <n v="4"/>
    <s v=""/>
    <s v="9000 100S - SAFETY SCHED"/>
    <s v="800070 - Juan J. Castro"/>
    <s v=""/>
  </r>
  <r>
    <n v="603343"/>
    <s v="240441"/>
    <s v="Juan C. Miramontes Jr"/>
    <x v="27"/>
    <x v="27"/>
    <s v="9000 100B"/>
    <s v="SUPERINTENDENT"/>
    <s v="1"/>
    <n v="2.5"/>
    <x v="4"/>
    <x v="1"/>
    <m/>
    <x v="1"/>
    <m/>
    <s v="Juan C. Miramontes Jr"/>
    <s v="05/13/2025, 07:22"/>
    <m/>
    <s v="0001-01-01T00:00:00Z"/>
    <x v="26"/>
    <s v="2025-05-13T13:59:09.6426882Z"/>
    <m/>
    <m/>
    <m/>
    <s v="2024-023 - Tarrant Riverside Bridge Rehab"/>
    <x v="2"/>
    <d v="2025-05-12T00:00:00"/>
    <x v="4"/>
    <s v="05/13/2025 7:22 AM"/>
    <d v="2025-05-13T13:59:09"/>
    <s v="Approved On Time"/>
    <n v="2.5"/>
    <s v=""/>
    <s v="9000 100B - SUPERINTENDENT"/>
    <s v="240441 - Juan C. Miramontes Jr"/>
    <s v=""/>
  </r>
  <r>
    <n v="604918"/>
    <s v="240441"/>
    <s v="Juan C. Miramontes Jr"/>
    <x v="27"/>
    <x v="27"/>
    <s v="9000 100B"/>
    <s v="SUPERINTENDENT"/>
    <s v="1"/>
    <n v="2"/>
    <x v="1"/>
    <x v="1"/>
    <m/>
    <x v="1"/>
    <m/>
    <s v="Juan C. Miramontes Jr"/>
    <s v="05/16/2025, 19:01"/>
    <m/>
    <s v="0001-01-01T00:00:00Z"/>
    <x v="26"/>
    <s v="2025-05-19T10:30:08.2522068Z"/>
    <m/>
    <m/>
    <m/>
    <s v="2024-023 - Tarrant Riverside Bridge Rehab"/>
    <x v="2"/>
    <d v="2025-05-15T00:00:00"/>
    <x v="1"/>
    <s v="05/16/2025 7:01 PM"/>
    <d v="2025-05-19T10:30:08"/>
    <s v="Approved On Time"/>
    <n v="2"/>
    <s v=""/>
    <s v="9000 100B - SUPERINTENDENT"/>
    <s v="240441 - Juan C. Miramontes Jr"/>
    <s v=""/>
  </r>
  <r>
    <n v="604920"/>
    <s v="240441"/>
    <s v="Juan C. Miramontes Jr"/>
    <x v="27"/>
    <x v="27"/>
    <s v="9000 100B"/>
    <s v="SUPERINTENDENT"/>
    <s v="1"/>
    <n v="6"/>
    <x v="0"/>
    <x v="1"/>
    <m/>
    <x v="1"/>
    <m/>
    <s v="Juan C. Miramontes Jr"/>
    <s v="05/16/2025, 19:02"/>
    <m/>
    <s v="0001-01-01T00:00:00Z"/>
    <x v="26"/>
    <s v="2025-05-19T10:30:08.2715844Z"/>
    <m/>
    <m/>
    <m/>
    <s v="2024-023 - Tarrant Riverside Bridge Rehab"/>
    <x v="2"/>
    <d v="2025-05-16T00:00:00"/>
    <x v="0"/>
    <s v="05/16/2025 7:02 PM"/>
    <d v="2025-05-19T10:30:08"/>
    <s v="Approved On Time"/>
    <n v="6"/>
    <s v=""/>
    <s v="9000 100B - SUPERINTENDENT"/>
    <s v="240441 - Juan C. Miramontes Jr"/>
    <s v=""/>
  </r>
  <r>
    <n v="604242"/>
    <s v="240441"/>
    <s v="Juan C. Miramontes Jr"/>
    <x v="27"/>
    <x v="27"/>
    <s v="9000 100B"/>
    <s v="SUPERINTENDENT"/>
    <s v="1"/>
    <n v="2.5"/>
    <x v="3"/>
    <x v="1"/>
    <m/>
    <x v="1"/>
    <m/>
    <s v="Juan C. Miramontes Jr"/>
    <s v="05/15/2025, 07:28"/>
    <m/>
    <s v="0001-01-01T00:00:00Z"/>
    <x v="26"/>
    <s v="2025-05-16T15:43:26.2253433Z"/>
    <m/>
    <m/>
    <m/>
    <s v="2024-023 - Tarrant Riverside Bridge Rehab"/>
    <x v="2"/>
    <d v="2025-05-13T00:00:00"/>
    <x v="3"/>
    <s v="05/15/2025 7:28 AM"/>
    <d v="2025-05-16T15:43:26"/>
    <s v="Approved On Time"/>
    <n v="2.5"/>
    <s v=""/>
    <s v="9000 100B - SUPERINTENDENT"/>
    <s v="240441 - Juan C. Miramontes Jr"/>
    <s v=""/>
  </r>
  <r>
    <n v="604244"/>
    <s v="240441"/>
    <s v="Juan C. Miramontes Jr"/>
    <x v="27"/>
    <x v="27"/>
    <s v="9000 100B"/>
    <s v="SUPERINTENDENT"/>
    <s v="1"/>
    <n v="4"/>
    <x v="2"/>
    <x v="1"/>
    <m/>
    <x v="1"/>
    <m/>
    <s v="Juan C. Miramontes Jr"/>
    <s v="05/15/2025, 07:29"/>
    <m/>
    <s v="0001-01-01T00:00:00Z"/>
    <x v="26"/>
    <s v="2025-05-16T15:43:26.2344983Z"/>
    <m/>
    <m/>
    <m/>
    <s v="2024-023 - Tarrant Riverside Bridge Rehab"/>
    <x v="2"/>
    <d v="2025-05-14T00:00:00"/>
    <x v="2"/>
    <s v="05/15/2025 7:29 AM"/>
    <d v="2025-05-16T15:43:26"/>
    <s v="Approved On Time"/>
    <n v="4"/>
    <s v=""/>
    <s v="9000 100B - SUPERINTENDENT"/>
    <s v="240441 - Juan C. Miramontes Jr"/>
    <s v=""/>
  </r>
  <r>
    <n v="604786"/>
    <s v="210076"/>
    <s v="Caleb S. Kocmick"/>
    <x v="27"/>
    <x v="27"/>
    <s v="9000 100A"/>
    <s v="PROJECT MANAGER ENGINEER"/>
    <s v="1"/>
    <n v="8"/>
    <x v="4"/>
    <x v="1"/>
    <m/>
    <x v="1"/>
    <m/>
    <s v="Caleb S. Kocmick"/>
    <s v="05/16/2025, 10:42"/>
    <m/>
    <s v="0001-01-01T00:00:00Z"/>
    <x v="26"/>
    <s v="2025-05-16T15:43:11.9268457Z"/>
    <m/>
    <m/>
    <m/>
    <s v="2024-023 - Tarrant Riverside Bridge Rehab"/>
    <x v="2"/>
    <d v="2025-05-12T00:00:00"/>
    <x v="4"/>
    <s v="05/16/2025 10:42 AM"/>
    <d v="2025-05-16T15:43:11"/>
    <s v="Approved On Time"/>
    <n v="8"/>
    <s v=""/>
    <s v="9000 100A - PROJECT MANAGER ENGINEER"/>
    <s v="210076 - Caleb S. Kocmick"/>
    <s v=""/>
  </r>
  <r>
    <n v="604787"/>
    <s v="210076"/>
    <s v="Caleb S. Kocmick"/>
    <x v="27"/>
    <x v="27"/>
    <s v="9000 100A"/>
    <s v="PROJECT MANAGER ENGINEER"/>
    <s v="1"/>
    <n v="8"/>
    <x v="3"/>
    <x v="1"/>
    <m/>
    <x v="1"/>
    <m/>
    <s v="Caleb S. Kocmick"/>
    <s v="05/16/2025, 10:42"/>
    <m/>
    <s v="0001-01-01T00:00:00Z"/>
    <x v="26"/>
    <s v="2025-05-16T15:43:11.9368605Z"/>
    <m/>
    <m/>
    <m/>
    <s v="2024-023 - Tarrant Riverside Bridge Rehab"/>
    <x v="2"/>
    <d v="2025-05-13T00:00:00"/>
    <x v="3"/>
    <s v="05/16/2025 10:42 AM"/>
    <d v="2025-05-16T15:43:11"/>
    <s v="Approved On Time"/>
    <n v="8"/>
    <s v=""/>
    <s v="9000 100A - PROJECT MANAGER ENGINEER"/>
    <s v="210076 - Caleb S. Kocmick"/>
    <s v=""/>
  </r>
  <r>
    <n v="604788"/>
    <s v="210076"/>
    <s v="Caleb S. Kocmick"/>
    <x v="27"/>
    <x v="27"/>
    <s v="9000 100A"/>
    <s v="PROJECT MANAGER ENGINEER"/>
    <s v="1"/>
    <n v="8"/>
    <x v="2"/>
    <x v="1"/>
    <m/>
    <x v="1"/>
    <m/>
    <s v="Caleb S. Kocmick"/>
    <s v="05/16/2025, 10:42"/>
    <m/>
    <s v="0001-01-01T00:00:00Z"/>
    <x v="26"/>
    <s v="2025-05-16T15:43:11.9453753Z"/>
    <m/>
    <m/>
    <m/>
    <s v="2024-023 - Tarrant Riverside Bridge Rehab"/>
    <x v="2"/>
    <d v="2025-05-14T00:00:00"/>
    <x v="2"/>
    <s v="05/16/2025 10:42 AM"/>
    <d v="2025-05-16T15:43:11"/>
    <s v="Approved On Time"/>
    <n v="8"/>
    <s v=""/>
    <s v="9000 100A - PROJECT MANAGER ENGINEER"/>
    <s v="210076 - Caleb S. Kocmick"/>
    <s v=""/>
  </r>
  <r>
    <n v="604789"/>
    <s v="210076"/>
    <s v="Caleb S. Kocmick"/>
    <x v="27"/>
    <x v="27"/>
    <s v="9000 100A"/>
    <s v="PROJECT MANAGER ENGINEER"/>
    <s v="1"/>
    <n v="8"/>
    <x v="1"/>
    <x v="1"/>
    <m/>
    <x v="1"/>
    <m/>
    <s v="Caleb S. Kocmick"/>
    <s v="05/16/2025, 10:42"/>
    <m/>
    <s v="0001-01-01T00:00:00Z"/>
    <x v="26"/>
    <s v="2025-05-16T15:43:11.9547767Z"/>
    <m/>
    <m/>
    <m/>
    <s v="2024-023 - Tarrant Riverside Bridge Rehab"/>
    <x v="2"/>
    <d v="2025-05-15T00:00:00"/>
    <x v="1"/>
    <s v="05/16/2025 10:42 AM"/>
    <d v="2025-05-16T15:43:11"/>
    <s v="Approved On Time"/>
    <n v="8"/>
    <s v=""/>
    <s v="9000 100A - PROJECT MANAGER ENGINEER"/>
    <s v="210076 - Caleb S. Kocmick"/>
    <s v=""/>
  </r>
  <r>
    <n v="604790"/>
    <s v="210076"/>
    <s v="Caleb S. Kocmick"/>
    <x v="27"/>
    <x v="27"/>
    <s v="9000 100A"/>
    <s v="PROJECT MANAGER ENGINEER"/>
    <s v="1"/>
    <n v="8"/>
    <x v="0"/>
    <x v="1"/>
    <m/>
    <x v="1"/>
    <m/>
    <s v="Caleb S. Kocmick"/>
    <s v="05/16/2025, 10:42"/>
    <m/>
    <s v="0001-01-01T00:00:00Z"/>
    <x v="26"/>
    <s v="2025-05-16T15:43:11.9654579Z"/>
    <m/>
    <m/>
    <m/>
    <s v="2024-023 - Tarrant Riverside Bridge Rehab"/>
    <x v="2"/>
    <d v="2025-05-16T00:00:00"/>
    <x v="0"/>
    <s v="05/16/2025 10:42 AM"/>
    <d v="2025-05-16T15:43:11"/>
    <s v="Approved On Time"/>
    <n v="8"/>
    <s v=""/>
    <s v="9000 100A - PROJECT MANAGER ENGINEER"/>
    <s v="210076 - Caleb S. Kocmick"/>
    <s v=""/>
  </r>
  <r>
    <n v="605452"/>
    <s v="240083"/>
    <s v="Hector Sanchez"/>
    <x v="27"/>
    <x v="27"/>
    <s v="422 6002R"/>
    <s v="DECK Cure"/>
    <s v="1"/>
    <n v="1"/>
    <x v="1"/>
    <x v="1"/>
    <m/>
    <x v="27"/>
    <s v="Bridge"/>
    <s v="Caleb S. Kocmick"/>
    <s v="05/19/2025, 05:23"/>
    <m/>
    <s v="0001-01-01T00:00:00Z"/>
    <x v="26"/>
    <s v="2025-05-19T10:30:00.9857743Z"/>
    <m/>
    <m/>
    <m/>
    <s v="2024-023 - Tarrant Riverside Bridge Rehab"/>
    <x v="2"/>
    <d v="2025-05-15T00:00:00"/>
    <x v="1"/>
    <s v="05/19/2025 5:23 AM"/>
    <d v="2025-05-19T10:30:00"/>
    <s v="Approved On Time"/>
    <n v="1"/>
    <s v=""/>
    <s v="422 6002R - DECK Cure"/>
    <s v="240083 - Hector Sanchez"/>
    <s v="Hector Sanchez's Crew"/>
  </r>
  <r>
    <n v="603423"/>
    <s v="240333"/>
    <s v="David A. Chavez"/>
    <x v="27"/>
    <x v="27"/>
    <s v="500 6001C"/>
    <s v="MOB Eros 3.5% DL"/>
    <s v="1"/>
    <n v="2"/>
    <x v="4"/>
    <x v="1"/>
    <m/>
    <x v="27"/>
    <s v="Bridge"/>
    <s v="Caleb S. Kocmick"/>
    <s v="05/13/2025, 08:58"/>
    <m/>
    <s v="0001-01-01T00:00:00Z"/>
    <x v="26"/>
    <s v="2025-05-13T13:58:56.1794803Z"/>
    <m/>
    <m/>
    <m/>
    <s v="2024-023 - Tarrant Riverside Bridge Rehab"/>
    <x v="2"/>
    <d v="2025-05-12T00:00:00"/>
    <x v="4"/>
    <s v="05/13/2025 8:58 AM"/>
    <d v="2025-05-13T13:58:56"/>
    <s v="Approved On Time"/>
    <n v="2"/>
    <s v=""/>
    <s v="500 6001C - MOB Eros 3.5% DL"/>
    <s v="240333 - David A. Chavez"/>
    <s v="Hector Sanchez's Crew"/>
  </r>
  <r>
    <n v="605453"/>
    <s v="240619"/>
    <s v="Hector Sanchez Jr"/>
    <x v="27"/>
    <x v="27"/>
    <s v="422 6002R"/>
    <s v="DECK Cure"/>
    <s v="1"/>
    <n v="1"/>
    <x v="1"/>
    <x v="1"/>
    <m/>
    <x v="27"/>
    <s v="Bridge"/>
    <s v="Caleb S. Kocmick"/>
    <s v="05/19/2025, 05:23"/>
    <m/>
    <s v="0001-01-01T00:00:00Z"/>
    <x v="26"/>
    <s v="2025-05-19T10:30:03.4664365Z"/>
    <m/>
    <m/>
    <m/>
    <s v="2024-023 - Tarrant Riverside Bridge Rehab"/>
    <x v="2"/>
    <d v="2025-05-15T00:00:00"/>
    <x v="1"/>
    <s v="05/19/2025 5:23 AM"/>
    <d v="2025-05-19T10:30:03"/>
    <s v="Approved On Time"/>
    <n v="1"/>
    <s v=""/>
    <s v="422 6002R - DECK Cure"/>
    <s v="240619 - Hector Sanchez Jr"/>
    <s v="Hector Sanchez's Crew"/>
  </r>
  <r>
    <n v="605454"/>
    <s v="240478"/>
    <s v="Quincy L. Haynes"/>
    <x v="27"/>
    <x v="27"/>
    <s v="422 6002R"/>
    <s v="DECK Cure"/>
    <s v="1"/>
    <n v="1"/>
    <x v="1"/>
    <x v="1"/>
    <m/>
    <x v="27"/>
    <s v="Bridge"/>
    <s v="Caleb S. Kocmick"/>
    <s v="05/19/2025, 05:23"/>
    <m/>
    <s v="0001-01-01T00:00:00Z"/>
    <x v="26"/>
    <s v="2025-05-19T10:30:22.2643658Z"/>
    <m/>
    <m/>
    <m/>
    <s v="2024-023 - Tarrant Riverside Bridge Rehab"/>
    <x v="2"/>
    <d v="2025-05-15T00:00:00"/>
    <x v="1"/>
    <s v="05/19/2025 5:23 AM"/>
    <d v="2025-05-19T10:30:22"/>
    <s v="Approved On Time"/>
    <n v="1"/>
    <s v=""/>
    <s v="422 6002R - DECK Cure"/>
    <s v="240478 - Quincy L. Haynes"/>
    <s v="Hector Sanchez's Crew"/>
  </r>
  <r>
    <n v="603424"/>
    <s v="240478"/>
    <s v="Quincy L. Haynes"/>
    <x v="27"/>
    <x v="27"/>
    <s v="500 6001C"/>
    <s v="MOB Eros 3.5% DL"/>
    <s v="1"/>
    <n v="2"/>
    <x v="4"/>
    <x v="1"/>
    <m/>
    <x v="27"/>
    <s v="Bridge"/>
    <s v="Caleb S. Kocmick"/>
    <s v="05/13/2025, 08:58"/>
    <m/>
    <s v="0001-01-01T00:00:00Z"/>
    <x v="26"/>
    <s v="2025-05-13T13:59:15.2344223Z"/>
    <m/>
    <m/>
    <m/>
    <s v="2024-023 - Tarrant Riverside Bridge Rehab"/>
    <x v="2"/>
    <d v="2025-05-12T00:00:00"/>
    <x v="4"/>
    <s v="05/13/2025 8:58 AM"/>
    <d v="2025-05-13T13:59:15"/>
    <s v="Approved On Time"/>
    <n v="2"/>
    <s v=""/>
    <s v="500 6001C - MOB Eros 3.5% DL"/>
    <s v="240478 - Quincy L. Haynes"/>
    <s v="Hector Sanchez's Crew"/>
  </r>
  <r>
    <n v="603722"/>
    <s v="240478"/>
    <s v="Quincy L. Haynes"/>
    <x v="27"/>
    <x v="27"/>
    <s v="422 6002R"/>
    <s v="DECK Cure"/>
    <s v="1"/>
    <n v="2"/>
    <x v="3"/>
    <x v="1"/>
    <m/>
    <x v="27"/>
    <s v="Bridge"/>
    <s v="Hector Sanchez"/>
    <s v="05/14/2025, 06:38"/>
    <m/>
    <s v="0001-01-01T00:00:00Z"/>
    <x v="26"/>
    <s v="2025-05-19T10:30:22.1485922Z"/>
    <m/>
    <m/>
    <m/>
    <s v="2024-023 - Tarrant Riverside Bridge Rehab"/>
    <x v="2"/>
    <d v="2025-05-13T00:00:00"/>
    <x v="3"/>
    <s v="05/14/2025 6:38 AM"/>
    <d v="2025-05-19T10:30:22"/>
    <s v="Approved On Time"/>
    <n v="2"/>
    <s v=""/>
    <s v="422 6002R - DECK Cure"/>
    <s v="240478 - Quincy L. Haynes"/>
    <s v="Hector Sanchez's Crew"/>
  </r>
  <r>
    <n v="603714"/>
    <s v="240478"/>
    <s v="Quincy L. Haynes"/>
    <x v="27"/>
    <x v="27"/>
    <s v="529 6036B"/>
    <s v="CONC CURB TY II F P S"/>
    <s v="1"/>
    <n v="8"/>
    <x v="3"/>
    <x v="1"/>
    <m/>
    <x v="27"/>
    <s v="Bridge"/>
    <s v="Hector Sanchez"/>
    <s v="05/14/2025, 06:37"/>
    <m/>
    <s v="0001-01-01T00:00:00Z"/>
    <x v="26"/>
    <s v="2025-05-19T10:30:22.1334103Z"/>
    <m/>
    <m/>
    <m/>
    <s v="2024-023 - Tarrant Riverside Bridge Rehab"/>
    <x v="2"/>
    <d v="2025-05-13T00:00:00"/>
    <x v="3"/>
    <s v="05/14/2025 6:37 AM"/>
    <d v="2025-05-19T10:30:22"/>
    <s v="Approved On Time"/>
    <n v="8"/>
    <s v=""/>
    <s v="529 6036B - CONC CURB TY II F P S"/>
    <s v="240478 - Quincy L. Haynes"/>
    <s v="Hector Sanchez's Crew"/>
  </r>
  <r>
    <n v="604133"/>
    <s v="240478"/>
    <s v="Quincy L. Haynes"/>
    <x v="27"/>
    <x v="27"/>
    <s v="481 6016A"/>
    <s v="PIPE 12 Rem Replace Pipe Syste"/>
    <s v="1"/>
    <n v="7"/>
    <x v="2"/>
    <x v="1"/>
    <m/>
    <x v="27"/>
    <s v="Bridge"/>
    <s v="Hector Sanchez"/>
    <s v="05/15/2025, 05:16"/>
    <m/>
    <s v="0001-01-01T00:00:00Z"/>
    <x v="26"/>
    <s v="2025-05-19T10:30:22.1654261Z"/>
    <m/>
    <m/>
    <m/>
    <s v="2024-023 - Tarrant Riverside Bridge Rehab"/>
    <x v="2"/>
    <d v="2025-05-14T00:00:00"/>
    <x v="2"/>
    <s v="05/15/2025 5:16 AM"/>
    <d v="2025-05-19T10:30:22"/>
    <s v="Approved On Time"/>
    <n v="7"/>
    <s v=""/>
    <s v="481 6016A - PIPE 12 Rem Replace Pipe Syste"/>
    <s v="240478 - Quincy L. Haynes"/>
    <s v="Hector Sanchez's Crew"/>
  </r>
  <r>
    <n v="603131"/>
    <s v="240478"/>
    <s v="Quincy L. Haynes"/>
    <x v="27"/>
    <x v="27"/>
    <s v="529 6036B"/>
    <s v="CONC CURB TY II F P S"/>
    <s v="1"/>
    <n v="8"/>
    <x v="4"/>
    <x v="1"/>
    <m/>
    <x v="27"/>
    <s v="Bridge"/>
    <s v="Hector Sanchez"/>
    <s v="05/12/2025, 19:14"/>
    <m/>
    <s v="0001-01-01T00:00:00Z"/>
    <x v="26"/>
    <s v="2025-05-13T13:59:15.225853Z"/>
    <m/>
    <m/>
    <m/>
    <s v="2024-023 - Tarrant Riverside Bridge Rehab"/>
    <x v="2"/>
    <d v="2025-05-12T00:00:00"/>
    <x v="4"/>
    <s v="05/12/2025 7:14 PM"/>
    <d v="2025-05-13T13:59:15"/>
    <s v="Approved On Time"/>
    <n v="8"/>
    <s v=""/>
    <s v="529 6036B - CONC CURB TY II F P S"/>
    <s v="240478 - Quincy L. Haynes"/>
    <s v="Hector Sanchez's Crew"/>
  </r>
  <r>
    <n v="603130"/>
    <s v="240018"/>
    <s v="Librado Aguillon"/>
    <x v="27"/>
    <x v="27"/>
    <s v="529 6036B"/>
    <s v="CONC CURB TY II F P S"/>
    <s v="1"/>
    <n v="5"/>
    <x v="4"/>
    <x v="1"/>
    <m/>
    <x v="27"/>
    <s v="Bridge"/>
    <s v="Hector Sanchez"/>
    <s v="05/12/2025, 19:14"/>
    <m/>
    <s v="0001-01-01T00:00:00Z"/>
    <x v="26"/>
    <s v="2025-05-13T13:59:12.1240311Z"/>
    <m/>
    <m/>
    <m/>
    <s v="2024-023 - Tarrant Riverside Bridge Rehab"/>
    <x v="2"/>
    <d v="2025-05-12T00:00:00"/>
    <x v="4"/>
    <s v="05/12/2025 7:14 PM"/>
    <d v="2025-05-13T13:59:12"/>
    <s v="Approved On Time"/>
    <n v="5"/>
    <s v=""/>
    <s v="529 6036B - CONC CURB TY II F P S"/>
    <s v="240018 - Librado Aguillon"/>
    <s v="Hector Sanchez's Crew"/>
  </r>
  <r>
    <n v="603141"/>
    <s v="240018"/>
    <s v="Librado Aguillon"/>
    <x v="27"/>
    <x v="27"/>
    <s v="420 6066A"/>
    <s v="CLC CONC (RAIL FOUNDATION)"/>
    <s v="1"/>
    <n v="5"/>
    <x v="4"/>
    <x v="1"/>
    <m/>
    <x v="27"/>
    <s v="Bridge"/>
    <s v="Hector Sanchez"/>
    <s v="05/12/2025, 19:17"/>
    <m/>
    <s v="0001-01-01T00:00:00Z"/>
    <x v="26"/>
    <s v="2025-05-13T13:59:12.1366512Z"/>
    <m/>
    <m/>
    <m/>
    <s v="2024-023 - Tarrant Riverside Bridge Rehab"/>
    <x v="2"/>
    <d v="2025-05-12T00:00:00"/>
    <x v="4"/>
    <s v="05/12/2025 7:17 PM"/>
    <d v="2025-05-13T13:59:12"/>
    <s v="Approved On Time"/>
    <n v="5"/>
    <s v=""/>
    <s v="420 6066A - CLC CONC (RAIL FOUNDATION)"/>
    <s v="240018 - Librado Aguillon"/>
    <s v="Hector Sanchez's Crew"/>
  </r>
  <r>
    <n v="603712"/>
    <s v="240018"/>
    <s v="Librado Aguillon"/>
    <x v="27"/>
    <x v="27"/>
    <s v="110 6003J"/>
    <s v="EXC Cut Waste Dirt"/>
    <s v="1"/>
    <n v="8"/>
    <x v="3"/>
    <x v="1"/>
    <m/>
    <x v="27"/>
    <s v="Bridge"/>
    <s v="Hector Sanchez"/>
    <s v="05/14/2025, 06:36"/>
    <m/>
    <s v="0001-01-01T00:00:00Z"/>
    <x v="26"/>
    <s v="2025-05-19T10:30:20.1614111Z"/>
    <m/>
    <m/>
    <m/>
    <s v="2024-023 - Tarrant Riverside Bridge Rehab"/>
    <x v="2"/>
    <d v="2025-05-13T00:00:00"/>
    <x v="3"/>
    <s v="05/14/2025 6:36 AM"/>
    <d v="2025-05-19T10:30:20"/>
    <s v="Approved On Time"/>
    <n v="8"/>
    <s v=""/>
    <s v="110 6003J - EXC Cut Waste Dirt"/>
    <s v="240018 - Librado Aguillon"/>
    <s v="Hector Sanchez's Crew"/>
  </r>
  <r>
    <n v="603721"/>
    <s v="240018"/>
    <s v="Librado Aguillon"/>
    <x v="27"/>
    <x v="27"/>
    <s v="422 6002R"/>
    <s v="DECK Cure"/>
    <s v="1"/>
    <n v="2"/>
    <x v="3"/>
    <x v="1"/>
    <m/>
    <x v="27"/>
    <s v="Bridge"/>
    <s v="Hector Sanchez"/>
    <s v="05/14/2025, 06:38"/>
    <m/>
    <s v="0001-01-01T00:00:00Z"/>
    <x v="26"/>
    <s v="2025-05-19T10:30:20.174423Z"/>
    <m/>
    <m/>
    <m/>
    <s v="2024-023 - Tarrant Riverside Bridge Rehab"/>
    <x v="2"/>
    <d v="2025-05-13T00:00:00"/>
    <x v="3"/>
    <s v="05/14/2025 6:38 AM"/>
    <d v="2025-05-19T10:30:20"/>
    <s v="Approved On Time"/>
    <n v="2"/>
    <s v=""/>
    <s v="422 6002R - DECK Cure"/>
    <s v="240018 - Librado Aguillon"/>
    <s v="Hector Sanchez's Crew"/>
  </r>
  <r>
    <n v="604139"/>
    <s v="240018"/>
    <s v="Librado Aguillon"/>
    <x v="27"/>
    <x v="27"/>
    <s v="110 6003J"/>
    <s v="EXC Cut Waste Dirt"/>
    <s v="1"/>
    <n v="10"/>
    <x v="2"/>
    <x v="1"/>
    <m/>
    <x v="27"/>
    <s v="Bridge"/>
    <s v="Hector Sanchez"/>
    <s v="05/15/2025, 05:19"/>
    <m/>
    <s v="0001-01-01T00:00:00Z"/>
    <x v="26"/>
    <s v="2025-05-19T10:30:20.2001195Z"/>
    <m/>
    <m/>
    <m/>
    <s v="2024-023 - Tarrant Riverside Bridge Rehab"/>
    <x v="2"/>
    <d v="2025-05-14T00:00:00"/>
    <x v="2"/>
    <s v="05/15/2025 5:19 AM"/>
    <d v="2025-05-19T10:30:20"/>
    <s v="Approved On Time"/>
    <n v="10"/>
    <s v=""/>
    <s v="110 6003J - EXC Cut Waste Dirt"/>
    <s v="240018 - Librado Aguillon"/>
    <s v="Hector Sanchez's Crew"/>
  </r>
  <r>
    <n v="603092"/>
    <s v="240044"/>
    <s v="Floriberto Govea"/>
    <x v="27"/>
    <x v="27"/>
    <s v="110 6003J"/>
    <s v="EXC Cut Waste Dirt"/>
    <s v="1"/>
    <n v="10"/>
    <x v="4"/>
    <x v="1"/>
    <m/>
    <x v="27"/>
    <s v="Bridge"/>
    <s v="Hector Sanchez"/>
    <s v="05/12/2025, 19:10"/>
    <m/>
    <s v="0001-01-01T00:00:00Z"/>
    <x v="26"/>
    <s v="2025-05-13T13:59:01.9877638Z"/>
    <m/>
    <m/>
    <m/>
    <s v="2024-023 - Tarrant Riverside Bridge Rehab"/>
    <x v="2"/>
    <d v="2025-05-12T00:00:00"/>
    <x v="4"/>
    <s v="05/12/2025 7:10 PM"/>
    <d v="2025-05-13T13:59:01"/>
    <s v="Approved On Time"/>
    <n v="10"/>
    <s v=""/>
    <s v="110 6003J - EXC Cut Waste Dirt"/>
    <s v="240044 - Floriberto Govea"/>
    <s v="Hector Sanchez's Crew"/>
  </r>
  <r>
    <n v="605123"/>
    <s v="240478"/>
    <s v="Quincy L. Haynes"/>
    <x v="27"/>
    <x v="27"/>
    <s v="529 6036B"/>
    <s v="CONC CURB TY II F P S"/>
    <s v="1"/>
    <n v="2"/>
    <x v="0"/>
    <x v="1"/>
    <m/>
    <x v="27"/>
    <s v="Bridge"/>
    <s v="Hector Sanchez"/>
    <s v="05/17/2025, 10:22"/>
    <m/>
    <s v="0001-01-01T00:00:00Z"/>
    <x v="26"/>
    <s v="2025-05-19T10:30:22.2548677Z"/>
    <m/>
    <m/>
    <m/>
    <s v="2024-023 - Tarrant Riverside Bridge Rehab"/>
    <x v="2"/>
    <d v="2025-05-16T00:00:00"/>
    <x v="0"/>
    <s v="05/17/2025 10:22 AM"/>
    <d v="2025-05-19T10:30:22"/>
    <s v="Approved On Time"/>
    <n v="2"/>
    <s v=""/>
    <s v="529 6036B - CONC CURB TY II F P S"/>
    <s v="240478 - Quincy L. Haynes"/>
    <s v="Hector Sanchez's Crew"/>
  </r>
  <r>
    <n v="605028"/>
    <s v="240478"/>
    <s v="Quincy L. Haynes"/>
    <x v="27"/>
    <x v="27"/>
    <s v="420 6066A"/>
    <s v="CLC CONC (RAIL FOUNDATION)"/>
    <s v="1"/>
    <n v="2"/>
    <x v="0"/>
    <x v="1"/>
    <m/>
    <x v="27"/>
    <s v="Bridge"/>
    <s v="Hector Sanchez"/>
    <s v="05/17/2025, 07:07"/>
    <m/>
    <s v="0001-01-01T00:00:00Z"/>
    <x v="26"/>
    <s v="2025-05-19T10:30:22.2237709Z"/>
    <m/>
    <m/>
    <m/>
    <s v="2024-023 - Tarrant Riverside Bridge Rehab"/>
    <x v="2"/>
    <d v="2025-05-16T00:00:00"/>
    <x v="0"/>
    <s v="05/17/2025 7:07 AM"/>
    <d v="2025-05-19T10:30:22"/>
    <s v="Approved On Time"/>
    <n v="2"/>
    <s v=""/>
    <s v="420 6066A - CLC CONC (RAIL FOUNDATION)"/>
    <s v="240478 - Quincy L. Haynes"/>
    <s v="Hector Sanchez's Crew"/>
  </r>
  <r>
    <n v="605117"/>
    <s v="240478"/>
    <s v="Quincy L. Haynes"/>
    <x v="27"/>
    <x v="27"/>
    <s v="481 6016A"/>
    <s v="PIPE 12 Rem Replace Pipe Syste"/>
    <s v="1"/>
    <n v="6"/>
    <x v="0"/>
    <x v="1"/>
    <m/>
    <x v="27"/>
    <s v="Bridge"/>
    <s v="Hector Sanchez"/>
    <s v="05/17/2025, 10:19"/>
    <m/>
    <s v="0001-01-01T00:00:00Z"/>
    <x v="26"/>
    <s v="2025-05-19T10:30:22.2396169Z"/>
    <m/>
    <m/>
    <m/>
    <s v="2024-023 - Tarrant Riverside Bridge Rehab"/>
    <x v="2"/>
    <d v="2025-05-16T00:00:00"/>
    <x v="0"/>
    <s v="05/17/2025 10:19 AM"/>
    <d v="2025-05-19T10:30:22"/>
    <s v="Approved On Time"/>
    <n v="6"/>
    <s v=""/>
    <s v="481 6016A - PIPE 12 Rem Replace Pipe Syste"/>
    <s v="240478 - Quincy L. Haynes"/>
    <s v="Hector Sanchez's Crew"/>
  </r>
  <r>
    <n v="604140"/>
    <s v="240478"/>
    <s v="Quincy L. Haynes"/>
    <x v="27"/>
    <x v="27"/>
    <s v="422 6002G"/>
    <s v="DECK F S End Dam"/>
    <s v="1"/>
    <n v="3"/>
    <x v="2"/>
    <x v="1"/>
    <m/>
    <x v="27"/>
    <s v="Bridge"/>
    <s v="Hector Sanchez"/>
    <s v="05/15/2025, 05:21"/>
    <m/>
    <s v="0001-01-01T00:00:00Z"/>
    <x v="26"/>
    <s v="2025-05-19T10:30:22.1785357Z"/>
    <m/>
    <m/>
    <m/>
    <s v="2024-023 - Tarrant Riverside Bridge Rehab"/>
    <x v="2"/>
    <d v="2025-05-14T00:00:00"/>
    <x v="2"/>
    <s v="05/15/2025 5:21 AM"/>
    <d v="2025-05-19T10:30:22"/>
    <s v="Approved On Time"/>
    <n v="3"/>
    <s v=""/>
    <s v="422 6002G - DECK F S End Dam"/>
    <s v="240478 - Quincy L. Haynes"/>
    <s v="Hector Sanchez's Crew"/>
  </r>
  <r>
    <n v="604435"/>
    <s v="240478"/>
    <s v="Quincy L. Haynes"/>
    <x v="27"/>
    <x v="27"/>
    <s v="481 6014A"/>
    <s v="PIPE 8 Ins Pipe System"/>
    <s v="1"/>
    <n v="8"/>
    <x v="1"/>
    <x v="1"/>
    <m/>
    <x v="27"/>
    <s v="Bridge"/>
    <s v="Hector Sanchez"/>
    <s v="05/15/2025, 18:20"/>
    <m/>
    <s v="0001-01-01T00:00:00Z"/>
    <x v="26"/>
    <s v="2025-05-19T10:30:22.1935273Z"/>
    <m/>
    <m/>
    <m/>
    <s v="2024-023 - Tarrant Riverside Bridge Rehab"/>
    <x v="2"/>
    <d v="2025-05-15T00:00:00"/>
    <x v="1"/>
    <s v="05/15/2025 6:20 PM"/>
    <d v="2025-05-19T10:30:22"/>
    <s v="Approved On Time"/>
    <n v="8"/>
    <s v=""/>
    <s v="481 6014A - PIPE 8 Ins Pipe System"/>
    <s v="240478 - Quincy L. Haynes"/>
    <s v="Hector Sanchez's Crew"/>
  </r>
  <r>
    <n v="604440"/>
    <s v="240478"/>
    <s v="Quincy L. Haynes"/>
    <x v="27"/>
    <x v="27"/>
    <s v="422 6002K"/>
    <s v="DECK Ins Rem Mach Rail"/>
    <s v="1"/>
    <n v="1"/>
    <x v="1"/>
    <x v="1"/>
    <m/>
    <x v="27"/>
    <s v="Bridge"/>
    <s v="Hector Sanchez"/>
    <s v="05/15/2025, 18:23"/>
    <m/>
    <s v="0001-01-01T00:00:00Z"/>
    <x v="26"/>
    <s v="2025-05-19T10:30:22.2122309Z"/>
    <m/>
    <m/>
    <m/>
    <s v="2024-023 - Tarrant Riverside Bridge Rehab"/>
    <x v="2"/>
    <d v="2025-05-15T00:00:00"/>
    <x v="1"/>
    <s v="05/15/2025 6:23 PM"/>
    <d v="2025-05-19T10:30:22"/>
    <s v="Approved On Time"/>
    <n v="1"/>
    <s v=""/>
    <s v="422 6002K - DECK Ins Rem Mach Rail"/>
    <s v="240478 - Quincy L. Haynes"/>
    <s v="Hector Sanchez's Crew"/>
  </r>
  <r>
    <n v="605125"/>
    <s v="240083"/>
    <s v="Hector Sanchez"/>
    <x v="27"/>
    <x v="27"/>
    <s v="529 6036B"/>
    <s v="CONC CURB TY II F P S"/>
    <s v="1"/>
    <n v="3"/>
    <x v="0"/>
    <x v="1"/>
    <m/>
    <x v="27"/>
    <s v="Bridge"/>
    <s v="Hector Sanchez"/>
    <s v="05/17/2025, 10:22"/>
    <m/>
    <s v="0001-01-01T00:00:00Z"/>
    <x v="26"/>
    <s v="2025-05-19T10:30:00.963021Z"/>
    <m/>
    <m/>
    <m/>
    <s v="2024-023 - Tarrant Riverside Bridge Rehab"/>
    <x v="2"/>
    <d v="2025-05-16T00:00:00"/>
    <x v="0"/>
    <s v="05/17/2025 10:22 AM"/>
    <d v="2025-05-19T10:30:00"/>
    <s v="Approved On Time"/>
    <n v="3"/>
    <s v=""/>
    <s v="529 6036B - CONC CURB TY II F P S"/>
    <s v="240083 - Hector Sanchez"/>
    <s v="Hector Sanchez's Crew"/>
  </r>
  <r>
    <n v="604144"/>
    <s v="240083"/>
    <s v="Hector Sanchez"/>
    <x v="27"/>
    <x v="27"/>
    <s v="422 6002G"/>
    <s v="DECK F S End Dam"/>
    <s v="1"/>
    <n v="4"/>
    <x v="2"/>
    <x v="1"/>
    <m/>
    <x v="27"/>
    <s v="Bridge"/>
    <s v="Hector Sanchez"/>
    <s v="05/15/2025, 05:22"/>
    <m/>
    <s v="0001-01-01T00:00:00Z"/>
    <x v="26"/>
    <s v="2025-05-19T10:30:00.8809346Z"/>
    <m/>
    <m/>
    <m/>
    <s v="2024-023 - Tarrant Riverside Bridge Rehab"/>
    <x v="2"/>
    <d v="2025-05-14T00:00:00"/>
    <x v="2"/>
    <s v="05/15/2025 5:22 AM"/>
    <d v="2025-05-19T10:30:00"/>
    <s v="Approved On Time"/>
    <n v="4"/>
    <s v=""/>
    <s v="422 6002G - DECK F S End Dam"/>
    <s v="240083 - Hector Sanchez"/>
    <s v="Hector Sanchez's Crew"/>
  </r>
  <r>
    <n v="604445"/>
    <s v="240083"/>
    <s v="Hector Sanchez"/>
    <x v="27"/>
    <x v="27"/>
    <s v="422 6002K"/>
    <s v="DECK Ins Rem Mach Rail"/>
    <s v="1"/>
    <n v="3"/>
    <x v="1"/>
    <x v="1"/>
    <m/>
    <x v="27"/>
    <s v="Bridge"/>
    <s v="Hector Sanchez"/>
    <s v="05/15/2025, 18:28"/>
    <m/>
    <s v="0001-01-01T00:00:00Z"/>
    <x v="26"/>
    <s v="2025-05-19T10:30:00.8954574Z"/>
    <m/>
    <m/>
    <m/>
    <s v="2024-023 - Tarrant Riverside Bridge Rehab"/>
    <x v="2"/>
    <d v="2025-05-15T00:00:00"/>
    <x v="1"/>
    <s v="05/15/2025 6:28 PM"/>
    <d v="2025-05-19T10:30:00"/>
    <s v="Approved On Time"/>
    <n v="3"/>
    <s v=""/>
    <s v="422 6002K - DECK Ins Rem Mach Rail"/>
    <s v="240083 - Hector Sanchez"/>
    <s v="Hector Sanchez's Crew"/>
  </r>
  <r>
    <n v="604446"/>
    <s v="240083"/>
    <s v="Hector Sanchez"/>
    <x v="27"/>
    <x v="27"/>
    <s v="481 6014A"/>
    <s v="PIPE 8 Ins Pipe System"/>
    <s v="1"/>
    <n v="2"/>
    <x v="1"/>
    <x v="1"/>
    <m/>
    <x v="27"/>
    <s v="Bridge"/>
    <s v="Hector Sanchez"/>
    <s v="05/15/2025, 18:28"/>
    <m/>
    <s v="0001-01-01T00:00:00Z"/>
    <x v="26"/>
    <s v="2025-05-19T10:30:00.9163212Z"/>
    <m/>
    <m/>
    <m/>
    <s v="2024-023 - Tarrant Riverside Bridge Rehab"/>
    <x v="2"/>
    <d v="2025-05-15T00:00:00"/>
    <x v="1"/>
    <s v="05/15/2025 6:28 PM"/>
    <d v="2025-05-19T10:30:00"/>
    <s v="Approved On Time"/>
    <n v="2"/>
    <s v=""/>
    <s v="481 6014A - PIPE 8 Ins Pipe System"/>
    <s v="240083 - Hector Sanchez"/>
    <s v="Hector Sanchez's Crew"/>
  </r>
  <r>
    <n v="604447"/>
    <s v="240083"/>
    <s v="Hector Sanchez"/>
    <x v="27"/>
    <x v="27"/>
    <s v="422 6002G"/>
    <s v="DECK F S End Dam"/>
    <s v="1"/>
    <n v="2"/>
    <x v="1"/>
    <x v="1"/>
    <m/>
    <x v="27"/>
    <s v="Bridge"/>
    <s v="Hector Sanchez"/>
    <s v="05/15/2025, 18:28"/>
    <m/>
    <s v="0001-01-01T00:00:00Z"/>
    <x v="26"/>
    <s v="2025-05-19T10:30:00.9329233Z"/>
    <m/>
    <m/>
    <m/>
    <s v="2024-023 - Tarrant Riverside Bridge Rehab"/>
    <x v="2"/>
    <d v="2025-05-15T00:00:00"/>
    <x v="1"/>
    <s v="05/15/2025 6:28 PM"/>
    <d v="2025-05-19T10:30:00"/>
    <s v="Approved On Time"/>
    <n v="2"/>
    <s v=""/>
    <s v="422 6002G - DECK F S End Dam"/>
    <s v="240083 - Hector Sanchez"/>
    <s v="Hector Sanchez's Crew"/>
  </r>
  <r>
    <n v="604138"/>
    <s v="240083"/>
    <s v="Hector Sanchez"/>
    <x v="27"/>
    <x v="27"/>
    <s v="481 6016A"/>
    <s v="PIPE 12 Rem Replace Pipe Syste"/>
    <s v="1"/>
    <n v="4"/>
    <x v="2"/>
    <x v="1"/>
    <m/>
    <x v="27"/>
    <s v="Bridge"/>
    <s v="Hector Sanchez"/>
    <s v="05/15/2025, 05:17"/>
    <m/>
    <s v="0001-01-01T00:00:00Z"/>
    <x v="26"/>
    <s v="2025-05-19T10:30:00.8616756Z"/>
    <m/>
    <m/>
    <m/>
    <s v="2024-023 - Tarrant Riverside Bridge Rehab"/>
    <x v="2"/>
    <d v="2025-05-14T00:00:00"/>
    <x v="2"/>
    <s v="05/15/2025 5:17 AM"/>
    <d v="2025-05-19T10:30:00"/>
    <s v="Approved On Time"/>
    <n v="4"/>
    <s v=""/>
    <s v="481 6016A - PIPE 12 Rem Replace Pipe Syste"/>
    <s v="240083 - Hector Sanchez"/>
    <s v="Hector Sanchez's Crew"/>
  </r>
  <r>
    <n v="603719"/>
    <s v="240083"/>
    <s v="Hector Sanchez"/>
    <x v="27"/>
    <x v="27"/>
    <s v="529 6036B"/>
    <s v="CONC CURB TY II F P S"/>
    <s v="1"/>
    <n v="6"/>
    <x v="3"/>
    <x v="1"/>
    <m/>
    <x v="27"/>
    <s v="Bridge"/>
    <s v="Hector Sanchez"/>
    <s v="05/14/2025, 06:37"/>
    <m/>
    <s v="0001-01-01T00:00:00Z"/>
    <x v="26"/>
    <s v="2025-05-19T10:30:00.830224Z"/>
    <m/>
    <m/>
    <m/>
    <s v="2024-023 - Tarrant Riverside Bridge Rehab"/>
    <x v="2"/>
    <d v="2025-05-13T00:00:00"/>
    <x v="3"/>
    <s v="05/14/2025 6:37 AM"/>
    <d v="2025-05-19T10:30:00"/>
    <s v="Approved On Time"/>
    <n v="6"/>
    <s v=""/>
    <s v="529 6036B - CONC CURB TY II F P S"/>
    <s v="240083 - Hector Sanchez"/>
    <s v="Hector Sanchez's Crew"/>
  </r>
  <r>
    <n v="603720"/>
    <s v="240083"/>
    <s v="Hector Sanchez"/>
    <x v="27"/>
    <x v="27"/>
    <s v="110 6003J"/>
    <s v="EXC Cut Waste Dirt"/>
    <s v="1"/>
    <n v="2"/>
    <x v="3"/>
    <x v="1"/>
    <m/>
    <x v="27"/>
    <s v="Bridge"/>
    <s v="Hector Sanchez"/>
    <s v="05/14/2025, 06:37"/>
    <m/>
    <s v="0001-01-01T00:00:00Z"/>
    <x v="26"/>
    <s v="2025-05-19T10:30:00.8513641Z"/>
    <m/>
    <m/>
    <m/>
    <s v="2024-023 - Tarrant Riverside Bridge Rehab"/>
    <x v="2"/>
    <d v="2025-05-13T00:00:00"/>
    <x v="3"/>
    <s v="05/14/2025 6:37 AM"/>
    <d v="2025-05-19T10:30:00"/>
    <s v="Approved On Time"/>
    <n v="2"/>
    <s v=""/>
    <s v="110 6003J - EXC Cut Waste Dirt"/>
    <s v="240083 - Hector Sanchez"/>
    <s v="Hector Sanchez's Crew"/>
  </r>
  <r>
    <n v="605119"/>
    <s v="240083"/>
    <s v="Hector Sanchez"/>
    <x v="27"/>
    <x v="27"/>
    <s v="481 6016A"/>
    <s v="PIPE 12 Rem Replace Pipe Syste"/>
    <s v="1"/>
    <n v="4"/>
    <x v="0"/>
    <x v="1"/>
    <m/>
    <x v="27"/>
    <s v="Bridge"/>
    <s v="Hector Sanchez"/>
    <s v="05/17/2025, 10:19"/>
    <m/>
    <s v="0001-01-01T00:00:00Z"/>
    <x v="26"/>
    <s v="2025-05-19T10:30:00.9451125Z"/>
    <m/>
    <m/>
    <m/>
    <s v="2024-023 - Tarrant Riverside Bridge Rehab"/>
    <x v="2"/>
    <d v="2025-05-16T00:00:00"/>
    <x v="0"/>
    <s v="05/17/2025 10:19 AM"/>
    <d v="2025-05-19T10:30:00"/>
    <s v="Approved On Time"/>
    <n v="4"/>
    <s v=""/>
    <s v="481 6016A - PIPE 12 Rem Replace Pipe Syste"/>
    <s v="240083 - Hector Sanchez"/>
    <s v="Hector Sanchez's Crew"/>
  </r>
  <r>
    <n v="605131"/>
    <s v="240083"/>
    <s v="Hector Sanchez"/>
    <x v="27"/>
    <x v="27"/>
    <s v="420 6066A"/>
    <s v="CLC CONC (RAIL FOUNDATION)"/>
    <s v="1"/>
    <n v="1"/>
    <x v="0"/>
    <x v="1"/>
    <m/>
    <x v="27"/>
    <s v="Bridge"/>
    <s v="Hector Sanchez"/>
    <s v="05/17/2025, 10:25"/>
    <m/>
    <s v="0001-01-01T00:00:00Z"/>
    <x v="26"/>
    <s v="2025-05-19T10:30:00.9764382Z"/>
    <m/>
    <m/>
    <m/>
    <s v="2024-023 - Tarrant Riverside Bridge Rehab"/>
    <x v="2"/>
    <d v="2025-05-16T00:00:00"/>
    <x v="0"/>
    <s v="05/17/2025 10:25 AM"/>
    <d v="2025-05-19T10:30:00"/>
    <s v="Approved On Time"/>
    <n v="1"/>
    <s v=""/>
    <s v="420 6066A - CLC CONC (RAIL FOUNDATION)"/>
    <s v="240083 - Hector Sanchez"/>
    <s v="Hector Sanchez's Crew"/>
  </r>
  <r>
    <n v="604450"/>
    <s v="240333"/>
    <s v="David A. Chavez"/>
    <x v="27"/>
    <x v="27"/>
    <s v="422 6002G"/>
    <s v="DECK F S End Dam"/>
    <s v="1"/>
    <n v="2"/>
    <x v="1"/>
    <x v="1"/>
    <m/>
    <x v="27"/>
    <s v="Bridge"/>
    <s v="Hector Sanchez"/>
    <s v="05/15/2025, 18:29"/>
    <m/>
    <s v="0001-01-01T00:00:00Z"/>
    <x v="26"/>
    <s v="2025-05-19T10:29:55.8210168Z"/>
    <m/>
    <m/>
    <m/>
    <s v="2024-023 - Tarrant Riverside Bridge Rehab"/>
    <x v="2"/>
    <d v="2025-05-15T00:00:00"/>
    <x v="1"/>
    <s v="05/15/2025 6:29 PM"/>
    <d v="2025-05-19T10:29:55"/>
    <s v="Approved On Time"/>
    <n v="2"/>
    <s v=""/>
    <s v="422 6002G - DECK F S End Dam"/>
    <s v="240333 - David A. Chavez"/>
    <s v="Hector Sanchez's Crew"/>
  </r>
  <r>
    <n v="605118"/>
    <s v="240333"/>
    <s v="David A. Chavez"/>
    <x v="27"/>
    <x v="27"/>
    <s v="481 6016A"/>
    <s v="PIPE 12 Rem Replace Pipe Syste"/>
    <s v="1"/>
    <n v="5"/>
    <x v="0"/>
    <x v="1"/>
    <m/>
    <x v="27"/>
    <s v="Bridge"/>
    <s v="Hector Sanchez"/>
    <s v="05/17/2025, 10:19"/>
    <m/>
    <s v="0001-01-01T00:00:00Z"/>
    <x v="26"/>
    <s v="2025-05-19T10:29:55.8280286Z"/>
    <m/>
    <m/>
    <m/>
    <s v="2024-023 - Tarrant Riverside Bridge Rehab"/>
    <x v="2"/>
    <d v="2025-05-16T00:00:00"/>
    <x v="0"/>
    <s v="05/17/2025 10:19 AM"/>
    <d v="2025-05-19T10:29:55"/>
    <s v="Approved On Time"/>
    <n v="5"/>
    <s v=""/>
    <s v="481 6016A - PIPE 12 Rem Replace Pipe Syste"/>
    <s v="240333 - David A. Chavez"/>
    <s v="Hector Sanchez's Crew"/>
  </r>
  <r>
    <n v="605124"/>
    <s v="240333"/>
    <s v="David A. Chavez"/>
    <x v="27"/>
    <x v="27"/>
    <s v="529 6036B"/>
    <s v="CONC CURB TY II F P S"/>
    <s v="1"/>
    <n v="3.5"/>
    <x v="0"/>
    <x v="1"/>
    <m/>
    <x v="27"/>
    <s v="Bridge"/>
    <s v="Hector Sanchez"/>
    <s v="05/17/2025, 10:22"/>
    <m/>
    <s v="0001-01-01T00:00:00Z"/>
    <x v="26"/>
    <s v="2025-05-19T10:29:55.8416851Z"/>
    <m/>
    <m/>
    <m/>
    <s v="2024-023 - Tarrant Riverside Bridge Rehab"/>
    <x v="2"/>
    <d v="2025-05-16T00:00:00"/>
    <x v="0"/>
    <s v="05/17/2025 10:22 AM"/>
    <d v="2025-05-19T10:29:55"/>
    <s v="Approved On Time"/>
    <n v="3.5"/>
    <s v=""/>
    <s v="529 6036B - CONC CURB TY II F P S"/>
    <s v="240333 - David A. Chavez"/>
    <s v="Hector Sanchez's Crew"/>
  </r>
  <r>
    <n v="605128"/>
    <s v="240333"/>
    <s v="David A. Chavez"/>
    <x v="27"/>
    <x v="27"/>
    <s v="420 6066A"/>
    <s v="CLC CONC (RAIL FOUNDATION)"/>
    <s v="1"/>
    <n v="1.5"/>
    <x v="0"/>
    <x v="1"/>
    <m/>
    <x v="27"/>
    <s v="Bridge"/>
    <s v="Hector Sanchez"/>
    <s v="05/17/2025, 10:24"/>
    <m/>
    <s v="0001-01-01T00:00:00Z"/>
    <x v="26"/>
    <s v="2025-05-19T10:29:55.849696Z"/>
    <m/>
    <m/>
    <m/>
    <s v="2024-023 - Tarrant Riverside Bridge Rehab"/>
    <x v="2"/>
    <d v="2025-05-16T00:00:00"/>
    <x v="0"/>
    <s v="05/17/2025 10:24 AM"/>
    <d v="2025-05-19T10:29:55"/>
    <s v="Approved On Time"/>
    <n v="1.5"/>
    <s v=""/>
    <s v="420 6066A - CLC CONC (RAIL FOUNDATION)"/>
    <s v="240333 - David A. Chavez"/>
    <s v="Hector Sanchez's Crew"/>
  </r>
  <r>
    <n v="604141"/>
    <s v="240333"/>
    <s v="David A. Chavez"/>
    <x v="27"/>
    <x v="27"/>
    <s v="422 6002G"/>
    <s v="DECK F S End Dam"/>
    <s v="1"/>
    <n v="3"/>
    <x v="2"/>
    <x v="1"/>
    <m/>
    <x v="27"/>
    <s v="Bridge"/>
    <s v="Hector Sanchez"/>
    <s v="05/15/2025, 05:21"/>
    <m/>
    <s v="0001-01-01T00:00:00Z"/>
    <x v="26"/>
    <s v="2025-05-19T10:29:55.8056844Z"/>
    <m/>
    <m/>
    <m/>
    <s v="2024-023 - Tarrant Riverside Bridge Rehab"/>
    <x v="2"/>
    <d v="2025-05-14T00:00:00"/>
    <x v="2"/>
    <s v="05/15/2025 5:21 AM"/>
    <d v="2025-05-19T10:29:55"/>
    <s v="Approved On Time"/>
    <n v="3"/>
    <s v=""/>
    <s v="422 6002G - DECK F S End Dam"/>
    <s v="240333 - David A. Chavez"/>
    <s v="Hector Sanchez's Crew"/>
  </r>
  <r>
    <n v="604436"/>
    <s v="240333"/>
    <s v="David A. Chavez"/>
    <x v="27"/>
    <x v="27"/>
    <s v="481 6014A"/>
    <s v="PIPE 8 Ins Pipe System"/>
    <s v="1"/>
    <n v="8"/>
    <x v="1"/>
    <x v="1"/>
    <m/>
    <x v="27"/>
    <s v="Bridge"/>
    <s v="Hector Sanchez"/>
    <s v="05/15/2025, 18:21"/>
    <m/>
    <s v="0001-01-01T00:00:00Z"/>
    <x v="26"/>
    <s v="2025-05-19T10:29:55.81344Z"/>
    <m/>
    <m/>
    <m/>
    <s v="2024-023 - Tarrant Riverside Bridge Rehab"/>
    <x v="2"/>
    <d v="2025-05-15T00:00:00"/>
    <x v="1"/>
    <s v="05/15/2025 6:21 PM"/>
    <d v="2025-05-19T10:29:55"/>
    <s v="Approved On Time"/>
    <n v="8"/>
    <s v=""/>
    <s v="481 6014A - PIPE 8 Ins Pipe System"/>
    <s v="240333 - David A. Chavez"/>
    <s v="Hector Sanchez's Crew"/>
  </r>
  <r>
    <n v="603715"/>
    <s v="240333"/>
    <s v="David A. Chavez"/>
    <x v="27"/>
    <x v="27"/>
    <s v="529 6036B"/>
    <s v="CONC CURB TY II F P S"/>
    <s v="1"/>
    <n v="10"/>
    <x v="3"/>
    <x v="1"/>
    <m/>
    <x v="27"/>
    <s v="Bridge"/>
    <s v="Hector Sanchez"/>
    <s v="05/14/2025, 06:37"/>
    <m/>
    <s v="0001-01-01T00:00:00Z"/>
    <x v="26"/>
    <s v="2025-05-19T10:29:55.790132Z"/>
    <m/>
    <m/>
    <m/>
    <s v="2024-023 - Tarrant Riverside Bridge Rehab"/>
    <x v="2"/>
    <d v="2025-05-13T00:00:00"/>
    <x v="3"/>
    <s v="05/14/2025 6:37 AM"/>
    <d v="2025-05-19T10:29:55"/>
    <s v="Approved On Time"/>
    <n v="10"/>
    <s v=""/>
    <s v="529 6036B - CONC CURB TY II F P S"/>
    <s v="240333 - David A. Chavez"/>
    <s v="Hector Sanchez's Crew"/>
  </r>
  <r>
    <n v="604134"/>
    <s v="240333"/>
    <s v="David A. Chavez"/>
    <x v="27"/>
    <x v="27"/>
    <s v="481 6016A"/>
    <s v="PIPE 12 Rem Replace Pipe Syste"/>
    <s v="1"/>
    <n v="7"/>
    <x v="2"/>
    <x v="1"/>
    <m/>
    <x v="27"/>
    <s v="Bridge"/>
    <s v="Hector Sanchez"/>
    <s v="05/15/2025, 05:16"/>
    <m/>
    <s v="0001-01-01T00:00:00Z"/>
    <x v="26"/>
    <s v="2025-05-19T10:29:55.7985451Z"/>
    <m/>
    <m/>
    <m/>
    <s v="2024-023 - Tarrant Riverside Bridge Rehab"/>
    <x v="2"/>
    <d v="2025-05-14T00:00:00"/>
    <x v="2"/>
    <s v="05/15/2025 5:16 AM"/>
    <d v="2025-05-19T10:29:55"/>
    <s v="Approved On Time"/>
    <n v="7"/>
    <s v=""/>
    <s v="481 6016A - PIPE 12 Rem Replace Pipe Syste"/>
    <s v="240333 - David A. Chavez"/>
    <s v="Hector Sanchez's Crew"/>
  </r>
  <r>
    <n v="603132"/>
    <s v="240333"/>
    <s v="David A. Chavez"/>
    <x v="27"/>
    <x v="27"/>
    <s v="529 6036B"/>
    <s v="CONC CURB TY II F P S"/>
    <s v="1"/>
    <n v="8"/>
    <x v="4"/>
    <x v="1"/>
    <m/>
    <x v="27"/>
    <s v="Bridge"/>
    <s v="Hector Sanchez"/>
    <s v="05/12/2025, 19:14"/>
    <m/>
    <s v="0001-01-01T00:00:00Z"/>
    <x v="26"/>
    <s v="2025-05-13T13:58:56.1691934Z"/>
    <m/>
    <m/>
    <m/>
    <s v="2024-023 - Tarrant Riverside Bridge Rehab"/>
    <x v="2"/>
    <d v="2025-05-12T00:00:00"/>
    <x v="4"/>
    <s v="05/12/2025 7:14 PM"/>
    <d v="2025-05-13T13:58:56"/>
    <s v="Approved On Time"/>
    <n v="8"/>
    <s v=""/>
    <s v="529 6036B - CONC CURB TY II F P S"/>
    <s v="240333 - David A. Chavez"/>
    <s v="Hector Sanchez's Crew"/>
  </r>
  <r>
    <n v="605127"/>
    <s v="240619"/>
    <s v="Hector Sanchez Jr"/>
    <x v="27"/>
    <x v="27"/>
    <s v="529 6036B"/>
    <s v="CONC CURB TY II F P S"/>
    <s v="1"/>
    <n v="4"/>
    <x v="0"/>
    <x v="1"/>
    <m/>
    <x v="27"/>
    <s v="Bridge"/>
    <s v="Hector Sanchez"/>
    <s v="05/17/2025, 10:22"/>
    <m/>
    <s v="0001-01-01T00:00:00Z"/>
    <x v="26"/>
    <s v="2025-05-19T10:30:03.4514608Z"/>
    <m/>
    <m/>
    <m/>
    <s v="2024-023 - Tarrant Riverside Bridge Rehab"/>
    <x v="2"/>
    <d v="2025-05-16T00:00:00"/>
    <x v="0"/>
    <s v="05/17/2025 10:22 AM"/>
    <d v="2025-05-19T10:30:03"/>
    <s v="Approved On Time"/>
    <n v="4"/>
    <s v=""/>
    <s v="529 6036B - CONC CURB TY II F P S"/>
    <s v="240619 - Hector Sanchez Jr"/>
    <s v="Hector Sanchez's Crew"/>
  </r>
  <r>
    <n v="603133"/>
    <s v="240402"/>
    <s v="Acel Mendoza"/>
    <x v="27"/>
    <x v="27"/>
    <s v="529 6036B"/>
    <s v="CONC CURB TY II F P S"/>
    <s v="1"/>
    <n v="5"/>
    <x v="4"/>
    <x v="1"/>
    <m/>
    <x v="27"/>
    <s v="Bridge"/>
    <s v="Hector Sanchez"/>
    <s v="05/12/2025, 19:14"/>
    <m/>
    <s v="0001-01-01T00:00:00Z"/>
    <x v="26"/>
    <s v="2025-05-13T13:58:54.0026934Z"/>
    <m/>
    <m/>
    <m/>
    <s v="2024-023 - Tarrant Riverside Bridge Rehab"/>
    <x v="2"/>
    <d v="2025-05-12T00:00:00"/>
    <x v="4"/>
    <s v="05/12/2025 7:14 PM"/>
    <d v="2025-05-13T13:58:54"/>
    <s v="Approved On Time"/>
    <n v="5"/>
    <s v=""/>
    <s v="529 6036B - CONC CURB TY II F P S"/>
    <s v="240402 - Acel Mendoza"/>
    <s v="Hector Sanchez's Crew"/>
  </r>
  <r>
    <n v="603146"/>
    <s v="240402"/>
    <s v="Acel Mendoza"/>
    <x v="27"/>
    <x v="27"/>
    <s v="422 6002R"/>
    <s v="DECK Cure"/>
    <s v="1"/>
    <n v="5"/>
    <x v="4"/>
    <x v="1"/>
    <m/>
    <x v="27"/>
    <s v="Bridge"/>
    <s v="Hector Sanchez"/>
    <s v="05/12/2025, 19:17"/>
    <m/>
    <s v="0001-01-01T00:00:00Z"/>
    <x v="26"/>
    <s v="2025-05-13T13:58:54.0117494Z"/>
    <m/>
    <m/>
    <m/>
    <s v="2024-023 - Tarrant Riverside Bridge Rehab"/>
    <x v="2"/>
    <d v="2025-05-12T00:00:00"/>
    <x v="4"/>
    <s v="05/12/2025 7:17 PM"/>
    <d v="2025-05-13T13:58:54"/>
    <s v="Approved On Time"/>
    <n v="5"/>
    <s v=""/>
    <s v="422 6002R - DECK Cure"/>
    <s v="240402 - Acel Mendoza"/>
    <s v="Hector Sanchez's Crew"/>
  </r>
  <r>
    <n v="604135"/>
    <s v="240402"/>
    <s v="Acel Mendoza"/>
    <x v="27"/>
    <x v="27"/>
    <s v="481 6016A"/>
    <s v="PIPE 12 Rem Replace Pipe Syste"/>
    <s v="1"/>
    <n v="8"/>
    <x v="2"/>
    <x v="1"/>
    <m/>
    <x v="27"/>
    <s v="Bridge"/>
    <s v="Hector Sanchez"/>
    <s v="05/15/2025, 05:17"/>
    <m/>
    <s v="0001-01-01T00:00:00Z"/>
    <x v="26"/>
    <s v="2025-05-19T10:29:46.5905209Z"/>
    <m/>
    <m/>
    <m/>
    <s v="2024-023 - Tarrant Riverside Bridge Rehab"/>
    <x v="2"/>
    <d v="2025-05-14T00:00:00"/>
    <x v="2"/>
    <s v="05/15/2025 5:17 AM"/>
    <d v="2025-05-19T10:29:46"/>
    <s v="Approved On Time"/>
    <n v="8"/>
    <s v=""/>
    <s v="481 6016A - PIPE 12 Rem Replace Pipe Syste"/>
    <s v="240402 - Acel Mendoza"/>
    <s v="Hector Sanchez's Crew"/>
  </r>
  <r>
    <n v="603718"/>
    <s v="240402"/>
    <s v="Acel Mendoza"/>
    <x v="27"/>
    <x v="27"/>
    <s v="529 6036B"/>
    <s v="CONC CURB TY II F P S"/>
    <s v="1"/>
    <n v="10"/>
    <x v="3"/>
    <x v="1"/>
    <m/>
    <x v="27"/>
    <s v="Bridge"/>
    <s v="Hector Sanchez"/>
    <s v="05/14/2025, 06:37"/>
    <m/>
    <s v="0001-01-01T00:00:00Z"/>
    <x v="26"/>
    <s v="2025-05-19T10:29:46.5822616Z"/>
    <m/>
    <m/>
    <m/>
    <s v="2024-023 - Tarrant Riverside Bridge Rehab"/>
    <x v="2"/>
    <d v="2025-05-13T00:00:00"/>
    <x v="3"/>
    <s v="05/14/2025 6:37 AM"/>
    <d v="2025-05-19T10:29:46"/>
    <s v="Approved On Time"/>
    <n v="10"/>
    <s v=""/>
    <s v="529 6036B - CONC CURB TY II F P S"/>
    <s v="240402 - Acel Mendoza"/>
    <s v="Hector Sanchez's Crew"/>
  </r>
  <r>
    <n v="604143"/>
    <s v="240402"/>
    <s v="Acel Mendoza"/>
    <x v="27"/>
    <x v="27"/>
    <s v="422 6002G"/>
    <s v="DECK F S End Dam"/>
    <s v="1"/>
    <n v="2"/>
    <x v="2"/>
    <x v="1"/>
    <m/>
    <x v="27"/>
    <s v="Bridge"/>
    <s v="Hector Sanchez"/>
    <s v="05/15/2025, 05:22"/>
    <m/>
    <s v="0001-01-01T00:00:00Z"/>
    <x v="26"/>
    <s v="2025-05-19T10:29:46.5974789Z"/>
    <m/>
    <m/>
    <m/>
    <s v="2024-023 - Tarrant Riverside Bridge Rehab"/>
    <x v="2"/>
    <d v="2025-05-14T00:00:00"/>
    <x v="2"/>
    <s v="05/15/2025 5:22 AM"/>
    <d v="2025-05-19T10:29:46"/>
    <s v="Approved On Time"/>
    <n v="2"/>
    <s v=""/>
    <s v="422 6002G - DECK F S End Dam"/>
    <s v="240402 - Acel Mendoza"/>
    <s v="Hector Sanchez's Crew"/>
  </r>
  <r>
    <n v="604448"/>
    <s v="240402"/>
    <s v="Acel Mendoza"/>
    <x v="27"/>
    <x v="27"/>
    <s v="422 6002G"/>
    <s v="DECK F S End Dam"/>
    <s v="1"/>
    <n v="7"/>
    <x v="1"/>
    <x v="1"/>
    <m/>
    <x v="27"/>
    <s v="Bridge"/>
    <s v="Hector Sanchez"/>
    <s v="05/15/2025, 18:28"/>
    <m/>
    <s v="0001-01-01T00:00:00Z"/>
    <x v="26"/>
    <s v="2025-05-19T10:29:46.6139422Z"/>
    <m/>
    <m/>
    <m/>
    <s v="2024-023 - Tarrant Riverside Bridge Rehab"/>
    <x v="2"/>
    <d v="2025-05-15T00:00:00"/>
    <x v="1"/>
    <s v="05/15/2025 6:28 PM"/>
    <d v="2025-05-19T10:29:46"/>
    <s v="Approved On Time"/>
    <n v="7"/>
    <s v=""/>
    <s v="422 6002G - DECK F S End Dam"/>
    <s v="240402 - Acel Mendoza"/>
    <s v="Hector Sanchez's Crew"/>
  </r>
  <r>
    <n v="604438"/>
    <s v="240402"/>
    <s v="Acel Mendoza"/>
    <x v="27"/>
    <x v="27"/>
    <s v="422 6002K"/>
    <s v="DECK Ins Rem Mach Rail"/>
    <s v="1"/>
    <n v="3"/>
    <x v="1"/>
    <x v="1"/>
    <m/>
    <x v="27"/>
    <s v="Bridge"/>
    <s v="Hector Sanchez"/>
    <s v="05/15/2025, 18:23"/>
    <m/>
    <s v="0001-01-01T00:00:00Z"/>
    <x v="26"/>
    <s v="2025-05-19T10:29:46.6067235Z"/>
    <m/>
    <m/>
    <m/>
    <s v="2024-023 - Tarrant Riverside Bridge Rehab"/>
    <x v="2"/>
    <d v="2025-05-15T00:00:00"/>
    <x v="1"/>
    <s v="05/15/2025 6:23 PM"/>
    <d v="2025-05-19T10:29:46"/>
    <s v="Approved On Time"/>
    <n v="3"/>
    <s v=""/>
    <s v="422 6002K - DECK Ins Rem Mach Rail"/>
    <s v="240402 - Acel Mendoza"/>
    <s v="Hector Sanchez's Crew"/>
  </r>
  <r>
    <n v="605120"/>
    <s v="240402"/>
    <s v="Acel Mendoza"/>
    <x v="27"/>
    <x v="27"/>
    <s v="481 6016A"/>
    <s v="PIPE 12 Rem Replace Pipe Syste"/>
    <s v="1"/>
    <n v="6"/>
    <x v="0"/>
    <x v="1"/>
    <m/>
    <x v="27"/>
    <s v="Bridge"/>
    <s v="Hector Sanchez"/>
    <s v="05/17/2025, 10:19"/>
    <m/>
    <s v="0001-01-01T00:00:00Z"/>
    <x v="26"/>
    <s v="2025-05-19T10:29:46.6210846Z"/>
    <m/>
    <m/>
    <m/>
    <s v="2024-023 - Tarrant Riverside Bridge Rehab"/>
    <x v="2"/>
    <d v="2025-05-16T00:00:00"/>
    <x v="0"/>
    <s v="05/17/2025 10:19 AM"/>
    <d v="2025-05-19T10:29:46"/>
    <s v="Approved On Time"/>
    <n v="6"/>
    <s v=""/>
    <s v="481 6016A - PIPE 12 Rem Replace Pipe Syste"/>
    <s v="240402 - Acel Mendoza"/>
    <s v="Hector Sanchez's Crew"/>
  </r>
  <r>
    <n v="605126"/>
    <s v="240402"/>
    <s v="Acel Mendoza"/>
    <x v="27"/>
    <x v="27"/>
    <s v="529 6036B"/>
    <s v="CONC CURB TY II F P S"/>
    <s v="1"/>
    <n v="4"/>
    <x v="0"/>
    <x v="1"/>
    <m/>
    <x v="27"/>
    <s v="Bridge"/>
    <s v="Hector Sanchez"/>
    <s v="05/17/2025, 10:22"/>
    <m/>
    <s v="0001-01-01T00:00:00Z"/>
    <x v="26"/>
    <s v="2025-05-19T10:29:46.6288458Z"/>
    <m/>
    <m/>
    <m/>
    <s v="2024-023 - Tarrant Riverside Bridge Rehab"/>
    <x v="2"/>
    <d v="2025-05-16T00:00:00"/>
    <x v="0"/>
    <s v="05/17/2025 10:22 AM"/>
    <d v="2025-05-19T10:29:46"/>
    <s v="Approved On Time"/>
    <n v="4"/>
    <s v=""/>
    <s v="529 6036B - CONC CURB TY II F P S"/>
    <s v="240402 - Acel Mendoza"/>
    <s v="Hector Sanchez's Crew"/>
  </r>
  <r>
    <n v="605121"/>
    <s v="240619"/>
    <s v="Hector Sanchez Jr"/>
    <x v="27"/>
    <x v="27"/>
    <s v="481 6016A"/>
    <s v="PIPE 12 Rem Replace Pipe Syste"/>
    <s v="1"/>
    <n v="6"/>
    <x v="0"/>
    <x v="1"/>
    <m/>
    <x v="27"/>
    <s v="Bridge"/>
    <s v="Hector Sanchez"/>
    <s v="05/17/2025, 10:19"/>
    <m/>
    <s v="0001-01-01T00:00:00Z"/>
    <x v="26"/>
    <s v="2025-05-19T10:30:03.4317488Z"/>
    <m/>
    <m/>
    <m/>
    <s v="2024-023 - Tarrant Riverside Bridge Rehab"/>
    <x v="2"/>
    <d v="2025-05-16T00:00:00"/>
    <x v="0"/>
    <s v="05/17/2025 10:19 AM"/>
    <d v="2025-05-19T10:30:03"/>
    <s v="Approved On Time"/>
    <n v="6"/>
    <s v=""/>
    <s v="481 6016A - PIPE 12 Rem Replace Pipe Syste"/>
    <s v="240619 - Hector Sanchez Jr"/>
    <s v="Hector Sanchez's Crew"/>
  </r>
  <r>
    <n v="604437"/>
    <s v="240619"/>
    <s v="Hector Sanchez Jr"/>
    <x v="27"/>
    <x v="27"/>
    <s v="422 6002K"/>
    <s v="DECK Ins Rem Mach Rail"/>
    <s v="1"/>
    <n v="2"/>
    <x v="1"/>
    <x v="1"/>
    <m/>
    <x v="27"/>
    <s v="Bridge"/>
    <s v="Hector Sanchez"/>
    <s v="05/15/2025, 18:23"/>
    <m/>
    <s v="0001-01-01T00:00:00Z"/>
    <x v="26"/>
    <s v="2025-05-19T10:30:03.4072261Z"/>
    <m/>
    <m/>
    <m/>
    <s v="2024-023 - Tarrant Riverside Bridge Rehab"/>
    <x v="2"/>
    <d v="2025-05-15T00:00:00"/>
    <x v="1"/>
    <s v="05/15/2025 6:23 PM"/>
    <d v="2025-05-19T10:30:03"/>
    <s v="Approved On Time"/>
    <n v="2"/>
    <s v=""/>
    <s v="422 6002K - DECK Ins Rem Mach Rail"/>
    <s v="240619 - Hector Sanchez Jr"/>
    <s v="Hector Sanchez's Crew"/>
  </r>
  <r>
    <n v="604444"/>
    <s v="240619"/>
    <s v="Hector Sanchez Jr"/>
    <x v="27"/>
    <x v="27"/>
    <s v="422 6002G"/>
    <s v="DECK F S End Dam"/>
    <s v="1"/>
    <n v="7"/>
    <x v="1"/>
    <x v="1"/>
    <m/>
    <x v="27"/>
    <s v="Bridge"/>
    <s v="Hector Sanchez"/>
    <s v="05/15/2025, 18:28"/>
    <m/>
    <s v="0001-01-01T00:00:00Z"/>
    <x v="26"/>
    <s v="2025-05-19T10:30:03.4228165Z"/>
    <m/>
    <m/>
    <m/>
    <s v="2024-023 - Tarrant Riverside Bridge Rehab"/>
    <x v="2"/>
    <d v="2025-05-15T00:00:00"/>
    <x v="1"/>
    <s v="05/15/2025 6:28 PM"/>
    <d v="2025-05-19T10:30:03"/>
    <s v="Approved On Time"/>
    <n v="7"/>
    <s v=""/>
    <s v="422 6002G - DECK F S End Dam"/>
    <s v="240619 - Hector Sanchez Jr"/>
    <s v="Hector Sanchez's Crew"/>
  </r>
  <r>
    <n v="604137"/>
    <s v="240619"/>
    <s v="Hector Sanchez Jr"/>
    <x v="27"/>
    <x v="27"/>
    <s v="481 6016A"/>
    <s v="PIPE 12 Rem Replace Pipe Syste"/>
    <s v="1"/>
    <n v="4.5"/>
    <x v="2"/>
    <x v="1"/>
    <m/>
    <x v="27"/>
    <s v="Bridge"/>
    <s v="Hector Sanchez"/>
    <s v="05/15/2025, 05:17"/>
    <m/>
    <s v="0001-01-01T00:00:00Z"/>
    <x v="26"/>
    <s v="2025-05-19T10:30:03.3954891Z"/>
    <m/>
    <m/>
    <m/>
    <s v="2024-023 - Tarrant Riverside Bridge Rehab"/>
    <x v="2"/>
    <d v="2025-05-14T00:00:00"/>
    <x v="2"/>
    <s v="05/15/2025 5:17 AM"/>
    <d v="2025-05-19T10:30:03"/>
    <s v="Approved On Time"/>
    <n v="4.5"/>
    <s v=""/>
    <s v="481 6016A - PIPE 12 Rem Replace Pipe Syste"/>
    <s v="240619 - Hector Sanchez Jr"/>
    <s v="Hector Sanchez's Crew"/>
  </r>
  <r>
    <n v="603151"/>
    <s v="240619"/>
    <s v="Hector Sanchez Jr"/>
    <x v="27"/>
    <x v="27"/>
    <s v="422 6002R"/>
    <s v="DECK Cure"/>
    <s v="1"/>
    <n v="5"/>
    <x v="4"/>
    <x v="1"/>
    <m/>
    <x v="27"/>
    <s v="Bridge"/>
    <s v="Hector Sanchez"/>
    <s v="05/12/2025, 19:18"/>
    <m/>
    <s v="0001-01-01T00:00:00Z"/>
    <x v="26"/>
    <s v="2025-05-13T13:59:05.1286974Z"/>
    <m/>
    <m/>
    <m/>
    <s v="2024-023 - Tarrant Riverside Bridge Rehab"/>
    <x v="2"/>
    <d v="2025-05-12T00:00:00"/>
    <x v="4"/>
    <s v="05/12/2025 7:18 PM"/>
    <d v="2025-05-13T13:59:05"/>
    <s v="Approved On Time"/>
    <n v="5"/>
    <s v=""/>
    <s v="422 6002R - DECK Cure"/>
    <s v="240619 - Hector Sanchez Jr"/>
    <s v="Hector Sanchez's Crew"/>
  </r>
  <r>
    <n v="603713"/>
    <s v="240619"/>
    <s v="Hector Sanchez Jr"/>
    <x v="27"/>
    <x v="27"/>
    <s v="110 6003J"/>
    <s v="EXC Cut Waste Dirt"/>
    <s v="1"/>
    <n v="5"/>
    <x v="3"/>
    <x v="1"/>
    <m/>
    <x v="27"/>
    <s v="Bridge"/>
    <s v="Hector Sanchez"/>
    <s v="05/14/2025, 06:36"/>
    <m/>
    <s v="0001-01-01T00:00:00Z"/>
    <x v="26"/>
    <s v="2025-05-19T10:30:03.3790717Z"/>
    <m/>
    <m/>
    <m/>
    <s v="2024-023 - Tarrant Riverside Bridge Rehab"/>
    <x v="2"/>
    <d v="2025-05-13T00:00:00"/>
    <x v="3"/>
    <s v="05/14/2025 6:36 AM"/>
    <d v="2025-05-19T10:30:03"/>
    <s v="Approved On Time"/>
    <n v="5"/>
    <s v=""/>
    <s v="110 6003J - EXC Cut Waste Dirt"/>
    <s v="240619 - Hector Sanchez Jr"/>
    <s v="Hector Sanchez's Crew"/>
  </r>
  <r>
    <n v="603134"/>
    <s v="240619"/>
    <s v="Hector Sanchez Jr"/>
    <x v="27"/>
    <x v="27"/>
    <s v="529 6036B"/>
    <s v="CONC CURB TY II F P S"/>
    <s v="1"/>
    <n v="5"/>
    <x v="4"/>
    <x v="1"/>
    <m/>
    <x v="27"/>
    <s v="Bridge"/>
    <s v="Hector Sanchez"/>
    <s v="05/12/2025, 19:14"/>
    <m/>
    <s v="0001-01-01T00:00:00Z"/>
    <x v="26"/>
    <s v="2025-05-13T13:59:05.1189092Z"/>
    <m/>
    <m/>
    <m/>
    <s v="2024-023 - Tarrant Riverside Bridge Rehab"/>
    <x v="2"/>
    <d v="2025-05-12T00:00:00"/>
    <x v="4"/>
    <s v="05/12/2025 7:14 PM"/>
    <d v="2025-05-13T13:59:05"/>
    <s v="Approved On Time"/>
    <n v="5"/>
    <s v=""/>
    <s v="529 6036B - CONC CURB TY II F P S"/>
    <s v="240619 - Hector Sanchez Jr"/>
    <s v="Hector Sanchez's Crew"/>
  </r>
  <r>
    <n v="605129"/>
    <s v="240761"/>
    <s v="FABIAN SERRANO URIBE"/>
    <x v="27"/>
    <x v="27"/>
    <s v="420 6066A"/>
    <s v="CLC CONC (RAIL FOUNDATION)"/>
    <s v="1"/>
    <n v="3.5"/>
    <x v="0"/>
    <x v="1"/>
    <m/>
    <x v="27"/>
    <s v="Bridge"/>
    <s v="Hector Sanchez"/>
    <s v="05/17/2025, 10:24"/>
    <m/>
    <s v="0001-01-01T00:00:00Z"/>
    <x v="26"/>
    <s v="2025-05-19T10:29:58.0829357Z"/>
    <m/>
    <m/>
    <m/>
    <s v="2024-023 - Tarrant Riverside Bridge Rehab"/>
    <x v="2"/>
    <d v="2025-05-16T00:00:00"/>
    <x v="0"/>
    <s v="05/17/2025 10:24 AM"/>
    <d v="2025-05-19T10:29:58"/>
    <s v="Approved On Time"/>
    <n v="3.5"/>
    <s v=""/>
    <s v="420 6066A - CLC CONC (RAIL FOUNDATION)"/>
    <s v="240761 - FABIAN SERRANO URIBE"/>
    <s v="Hector Sanchez's Crew"/>
  </r>
  <r>
    <n v="605130"/>
    <s v="240761"/>
    <s v="FABIAN SERRANO URIBE"/>
    <x v="27"/>
    <x v="27"/>
    <s v="481 6016A"/>
    <s v="PIPE 12 Rem Replace Pipe Syste"/>
    <s v="1"/>
    <n v="3"/>
    <x v="0"/>
    <x v="1"/>
    <m/>
    <x v="27"/>
    <s v="Bridge"/>
    <s v="Hector Sanchez"/>
    <s v="05/17/2025, 10:24"/>
    <m/>
    <s v="0001-01-01T00:00:00Z"/>
    <x v="26"/>
    <s v="2025-05-19T10:29:58.0903651Z"/>
    <m/>
    <m/>
    <m/>
    <s v="2024-023 - Tarrant Riverside Bridge Rehab"/>
    <x v="2"/>
    <d v="2025-05-16T00:00:00"/>
    <x v="0"/>
    <s v="05/17/2025 10:24 AM"/>
    <d v="2025-05-19T10:29:58"/>
    <s v="Approved On Time"/>
    <n v="3"/>
    <s v=""/>
    <s v="481 6016A - PIPE 12 Rem Replace Pipe Syste"/>
    <s v="240761 - FABIAN SERRANO URIBE"/>
    <s v="Hector Sanchez's Crew"/>
  </r>
  <r>
    <n v="605122"/>
    <s v="240761"/>
    <s v="FABIAN SERRANO URIBE"/>
    <x v="27"/>
    <x v="27"/>
    <s v="529 6036B"/>
    <s v="CONC CURB TY II F P S"/>
    <s v="1"/>
    <n v="3.5"/>
    <x v="0"/>
    <x v="1"/>
    <m/>
    <x v="27"/>
    <s v="Bridge"/>
    <s v="Hector Sanchez"/>
    <s v="05/17/2025, 10:21"/>
    <m/>
    <s v="0001-01-01T00:00:00Z"/>
    <x v="26"/>
    <s v="2025-05-19T10:29:58.0742971Z"/>
    <m/>
    <m/>
    <m/>
    <s v="2024-023 - Tarrant Riverside Bridge Rehab"/>
    <x v="2"/>
    <d v="2025-05-16T00:00:00"/>
    <x v="0"/>
    <s v="05/17/2025 10:21 AM"/>
    <d v="2025-05-19T10:29:58"/>
    <s v="Approved On Time"/>
    <n v="3.5"/>
    <s v=""/>
    <s v="529 6036B - CONC CURB TY II F P S"/>
    <s v="240761 - FABIAN SERRANO URIBE"/>
    <s v="Hector Sanchez's Crew"/>
  </r>
  <r>
    <n v="604142"/>
    <s v="240761"/>
    <s v="FABIAN SERRANO URIBE"/>
    <x v="27"/>
    <x v="27"/>
    <s v="422 6002G"/>
    <s v="DECK F S End Dam"/>
    <s v="1"/>
    <n v="2"/>
    <x v="2"/>
    <x v="1"/>
    <m/>
    <x v="27"/>
    <s v="Bridge"/>
    <s v="Hector Sanchez"/>
    <s v="05/15/2025, 05:21"/>
    <m/>
    <s v="0001-01-01T00:00:00Z"/>
    <x v="26"/>
    <s v="2025-05-19T10:29:58.0470049Z"/>
    <m/>
    <m/>
    <m/>
    <s v="2024-023 - Tarrant Riverside Bridge Rehab"/>
    <x v="2"/>
    <d v="2025-05-14T00:00:00"/>
    <x v="2"/>
    <s v="05/15/2025 5:21 AM"/>
    <d v="2025-05-19T10:29:58"/>
    <s v="Approved On Time"/>
    <n v="2"/>
    <s v=""/>
    <s v="422 6002G - DECK F S End Dam"/>
    <s v="240761 - FABIAN SERRANO URIBE"/>
    <s v="Hector Sanchez's Crew"/>
  </r>
  <r>
    <n v="604439"/>
    <s v="240761"/>
    <s v="FABIAN SERRANO URIBE"/>
    <x v="27"/>
    <x v="27"/>
    <s v="422 6002K"/>
    <s v="DECK Ins Rem Mach Rail"/>
    <s v="1"/>
    <n v="3"/>
    <x v="1"/>
    <x v="1"/>
    <m/>
    <x v="27"/>
    <s v="Bridge"/>
    <s v="Hector Sanchez"/>
    <s v="05/15/2025, 18:23"/>
    <m/>
    <s v="0001-01-01T00:00:00Z"/>
    <x v="26"/>
    <s v="2025-05-19T10:29:58.0554501Z"/>
    <m/>
    <m/>
    <m/>
    <s v="2024-023 - Tarrant Riverside Bridge Rehab"/>
    <x v="2"/>
    <d v="2025-05-15T00:00:00"/>
    <x v="1"/>
    <s v="05/15/2025 6:23 PM"/>
    <d v="2025-05-19T10:29:58"/>
    <s v="Approved On Time"/>
    <n v="3"/>
    <s v=""/>
    <s v="422 6002K - DECK Ins Rem Mach Rail"/>
    <s v="240761 - FABIAN SERRANO URIBE"/>
    <s v="Hector Sanchez's Crew"/>
  </r>
  <r>
    <n v="604449"/>
    <s v="240761"/>
    <s v="FABIAN SERRANO URIBE"/>
    <x v="27"/>
    <x v="27"/>
    <s v="422 6002G"/>
    <s v="DECK F S End Dam"/>
    <s v="1"/>
    <n v="7"/>
    <x v="1"/>
    <x v="1"/>
    <m/>
    <x v="27"/>
    <s v="Bridge"/>
    <s v="Hector Sanchez"/>
    <s v="05/15/2025, 18:28"/>
    <m/>
    <s v="0001-01-01T00:00:00Z"/>
    <x v="26"/>
    <s v="2025-05-19T10:29:58.0635491Z"/>
    <m/>
    <m/>
    <m/>
    <s v="2024-023 - Tarrant Riverside Bridge Rehab"/>
    <x v="2"/>
    <d v="2025-05-15T00:00:00"/>
    <x v="1"/>
    <s v="05/15/2025 6:28 PM"/>
    <d v="2025-05-19T10:29:58"/>
    <s v="Approved On Time"/>
    <n v="7"/>
    <s v=""/>
    <s v="422 6002G - DECK F S End Dam"/>
    <s v="240761 - FABIAN SERRANO URIBE"/>
    <s v="Hector Sanchez's Crew"/>
  </r>
  <r>
    <n v="603716"/>
    <s v="240761"/>
    <s v="FABIAN SERRANO URIBE"/>
    <x v="27"/>
    <x v="27"/>
    <s v="529 6036B"/>
    <s v="CONC CURB TY II F P S"/>
    <s v="1"/>
    <n v="10"/>
    <x v="3"/>
    <x v="1"/>
    <m/>
    <x v="27"/>
    <s v="Bridge"/>
    <s v="Hector Sanchez"/>
    <s v="05/14/2025, 06:37"/>
    <m/>
    <s v="0001-01-01T00:00:00Z"/>
    <x v="26"/>
    <s v="2025-05-19T10:29:58.0298915Z"/>
    <m/>
    <m/>
    <m/>
    <s v="2024-023 - Tarrant Riverside Bridge Rehab"/>
    <x v="2"/>
    <d v="2025-05-13T00:00:00"/>
    <x v="3"/>
    <s v="05/14/2025 6:37 AM"/>
    <d v="2025-05-19T10:29:58"/>
    <s v="Approved On Time"/>
    <n v="10"/>
    <s v=""/>
    <s v="529 6036B - CONC CURB TY II F P S"/>
    <s v="240761 - FABIAN SERRANO URIBE"/>
    <s v="Hector Sanchez's Crew"/>
  </r>
  <r>
    <n v="604136"/>
    <s v="240761"/>
    <s v="FABIAN SERRANO URIBE"/>
    <x v="27"/>
    <x v="27"/>
    <s v="481 6016A"/>
    <s v="PIPE 12 Rem Replace Pipe Syste"/>
    <s v="1"/>
    <n v="8"/>
    <x v="2"/>
    <x v="1"/>
    <m/>
    <x v="27"/>
    <s v="Bridge"/>
    <s v="Hector Sanchez"/>
    <s v="05/15/2025, 05:17"/>
    <m/>
    <s v="0001-01-01T00:00:00Z"/>
    <x v="26"/>
    <s v="2025-05-19T10:29:58.0399984Z"/>
    <m/>
    <m/>
    <m/>
    <s v="2024-023 - Tarrant Riverside Bridge Rehab"/>
    <x v="2"/>
    <d v="2025-05-14T00:00:00"/>
    <x v="2"/>
    <s v="05/15/2025 5:17 AM"/>
    <d v="2025-05-19T10:29:58"/>
    <s v="Approved On Time"/>
    <n v="8"/>
    <s v=""/>
    <s v="481 6016A - PIPE 12 Rem Replace Pipe Syste"/>
    <s v="240761 - FABIAN SERRANO URIBE"/>
    <s v="Hector Sanchez's Crew"/>
  </r>
  <r>
    <n v="603140"/>
    <s v="240761"/>
    <s v="FABIAN SERRANO URIBE"/>
    <x v="27"/>
    <x v="27"/>
    <s v="420 6066A"/>
    <s v="CLC CONC (RAIL FOUNDATION)"/>
    <s v="1"/>
    <n v="5"/>
    <x v="4"/>
    <x v="1"/>
    <m/>
    <x v="27"/>
    <s v="Bridge"/>
    <s v="Hector Sanchez"/>
    <s v="05/12/2025, 19:17"/>
    <m/>
    <s v="0001-01-01T00:00:00Z"/>
    <x v="26"/>
    <s v="2025-05-13T13:58:59.0879923Z"/>
    <m/>
    <m/>
    <m/>
    <s v="2024-023 - Tarrant Riverside Bridge Rehab"/>
    <x v="2"/>
    <d v="2025-05-12T00:00:00"/>
    <x v="4"/>
    <s v="05/12/2025 7:17 PM"/>
    <d v="2025-05-13T13:58:59"/>
    <s v="Approved On Time"/>
    <n v="5"/>
    <s v=""/>
    <s v="420 6066A - CLC CONC (RAIL FOUNDATION)"/>
    <s v="240761 - FABIAN SERRANO URIBE"/>
    <s v="Hector Sanchez's Crew"/>
  </r>
  <r>
    <n v="603103"/>
    <s v="240761"/>
    <s v="FABIAN SERRANO URIBE"/>
    <x v="27"/>
    <x v="27"/>
    <s v="110 6003J"/>
    <s v="EXC Cut Waste Dirt"/>
    <s v="1"/>
    <n v="5"/>
    <x v="4"/>
    <x v="1"/>
    <m/>
    <x v="27"/>
    <s v="Bridge"/>
    <s v="Hector Sanchez"/>
    <s v="05/12/2025, 19:12"/>
    <m/>
    <s v="0001-01-01T00:00:00Z"/>
    <x v="26"/>
    <s v="2025-05-13T13:58:59.0768368Z"/>
    <m/>
    <m/>
    <m/>
    <s v="2024-023 - Tarrant Riverside Bridge Rehab"/>
    <x v="2"/>
    <d v="2025-05-12T00:00:00"/>
    <x v="4"/>
    <s v="05/12/2025 7:12 PM"/>
    <d v="2025-05-13T13:58:59"/>
    <s v="Approved On Time"/>
    <n v="5"/>
    <s v=""/>
    <s v="110 6003J - EXC Cut Waste Dirt"/>
    <s v="240761 - FABIAN SERRANO URIBE"/>
    <s v="Hector Sanchez's Crew"/>
  </r>
  <r>
    <n v="603804"/>
    <s v="440040"/>
    <s v="Albert D. Perry"/>
    <x v="27"/>
    <x v="27"/>
    <s v="9000 100C"/>
    <s v="LD INOUT SHOW UP REPAIR LABOR"/>
    <s v="1"/>
    <n v="4"/>
    <x v="3"/>
    <x v="1"/>
    <m/>
    <x v="1"/>
    <m/>
    <s v="Albert D. Perry"/>
    <s v="05/14/2025, 07:48"/>
    <m/>
    <s v="0001-01-01T00:00:00Z"/>
    <x v="26"/>
    <s v="2025-05-16T15:43:04.3245562Z"/>
    <m/>
    <m/>
    <m/>
    <s v="2024-023 - Tarrant Riverside Bridge Rehab"/>
    <x v="2"/>
    <d v="2025-05-13T00:00:00"/>
    <x v="3"/>
    <s v="05/14/2025 7:48 AM"/>
    <d v="2025-05-16T15:43:04"/>
    <s v="Approved On Time"/>
    <n v="4"/>
    <s v=""/>
    <s v="9000 100C - LD INOUT SHOW UP REPAIR LABOR"/>
    <s v="440040 - Albert D. Perry"/>
    <s v=""/>
  </r>
  <r>
    <n v="604533"/>
    <s v="240442"/>
    <s v="Alonso Miramontes"/>
    <x v="27"/>
    <x v="27"/>
    <s v="422 6002V"/>
    <s v="DECK Rem Soffit System"/>
    <s v="1"/>
    <n v="4"/>
    <x v="1"/>
    <x v="1"/>
    <m/>
    <x v="32"/>
    <s v="Bridge"/>
    <s v="Alonso Miramontes"/>
    <s v="05/15/2025, 20:32"/>
    <m/>
    <s v="0001-01-01T00:00:00Z"/>
    <x v="26"/>
    <s v="2025-05-16T17:46:05.2775644Z"/>
    <m/>
    <m/>
    <m/>
    <s v="2024-023 - Tarrant Riverside Bridge Rehab"/>
    <x v="2"/>
    <d v="2025-05-15T00:00:00"/>
    <x v="1"/>
    <s v="05/15/2025 8:32 PM"/>
    <d v="2025-05-16T17:46:05"/>
    <s v="Approved On Time"/>
    <n v="4"/>
    <s v=""/>
    <s v="422 6002V - DECK Rem Soffit System"/>
    <s v="240442 - Alonso Miramontes"/>
    <s v="Alonso Miramontes's Crew"/>
  </r>
  <r>
    <n v="604941"/>
    <s v="240442"/>
    <s v="Alonso Miramontes"/>
    <x v="27"/>
    <x v="27"/>
    <s v="420 6066A"/>
    <s v="CLC CONC (RAIL FOUNDATION)"/>
    <s v="1"/>
    <n v="4"/>
    <x v="0"/>
    <x v="1"/>
    <m/>
    <x v="32"/>
    <s v="Bridge"/>
    <s v="Alonso Miramontes"/>
    <s v="05/16/2025, 20:39"/>
    <m/>
    <s v="0001-01-01T00:00:00Z"/>
    <x v="26"/>
    <s v="2025-05-19T10:29:52.4779666Z"/>
    <m/>
    <m/>
    <m/>
    <s v="2024-023 - Tarrant Riverside Bridge Rehab"/>
    <x v="2"/>
    <d v="2025-05-16T00:00:00"/>
    <x v="0"/>
    <s v="05/16/2025 8:39 PM"/>
    <d v="2025-05-19T10:29:52"/>
    <s v="Approved On Time"/>
    <n v="4"/>
    <s v=""/>
    <s v="420 6066A - CLC CONC (RAIL FOUNDATION)"/>
    <s v="240442 - Alonso Miramontes"/>
    <s v="Alonso Miramontes's Crew"/>
  </r>
  <r>
    <n v="604942"/>
    <s v="240442"/>
    <s v="Alonso Miramontes"/>
    <x v="27"/>
    <x v="27"/>
    <s v="422 6002V"/>
    <s v="DECK Rem Soffit System"/>
    <s v="1"/>
    <n v="4"/>
    <x v="0"/>
    <x v="1"/>
    <m/>
    <x v="32"/>
    <s v="Bridge"/>
    <s v="Alonso Miramontes"/>
    <s v="05/16/2025, 20:39"/>
    <m/>
    <s v="0001-01-01T00:00:00Z"/>
    <x v="26"/>
    <s v="2025-05-19T10:29:52.4861044Z"/>
    <m/>
    <m/>
    <m/>
    <s v="2024-023 - Tarrant Riverside Bridge Rehab"/>
    <x v="2"/>
    <d v="2025-05-16T00:00:00"/>
    <x v="0"/>
    <s v="05/16/2025 8:39 PM"/>
    <d v="2025-05-19T10:29:52"/>
    <s v="Approved On Time"/>
    <n v="4"/>
    <s v=""/>
    <s v="422 6002V - DECK Rem Soffit System"/>
    <s v="240442 - Alonso Miramontes"/>
    <s v="Alonso Miramontes's Crew"/>
  </r>
  <r>
    <n v="604939"/>
    <s v="240662"/>
    <s v="Izaiah C. Casas"/>
    <x v="27"/>
    <x v="27"/>
    <s v="420 6066A"/>
    <s v="CLC CONC (RAIL FOUNDATION)"/>
    <s v="1"/>
    <n v="2"/>
    <x v="0"/>
    <x v="1"/>
    <m/>
    <x v="32"/>
    <s v="Bridge"/>
    <s v="Alonso Miramontes"/>
    <s v="05/16/2025, 20:39"/>
    <m/>
    <s v="0001-01-01T00:00:00Z"/>
    <x v="26"/>
    <s v="2025-05-19T10:30:06.1581444Z"/>
    <m/>
    <m/>
    <m/>
    <s v="2024-023 - Tarrant Riverside Bridge Rehab"/>
    <x v="2"/>
    <d v="2025-05-16T00:00:00"/>
    <x v="0"/>
    <s v="05/16/2025 8:39 PM"/>
    <d v="2025-05-19T10:30:06"/>
    <s v="Approved On Time"/>
    <n v="2"/>
    <s v=""/>
    <s v="420 6066A - CLC CONC (RAIL FOUNDATION)"/>
    <s v="240662 - Izaiah C. Casas"/>
    <s v="Alonso Miramontes's Crew"/>
  </r>
  <r>
    <n v="604940"/>
    <s v="240662"/>
    <s v="Izaiah C. Casas"/>
    <x v="27"/>
    <x v="27"/>
    <s v="422 6002V"/>
    <s v="DECK Rem Soffit System"/>
    <s v="1"/>
    <n v="6"/>
    <x v="0"/>
    <x v="1"/>
    <m/>
    <x v="32"/>
    <s v="Bridge"/>
    <s v="Alonso Miramontes"/>
    <s v="05/16/2025, 20:39"/>
    <m/>
    <s v="0001-01-01T00:00:00Z"/>
    <x v="26"/>
    <s v="2025-05-19T10:30:06.1702187Z"/>
    <m/>
    <m/>
    <m/>
    <s v="2024-023 - Tarrant Riverside Bridge Rehab"/>
    <x v="2"/>
    <d v="2025-05-16T00:00:00"/>
    <x v="0"/>
    <s v="05/16/2025 8:39 PM"/>
    <d v="2025-05-19T10:30:06"/>
    <s v="Approved On Time"/>
    <n v="6"/>
    <s v=""/>
    <s v="422 6002V - DECK Rem Soffit System"/>
    <s v="240662 - Izaiah C. Casas"/>
    <s v="Alonso Miramontes's Crew"/>
  </r>
  <r>
    <n v="604532"/>
    <s v="240662"/>
    <s v="Izaiah C. Casas"/>
    <x v="27"/>
    <x v="27"/>
    <s v="422 6002V"/>
    <s v="DECK Rem Soffit System"/>
    <s v="1"/>
    <n v="5"/>
    <x v="1"/>
    <x v="1"/>
    <m/>
    <x v="32"/>
    <s v="Bridge"/>
    <s v="Alonso Miramontes"/>
    <s v="05/15/2025, 20:32"/>
    <m/>
    <s v="0001-01-01T00:00:00Z"/>
    <x v="26"/>
    <s v="2025-05-16T17:46:13.4428917Z"/>
    <m/>
    <m/>
    <m/>
    <s v="2024-023 - Tarrant Riverside Bridge Rehab"/>
    <x v="2"/>
    <d v="2025-05-15T00:00:00"/>
    <x v="1"/>
    <s v="05/15/2025 8:32 PM"/>
    <d v="2025-05-16T17:46:13"/>
    <s v="Approved On Time"/>
    <n v="5"/>
    <s v=""/>
    <s v="422 6002V - DECK Rem Soffit System"/>
    <s v="240662 - Izaiah C. Casas"/>
    <s v="Alonso Miramontes's Crew"/>
  </r>
  <r>
    <n v="604948"/>
    <s v="240662"/>
    <s v="Izaiah C. Casas"/>
    <x v="27"/>
    <x v="27"/>
    <s v="529 6036B"/>
    <s v="CONC CURB TY II F P S"/>
    <s v="1"/>
    <n v="2"/>
    <x v="0"/>
    <x v="1"/>
    <m/>
    <x v="32"/>
    <s v="Bridge"/>
    <s v="Alonso Miramontes"/>
    <s v="05/16/2025, 20:40"/>
    <m/>
    <s v="0001-01-01T00:00:00Z"/>
    <x v="26"/>
    <s v="2025-05-19T10:30:06.1961285Z"/>
    <m/>
    <m/>
    <m/>
    <s v="2024-023 - Tarrant Riverside Bridge Rehab"/>
    <x v="2"/>
    <d v="2025-05-16T00:00:00"/>
    <x v="0"/>
    <s v="05/16/2025 8:40 PM"/>
    <d v="2025-05-19T10:30:06"/>
    <s v="Approved On Time"/>
    <n v="2"/>
    <s v=""/>
    <s v="529 6036B - CONC CURB TY II F P S"/>
    <s v="240662 - Izaiah C. Casas"/>
    <s v="Alonso Miramontes's Crew"/>
  </r>
  <r>
    <n v="604535"/>
    <s v="240443"/>
    <s v="Juan C. Miramontes Marquez"/>
    <x v="27"/>
    <x v="27"/>
    <s v="422 6002V"/>
    <s v="DECK Rem Soffit System"/>
    <s v="1"/>
    <n v="5"/>
    <x v="1"/>
    <x v="1"/>
    <m/>
    <x v="32"/>
    <s v="Bridge"/>
    <s v="Alonso Miramontes"/>
    <s v="05/15/2025, 20:32"/>
    <m/>
    <s v="0001-01-01T00:00:00Z"/>
    <x v="26"/>
    <s v="2025-05-16T17:46:30.0608248Z"/>
    <m/>
    <m/>
    <m/>
    <s v="2024-023 - Tarrant Riverside Bridge Rehab"/>
    <x v="2"/>
    <d v="2025-05-15T00:00:00"/>
    <x v="1"/>
    <s v="05/15/2025 8:32 PM"/>
    <d v="2025-05-16T17:46:30"/>
    <s v="Approved On Time"/>
    <n v="5"/>
    <s v=""/>
    <s v="422 6002V - DECK Rem Soffit System"/>
    <s v="240443 - Juan C. Miramontes Marquez"/>
    <s v="Alonso Miramontes's Crew"/>
  </r>
  <r>
    <n v="604945"/>
    <s v="240443"/>
    <s v="Juan C. Miramontes Marquez"/>
    <x v="27"/>
    <x v="27"/>
    <s v="420 6066A"/>
    <s v="CLC CONC (RAIL FOUNDATION)"/>
    <s v="1"/>
    <n v="2"/>
    <x v="0"/>
    <x v="1"/>
    <m/>
    <x v="32"/>
    <s v="Bridge"/>
    <s v="Alonso Miramontes"/>
    <s v="05/16/2025, 20:39"/>
    <m/>
    <s v="0001-01-01T00:00:00Z"/>
    <x v="26"/>
    <s v="2025-05-19T10:30:10.6805334Z"/>
    <m/>
    <m/>
    <m/>
    <s v="2024-023 - Tarrant Riverside Bridge Rehab"/>
    <x v="2"/>
    <d v="2025-05-16T00:00:00"/>
    <x v="0"/>
    <s v="05/16/2025 8:39 PM"/>
    <d v="2025-05-19T10:30:10"/>
    <s v="Approved On Time"/>
    <n v="2"/>
    <s v=""/>
    <s v="420 6066A - CLC CONC (RAIL FOUNDATION)"/>
    <s v="240443 - Juan C. Miramontes Marquez"/>
    <s v="Alonso Miramontes's Crew"/>
  </r>
  <r>
    <n v="604946"/>
    <s v="240443"/>
    <s v="Juan C. Miramontes Marquez"/>
    <x v="27"/>
    <x v="27"/>
    <s v="422 6002V"/>
    <s v="DECK Rem Soffit System"/>
    <s v="1"/>
    <n v="6"/>
    <x v="0"/>
    <x v="1"/>
    <m/>
    <x v="32"/>
    <s v="Bridge"/>
    <s v="Alonso Miramontes"/>
    <s v="05/16/2025, 20:39"/>
    <m/>
    <s v="0001-01-01T00:00:00Z"/>
    <x v="26"/>
    <s v="2025-05-19T10:30:10.6954824Z"/>
    <m/>
    <m/>
    <m/>
    <s v="2024-023 - Tarrant Riverside Bridge Rehab"/>
    <x v="2"/>
    <d v="2025-05-16T00:00:00"/>
    <x v="0"/>
    <s v="05/16/2025 8:39 PM"/>
    <d v="2025-05-19T10:30:10"/>
    <s v="Approved On Time"/>
    <n v="6"/>
    <s v=""/>
    <s v="422 6002V - DECK Rem Soffit System"/>
    <s v="240443 - Juan C. Miramontes Marquez"/>
    <s v="Alonso Miramontes's Crew"/>
  </r>
  <r>
    <n v="604949"/>
    <s v="240443"/>
    <s v="Juan C. Miramontes Marquez"/>
    <x v="27"/>
    <x v="27"/>
    <s v="529 6036B"/>
    <s v="CONC CURB TY II F P S"/>
    <s v="1"/>
    <n v="2"/>
    <x v="0"/>
    <x v="1"/>
    <m/>
    <x v="32"/>
    <s v="Bridge"/>
    <s v="Alonso Miramontes"/>
    <s v="05/16/2025, 20:40"/>
    <m/>
    <s v="0001-01-01T00:00:00Z"/>
    <x v="26"/>
    <s v="2025-05-19T10:30:10.7080345Z"/>
    <m/>
    <m/>
    <m/>
    <s v="2024-023 - Tarrant Riverside Bridge Rehab"/>
    <x v="2"/>
    <d v="2025-05-16T00:00:00"/>
    <x v="0"/>
    <s v="05/16/2025 8:40 PM"/>
    <d v="2025-05-19T10:30:10"/>
    <s v="Approved On Time"/>
    <n v="2"/>
    <s v=""/>
    <s v="529 6036B - CONC CURB TY II F P S"/>
    <s v="240443 - Juan C. Miramontes Marquez"/>
    <s v="Alonso Miramontes's Crew"/>
  </r>
  <r>
    <n v="604943"/>
    <s v="240753"/>
    <s v="Agustin Rodriguez Quilo"/>
    <x v="27"/>
    <x v="27"/>
    <s v="420 6066A"/>
    <s v="CLC CONC (RAIL FOUNDATION)"/>
    <s v="1"/>
    <n v="2"/>
    <x v="0"/>
    <x v="1"/>
    <m/>
    <x v="32"/>
    <s v="Bridge"/>
    <s v="Alonso Miramontes"/>
    <s v="05/16/2025, 20:39"/>
    <m/>
    <s v="0001-01-01T00:00:00Z"/>
    <x v="26"/>
    <s v="2025-05-19T10:29:49.2862026Z"/>
    <m/>
    <m/>
    <m/>
    <s v="2024-023 - Tarrant Riverside Bridge Rehab"/>
    <x v="2"/>
    <d v="2025-05-16T00:00:00"/>
    <x v="0"/>
    <s v="05/16/2025 8:39 PM"/>
    <d v="2025-05-19T10:29:49"/>
    <s v="Approved On Time"/>
    <n v="2"/>
    <s v=""/>
    <s v="420 6066A - CLC CONC (RAIL FOUNDATION)"/>
    <s v="240753 - Agustin Rodriguez Quilo"/>
    <s v="Alonso Miramontes's Crew"/>
  </r>
  <r>
    <n v="604944"/>
    <s v="240753"/>
    <s v="Agustin Rodriguez Quilo"/>
    <x v="27"/>
    <x v="27"/>
    <s v="422 6002V"/>
    <s v="DECK Rem Soffit System"/>
    <s v="1"/>
    <n v="6"/>
    <x v="0"/>
    <x v="1"/>
    <m/>
    <x v="32"/>
    <s v="Bridge"/>
    <s v="Alonso Miramontes"/>
    <s v="05/16/2025, 20:39"/>
    <m/>
    <s v="0001-01-01T00:00:00Z"/>
    <x v="26"/>
    <s v="2025-05-19T10:29:49.2959127Z"/>
    <m/>
    <m/>
    <m/>
    <s v="2024-023 - Tarrant Riverside Bridge Rehab"/>
    <x v="2"/>
    <d v="2025-05-16T00:00:00"/>
    <x v="0"/>
    <s v="05/16/2025 8:39 PM"/>
    <d v="2025-05-19T10:29:49"/>
    <s v="Approved On Time"/>
    <n v="6"/>
    <s v=""/>
    <s v="422 6002V - DECK Rem Soffit System"/>
    <s v="240753 - Agustin Rodriguez Quilo"/>
    <s v="Alonso Miramontes's Crew"/>
  </r>
  <r>
    <n v="604534"/>
    <s v="240753"/>
    <s v="Agustin Rodriguez Quilo"/>
    <x v="27"/>
    <x v="27"/>
    <s v="422 6002V"/>
    <s v="DECK Rem Soffit System"/>
    <s v="1"/>
    <n v="5"/>
    <x v="1"/>
    <x v="1"/>
    <m/>
    <x v="32"/>
    <s v="Bridge"/>
    <s v="Alonso Miramontes"/>
    <s v="05/15/2025, 20:32"/>
    <m/>
    <s v="0001-01-01T00:00:00Z"/>
    <x v="26"/>
    <s v="2025-05-16T17:46:55.1602531Z"/>
    <m/>
    <m/>
    <m/>
    <s v="2024-023 - Tarrant Riverside Bridge Rehab"/>
    <x v="2"/>
    <d v="2025-05-15T00:00:00"/>
    <x v="1"/>
    <s v="05/15/2025 8:32 PM"/>
    <d v="2025-05-16T17:46:55"/>
    <s v="Approved On Time"/>
    <n v="5"/>
    <s v=""/>
    <s v="422 6002V - DECK Rem Soffit System"/>
    <s v="240753 - Agustin Rodriguez Quilo"/>
    <s v="Alonso Miramontes's Crew"/>
  </r>
  <r>
    <n v="604947"/>
    <s v="240753"/>
    <s v="Agustin Rodriguez Quilo"/>
    <x v="27"/>
    <x v="27"/>
    <s v="529 6036B"/>
    <s v="CONC CURB TY II F P S"/>
    <s v="1"/>
    <n v="2"/>
    <x v="0"/>
    <x v="1"/>
    <m/>
    <x v="32"/>
    <s v="Bridge"/>
    <s v="Alonso Miramontes"/>
    <s v="05/16/2025, 20:40"/>
    <m/>
    <s v="0001-01-01T00:00:00Z"/>
    <x v="26"/>
    <s v="2025-05-19T10:29:49.3043261Z"/>
    <m/>
    <m/>
    <m/>
    <s v="2024-023 - Tarrant Riverside Bridge Rehab"/>
    <x v="2"/>
    <d v="2025-05-16T00:00:00"/>
    <x v="0"/>
    <s v="05/16/2025 8:40 PM"/>
    <d v="2025-05-19T10:29:49"/>
    <s v="Approved On Time"/>
    <n v="2"/>
    <s v=""/>
    <s v="529 6036B - CONC CURB TY II F P S"/>
    <s v="240753 - Agustin Rodriguez Quilo"/>
    <s v="Alonso Miramontes's Crew"/>
  </r>
  <r>
    <n v="604531"/>
    <s v="240740"/>
    <s v="Juan C. Santana Solis"/>
    <x v="27"/>
    <x v="27"/>
    <s v="422 6002V"/>
    <s v="DECK Rem Soffit System"/>
    <s v="1"/>
    <n v="5"/>
    <x v="1"/>
    <x v="1"/>
    <m/>
    <x v="32"/>
    <s v="Bridge"/>
    <s v="Alonso Miramontes"/>
    <s v="05/15/2025, 20:32"/>
    <m/>
    <s v="0001-01-01T00:00:00Z"/>
    <x v="26"/>
    <s v="2025-05-16T17:46:34.9457372Z"/>
    <m/>
    <m/>
    <m/>
    <s v="2024-023 - Tarrant Riverside Bridge Rehab"/>
    <x v="2"/>
    <d v="2025-05-15T00:00:00"/>
    <x v="1"/>
    <s v="05/15/2025 8:32 PM"/>
    <d v="2025-05-16T17:46:34"/>
    <s v="Approved On Time"/>
    <n v="5"/>
    <s v=""/>
    <s v="422 6002V - DECK Rem Soffit System"/>
    <s v="240740 - Juan C. Santana Solis"/>
    <s v="Alonso Miramontes's Crew"/>
  </r>
  <r>
    <n v="604937"/>
    <s v="240740"/>
    <s v="Juan C. Santana Solis"/>
    <x v="27"/>
    <x v="27"/>
    <s v="420 6066A"/>
    <s v="CLC CONC (RAIL FOUNDATION)"/>
    <s v="1"/>
    <n v="2"/>
    <x v="0"/>
    <x v="1"/>
    <m/>
    <x v="32"/>
    <s v="Bridge"/>
    <s v="Alonso Miramontes"/>
    <s v="05/16/2025, 20:39"/>
    <m/>
    <s v="0001-01-01T00:00:00Z"/>
    <x v="26"/>
    <s v="2025-05-19T10:30:12.6460834Z"/>
    <m/>
    <m/>
    <m/>
    <s v="2024-023 - Tarrant Riverside Bridge Rehab"/>
    <x v="2"/>
    <d v="2025-05-16T00:00:00"/>
    <x v="0"/>
    <s v="05/16/2025 8:39 PM"/>
    <d v="2025-05-19T10:30:12"/>
    <s v="Approved On Time"/>
    <n v="2"/>
    <s v=""/>
    <s v="420 6066A - CLC CONC (RAIL FOUNDATION)"/>
    <s v="240740 - Juan C. Santana Solis"/>
    <s v="Alonso Miramontes's Crew"/>
  </r>
  <r>
    <n v="604938"/>
    <s v="240740"/>
    <s v="Juan C. Santana Solis"/>
    <x v="27"/>
    <x v="27"/>
    <s v="422 6002V"/>
    <s v="DECK Rem Soffit System"/>
    <s v="1"/>
    <n v="6"/>
    <x v="0"/>
    <x v="1"/>
    <m/>
    <x v="32"/>
    <s v="Bridge"/>
    <s v="Alonso Miramontes"/>
    <s v="05/16/2025, 20:39"/>
    <m/>
    <s v="0001-01-01T00:00:00Z"/>
    <x v="26"/>
    <s v="2025-05-19T10:30:12.6589046Z"/>
    <m/>
    <m/>
    <m/>
    <s v="2024-023 - Tarrant Riverside Bridge Rehab"/>
    <x v="2"/>
    <d v="2025-05-16T00:00:00"/>
    <x v="0"/>
    <s v="05/16/2025 8:39 PM"/>
    <d v="2025-05-19T10:30:12"/>
    <s v="Approved On Time"/>
    <n v="6"/>
    <s v=""/>
    <s v="422 6002V - DECK Rem Soffit System"/>
    <s v="240740 - Juan C. Santana Solis"/>
    <s v="Alonso Miramontes's Crew"/>
  </r>
  <r>
    <n v="604950"/>
    <s v="240740"/>
    <s v="Juan C. Santana Solis"/>
    <x v="27"/>
    <x v="27"/>
    <s v="529 6036B"/>
    <s v="CONC CURB TY II F P S"/>
    <s v="1"/>
    <n v="2"/>
    <x v="0"/>
    <x v="1"/>
    <m/>
    <x v="32"/>
    <s v="Bridge"/>
    <s v="Alonso Miramontes"/>
    <s v="05/16/2025, 20:40"/>
    <m/>
    <s v="0001-01-01T00:00:00Z"/>
    <x v="26"/>
    <s v="2025-05-19T10:30:12.6738597Z"/>
    <m/>
    <m/>
    <m/>
    <s v="2024-023 - Tarrant Riverside Bridge Rehab"/>
    <x v="2"/>
    <d v="2025-05-16T00:00:00"/>
    <x v="0"/>
    <s v="05/16/2025 8:40 PM"/>
    <d v="2025-05-19T10:30:12"/>
    <s v="Approved On Time"/>
    <n v="2"/>
    <s v=""/>
    <s v="529 6036B - CONC CURB TY II F P S"/>
    <s v="240740 - Juan C. Santana Solis"/>
    <s v="Alonso Miramontes's Crew"/>
  </r>
  <r>
    <n v="604452"/>
    <s v="230015"/>
    <s v="Ivan Torres"/>
    <x v="23"/>
    <x v="23"/>
    <s v="ESTRUCKSER"/>
    <s v="Truck/Service Repair"/>
    <s v="phaseNo"/>
    <n v="8"/>
    <x v="1"/>
    <x v="1"/>
    <m/>
    <x v="1"/>
    <m/>
    <s v="Ivan Torres"/>
    <s v="05/15/2025, 18:42"/>
    <m/>
    <s v="0001-01-01T00:00:00Z"/>
    <x v="27"/>
    <s v="2025-05-16T15:57:17.4317058Z"/>
    <m/>
    <m/>
    <m/>
    <s v="EQUIP DFW - Equipment DFW Division"/>
    <x v="6"/>
    <d v="2025-05-15T00:00:00"/>
    <x v="1"/>
    <s v="05/15/2025 6:42 PM"/>
    <d v="2025-05-16T15:57:17"/>
    <s v="Approved On Time"/>
    <n v="8"/>
    <s v=""/>
    <s v="ESTRUCKSER - Truck/Service Repair"/>
    <s v="230015 - Ivan Torres"/>
    <s v=""/>
  </r>
  <r>
    <n v="603997"/>
    <s v="230015"/>
    <s v="Ivan Torres"/>
    <x v="23"/>
    <x v="23"/>
    <s v="ESAIRC"/>
    <s v="AIR COMPRESSOR REPAIR"/>
    <s v="phaseNo"/>
    <n v="8"/>
    <x v="2"/>
    <x v="1"/>
    <m/>
    <x v="1"/>
    <m/>
    <s v="Ivan Torres"/>
    <s v="05/14/2025, 18:01"/>
    <m/>
    <s v="0001-01-01T00:00:00Z"/>
    <x v="27"/>
    <s v="2025-05-16T15:57:17.422318Z"/>
    <m/>
    <m/>
    <m/>
    <s v="EQUIP DFW - Equipment DFW Division"/>
    <x v="6"/>
    <d v="2025-05-14T00:00:00"/>
    <x v="2"/>
    <s v="05/14/2025 6:01 PM"/>
    <d v="2025-05-16T15:57:17"/>
    <s v="Approved On Time"/>
    <n v="8"/>
    <s v=""/>
    <s v="ESAIRC - AIR COMPRESSOR REPAIR"/>
    <s v="230015 - Ivan Torres"/>
    <s v=""/>
  </r>
  <r>
    <n v="603534"/>
    <s v="230015"/>
    <s v="Ivan Torres"/>
    <x v="23"/>
    <x v="23"/>
    <s v="ESEXC"/>
    <s v="Excavator Repair"/>
    <s v="phaseNo"/>
    <n v="8"/>
    <x v="3"/>
    <x v="1"/>
    <m/>
    <x v="1"/>
    <m/>
    <s v="Ivan Torres"/>
    <s v="05/13/2025, 17:22"/>
    <m/>
    <s v="0001-01-01T00:00:00Z"/>
    <x v="27"/>
    <s v="2025-05-16T15:57:17.4136973Z"/>
    <m/>
    <m/>
    <m/>
    <s v="EQUIP DFW - Equipment DFW Division"/>
    <x v="6"/>
    <d v="2025-05-13T00:00:00"/>
    <x v="3"/>
    <s v="05/13/2025 5:22 PM"/>
    <d v="2025-05-16T15:57:17"/>
    <s v="Approved On Time"/>
    <n v="8"/>
    <s v=""/>
    <s v="ESEXC - Excavator Repair"/>
    <s v="230015 - Ivan Torres"/>
    <s v=""/>
  </r>
  <r>
    <n v="603084"/>
    <s v="230015"/>
    <s v="Ivan Torres"/>
    <x v="23"/>
    <x v="23"/>
    <s v="ESEXC"/>
    <s v="Excavator Repair"/>
    <s v="phaseNo"/>
    <n v="8"/>
    <x v="4"/>
    <x v="1"/>
    <m/>
    <x v="1"/>
    <m/>
    <s v="Ivan Torres"/>
    <s v="05/12/2025, 17:23"/>
    <m/>
    <s v="0001-01-01T00:00:00Z"/>
    <x v="27"/>
    <s v="2025-05-16T15:57:17.4035872Z"/>
    <m/>
    <m/>
    <m/>
    <s v="EQUIP DFW - Equipment DFW Division"/>
    <x v="6"/>
    <d v="2025-05-12T00:00:00"/>
    <x v="4"/>
    <s v="05/12/2025 5:23 PM"/>
    <d v="2025-05-16T15:57:17"/>
    <s v="Approved On Time"/>
    <n v="8"/>
    <s v=""/>
    <s v="ESEXC - Excavator Repair"/>
    <s v="230015 - Ivan Torres"/>
    <s v=""/>
  </r>
  <r>
    <n v="603320"/>
    <s v="800057"/>
    <s v="Jesse A. Moore"/>
    <x v="23"/>
    <x v="23"/>
    <s v="DISPATCH"/>
    <s v="EQUIP TRUCK DISPATCHING"/>
    <s v="1"/>
    <n v="4"/>
    <x v="4"/>
    <x v="1"/>
    <m/>
    <x v="1"/>
    <m/>
    <s v="Jesse A. Moore"/>
    <s v="05/13/2025, 07:02"/>
    <m/>
    <s v="0001-01-01T00:00:00Z"/>
    <x v="27"/>
    <s v="2025-05-16T15:57:04.7020807Z"/>
    <m/>
    <m/>
    <m/>
    <s v="EQUIP DFW - Equipment DFW Division"/>
    <x v="6"/>
    <d v="2025-05-12T00:00:00"/>
    <x v="4"/>
    <s v="05/13/2025 7:02 AM"/>
    <d v="2025-05-16T15:57:04"/>
    <s v="Approved On Time"/>
    <n v="4"/>
    <s v=""/>
    <s v="DISPATCH - EQUIP TRUCK DISPATCHING"/>
    <s v="800057 - Jesse A. Moore"/>
    <s v=""/>
  </r>
  <r>
    <n v="604333"/>
    <s v="800057"/>
    <s v="Jesse A. Moore"/>
    <x v="23"/>
    <x v="23"/>
    <s v="DISPATCH"/>
    <s v="EQUIP TRUCK DISPATCHING"/>
    <s v="1"/>
    <n v="4"/>
    <x v="2"/>
    <x v="1"/>
    <m/>
    <x v="1"/>
    <m/>
    <s v="Jesse A. Moore"/>
    <s v="05/15/2025, 11:37"/>
    <m/>
    <s v="0001-01-01T00:00:00Z"/>
    <x v="27"/>
    <s v="2025-05-16T15:57:04.7206541Z"/>
    <m/>
    <m/>
    <m/>
    <s v="EQUIP DFW - Equipment DFW Division"/>
    <x v="6"/>
    <d v="2025-05-14T00:00:00"/>
    <x v="2"/>
    <s v="05/15/2025 11:37 AM"/>
    <d v="2025-05-16T15:57:04"/>
    <s v="Approved On Time"/>
    <n v="4"/>
    <s v=""/>
    <s v="DISPATCH - EQUIP TRUCK DISPATCHING"/>
    <s v="800057 - Jesse A. Moore"/>
    <s v=""/>
  </r>
  <r>
    <n v="604335"/>
    <s v="800057"/>
    <s v="Jesse A. Moore"/>
    <x v="23"/>
    <x v="23"/>
    <s v="DISPATCH"/>
    <s v="EQUIP TRUCK DISPATCHING"/>
    <s v="1"/>
    <n v="4"/>
    <x v="1"/>
    <x v="1"/>
    <m/>
    <x v="1"/>
    <m/>
    <s v="Jesse A. Moore"/>
    <s v="05/15/2025, 11:37"/>
    <m/>
    <s v="0001-01-01T00:00:00Z"/>
    <x v="27"/>
    <s v="2025-05-16T15:57:04.7331334Z"/>
    <m/>
    <m/>
    <m/>
    <s v="EQUIP DFW - Equipment DFW Division"/>
    <x v="6"/>
    <d v="2025-05-15T00:00:00"/>
    <x v="1"/>
    <s v="05/15/2025 11:37 AM"/>
    <d v="2025-05-16T15:57:04"/>
    <s v="Approved On Time"/>
    <n v="4"/>
    <s v=""/>
    <s v="DISPATCH - EQUIP TRUCK DISPATCHING"/>
    <s v="800057 - Jesse A. Moore"/>
    <s v=""/>
  </r>
  <r>
    <n v="603474"/>
    <s v="800057"/>
    <s v="Jesse A. Moore"/>
    <x v="23"/>
    <x v="23"/>
    <s v="DISPATCH"/>
    <s v="EQUIP TRUCK DISPATCHING"/>
    <s v="1"/>
    <n v="4"/>
    <x v="3"/>
    <x v="1"/>
    <m/>
    <x v="1"/>
    <m/>
    <s v="Jesse A. Moore"/>
    <s v="05/13/2025, 14:11"/>
    <m/>
    <s v="0001-01-01T00:00:00Z"/>
    <x v="27"/>
    <s v="2025-05-16T15:57:04.7119067Z"/>
    <m/>
    <m/>
    <m/>
    <s v="EQUIP DFW - Equipment DFW Division"/>
    <x v="6"/>
    <d v="2025-05-13T00:00:00"/>
    <x v="3"/>
    <s v="05/13/2025 2:11 PM"/>
    <d v="2025-05-16T15:57:04"/>
    <s v="Approved On Time"/>
    <n v="4"/>
    <s v=""/>
    <s v="DISPATCH - EQUIP TRUCK DISPATCHING"/>
    <s v="800057 - Jesse A. Moore"/>
    <s v=""/>
  </r>
  <r>
    <n v="603614"/>
    <s v="230017"/>
    <s v="Lorenzo Aparicio"/>
    <x v="23"/>
    <x v="23"/>
    <s v="ESDIRT"/>
    <s v="Dozer, Scraper, Grader Repair"/>
    <s v="1"/>
    <n v="5"/>
    <x v="3"/>
    <x v="1"/>
    <m/>
    <x v="1"/>
    <m/>
    <s v="Lorenzo Aparicio"/>
    <s v="05/13/2025, 20:15"/>
    <m/>
    <s v="0001-01-01T00:00:00Z"/>
    <x v="27"/>
    <s v="2025-05-16T15:57:01.2221798Z"/>
    <m/>
    <m/>
    <m/>
    <s v="EQUIP DFW - Equipment DFW Division"/>
    <x v="6"/>
    <d v="2025-05-13T00:00:00"/>
    <x v="3"/>
    <s v="05/13/2025 8:15 PM"/>
    <d v="2025-05-16T15:57:01"/>
    <s v="Approved On Time"/>
    <n v="5"/>
    <s v=""/>
    <s v="ESDIRT - Dozer, Scraper, Grader Repair"/>
    <s v="230017 - Lorenzo Aparicio"/>
    <s v=""/>
  </r>
  <r>
    <n v="603615"/>
    <s v="230017"/>
    <s v="Lorenzo Aparicio"/>
    <x v="23"/>
    <x v="23"/>
    <s v="ESCONC"/>
    <s v="Concrete Equipment Repair"/>
    <s v="1"/>
    <n v="3"/>
    <x v="3"/>
    <x v="1"/>
    <m/>
    <x v="1"/>
    <m/>
    <s v="Lorenzo Aparicio"/>
    <s v="05/13/2025, 20:19"/>
    <m/>
    <s v="0001-01-01T00:00:00Z"/>
    <x v="27"/>
    <s v="2025-05-16T15:57:01.2337211Z"/>
    <m/>
    <m/>
    <m/>
    <s v="EQUIP DFW - Equipment DFW Division"/>
    <x v="6"/>
    <d v="2025-05-13T00:00:00"/>
    <x v="3"/>
    <s v="05/13/2025 8:19 PM"/>
    <d v="2025-05-16T15:57:01"/>
    <s v="Approved On Time"/>
    <n v="3"/>
    <s v=""/>
    <s v="ESCONC - Concrete Equipment Repair"/>
    <s v="230017 - Lorenzo Aparicio"/>
    <s v=""/>
  </r>
  <r>
    <n v="604039"/>
    <s v="230017"/>
    <s v="Lorenzo Aparicio"/>
    <x v="23"/>
    <x v="23"/>
    <s v="ESSS"/>
    <s v="Skid Steer/Track Loader Repair"/>
    <s v="1"/>
    <n v="3"/>
    <x v="2"/>
    <x v="1"/>
    <m/>
    <x v="1"/>
    <m/>
    <s v="Lorenzo Aparicio"/>
    <s v="05/14/2025, 19:04"/>
    <m/>
    <s v="0001-01-01T00:00:00Z"/>
    <x v="27"/>
    <s v="2025-05-16T15:57:01.2424552Z"/>
    <m/>
    <m/>
    <m/>
    <s v="EQUIP DFW - Equipment DFW Division"/>
    <x v="6"/>
    <d v="2025-05-14T00:00:00"/>
    <x v="2"/>
    <s v="05/14/2025 7:04 PM"/>
    <d v="2025-05-16T15:57:01"/>
    <s v="Approved On Time"/>
    <n v="3"/>
    <s v=""/>
    <s v="ESSS - Skid Steer/Track Loader Repair"/>
    <s v="230017 - Lorenzo Aparicio"/>
    <s v=""/>
  </r>
  <r>
    <n v="604040"/>
    <s v="230017"/>
    <s v="Lorenzo Aparicio"/>
    <x v="23"/>
    <x v="23"/>
    <s v="ESTRUCKLT"/>
    <s v="Truck/Light Repair"/>
    <s v="1"/>
    <n v="5"/>
    <x v="2"/>
    <x v="1"/>
    <m/>
    <x v="1"/>
    <m/>
    <s v="Lorenzo Aparicio"/>
    <s v="05/14/2025, 19:05"/>
    <m/>
    <s v="0001-01-01T00:00:00Z"/>
    <x v="27"/>
    <s v="2025-05-16T15:57:01.2517034Z"/>
    <m/>
    <m/>
    <m/>
    <s v="EQUIP DFW - Equipment DFW Division"/>
    <x v="6"/>
    <d v="2025-05-14T00:00:00"/>
    <x v="2"/>
    <s v="05/14/2025 7:05 PM"/>
    <d v="2025-05-16T15:57:01"/>
    <s v="Approved On Time"/>
    <n v="5"/>
    <s v=""/>
    <s v="ESTRUCKLT - Truck/Light Repair"/>
    <s v="230017 - Lorenzo Aparicio"/>
    <s v=""/>
  </r>
  <r>
    <n v="604499"/>
    <s v="230017"/>
    <s v="Lorenzo Aparicio"/>
    <x v="23"/>
    <x v="23"/>
    <s v="ESBACKHOE"/>
    <s v="Backhoe Repair"/>
    <s v="1"/>
    <n v="8"/>
    <x v="1"/>
    <x v="1"/>
    <m/>
    <x v="1"/>
    <m/>
    <s v="Lorenzo Aparicio"/>
    <s v="05/15/2025, 19:29"/>
    <m/>
    <s v="0001-01-01T00:00:00Z"/>
    <x v="27"/>
    <s v="2025-05-16T15:57:01.2639756Z"/>
    <m/>
    <m/>
    <m/>
    <s v="EQUIP DFW - Equipment DFW Division"/>
    <x v="6"/>
    <d v="2025-05-15T00:00:00"/>
    <x v="1"/>
    <s v="05/15/2025 7:29 PM"/>
    <d v="2025-05-16T15:57:01"/>
    <s v="Approved On Time"/>
    <n v="8"/>
    <s v=""/>
    <s v="ESBACKHOE - Backhoe Repair"/>
    <s v="230017 - Lorenzo Aparicio"/>
    <s v=""/>
  </r>
  <r>
    <n v="604794"/>
    <s v="230018"/>
    <s v="Michael A. Hammons"/>
    <x v="23"/>
    <x v="23"/>
    <s v="ESEXC"/>
    <s v="Excavator Repair"/>
    <s v="1"/>
    <n v="8"/>
    <x v="4"/>
    <x v="1"/>
    <m/>
    <x v="1"/>
    <m/>
    <s v="Michael A. Hammons"/>
    <s v="05/16/2025, 10:55"/>
    <m/>
    <s v="0001-01-01T00:00:00Z"/>
    <x v="27"/>
    <s v="2025-05-16T15:57:29.4848544Z"/>
    <m/>
    <m/>
    <m/>
    <s v="EQUIP DFW - Equipment DFW Division"/>
    <x v="6"/>
    <d v="2025-05-12T00:00:00"/>
    <x v="4"/>
    <s v="05/16/2025 10:55 AM"/>
    <d v="2025-05-16T15:57:29"/>
    <s v="Approved On Time"/>
    <n v="8"/>
    <s v=""/>
    <s v="ESEXC - Excavator Repair"/>
    <s v="230018 - Michael A. Hammons"/>
    <s v=""/>
  </r>
  <r>
    <n v="604795"/>
    <s v="230018"/>
    <s v="Michael A. Hammons"/>
    <x v="23"/>
    <x v="23"/>
    <s v="ESEXC"/>
    <s v="Excavator Repair"/>
    <s v="1"/>
    <n v="8"/>
    <x v="3"/>
    <x v="1"/>
    <m/>
    <x v="1"/>
    <m/>
    <s v="Michael A. Hammons"/>
    <s v="05/16/2025, 10:55"/>
    <m/>
    <s v="0001-01-01T00:00:00Z"/>
    <x v="27"/>
    <s v="2025-05-16T15:57:29.4960894Z"/>
    <m/>
    <m/>
    <m/>
    <s v="EQUIP DFW - Equipment DFW Division"/>
    <x v="6"/>
    <d v="2025-05-13T00:00:00"/>
    <x v="3"/>
    <s v="05/16/2025 10:55 AM"/>
    <d v="2025-05-16T15:57:29"/>
    <s v="Approved On Time"/>
    <n v="8"/>
    <s v=""/>
    <s v="ESEXC - Excavator Repair"/>
    <s v="230018 - Michael A. Hammons"/>
    <s v=""/>
  </r>
  <r>
    <n v="604796"/>
    <s v="230018"/>
    <s v="Michael A. Hammons"/>
    <x v="23"/>
    <x v="23"/>
    <s v="ESEXC"/>
    <s v="Excavator Repair"/>
    <s v="1"/>
    <n v="4"/>
    <x v="2"/>
    <x v="1"/>
    <m/>
    <x v="1"/>
    <m/>
    <s v="Michael A. Hammons"/>
    <s v="05/16/2025, 10:55"/>
    <m/>
    <s v="0001-01-01T00:00:00Z"/>
    <x v="27"/>
    <s v="2025-05-16T15:57:29.5034504Z"/>
    <m/>
    <m/>
    <m/>
    <s v="EQUIP DFW - Equipment DFW Division"/>
    <x v="6"/>
    <d v="2025-05-14T00:00:00"/>
    <x v="2"/>
    <s v="05/16/2025 10:55 AM"/>
    <d v="2025-05-16T15:57:29"/>
    <s v="Approved On Time"/>
    <n v="4"/>
    <s v=""/>
    <s v="ESEXC - Excavator Repair"/>
    <s v="230018 - Michael A. Hammons"/>
    <s v=""/>
  </r>
  <r>
    <n v="604797"/>
    <s v="230018"/>
    <s v="Michael A. Hammons"/>
    <x v="23"/>
    <x v="23"/>
    <s v="ESTRUCKHY"/>
    <s v="Truck/Heavy Repair"/>
    <s v="1"/>
    <n v="4"/>
    <x v="2"/>
    <x v="1"/>
    <m/>
    <x v="1"/>
    <m/>
    <s v="Michael A. Hammons"/>
    <s v="05/16/2025, 10:56"/>
    <m/>
    <s v="0001-01-01T00:00:00Z"/>
    <x v="27"/>
    <s v="2025-05-16T15:57:29.5171657Z"/>
    <m/>
    <m/>
    <m/>
    <s v="EQUIP DFW - Equipment DFW Division"/>
    <x v="6"/>
    <d v="2025-05-14T00:00:00"/>
    <x v="2"/>
    <s v="05/16/2025 10:56 AM"/>
    <d v="2025-05-16T15:57:29"/>
    <s v="Approved On Time"/>
    <n v="4"/>
    <s v=""/>
    <s v="ESTRUCKHY - Truck/Heavy Repair"/>
    <s v="230018 - Michael A. Hammons"/>
    <s v=""/>
  </r>
  <r>
    <n v="604798"/>
    <s v="230018"/>
    <s v="Michael A. Hammons"/>
    <x v="23"/>
    <x v="23"/>
    <s v="ESTRUCKHY"/>
    <s v="Truck/Heavy Repair"/>
    <s v="1"/>
    <n v="8"/>
    <x v="1"/>
    <x v="1"/>
    <m/>
    <x v="1"/>
    <m/>
    <s v="Michael A. Hammons"/>
    <s v="05/16/2025, 10:56"/>
    <m/>
    <s v="0001-01-01T00:00:00Z"/>
    <x v="27"/>
    <s v="2025-05-16T15:57:29.525116Z"/>
    <m/>
    <m/>
    <m/>
    <s v="EQUIP DFW - Equipment DFW Division"/>
    <x v="6"/>
    <d v="2025-05-15T00:00:00"/>
    <x v="1"/>
    <s v="05/16/2025 10:56 AM"/>
    <d v="2025-05-16T15:57:29"/>
    <s v="Approved On Time"/>
    <n v="8"/>
    <s v=""/>
    <s v="ESTRUCKHY - Truck/Heavy Repair"/>
    <s v="230018 - Michael A. Hammons"/>
    <s v=""/>
  </r>
  <r>
    <n v="602680"/>
    <s v="800047"/>
    <s v="Christopher D. Robertson"/>
    <x v="23"/>
    <x v="23"/>
    <s v="ESMGMT"/>
    <s v="Equipment/Service Manager"/>
    <s v="1"/>
    <n v="4"/>
    <x v="4"/>
    <x v="1"/>
    <m/>
    <x v="1"/>
    <m/>
    <s v="Christopher D. Robertson"/>
    <s v="05/12/2025, 07:13"/>
    <m/>
    <s v="0001-01-01T00:00:00Z"/>
    <x v="27"/>
    <s v="2025-05-16T15:57:22.6769152Z"/>
    <m/>
    <m/>
    <m/>
    <s v="EQUIP DFW - Equipment DFW Division"/>
    <x v="6"/>
    <d v="2025-05-12T00:00:00"/>
    <x v="4"/>
    <s v="05/12/2025 7:13 AM"/>
    <d v="2025-05-16T15:57:22"/>
    <s v="Approved On Time"/>
    <n v="4"/>
    <s v=""/>
    <s v="ESMGMT - Equipment/Service Manager"/>
    <s v="800047 - Christopher D. Robertson"/>
    <s v=""/>
  </r>
  <r>
    <n v="602681"/>
    <s v="800047"/>
    <s v="Christopher D. Robertson"/>
    <x v="23"/>
    <x v="23"/>
    <s v="ESMGMT"/>
    <s v="Equipment/Service Manager"/>
    <s v="1"/>
    <n v="4"/>
    <x v="3"/>
    <x v="1"/>
    <m/>
    <x v="1"/>
    <m/>
    <s v="Christopher D. Robertson"/>
    <s v="05/12/2025, 07:13"/>
    <m/>
    <s v="0001-01-01T00:00:00Z"/>
    <x v="27"/>
    <s v="2025-05-16T15:57:22.6860078Z"/>
    <m/>
    <m/>
    <m/>
    <s v="EQUIP DFW - Equipment DFW Division"/>
    <x v="6"/>
    <d v="2025-05-13T00:00:00"/>
    <x v="3"/>
    <s v="05/12/2025 7:13 AM"/>
    <d v="2025-05-16T15:57:22"/>
    <s v="Approved On Time"/>
    <n v="4"/>
    <s v=""/>
    <s v="ESMGMT - Equipment/Service Manager"/>
    <s v="800047 - Christopher D. Robertson"/>
    <s v=""/>
  </r>
  <r>
    <n v="602683"/>
    <s v="800047"/>
    <s v="Christopher D. Robertson"/>
    <x v="23"/>
    <x v="23"/>
    <s v="ESMGMT"/>
    <s v="Equipment/Service Manager"/>
    <s v="1"/>
    <n v="4"/>
    <x v="2"/>
    <x v="1"/>
    <m/>
    <x v="1"/>
    <m/>
    <s v="Christopher D. Robertson"/>
    <s v="05/12/2025, 07:13"/>
    <m/>
    <s v="0001-01-01T00:00:00Z"/>
    <x v="27"/>
    <s v="2025-05-16T15:57:22.6944933Z"/>
    <m/>
    <m/>
    <m/>
    <s v="EQUIP DFW - Equipment DFW Division"/>
    <x v="6"/>
    <d v="2025-05-14T00:00:00"/>
    <x v="2"/>
    <s v="05/12/2025 7:13 AM"/>
    <d v="2025-05-16T15:57:22"/>
    <s v="Approved On Time"/>
    <n v="4"/>
    <s v=""/>
    <s v="ESMGMT - Equipment/Service Manager"/>
    <s v="800047 - Christopher D. Robertson"/>
    <s v=""/>
  </r>
  <r>
    <n v="602686"/>
    <s v="800047"/>
    <s v="Christopher D. Robertson"/>
    <x v="23"/>
    <x v="23"/>
    <s v="ESMGMT"/>
    <s v="Equipment/Service Manager"/>
    <s v="1"/>
    <n v="4"/>
    <x v="1"/>
    <x v="1"/>
    <m/>
    <x v="1"/>
    <m/>
    <s v="Christopher D. Robertson"/>
    <s v="05/12/2025, 07:13"/>
    <m/>
    <s v="0001-01-01T00:00:00Z"/>
    <x v="27"/>
    <s v="2025-05-16T15:57:22.7026881Z"/>
    <m/>
    <m/>
    <m/>
    <s v="EQUIP DFW - Equipment DFW Division"/>
    <x v="6"/>
    <d v="2025-05-15T00:00:00"/>
    <x v="1"/>
    <s v="05/12/2025 7:13 AM"/>
    <d v="2025-05-16T15:57:22"/>
    <s v="Approved On Time"/>
    <n v="4"/>
    <s v=""/>
    <s v="ESMGMT - Equipment/Service Manager"/>
    <s v="800047 - Christopher D. Robertson"/>
    <s v=""/>
  </r>
  <r>
    <n v="602687"/>
    <s v="800047"/>
    <s v="Christopher D. Robertson"/>
    <x v="23"/>
    <x v="23"/>
    <s v="ESMGMT"/>
    <s v="Equipment/Service Manager"/>
    <s v="1"/>
    <n v="4"/>
    <x v="0"/>
    <x v="1"/>
    <m/>
    <x v="1"/>
    <m/>
    <s v="Christopher D. Robertson"/>
    <s v="05/12/2025, 07:13"/>
    <m/>
    <s v="0001-01-01T00:00:00Z"/>
    <x v="27"/>
    <s v="2025-05-16T15:57:22.7115194Z"/>
    <m/>
    <m/>
    <m/>
    <s v="EQUIP DFW - Equipment DFW Division"/>
    <x v="6"/>
    <d v="2025-05-16T00:00:00"/>
    <x v="0"/>
    <s v="05/12/2025 7:13 AM"/>
    <d v="2025-05-16T15:57:22"/>
    <s v="Approved On Time"/>
    <n v="4"/>
    <s v=""/>
    <s v="ESMGMT - Equipment/Service Manager"/>
    <s v="800047 - Christopher D. Robertson"/>
    <s v=""/>
  </r>
  <r>
    <n v="603324"/>
    <s v="240745"/>
    <s v="Jeremy T. Collins"/>
    <x v="23"/>
    <x v="23"/>
    <s v="PTO"/>
    <s v="PTO"/>
    <s v="1"/>
    <n v="8"/>
    <x v="3"/>
    <x v="1"/>
    <m/>
    <x v="1"/>
    <m/>
    <s v="Jeremy T. Collins"/>
    <s v="05/13/2025, 07:03"/>
    <m/>
    <s v="0001-01-01T00:00:00Z"/>
    <x v="27"/>
    <s v="2025-05-16T15:57:11.5782875Z"/>
    <m/>
    <m/>
    <m/>
    <s v="EQUIP DFW - Equipment DFW Division"/>
    <x v="6"/>
    <d v="2025-05-13T00:00:00"/>
    <x v="3"/>
    <s v="05/13/2025 7:03 AM"/>
    <d v="2025-05-16T15:57:11"/>
    <s v="Approved On Time"/>
    <n v="8"/>
    <s v=""/>
    <s v="PTO - PTO"/>
    <s v="240745 - Jeremy T. Collins"/>
    <s v=""/>
  </r>
  <r>
    <n v="603979"/>
    <s v="240745"/>
    <s v="Jeremy T. Collins"/>
    <x v="23"/>
    <x v="23"/>
    <s v="PTO"/>
    <s v="PTO"/>
    <s v="1"/>
    <n v="8"/>
    <x v="0"/>
    <x v="1"/>
    <m/>
    <x v="1"/>
    <m/>
    <s v="Jeremy T. Collins"/>
    <s v="05/14/2025, 15:55"/>
    <m/>
    <s v="0001-01-01T00:00:00Z"/>
    <x v="27"/>
    <s v="2025-05-16T15:57:11.587373Z"/>
    <m/>
    <m/>
    <m/>
    <s v="EQUIP DFW - Equipment DFW Division"/>
    <x v="6"/>
    <d v="2025-05-16T00:00:00"/>
    <x v="0"/>
    <s v="05/14/2025 3:55 PM"/>
    <d v="2025-05-16T15:57:11"/>
    <s v="Approved On Time"/>
    <n v="8"/>
    <s v=""/>
    <s v="PTO - PTO"/>
    <s v="240745 - Jeremy T. Collins"/>
    <s v=""/>
  </r>
  <r>
    <n v="602655"/>
    <s v="230021"/>
    <s v="Carlos H. Eclavea"/>
    <x v="23"/>
    <x v="23"/>
    <s v="DISPATCH"/>
    <s v="EQUIP TRUCK DISPATCHING"/>
    <s v="1"/>
    <n v="8"/>
    <x v="4"/>
    <x v="1"/>
    <m/>
    <x v="1"/>
    <m/>
    <s v="Carlos H. Eclavea"/>
    <s v="05/12/2025, 07:04"/>
    <m/>
    <s v="0001-01-01T00:00:00Z"/>
    <x v="27"/>
    <s v="2025-05-16T15:57:25.5198705Z"/>
    <m/>
    <m/>
    <m/>
    <s v="EQUIP DFW - Equipment DFW Division"/>
    <x v="6"/>
    <d v="2025-05-12T00:00:00"/>
    <x v="4"/>
    <s v="05/12/2025 7:04 AM"/>
    <d v="2025-05-16T15:57:25"/>
    <s v="Approved On Time"/>
    <n v="8"/>
    <s v=""/>
    <s v="DISPATCH - EQUIP TRUCK DISPATCHING"/>
    <s v="230021 - Carlos H. Eclavea"/>
    <s v=""/>
  </r>
  <r>
    <n v="603346"/>
    <s v="230021"/>
    <s v="Carlos H. Eclavea"/>
    <x v="23"/>
    <x v="23"/>
    <s v="DISPATCH"/>
    <s v="EQUIP TRUCK DISPATCHING"/>
    <s v="1"/>
    <n v="8"/>
    <x v="3"/>
    <x v="1"/>
    <m/>
    <x v="1"/>
    <m/>
    <s v="Carlos H. Eclavea"/>
    <s v="05/13/2025, 07:25"/>
    <m/>
    <s v="0001-01-01T00:00:00Z"/>
    <x v="27"/>
    <s v="2025-05-16T15:57:25.5284268Z"/>
    <m/>
    <m/>
    <m/>
    <s v="EQUIP DFW - Equipment DFW Division"/>
    <x v="6"/>
    <d v="2025-05-13T00:00:00"/>
    <x v="3"/>
    <s v="05/13/2025 7:25 AM"/>
    <d v="2025-05-16T15:57:25"/>
    <s v="Approved On Time"/>
    <n v="8"/>
    <s v=""/>
    <s v="DISPATCH - EQUIP TRUCK DISPATCHING"/>
    <s v="230021 - Carlos H. Eclavea"/>
    <s v=""/>
  </r>
  <r>
    <n v="603752"/>
    <s v="230021"/>
    <s v="Carlos H. Eclavea"/>
    <x v="23"/>
    <x v="23"/>
    <s v="DISPATCH"/>
    <s v="EQUIP TRUCK DISPATCHING"/>
    <s v="1"/>
    <n v="8"/>
    <x v="2"/>
    <x v="1"/>
    <m/>
    <x v="1"/>
    <m/>
    <s v="Carlos H. Eclavea"/>
    <s v="05/14/2025, 07:03"/>
    <m/>
    <s v="0001-01-01T00:00:00Z"/>
    <x v="27"/>
    <s v="2025-05-16T15:57:25.536182Z"/>
    <m/>
    <m/>
    <m/>
    <s v="EQUIP DFW - Equipment DFW Division"/>
    <x v="6"/>
    <d v="2025-05-14T00:00:00"/>
    <x v="2"/>
    <s v="05/14/2025 7:03 AM"/>
    <d v="2025-05-16T15:57:25"/>
    <s v="Approved On Time"/>
    <n v="8"/>
    <s v=""/>
    <s v="DISPATCH - EQUIP TRUCK DISPATCHING"/>
    <s v="230021 - Carlos H. Eclavea"/>
    <s v=""/>
  </r>
  <r>
    <n v="604653"/>
    <s v="230021"/>
    <s v="Carlos H. Eclavea"/>
    <x v="23"/>
    <x v="23"/>
    <s v="DISPATCH"/>
    <s v="EQUIP TRUCK DISPATCHING"/>
    <s v="1"/>
    <n v="8"/>
    <x v="1"/>
    <x v="1"/>
    <m/>
    <x v="1"/>
    <m/>
    <s v="Carlos H. Eclavea"/>
    <s v="05/16/2025, 06:57"/>
    <m/>
    <s v="0001-01-01T00:00:00Z"/>
    <x v="27"/>
    <s v="2025-05-16T15:57:25.5491634Z"/>
    <m/>
    <m/>
    <m/>
    <s v="EQUIP DFW - Equipment DFW Division"/>
    <x v="6"/>
    <d v="2025-05-15T00:00:00"/>
    <x v="1"/>
    <s v="05/16/2025 6:57 AM"/>
    <d v="2025-05-16T15:57:25"/>
    <s v="Approved On Time"/>
    <n v="8"/>
    <s v=""/>
    <s v="DISPATCH - EQUIP TRUCK DISPATCHING"/>
    <s v="230021 - Carlos H. Eclavea"/>
    <s v=""/>
  </r>
  <r>
    <n v="604654"/>
    <s v="230021"/>
    <s v="Carlos H. Eclavea"/>
    <x v="23"/>
    <x v="23"/>
    <s v="DISPATCH"/>
    <s v="EQUIP TRUCK DISPATCHING"/>
    <s v="1"/>
    <n v="8"/>
    <x v="0"/>
    <x v="1"/>
    <m/>
    <x v="1"/>
    <m/>
    <s v="Carlos H. Eclavea"/>
    <s v="05/16/2025, 06:57"/>
    <m/>
    <s v="0001-01-01T00:00:00Z"/>
    <x v="27"/>
    <s v="2025-05-16T15:57:25.5587262Z"/>
    <m/>
    <m/>
    <m/>
    <s v="EQUIP DFW - Equipment DFW Division"/>
    <x v="6"/>
    <d v="2025-05-16T00:00:00"/>
    <x v="0"/>
    <s v="05/16/2025 6:57 AM"/>
    <d v="2025-05-16T15:57:25"/>
    <s v="Approved On Time"/>
    <n v="8"/>
    <s v=""/>
    <s v="DISPATCH - EQUIP TRUCK DISPATCHING"/>
    <s v="230021 - Carlos H. Eclavea"/>
    <s v=""/>
  </r>
  <r>
    <n v="603447"/>
    <s v="240072"/>
    <s v="Jose J. Rivera"/>
    <x v="1"/>
    <x v="1"/>
    <s v="520 7001A"/>
    <s v="Clean Project  2% of DL"/>
    <s v="1"/>
    <n v="8"/>
    <x v="4"/>
    <x v="1"/>
    <m/>
    <x v="34"/>
    <s v="Concrete"/>
    <s v="Jose J. Rivera"/>
    <s v="05/13/2025, 10:36"/>
    <m/>
    <s v="0001-01-01T00:00:00Z"/>
    <x v="28"/>
    <s v="2025-05-15T11:59:19.8761202Z"/>
    <m/>
    <m/>
    <m/>
    <s v="2021-017 - Plano Collin Creek Culvert Imp"/>
    <x v="0"/>
    <d v="2025-05-12T00:00:00"/>
    <x v="4"/>
    <s v="05/13/2025 10:36 AM"/>
    <d v="2025-05-15T11:59:19"/>
    <s v="Approved On Time"/>
    <n v="8"/>
    <s v=""/>
    <s v="520 7001A - Clean Project  2% of DL"/>
    <s v="240072 - Jose J. Rivera"/>
    <s v="Jose Rivera's Crew"/>
  </r>
  <r>
    <n v="605154"/>
    <s v="240072"/>
    <s v="Jose J. Rivera"/>
    <x v="1"/>
    <x v="1"/>
    <s v="520 7001A"/>
    <s v="Clean Project  2% of DL"/>
    <s v="1"/>
    <n v="8"/>
    <x v="0"/>
    <x v="1"/>
    <m/>
    <x v="34"/>
    <s v="Concrete"/>
    <s v="Jose J. Rivera"/>
    <s v="05/17/2025, 11:18"/>
    <m/>
    <s v="0001-01-01T00:00:00Z"/>
    <x v="28"/>
    <s v="2025-05-19T11:59:23.1489571Z"/>
    <m/>
    <m/>
    <m/>
    <s v="2021-017 - Plano Collin Creek Culvert Imp"/>
    <x v="0"/>
    <d v="2025-05-16T00:00:00"/>
    <x v="0"/>
    <s v="05/17/2025 11:18 AM"/>
    <d v="2025-05-19T11:59:23"/>
    <s v="Approved On Time"/>
    <n v="8"/>
    <s v=""/>
    <s v="520 7001A - Clean Project  2% of DL"/>
    <s v="240072 - Jose J. Rivera"/>
    <s v="Jose Rivera's Crew"/>
  </r>
  <r>
    <n v="604768"/>
    <s v="240072"/>
    <s v="Jose J. Rivera"/>
    <x v="1"/>
    <x v="1"/>
    <s v="520 7001A"/>
    <s v="Clean Project  2% of DL"/>
    <s v="1"/>
    <n v="8"/>
    <x v="1"/>
    <x v="1"/>
    <m/>
    <x v="34"/>
    <s v="Concrete"/>
    <s v="Jose J. Rivera"/>
    <s v="05/16/2025, 08:22"/>
    <m/>
    <s v="0001-01-01T00:00:00Z"/>
    <x v="28"/>
    <s v="2025-05-16T13:29:22.5249327Z"/>
    <m/>
    <m/>
    <m/>
    <s v="2021-017 - Plano Collin Creek Culvert Imp"/>
    <x v="0"/>
    <d v="2025-05-15T00:00:00"/>
    <x v="1"/>
    <s v="05/16/2025 8:22 AM"/>
    <d v="2025-05-16T13:29:22"/>
    <s v="Approved On Time"/>
    <n v="8"/>
    <s v=""/>
    <s v="520 7001A - Clean Project  2% of DL"/>
    <s v="240072 - Jose J. Rivera"/>
    <s v="Jose Rivera's Crew"/>
  </r>
  <r>
    <n v="604179"/>
    <s v="240072"/>
    <s v="Jose J. Rivera"/>
    <x v="1"/>
    <x v="1"/>
    <s v="520 7001A"/>
    <s v="Clean Project  2% of DL"/>
    <s v="1"/>
    <n v="8"/>
    <x v="2"/>
    <x v="1"/>
    <m/>
    <x v="34"/>
    <s v="Concrete"/>
    <s v="Jose J. Rivera"/>
    <s v="05/15/2025, 06:45"/>
    <m/>
    <s v="0001-01-01T00:00:00Z"/>
    <x v="28"/>
    <s v="2025-05-15T11:59:19.8761214Z"/>
    <m/>
    <m/>
    <m/>
    <s v="2021-017 - Plano Collin Creek Culvert Imp"/>
    <x v="0"/>
    <d v="2025-05-14T00:00:00"/>
    <x v="2"/>
    <s v="05/15/2025 6:45 AM"/>
    <d v="2025-05-15T11:59:19"/>
    <s v="Approved On Time"/>
    <n v="8"/>
    <s v=""/>
    <s v="520 7001A - Clean Project  2% of DL"/>
    <s v="240072 - Jose J. Rivera"/>
    <s v="Jose Rivera's Crew"/>
  </r>
  <r>
    <n v="603860"/>
    <s v="240072"/>
    <s v="Jose J. Rivera"/>
    <x v="1"/>
    <x v="1"/>
    <s v="520 7001A"/>
    <s v="Clean Project  2% of DL"/>
    <s v="1"/>
    <n v="8"/>
    <x v="3"/>
    <x v="1"/>
    <m/>
    <x v="34"/>
    <s v="Concrete"/>
    <s v="Jose J. Rivera"/>
    <s v="05/14/2025, 09:29"/>
    <m/>
    <s v="0001-01-01T00:00:00Z"/>
    <x v="28"/>
    <s v="2025-05-15T11:59:19.8761209Z"/>
    <m/>
    <m/>
    <m/>
    <s v="2021-017 - Plano Collin Creek Culvert Imp"/>
    <x v="0"/>
    <d v="2025-05-13T00:00:00"/>
    <x v="3"/>
    <s v="05/14/2025 9:29 AM"/>
    <d v="2025-05-15T11:59:19"/>
    <s v="Approved On Time"/>
    <n v="8"/>
    <s v=""/>
    <s v="520 7001A - Clean Project  2% of DL"/>
    <s v="240072 - Jose J. Rivera"/>
    <s v="Jose Rivera's Crew"/>
  </r>
  <r>
    <n v="603446"/>
    <s v="240519"/>
    <s v="Juan Rivera Munoz"/>
    <x v="1"/>
    <x v="1"/>
    <s v="520 7001A"/>
    <s v="Clean Project  2% of DL"/>
    <s v="1"/>
    <n v="10"/>
    <x v="4"/>
    <x v="1"/>
    <m/>
    <x v="34"/>
    <s v="Concrete"/>
    <s v="Jose J. Rivera"/>
    <s v="05/13/2025, 10:36"/>
    <m/>
    <s v="0001-01-01T00:00:00Z"/>
    <x v="28"/>
    <s v="2025-05-15T11:59:19.8760972Z"/>
    <m/>
    <m/>
    <m/>
    <s v="2021-017 - Plano Collin Creek Culvert Imp"/>
    <x v="0"/>
    <d v="2025-05-12T00:00:00"/>
    <x v="4"/>
    <s v="05/13/2025 10:36 AM"/>
    <d v="2025-05-15T11:59:19"/>
    <s v="Approved On Time"/>
    <n v="10"/>
    <s v=""/>
    <s v="520 7001A - Clean Project  2% of DL"/>
    <s v="240519 - Juan Rivera Munoz"/>
    <s v="Jose Rivera's Crew"/>
  </r>
  <r>
    <n v="603859"/>
    <s v="240519"/>
    <s v="Juan Rivera Munoz"/>
    <x v="1"/>
    <x v="1"/>
    <s v="520 7001A"/>
    <s v="Clean Project  2% of DL"/>
    <s v="1"/>
    <n v="10"/>
    <x v="3"/>
    <x v="1"/>
    <m/>
    <x v="34"/>
    <s v="Concrete"/>
    <s v="Jose J. Rivera"/>
    <s v="05/14/2025, 09:28"/>
    <m/>
    <s v="0001-01-01T00:00:00Z"/>
    <x v="28"/>
    <s v="2025-05-15T11:59:19.8761209Z"/>
    <m/>
    <m/>
    <m/>
    <s v="2021-017 - Plano Collin Creek Culvert Imp"/>
    <x v="0"/>
    <d v="2025-05-13T00:00:00"/>
    <x v="3"/>
    <s v="05/14/2025 9:28 AM"/>
    <d v="2025-05-15T11:59:19"/>
    <s v="Approved On Time"/>
    <n v="10"/>
    <s v=""/>
    <s v="520 7001A - Clean Project  2% of DL"/>
    <s v="240519 - Juan Rivera Munoz"/>
    <s v="Jose Rivera's Crew"/>
  </r>
  <r>
    <n v="604178"/>
    <s v="240519"/>
    <s v="Juan Rivera Munoz"/>
    <x v="1"/>
    <x v="1"/>
    <s v="520 7001A"/>
    <s v="Clean Project  2% of DL"/>
    <s v="1"/>
    <n v="10"/>
    <x v="2"/>
    <x v="1"/>
    <m/>
    <x v="34"/>
    <s v="Concrete"/>
    <s v="Jose J. Rivera"/>
    <s v="05/15/2025, 06:44"/>
    <m/>
    <s v="0001-01-01T00:00:00Z"/>
    <x v="28"/>
    <s v="2025-05-15T11:59:19.8761214Z"/>
    <m/>
    <m/>
    <m/>
    <s v="2021-017 - Plano Collin Creek Culvert Imp"/>
    <x v="0"/>
    <d v="2025-05-14T00:00:00"/>
    <x v="2"/>
    <s v="05/15/2025 6:44 AM"/>
    <d v="2025-05-15T11:59:19"/>
    <s v="Approved On Time"/>
    <n v="10"/>
    <s v=""/>
    <s v="520 7001A - Clean Project  2% of DL"/>
    <s v="240519 - Juan Rivera Munoz"/>
    <s v="Jose Rivera's Crew"/>
  </r>
  <r>
    <n v="604766"/>
    <s v="240519"/>
    <s v="Juan Rivera Munoz"/>
    <x v="1"/>
    <x v="1"/>
    <s v="520 7001A"/>
    <s v="Clean Project  2% of DL"/>
    <s v="1"/>
    <n v="10"/>
    <x v="1"/>
    <x v="1"/>
    <m/>
    <x v="34"/>
    <s v="Concrete"/>
    <s v="Jose J. Rivera"/>
    <s v="05/16/2025, 08:21"/>
    <m/>
    <s v="0001-01-01T00:00:00Z"/>
    <x v="28"/>
    <s v="2025-05-16T13:29:22.5249309Z"/>
    <m/>
    <m/>
    <m/>
    <s v="2021-017 - Plano Collin Creek Culvert Imp"/>
    <x v="0"/>
    <d v="2025-05-15T00:00:00"/>
    <x v="1"/>
    <s v="05/16/2025 8:21 AM"/>
    <d v="2025-05-16T13:29:22"/>
    <s v="Approved On Time"/>
    <n v="10"/>
    <s v=""/>
    <s v="520 7001A - Clean Project  2% of DL"/>
    <s v="240519 - Juan Rivera Munoz"/>
    <s v="Jose Rivera's Crew"/>
  </r>
  <r>
    <n v="605153"/>
    <s v="240519"/>
    <s v="Juan Rivera Munoz"/>
    <x v="1"/>
    <x v="1"/>
    <s v="520 7001A"/>
    <s v="Clean Project  2% of DL"/>
    <s v="1"/>
    <n v="10"/>
    <x v="0"/>
    <x v="1"/>
    <m/>
    <x v="34"/>
    <s v="Concrete"/>
    <s v="Jose J. Rivera"/>
    <s v="05/17/2025, 11:17"/>
    <m/>
    <s v="0001-01-01T00:00:00Z"/>
    <x v="28"/>
    <s v="2025-05-19T11:59:23.1489553Z"/>
    <m/>
    <m/>
    <m/>
    <s v="2021-017 - Plano Collin Creek Culvert Imp"/>
    <x v="0"/>
    <d v="2025-05-16T00:00:00"/>
    <x v="0"/>
    <s v="05/17/2025 11:17 AM"/>
    <d v="2025-05-19T11:59:23"/>
    <s v="Approved On Time"/>
    <n v="10"/>
    <s v=""/>
    <s v="520 7001A - Clean Project  2% of DL"/>
    <s v="240519 - Juan Rivera Munoz"/>
    <s v="Jose Rivera's Crew"/>
  </r>
  <r>
    <n v="603861"/>
    <s v="240791"/>
    <s v="Angel Fernando Reyes"/>
    <x v="1"/>
    <x v="1"/>
    <s v="520 7001A"/>
    <s v="Clean Project  2% of DL"/>
    <s v="1"/>
    <n v="10"/>
    <x v="3"/>
    <x v="1"/>
    <m/>
    <x v="34"/>
    <s v="Concrete"/>
    <s v="Jose J. Rivera"/>
    <s v="05/14/2025, 09:29"/>
    <m/>
    <s v="0001-01-01T00:00:00Z"/>
    <x v="28"/>
    <s v="2025-05-15T11:59:19.8761211Z"/>
    <m/>
    <m/>
    <m/>
    <s v="2021-017 - Plano Collin Creek Culvert Imp"/>
    <x v="0"/>
    <d v="2025-05-13T00:00:00"/>
    <x v="3"/>
    <s v="05/14/2025 9:29 AM"/>
    <d v="2025-05-15T11:59:19"/>
    <s v="Approved On Time"/>
    <n v="10"/>
    <s v=""/>
    <s v="520 7001A - Clean Project  2% of DL"/>
    <s v="240791 - Angel Fernando Reyes"/>
    <s v="Jose Rivera's Crew"/>
  </r>
  <r>
    <n v="604180"/>
    <s v="240791"/>
    <s v="Angel Fernando Reyes"/>
    <x v="1"/>
    <x v="1"/>
    <s v="520 7001A"/>
    <s v="Clean Project  2% of DL"/>
    <s v="1"/>
    <n v="10"/>
    <x v="2"/>
    <x v="1"/>
    <m/>
    <x v="34"/>
    <s v="Concrete"/>
    <s v="Jose J. Rivera"/>
    <s v="05/15/2025, 06:45"/>
    <m/>
    <s v="0001-01-01T00:00:00Z"/>
    <x v="28"/>
    <s v="2025-05-15T11:59:19.8761216Z"/>
    <m/>
    <m/>
    <m/>
    <s v="2021-017 - Plano Collin Creek Culvert Imp"/>
    <x v="0"/>
    <d v="2025-05-14T00:00:00"/>
    <x v="2"/>
    <s v="05/15/2025 6:45 AM"/>
    <d v="2025-05-15T11:59:19"/>
    <s v="Approved On Time"/>
    <n v="10"/>
    <s v=""/>
    <s v="520 7001A - Clean Project  2% of DL"/>
    <s v="240791 - Angel Fernando Reyes"/>
    <s v="Jose Rivera's Crew"/>
  </r>
  <r>
    <n v="604770"/>
    <s v="240791"/>
    <s v="Angel Fernando Reyes"/>
    <x v="1"/>
    <x v="1"/>
    <s v="520 7001A"/>
    <s v="Clean Project  2% of DL"/>
    <s v="1"/>
    <n v="10"/>
    <x v="1"/>
    <x v="1"/>
    <m/>
    <x v="34"/>
    <s v="Concrete"/>
    <s v="Jose J. Rivera"/>
    <s v="05/16/2025, 08:22"/>
    <m/>
    <s v="0001-01-01T00:00:00Z"/>
    <x v="28"/>
    <s v="2025-05-16T13:29:22.5249328Z"/>
    <m/>
    <m/>
    <m/>
    <s v="2021-017 - Plano Collin Creek Culvert Imp"/>
    <x v="0"/>
    <d v="2025-05-15T00:00:00"/>
    <x v="1"/>
    <s v="05/16/2025 8:22 AM"/>
    <d v="2025-05-16T13:29:22"/>
    <s v="Approved On Time"/>
    <n v="10"/>
    <s v=""/>
    <s v="520 7001A - Clean Project  2% of DL"/>
    <s v="240791 - Angel Fernando Reyes"/>
    <s v="Jose Rivera's Crew"/>
  </r>
  <r>
    <n v="605156"/>
    <s v="240791"/>
    <s v="Angel Fernando Reyes"/>
    <x v="1"/>
    <x v="1"/>
    <s v="520 7001A"/>
    <s v="Clean Project  2% of DL"/>
    <s v="1"/>
    <n v="10"/>
    <x v="0"/>
    <x v="1"/>
    <m/>
    <x v="34"/>
    <s v="Concrete"/>
    <s v="Jose J. Rivera"/>
    <s v="05/17/2025, 11:18"/>
    <m/>
    <s v="0001-01-01T00:00:00Z"/>
    <x v="28"/>
    <s v="2025-05-19T11:59:23.1489573Z"/>
    <m/>
    <m/>
    <m/>
    <s v="2021-017 - Plano Collin Creek Culvert Imp"/>
    <x v="0"/>
    <d v="2025-05-16T00:00:00"/>
    <x v="0"/>
    <s v="05/17/2025 11:18 AM"/>
    <d v="2025-05-19T11:59:23"/>
    <s v="Approved On Time"/>
    <n v="10"/>
    <s v=""/>
    <s v="520 7001A - Clean Project  2% of DL"/>
    <s v="240791 - Angel Fernando Reyes"/>
    <s v="Jose Rivera's Crew"/>
  </r>
  <r>
    <n v="603448"/>
    <s v="240791"/>
    <s v="Angel Fernando Reyes"/>
    <x v="1"/>
    <x v="1"/>
    <s v="520 7001A"/>
    <s v="Clean Project  2% of DL"/>
    <s v="1"/>
    <n v="10"/>
    <x v="4"/>
    <x v="1"/>
    <m/>
    <x v="34"/>
    <s v="Concrete"/>
    <s v="Jose J. Rivera"/>
    <s v="05/13/2025, 10:36"/>
    <m/>
    <s v="0001-01-01T00:00:00Z"/>
    <x v="28"/>
    <s v="2025-05-15T11:59:19.8761205Z"/>
    <m/>
    <m/>
    <m/>
    <s v="2021-017 - Plano Collin Creek Culvert Imp"/>
    <x v="0"/>
    <d v="2025-05-12T00:00:00"/>
    <x v="4"/>
    <s v="05/13/2025 10:36 AM"/>
    <d v="2025-05-15T11:59:19"/>
    <s v="Approved On Time"/>
    <n v="10"/>
    <s v=""/>
    <s v="520 7001A - Clean Project  2% of DL"/>
    <s v="240791 - Angel Fernando Reyes"/>
    <s v="Jose Rivera's Crew"/>
  </r>
  <r>
    <n v="603450"/>
    <s v="240827"/>
    <s v="Jorge Mercado"/>
    <x v="1"/>
    <x v="1"/>
    <s v="520 7001A"/>
    <s v="Clean Project  2% of DL"/>
    <s v="1"/>
    <n v="10"/>
    <x v="4"/>
    <x v="1"/>
    <m/>
    <x v="34"/>
    <s v="Concrete"/>
    <s v="Jose J. Rivera"/>
    <s v="05/13/2025, 10:37"/>
    <m/>
    <s v="0001-01-01T00:00:00Z"/>
    <x v="28"/>
    <s v="2025-05-15T11:59:19.8761207Z"/>
    <m/>
    <m/>
    <m/>
    <s v="2021-017 - Plano Collin Creek Culvert Imp"/>
    <x v="0"/>
    <d v="2025-05-12T00:00:00"/>
    <x v="4"/>
    <s v="05/13/2025 10:37 AM"/>
    <d v="2025-05-15T11:59:19"/>
    <s v="Approved On Time"/>
    <n v="10"/>
    <s v=""/>
    <s v="520 7001A - Clean Project  2% of DL"/>
    <s v="240827 - Jorge Mercado"/>
    <s v="Jose Rivera's Crew"/>
  </r>
  <r>
    <n v="604773"/>
    <s v="240827"/>
    <s v="Jorge Mercado"/>
    <x v="1"/>
    <x v="1"/>
    <s v="520 7001A"/>
    <s v="Clean Project  2% of DL"/>
    <s v="1"/>
    <n v="10"/>
    <x v="1"/>
    <x v="1"/>
    <m/>
    <x v="34"/>
    <s v="Concrete"/>
    <s v="Jose J. Rivera"/>
    <s v="05/16/2025, 08:22"/>
    <m/>
    <s v="0001-01-01T00:00:00Z"/>
    <x v="28"/>
    <s v="2025-05-16T13:29:22.524933Z"/>
    <m/>
    <m/>
    <m/>
    <s v="2021-017 - Plano Collin Creek Culvert Imp"/>
    <x v="0"/>
    <d v="2025-05-15T00:00:00"/>
    <x v="1"/>
    <s v="05/16/2025 8:22 AM"/>
    <d v="2025-05-16T13:29:22"/>
    <s v="Approved On Time"/>
    <n v="10"/>
    <s v=""/>
    <s v="520 7001A - Clean Project  2% of DL"/>
    <s v="240827 - Jorge Mercado"/>
    <s v="Jose Rivera's Crew"/>
  </r>
  <r>
    <n v="605155"/>
    <s v="240827"/>
    <s v="Jorge Mercado"/>
    <x v="1"/>
    <x v="1"/>
    <s v="520 7001A"/>
    <s v="Clean Project  2% of DL"/>
    <s v="1"/>
    <n v="10"/>
    <x v="0"/>
    <x v="1"/>
    <m/>
    <x v="34"/>
    <s v="Concrete"/>
    <s v="Jose J. Rivera"/>
    <s v="05/17/2025, 11:18"/>
    <m/>
    <s v="0001-01-01T00:00:00Z"/>
    <x v="28"/>
    <s v="2025-05-19T11:59:23.1489572Z"/>
    <m/>
    <m/>
    <m/>
    <s v="2021-017 - Plano Collin Creek Culvert Imp"/>
    <x v="0"/>
    <d v="2025-05-16T00:00:00"/>
    <x v="0"/>
    <s v="05/17/2025 11:18 AM"/>
    <d v="2025-05-19T11:59:23"/>
    <s v="Approved On Time"/>
    <n v="10"/>
    <s v=""/>
    <s v="520 7001A - Clean Project  2% of DL"/>
    <s v="240827 - Jorge Mercado"/>
    <s v="Jose Rivera's Crew"/>
  </r>
  <r>
    <n v="604181"/>
    <s v="240827"/>
    <s v="Jorge Mercado"/>
    <x v="1"/>
    <x v="1"/>
    <s v="520 7001A"/>
    <s v="Clean Project  2% of DL"/>
    <s v="1"/>
    <n v="10"/>
    <x v="2"/>
    <x v="1"/>
    <m/>
    <x v="34"/>
    <s v="Concrete"/>
    <s v="Jose J. Rivera"/>
    <s v="05/15/2025, 06:45"/>
    <m/>
    <s v="0001-01-01T00:00:00Z"/>
    <x v="28"/>
    <s v="2025-05-15T11:59:19.8761217Z"/>
    <m/>
    <m/>
    <m/>
    <s v="2021-017 - Plano Collin Creek Culvert Imp"/>
    <x v="0"/>
    <d v="2025-05-14T00:00:00"/>
    <x v="2"/>
    <s v="05/15/2025 6:45 AM"/>
    <d v="2025-05-15T11:59:19"/>
    <s v="Approved On Time"/>
    <n v="10"/>
    <s v=""/>
    <s v="520 7001A - Clean Project  2% of DL"/>
    <s v="240827 - Jorge Mercado"/>
    <s v="Jose Rivera's Crew"/>
  </r>
  <r>
    <n v="603862"/>
    <s v="240827"/>
    <s v="Jorge Mercado"/>
    <x v="1"/>
    <x v="1"/>
    <s v="520 7001A"/>
    <s v="Clean Project  2% of DL"/>
    <s v="1"/>
    <n v="10"/>
    <x v="3"/>
    <x v="1"/>
    <m/>
    <x v="34"/>
    <s v="Concrete"/>
    <s v="Jose J. Rivera"/>
    <s v="05/14/2025, 09:29"/>
    <m/>
    <s v="0001-01-01T00:00:00Z"/>
    <x v="28"/>
    <s v="2025-05-15T11:59:19.8761211Z"/>
    <m/>
    <m/>
    <m/>
    <s v="2021-017 - Plano Collin Creek Culvert Imp"/>
    <x v="0"/>
    <d v="2025-05-13T00:00:00"/>
    <x v="3"/>
    <s v="05/14/2025 9:29 AM"/>
    <d v="2025-05-15T11:59:19"/>
    <s v="Approved On Time"/>
    <n v="10"/>
    <s v=""/>
    <s v="520 7001A - Clean Project  2% of DL"/>
    <s v="240827 - Jorge Mercado"/>
    <s v="Jose Rivera's Crew"/>
  </r>
  <r>
    <n v="603863"/>
    <s v="240772"/>
    <s v="HUGO A. SALINAS GONZALEZ"/>
    <x v="1"/>
    <x v="1"/>
    <s v="520 7001A"/>
    <s v="Clean Project  2% of DL"/>
    <s v="1"/>
    <n v="10"/>
    <x v="3"/>
    <x v="1"/>
    <m/>
    <x v="34"/>
    <s v="Concrete"/>
    <s v="Jose J. Rivera"/>
    <s v="05/14/2025, 09:29"/>
    <m/>
    <s v="0001-01-01T00:00:00Z"/>
    <x v="28"/>
    <s v="2025-05-15T11:59:19.8761212Z"/>
    <m/>
    <m/>
    <m/>
    <s v="2021-017 - Plano Collin Creek Culvert Imp"/>
    <x v="0"/>
    <d v="2025-05-13T00:00:00"/>
    <x v="3"/>
    <s v="05/14/2025 9:29 AM"/>
    <d v="2025-05-15T11:59:19"/>
    <s v="Approved On Time"/>
    <n v="10"/>
    <s v=""/>
    <s v="520 7001A - Clean Project  2% of DL"/>
    <s v="240772 - HUGO A. SALINAS GONZALEZ"/>
    <s v="Jose Rivera's Crew"/>
  </r>
  <r>
    <n v="604182"/>
    <s v="240772"/>
    <s v="HUGO A. SALINAS GONZALEZ"/>
    <x v="1"/>
    <x v="1"/>
    <s v="520 7001A"/>
    <s v="Clean Project  2% of DL"/>
    <s v="1"/>
    <n v="10"/>
    <x v="2"/>
    <x v="1"/>
    <m/>
    <x v="34"/>
    <s v="Concrete"/>
    <s v="Jose J. Rivera"/>
    <s v="05/15/2025, 06:45"/>
    <m/>
    <s v="0001-01-01T00:00:00Z"/>
    <x v="28"/>
    <s v="2025-05-15T11:59:19.8761217Z"/>
    <m/>
    <m/>
    <m/>
    <s v="2021-017 - Plano Collin Creek Culvert Imp"/>
    <x v="0"/>
    <d v="2025-05-14T00:00:00"/>
    <x v="2"/>
    <s v="05/15/2025 6:45 AM"/>
    <d v="2025-05-15T11:59:19"/>
    <s v="Approved On Time"/>
    <n v="10"/>
    <s v=""/>
    <s v="520 7001A - Clean Project  2% of DL"/>
    <s v="240772 - HUGO A. SALINAS GONZALEZ"/>
    <s v="Jose Rivera's Crew"/>
  </r>
  <r>
    <n v="605157"/>
    <s v="240772"/>
    <s v="HUGO A. SALINAS GONZALEZ"/>
    <x v="1"/>
    <x v="1"/>
    <s v="520 7001A"/>
    <s v="Clean Project  2% of DL"/>
    <s v="1"/>
    <n v="10"/>
    <x v="0"/>
    <x v="1"/>
    <m/>
    <x v="34"/>
    <s v="Concrete"/>
    <s v="Jose J. Rivera"/>
    <s v="05/17/2025, 11:19"/>
    <m/>
    <s v="0001-01-01T00:00:00Z"/>
    <x v="28"/>
    <s v="2025-05-19T11:59:23.1489574Z"/>
    <m/>
    <m/>
    <m/>
    <s v="2021-017 - Plano Collin Creek Culvert Imp"/>
    <x v="0"/>
    <d v="2025-05-16T00:00:00"/>
    <x v="0"/>
    <s v="05/17/2025 11:19 AM"/>
    <d v="2025-05-19T11:59:23"/>
    <s v="Approved On Time"/>
    <n v="10"/>
    <s v=""/>
    <s v="520 7001A - Clean Project  2% of DL"/>
    <s v="240772 - HUGO A. SALINAS GONZALEZ"/>
    <s v="Jose Rivera's Crew"/>
  </r>
  <r>
    <n v="604772"/>
    <s v="240772"/>
    <s v="HUGO A. SALINAS GONZALEZ"/>
    <x v="1"/>
    <x v="1"/>
    <s v="520 7001A"/>
    <s v="Clean Project  2% of DL"/>
    <s v="1"/>
    <n v="10"/>
    <x v="1"/>
    <x v="1"/>
    <m/>
    <x v="34"/>
    <s v="Concrete"/>
    <s v="Jose J. Rivera"/>
    <s v="05/16/2025, 08:22"/>
    <m/>
    <s v="0001-01-01T00:00:00Z"/>
    <x v="28"/>
    <s v="2025-05-16T13:29:22.5249329Z"/>
    <m/>
    <m/>
    <m/>
    <s v="2021-017 - Plano Collin Creek Culvert Imp"/>
    <x v="0"/>
    <d v="2025-05-15T00:00:00"/>
    <x v="1"/>
    <s v="05/16/2025 8:22 AM"/>
    <d v="2025-05-16T13:29:22"/>
    <s v="Approved On Time"/>
    <n v="10"/>
    <s v=""/>
    <s v="520 7001A - Clean Project  2% of DL"/>
    <s v="240772 - HUGO A. SALINAS GONZALEZ"/>
    <s v="Jose Rivera's Crew"/>
  </r>
  <r>
    <n v="603449"/>
    <s v="240772"/>
    <s v="HUGO A. SALINAS GONZALEZ"/>
    <x v="1"/>
    <x v="1"/>
    <s v="520 7001A"/>
    <s v="Clean Project  2% of DL"/>
    <s v="1"/>
    <n v="10"/>
    <x v="4"/>
    <x v="1"/>
    <m/>
    <x v="34"/>
    <s v="Concrete"/>
    <s v="Jose J. Rivera"/>
    <s v="05/13/2025, 10:36"/>
    <m/>
    <s v="0001-01-01T00:00:00Z"/>
    <x v="28"/>
    <s v="2025-05-15T11:59:19.8761206Z"/>
    <m/>
    <m/>
    <m/>
    <s v="2021-017 - Plano Collin Creek Culvert Imp"/>
    <x v="0"/>
    <d v="2025-05-12T00:00:00"/>
    <x v="4"/>
    <s v="05/13/2025 10:36 AM"/>
    <d v="2025-05-15T11:59:19"/>
    <s v="Approved On Time"/>
    <n v="10"/>
    <s v=""/>
    <s v="520 7001A - Clean Project  2% of DL"/>
    <s v="240772 - HUGO A. SALINAS GONZALEZ"/>
    <s v="Jose Rivera's Crew"/>
  </r>
  <r>
    <n v="603274"/>
    <s v="210055"/>
    <s v="Adam H. Goode"/>
    <x v="1"/>
    <x v="1"/>
    <s v="9000 100A"/>
    <s v="PROJECT MANAGER   ENGINEER"/>
    <s v="1"/>
    <n v="8"/>
    <x v="4"/>
    <x v="1"/>
    <m/>
    <x v="1"/>
    <m/>
    <s v="Adam H. Goode"/>
    <s v="05/13/2025, 06:30"/>
    <m/>
    <s v="0001-01-01T00:00:00Z"/>
    <x v="28"/>
    <s v="2025-05-13T11:31:04.9206409Z"/>
    <m/>
    <m/>
    <m/>
    <s v="2021-017 - Plano Collin Creek Culvert Imp"/>
    <x v="0"/>
    <d v="2025-05-12T00:00:00"/>
    <x v="4"/>
    <s v="05/13/2025 6:30 AM"/>
    <d v="2025-05-13T11:31:04"/>
    <s v="Approved On Time"/>
    <n v="8"/>
    <s v=""/>
    <s v="9000 100A - PROJECT MANAGER   ENGINEER"/>
    <s v="210055 - Adam H. Goode"/>
    <s v=""/>
  </r>
  <r>
    <n v="603275"/>
    <s v="210055"/>
    <s v="Adam H. Goode"/>
    <x v="1"/>
    <x v="1"/>
    <s v="9000 100A"/>
    <s v="PROJECT MANAGER   ENGINEER"/>
    <s v="1"/>
    <n v="8"/>
    <x v="3"/>
    <x v="1"/>
    <m/>
    <x v="1"/>
    <m/>
    <s v="Adam H. Goode"/>
    <s v="05/13/2025, 06:30"/>
    <m/>
    <s v="0001-01-01T00:00:00Z"/>
    <x v="28"/>
    <s v="2025-05-13T11:31:04.9589537Z"/>
    <m/>
    <m/>
    <m/>
    <s v="2021-017 - Plano Collin Creek Culvert Imp"/>
    <x v="0"/>
    <d v="2025-05-13T00:00:00"/>
    <x v="3"/>
    <s v="05/13/2025 6:30 AM"/>
    <d v="2025-05-13T11:31:04"/>
    <s v="Approved On Time"/>
    <n v="8"/>
    <s v=""/>
    <s v="9000 100A - PROJECT MANAGER   ENGINEER"/>
    <s v="210055 - Adam H. Goode"/>
    <s v=""/>
  </r>
  <r>
    <n v="603276"/>
    <s v="210055"/>
    <s v="Adam H. Goode"/>
    <x v="1"/>
    <x v="1"/>
    <s v="9000 100A"/>
    <s v="PROJECT MANAGER   ENGINEER"/>
    <s v="1"/>
    <n v="8"/>
    <x v="2"/>
    <x v="1"/>
    <m/>
    <x v="1"/>
    <m/>
    <s v="Adam H. Goode"/>
    <s v="05/13/2025, 06:30"/>
    <m/>
    <s v="0001-01-01T00:00:00Z"/>
    <x v="28"/>
    <s v="2025-05-13T11:31:04.9790487Z"/>
    <m/>
    <m/>
    <m/>
    <s v="2021-017 - Plano Collin Creek Culvert Imp"/>
    <x v="0"/>
    <d v="2025-05-14T00:00:00"/>
    <x v="2"/>
    <s v="05/13/2025 6:30 AM"/>
    <d v="2025-05-13T11:31:04"/>
    <s v="Approved On Time"/>
    <n v="8"/>
    <s v=""/>
    <s v="9000 100A - PROJECT MANAGER   ENGINEER"/>
    <s v="210055 - Adam H. Goode"/>
    <s v=""/>
  </r>
  <r>
    <n v="603277"/>
    <s v="210055"/>
    <s v="Adam H. Goode"/>
    <x v="1"/>
    <x v="1"/>
    <s v="9000 100A"/>
    <s v="PROJECT MANAGER   ENGINEER"/>
    <s v="1"/>
    <n v="8"/>
    <x v="1"/>
    <x v="1"/>
    <m/>
    <x v="1"/>
    <m/>
    <s v="Adam H. Goode"/>
    <s v="05/13/2025, 06:30"/>
    <m/>
    <s v="0001-01-01T00:00:00Z"/>
    <x v="28"/>
    <s v="2025-05-13T11:31:04.9977134Z"/>
    <m/>
    <m/>
    <m/>
    <s v="2021-017 - Plano Collin Creek Culvert Imp"/>
    <x v="0"/>
    <d v="2025-05-15T00:00:00"/>
    <x v="1"/>
    <s v="05/13/2025 6:30 AM"/>
    <d v="2025-05-13T11:31:04"/>
    <s v="Approved On Time"/>
    <n v="8"/>
    <s v=""/>
    <s v="9000 100A - PROJECT MANAGER   ENGINEER"/>
    <s v="210055 - Adam H. Goode"/>
    <s v=""/>
  </r>
  <r>
    <n v="603278"/>
    <s v="210055"/>
    <s v="Adam H. Goode"/>
    <x v="1"/>
    <x v="1"/>
    <s v="9000 100A"/>
    <s v="PROJECT MANAGER   ENGINEER"/>
    <s v="1"/>
    <n v="8"/>
    <x v="0"/>
    <x v="1"/>
    <m/>
    <x v="1"/>
    <m/>
    <s v="Adam H. Goode"/>
    <s v="05/13/2025, 06:30"/>
    <m/>
    <s v="0001-01-01T00:00:00Z"/>
    <x v="28"/>
    <s v="2025-05-13T11:31:05.0169888Z"/>
    <m/>
    <m/>
    <m/>
    <s v="2021-017 - Plano Collin Creek Culvert Imp"/>
    <x v="0"/>
    <d v="2025-05-16T00:00:00"/>
    <x v="0"/>
    <s v="05/13/2025 6:30 AM"/>
    <d v="2025-05-13T11:31:05"/>
    <s v="Approved On Time"/>
    <n v="8"/>
    <s v=""/>
    <s v="9000 100A - PROJECT MANAGER   ENGINEER"/>
    <s v="210055 - Adam H. Goode"/>
    <s v=""/>
  </r>
  <r>
    <n v="603334"/>
    <s v="210074"/>
    <s v="Saul Martinez Alvarez"/>
    <x v="26"/>
    <x v="26"/>
    <s v="9000 100A"/>
    <s v="PROJECT MANAGER ENGINEER"/>
    <s v="1"/>
    <n v="8"/>
    <x v="4"/>
    <x v="1"/>
    <m/>
    <x v="1"/>
    <m/>
    <s v="Saul Martinez Alvarez"/>
    <s v="05/13/2025, 07:14"/>
    <m/>
    <s v="0001-01-01T00:00:00Z"/>
    <x v="29"/>
    <s v="2025-05-13T12:15:05.5359223Z"/>
    <m/>
    <m/>
    <m/>
    <s v="2024-024 - Tarrant CS Intersection Improv"/>
    <x v="2"/>
    <d v="2025-05-12T00:00:00"/>
    <x v="4"/>
    <s v="05/13/2025 7:14 AM"/>
    <d v="2025-05-13T12:15:05"/>
    <s v="Approved On Time"/>
    <n v="8"/>
    <s v=""/>
    <s v="9000 100A - PROJECT MANAGER ENGINEER"/>
    <s v="210074 - Saul Martinez Alvarez"/>
    <s v=""/>
  </r>
  <r>
    <n v="603335"/>
    <s v="210074"/>
    <s v="Saul Martinez Alvarez"/>
    <x v="26"/>
    <x v="26"/>
    <s v="9000 100A"/>
    <s v="PROJECT MANAGER ENGINEER"/>
    <s v="1"/>
    <n v="8"/>
    <x v="3"/>
    <x v="1"/>
    <m/>
    <x v="1"/>
    <m/>
    <s v="Saul Martinez Alvarez"/>
    <s v="05/13/2025, 07:14"/>
    <m/>
    <s v="0001-01-01T00:00:00Z"/>
    <x v="29"/>
    <s v="2025-05-13T12:15:05.5524061Z"/>
    <m/>
    <m/>
    <m/>
    <s v="2024-024 - Tarrant CS Intersection Improv"/>
    <x v="2"/>
    <d v="2025-05-13T00:00:00"/>
    <x v="3"/>
    <s v="05/13/2025 7:14 AM"/>
    <d v="2025-05-13T12:15:05"/>
    <s v="Approved On Time"/>
    <n v="8"/>
    <s v=""/>
    <s v="9000 100A - PROJECT MANAGER ENGINEER"/>
    <s v="210074 - Saul Martinez Alvarez"/>
    <s v=""/>
  </r>
  <r>
    <n v="603336"/>
    <s v="210074"/>
    <s v="Saul Martinez Alvarez"/>
    <x v="26"/>
    <x v="26"/>
    <s v="9000 100A"/>
    <s v="PROJECT MANAGER ENGINEER"/>
    <s v="1"/>
    <n v="8"/>
    <x v="2"/>
    <x v="1"/>
    <m/>
    <x v="1"/>
    <m/>
    <s v="Saul Martinez Alvarez"/>
    <s v="05/13/2025, 07:14"/>
    <m/>
    <s v="0001-01-01T00:00:00Z"/>
    <x v="29"/>
    <s v="2025-05-13T12:15:05.5635037Z"/>
    <m/>
    <m/>
    <m/>
    <s v="2024-024 - Tarrant CS Intersection Improv"/>
    <x v="2"/>
    <d v="2025-05-14T00:00:00"/>
    <x v="2"/>
    <s v="05/13/2025 7:14 AM"/>
    <d v="2025-05-13T12:15:05"/>
    <s v="Approved On Time"/>
    <n v="8"/>
    <s v=""/>
    <s v="9000 100A - PROJECT MANAGER ENGINEER"/>
    <s v="210074 - Saul Martinez Alvarez"/>
    <s v=""/>
  </r>
  <r>
    <n v="603337"/>
    <s v="210074"/>
    <s v="Saul Martinez Alvarez"/>
    <x v="26"/>
    <x v="26"/>
    <s v="9000 100A"/>
    <s v="PROJECT MANAGER ENGINEER"/>
    <s v="1"/>
    <n v="8"/>
    <x v="1"/>
    <x v="1"/>
    <m/>
    <x v="1"/>
    <m/>
    <s v="Saul Martinez Alvarez"/>
    <s v="05/13/2025, 07:14"/>
    <m/>
    <s v="0001-01-01T00:00:00Z"/>
    <x v="29"/>
    <s v="2025-05-13T12:15:05.5759548Z"/>
    <m/>
    <m/>
    <m/>
    <s v="2024-024 - Tarrant CS Intersection Improv"/>
    <x v="2"/>
    <d v="2025-05-15T00:00:00"/>
    <x v="1"/>
    <s v="05/13/2025 7:14 AM"/>
    <d v="2025-05-13T12:15:05"/>
    <s v="Approved On Time"/>
    <n v="8"/>
    <s v=""/>
    <s v="9000 100A - PROJECT MANAGER ENGINEER"/>
    <s v="210074 - Saul Martinez Alvarez"/>
    <s v=""/>
  </r>
  <r>
    <n v="603338"/>
    <s v="210074"/>
    <s v="Saul Martinez Alvarez"/>
    <x v="26"/>
    <x v="26"/>
    <s v="9000 100A"/>
    <s v="PROJECT MANAGER ENGINEER"/>
    <s v="1"/>
    <n v="8"/>
    <x v="0"/>
    <x v="1"/>
    <m/>
    <x v="1"/>
    <m/>
    <s v="Saul Martinez Alvarez"/>
    <s v="05/13/2025, 07:14"/>
    <m/>
    <s v="0001-01-01T00:00:00Z"/>
    <x v="29"/>
    <s v="2025-05-13T12:15:05.5859825Z"/>
    <m/>
    <m/>
    <m/>
    <s v="2024-024 - Tarrant CS Intersection Improv"/>
    <x v="2"/>
    <d v="2025-05-16T00:00:00"/>
    <x v="0"/>
    <s v="05/13/2025 7:14 AM"/>
    <d v="2025-05-13T12:15:05"/>
    <s v="Approved On Time"/>
    <n v="8"/>
    <s v=""/>
    <s v="9000 100A - PROJECT MANAGER ENGINEER"/>
    <s v="210074 - Saul Martinez Alvarez"/>
    <s v=""/>
  </r>
  <r>
    <n v="604685"/>
    <s v="240612"/>
    <s v="Anthony I. Ibe"/>
    <x v="26"/>
    <x v="26"/>
    <s v="502 6001B"/>
    <s v="TRAFF Ragle Main"/>
    <s v="1"/>
    <n v="8"/>
    <x v="1"/>
    <x v="1"/>
    <m/>
    <x v="8"/>
    <s v="Traffic"/>
    <s v="Roberto Lumbreras"/>
    <s v="05/16/2025, 07:12"/>
    <m/>
    <s v="0001-01-01T00:00:00Z"/>
    <x v="29"/>
    <s v="2025-05-16T12:27:48.7402057Z"/>
    <m/>
    <m/>
    <m/>
    <s v="2024-024 - Tarrant CS Intersection Improv"/>
    <x v="2"/>
    <d v="2025-05-15T00:00:00"/>
    <x v="1"/>
    <s v="05/16/2025 7:12 AM"/>
    <d v="2025-05-16T12:27:48"/>
    <s v="Approved On Time"/>
    <n v="8"/>
    <s v=""/>
    <s v="502 6001B - TRAFF Ragle Main"/>
    <s v="240612 - Anthony I. Ibe"/>
    <s v="Roberto Lumbreras's Crew"/>
  </r>
  <r>
    <n v="603709"/>
    <s v="240612"/>
    <s v="Anthony I. Ibe"/>
    <x v="26"/>
    <x v="26"/>
    <s v="502 6001B"/>
    <s v="TRAFF Ragle Main"/>
    <s v="1"/>
    <n v="7"/>
    <x v="3"/>
    <x v="1"/>
    <m/>
    <x v="8"/>
    <s v="Traffic"/>
    <s v="Roberto Lumbreras"/>
    <s v="05/14/2025, 06:31"/>
    <m/>
    <s v="0001-01-01T00:00:00Z"/>
    <x v="29"/>
    <s v="2025-05-14T12:19:44.669695Z"/>
    <m/>
    <m/>
    <m/>
    <s v="2024-024 - Tarrant CS Intersection Improv"/>
    <x v="2"/>
    <d v="2025-05-13T00:00:00"/>
    <x v="3"/>
    <s v="05/14/2025 6:31 AM"/>
    <d v="2025-05-14T12:19:44"/>
    <s v="Approved On Time"/>
    <n v="7"/>
    <s v=""/>
    <s v="502 6001B - TRAFF Ragle Main"/>
    <s v="240612 - Anthony I. Ibe"/>
    <s v="Roberto Lumbreras's Crew"/>
  </r>
  <r>
    <n v="604698"/>
    <s v="240263"/>
    <s v="Ernest S. Lemon Jr"/>
    <x v="26"/>
    <x v="26"/>
    <s v="502 6001B"/>
    <s v="TRAFF Ragle Main"/>
    <s v="1"/>
    <n v="8"/>
    <x v="1"/>
    <x v="1"/>
    <m/>
    <x v="8"/>
    <s v="Traffic"/>
    <s v="Roberto Lumbreras"/>
    <s v="05/16/2025, 07:17"/>
    <m/>
    <s v="0001-01-01T00:00:00Z"/>
    <x v="29"/>
    <s v="2025-05-16T12:27:45.2987389Z"/>
    <m/>
    <m/>
    <m/>
    <s v="2024-024 - Tarrant CS Intersection Improv"/>
    <x v="2"/>
    <d v="2025-05-15T00:00:00"/>
    <x v="1"/>
    <s v="05/16/2025 7:17 AM"/>
    <d v="2025-05-16T12:27:45"/>
    <s v="Approved On Time"/>
    <n v="8"/>
    <s v=""/>
    <s v="502 6001B - TRAFF Ragle Main"/>
    <s v="240263 - Ernest S. Lemon Jr"/>
    <s v="Roberto Lumbreras's Crew"/>
  </r>
  <r>
    <n v="603710"/>
    <s v="240263"/>
    <s v="Ernest S. Lemon Jr"/>
    <x v="26"/>
    <x v="26"/>
    <s v="502 6001B"/>
    <s v="TRAFF Ragle Main"/>
    <s v="1"/>
    <n v="7"/>
    <x v="3"/>
    <x v="1"/>
    <m/>
    <x v="8"/>
    <s v="Traffic"/>
    <s v="Roberto Lumbreras"/>
    <s v="05/14/2025, 06:32"/>
    <m/>
    <s v="0001-01-01T00:00:00Z"/>
    <x v="29"/>
    <s v="2025-05-14T12:19:47.5693812Z"/>
    <m/>
    <m/>
    <m/>
    <s v="2024-024 - Tarrant CS Intersection Improv"/>
    <x v="2"/>
    <d v="2025-05-13T00:00:00"/>
    <x v="3"/>
    <s v="05/14/2025 6:32 AM"/>
    <d v="2025-05-14T12:19:47"/>
    <s v="Approved On Time"/>
    <n v="7"/>
    <s v=""/>
    <s v="502 6001B - TRAFF Ragle Main"/>
    <s v="240263 - Ernest S. Lemon Jr"/>
    <s v="Roberto Lumbreras's Crew"/>
  </r>
  <r>
    <n v="604120"/>
    <s v="240494"/>
    <s v="Juan B. Hernandez"/>
    <x v="26"/>
    <x v="26"/>
    <s v="502 6001B"/>
    <s v="TRAFF Ragle Main"/>
    <s v="1"/>
    <n v="7"/>
    <x v="2"/>
    <x v="1"/>
    <m/>
    <x v="8"/>
    <s v="Traffic"/>
    <s v="Roberto Lumbreras"/>
    <s v="05/15/2025, 01:40"/>
    <m/>
    <s v="0001-01-01T00:00:00Z"/>
    <x v="29"/>
    <s v="2025-05-15T12:16:52.4513347Z"/>
    <m/>
    <m/>
    <m/>
    <s v="2024-024 - Tarrant CS Intersection Improv"/>
    <x v="2"/>
    <d v="2025-05-14T00:00:00"/>
    <x v="2"/>
    <s v="05/15/2025 1:40 AM"/>
    <d v="2025-05-15T12:16:52"/>
    <s v="Approved On Time"/>
    <n v="7"/>
    <s v=""/>
    <s v="502 6001B - TRAFF Ragle Main"/>
    <s v="240494 - Juan B. Hernandez"/>
    <s v="Roberto Lumbreras's Crew"/>
  </r>
  <r>
    <n v="604690"/>
    <s v="240821"/>
    <s v="Jose R. Jaquez Rodriguez"/>
    <x v="26"/>
    <x v="26"/>
    <s v="502 6001B"/>
    <s v="TRAFF Ragle Main"/>
    <s v="1"/>
    <n v="8"/>
    <x v="1"/>
    <x v="1"/>
    <m/>
    <x v="8"/>
    <s v="Traffic"/>
    <s v="Roberto Lumbreras"/>
    <s v="05/16/2025, 07:16"/>
    <m/>
    <s v="0001-01-01T00:00:00Z"/>
    <x v="29"/>
    <s v="2025-05-16T12:27:42.8605923Z"/>
    <m/>
    <m/>
    <m/>
    <s v="2024-024 - Tarrant CS Intersection Improv"/>
    <x v="2"/>
    <d v="2025-05-15T00:00:00"/>
    <x v="1"/>
    <s v="05/16/2025 7:16 AM"/>
    <d v="2025-05-16T12:27:42"/>
    <s v="Approved On Time"/>
    <n v="8"/>
    <s v=""/>
    <s v="502 6001B - TRAFF Ragle Main"/>
    <s v="240821 - Jose R. Jaquez Rodriguez"/>
    <s v="Roberto Lumbreras's Crew"/>
  </r>
  <r>
    <n v="603543"/>
    <s v="800070"/>
    <s v="Juan J. Castro"/>
    <x v="0"/>
    <x v="0"/>
    <s v="9000 100S"/>
    <s v="SAFETY SCH"/>
    <s v="1"/>
    <n v="2"/>
    <x v="4"/>
    <x v="1"/>
    <m/>
    <x v="1"/>
    <m/>
    <s v="Juan J. Castro"/>
    <s v="05/13/2025, 19:01"/>
    <m/>
    <s v="0001-01-01T00:00:00Z"/>
    <x v="30"/>
    <s v="2025-05-14T13:00:16.0350492Z"/>
    <m/>
    <m/>
    <m/>
    <s v="2024-004 - City of Dallas Sidewalk 2024"/>
    <x v="0"/>
    <d v="2025-05-12T00:00:00"/>
    <x v="4"/>
    <s v="05/13/2025 7:01 PM"/>
    <d v="2025-05-14T13:00:16"/>
    <s v="Approved On Time"/>
    <n v="2"/>
    <s v=""/>
    <s v="9000 100S - SAFETY SCH"/>
    <s v="800070 - Juan J. Castro"/>
    <s v=""/>
  </r>
  <r>
    <n v="603546"/>
    <s v="800070"/>
    <s v="Juan J. Castro"/>
    <x v="0"/>
    <x v="0"/>
    <s v="9000 100S"/>
    <s v="SAFETY SCH"/>
    <s v="1"/>
    <n v="5"/>
    <x v="3"/>
    <x v="1"/>
    <m/>
    <x v="1"/>
    <m/>
    <s v="Juan J. Castro"/>
    <s v="05/13/2025, 19:02"/>
    <m/>
    <s v="0001-01-01T00:00:00Z"/>
    <x v="30"/>
    <s v="2025-05-14T13:00:16.072278Z"/>
    <m/>
    <m/>
    <m/>
    <s v="2024-004 - City of Dallas Sidewalk 2024"/>
    <x v="0"/>
    <d v="2025-05-13T00:00:00"/>
    <x v="3"/>
    <s v="05/13/2025 7:02 PM"/>
    <d v="2025-05-14T13:00:16"/>
    <s v="Approved On Time"/>
    <n v="5"/>
    <s v=""/>
    <s v="9000 100S - SAFETY SCH"/>
    <s v="800070 - Juan J. Castro"/>
    <s v=""/>
  </r>
  <r>
    <n v="603144"/>
    <s v="240334"/>
    <s v="Victor Cardoso-Cardoso"/>
    <x v="0"/>
    <x v="0"/>
    <s v="190 4000B"/>
    <s v="355 F P S SDW CURB"/>
    <s v="1"/>
    <n v="4"/>
    <x v="4"/>
    <x v="1"/>
    <m/>
    <x v="10"/>
    <s v="Concrete"/>
    <s v="Jesus Lopez Soto"/>
    <s v="05/12/2025, 19:17"/>
    <m/>
    <s v="0001-01-01T00:00:00Z"/>
    <x v="30"/>
    <s v="2025-05-13T12:54:25.7286153Z"/>
    <m/>
    <m/>
    <m/>
    <s v="2024-004 - City of Dallas Sidewalk 2024"/>
    <x v="0"/>
    <d v="2025-05-12T00:00:00"/>
    <x v="4"/>
    <s v="05/12/2025 7:17 PM"/>
    <d v="2025-05-13T12:54:25"/>
    <s v="Approved On Time"/>
    <n v="4"/>
    <s v=""/>
    <s v="190 4000B - 355 F P S SDW CURB"/>
    <s v="240334 - Victor Cardoso-Cardoso"/>
    <s v="Jesus Lopez's Crew"/>
  </r>
  <r>
    <n v="603145"/>
    <s v="240334"/>
    <s v="Victor Cardoso-Cardoso"/>
    <x v="0"/>
    <x v="0"/>
    <s v="440 4000C"/>
    <s v="618 F P S BFR 6"/>
    <s v="1"/>
    <n v="6"/>
    <x v="4"/>
    <x v="1"/>
    <m/>
    <x v="10"/>
    <s v="Concrete"/>
    <s v="Jesus Lopez Soto"/>
    <s v="05/12/2025, 19:17"/>
    <m/>
    <s v="0001-01-01T00:00:00Z"/>
    <x v="30"/>
    <s v="2025-05-13T12:54:25.740925Z"/>
    <m/>
    <m/>
    <m/>
    <s v="2024-004 - City of Dallas Sidewalk 2024"/>
    <x v="0"/>
    <d v="2025-05-12T00:00:00"/>
    <x v="4"/>
    <s v="05/12/2025 7:17 PM"/>
    <d v="2025-05-13T12:54:25"/>
    <s v="Approved On Time"/>
    <n v="6"/>
    <s v=""/>
    <s v="440 4000C - 618 F P S BFR 6"/>
    <s v="240334 - Victor Cardoso-Cardoso"/>
    <s v="Jesus Lopez's Crew"/>
  </r>
  <r>
    <n v="603163"/>
    <s v="240712"/>
    <s v="Martin A. Montalvo"/>
    <x v="0"/>
    <x v="0"/>
    <s v="440 4000C"/>
    <s v="618 F P S BFR 6"/>
    <s v="1"/>
    <n v="9"/>
    <x v="4"/>
    <x v="1"/>
    <m/>
    <x v="10"/>
    <s v="Concrete"/>
    <s v="Jesus Lopez Soto"/>
    <s v="05/12/2025, 19:19"/>
    <m/>
    <s v="0001-01-01T00:00:00Z"/>
    <x v="30"/>
    <s v="2025-05-13T12:54:17.7985214Z"/>
    <m/>
    <m/>
    <m/>
    <s v="2024-004 - City of Dallas Sidewalk 2024"/>
    <x v="0"/>
    <d v="2025-05-12T00:00:00"/>
    <x v="4"/>
    <s v="05/12/2025 7:19 PM"/>
    <d v="2025-05-13T12:54:17"/>
    <s v="Approved On Time"/>
    <n v="9"/>
    <s v=""/>
    <s v="440 4000C - 618 F P S BFR 6"/>
    <s v="240712 - Martin A. Montalvo"/>
    <s v="Jesus Lopez's Crew"/>
  </r>
  <r>
    <n v="603164"/>
    <s v="240712"/>
    <s v="Martin A. Montalvo"/>
    <x v="0"/>
    <x v="0"/>
    <s v="440 4000B"/>
    <s v="618 FG BFR 6"/>
    <s v="1"/>
    <n v="1"/>
    <x v="4"/>
    <x v="1"/>
    <m/>
    <x v="10"/>
    <s v="Concrete"/>
    <s v="Jesus Lopez Soto"/>
    <s v="05/12/2025, 19:19"/>
    <m/>
    <s v="0001-01-01T00:00:00Z"/>
    <x v="30"/>
    <s v="2025-05-13T12:54:17.8138974Z"/>
    <m/>
    <m/>
    <m/>
    <s v="2024-004 - City of Dallas Sidewalk 2024"/>
    <x v="0"/>
    <d v="2025-05-12T00:00:00"/>
    <x v="4"/>
    <s v="05/12/2025 7:19 PM"/>
    <d v="2025-05-13T12:54:17"/>
    <s v="Approved On Time"/>
    <n v="1"/>
    <s v=""/>
    <s v="440 4000B - 618 FG BFR 6"/>
    <s v="240712 - Martin A. Montalvo"/>
    <s v="Jesus Lopez's Crew"/>
  </r>
  <r>
    <n v="603147"/>
    <s v="240050"/>
    <s v="Jesus Lopez Soto"/>
    <x v="0"/>
    <x v="0"/>
    <s v="200 4000C"/>
    <s v="355 F P S SDW 4"/>
    <s v="1"/>
    <n v="2"/>
    <x v="4"/>
    <x v="1"/>
    <m/>
    <x v="10"/>
    <s v="Concrete"/>
    <s v="Jesus Lopez Soto"/>
    <s v="05/12/2025, 19:17"/>
    <m/>
    <s v="0001-01-01T00:00:00Z"/>
    <x v="30"/>
    <s v="2025-05-13T12:54:15.4367772Z"/>
    <m/>
    <m/>
    <m/>
    <s v="2024-004 - City of Dallas Sidewalk 2024"/>
    <x v="0"/>
    <d v="2025-05-12T00:00:00"/>
    <x v="4"/>
    <s v="05/12/2025 7:17 PM"/>
    <d v="2025-05-13T12:54:15"/>
    <s v="Approved On Time"/>
    <n v="2"/>
    <s v=""/>
    <s v="200 4000C - 355 F P S SDW 4"/>
    <s v="240050 - Jesus Lopez Soto"/>
    <s v="Jesus Lopez's Crew"/>
  </r>
  <r>
    <n v="603148"/>
    <s v="240050"/>
    <s v="Jesus Lopez Soto"/>
    <x v="0"/>
    <x v="0"/>
    <s v="440 4000C"/>
    <s v="618 F P S BFR 6"/>
    <s v="1"/>
    <n v="2"/>
    <x v="4"/>
    <x v="1"/>
    <m/>
    <x v="10"/>
    <s v="Concrete"/>
    <s v="Jesus Lopez Soto"/>
    <s v="05/12/2025, 19:17"/>
    <m/>
    <s v="0001-01-01T00:00:00Z"/>
    <x v="30"/>
    <s v="2025-05-13T12:54:15.4468759Z"/>
    <m/>
    <m/>
    <m/>
    <s v="2024-004 - City of Dallas Sidewalk 2024"/>
    <x v="0"/>
    <d v="2025-05-12T00:00:00"/>
    <x v="4"/>
    <s v="05/12/2025 7:17 PM"/>
    <d v="2025-05-13T12:54:15"/>
    <s v="Approved On Time"/>
    <n v="2"/>
    <s v=""/>
    <s v="440 4000C - 618 F P S BFR 6"/>
    <s v="240050 - Jesus Lopez Soto"/>
    <s v="Jesus Lopez's Crew"/>
  </r>
  <r>
    <n v="603149"/>
    <s v="240050"/>
    <s v="Jesus Lopez Soto"/>
    <x v="0"/>
    <x v="0"/>
    <s v="440 4000B"/>
    <s v="618 FG BFR 6"/>
    <s v="1"/>
    <n v="2"/>
    <x v="4"/>
    <x v="1"/>
    <m/>
    <x v="10"/>
    <s v="Concrete"/>
    <s v="Jesus Lopez Soto"/>
    <s v="05/12/2025, 19:17"/>
    <m/>
    <s v="0001-01-01T00:00:00Z"/>
    <x v="30"/>
    <s v="2025-05-13T12:54:15.4556221Z"/>
    <m/>
    <m/>
    <m/>
    <s v="2024-004 - City of Dallas Sidewalk 2024"/>
    <x v="0"/>
    <d v="2025-05-12T00:00:00"/>
    <x v="4"/>
    <s v="05/12/2025 7:17 PM"/>
    <d v="2025-05-13T12:54:15"/>
    <s v="Approved On Time"/>
    <n v="2"/>
    <s v=""/>
    <s v="440 4000B - 618 FG BFR 6"/>
    <s v="240050 - Jesus Lopez Soto"/>
    <s v="Jesus Lopez's Crew"/>
  </r>
  <r>
    <n v="603150"/>
    <s v="240050"/>
    <s v="Jesus Lopez Soto"/>
    <x v="0"/>
    <x v="0"/>
    <s v="190 4000B"/>
    <s v="355 F P S SDW CURB"/>
    <s v="1"/>
    <n v="2"/>
    <x v="4"/>
    <x v="1"/>
    <m/>
    <x v="10"/>
    <s v="Concrete"/>
    <s v="Jesus Lopez Soto"/>
    <s v="05/12/2025, 19:17"/>
    <m/>
    <s v="0001-01-01T00:00:00Z"/>
    <x v="30"/>
    <s v="2025-05-13T12:54:15.464495Z"/>
    <m/>
    <m/>
    <m/>
    <s v="2024-004 - City of Dallas Sidewalk 2024"/>
    <x v="0"/>
    <d v="2025-05-12T00:00:00"/>
    <x v="4"/>
    <s v="05/12/2025 7:17 PM"/>
    <d v="2025-05-13T12:54:15"/>
    <s v="Approved On Time"/>
    <n v="2"/>
    <s v=""/>
    <s v="190 4000B - 355 F P S SDW CURB"/>
    <s v="240050 - Jesus Lopez Soto"/>
    <s v="Jesus Lopez's Crew"/>
  </r>
  <r>
    <n v="603516"/>
    <s v="240334"/>
    <s v="Victor Cardoso-Cardoso"/>
    <x v="0"/>
    <x v="0"/>
    <s v="130 4000B"/>
    <s v="201 HAUL CONC DRIVE PVMT APRON"/>
    <s v="1"/>
    <n v="10"/>
    <x v="3"/>
    <x v="1"/>
    <m/>
    <x v="10"/>
    <s v="Concrete"/>
    <s v="Jesus Lopez Soto"/>
    <s v="05/13/2025, 17:02"/>
    <m/>
    <s v="0001-01-01T00:00:00Z"/>
    <x v="30"/>
    <s v="2025-05-14T12:48:00.4396838Z"/>
    <m/>
    <m/>
    <m/>
    <s v="2024-004 - City of Dallas Sidewalk 2024"/>
    <x v="0"/>
    <d v="2025-05-13T00:00:00"/>
    <x v="3"/>
    <s v="05/13/2025 5:02 PM"/>
    <d v="2025-05-14T12:48:00"/>
    <s v="Approved On Time"/>
    <n v="10"/>
    <s v=""/>
    <s v="130 4000B - 201 HAUL CONC DRIVE PVMT APRON"/>
    <s v="240334 - Victor Cardoso-Cardoso"/>
    <s v="Jesus Lopez's Crew"/>
  </r>
  <r>
    <n v="603514"/>
    <s v="240031"/>
    <s v="Francisco J. Paulin Cruz"/>
    <x v="0"/>
    <x v="0"/>
    <s v="110 4000A"/>
    <s v="100 SDW EXCAVATION"/>
    <s v="1"/>
    <n v="10"/>
    <x v="3"/>
    <x v="1"/>
    <m/>
    <x v="10"/>
    <s v="Concrete"/>
    <s v="Jesus Lopez Soto"/>
    <s v="05/13/2025, 17:00"/>
    <m/>
    <s v="0001-01-01T00:00:00Z"/>
    <x v="30"/>
    <s v="2025-05-14T12:47:49.9609379Z"/>
    <m/>
    <m/>
    <m/>
    <s v="2024-004 - City of Dallas Sidewalk 2024"/>
    <x v="0"/>
    <d v="2025-05-13T00:00:00"/>
    <x v="3"/>
    <s v="05/13/2025 5:00 PM"/>
    <d v="2025-05-14T12:47:49"/>
    <s v="Approved On Time"/>
    <n v="10"/>
    <s v=""/>
    <s v="110 4000A - 100 SDW EXCAVATION"/>
    <s v="240031 - Francisco J. Paulin Cruz"/>
    <s v="Jesus Lopez's Crew"/>
  </r>
  <r>
    <n v="603142"/>
    <s v="240031"/>
    <s v="Francisco J. Paulin Cruz"/>
    <x v="0"/>
    <x v="0"/>
    <s v="200 4000C"/>
    <s v="355 F P S SDW 4"/>
    <s v="1"/>
    <n v="2"/>
    <x v="4"/>
    <x v="1"/>
    <m/>
    <x v="10"/>
    <s v="Concrete"/>
    <s v="Jesus Lopez Soto"/>
    <s v="05/12/2025, 19:17"/>
    <m/>
    <s v="0001-01-01T00:00:00Z"/>
    <x v="30"/>
    <s v="2025-05-13T12:54:12.9535927Z"/>
    <m/>
    <m/>
    <m/>
    <s v="2024-004 - City of Dallas Sidewalk 2024"/>
    <x v="0"/>
    <d v="2025-05-12T00:00:00"/>
    <x v="4"/>
    <s v="05/12/2025 7:17 PM"/>
    <d v="2025-05-13T12:54:12"/>
    <s v="Approved On Time"/>
    <n v="2"/>
    <s v=""/>
    <s v="200 4000C - 355 F P S SDW 4"/>
    <s v="240031 - Francisco J. Paulin Cruz"/>
    <s v="Jesus Lopez's Crew"/>
  </r>
  <r>
    <n v="603143"/>
    <s v="240031"/>
    <s v="Francisco J. Paulin Cruz"/>
    <x v="0"/>
    <x v="0"/>
    <s v="440 4000C"/>
    <s v="618 F P S BFR 6"/>
    <s v="1"/>
    <n v="8"/>
    <x v="4"/>
    <x v="1"/>
    <m/>
    <x v="10"/>
    <s v="Concrete"/>
    <s v="Jesus Lopez Soto"/>
    <s v="05/12/2025, 19:17"/>
    <m/>
    <s v="0001-01-01T00:00:00Z"/>
    <x v="30"/>
    <s v="2025-05-13T12:54:12.9644254Z"/>
    <m/>
    <m/>
    <m/>
    <s v="2024-004 - City of Dallas Sidewalk 2024"/>
    <x v="0"/>
    <d v="2025-05-12T00:00:00"/>
    <x v="4"/>
    <s v="05/12/2025 7:17 PM"/>
    <d v="2025-05-13T12:54:12"/>
    <s v="Approved On Time"/>
    <n v="8"/>
    <s v=""/>
    <s v="440 4000C - 618 F P S BFR 6"/>
    <s v="240031 - Francisco J. Paulin Cruz"/>
    <s v="Jesus Lopez's Crew"/>
  </r>
  <r>
    <n v="603511"/>
    <s v="240738"/>
    <s v="Santiago Arreola Murillo"/>
    <x v="0"/>
    <x v="0"/>
    <s v="700 4000A"/>
    <s v="1505 REM EXIST INLET"/>
    <s v="1"/>
    <n v="3"/>
    <x v="3"/>
    <x v="1"/>
    <m/>
    <x v="10"/>
    <s v="Concrete"/>
    <s v="Jesus Lopez Soto"/>
    <s v="05/13/2025, 16:59"/>
    <m/>
    <s v="0001-01-01T00:00:00Z"/>
    <x v="30"/>
    <s v="2025-05-14T12:47:58.2030888Z"/>
    <m/>
    <m/>
    <m/>
    <s v="2024-004 - City of Dallas Sidewalk 2024"/>
    <x v="0"/>
    <d v="2025-05-13T00:00:00"/>
    <x v="3"/>
    <s v="05/13/2025 4:59 PM"/>
    <d v="2025-05-14T12:47:58"/>
    <s v="Approved On Time"/>
    <n v="3"/>
    <s v=""/>
    <s v="700 4000A - 1505 REM EXIST INLET"/>
    <s v="240738 - Santiago Arreola Murillo"/>
    <s v="Jesus Lopez's Crew"/>
  </r>
  <r>
    <n v="603512"/>
    <s v="240738"/>
    <s v="Santiago Arreola Murillo"/>
    <x v="0"/>
    <x v="0"/>
    <s v="140 4000A"/>
    <s v="202 REM SEPARATE CURB"/>
    <s v="1"/>
    <n v="3"/>
    <x v="3"/>
    <x v="1"/>
    <m/>
    <x v="10"/>
    <s v="Concrete"/>
    <s v="Jesus Lopez Soto"/>
    <s v="05/13/2025, 16:59"/>
    <m/>
    <s v="0001-01-01T00:00:00Z"/>
    <x v="30"/>
    <s v="2025-05-14T12:47:58.2206435Z"/>
    <m/>
    <m/>
    <m/>
    <s v="2024-004 - City of Dallas Sidewalk 2024"/>
    <x v="0"/>
    <d v="2025-05-13T00:00:00"/>
    <x v="3"/>
    <s v="05/13/2025 4:59 PM"/>
    <d v="2025-05-14T12:47:58"/>
    <s v="Approved On Time"/>
    <n v="3"/>
    <s v=""/>
    <s v="140 4000A - 202 REM SEPARATE CURB"/>
    <s v="240738 - Santiago Arreola Murillo"/>
    <s v="Jesus Lopez's Crew"/>
  </r>
  <r>
    <n v="603513"/>
    <s v="240738"/>
    <s v="Santiago Arreola Murillo"/>
    <x v="0"/>
    <x v="0"/>
    <s v="200 4000A"/>
    <s v="355 REM SDW 4"/>
    <s v="1"/>
    <n v="4"/>
    <x v="3"/>
    <x v="1"/>
    <m/>
    <x v="10"/>
    <s v="Concrete"/>
    <s v="Jesus Lopez Soto"/>
    <s v="05/13/2025, 16:59"/>
    <m/>
    <s v="0001-01-01T00:00:00Z"/>
    <x v="30"/>
    <s v="2025-05-14T12:47:58.2314558Z"/>
    <m/>
    <m/>
    <m/>
    <s v="2024-004 - City of Dallas Sidewalk 2024"/>
    <x v="0"/>
    <d v="2025-05-13T00:00:00"/>
    <x v="3"/>
    <s v="05/13/2025 4:59 PM"/>
    <d v="2025-05-14T12:47:58"/>
    <s v="Approved On Time"/>
    <n v="4"/>
    <s v=""/>
    <s v="200 4000A - 355 REM SDW 4"/>
    <s v="240738 - Santiago Arreola Murillo"/>
    <s v="Jesus Lopez's Crew"/>
  </r>
  <r>
    <n v="603152"/>
    <s v="240738"/>
    <s v="Santiago Arreola Murillo"/>
    <x v="0"/>
    <x v="0"/>
    <s v="180 4000A"/>
    <s v="227 REM RESET SPRINKLER"/>
    <s v="1"/>
    <n v="2"/>
    <x v="4"/>
    <x v="1"/>
    <m/>
    <x v="10"/>
    <s v="Concrete"/>
    <s v="Jesus Lopez Soto"/>
    <s v="05/12/2025, 19:18"/>
    <m/>
    <s v="0001-01-01T00:00:00Z"/>
    <x v="30"/>
    <s v="2025-05-13T12:54:23.4530592Z"/>
    <m/>
    <m/>
    <m/>
    <s v="2024-004 - City of Dallas Sidewalk 2024"/>
    <x v="0"/>
    <d v="2025-05-12T00:00:00"/>
    <x v="4"/>
    <s v="05/12/2025 7:18 PM"/>
    <d v="2025-05-13T12:54:23"/>
    <s v="Approved On Time"/>
    <n v="2"/>
    <s v=""/>
    <s v="180 4000A - 227 REM RESET SPRINKLER"/>
    <s v="240738 - Santiago Arreola Murillo"/>
    <s v="Jesus Lopez's Crew"/>
  </r>
  <r>
    <n v="603153"/>
    <s v="240738"/>
    <s v="Santiago Arreola Murillo"/>
    <x v="0"/>
    <x v="0"/>
    <s v="200 4000C"/>
    <s v="355 F P S SDW 4"/>
    <s v="1"/>
    <n v="4"/>
    <x v="4"/>
    <x v="1"/>
    <m/>
    <x v="10"/>
    <s v="Concrete"/>
    <s v="Jesus Lopez Soto"/>
    <s v="05/12/2025, 19:18"/>
    <m/>
    <s v="0001-01-01T00:00:00Z"/>
    <x v="30"/>
    <s v="2025-05-13T12:54:23.4644911Z"/>
    <m/>
    <m/>
    <m/>
    <s v="2024-004 - City of Dallas Sidewalk 2024"/>
    <x v="0"/>
    <d v="2025-05-12T00:00:00"/>
    <x v="4"/>
    <s v="05/12/2025 7:18 PM"/>
    <d v="2025-05-13T12:54:23"/>
    <s v="Approved On Time"/>
    <n v="4"/>
    <s v=""/>
    <s v="200 4000C - 355 F P S SDW 4"/>
    <s v="240738 - Santiago Arreola Murillo"/>
    <s v="Jesus Lopez's Crew"/>
  </r>
  <r>
    <n v="603154"/>
    <s v="240738"/>
    <s v="Santiago Arreola Murillo"/>
    <x v="0"/>
    <x v="0"/>
    <s v="440 4000C"/>
    <s v="618 F P S BFR 6"/>
    <s v="1"/>
    <n v="4"/>
    <x v="4"/>
    <x v="1"/>
    <m/>
    <x v="10"/>
    <s v="Concrete"/>
    <s v="Jesus Lopez Soto"/>
    <s v="05/12/2025, 19:18"/>
    <m/>
    <s v="0001-01-01T00:00:00Z"/>
    <x v="30"/>
    <s v="2025-05-13T12:54:23.4733427Z"/>
    <m/>
    <m/>
    <m/>
    <s v="2024-004 - City of Dallas Sidewalk 2024"/>
    <x v="0"/>
    <d v="2025-05-12T00:00:00"/>
    <x v="4"/>
    <s v="05/12/2025 7:18 PM"/>
    <d v="2025-05-13T12:54:23"/>
    <s v="Approved On Time"/>
    <n v="4"/>
    <s v=""/>
    <s v="440 4000C - 618 F P S BFR 6"/>
    <s v="240738 - Santiago Arreola Murillo"/>
    <s v="Jesus Lopez's Crew"/>
  </r>
  <r>
    <n v="603517"/>
    <s v="240712"/>
    <s v="Martin A. Montalvo"/>
    <x v="0"/>
    <x v="0"/>
    <s v="140 4000A"/>
    <s v="202 REM SEPARATE CURB"/>
    <s v="1"/>
    <n v="3"/>
    <x v="3"/>
    <x v="1"/>
    <m/>
    <x v="10"/>
    <s v="Concrete"/>
    <s v="Jesus Lopez Soto"/>
    <s v="05/13/2025, 17:02"/>
    <m/>
    <s v="0001-01-01T00:00:00Z"/>
    <x v="30"/>
    <s v="2025-05-14T12:47:54.3462725Z"/>
    <m/>
    <m/>
    <m/>
    <s v="2024-004 - City of Dallas Sidewalk 2024"/>
    <x v="0"/>
    <d v="2025-05-13T00:00:00"/>
    <x v="3"/>
    <s v="05/13/2025 5:02 PM"/>
    <d v="2025-05-14T12:47:54"/>
    <s v="Approved On Time"/>
    <n v="3"/>
    <s v=""/>
    <s v="140 4000A - 202 REM SEPARATE CURB"/>
    <s v="240712 - Martin A. Montalvo"/>
    <s v="Jesus Lopez's Crew"/>
  </r>
  <r>
    <n v="603518"/>
    <s v="240712"/>
    <s v="Martin A. Montalvo"/>
    <x v="0"/>
    <x v="0"/>
    <s v="200 4000A"/>
    <s v="355 REM SDW 4"/>
    <s v="1"/>
    <n v="3"/>
    <x v="3"/>
    <x v="1"/>
    <m/>
    <x v="10"/>
    <s v="Concrete"/>
    <s v="Jesus Lopez Soto"/>
    <s v="05/13/2025, 17:02"/>
    <m/>
    <s v="0001-01-01T00:00:00Z"/>
    <x v="30"/>
    <s v="2025-05-14T12:47:54.3565612Z"/>
    <m/>
    <m/>
    <m/>
    <s v="2024-004 - City of Dallas Sidewalk 2024"/>
    <x v="0"/>
    <d v="2025-05-13T00:00:00"/>
    <x v="3"/>
    <s v="05/13/2025 5:02 PM"/>
    <d v="2025-05-14T12:47:54"/>
    <s v="Approved On Time"/>
    <n v="3"/>
    <s v=""/>
    <s v="200 4000A - 355 REM SDW 4"/>
    <s v="240712 - Martin A. Montalvo"/>
    <s v="Jesus Lopez's Crew"/>
  </r>
  <r>
    <n v="603519"/>
    <s v="240712"/>
    <s v="Martin A. Montalvo"/>
    <x v="0"/>
    <x v="0"/>
    <s v="130 4000A"/>
    <s v="201 REM CONC DRIVE PVMT APRON"/>
    <s v="1"/>
    <n v="2"/>
    <x v="3"/>
    <x v="1"/>
    <m/>
    <x v="10"/>
    <s v="Concrete"/>
    <s v="Jesus Lopez Soto"/>
    <s v="05/13/2025, 17:02"/>
    <m/>
    <s v="0001-01-01T00:00:00Z"/>
    <x v="30"/>
    <s v="2025-05-14T12:47:54.3671903Z"/>
    <m/>
    <m/>
    <m/>
    <s v="2024-004 - City of Dallas Sidewalk 2024"/>
    <x v="0"/>
    <d v="2025-05-13T00:00:00"/>
    <x v="3"/>
    <s v="05/13/2025 5:02 PM"/>
    <d v="2025-05-14T12:47:54"/>
    <s v="Approved On Time"/>
    <n v="2"/>
    <s v=""/>
    <s v="130 4000A - 201 REM CONC DRIVE PVMT APRON"/>
    <s v="240712 - Martin A. Montalvo"/>
    <s v="Jesus Lopez's Crew"/>
  </r>
  <r>
    <n v="603520"/>
    <s v="240712"/>
    <s v="Martin A. Montalvo"/>
    <x v="0"/>
    <x v="0"/>
    <s v="110 4000A"/>
    <s v="100 SDW EXCAVATION"/>
    <s v="1"/>
    <n v="2"/>
    <x v="3"/>
    <x v="1"/>
    <m/>
    <x v="10"/>
    <s v="Concrete"/>
    <s v="Jesus Lopez Soto"/>
    <s v="05/13/2025, 17:02"/>
    <m/>
    <s v="0001-01-01T00:00:00Z"/>
    <x v="30"/>
    <s v="2025-05-14T12:47:54.3829491Z"/>
    <m/>
    <m/>
    <m/>
    <s v="2024-004 - City of Dallas Sidewalk 2024"/>
    <x v="0"/>
    <d v="2025-05-13T00:00:00"/>
    <x v="3"/>
    <s v="05/13/2025 5:02 PM"/>
    <d v="2025-05-14T12:47:54"/>
    <s v="Approved On Time"/>
    <n v="2"/>
    <s v=""/>
    <s v="110 4000A - 100 SDW EXCAVATION"/>
    <s v="240712 - Martin A. Montalvo"/>
    <s v="Jesus Lopez's Crew"/>
  </r>
  <r>
    <n v="603466"/>
    <s v="240036"/>
    <s v="Catalino Flores Jr"/>
    <x v="0"/>
    <x v="0"/>
    <s v="9000 100B"/>
    <s v="SUPERINTENDENT"/>
    <s v="1"/>
    <n v="8"/>
    <x v="4"/>
    <x v="1"/>
    <m/>
    <x v="1"/>
    <m/>
    <s v="Catalino Flores Jr"/>
    <s v="05/13/2025, 13:12"/>
    <m/>
    <s v="0001-01-01T00:00:00Z"/>
    <x v="30"/>
    <s v="2025-05-14T12:59:23.4145793Z"/>
    <m/>
    <m/>
    <m/>
    <s v="2024-004 - City of Dallas Sidewalk 2024"/>
    <x v="0"/>
    <d v="2025-05-12T00:00:00"/>
    <x v="4"/>
    <s v="05/13/2025 1:12 PM"/>
    <d v="2025-05-14T12:59:23"/>
    <s v="Approved On Time"/>
    <n v="8"/>
    <s v=""/>
    <s v="9000 100B - SUPERINTENDENT"/>
    <s v="240036 - Catalino Flores Jr"/>
    <s v=""/>
  </r>
  <r>
    <n v="603467"/>
    <s v="240036"/>
    <s v="Catalino Flores Jr"/>
    <x v="0"/>
    <x v="0"/>
    <s v="9000 100B"/>
    <s v="SUPERINTENDENT"/>
    <s v="1"/>
    <n v="8"/>
    <x v="3"/>
    <x v="1"/>
    <m/>
    <x v="1"/>
    <m/>
    <s v="Catalino Flores Jr"/>
    <s v="05/13/2025, 13:12"/>
    <m/>
    <s v="0001-01-01T00:00:00Z"/>
    <x v="30"/>
    <s v="2025-05-14T12:59:26.0194807Z"/>
    <m/>
    <m/>
    <m/>
    <s v="2024-004 - City of Dallas Sidewalk 2024"/>
    <x v="0"/>
    <d v="2025-05-13T00:00:00"/>
    <x v="3"/>
    <s v="05/13/2025 1:12 PM"/>
    <d v="2025-05-14T12:59:26"/>
    <s v="Approved On Time"/>
    <n v="8"/>
    <s v=""/>
    <s v="9000 100B - SUPERINTENDENT"/>
    <s v="240036 - Catalino Flores Jr"/>
    <s v=""/>
  </r>
  <r>
    <n v="603253"/>
    <s v="240078"/>
    <s v="Jose A. Romo"/>
    <x v="0"/>
    <x v="0"/>
    <s v="200 4000B"/>
    <s v="355 FG SDW 4"/>
    <s v="1"/>
    <n v="10"/>
    <x v="4"/>
    <x v="1"/>
    <m/>
    <x v="11"/>
    <s v="Concrete"/>
    <s v="Daniel Lopez"/>
    <s v="05/13/2025, 06:19"/>
    <m/>
    <s v="0001-01-01T00:00:00Z"/>
    <x v="30"/>
    <s v="2025-05-13T13:16:16.4860743Z"/>
    <m/>
    <m/>
    <m/>
    <s v="2024-004 - City of Dallas Sidewalk 2024"/>
    <x v="0"/>
    <d v="2025-05-12T00:00:00"/>
    <x v="4"/>
    <s v="05/13/2025 6:19 AM"/>
    <d v="2025-05-13T13:16:16"/>
    <s v="Approved On Time"/>
    <n v="10"/>
    <s v=""/>
    <s v="200 4000B - 355 FG SDW 4"/>
    <s v="240078 - Jose A. Romo"/>
    <s v="Daniel Lopez's Crew"/>
  </r>
  <r>
    <n v="603639"/>
    <s v="240078"/>
    <s v="Jose A. Romo"/>
    <x v="0"/>
    <x v="0"/>
    <s v="200 4000B"/>
    <s v="355 FG SDW 4"/>
    <s v="1"/>
    <n v="2"/>
    <x v="3"/>
    <x v="1"/>
    <m/>
    <x v="11"/>
    <s v="Concrete"/>
    <s v="Daniel Lopez"/>
    <s v="05/13/2025, 20:32"/>
    <m/>
    <s v="0001-01-01T00:00:00Z"/>
    <x v="30"/>
    <s v="2025-05-14T12:46:02.1875573Z"/>
    <m/>
    <m/>
    <m/>
    <s v="2024-004 - City of Dallas Sidewalk 2024"/>
    <x v="0"/>
    <d v="2025-05-13T00:00:00"/>
    <x v="3"/>
    <s v="05/13/2025 8:32 PM"/>
    <d v="2025-05-14T12:46:02"/>
    <s v="Approved On Time"/>
    <n v="2"/>
    <s v=""/>
    <s v="200 4000B - 355 FG SDW 4"/>
    <s v="240078 - Jose A. Romo"/>
    <s v="Daniel Lopez's Crew"/>
  </r>
  <r>
    <n v="603631"/>
    <s v="240078"/>
    <s v="Jose A. Romo"/>
    <x v="0"/>
    <x v="0"/>
    <s v="200 4000A"/>
    <s v="355 REM SDW 4"/>
    <s v="1"/>
    <n v="8"/>
    <x v="3"/>
    <x v="1"/>
    <m/>
    <x v="11"/>
    <s v="Concrete"/>
    <s v="Daniel Lopez"/>
    <s v="05/13/2025, 20:30"/>
    <m/>
    <s v="0001-01-01T00:00:00Z"/>
    <x v="30"/>
    <s v="2025-05-14T12:46:02.1762261Z"/>
    <m/>
    <m/>
    <m/>
    <s v="2024-004 - City of Dallas Sidewalk 2024"/>
    <x v="0"/>
    <d v="2025-05-13T00:00:00"/>
    <x v="3"/>
    <s v="05/13/2025 8:30 PM"/>
    <d v="2025-05-14T12:46:02"/>
    <s v="Approved On Time"/>
    <n v="8"/>
    <s v=""/>
    <s v="200 4000A - 355 REM SDW 4"/>
    <s v="240078 - Jose A. Romo"/>
    <s v="Daniel Lopez's Crew"/>
  </r>
  <r>
    <n v="603260"/>
    <s v="240051"/>
    <s v="Daniel Lopez"/>
    <x v="0"/>
    <x v="0"/>
    <s v="200 4000A"/>
    <s v="355 REM SDW 4"/>
    <s v="1"/>
    <n v="8"/>
    <x v="4"/>
    <x v="1"/>
    <m/>
    <x v="11"/>
    <s v="Concrete"/>
    <s v="Daniel Lopez"/>
    <s v="05/13/2025, 06:20"/>
    <m/>
    <s v="0001-01-01T00:00:00Z"/>
    <x v="30"/>
    <s v="2025-05-13T13:16:08.3022317Z"/>
    <m/>
    <m/>
    <m/>
    <s v="2024-004 - City of Dallas Sidewalk 2024"/>
    <x v="0"/>
    <d v="2025-05-12T00:00:00"/>
    <x v="4"/>
    <s v="05/13/2025 6:20 AM"/>
    <d v="2025-05-13T13:16:08"/>
    <s v="Approved On Time"/>
    <n v="8"/>
    <s v=""/>
    <s v="200 4000A - 355 REM SDW 4"/>
    <s v="240051 - Daniel Lopez"/>
    <s v="Daniel Lopez's Crew"/>
  </r>
  <r>
    <n v="603261"/>
    <s v="240601"/>
    <s v="Ernesto Orrostieta Hernandez"/>
    <x v="0"/>
    <x v="0"/>
    <s v="200 4000A"/>
    <s v="355 REM SDW 4"/>
    <s v="1"/>
    <n v="10"/>
    <x v="4"/>
    <x v="1"/>
    <m/>
    <x v="11"/>
    <s v="Concrete"/>
    <s v="Daniel Lopez"/>
    <s v="05/13/2025, 06:20"/>
    <m/>
    <s v="0001-01-01T00:00:00Z"/>
    <x v="30"/>
    <s v="2025-05-13T13:16:11.104127Z"/>
    <m/>
    <m/>
    <m/>
    <s v="2024-004 - City of Dallas Sidewalk 2024"/>
    <x v="0"/>
    <d v="2025-05-12T00:00:00"/>
    <x v="4"/>
    <s v="05/13/2025 6:20 AM"/>
    <d v="2025-05-13T13:16:11"/>
    <s v="Approved On Time"/>
    <n v="10"/>
    <s v=""/>
    <s v="200 4000A - 355 REM SDW 4"/>
    <s v="240601 - Ernesto Orrostieta Hernandez"/>
    <s v="Daniel Lopez's Crew"/>
  </r>
  <r>
    <n v="603634"/>
    <s v="240601"/>
    <s v="Ernesto Orrostieta Hernandez"/>
    <x v="0"/>
    <x v="0"/>
    <s v="200 4000B"/>
    <s v="355 FG SDW 4"/>
    <s v="1"/>
    <n v="5"/>
    <x v="3"/>
    <x v="1"/>
    <m/>
    <x v="11"/>
    <s v="Concrete"/>
    <s v="Daniel Lopez"/>
    <s v="05/13/2025, 20:30"/>
    <m/>
    <s v="0001-01-01T00:00:00Z"/>
    <x v="30"/>
    <s v="2025-05-14T12:45:58.6984031Z"/>
    <m/>
    <m/>
    <m/>
    <s v="2024-004 - City of Dallas Sidewalk 2024"/>
    <x v="0"/>
    <d v="2025-05-13T00:00:00"/>
    <x v="3"/>
    <s v="05/13/2025 8:30 PM"/>
    <d v="2025-05-14T12:45:58"/>
    <s v="Approved On Time"/>
    <n v="5"/>
    <s v=""/>
    <s v="200 4000B - 355 FG SDW 4"/>
    <s v="240601 - Ernesto Orrostieta Hernandez"/>
    <s v="Daniel Lopez's Crew"/>
  </r>
  <r>
    <n v="603635"/>
    <s v="240601"/>
    <s v="Ernesto Orrostieta Hernandez"/>
    <x v="0"/>
    <x v="0"/>
    <s v="200 4000C"/>
    <s v="355 F P S SDW 4"/>
    <s v="1"/>
    <n v="5"/>
    <x v="3"/>
    <x v="1"/>
    <m/>
    <x v="11"/>
    <s v="Concrete"/>
    <s v="Daniel Lopez"/>
    <s v="05/13/2025, 20:30"/>
    <m/>
    <s v="0001-01-01T00:00:00Z"/>
    <x v="30"/>
    <s v="2025-05-14T12:45:58.7071762Z"/>
    <m/>
    <m/>
    <m/>
    <s v="2024-004 - City of Dallas Sidewalk 2024"/>
    <x v="0"/>
    <d v="2025-05-13T00:00:00"/>
    <x v="3"/>
    <s v="05/13/2025 8:30 PM"/>
    <d v="2025-05-14T12:45:58"/>
    <s v="Approved On Time"/>
    <n v="5"/>
    <s v=""/>
    <s v="200 4000C - 355 F P S SDW 4"/>
    <s v="240601 - Ernesto Orrostieta Hernandez"/>
    <s v="Daniel Lopez's Crew"/>
  </r>
  <r>
    <n v="603629"/>
    <s v="240051"/>
    <s v="Daniel Lopez"/>
    <x v="0"/>
    <x v="0"/>
    <s v="680 4000A"/>
    <s v="1224 INS INLET PROT"/>
    <s v="1"/>
    <n v="1"/>
    <x v="3"/>
    <x v="1"/>
    <m/>
    <x v="11"/>
    <s v="Concrete"/>
    <s v="Daniel Lopez"/>
    <s v="05/13/2025, 20:29"/>
    <m/>
    <s v="0001-01-01T00:00:00Z"/>
    <x v="30"/>
    <s v="2025-05-14T12:45:56.67236Z"/>
    <m/>
    <m/>
    <m/>
    <s v="2024-004 - City of Dallas Sidewalk 2024"/>
    <x v="0"/>
    <d v="2025-05-13T00:00:00"/>
    <x v="3"/>
    <s v="05/13/2025 8:29 PM"/>
    <d v="2025-05-14T12:45:56"/>
    <s v="Approved On Time"/>
    <n v="1"/>
    <s v=""/>
    <s v="680 4000A - 1224 INS INLET PROT"/>
    <s v="240051 - Daniel Lopez"/>
    <s v="Daniel Lopez's Crew"/>
  </r>
  <r>
    <n v="603630"/>
    <s v="240051"/>
    <s v="Daniel Lopez"/>
    <x v="0"/>
    <x v="0"/>
    <s v="680 4000B"/>
    <s v="1224 REM INLET PROT"/>
    <s v="1"/>
    <n v="1"/>
    <x v="3"/>
    <x v="1"/>
    <m/>
    <x v="11"/>
    <s v="Concrete"/>
    <s v="Daniel Lopez"/>
    <s v="05/13/2025, 20:29"/>
    <m/>
    <s v="0001-01-01T00:00:00Z"/>
    <x v="30"/>
    <s v="2025-05-14T12:45:56.6850136Z"/>
    <m/>
    <m/>
    <m/>
    <s v="2024-004 - City of Dallas Sidewalk 2024"/>
    <x v="0"/>
    <d v="2025-05-13T00:00:00"/>
    <x v="3"/>
    <s v="05/13/2025 8:29 PM"/>
    <d v="2025-05-14T12:45:56"/>
    <s v="Approved On Time"/>
    <n v="1"/>
    <s v=""/>
    <s v="680 4000B - 1224 REM INLET PROT"/>
    <s v="240051 - Daniel Lopez"/>
    <s v="Daniel Lopez's Crew"/>
  </r>
  <r>
    <n v="603638"/>
    <s v="240051"/>
    <s v="Daniel Lopez"/>
    <x v="0"/>
    <x v="0"/>
    <s v="460 4000A"/>
    <s v="623 INS DOWEL SDW LUG"/>
    <s v="1"/>
    <n v="6"/>
    <x v="3"/>
    <x v="1"/>
    <m/>
    <x v="11"/>
    <s v="Concrete"/>
    <s v="Daniel Lopez"/>
    <s v="05/13/2025, 20:31"/>
    <m/>
    <s v="0001-01-01T00:00:00Z"/>
    <x v="30"/>
    <s v="2025-05-14T12:45:56.694482Z"/>
    <m/>
    <m/>
    <m/>
    <s v="2024-004 - City of Dallas Sidewalk 2024"/>
    <x v="0"/>
    <d v="2025-05-13T00:00:00"/>
    <x v="3"/>
    <s v="05/13/2025 8:31 PM"/>
    <d v="2025-05-14T12:45:56"/>
    <s v="Approved On Time"/>
    <n v="6"/>
    <s v=""/>
    <s v="460 4000A - 623 INS DOWEL SDW LUG"/>
    <s v="240051 - Daniel Lopez"/>
    <s v="Daniel Lopez's Crew"/>
  </r>
  <r>
    <n v="603636"/>
    <s v="240089"/>
    <s v="Miguel A. Sotelo"/>
    <x v="0"/>
    <x v="0"/>
    <s v="200 4000B"/>
    <s v="355 FG SDW 4"/>
    <s v="1"/>
    <n v="5"/>
    <x v="3"/>
    <x v="1"/>
    <m/>
    <x v="11"/>
    <s v="Concrete"/>
    <s v="Daniel Lopez"/>
    <s v="05/13/2025, 20:30"/>
    <m/>
    <s v="0001-01-01T00:00:00Z"/>
    <x v="30"/>
    <s v="2025-05-14T12:46:04.0520809Z"/>
    <m/>
    <m/>
    <m/>
    <s v="2024-004 - City of Dallas Sidewalk 2024"/>
    <x v="0"/>
    <d v="2025-05-13T00:00:00"/>
    <x v="3"/>
    <s v="05/13/2025 8:30 PM"/>
    <d v="2025-05-14T12:46:04"/>
    <s v="Approved On Time"/>
    <n v="5"/>
    <s v=""/>
    <s v="200 4000B - 355 FG SDW 4"/>
    <s v="240089 - Miguel A. Sotelo"/>
    <s v="Daniel Lopez's Crew"/>
  </r>
  <r>
    <n v="603637"/>
    <s v="240089"/>
    <s v="Miguel A. Sotelo"/>
    <x v="0"/>
    <x v="0"/>
    <s v="200 4000C"/>
    <s v="355 F P S SDW 4"/>
    <s v="1"/>
    <n v="5"/>
    <x v="3"/>
    <x v="1"/>
    <m/>
    <x v="11"/>
    <s v="Concrete"/>
    <s v="Daniel Lopez"/>
    <s v="05/13/2025, 20:30"/>
    <m/>
    <s v="0001-01-01T00:00:00Z"/>
    <x v="30"/>
    <s v="2025-05-14T12:46:04.0645908Z"/>
    <m/>
    <m/>
    <m/>
    <s v="2024-004 - City of Dallas Sidewalk 2024"/>
    <x v="0"/>
    <d v="2025-05-13T00:00:00"/>
    <x v="3"/>
    <s v="05/13/2025 8:30 PM"/>
    <d v="2025-05-14T12:46:04"/>
    <s v="Approved On Time"/>
    <n v="5"/>
    <s v=""/>
    <s v="200 4000C - 355 F P S SDW 4"/>
    <s v="240089 - Miguel A. Sotelo"/>
    <s v="Daniel Lopez's Crew"/>
  </r>
  <r>
    <n v="603632"/>
    <s v="240077"/>
    <s v="Fernando Romo-Mendez"/>
    <x v="0"/>
    <x v="0"/>
    <s v="200 4000B"/>
    <s v="355 FG SDW 4"/>
    <s v="1"/>
    <n v="5"/>
    <x v="3"/>
    <x v="1"/>
    <m/>
    <x v="11"/>
    <s v="Concrete"/>
    <s v="Daniel Lopez"/>
    <s v="05/13/2025, 20:30"/>
    <m/>
    <s v="0001-01-01T00:00:00Z"/>
    <x v="30"/>
    <s v="2025-05-14T12:46:00.4752772Z"/>
    <m/>
    <m/>
    <m/>
    <s v="2024-004 - City of Dallas Sidewalk 2024"/>
    <x v="0"/>
    <d v="2025-05-13T00:00:00"/>
    <x v="3"/>
    <s v="05/13/2025 8:30 PM"/>
    <d v="2025-05-14T12:46:00"/>
    <s v="Approved On Time"/>
    <n v="5"/>
    <s v=""/>
    <s v="200 4000B - 355 FG SDW 4"/>
    <s v="240077 - Fernando Romo-Mendez"/>
    <s v="Daniel Lopez's Crew"/>
  </r>
  <r>
    <n v="603633"/>
    <s v="240077"/>
    <s v="Fernando Romo-Mendez"/>
    <x v="0"/>
    <x v="0"/>
    <s v="200 4000C"/>
    <s v="355 F P S SDW 4"/>
    <s v="1"/>
    <n v="5"/>
    <x v="3"/>
    <x v="1"/>
    <m/>
    <x v="11"/>
    <s v="Concrete"/>
    <s v="Daniel Lopez"/>
    <s v="05/13/2025, 20:30"/>
    <m/>
    <s v="0001-01-01T00:00:00Z"/>
    <x v="30"/>
    <s v="2025-05-14T12:46:00.4839838Z"/>
    <m/>
    <m/>
    <m/>
    <s v="2024-004 - City of Dallas Sidewalk 2024"/>
    <x v="0"/>
    <d v="2025-05-13T00:00:00"/>
    <x v="3"/>
    <s v="05/13/2025 8:30 PM"/>
    <d v="2025-05-14T12:46:00"/>
    <s v="Approved On Time"/>
    <n v="5"/>
    <s v=""/>
    <s v="200 4000C - 355 F P S SDW 4"/>
    <s v="240077 - Fernando Romo-Mendez"/>
    <s v="Daniel Lopez's Crew"/>
  </r>
  <r>
    <n v="603256"/>
    <s v="240089"/>
    <s v="Miguel A. Sotelo"/>
    <x v="0"/>
    <x v="0"/>
    <s v="200 4000C"/>
    <s v="355 F P S SDW 4"/>
    <s v="1"/>
    <n v="11"/>
    <x v="4"/>
    <x v="1"/>
    <m/>
    <x v="11"/>
    <s v="Concrete"/>
    <s v="Daniel Lopez"/>
    <s v="05/13/2025, 06:20"/>
    <m/>
    <s v="0001-01-01T00:00:00Z"/>
    <x v="30"/>
    <s v="2025-05-13T13:16:24.0590331Z"/>
    <m/>
    <m/>
    <m/>
    <s v="2024-004 - City of Dallas Sidewalk 2024"/>
    <x v="0"/>
    <d v="2025-05-12T00:00:00"/>
    <x v="4"/>
    <s v="05/13/2025 6:20 AM"/>
    <d v="2025-05-13T13:16:24"/>
    <s v="Approved On Time"/>
    <n v="11"/>
    <s v=""/>
    <s v="200 4000C - 355 F P S SDW 4"/>
    <s v="240089 - Miguel A. Sotelo"/>
    <s v="Daniel Lopez's Crew"/>
  </r>
  <r>
    <n v="603257"/>
    <s v="240077"/>
    <s v="Fernando Romo-Mendez"/>
    <x v="0"/>
    <x v="0"/>
    <s v="200 4000C"/>
    <s v="355 F P S SDW 4"/>
    <s v="1"/>
    <n v="10"/>
    <x v="4"/>
    <x v="1"/>
    <m/>
    <x v="11"/>
    <s v="Concrete"/>
    <s v="Daniel Lopez"/>
    <s v="05/13/2025, 06:20"/>
    <m/>
    <s v="0001-01-01T00:00:00Z"/>
    <x v="30"/>
    <s v="2025-05-13T13:16:14.3102429Z"/>
    <m/>
    <m/>
    <m/>
    <s v="2024-004 - City of Dallas Sidewalk 2024"/>
    <x v="0"/>
    <d v="2025-05-12T00:00:00"/>
    <x v="4"/>
    <s v="05/13/2025 6:20 AM"/>
    <d v="2025-05-13T13:16:14"/>
    <s v="Approved On Time"/>
    <n v="10"/>
    <s v=""/>
    <s v="200 4000C - 355 F P S SDW 4"/>
    <s v="240077 - Fernando Romo-Mendez"/>
    <s v="Daniel Lopez's Crew"/>
  </r>
  <r>
    <n v="603160"/>
    <s v="240557"/>
    <s v="Raul R. Morales"/>
    <x v="0"/>
    <x v="0"/>
    <s v="200 4000C"/>
    <s v="355 F P S SDW 4"/>
    <s v="1"/>
    <n v="3"/>
    <x v="4"/>
    <x v="1"/>
    <m/>
    <x v="10"/>
    <s v="Concrete"/>
    <s v="Jesus Lopez Soto"/>
    <s v="05/12/2025, 19:19"/>
    <m/>
    <s v="0001-01-01T00:00:00Z"/>
    <x v="30"/>
    <s v="2025-05-13T12:54:21.1195447Z"/>
    <m/>
    <m/>
    <m/>
    <s v="2024-004 - City of Dallas Sidewalk 2024"/>
    <x v="0"/>
    <d v="2025-05-12T00:00:00"/>
    <x v="4"/>
    <s v="05/12/2025 7:19 PM"/>
    <d v="2025-05-13T12:54:21"/>
    <s v="Approved On Time"/>
    <n v="3"/>
    <s v=""/>
    <s v="200 4000C - 355 F P S SDW 4"/>
    <s v="240557 - Raul R. Morales"/>
    <s v="Jesus Lopez's Crew"/>
  </r>
  <r>
    <n v="603161"/>
    <s v="240557"/>
    <s v="Raul R. Morales"/>
    <x v="0"/>
    <x v="0"/>
    <s v="440 4000C"/>
    <s v="618 F P S BFR 6"/>
    <s v="1"/>
    <n v="7"/>
    <x v="4"/>
    <x v="1"/>
    <m/>
    <x v="10"/>
    <s v="Concrete"/>
    <s v="Jesus Lopez Soto"/>
    <s v="05/12/2025, 19:19"/>
    <m/>
    <s v="0001-01-01T00:00:00Z"/>
    <x v="30"/>
    <s v="2025-05-13T12:54:21.1290493Z"/>
    <m/>
    <m/>
    <m/>
    <s v="2024-004 - City of Dallas Sidewalk 2024"/>
    <x v="0"/>
    <d v="2025-05-12T00:00:00"/>
    <x v="4"/>
    <s v="05/12/2025 7:19 PM"/>
    <d v="2025-05-13T12:54:21"/>
    <s v="Approved On Time"/>
    <n v="7"/>
    <s v=""/>
    <s v="440 4000C - 618 F P S BFR 6"/>
    <s v="240557 - Raul R. Morales"/>
    <s v="Jesus Lopez's Crew"/>
  </r>
  <r>
    <n v="603509"/>
    <s v="240557"/>
    <s v="Raul R. Morales"/>
    <x v="0"/>
    <x v="0"/>
    <s v="180 4000A"/>
    <s v="227 REM RESET SPRINKLER"/>
    <s v="1"/>
    <n v="1"/>
    <x v="3"/>
    <x v="1"/>
    <m/>
    <x v="10"/>
    <s v="Concrete"/>
    <s v="Jesus Lopez Soto"/>
    <s v="05/13/2025, 16:59"/>
    <m/>
    <s v="0001-01-01T00:00:00Z"/>
    <x v="30"/>
    <s v="2025-05-14T12:47:56.1112047Z"/>
    <m/>
    <m/>
    <m/>
    <s v="2024-004 - City of Dallas Sidewalk 2024"/>
    <x v="0"/>
    <d v="2025-05-13T00:00:00"/>
    <x v="3"/>
    <s v="05/13/2025 4:59 PM"/>
    <d v="2025-05-14T12:47:56"/>
    <s v="Approved On Time"/>
    <n v="1"/>
    <s v=""/>
    <s v="180 4000A - 227 REM RESET SPRINKLER"/>
    <s v="240557 - Raul R. Morales"/>
    <s v="Jesus Lopez's Crew"/>
  </r>
  <r>
    <n v="603510"/>
    <s v="240557"/>
    <s v="Raul R. Morales"/>
    <x v="0"/>
    <x v="0"/>
    <s v="110 4000A"/>
    <s v="100 SDW EXCAVATION"/>
    <s v="1"/>
    <n v="9"/>
    <x v="3"/>
    <x v="1"/>
    <m/>
    <x v="10"/>
    <s v="Concrete"/>
    <s v="Jesus Lopez Soto"/>
    <s v="05/13/2025, 16:59"/>
    <m/>
    <s v="0001-01-01T00:00:00Z"/>
    <x v="30"/>
    <s v="2025-05-14T12:47:56.1245181Z"/>
    <m/>
    <m/>
    <m/>
    <s v="2024-004 - City of Dallas Sidewalk 2024"/>
    <x v="0"/>
    <d v="2025-05-13T00:00:00"/>
    <x v="3"/>
    <s v="05/13/2025 4:59 PM"/>
    <d v="2025-05-14T12:47:56"/>
    <s v="Approved On Time"/>
    <n v="9"/>
    <s v=""/>
    <s v="110 4000A - 100 SDW EXCAVATION"/>
    <s v="240557 - Raul R. Morales"/>
    <s v="Jesus Lopez's Crew"/>
  </r>
  <r>
    <n v="603515"/>
    <s v="240499"/>
    <s v="Cesar E. Valenzuela Martinez"/>
    <x v="0"/>
    <x v="0"/>
    <s v="130 4000A"/>
    <s v="201 REM CONC DRIVE PVMT APRON"/>
    <s v="1"/>
    <n v="10"/>
    <x v="3"/>
    <x v="1"/>
    <m/>
    <x v="10"/>
    <s v="Concrete"/>
    <s v="Jesus Lopez Soto"/>
    <s v="05/13/2025, 17:00"/>
    <m/>
    <s v="0001-01-01T00:00:00Z"/>
    <x v="30"/>
    <s v="2025-05-14T12:47:47.7194918Z"/>
    <m/>
    <m/>
    <m/>
    <s v="2024-004 - City of Dallas Sidewalk 2024"/>
    <x v="0"/>
    <d v="2025-05-13T00:00:00"/>
    <x v="3"/>
    <s v="05/13/2025 5:00 PM"/>
    <d v="2025-05-14T12:47:47"/>
    <s v="Approved On Time"/>
    <n v="10"/>
    <s v=""/>
    <s v="130 4000A - 201 REM CONC DRIVE PVMT APRON"/>
    <s v="240499 - Cesar E. Valenzuela Martinez"/>
    <s v="Jesus Lopez's Crew"/>
  </r>
  <r>
    <n v="603162"/>
    <s v="240499"/>
    <s v="Cesar E. Valenzuela Martinez"/>
    <x v="0"/>
    <x v="0"/>
    <s v="440 4000B"/>
    <s v="618 FG BFR 6"/>
    <s v="1"/>
    <n v="10"/>
    <x v="4"/>
    <x v="1"/>
    <m/>
    <x v="10"/>
    <s v="Concrete"/>
    <s v="Jesus Lopez Soto"/>
    <s v="05/12/2025, 19:19"/>
    <m/>
    <s v="0001-01-01T00:00:00Z"/>
    <x v="30"/>
    <s v="2025-05-13T12:54:10.5932968Z"/>
    <m/>
    <m/>
    <m/>
    <s v="2024-004 - City of Dallas Sidewalk 2024"/>
    <x v="0"/>
    <d v="2025-05-12T00:00:00"/>
    <x v="4"/>
    <s v="05/12/2025 7:19 PM"/>
    <d v="2025-05-13T12:54:10"/>
    <s v="Approved On Time"/>
    <n v="10"/>
    <s v=""/>
    <s v="440 4000B - 618 FG BFR 6"/>
    <s v="240499 - Cesar E. Valenzuela Martinez"/>
    <s v="Jesus Lopez's Crew"/>
  </r>
  <r>
    <n v="603521"/>
    <s v="240050"/>
    <s v="Jesus Lopez Soto"/>
    <x v="0"/>
    <x v="0"/>
    <s v="180 4000A"/>
    <s v="227 REM RESET SPRINKLER"/>
    <s v="1"/>
    <n v="1"/>
    <x v="3"/>
    <x v="1"/>
    <m/>
    <x v="10"/>
    <s v="Concrete"/>
    <s v="Jesus Lopez Soto"/>
    <s v="05/13/2025, 17:02"/>
    <m/>
    <s v="0001-01-01T00:00:00Z"/>
    <x v="30"/>
    <s v="2025-05-14T12:47:52.2677Z"/>
    <m/>
    <m/>
    <m/>
    <s v="2024-004 - City of Dallas Sidewalk 2024"/>
    <x v="0"/>
    <d v="2025-05-13T00:00:00"/>
    <x v="3"/>
    <s v="05/13/2025 5:02 PM"/>
    <d v="2025-05-14T12:47:52"/>
    <s v="Approved On Time"/>
    <n v="1"/>
    <s v=""/>
    <s v="180 4000A - 227 REM RESET SPRINKLER"/>
    <s v="240050 - Jesus Lopez Soto"/>
    <s v="Jesus Lopez's Crew"/>
  </r>
  <r>
    <n v="603522"/>
    <s v="240050"/>
    <s v="Jesus Lopez Soto"/>
    <x v="0"/>
    <x v="0"/>
    <s v="140 4000A"/>
    <s v="202 REM SEPARATE CURB"/>
    <s v="1"/>
    <n v="1"/>
    <x v="3"/>
    <x v="1"/>
    <m/>
    <x v="10"/>
    <s v="Concrete"/>
    <s v="Jesus Lopez Soto"/>
    <s v="05/13/2025, 17:02"/>
    <m/>
    <s v="0001-01-01T00:00:00Z"/>
    <x v="30"/>
    <s v="2025-05-14T12:47:52.2777815Z"/>
    <m/>
    <m/>
    <m/>
    <s v="2024-004 - City of Dallas Sidewalk 2024"/>
    <x v="0"/>
    <d v="2025-05-13T00:00:00"/>
    <x v="3"/>
    <s v="05/13/2025 5:02 PM"/>
    <d v="2025-05-14T12:47:52"/>
    <s v="Approved On Time"/>
    <n v="1"/>
    <s v=""/>
    <s v="140 4000A - 202 REM SEPARATE CURB"/>
    <s v="240050 - Jesus Lopez Soto"/>
    <s v="Jesus Lopez's Crew"/>
  </r>
  <r>
    <n v="603523"/>
    <s v="240050"/>
    <s v="Jesus Lopez Soto"/>
    <x v="0"/>
    <x v="0"/>
    <s v="200 4000A"/>
    <s v="355 REM SDW 4"/>
    <s v="1"/>
    <n v="1"/>
    <x v="3"/>
    <x v="1"/>
    <m/>
    <x v="10"/>
    <s v="Concrete"/>
    <s v="Jesus Lopez Soto"/>
    <s v="05/13/2025, 17:02"/>
    <m/>
    <s v="0001-01-01T00:00:00Z"/>
    <x v="30"/>
    <s v="2025-05-14T12:47:52.2880055Z"/>
    <m/>
    <m/>
    <m/>
    <s v="2024-004 - City of Dallas Sidewalk 2024"/>
    <x v="0"/>
    <d v="2025-05-13T00:00:00"/>
    <x v="3"/>
    <s v="05/13/2025 5:02 PM"/>
    <d v="2025-05-14T12:47:52"/>
    <s v="Approved On Time"/>
    <n v="1"/>
    <s v=""/>
    <s v="200 4000A - 355 REM SDW 4"/>
    <s v="240050 - Jesus Lopez Soto"/>
    <s v="Jesus Lopez's Crew"/>
  </r>
  <r>
    <n v="603524"/>
    <s v="240050"/>
    <s v="Jesus Lopez Soto"/>
    <x v="0"/>
    <x v="0"/>
    <s v="130 4000A"/>
    <s v="201 REM CONC DRIVE PVMT APRON"/>
    <s v="1"/>
    <n v="1"/>
    <x v="3"/>
    <x v="1"/>
    <m/>
    <x v="10"/>
    <s v="Concrete"/>
    <s v="Jesus Lopez Soto"/>
    <s v="05/13/2025, 17:02"/>
    <m/>
    <s v="0001-01-01T00:00:00Z"/>
    <x v="30"/>
    <s v="2025-05-14T12:47:52.2962762Z"/>
    <m/>
    <m/>
    <m/>
    <s v="2024-004 - City of Dallas Sidewalk 2024"/>
    <x v="0"/>
    <d v="2025-05-13T00:00:00"/>
    <x v="3"/>
    <s v="05/13/2025 5:02 PM"/>
    <d v="2025-05-14T12:47:52"/>
    <s v="Approved On Time"/>
    <n v="1"/>
    <s v=""/>
    <s v="130 4000A - 201 REM CONC DRIVE PVMT APRON"/>
    <s v="240050 - Jesus Lopez Soto"/>
    <s v="Jesus Lopez's Crew"/>
  </r>
  <r>
    <n v="603525"/>
    <s v="240050"/>
    <s v="Jesus Lopez Soto"/>
    <x v="0"/>
    <x v="0"/>
    <s v="110 4000A"/>
    <s v="100 SDW EXCAVATION"/>
    <s v="1"/>
    <n v="2"/>
    <x v="3"/>
    <x v="1"/>
    <m/>
    <x v="10"/>
    <s v="Concrete"/>
    <s v="Jesus Lopez Soto"/>
    <s v="05/13/2025, 17:02"/>
    <m/>
    <s v="0001-01-01T00:00:00Z"/>
    <x v="30"/>
    <s v="2025-05-14T12:47:52.3052404Z"/>
    <m/>
    <m/>
    <m/>
    <s v="2024-004 - City of Dallas Sidewalk 2024"/>
    <x v="0"/>
    <d v="2025-05-13T00:00:00"/>
    <x v="3"/>
    <s v="05/13/2025 5:02 PM"/>
    <d v="2025-05-14T12:47:52"/>
    <s v="Approved On Time"/>
    <n v="2"/>
    <s v=""/>
    <s v="110 4000A - 100 SDW EXCAVATION"/>
    <s v="240050 - Jesus Lopez Soto"/>
    <s v="Jesus Lopez's Crew"/>
  </r>
  <r>
    <n v="603526"/>
    <s v="240050"/>
    <s v="Jesus Lopez Soto"/>
    <x v="0"/>
    <x v="0"/>
    <s v="130 4000B"/>
    <s v="201 HAUL CONC DRIVE PVMT APRON"/>
    <s v="1"/>
    <n v="2"/>
    <x v="3"/>
    <x v="1"/>
    <m/>
    <x v="10"/>
    <s v="Concrete"/>
    <s v="Jesus Lopez Soto"/>
    <s v="05/13/2025, 17:02"/>
    <m/>
    <s v="0001-01-01T00:00:00Z"/>
    <x v="30"/>
    <s v="2025-05-14T12:47:52.3131538Z"/>
    <m/>
    <m/>
    <m/>
    <s v="2024-004 - City of Dallas Sidewalk 2024"/>
    <x v="0"/>
    <d v="2025-05-13T00:00:00"/>
    <x v="3"/>
    <s v="05/13/2025 5:02 PM"/>
    <d v="2025-05-14T12:47:52"/>
    <s v="Approved On Time"/>
    <n v="2"/>
    <s v=""/>
    <s v="130 4000B - 201 HAUL CONC DRIVE PVMT APRON"/>
    <s v="240050 - Jesus Lopez Soto"/>
    <s v="Jesus Lopez's Crew"/>
  </r>
  <r>
    <n v="603527"/>
    <s v="240820"/>
    <s v="Garrett Briscoe"/>
    <x v="0"/>
    <x v="0"/>
    <s v="200 4000A"/>
    <s v="355 REM SDW 4"/>
    <s v="1"/>
    <n v="5"/>
    <x v="3"/>
    <x v="1"/>
    <m/>
    <x v="1"/>
    <m/>
    <s v="Garrett Briscoe"/>
    <s v="05/13/2025, 17:04"/>
    <m/>
    <s v="0001-01-01T00:00:00Z"/>
    <x v="30"/>
    <s v="2025-05-14T15:00:15.5454325Z"/>
    <m/>
    <m/>
    <m/>
    <s v="2024-004 - City of Dallas Sidewalk 2024"/>
    <x v="0"/>
    <d v="2025-05-13T00:00:00"/>
    <x v="3"/>
    <s v="05/13/2025 5:04 PM"/>
    <d v="2025-05-14T15:00:15"/>
    <s v="Approved On Time"/>
    <n v="5"/>
    <s v=""/>
    <s v="200 4000A - 355 REM SDW 4"/>
    <s v="240820 - Garrett Briscoe"/>
    <s v=""/>
  </r>
  <r>
    <n v="603528"/>
    <s v="240820"/>
    <s v="Garrett Briscoe"/>
    <x v="0"/>
    <x v="0"/>
    <s v="9000 100C"/>
    <s v="LD INOUT SHOW UP REPAIR LABOR"/>
    <s v="1"/>
    <n v="5"/>
    <x v="3"/>
    <x v="1"/>
    <m/>
    <x v="1"/>
    <m/>
    <s v="Garrett Briscoe"/>
    <s v="05/13/2025, 17:04"/>
    <m/>
    <s v="0001-01-01T00:00:00Z"/>
    <x v="30"/>
    <s v="2025-05-14T15:00:15.5830968Z"/>
    <m/>
    <m/>
    <m/>
    <s v="2024-004 - City of Dallas Sidewalk 2024"/>
    <x v="0"/>
    <d v="2025-05-13T00:00:00"/>
    <x v="3"/>
    <s v="05/13/2025 5:04 PM"/>
    <d v="2025-05-14T15:00:15"/>
    <s v="Approved On Time"/>
    <n v="5"/>
    <s v=""/>
    <s v="9000 100C - LD INOUT SHOW UP REPAIR LABOR"/>
    <s v="240820 - Garrett Briscoe"/>
    <s v=""/>
  </r>
  <r>
    <n v="603063"/>
    <s v="240820"/>
    <s v="Garrett Briscoe"/>
    <x v="0"/>
    <x v="0"/>
    <s v="200 4000A"/>
    <s v="355 REM SDW 4"/>
    <s v="1"/>
    <n v="10"/>
    <x v="4"/>
    <x v="1"/>
    <m/>
    <x v="1"/>
    <m/>
    <s v="Garrett Briscoe"/>
    <s v="05/12/2025, 17:04"/>
    <m/>
    <s v="0001-01-01T00:00:00Z"/>
    <x v="30"/>
    <s v="2025-05-13T13:17:22.7239659Z"/>
    <m/>
    <m/>
    <m/>
    <s v="2024-004 - City of Dallas Sidewalk 2024"/>
    <x v="0"/>
    <d v="2025-05-12T00:00:00"/>
    <x v="4"/>
    <s v="05/12/2025 5:04 PM"/>
    <d v="2025-05-13T13:17:22"/>
    <s v="Approved On Time"/>
    <n v="10"/>
    <s v=""/>
    <s v="200 4000A - 355 REM SDW 4"/>
    <s v="240820 - Garrett Briscoe"/>
    <s v=""/>
  </r>
  <r>
    <n v="603707"/>
    <s v="240494"/>
    <s v="Juan B. Hernandez"/>
    <x v="0"/>
    <x v="0"/>
    <s v="580 4000A"/>
    <s v="1601A TRAFFIC CONTROL"/>
    <s v="1"/>
    <n v="3.5"/>
    <x v="3"/>
    <x v="1"/>
    <m/>
    <x v="8"/>
    <s v="Traffic"/>
    <s v="Roberto Lumbreras"/>
    <s v="05/14/2025, 06:28"/>
    <m/>
    <s v="0001-01-01T00:00:00Z"/>
    <x v="30"/>
    <s v="2025-05-14T13:00:04.4508572Z"/>
    <m/>
    <m/>
    <m/>
    <s v="2024-004 - City of Dallas Sidewalk 2024"/>
    <x v="0"/>
    <d v="2025-05-13T00:00:00"/>
    <x v="3"/>
    <s v="05/14/2025 6:28 AM"/>
    <d v="2025-05-14T13:00:04"/>
    <s v="Approved On Time"/>
    <n v="3.5"/>
    <s v=""/>
    <s v="580 4000A - 1601A TRAFFIC CONTROL"/>
    <s v="240494 - Juan B. Hernandez"/>
    <s v="Roberto Lumbreras's Crew"/>
  </r>
  <r>
    <n v="603268"/>
    <s v="240494"/>
    <s v="Juan B. Hernandez"/>
    <x v="0"/>
    <x v="0"/>
    <s v="580 4000A"/>
    <s v="1601A TRAFFIC CONTROL"/>
    <s v="1"/>
    <n v="9.5"/>
    <x v="4"/>
    <x v="1"/>
    <m/>
    <x v="8"/>
    <s v="Traffic"/>
    <s v="Roberto Lumbreras"/>
    <s v="05/13/2025, 06:26"/>
    <m/>
    <s v="0001-01-01T00:00:00Z"/>
    <x v="30"/>
    <s v="2025-05-13T13:17:34.4296182Z"/>
    <m/>
    <m/>
    <m/>
    <s v="2024-004 - City of Dallas Sidewalk 2024"/>
    <x v="0"/>
    <d v="2025-05-12T00:00:00"/>
    <x v="4"/>
    <s v="05/13/2025 6:26 AM"/>
    <d v="2025-05-13T13:17:34"/>
    <s v="Approved On Time"/>
    <n v="9.5"/>
    <s v=""/>
    <s v="580 4000A - 1601A TRAFFIC CONTROL"/>
    <s v="240494 - Juan B. Hernandez"/>
    <s v="Roberto Lumbreras's Crew"/>
  </r>
  <r>
    <n v="603269"/>
    <s v="240821"/>
    <s v="Jose R. Jaquez Rodriguez"/>
    <x v="0"/>
    <x v="0"/>
    <s v="580 4000A"/>
    <s v="1601A TRAFFIC CONTROL"/>
    <s v="1"/>
    <n v="9.5"/>
    <x v="4"/>
    <x v="1"/>
    <m/>
    <x v="8"/>
    <s v="Traffic"/>
    <s v="Roberto Lumbreras"/>
    <s v="05/13/2025, 06:26"/>
    <m/>
    <s v="0001-01-01T00:00:00Z"/>
    <x v="30"/>
    <s v="2025-05-13T13:17:31.8203229Z"/>
    <m/>
    <m/>
    <m/>
    <s v="2024-004 - City of Dallas Sidewalk 2024"/>
    <x v="0"/>
    <d v="2025-05-12T00:00:00"/>
    <x v="4"/>
    <s v="05/13/2025 6:26 AM"/>
    <d v="2025-05-13T13:17:31"/>
    <s v="Approved On Time"/>
    <n v="9.5"/>
    <s v=""/>
    <s v="580 4000A - 1601A TRAFFIC CONTROL"/>
    <s v="240821 - Jose R. Jaquez Rodriguez"/>
    <s v="Roberto Lumbreras's Crew"/>
  </r>
  <r>
    <n v="603551"/>
    <s v="240688"/>
    <s v="Eliseo Becerra-Mosqueida"/>
    <x v="0"/>
    <x v="0"/>
    <s v="280 4000A"/>
    <s v="432 FG DRIVE 8"/>
    <s v="1"/>
    <n v="4"/>
    <x v="3"/>
    <x v="1"/>
    <m/>
    <x v="3"/>
    <s v="Concrete"/>
    <s v="Jose M. Rangel"/>
    <s v="05/13/2025, 19:24"/>
    <m/>
    <s v="0001-01-01T00:00:00Z"/>
    <x v="30"/>
    <s v="2025-05-14T12:50:24.2895121Z"/>
    <m/>
    <m/>
    <m/>
    <s v="2024-004 - City of Dallas Sidewalk 2024"/>
    <x v="0"/>
    <d v="2025-05-13T00:00:00"/>
    <x v="3"/>
    <s v="05/13/2025 7:24 PM"/>
    <d v="2025-05-14T12:50:24"/>
    <s v="Approved On Time"/>
    <n v="4"/>
    <s v=""/>
    <s v="280 4000A - 432 FG DRIVE 8"/>
    <s v="240688 - Eliseo Becerra-Mosqueida"/>
    <s v="Jose Rangel's Crew"/>
  </r>
  <r>
    <n v="603552"/>
    <s v="240688"/>
    <s v="Eliseo Becerra-Mosqueida"/>
    <x v="0"/>
    <x v="0"/>
    <s v="280 4000B"/>
    <s v="432 F P S DRIVE 8"/>
    <s v="1"/>
    <n v="4"/>
    <x v="3"/>
    <x v="1"/>
    <m/>
    <x v="3"/>
    <s v="Concrete"/>
    <s v="Jose M. Rangel"/>
    <s v="05/13/2025, 19:24"/>
    <m/>
    <s v="0001-01-01T00:00:00Z"/>
    <x v="30"/>
    <s v="2025-05-14T12:50:24.2993137Z"/>
    <m/>
    <m/>
    <m/>
    <s v="2024-004 - City of Dallas Sidewalk 2024"/>
    <x v="0"/>
    <d v="2025-05-13T00:00:00"/>
    <x v="3"/>
    <s v="05/13/2025 7:24 PM"/>
    <d v="2025-05-14T12:50:24"/>
    <s v="Approved On Time"/>
    <n v="4"/>
    <s v=""/>
    <s v="280 4000B - 432 F P S DRIVE 8"/>
    <s v="240688 - Eliseo Becerra-Mosqueida"/>
    <s v="Jose Rangel's Crew"/>
  </r>
  <r>
    <n v="603553"/>
    <s v="240688"/>
    <s v="Eliseo Becerra-Mosqueida"/>
    <x v="0"/>
    <x v="0"/>
    <s v="250 4000A"/>
    <s v="455 FG CURB 18"/>
    <s v="1"/>
    <n v="1"/>
    <x v="3"/>
    <x v="1"/>
    <m/>
    <x v="3"/>
    <s v="Concrete"/>
    <s v="Jose M. Rangel"/>
    <s v="05/13/2025, 19:25"/>
    <m/>
    <s v="0001-01-01T00:00:00Z"/>
    <x v="30"/>
    <s v="2025-05-14T12:50:24.3079662Z"/>
    <m/>
    <m/>
    <m/>
    <s v="2024-004 - City of Dallas Sidewalk 2024"/>
    <x v="0"/>
    <d v="2025-05-13T00:00:00"/>
    <x v="3"/>
    <s v="05/13/2025 7:25 PM"/>
    <d v="2025-05-14T12:50:24"/>
    <s v="Approved On Time"/>
    <n v="1"/>
    <s v=""/>
    <s v="250 4000A - 455 FG CURB 18"/>
    <s v="240688 - Eliseo Becerra-Mosqueida"/>
    <s v="Jose Rangel's Crew"/>
  </r>
  <r>
    <n v="603554"/>
    <s v="240688"/>
    <s v="Eliseo Becerra-Mosqueida"/>
    <x v="0"/>
    <x v="0"/>
    <s v="250 4000B"/>
    <s v="455 F P S CURB 18"/>
    <s v="1"/>
    <n v="1"/>
    <x v="3"/>
    <x v="1"/>
    <m/>
    <x v="3"/>
    <s v="Concrete"/>
    <s v="Jose M. Rangel"/>
    <s v="05/13/2025, 19:25"/>
    <m/>
    <s v="0001-01-01T00:00:00Z"/>
    <x v="30"/>
    <s v="2025-05-14T12:50:24.31631Z"/>
    <m/>
    <m/>
    <m/>
    <s v="2024-004 - City of Dallas Sidewalk 2024"/>
    <x v="0"/>
    <d v="2025-05-13T00:00:00"/>
    <x v="3"/>
    <s v="05/13/2025 7:25 PM"/>
    <d v="2025-05-14T12:50:24"/>
    <s v="Approved On Time"/>
    <n v="1"/>
    <s v=""/>
    <s v="250 4000B - 455 F P S CURB 18"/>
    <s v="240688 - Eliseo Becerra-Mosqueida"/>
    <s v="Jose Rangel's Crew"/>
  </r>
  <r>
    <n v="603640"/>
    <s v="240025"/>
    <s v="Juan C. Candelaria"/>
    <x v="0"/>
    <x v="0"/>
    <s v="370 4000B"/>
    <s v="463 F P S PVMT 8"/>
    <s v="1"/>
    <n v="5"/>
    <x v="3"/>
    <x v="1"/>
    <m/>
    <x v="0"/>
    <s v="Concrete"/>
    <s v="Valentin Lopez"/>
    <s v="05/13/2025, 21:24"/>
    <m/>
    <s v="0001-01-01T00:00:00Z"/>
    <x v="30"/>
    <s v="2025-05-14T12:58:03.6244865Z"/>
    <m/>
    <m/>
    <m/>
    <s v="2024-004 - City of Dallas Sidewalk 2024"/>
    <x v="0"/>
    <d v="2025-05-13T00:00:00"/>
    <x v="3"/>
    <s v="05/13/2025 9:24 PM"/>
    <d v="2025-05-14T12:58:03"/>
    <s v="Approved On Time"/>
    <n v="5"/>
    <s v=""/>
    <s v="370 4000B - 463 F P S PVMT 8"/>
    <s v="240025 - Juan C. Candelaria"/>
    <s v="Valentin Lopez's Crew"/>
  </r>
  <r>
    <n v="603641"/>
    <s v="240025"/>
    <s v="Juan C. Candelaria"/>
    <x v="0"/>
    <x v="0"/>
    <s v="250 4000B"/>
    <s v="455 F P S CURB 18"/>
    <s v="1"/>
    <n v="5"/>
    <x v="3"/>
    <x v="1"/>
    <m/>
    <x v="0"/>
    <s v="Concrete"/>
    <s v="Valentin Lopez"/>
    <s v="05/13/2025, 21:24"/>
    <m/>
    <s v="0001-01-01T00:00:00Z"/>
    <x v="30"/>
    <s v="2025-05-14T12:58:03.6341518Z"/>
    <m/>
    <m/>
    <m/>
    <s v="2024-004 - City of Dallas Sidewalk 2024"/>
    <x v="0"/>
    <d v="2025-05-13T00:00:00"/>
    <x v="3"/>
    <s v="05/13/2025 9:24 PM"/>
    <d v="2025-05-14T12:58:03"/>
    <s v="Approved On Time"/>
    <n v="5"/>
    <s v=""/>
    <s v="250 4000B - 455 F P S CURB 18"/>
    <s v="240025 - Juan C. Candelaria"/>
    <s v="Valentin Lopez's Crew"/>
  </r>
  <r>
    <n v="603704"/>
    <s v="240468"/>
    <s v="Leonel Frayre"/>
    <x v="0"/>
    <x v="0"/>
    <s v="200 4000A"/>
    <s v="355 REM SDW 4"/>
    <s v="1"/>
    <n v="10"/>
    <x v="3"/>
    <x v="1"/>
    <m/>
    <x v="1"/>
    <m/>
    <s v="Leonel Frayre"/>
    <s v="05/14/2025, 06:27"/>
    <m/>
    <s v="0001-01-01T00:00:00Z"/>
    <x v="30"/>
    <s v="2025-05-14T15:00:21.9071976Z"/>
    <m/>
    <m/>
    <m/>
    <s v="2024-004 - City of Dallas Sidewalk 2024"/>
    <x v="0"/>
    <d v="2025-05-13T00:00:00"/>
    <x v="3"/>
    <s v="05/14/2025 6:27 AM"/>
    <d v="2025-05-14T15:00:21"/>
    <s v="Approved On Time"/>
    <n v="10"/>
    <s v=""/>
    <s v="200 4000A - 355 REM SDW 4"/>
    <s v="240468 - Leonel Frayre"/>
    <s v=""/>
  </r>
  <r>
    <n v="603654"/>
    <s v="240822"/>
    <s v="Gibran L. Lopez"/>
    <x v="0"/>
    <x v="0"/>
    <s v="370 4000A"/>
    <s v="463 FG PVMT 8"/>
    <s v="1"/>
    <n v="2"/>
    <x v="3"/>
    <x v="1"/>
    <m/>
    <x v="0"/>
    <s v="Concrete"/>
    <s v="Valentin Lopez"/>
    <s v="05/13/2025, 21:45"/>
    <m/>
    <s v="0001-01-01T00:00:00Z"/>
    <x v="30"/>
    <s v="2025-05-14T12:57:55.3271673Z"/>
    <m/>
    <m/>
    <m/>
    <s v="2024-004 - City of Dallas Sidewalk 2024"/>
    <x v="0"/>
    <d v="2025-05-13T00:00:00"/>
    <x v="3"/>
    <s v="05/13/2025 9:45 PM"/>
    <d v="2025-05-14T12:57:55"/>
    <s v="Approved On Time"/>
    <n v="2"/>
    <s v=""/>
    <s v="370 4000A - 463 FG PVMT 8"/>
    <s v="240822 - Gibran L. Lopez"/>
    <s v="Valentin Lopez's Crew"/>
  </r>
  <r>
    <n v="603659"/>
    <s v="240822"/>
    <s v="Gibran L. Lopez"/>
    <x v="0"/>
    <x v="0"/>
    <s v="140 4000A"/>
    <s v="202 REM SEPARATE CURB"/>
    <s v="1"/>
    <n v="1"/>
    <x v="3"/>
    <x v="1"/>
    <m/>
    <x v="0"/>
    <s v="Concrete"/>
    <s v="Valentin Lopez"/>
    <s v="05/13/2025, 21:50"/>
    <m/>
    <s v="0001-01-01T00:00:00Z"/>
    <x v="30"/>
    <s v="2025-05-14T12:57:55.3432729Z"/>
    <m/>
    <m/>
    <m/>
    <s v="2024-004 - City of Dallas Sidewalk 2024"/>
    <x v="0"/>
    <d v="2025-05-13T00:00:00"/>
    <x v="3"/>
    <s v="05/13/2025 9:50 PM"/>
    <d v="2025-05-14T12:57:55"/>
    <s v="Approved On Time"/>
    <n v="1"/>
    <s v=""/>
    <s v="140 4000A - 202 REM SEPARATE CURB"/>
    <s v="240822 - Gibran L. Lopez"/>
    <s v="Valentin Lopez's Crew"/>
  </r>
  <r>
    <n v="603648"/>
    <s v="240822"/>
    <s v="Gibran L. Lopez"/>
    <x v="0"/>
    <x v="0"/>
    <s v="250 4000B"/>
    <s v="455 F P S CURB 18"/>
    <s v="1"/>
    <n v="2"/>
    <x v="3"/>
    <x v="1"/>
    <m/>
    <x v="0"/>
    <s v="Concrete"/>
    <s v="Valentin Lopez"/>
    <s v="05/13/2025, 21:44"/>
    <m/>
    <s v="0001-01-01T00:00:00Z"/>
    <x v="30"/>
    <s v="2025-05-14T12:57:55.3136751Z"/>
    <m/>
    <m/>
    <m/>
    <s v="2024-004 - City of Dallas Sidewalk 2024"/>
    <x v="0"/>
    <d v="2025-05-13T00:00:00"/>
    <x v="3"/>
    <s v="05/13/2025 9:44 PM"/>
    <d v="2025-05-14T12:57:55"/>
    <s v="Approved On Time"/>
    <n v="2"/>
    <s v=""/>
    <s v="250 4000B - 455 F P S CURB 18"/>
    <s v="240822 - Gibran L. Lopez"/>
    <s v="Valentin Lopez's Crew"/>
  </r>
  <r>
    <n v="603645"/>
    <s v="240822"/>
    <s v="Gibran L. Lopez"/>
    <x v="0"/>
    <x v="0"/>
    <s v="250 4000A"/>
    <s v="455 FG CURB 18"/>
    <s v="1"/>
    <n v="3"/>
    <x v="3"/>
    <x v="1"/>
    <m/>
    <x v="0"/>
    <s v="Concrete"/>
    <s v="Valentin Lopez"/>
    <s v="05/13/2025, 21:43"/>
    <m/>
    <s v="0001-01-01T00:00:00Z"/>
    <x v="30"/>
    <s v="2025-05-14T12:57:55.3046979Z"/>
    <m/>
    <m/>
    <m/>
    <s v="2024-004 - City of Dallas Sidewalk 2024"/>
    <x v="0"/>
    <d v="2025-05-13T00:00:00"/>
    <x v="3"/>
    <s v="05/13/2025 9:43 PM"/>
    <d v="2025-05-14T12:57:55"/>
    <s v="Approved On Time"/>
    <n v="3"/>
    <s v=""/>
    <s v="250 4000A - 455 FG CURB 18"/>
    <s v="240822 - Gibran L. Lopez"/>
    <s v="Valentin Lopez's Crew"/>
  </r>
  <r>
    <n v="603218"/>
    <s v="240826"/>
    <s v="Rodolfo R. Diaz Caballero"/>
    <x v="0"/>
    <x v="0"/>
    <s v="290 4000A"/>
    <s v="455 FG PVMT 10"/>
    <s v="1"/>
    <n v="2"/>
    <x v="4"/>
    <x v="1"/>
    <m/>
    <x v="0"/>
    <s v="Concrete"/>
    <s v="Valentin Lopez"/>
    <s v="05/12/2025, 21:05"/>
    <m/>
    <s v="0001-01-01T00:00:00Z"/>
    <x v="30"/>
    <s v="2025-05-13T12:59:42.5171556Z"/>
    <m/>
    <m/>
    <m/>
    <s v="2024-004 - City of Dallas Sidewalk 2024"/>
    <x v="0"/>
    <d v="2025-05-12T00:00:00"/>
    <x v="4"/>
    <s v="05/12/2025 9:05 PM"/>
    <d v="2025-05-13T12:59:42"/>
    <s v="Approved On Time"/>
    <n v="2"/>
    <s v=""/>
    <s v="290 4000A - 455 FG PVMT 10"/>
    <s v="240826 - Rodolfo R. Diaz Caballero"/>
    <s v="Valentin Lopez's Crew"/>
  </r>
  <r>
    <n v="603214"/>
    <s v="240826"/>
    <s v="Rodolfo R. Diaz Caballero"/>
    <x v="0"/>
    <x v="0"/>
    <s v="250 4000A"/>
    <s v="455 FG CURB 18"/>
    <s v="1"/>
    <n v="2"/>
    <x v="4"/>
    <x v="1"/>
    <m/>
    <x v="0"/>
    <s v="Concrete"/>
    <s v="Valentin Lopez"/>
    <s v="05/12/2025, 21:02"/>
    <m/>
    <s v="0001-01-01T00:00:00Z"/>
    <x v="30"/>
    <s v="2025-05-13T12:59:42.5029331Z"/>
    <m/>
    <m/>
    <m/>
    <s v="2024-004 - City of Dallas Sidewalk 2024"/>
    <x v="0"/>
    <d v="2025-05-12T00:00:00"/>
    <x v="4"/>
    <s v="05/12/2025 9:02 PM"/>
    <d v="2025-05-13T12:59:42"/>
    <s v="Approved On Time"/>
    <n v="2"/>
    <s v=""/>
    <s v="250 4000A - 455 FG CURB 18"/>
    <s v="240826 - Rodolfo R. Diaz Caballero"/>
    <s v="Valentin Lopez's Crew"/>
  </r>
  <r>
    <n v="603220"/>
    <s v="240826"/>
    <s v="Rodolfo R. Diaz Caballero"/>
    <x v="0"/>
    <x v="0"/>
    <s v="250 4000B"/>
    <s v="455 F P S CURB 18"/>
    <s v="1"/>
    <n v="2"/>
    <x v="4"/>
    <x v="1"/>
    <m/>
    <x v="0"/>
    <s v="Concrete"/>
    <s v="Valentin Lopez"/>
    <s v="05/12/2025, 21:06"/>
    <m/>
    <s v="0001-01-01T00:00:00Z"/>
    <x v="30"/>
    <s v="2025-05-13T12:59:42.5260967Z"/>
    <m/>
    <m/>
    <m/>
    <s v="2024-004 - City of Dallas Sidewalk 2024"/>
    <x v="0"/>
    <d v="2025-05-12T00:00:00"/>
    <x v="4"/>
    <s v="05/12/2025 9:06 PM"/>
    <d v="2025-05-13T12:59:42"/>
    <s v="Approved On Time"/>
    <n v="2"/>
    <s v=""/>
    <s v="250 4000B - 455 F P S CURB 18"/>
    <s v="240826 - Rodolfo R. Diaz Caballero"/>
    <s v="Valentin Lopez's Crew"/>
  </r>
  <r>
    <n v="603223"/>
    <s v="240826"/>
    <s v="Rodolfo R. Diaz Caballero"/>
    <x v="0"/>
    <x v="0"/>
    <s v="680 4000B"/>
    <s v="1224 REM INLET PROT"/>
    <s v="1"/>
    <n v="2"/>
    <x v="4"/>
    <x v="1"/>
    <m/>
    <x v="0"/>
    <s v="Concrete"/>
    <s v="Valentin Lopez"/>
    <s v="05/12/2025, 21:08"/>
    <m/>
    <s v="0001-01-01T00:00:00Z"/>
    <x v="30"/>
    <s v="2025-05-13T12:59:42.5363485Z"/>
    <m/>
    <m/>
    <m/>
    <s v="2024-004 - City of Dallas Sidewalk 2024"/>
    <x v="0"/>
    <d v="2025-05-12T00:00:00"/>
    <x v="4"/>
    <s v="05/12/2025 9:08 PM"/>
    <d v="2025-05-13T12:59:42"/>
    <s v="Approved On Time"/>
    <n v="2"/>
    <s v=""/>
    <s v="680 4000B - 1224 REM INLET PROT"/>
    <s v="240826 - Rodolfo R. Diaz Caballero"/>
    <s v="Valentin Lopez's Crew"/>
  </r>
  <r>
    <n v="603224"/>
    <s v="240826"/>
    <s v="Rodolfo R. Diaz Caballero"/>
    <x v="0"/>
    <x v="0"/>
    <s v="680 4000A"/>
    <s v="1224 INS INLET PROT"/>
    <s v="1"/>
    <n v="2"/>
    <x v="4"/>
    <x v="1"/>
    <m/>
    <x v="0"/>
    <s v="Concrete"/>
    <s v="Valentin Lopez"/>
    <s v="05/12/2025, 21:08"/>
    <m/>
    <s v="0001-01-01T00:00:00Z"/>
    <x v="30"/>
    <s v="2025-05-13T12:59:42.5460405Z"/>
    <m/>
    <m/>
    <m/>
    <s v="2024-004 - City of Dallas Sidewalk 2024"/>
    <x v="0"/>
    <d v="2025-05-12T00:00:00"/>
    <x v="4"/>
    <s v="05/12/2025 9:08 PM"/>
    <d v="2025-05-13T12:59:42"/>
    <s v="Approved On Time"/>
    <n v="2"/>
    <s v=""/>
    <s v="680 4000A - 1224 INS INLET PROT"/>
    <s v="240826 - Rodolfo R. Diaz Caballero"/>
    <s v="Valentin Lopez's Crew"/>
  </r>
  <r>
    <n v="603085"/>
    <s v="240468"/>
    <s v="Leonel Frayre"/>
    <x v="0"/>
    <x v="0"/>
    <s v="200 4000A"/>
    <s v="355 REM SDW 4"/>
    <s v="1"/>
    <n v="10"/>
    <x v="4"/>
    <x v="1"/>
    <m/>
    <x v="1"/>
    <m/>
    <s v="Leonel Frayre"/>
    <s v="05/12/2025, 17:24"/>
    <m/>
    <s v="0001-01-01T00:00:00Z"/>
    <x v="30"/>
    <s v="2025-05-13T13:17:16.1733099Z"/>
    <m/>
    <m/>
    <m/>
    <s v="2024-004 - City of Dallas Sidewalk 2024"/>
    <x v="0"/>
    <d v="2025-05-12T00:00:00"/>
    <x v="4"/>
    <s v="05/12/2025 5:24 PM"/>
    <d v="2025-05-13T13:17:16"/>
    <s v="Approved On Time"/>
    <n v="10"/>
    <s v=""/>
    <s v="200 4000A - 355 REM SDW 4"/>
    <s v="240468 - Leonel Frayre"/>
    <s v=""/>
  </r>
  <r>
    <n v="603665"/>
    <s v="240826"/>
    <s v="Rodolfo R. Diaz Caballero"/>
    <x v="0"/>
    <x v="0"/>
    <s v="370 4000B"/>
    <s v="463 F P S PVMT 8"/>
    <s v="1"/>
    <n v="2"/>
    <x v="3"/>
    <x v="1"/>
    <m/>
    <x v="0"/>
    <s v="Concrete"/>
    <s v="Valentin Lopez"/>
    <s v="05/13/2025, 21:56"/>
    <m/>
    <s v="0001-01-01T00:00:00Z"/>
    <x v="30"/>
    <s v="2025-05-14T12:58:08.8647074Z"/>
    <m/>
    <m/>
    <m/>
    <s v="2024-004 - City of Dallas Sidewalk 2024"/>
    <x v="0"/>
    <d v="2025-05-13T00:00:00"/>
    <x v="3"/>
    <s v="05/13/2025 9:56 PM"/>
    <d v="2025-05-14T12:58:08"/>
    <s v="Approved On Time"/>
    <n v="2"/>
    <s v=""/>
    <s v="370 4000B - 463 F P S PVMT 8"/>
    <s v="240826 - Rodolfo R. Diaz Caballero"/>
    <s v="Valentin Lopez's Crew"/>
  </r>
  <r>
    <n v="603666"/>
    <s v="240826"/>
    <s v="Rodolfo R. Diaz Caballero"/>
    <x v="0"/>
    <x v="0"/>
    <s v="250 4000A"/>
    <s v="455 FG CURB 18"/>
    <s v="1"/>
    <n v="1"/>
    <x v="3"/>
    <x v="1"/>
    <m/>
    <x v="0"/>
    <s v="Concrete"/>
    <s v="Valentin Lopez"/>
    <s v="05/13/2025, 21:57"/>
    <m/>
    <s v="0001-01-01T00:00:00Z"/>
    <x v="30"/>
    <s v="2025-05-14T12:58:08.8746089Z"/>
    <m/>
    <m/>
    <m/>
    <s v="2024-004 - City of Dallas Sidewalk 2024"/>
    <x v="0"/>
    <d v="2025-05-13T00:00:00"/>
    <x v="3"/>
    <s v="05/13/2025 9:57 PM"/>
    <d v="2025-05-14T12:58:08"/>
    <s v="Approved On Time"/>
    <n v="1"/>
    <s v=""/>
    <s v="250 4000A - 455 FG CURB 18"/>
    <s v="240826 - Rodolfo R. Diaz Caballero"/>
    <s v="Valentin Lopez's Crew"/>
  </r>
  <r>
    <n v="603656"/>
    <s v="240826"/>
    <s v="Rodolfo R. Diaz Caballero"/>
    <x v="0"/>
    <x v="0"/>
    <s v="130 4000B"/>
    <s v="201 HAUL CONC DRIVE PVMT APRON"/>
    <s v="1"/>
    <n v="2"/>
    <x v="3"/>
    <x v="1"/>
    <m/>
    <x v="0"/>
    <s v="Concrete"/>
    <s v="Valentin Lopez"/>
    <s v="05/13/2025, 21:48"/>
    <m/>
    <s v="0001-01-01T00:00:00Z"/>
    <x v="30"/>
    <s v="2025-05-14T12:58:08.8259887Z"/>
    <m/>
    <m/>
    <m/>
    <s v="2024-004 - City of Dallas Sidewalk 2024"/>
    <x v="0"/>
    <d v="2025-05-13T00:00:00"/>
    <x v="3"/>
    <s v="05/13/2025 9:48 PM"/>
    <d v="2025-05-14T12:58:08"/>
    <s v="Approved On Time"/>
    <n v="2"/>
    <s v=""/>
    <s v="130 4000B - 201 HAUL CONC DRIVE PVMT APRON"/>
    <s v="240826 - Rodolfo R. Diaz Caballero"/>
    <s v="Valentin Lopez's Crew"/>
  </r>
  <r>
    <n v="603661"/>
    <s v="240826"/>
    <s v="Rodolfo R. Diaz Caballero"/>
    <x v="0"/>
    <x v="0"/>
    <s v="130 4000A"/>
    <s v="201 REM CONC DRIVE PVMT APRON"/>
    <s v="1"/>
    <n v="2"/>
    <x v="3"/>
    <x v="1"/>
    <m/>
    <x v="0"/>
    <s v="Concrete"/>
    <s v="Valentin Lopez"/>
    <s v="05/13/2025, 21:51"/>
    <m/>
    <s v="0001-01-01T00:00:00Z"/>
    <x v="30"/>
    <s v="2025-05-14T12:58:08.8356289Z"/>
    <m/>
    <m/>
    <m/>
    <s v="2024-004 - City of Dallas Sidewalk 2024"/>
    <x v="0"/>
    <d v="2025-05-13T00:00:00"/>
    <x v="3"/>
    <s v="05/13/2025 9:51 PM"/>
    <d v="2025-05-14T12:58:08"/>
    <s v="Approved On Time"/>
    <n v="2"/>
    <s v=""/>
    <s v="130 4000A - 201 REM CONC DRIVE PVMT APRON"/>
    <s v="240826 - Rodolfo R. Diaz Caballero"/>
    <s v="Valentin Lopez's Crew"/>
  </r>
  <r>
    <n v="603662"/>
    <s v="240826"/>
    <s v="Rodolfo R. Diaz Caballero"/>
    <x v="0"/>
    <x v="0"/>
    <s v="250 4000B"/>
    <s v="455 F P S CURB 18"/>
    <s v="1"/>
    <n v="2"/>
    <x v="3"/>
    <x v="1"/>
    <m/>
    <x v="0"/>
    <s v="Concrete"/>
    <s v="Valentin Lopez"/>
    <s v="05/13/2025, 21:52"/>
    <m/>
    <s v="0001-01-01T00:00:00Z"/>
    <x v="30"/>
    <s v="2025-05-14T12:58:08.8453037Z"/>
    <m/>
    <m/>
    <m/>
    <s v="2024-004 - City of Dallas Sidewalk 2024"/>
    <x v="0"/>
    <d v="2025-05-13T00:00:00"/>
    <x v="3"/>
    <s v="05/13/2025 9:52 PM"/>
    <d v="2025-05-14T12:58:08"/>
    <s v="Approved On Time"/>
    <n v="2"/>
    <s v=""/>
    <s v="250 4000B - 455 F P S CURB 18"/>
    <s v="240826 - Rodolfo R. Diaz Caballero"/>
    <s v="Valentin Lopez's Crew"/>
  </r>
  <r>
    <n v="603663"/>
    <s v="240826"/>
    <s v="Rodolfo R. Diaz Caballero"/>
    <x v="0"/>
    <x v="0"/>
    <s v="140 4000A"/>
    <s v="202 REM SEPARATE CURB"/>
    <s v="1"/>
    <n v="1"/>
    <x v="3"/>
    <x v="1"/>
    <m/>
    <x v="0"/>
    <s v="Concrete"/>
    <s v="Valentin Lopez"/>
    <s v="05/13/2025, 21:54"/>
    <m/>
    <s v="0001-01-01T00:00:00Z"/>
    <x v="30"/>
    <s v="2025-05-14T12:58:08.8557369Z"/>
    <m/>
    <m/>
    <m/>
    <s v="2024-004 - City of Dallas Sidewalk 2024"/>
    <x v="0"/>
    <d v="2025-05-13T00:00:00"/>
    <x v="3"/>
    <s v="05/13/2025 9:54 PM"/>
    <d v="2025-05-14T12:58:08"/>
    <s v="Approved On Time"/>
    <n v="1"/>
    <s v=""/>
    <s v="140 4000A - 202 REM SEPARATE CURB"/>
    <s v="240826 - Rodolfo R. Diaz Caballero"/>
    <s v="Valentin Lopez's Crew"/>
  </r>
  <r>
    <n v="603210"/>
    <s v="240822"/>
    <s v="Gibran L. Lopez"/>
    <x v="0"/>
    <x v="0"/>
    <s v="130 4000A"/>
    <s v="201 REM CONC DRIVE PVMT APRON"/>
    <s v="1"/>
    <n v="3"/>
    <x v="4"/>
    <x v="1"/>
    <m/>
    <x v="0"/>
    <s v="Concrete"/>
    <s v="Valentin Lopez"/>
    <s v="05/12/2025, 21:01"/>
    <m/>
    <s v="0001-01-01T00:00:00Z"/>
    <x v="30"/>
    <s v="2025-05-13T12:59:23.8408082Z"/>
    <m/>
    <m/>
    <m/>
    <s v="2024-004 - City of Dallas Sidewalk 2024"/>
    <x v="0"/>
    <d v="2025-05-12T00:00:00"/>
    <x v="4"/>
    <s v="05/12/2025 9:01 PM"/>
    <d v="2025-05-13T12:59:23"/>
    <s v="Approved On Time"/>
    <n v="3"/>
    <s v=""/>
    <s v="130 4000A - 201 REM CONC DRIVE PVMT APRON"/>
    <s v="240822 - Gibran L. Lopez"/>
    <s v="Valentin Lopez's Crew"/>
  </r>
  <r>
    <n v="603217"/>
    <s v="240822"/>
    <s v="Gibran L. Lopez"/>
    <x v="0"/>
    <x v="0"/>
    <s v="250 4000A"/>
    <s v="455 FG CURB 18"/>
    <s v="1"/>
    <n v="2"/>
    <x v="4"/>
    <x v="1"/>
    <m/>
    <x v="0"/>
    <s v="Concrete"/>
    <s v="Valentin Lopez"/>
    <s v="05/12/2025, 21:05"/>
    <m/>
    <s v="0001-01-01T00:00:00Z"/>
    <x v="30"/>
    <s v="2025-05-13T12:59:23.8512353Z"/>
    <m/>
    <m/>
    <m/>
    <s v="2024-004 - City of Dallas Sidewalk 2024"/>
    <x v="0"/>
    <d v="2025-05-12T00:00:00"/>
    <x v="4"/>
    <s v="05/12/2025 9:05 PM"/>
    <d v="2025-05-13T12:59:23"/>
    <s v="Approved On Time"/>
    <n v="2"/>
    <s v=""/>
    <s v="250 4000A - 455 FG CURB 18"/>
    <s v="240822 - Gibran L. Lopez"/>
    <s v="Valentin Lopez's Crew"/>
  </r>
  <r>
    <n v="603206"/>
    <s v="240822"/>
    <s v="Gibran L. Lopez"/>
    <x v="0"/>
    <x v="0"/>
    <s v="250 4000B"/>
    <s v="455 F P S CURB 18"/>
    <s v="1"/>
    <n v="1"/>
    <x v="4"/>
    <x v="1"/>
    <m/>
    <x v="0"/>
    <s v="Concrete"/>
    <s v="Valentin Lopez"/>
    <s v="05/12/2025, 20:59"/>
    <m/>
    <s v="0001-01-01T00:00:00Z"/>
    <x v="30"/>
    <s v="2025-05-13T12:59:23.8148103Z"/>
    <m/>
    <m/>
    <m/>
    <s v="2024-004 - City of Dallas Sidewalk 2024"/>
    <x v="0"/>
    <d v="2025-05-12T00:00:00"/>
    <x v="4"/>
    <s v="05/12/2025 8:59 PM"/>
    <d v="2025-05-13T12:59:23"/>
    <s v="Approved On Time"/>
    <n v="1"/>
    <s v=""/>
    <s v="250 4000B - 455 F P S CURB 18"/>
    <s v="240822 - Gibran L. Lopez"/>
    <s v="Valentin Lopez's Crew"/>
  </r>
  <r>
    <n v="603207"/>
    <s v="240822"/>
    <s v="Gibran L. Lopez"/>
    <x v="0"/>
    <x v="0"/>
    <s v="140 4000A"/>
    <s v="202 REM SEPARATE CURB"/>
    <s v="1"/>
    <n v="2"/>
    <x v="4"/>
    <x v="1"/>
    <m/>
    <x v="0"/>
    <s v="Concrete"/>
    <s v="Valentin Lopez"/>
    <s v="05/12/2025, 20:59"/>
    <m/>
    <s v="0001-01-01T00:00:00Z"/>
    <x v="30"/>
    <s v="2025-05-13T12:59:23.8298302Z"/>
    <m/>
    <m/>
    <m/>
    <s v="2024-004 - City of Dallas Sidewalk 2024"/>
    <x v="0"/>
    <d v="2025-05-12T00:00:00"/>
    <x v="4"/>
    <s v="05/12/2025 8:59 PM"/>
    <d v="2025-05-13T12:59:23"/>
    <s v="Approved On Time"/>
    <n v="2"/>
    <s v=""/>
    <s v="140 4000A - 202 REM SEPARATE CURB"/>
    <s v="240822 - Gibran L. Lopez"/>
    <s v="Valentin Lopez's Crew"/>
  </r>
  <r>
    <n v="603202"/>
    <s v="240822"/>
    <s v="Gibran L. Lopez"/>
    <x v="0"/>
    <x v="0"/>
    <s v="290 4000A"/>
    <s v="455 FG PVMT 10"/>
    <s v="1"/>
    <n v="2"/>
    <x v="4"/>
    <x v="1"/>
    <m/>
    <x v="0"/>
    <s v="Concrete"/>
    <s v="Valentin Lopez"/>
    <s v="05/12/2025, 20:57"/>
    <m/>
    <s v="0001-01-01T00:00:00Z"/>
    <x v="30"/>
    <s v="2025-05-13T12:59:23.8024238Z"/>
    <m/>
    <m/>
    <m/>
    <s v="2024-004 - City of Dallas Sidewalk 2024"/>
    <x v="0"/>
    <d v="2025-05-12T00:00:00"/>
    <x v="4"/>
    <s v="05/12/2025 8:57 PM"/>
    <d v="2025-05-13T12:59:23"/>
    <s v="Approved On Time"/>
    <n v="2"/>
    <s v=""/>
    <s v="290 4000A - 455 FG PVMT 10"/>
    <s v="240822 - Gibran L. Lopez"/>
    <s v="Valentin Lopez's Crew"/>
  </r>
  <r>
    <n v="603657"/>
    <s v="240822"/>
    <s v="Gibran L. Lopez"/>
    <x v="0"/>
    <x v="0"/>
    <s v="130 4000A"/>
    <s v="201 REM CONC DRIVE PVMT APRON"/>
    <s v="1"/>
    <n v="2"/>
    <x v="3"/>
    <x v="1"/>
    <m/>
    <x v="0"/>
    <s v="Concrete"/>
    <s v="Valentin Lopez"/>
    <s v="05/13/2025, 21:49"/>
    <m/>
    <s v="0001-01-01T00:00:00Z"/>
    <x v="30"/>
    <s v="2025-05-14T12:57:55.334842Z"/>
    <m/>
    <m/>
    <m/>
    <s v="2024-004 - City of Dallas Sidewalk 2024"/>
    <x v="0"/>
    <d v="2025-05-13T00:00:00"/>
    <x v="3"/>
    <s v="05/13/2025 9:49 PM"/>
    <d v="2025-05-14T12:57:55"/>
    <s v="Approved On Time"/>
    <n v="2"/>
    <s v=""/>
    <s v="130 4000A - 201 REM CONC DRIVE PVMT APRON"/>
    <s v="240822 - Gibran L. Lopez"/>
    <s v="Valentin Lopez's Crew"/>
  </r>
  <r>
    <n v="603664"/>
    <s v="240049"/>
    <s v="Jose P. Lopez Lira"/>
    <x v="0"/>
    <x v="0"/>
    <s v="140 4000A"/>
    <s v="202 REM SEPARATE CURB"/>
    <s v="1"/>
    <n v="2"/>
    <x v="3"/>
    <x v="1"/>
    <m/>
    <x v="0"/>
    <s v="Concrete"/>
    <s v="Valentin Lopez"/>
    <s v="05/13/2025, 21:54"/>
    <m/>
    <s v="0001-01-01T00:00:00Z"/>
    <x v="30"/>
    <s v="2025-05-14T12:58:01.4891026Z"/>
    <m/>
    <m/>
    <m/>
    <s v="2024-004 - City of Dallas Sidewalk 2024"/>
    <x v="0"/>
    <d v="2025-05-13T00:00:00"/>
    <x v="3"/>
    <s v="05/13/2025 9:54 PM"/>
    <d v="2025-05-14T12:58:01"/>
    <s v="Approved On Time"/>
    <n v="2"/>
    <s v=""/>
    <s v="140 4000A - 202 REM SEPARATE CURB"/>
    <s v="240049 - Jose P. Lopez Lira"/>
    <s v="Valentin Lopez's Crew"/>
  </r>
  <r>
    <n v="603673"/>
    <s v="240049"/>
    <s v="Jose P. Lopez Lira"/>
    <x v="0"/>
    <x v="0"/>
    <s v="250 4000B"/>
    <s v="455 F P S CURB 18"/>
    <s v="1"/>
    <n v="2"/>
    <x v="3"/>
    <x v="1"/>
    <m/>
    <x v="0"/>
    <s v="Concrete"/>
    <s v="Valentin Lopez"/>
    <s v="05/13/2025, 22:00"/>
    <m/>
    <s v="0001-01-01T00:00:00Z"/>
    <x v="30"/>
    <s v="2025-05-14T12:58:01.5019406Z"/>
    <m/>
    <m/>
    <m/>
    <s v="2024-004 - City of Dallas Sidewalk 2024"/>
    <x v="0"/>
    <d v="2025-05-13T00:00:00"/>
    <x v="3"/>
    <s v="05/13/2025 10:00 PM"/>
    <d v="2025-05-14T12:58:01"/>
    <s v="Approved On Time"/>
    <n v="2"/>
    <s v=""/>
    <s v="250 4000B - 455 F P S CURB 18"/>
    <s v="240049 - Jose P. Lopez Lira"/>
    <s v="Valentin Lopez's Crew"/>
  </r>
  <r>
    <n v="603674"/>
    <s v="240049"/>
    <s v="Jose P. Lopez Lira"/>
    <x v="0"/>
    <x v="0"/>
    <s v="370 4000B"/>
    <s v="463 F P S PVMT 8"/>
    <s v="1"/>
    <n v="3"/>
    <x v="3"/>
    <x v="1"/>
    <m/>
    <x v="0"/>
    <s v="Concrete"/>
    <s v="Valentin Lopez"/>
    <s v="05/13/2025, 22:01"/>
    <m/>
    <s v="0001-01-01T00:00:00Z"/>
    <x v="30"/>
    <s v="2025-05-14T12:58:01.5108469Z"/>
    <m/>
    <m/>
    <m/>
    <s v="2024-004 - City of Dallas Sidewalk 2024"/>
    <x v="0"/>
    <d v="2025-05-13T00:00:00"/>
    <x v="3"/>
    <s v="05/13/2025 10:01 PM"/>
    <d v="2025-05-14T12:58:01"/>
    <s v="Approved On Time"/>
    <n v="3"/>
    <s v=""/>
    <s v="370 4000B - 463 F P S PVMT 8"/>
    <s v="240049 - Jose P. Lopez Lira"/>
    <s v="Valentin Lopez's Crew"/>
  </r>
  <r>
    <n v="603675"/>
    <s v="240049"/>
    <s v="Jose P. Lopez Lira"/>
    <x v="0"/>
    <x v="0"/>
    <s v="250 4000A"/>
    <s v="455 FG CURB 18"/>
    <s v="1"/>
    <n v="1"/>
    <x v="3"/>
    <x v="1"/>
    <m/>
    <x v="0"/>
    <s v="Concrete"/>
    <s v="Valentin Lopez"/>
    <s v="05/13/2025, 22:01"/>
    <m/>
    <s v="0001-01-01T00:00:00Z"/>
    <x v="30"/>
    <s v="2025-05-14T12:58:01.5183858Z"/>
    <m/>
    <m/>
    <m/>
    <s v="2024-004 - City of Dallas Sidewalk 2024"/>
    <x v="0"/>
    <d v="2025-05-13T00:00:00"/>
    <x v="3"/>
    <s v="05/13/2025 10:01 PM"/>
    <d v="2025-05-14T12:58:01"/>
    <s v="Approved On Time"/>
    <n v="1"/>
    <s v=""/>
    <s v="250 4000A - 455 FG CURB 18"/>
    <s v="240049 - Jose P. Lopez Lira"/>
    <s v="Valentin Lopez's Crew"/>
  </r>
  <r>
    <n v="603653"/>
    <s v="240049"/>
    <s v="Jose P. Lopez Lira"/>
    <x v="0"/>
    <x v="0"/>
    <s v="130 4000B"/>
    <s v="201 HAUL CONC DRIVE PVMT APRON"/>
    <s v="1"/>
    <n v="2"/>
    <x v="3"/>
    <x v="1"/>
    <m/>
    <x v="0"/>
    <s v="Concrete"/>
    <s v="Valentin Lopez"/>
    <s v="05/13/2025, 21:45"/>
    <m/>
    <s v="0001-01-01T00:00:00Z"/>
    <x v="30"/>
    <s v="2025-05-14T12:58:01.4774679Z"/>
    <m/>
    <m/>
    <m/>
    <s v="2024-004 - City of Dallas Sidewalk 2024"/>
    <x v="0"/>
    <d v="2025-05-13T00:00:00"/>
    <x v="3"/>
    <s v="05/13/2025 9:45 PM"/>
    <d v="2025-05-14T12:58:01"/>
    <s v="Approved On Time"/>
    <n v="2"/>
    <s v=""/>
    <s v="130 4000B - 201 HAUL CONC DRIVE PVMT APRON"/>
    <s v="240049 - Jose P. Lopez Lira"/>
    <s v="Valentin Lopez's Crew"/>
  </r>
  <r>
    <n v="603203"/>
    <s v="240049"/>
    <s v="Jose P. Lopez Lira"/>
    <x v="0"/>
    <x v="0"/>
    <s v="290 4000A"/>
    <s v="455 FG PVMT 10"/>
    <s v="1"/>
    <n v="2"/>
    <x v="4"/>
    <x v="1"/>
    <m/>
    <x v="0"/>
    <s v="Concrete"/>
    <s v="Valentin Lopez"/>
    <s v="05/12/2025, 20:57"/>
    <m/>
    <s v="0001-01-01T00:00:00Z"/>
    <x v="30"/>
    <s v="2025-05-13T12:59:35.9540428Z"/>
    <m/>
    <m/>
    <m/>
    <s v="2024-004 - City of Dallas Sidewalk 2024"/>
    <x v="0"/>
    <d v="2025-05-12T00:00:00"/>
    <x v="4"/>
    <s v="05/12/2025 8:57 PM"/>
    <d v="2025-05-13T12:59:35"/>
    <s v="Approved On Time"/>
    <n v="2"/>
    <s v=""/>
    <s v="290 4000A - 455 FG PVMT 10"/>
    <s v="240049 - Jose P. Lopez Lira"/>
    <s v="Valentin Lopez's Crew"/>
  </r>
  <r>
    <n v="603216"/>
    <s v="240049"/>
    <s v="Jose P. Lopez Lira"/>
    <x v="0"/>
    <x v="0"/>
    <s v="140 4000A"/>
    <s v="202 REM SEPARATE CURB"/>
    <s v="1"/>
    <n v="2"/>
    <x v="4"/>
    <x v="1"/>
    <m/>
    <x v="0"/>
    <s v="Concrete"/>
    <s v="Valentin Lopez"/>
    <s v="05/12/2025, 21:03"/>
    <m/>
    <s v="0001-01-01T00:00:00Z"/>
    <x v="30"/>
    <s v="2025-05-13T12:59:35.9743059Z"/>
    <m/>
    <m/>
    <m/>
    <s v="2024-004 - City of Dallas Sidewalk 2024"/>
    <x v="0"/>
    <d v="2025-05-12T00:00:00"/>
    <x v="4"/>
    <s v="05/12/2025 9:03 PM"/>
    <d v="2025-05-13T12:59:35"/>
    <s v="Approved On Time"/>
    <n v="2"/>
    <s v=""/>
    <s v="140 4000A - 202 REM SEPARATE CURB"/>
    <s v="240049 - Jose P. Lopez Lira"/>
    <s v="Valentin Lopez's Crew"/>
  </r>
  <r>
    <n v="603222"/>
    <s v="240049"/>
    <s v="Jose P. Lopez Lira"/>
    <x v="0"/>
    <x v="0"/>
    <s v="290 4000B"/>
    <s v="455 F P S PVMT 10"/>
    <s v="1"/>
    <n v="3"/>
    <x v="4"/>
    <x v="1"/>
    <m/>
    <x v="0"/>
    <s v="Concrete"/>
    <s v="Valentin Lopez"/>
    <s v="05/12/2025, 21:06"/>
    <m/>
    <s v="0001-01-01T00:00:00Z"/>
    <x v="30"/>
    <s v="2025-05-13T12:59:35.9836229Z"/>
    <m/>
    <m/>
    <m/>
    <s v="2024-004 - City of Dallas Sidewalk 2024"/>
    <x v="0"/>
    <d v="2025-05-12T00:00:00"/>
    <x v="4"/>
    <s v="05/12/2025 9:06 PM"/>
    <d v="2025-05-13T12:59:35"/>
    <s v="Approved On Time"/>
    <n v="3"/>
    <s v=""/>
    <s v="290 4000B - 455 F P S PVMT 10"/>
    <s v="240049 - Jose P. Lopez Lira"/>
    <s v="Valentin Lopez's Crew"/>
  </r>
  <r>
    <n v="603209"/>
    <s v="240049"/>
    <s v="Jose P. Lopez Lira"/>
    <x v="0"/>
    <x v="0"/>
    <s v="130 4000B"/>
    <s v="201 HAUL CONC DRIVE PVMT APRON"/>
    <s v="1"/>
    <n v="3"/>
    <x v="4"/>
    <x v="1"/>
    <m/>
    <x v="0"/>
    <s v="Concrete"/>
    <s v="Valentin Lopez"/>
    <s v="05/12/2025, 21:00"/>
    <m/>
    <s v="0001-01-01T00:00:00Z"/>
    <x v="30"/>
    <s v="2025-05-13T12:59:35.9653881Z"/>
    <m/>
    <m/>
    <m/>
    <s v="2024-004 - City of Dallas Sidewalk 2024"/>
    <x v="0"/>
    <d v="2025-05-12T00:00:00"/>
    <x v="4"/>
    <s v="05/12/2025 9:00 PM"/>
    <d v="2025-05-13T12:59:35"/>
    <s v="Approved On Time"/>
    <n v="3"/>
    <s v=""/>
    <s v="130 4000B - 201 HAUL CONC DRIVE PVMT APRON"/>
    <s v="240049 - Jose P. Lopez Lira"/>
    <s v="Valentin Lopez's Crew"/>
  </r>
  <r>
    <n v="603642"/>
    <s v="240219"/>
    <s v="J Trinidad Peres-Rangel"/>
    <x v="0"/>
    <x v="0"/>
    <s v="250 4000B"/>
    <s v="455 F P S CURB 18"/>
    <s v="1"/>
    <n v="5"/>
    <x v="3"/>
    <x v="1"/>
    <m/>
    <x v="0"/>
    <s v="Concrete"/>
    <s v="Valentin Lopez"/>
    <s v="05/13/2025, 21:25"/>
    <m/>
    <s v="0001-01-01T00:00:00Z"/>
    <x v="30"/>
    <s v="2025-05-14T12:57:57.3355023Z"/>
    <m/>
    <m/>
    <m/>
    <s v="2024-004 - City of Dallas Sidewalk 2024"/>
    <x v="0"/>
    <d v="2025-05-13T00:00:00"/>
    <x v="3"/>
    <s v="05/13/2025 9:25 PM"/>
    <d v="2025-05-14T12:57:57"/>
    <s v="Approved On Time"/>
    <n v="5"/>
    <s v=""/>
    <s v="250 4000B - 455 F P S CURB 18"/>
    <s v="240219 - J Trinidad Peres-Rangel"/>
    <s v="Valentin Lopez's Crew"/>
  </r>
  <r>
    <n v="603643"/>
    <s v="240219"/>
    <s v="J Trinidad Peres-Rangel"/>
    <x v="0"/>
    <x v="0"/>
    <s v="140 4000A"/>
    <s v="202 REM SEPARATE CURB"/>
    <s v="1"/>
    <n v="3"/>
    <x v="3"/>
    <x v="1"/>
    <m/>
    <x v="0"/>
    <s v="Concrete"/>
    <s v="Valentin Lopez"/>
    <s v="05/13/2025, 21:43"/>
    <m/>
    <s v="0001-01-01T00:00:00Z"/>
    <x v="30"/>
    <s v="2025-05-14T12:57:57.3454981Z"/>
    <m/>
    <m/>
    <m/>
    <s v="2024-004 - City of Dallas Sidewalk 2024"/>
    <x v="0"/>
    <d v="2025-05-13T00:00:00"/>
    <x v="3"/>
    <s v="05/13/2025 9:43 PM"/>
    <d v="2025-05-14T12:57:57"/>
    <s v="Approved On Time"/>
    <n v="3"/>
    <s v=""/>
    <s v="140 4000A - 202 REM SEPARATE CURB"/>
    <s v="240219 - J Trinidad Peres-Rangel"/>
    <s v="Valentin Lopez's Crew"/>
  </r>
  <r>
    <n v="603671"/>
    <s v="240711"/>
    <s v="Marcos A. Juarez Torres"/>
    <x v="0"/>
    <x v="0"/>
    <s v="250 4000A"/>
    <s v="455 FG CURB 18"/>
    <s v="1"/>
    <n v="2"/>
    <x v="3"/>
    <x v="1"/>
    <m/>
    <x v="0"/>
    <s v="Concrete"/>
    <s v="Valentin Lopez"/>
    <s v="05/13/2025, 21:59"/>
    <m/>
    <s v="0001-01-01T00:00:00Z"/>
    <x v="30"/>
    <s v="2025-05-14T12:58:06.5494965Z"/>
    <m/>
    <m/>
    <m/>
    <s v="2024-004 - City of Dallas Sidewalk 2024"/>
    <x v="0"/>
    <d v="2025-05-13T00:00:00"/>
    <x v="3"/>
    <s v="05/13/2025 9:59 PM"/>
    <d v="2025-05-14T12:58:06"/>
    <s v="Approved On Time"/>
    <n v="2"/>
    <s v=""/>
    <s v="250 4000A - 455 FG CURB 18"/>
    <s v="240711 - Marcos A. Juarez Torres"/>
    <s v="Valentin Lopez's Crew"/>
  </r>
  <r>
    <n v="603672"/>
    <s v="240711"/>
    <s v="Marcos A. Juarez Torres"/>
    <x v="0"/>
    <x v="0"/>
    <s v="250 4000B"/>
    <s v="455 F P S CURB 18"/>
    <s v="1"/>
    <n v="2"/>
    <x v="3"/>
    <x v="1"/>
    <m/>
    <x v="0"/>
    <s v="Concrete"/>
    <s v="Valentin Lopez"/>
    <s v="05/13/2025, 21:59"/>
    <m/>
    <s v="0001-01-01T00:00:00Z"/>
    <x v="30"/>
    <s v="2025-05-14T12:58:06.5578211Z"/>
    <m/>
    <m/>
    <m/>
    <s v="2024-004 - City of Dallas Sidewalk 2024"/>
    <x v="0"/>
    <d v="2025-05-13T00:00:00"/>
    <x v="3"/>
    <s v="05/13/2025 9:59 PM"/>
    <d v="2025-05-14T12:58:06"/>
    <s v="Approved On Time"/>
    <n v="2"/>
    <s v=""/>
    <s v="250 4000B - 455 F P S CURB 18"/>
    <s v="240711 - Marcos A. Juarez Torres"/>
    <s v="Valentin Lopez's Crew"/>
  </r>
  <r>
    <n v="603676"/>
    <s v="240711"/>
    <s v="Marcos A. Juarez Torres"/>
    <x v="0"/>
    <x v="0"/>
    <s v="140 4000A"/>
    <s v="202 REM SEPARATE CURB"/>
    <s v="1"/>
    <n v="2"/>
    <x v="3"/>
    <x v="1"/>
    <m/>
    <x v="0"/>
    <s v="Concrete"/>
    <s v="Valentin Lopez"/>
    <s v="05/13/2025, 22:02"/>
    <m/>
    <s v="0001-01-01T00:00:00Z"/>
    <x v="30"/>
    <s v="2025-05-14T12:58:06.5658501Z"/>
    <m/>
    <m/>
    <m/>
    <s v="2024-004 - City of Dallas Sidewalk 2024"/>
    <x v="0"/>
    <d v="2025-05-13T00:00:00"/>
    <x v="3"/>
    <s v="05/13/2025 10:02 PM"/>
    <d v="2025-05-14T12:58:06"/>
    <s v="Approved On Time"/>
    <n v="2"/>
    <s v=""/>
    <s v="140 4000A - 202 REM SEPARATE CURB"/>
    <s v="240711 - Marcos A. Juarez Torres"/>
    <s v="Valentin Lopez's Crew"/>
  </r>
  <r>
    <n v="603677"/>
    <s v="240711"/>
    <s v="Marcos A. Juarez Torres"/>
    <x v="0"/>
    <x v="0"/>
    <s v="370 4000A"/>
    <s v="463 FG PVMT 8"/>
    <s v="1"/>
    <n v="2"/>
    <x v="3"/>
    <x v="1"/>
    <m/>
    <x v="0"/>
    <s v="Concrete"/>
    <s v="Valentin Lopez"/>
    <s v="05/13/2025, 22:02"/>
    <m/>
    <s v="0001-01-01T00:00:00Z"/>
    <x v="30"/>
    <s v="2025-05-14T12:58:06.5756017Z"/>
    <m/>
    <m/>
    <m/>
    <s v="2024-004 - City of Dallas Sidewalk 2024"/>
    <x v="0"/>
    <d v="2025-05-13T00:00:00"/>
    <x v="3"/>
    <s v="05/13/2025 10:02 PM"/>
    <d v="2025-05-14T12:58:06"/>
    <s v="Approved On Time"/>
    <n v="2"/>
    <s v=""/>
    <s v="370 4000A - 463 FG PVMT 8"/>
    <s v="240711 - Marcos A. Juarez Torres"/>
    <s v="Valentin Lopez's Crew"/>
  </r>
  <r>
    <n v="603678"/>
    <s v="240711"/>
    <s v="Marcos A. Juarez Torres"/>
    <x v="0"/>
    <x v="0"/>
    <s v="130 4000A"/>
    <s v="201 REM CONC DRIVE PVMT APRON"/>
    <s v="1"/>
    <n v="1"/>
    <x v="3"/>
    <x v="1"/>
    <m/>
    <x v="0"/>
    <s v="Concrete"/>
    <s v="Valentin Lopez"/>
    <s v="05/13/2025, 22:03"/>
    <m/>
    <s v="0001-01-01T00:00:00Z"/>
    <x v="30"/>
    <s v="2025-05-14T12:58:06.5918944Z"/>
    <m/>
    <m/>
    <m/>
    <s v="2024-004 - City of Dallas Sidewalk 2024"/>
    <x v="0"/>
    <d v="2025-05-13T00:00:00"/>
    <x v="3"/>
    <s v="05/13/2025 10:03 PM"/>
    <d v="2025-05-14T12:58:06"/>
    <s v="Approved On Time"/>
    <n v="1"/>
    <s v=""/>
    <s v="130 4000A - 201 REM CONC DRIVE PVMT APRON"/>
    <s v="240711 - Marcos A. Juarez Torres"/>
    <s v="Valentin Lopez's Crew"/>
  </r>
  <r>
    <n v="603679"/>
    <s v="240711"/>
    <s v="Marcos A. Juarez Torres"/>
    <x v="0"/>
    <x v="0"/>
    <s v="130 4000B"/>
    <s v="201 HAUL CONC DRIVE PVMT APRON"/>
    <s v="1"/>
    <n v="1"/>
    <x v="3"/>
    <x v="1"/>
    <m/>
    <x v="0"/>
    <s v="Concrete"/>
    <s v="Valentin Lopez"/>
    <s v="05/13/2025, 22:03"/>
    <m/>
    <s v="0001-01-01T00:00:00Z"/>
    <x v="30"/>
    <s v="2025-05-14T12:58:06.6016944Z"/>
    <m/>
    <m/>
    <m/>
    <s v="2024-004 - City of Dallas Sidewalk 2024"/>
    <x v="0"/>
    <d v="2025-05-13T00:00:00"/>
    <x v="3"/>
    <s v="05/13/2025 10:03 PM"/>
    <d v="2025-05-14T12:58:06"/>
    <s v="Approved On Time"/>
    <n v="1"/>
    <s v=""/>
    <s v="130 4000B - 201 HAUL CONC DRIVE PVMT APRON"/>
    <s v="240711 - Marcos A. Juarez Torres"/>
    <s v="Valentin Lopez's Crew"/>
  </r>
  <r>
    <n v="603208"/>
    <s v="240219"/>
    <s v="J Trinidad Peres-Rangel"/>
    <x v="0"/>
    <x v="0"/>
    <s v="130 4000B"/>
    <s v="201 HAUL CONC DRIVE PVMT APRON"/>
    <s v="1"/>
    <n v="2"/>
    <x v="4"/>
    <x v="1"/>
    <m/>
    <x v="0"/>
    <s v="Concrete"/>
    <s v="Valentin Lopez"/>
    <s v="05/12/2025, 21:00"/>
    <m/>
    <s v="0001-01-01T00:00:00Z"/>
    <x v="30"/>
    <s v="2025-05-13T12:59:26.5803893Z"/>
    <m/>
    <m/>
    <m/>
    <s v="2024-004 - City of Dallas Sidewalk 2024"/>
    <x v="0"/>
    <d v="2025-05-12T00:00:00"/>
    <x v="4"/>
    <s v="05/12/2025 9:00 PM"/>
    <d v="2025-05-13T12:59:26"/>
    <s v="Approved On Time"/>
    <n v="2"/>
    <s v=""/>
    <s v="130 4000B - 201 HAUL CONC DRIVE PVMT APRON"/>
    <s v="240219 - J Trinidad Peres-Rangel"/>
    <s v="Valentin Lopez's Crew"/>
  </r>
  <r>
    <n v="603201"/>
    <s v="240219"/>
    <s v="J Trinidad Peres-Rangel"/>
    <x v="0"/>
    <x v="0"/>
    <s v="250 4000B"/>
    <s v="455 F P S CURB 18"/>
    <s v="1"/>
    <n v="3"/>
    <x v="4"/>
    <x v="1"/>
    <m/>
    <x v="0"/>
    <s v="Concrete"/>
    <s v="Valentin Lopez"/>
    <s v="05/12/2025, 20:56"/>
    <m/>
    <s v="0001-01-01T00:00:00Z"/>
    <x v="30"/>
    <s v="2025-05-13T12:59:26.5622924Z"/>
    <m/>
    <m/>
    <m/>
    <s v="2024-004 - City of Dallas Sidewalk 2024"/>
    <x v="0"/>
    <d v="2025-05-12T00:00:00"/>
    <x v="4"/>
    <s v="05/12/2025 8:56 PM"/>
    <d v="2025-05-13T12:59:26"/>
    <s v="Approved On Time"/>
    <n v="3"/>
    <s v=""/>
    <s v="250 4000B - 455 F P S CURB 18"/>
    <s v="240219 - J Trinidad Peres-Rangel"/>
    <s v="Valentin Lopez's Crew"/>
  </r>
  <r>
    <n v="603205"/>
    <s v="240219"/>
    <s v="J Trinidad Peres-Rangel"/>
    <x v="0"/>
    <x v="0"/>
    <s v="290 4000B"/>
    <s v="455 F P S PVMT 10"/>
    <s v="1"/>
    <n v="5"/>
    <x v="4"/>
    <x v="1"/>
    <m/>
    <x v="0"/>
    <s v="Concrete"/>
    <s v="Valentin Lopez"/>
    <s v="05/12/2025, 20:58"/>
    <m/>
    <s v="0001-01-01T00:00:00Z"/>
    <x v="30"/>
    <s v="2025-05-13T12:59:26.5713587Z"/>
    <m/>
    <m/>
    <m/>
    <s v="2024-004 - City of Dallas Sidewalk 2024"/>
    <x v="0"/>
    <d v="2025-05-12T00:00:00"/>
    <x v="4"/>
    <s v="05/12/2025 8:58 PM"/>
    <d v="2025-05-13T12:59:26"/>
    <s v="Approved On Time"/>
    <n v="5"/>
    <s v=""/>
    <s v="290 4000B - 455 F P S PVMT 10"/>
    <s v="240219 - J Trinidad Peres-Rangel"/>
    <s v="Valentin Lopez's Crew"/>
  </r>
  <r>
    <n v="603212"/>
    <s v="240711"/>
    <s v="Marcos A. Juarez Torres"/>
    <x v="0"/>
    <x v="0"/>
    <s v="680 4000B"/>
    <s v="1224 REM INLET PROT"/>
    <s v="1"/>
    <n v="2"/>
    <x v="4"/>
    <x v="1"/>
    <m/>
    <x v="0"/>
    <s v="Concrete"/>
    <s v="Valentin Lopez"/>
    <s v="05/12/2025, 21:01"/>
    <m/>
    <s v="0001-01-01T00:00:00Z"/>
    <x v="30"/>
    <s v="2025-05-13T12:59:45.4305571Z"/>
    <m/>
    <m/>
    <m/>
    <s v="2024-004 - City of Dallas Sidewalk 2024"/>
    <x v="0"/>
    <d v="2025-05-12T00:00:00"/>
    <x v="4"/>
    <s v="05/12/2025 9:01 PM"/>
    <d v="2025-05-13T12:59:45"/>
    <s v="Approved On Time"/>
    <n v="2"/>
    <s v=""/>
    <s v="680 4000B - 1224 REM INLET PROT"/>
    <s v="240711 - Marcos A. Juarez Torres"/>
    <s v="Valentin Lopez's Crew"/>
  </r>
  <r>
    <n v="603213"/>
    <s v="240711"/>
    <s v="Marcos A. Juarez Torres"/>
    <x v="0"/>
    <x v="0"/>
    <s v="680 4000A"/>
    <s v="1224 INS INLET PROT"/>
    <s v="1"/>
    <n v="2"/>
    <x v="4"/>
    <x v="1"/>
    <m/>
    <x v="0"/>
    <s v="Concrete"/>
    <s v="Valentin Lopez"/>
    <s v="05/12/2025, 21:01"/>
    <m/>
    <s v="0001-01-01T00:00:00Z"/>
    <x v="30"/>
    <s v="2025-05-13T12:59:45.439143Z"/>
    <m/>
    <m/>
    <m/>
    <s v="2024-004 - City of Dallas Sidewalk 2024"/>
    <x v="0"/>
    <d v="2025-05-12T00:00:00"/>
    <x v="4"/>
    <s v="05/12/2025 9:01 PM"/>
    <d v="2025-05-13T12:59:45"/>
    <s v="Approved On Time"/>
    <n v="2"/>
    <s v=""/>
    <s v="680 4000A - 1224 INS INLET PROT"/>
    <s v="240711 - Marcos A. Juarez Torres"/>
    <s v="Valentin Lopez's Crew"/>
  </r>
  <r>
    <n v="603225"/>
    <s v="240711"/>
    <s v="Marcos A. Juarez Torres"/>
    <x v="0"/>
    <x v="0"/>
    <s v="130 4000A"/>
    <s v="201 REM CONC DRIVE PVMT APRON"/>
    <s v="1"/>
    <n v="2"/>
    <x v="4"/>
    <x v="1"/>
    <m/>
    <x v="0"/>
    <s v="Concrete"/>
    <s v="Valentin Lopez"/>
    <s v="05/12/2025, 21:10"/>
    <m/>
    <s v="0001-01-01T00:00:00Z"/>
    <x v="30"/>
    <s v="2025-05-13T12:59:45.4775385Z"/>
    <m/>
    <m/>
    <m/>
    <s v="2024-004 - City of Dallas Sidewalk 2024"/>
    <x v="0"/>
    <d v="2025-05-12T00:00:00"/>
    <x v="4"/>
    <s v="05/12/2025 9:10 PM"/>
    <d v="2025-05-13T12:59:45"/>
    <s v="Approved On Time"/>
    <n v="2"/>
    <s v=""/>
    <s v="130 4000A - 201 REM CONC DRIVE PVMT APRON"/>
    <s v="240711 - Marcos A. Juarez Torres"/>
    <s v="Valentin Lopez's Crew"/>
  </r>
  <r>
    <n v="603226"/>
    <s v="240711"/>
    <s v="Marcos A. Juarez Torres"/>
    <x v="0"/>
    <x v="0"/>
    <s v="290 4000A"/>
    <s v="455 FG PVMT 10"/>
    <s v="1"/>
    <n v="1"/>
    <x v="4"/>
    <x v="1"/>
    <m/>
    <x v="0"/>
    <s v="Concrete"/>
    <s v="Valentin Lopez"/>
    <s v="05/12/2025, 21:10"/>
    <m/>
    <s v="0001-01-01T00:00:00Z"/>
    <x v="30"/>
    <s v="2025-05-13T12:59:45.4855193Z"/>
    <m/>
    <m/>
    <m/>
    <s v="2024-004 - City of Dallas Sidewalk 2024"/>
    <x v="0"/>
    <d v="2025-05-12T00:00:00"/>
    <x v="4"/>
    <s v="05/12/2025 9:10 PM"/>
    <d v="2025-05-13T12:59:45"/>
    <s v="Approved On Time"/>
    <n v="1"/>
    <s v=""/>
    <s v="290 4000A - 455 FG PVMT 10"/>
    <s v="240711 - Marcos A. Juarez Torres"/>
    <s v="Valentin Lopez's Crew"/>
  </r>
  <r>
    <n v="603221"/>
    <s v="240711"/>
    <s v="Marcos A. Juarez Torres"/>
    <x v="0"/>
    <x v="0"/>
    <s v="140 4000A"/>
    <s v="202 REM SEPARATE CURB"/>
    <s v="1"/>
    <n v="3"/>
    <x v="4"/>
    <x v="1"/>
    <m/>
    <x v="0"/>
    <s v="Concrete"/>
    <s v="Valentin Lopez"/>
    <s v="05/12/2025, 21:06"/>
    <m/>
    <s v="0001-01-01T00:00:00Z"/>
    <x v="30"/>
    <s v="2025-05-13T12:59:45.4683911Z"/>
    <m/>
    <m/>
    <m/>
    <s v="2024-004 - City of Dallas Sidewalk 2024"/>
    <x v="0"/>
    <d v="2025-05-12T00:00:00"/>
    <x v="4"/>
    <s v="05/12/2025 9:06 PM"/>
    <d v="2025-05-13T12:59:45"/>
    <s v="Approved On Time"/>
    <n v="3"/>
    <s v=""/>
    <s v="140 4000A - 202 REM SEPARATE CURB"/>
    <s v="240711 - Marcos A. Juarez Torres"/>
    <s v="Valentin Lopez's Crew"/>
  </r>
  <r>
    <n v="603644"/>
    <s v="240233"/>
    <s v="Jesus Herrera-Rosas"/>
    <x v="0"/>
    <x v="0"/>
    <s v="250 4000A"/>
    <s v="455 FG CURB 18"/>
    <s v="1"/>
    <n v="4"/>
    <x v="3"/>
    <x v="1"/>
    <m/>
    <x v="0"/>
    <s v="Concrete"/>
    <s v="Valentin Lopez"/>
    <s v="05/13/2025, 21:43"/>
    <m/>
    <s v="0001-01-01T00:00:00Z"/>
    <x v="30"/>
    <s v="2025-05-14T12:57:59.3747441Z"/>
    <m/>
    <m/>
    <m/>
    <s v="2024-004 - City of Dallas Sidewalk 2024"/>
    <x v="0"/>
    <d v="2025-05-13T00:00:00"/>
    <x v="3"/>
    <s v="05/13/2025 9:43 PM"/>
    <d v="2025-05-14T12:57:59"/>
    <s v="Approved On Time"/>
    <n v="4"/>
    <s v=""/>
    <s v="250 4000A - 455 FG CURB 18"/>
    <s v="240233 - Jesus Herrera-Rosas"/>
    <s v="Valentin Lopez's Crew"/>
  </r>
  <r>
    <n v="603647"/>
    <s v="240233"/>
    <s v="Jesus Herrera-Rosas"/>
    <x v="0"/>
    <x v="0"/>
    <s v="250 4000B"/>
    <s v="455 F P S CURB 18"/>
    <s v="1"/>
    <n v="2"/>
    <x v="3"/>
    <x v="1"/>
    <m/>
    <x v="0"/>
    <s v="Concrete"/>
    <s v="Valentin Lopez"/>
    <s v="05/13/2025, 21:44"/>
    <m/>
    <s v="0001-01-01T00:00:00Z"/>
    <x v="30"/>
    <s v="2025-05-14T12:57:59.3832719Z"/>
    <m/>
    <m/>
    <m/>
    <s v="2024-004 - City of Dallas Sidewalk 2024"/>
    <x v="0"/>
    <d v="2025-05-13T00:00:00"/>
    <x v="3"/>
    <s v="05/13/2025 9:44 PM"/>
    <d v="2025-05-14T12:57:59"/>
    <s v="Approved On Time"/>
    <n v="2"/>
    <s v=""/>
    <s v="250 4000B - 455 F P S CURB 18"/>
    <s v="240233 - Jesus Herrera-Rosas"/>
    <s v="Valentin Lopez's Crew"/>
  </r>
  <r>
    <n v="603658"/>
    <s v="240233"/>
    <s v="Jesus Herrera-Rosas"/>
    <x v="0"/>
    <x v="0"/>
    <s v="370 4000A"/>
    <s v="463 FG PVMT 8"/>
    <s v="1"/>
    <n v="2"/>
    <x v="3"/>
    <x v="1"/>
    <m/>
    <x v="0"/>
    <s v="Concrete"/>
    <s v="Valentin Lopez"/>
    <s v="05/13/2025, 21:50"/>
    <m/>
    <s v="0001-01-01T00:00:00Z"/>
    <x v="30"/>
    <s v="2025-05-14T12:57:59.3909469Z"/>
    <m/>
    <m/>
    <m/>
    <s v="2024-004 - City of Dallas Sidewalk 2024"/>
    <x v="0"/>
    <d v="2025-05-13T00:00:00"/>
    <x v="3"/>
    <s v="05/13/2025 9:50 PM"/>
    <d v="2025-05-14T12:57:59"/>
    <s v="Approved On Time"/>
    <n v="2"/>
    <s v=""/>
    <s v="370 4000A - 463 FG PVMT 8"/>
    <s v="240233 - Jesus Herrera-Rosas"/>
    <s v="Valentin Lopez's Crew"/>
  </r>
  <r>
    <n v="603660"/>
    <s v="240233"/>
    <s v="Jesus Herrera-Rosas"/>
    <x v="0"/>
    <x v="0"/>
    <s v="370 4000B"/>
    <s v="463 F P S PVMT 8"/>
    <s v="1"/>
    <n v="2"/>
    <x v="3"/>
    <x v="1"/>
    <m/>
    <x v="0"/>
    <s v="Concrete"/>
    <s v="Valentin Lopez"/>
    <s v="05/13/2025, 21:51"/>
    <m/>
    <s v="0001-01-01T00:00:00Z"/>
    <x v="30"/>
    <s v="2025-05-14T12:57:59.3992711Z"/>
    <m/>
    <m/>
    <m/>
    <s v="2024-004 - City of Dallas Sidewalk 2024"/>
    <x v="0"/>
    <d v="2025-05-13T00:00:00"/>
    <x v="3"/>
    <s v="05/13/2025 9:51 PM"/>
    <d v="2025-05-14T12:57:59"/>
    <s v="Approved On Time"/>
    <n v="2"/>
    <s v=""/>
    <s v="370 4000B - 463 F P S PVMT 8"/>
    <s v="240233 - Jesus Herrera-Rosas"/>
    <s v="Valentin Lopez's Crew"/>
  </r>
  <r>
    <n v="603227"/>
    <s v="240233"/>
    <s v="Jesus Herrera-Rosas"/>
    <x v="0"/>
    <x v="0"/>
    <s v="130 4000B"/>
    <s v="201 HAUL CONC DRIVE PVMT APRON"/>
    <s v="1"/>
    <n v="1"/>
    <x v="4"/>
    <x v="1"/>
    <m/>
    <x v="0"/>
    <s v="Concrete"/>
    <s v="Valentin Lopez"/>
    <s v="05/12/2025, 21:13"/>
    <m/>
    <s v="0001-01-01T00:00:00Z"/>
    <x v="30"/>
    <s v="2025-05-13T12:59:33.7966224Z"/>
    <m/>
    <m/>
    <m/>
    <s v="2024-004 - City of Dallas Sidewalk 2024"/>
    <x v="0"/>
    <d v="2025-05-12T00:00:00"/>
    <x v="4"/>
    <s v="05/12/2025 9:13 PM"/>
    <d v="2025-05-13T12:59:33"/>
    <s v="Approved On Time"/>
    <n v="1"/>
    <s v=""/>
    <s v="130 4000B - 201 HAUL CONC DRIVE PVMT APRON"/>
    <s v="240233 - Jesus Herrera-Rosas"/>
    <s v="Valentin Lopez's Crew"/>
  </r>
  <r>
    <n v="603219"/>
    <s v="240233"/>
    <s v="Jesus Herrera-Rosas"/>
    <x v="0"/>
    <x v="0"/>
    <s v="250 4000B"/>
    <s v="455 F P S CURB 18"/>
    <s v="1"/>
    <n v="2"/>
    <x v="4"/>
    <x v="1"/>
    <m/>
    <x v="0"/>
    <s v="Concrete"/>
    <s v="Valentin Lopez"/>
    <s v="05/12/2025, 21:05"/>
    <m/>
    <s v="0001-01-01T00:00:00Z"/>
    <x v="30"/>
    <s v="2025-05-13T12:59:33.7859385Z"/>
    <m/>
    <m/>
    <m/>
    <s v="2024-004 - City of Dallas Sidewalk 2024"/>
    <x v="0"/>
    <d v="2025-05-12T00:00:00"/>
    <x v="4"/>
    <s v="05/12/2025 9:05 PM"/>
    <d v="2025-05-13T12:59:33"/>
    <s v="Approved On Time"/>
    <n v="2"/>
    <s v=""/>
    <s v="250 4000B - 455 F P S CURB 18"/>
    <s v="240233 - Jesus Herrera-Rosas"/>
    <s v="Valentin Lopez's Crew"/>
  </r>
  <r>
    <n v="603204"/>
    <s v="240233"/>
    <s v="Jesus Herrera-Rosas"/>
    <x v="0"/>
    <x v="0"/>
    <s v="250 4000A"/>
    <s v="455 FG CURB 18"/>
    <s v="1"/>
    <n v="2"/>
    <x v="4"/>
    <x v="1"/>
    <m/>
    <x v="0"/>
    <s v="Concrete"/>
    <s v="Valentin Lopez"/>
    <s v="05/12/2025, 20:58"/>
    <m/>
    <s v="0001-01-01T00:00:00Z"/>
    <x v="30"/>
    <s v="2025-05-13T12:59:33.7601331Z"/>
    <m/>
    <m/>
    <m/>
    <s v="2024-004 - City of Dallas Sidewalk 2024"/>
    <x v="0"/>
    <d v="2025-05-12T00:00:00"/>
    <x v="4"/>
    <s v="05/12/2025 8:58 PM"/>
    <d v="2025-05-13T12:59:33"/>
    <s v="Approved On Time"/>
    <n v="2"/>
    <s v=""/>
    <s v="250 4000A - 455 FG CURB 18"/>
    <s v="240233 - Jesus Herrera-Rosas"/>
    <s v="Valentin Lopez's Crew"/>
  </r>
  <r>
    <n v="603211"/>
    <s v="240233"/>
    <s v="Jesus Herrera-Rosas"/>
    <x v="0"/>
    <x v="0"/>
    <s v="130 4000A"/>
    <s v="201 REM CONC DRIVE PVMT APRON"/>
    <s v="1"/>
    <n v="3"/>
    <x v="4"/>
    <x v="1"/>
    <m/>
    <x v="0"/>
    <s v="Concrete"/>
    <s v="Valentin Lopez"/>
    <s v="05/12/2025, 21:01"/>
    <m/>
    <s v="0001-01-01T00:00:00Z"/>
    <x v="30"/>
    <s v="2025-05-13T12:59:33.7690837Z"/>
    <m/>
    <m/>
    <m/>
    <s v="2024-004 - City of Dallas Sidewalk 2024"/>
    <x v="0"/>
    <d v="2025-05-12T00:00:00"/>
    <x v="4"/>
    <s v="05/12/2025 9:01 PM"/>
    <d v="2025-05-13T12:59:33"/>
    <s v="Approved On Time"/>
    <n v="3"/>
    <s v=""/>
    <s v="130 4000A - 201 REM CONC DRIVE PVMT APRON"/>
    <s v="240233 - Jesus Herrera-Rosas"/>
    <s v="Valentin Lopez's Crew"/>
  </r>
  <r>
    <n v="603215"/>
    <s v="240233"/>
    <s v="Jesus Herrera-Rosas"/>
    <x v="0"/>
    <x v="0"/>
    <s v="140 4000A"/>
    <s v="202 REM SEPARATE CURB"/>
    <s v="1"/>
    <n v="2"/>
    <x v="4"/>
    <x v="1"/>
    <m/>
    <x v="0"/>
    <s v="Concrete"/>
    <s v="Valentin Lopez"/>
    <s v="05/12/2025, 21:03"/>
    <m/>
    <s v="0001-01-01T00:00:00Z"/>
    <x v="30"/>
    <s v="2025-05-13T12:59:33.7774464Z"/>
    <m/>
    <m/>
    <m/>
    <s v="2024-004 - City of Dallas Sidewalk 2024"/>
    <x v="0"/>
    <d v="2025-05-12T00:00:00"/>
    <x v="4"/>
    <s v="05/12/2025 9:03 PM"/>
    <d v="2025-05-13T12:59:33"/>
    <s v="Approved On Time"/>
    <n v="2"/>
    <s v=""/>
    <s v="140 4000A - 202 REM SEPARATE CURB"/>
    <s v="240233 - Jesus Herrera-Rosas"/>
    <s v="Valentin Lopez's Crew"/>
  </r>
  <r>
    <n v="603198"/>
    <s v="240025"/>
    <s v="Juan C. Candelaria"/>
    <x v="0"/>
    <x v="0"/>
    <s v="290 4000B"/>
    <s v="455 F P S PVMT 10"/>
    <s v="1"/>
    <n v="5"/>
    <x v="4"/>
    <x v="1"/>
    <m/>
    <x v="0"/>
    <s v="Concrete"/>
    <s v="Valentin Lopez"/>
    <s v="05/12/2025, 20:55"/>
    <m/>
    <s v="0001-01-01T00:00:00Z"/>
    <x v="30"/>
    <s v="2025-05-13T12:59:50.2150367Z"/>
    <m/>
    <m/>
    <m/>
    <s v="2024-004 - City of Dallas Sidewalk 2024"/>
    <x v="0"/>
    <d v="2025-05-12T00:00:00"/>
    <x v="4"/>
    <s v="05/12/2025 8:55 PM"/>
    <d v="2025-05-13T12:59:50"/>
    <s v="Approved On Time"/>
    <n v="5"/>
    <s v=""/>
    <s v="290 4000B - 455 F P S PVMT 10"/>
    <s v="240025 - Juan C. Candelaria"/>
    <s v="Valentin Lopez's Crew"/>
  </r>
  <r>
    <n v="603200"/>
    <s v="240025"/>
    <s v="Juan C. Candelaria"/>
    <x v="0"/>
    <x v="0"/>
    <s v="250 4000B"/>
    <s v="455 F P S CURB 18"/>
    <s v="1"/>
    <n v="5"/>
    <x v="4"/>
    <x v="1"/>
    <m/>
    <x v="0"/>
    <s v="Concrete"/>
    <s v="Valentin Lopez"/>
    <s v="05/12/2025, 20:56"/>
    <m/>
    <s v="0001-01-01T00:00:00Z"/>
    <x v="30"/>
    <s v="2025-05-13T12:59:50.2518295Z"/>
    <m/>
    <m/>
    <m/>
    <s v="2024-004 - City of Dallas Sidewalk 2024"/>
    <x v="0"/>
    <d v="2025-05-12T00:00:00"/>
    <x v="4"/>
    <s v="05/12/2025 8:56 PM"/>
    <d v="2025-05-13T12:59:50"/>
    <s v="Approved On Time"/>
    <n v="5"/>
    <s v=""/>
    <s v="250 4000B - 455 F P S CURB 18"/>
    <s v="240025 - Juan C. Candelaria"/>
    <s v="Valentin Lopez's Crew"/>
  </r>
  <r>
    <n v="603667"/>
    <s v="240054"/>
    <s v="Valentin Lopez"/>
    <x v="0"/>
    <x v="0"/>
    <s v="370 4000A"/>
    <s v="463 FG PVMT 8"/>
    <s v="1"/>
    <n v="2"/>
    <x v="3"/>
    <x v="1"/>
    <m/>
    <x v="0"/>
    <s v="Concrete"/>
    <s v="Valentin Lopez"/>
    <s v="05/13/2025, 21:58"/>
    <m/>
    <s v="0001-01-01T00:00:00Z"/>
    <x v="30"/>
    <s v="2025-05-14T12:58:11.2455385Z"/>
    <m/>
    <m/>
    <m/>
    <s v="2024-004 - City of Dallas Sidewalk 2024"/>
    <x v="0"/>
    <d v="2025-05-13T00:00:00"/>
    <x v="3"/>
    <s v="05/13/2025 9:58 PM"/>
    <d v="2025-05-14T12:58:11"/>
    <s v="Approved On Time"/>
    <n v="2"/>
    <s v=""/>
    <s v="370 4000A - 463 FG PVMT 8"/>
    <s v="240054 - Valentin Lopez"/>
    <s v="Valentin Lopez's Crew"/>
  </r>
  <r>
    <n v="603668"/>
    <s v="240054"/>
    <s v="Valentin Lopez"/>
    <x v="0"/>
    <x v="0"/>
    <s v="130 4000B"/>
    <s v="201 HAUL CONC DRIVE PVMT APRON"/>
    <s v="1"/>
    <n v="2"/>
    <x v="3"/>
    <x v="1"/>
    <m/>
    <x v="0"/>
    <s v="Concrete"/>
    <s v="Valentin Lopez"/>
    <s v="05/13/2025, 21:58"/>
    <m/>
    <s v="0001-01-01T00:00:00Z"/>
    <x v="30"/>
    <s v="2025-05-14T12:58:11.2597717Z"/>
    <m/>
    <m/>
    <m/>
    <s v="2024-004 - City of Dallas Sidewalk 2024"/>
    <x v="0"/>
    <d v="2025-05-13T00:00:00"/>
    <x v="3"/>
    <s v="05/13/2025 9:58 PM"/>
    <d v="2025-05-14T12:58:11"/>
    <s v="Approved On Time"/>
    <n v="2"/>
    <s v=""/>
    <s v="130 4000B - 201 HAUL CONC DRIVE PVMT APRON"/>
    <s v="240054 - Valentin Lopez"/>
    <s v="Valentin Lopez's Crew"/>
  </r>
  <r>
    <n v="603669"/>
    <s v="240054"/>
    <s v="Valentin Lopez"/>
    <x v="0"/>
    <x v="0"/>
    <s v="130 4000A"/>
    <s v="201 REM CONC DRIVE PVMT APRON"/>
    <s v="1"/>
    <n v="2"/>
    <x v="3"/>
    <x v="1"/>
    <m/>
    <x v="0"/>
    <s v="Concrete"/>
    <s v="Valentin Lopez"/>
    <s v="05/13/2025, 21:58"/>
    <m/>
    <s v="0001-01-01T00:00:00Z"/>
    <x v="30"/>
    <s v="2025-05-14T12:58:11.2745491Z"/>
    <m/>
    <m/>
    <m/>
    <s v="2024-004 - City of Dallas Sidewalk 2024"/>
    <x v="0"/>
    <d v="2025-05-13T00:00:00"/>
    <x v="3"/>
    <s v="05/13/2025 9:58 PM"/>
    <d v="2025-05-14T12:58:11"/>
    <s v="Approved On Time"/>
    <n v="2"/>
    <s v=""/>
    <s v="130 4000A - 201 REM CONC DRIVE PVMT APRON"/>
    <s v="240054 - Valentin Lopez"/>
    <s v="Valentin Lopez's Crew"/>
  </r>
  <r>
    <n v="603670"/>
    <s v="240054"/>
    <s v="Valentin Lopez"/>
    <x v="0"/>
    <x v="0"/>
    <s v="140 4000A"/>
    <s v="202 REM SEPARATE CURB"/>
    <s v="1"/>
    <n v="2"/>
    <x v="3"/>
    <x v="1"/>
    <m/>
    <x v="0"/>
    <s v="Concrete"/>
    <s v="Valentin Lopez"/>
    <s v="05/13/2025, 21:59"/>
    <m/>
    <s v="0001-01-01T00:00:00Z"/>
    <x v="30"/>
    <s v="2025-05-14T12:58:11.2924019Z"/>
    <m/>
    <m/>
    <m/>
    <s v="2024-004 - City of Dallas Sidewalk 2024"/>
    <x v="0"/>
    <d v="2025-05-13T00:00:00"/>
    <x v="3"/>
    <s v="05/13/2025 9:59 PM"/>
    <d v="2025-05-14T12:58:11"/>
    <s v="Approved On Time"/>
    <n v="2"/>
    <s v=""/>
    <s v="140 4000A - 202 REM SEPARATE CURB"/>
    <s v="240054 - Valentin Lopez"/>
    <s v="Valentin Lopez's Crew"/>
  </r>
  <r>
    <n v="603123"/>
    <s v="240056"/>
    <s v="SALVADOR MONCADA PUGA"/>
    <x v="0"/>
    <x v="0"/>
    <s v="280 4000A"/>
    <s v="432 FG DRIVE 8"/>
    <s v="1"/>
    <n v="4"/>
    <x v="4"/>
    <x v="1"/>
    <m/>
    <x v="3"/>
    <s v="Concrete"/>
    <s v="Jose M. Rangel"/>
    <s v="05/12/2025, 19:13"/>
    <m/>
    <s v="0001-01-01T00:00:00Z"/>
    <x v="30"/>
    <s v="2025-05-13T12:56:26.0826687Z"/>
    <m/>
    <m/>
    <m/>
    <s v="2024-004 - City of Dallas Sidewalk 2024"/>
    <x v="0"/>
    <d v="2025-05-12T00:00:00"/>
    <x v="4"/>
    <s v="05/12/2025 7:13 PM"/>
    <d v="2025-05-13T12:56:26"/>
    <s v="Approved On Time"/>
    <n v="4"/>
    <s v=""/>
    <s v="280 4000A - 432 FG DRIVE 8"/>
    <s v="240056 - SALVADOR MONCADA PUGA"/>
    <s v="Jose Rangel's Crew"/>
  </r>
  <r>
    <n v="603124"/>
    <s v="240056"/>
    <s v="SALVADOR MONCADA PUGA"/>
    <x v="0"/>
    <x v="0"/>
    <s v="280 4000B"/>
    <s v="432 F P S DRIVE 8"/>
    <s v="1"/>
    <n v="4"/>
    <x v="4"/>
    <x v="1"/>
    <m/>
    <x v="3"/>
    <s v="Concrete"/>
    <s v="Jose M. Rangel"/>
    <s v="05/12/2025, 19:13"/>
    <m/>
    <s v="0001-01-01T00:00:00Z"/>
    <x v="30"/>
    <s v="2025-05-13T12:56:26.0920183Z"/>
    <m/>
    <m/>
    <m/>
    <s v="2024-004 - City of Dallas Sidewalk 2024"/>
    <x v="0"/>
    <d v="2025-05-12T00:00:00"/>
    <x v="4"/>
    <s v="05/12/2025 7:13 PM"/>
    <d v="2025-05-13T12:56:26"/>
    <s v="Approved On Time"/>
    <n v="4"/>
    <s v=""/>
    <s v="280 4000B - 432 F P S DRIVE 8"/>
    <s v="240056 - SALVADOR MONCADA PUGA"/>
    <s v="Jose Rangel's Crew"/>
  </r>
  <r>
    <n v="603125"/>
    <s v="240056"/>
    <s v="SALVADOR MONCADA PUGA"/>
    <x v="0"/>
    <x v="0"/>
    <s v="250 4000A"/>
    <s v="455 FG CURB 18"/>
    <s v="1"/>
    <n v="2"/>
    <x v="4"/>
    <x v="1"/>
    <m/>
    <x v="3"/>
    <s v="Concrete"/>
    <s v="Jose M. Rangel"/>
    <s v="05/12/2025, 19:13"/>
    <m/>
    <s v="0001-01-01T00:00:00Z"/>
    <x v="30"/>
    <s v="2025-05-13T12:56:26.100002Z"/>
    <m/>
    <m/>
    <m/>
    <s v="2024-004 - City of Dallas Sidewalk 2024"/>
    <x v="0"/>
    <d v="2025-05-12T00:00:00"/>
    <x v="4"/>
    <s v="05/12/2025 7:13 PM"/>
    <d v="2025-05-13T12:56:26"/>
    <s v="Approved On Time"/>
    <n v="2"/>
    <s v=""/>
    <s v="250 4000A - 455 FG CURB 18"/>
    <s v="240056 - SALVADOR MONCADA PUGA"/>
    <s v="Jose Rangel's Crew"/>
  </r>
  <r>
    <n v="603565"/>
    <s v="240056"/>
    <s v="SALVADOR MONCADA PUGA"/>
    <x v="0"/>
    <x v="0"/>
    <s v="280 4000A"/>
    <s v="432 FG DRIVE 8"/>
    <s v="1"/>
    <n v="3"/>
    <x v="3"/>
    <x v="1"/>
    <m/>
    <x v="3"/>
    <s v="Concrete"/>
    <s v="Jose M. Rangel"/>
    <s v="05/13/2025, 19:25"/>
    <m/>
    <s v="0001-01-01T00:00:00Z"/>
    <x v="30"/>
    <s v="2025-05-14T12:50:33.6774838Z"/>
    <m/>
    <m/>
    <m/>
    <s v="2024-004 - City of Dallas Sidewalk 2024"/>
    <x v="0"/>
    <d v="2025-05-13T00:00:00"/>
    <x v="3"/>
    <s v="05/13/2025 7:25 PM"/>
    <d v="2025-05-14T12:50:33"/>
    <s v="Approved On Time"/>
    <n v="3"/>
    <s v=""/>
    <s v="280 4000A - 432 FG DRIVE 8"/>
    <s v="240056 - SALVADOR MONCADA PUGA"/>
    <s v="Jose Rangel's Crew"/>
  </r>
  <r>
    <n v="603566"/>
    <s v="240056"/>
    <s v="SALVADOR MONCADA PUGA"/>
    <x v="0"/>
    <x v="0"/>
    <s v="280 4000B"/>
    <s v="432 F P S DRIVE 8"/>
    <s v="1"/>
    <n v="3"/>
    <x v="3"/>
    <x v="1"/>
    <m/>
    <x v="3"/>
    <s v="Concrete"/>
    <s v="Jose M. Rangel"/>
    <s v="05/13/2025, 19:25"/>
    <m/>
    <s v="0001-01-01T00:00:00Z"/>
    <x v="30"/>
    <s v="2025-05-14T12:50:33.6859697Z"/>
    <m/>
    <m/>
    <m/>
    <s v="2024-004 - City of Dallas Sidewalk 2024"/>
    <x v="0"/>
    <d v="2025-05-13T00:00:00"/>
    <x v="3"/>
    <s v="05/13/2025 7:25 PM"/>
    <d v="2025-05-14T12:50:33"/>
    <s v="Approved On Time"/>
    <n v="3"/>
    <s v=""/>
    <s v="280 4000B - 432 F P S DRIVE 8"/>
    <s v="240056 - SALVADOR MONCADA PUGA"/>
    <s v="Jose Rangel's Crew"/>
  </r>
  <r>
    <n v="603567"/>
    <s v="240056"/>
    <s v="SALVADOR MONCADA PUGA"/>
    <x v="0"/>
    <x v="0"/>
    <s v="250 4000A"/>
    <s v="455 FG CURB 18"/>
    <s v="1"/>
    <n v="2"/>
    <x v="3"/>
    <x v="1"/>
    <m/>
    <x v="3"/>
    <s v="Concrete"/>
    <s v="Jose M. Rangel"/>
    <s v="05/13/2025, 19:25"/>
    <m/>
    <s v="0001-01-01T00:00:00Z"/>
    <x v="30"/>
    <s v="2025-05-14T12:50:33.693345Z"/>
    <m/>
    <m/>
    <m/>
    <s v="2024-004 - City of Dallas Sidewalk 2024"/>
    <x v="0"/>
    <d v="2025-05-13T00:00:00"/>
    <x v="3"/>
    <s v="05/13/2025 7:25 PM"/>
    <d v="2025-05-14T12:50:33"/>
    <s v="Approved On Time"/>
    <n v="2"/>
    <s v=""/>
    <s v="250 4000A - 455 FG CURB 18"/>
    <s v="240056 - SALVADOR MONCADA PUGA"/>
    <s v="Jose Rangel's Crew"/>
  </r>
  <r>
    <n v="603568"/>
    <s v="240056"/>
    <s v="SALVADOR MONCADA PUGA"/>
    <x v="0"/>
    <x v="0"/>
    <s v="250 4000B"/>
    <s v="455 F P S CURB 18"/>
    <s v="1"/>
    <n v="2"/>
    <x v="3"/>
    <x v="1"/>
    <m/>
    <x v="3"/>
    <s v="Concrete"/>
    <s v="Jose M. Rangel"/>
    <s v="05/13/2025, 19:25"/>
    <m/>
    <s v="0001-01-01T00:00:00Z"/>
    <x v="30"/>
    <s v="2025-05-14T12:50:33.7011322Z"/>
    <m/>
    <m/>
    <m/>
    <s v="2024-004 - City of Dallas Sidewalk 2024"/>
    <x v="0"/>
    <d v="2025-05-13T00:00:00"/>
    <x v="3"/>
    <s v="05/13/2025 7:25 PM"/>
    <d v="2025-05-14T12:50:33"/>
    <s v="Approved On Time"/>
    <n v="2"/>
    <s v=""/>
    <s v="250 4000B - 455 F P S CURB 18"/>
    <s v="240056 - SALVADOR MONCADA PUGA"/>
    <s v="Jose Rangel's Crew"/>
  </r>
  <r>
    <n v="603562"/>
    <s v="240693"/>
    <s v="Omar E. Becerra Balderas"/>
    <x v="0"/>
    <x v="0"/>
    <s v="280 4000A"/>
    <s v="432 FG DRIVE 8"/>
    <s v="1"/>
    <n v="4"/>
    <x v="3"/>
    <x v="1"/>
    <m/>
    <x v="3"/>
    <s v="Concrete"/>
    <s v="Jose M. Rangel"/>
    <s v="05/13/2025, 19:25"/>
    <m/>
    <s v="0001-01-01T00:00:00Z"/>
    <x v="30"/>
    <s v="2025-05-14T12:50:28.7569944Z"/>
    <m/>
    <m/>
    <m/>
    <s v="2024-004 - City of Dallas Sidewalk 2024"/>
    <x v="0"/>
    <d v="2025-05-13T00:00:00"/>
    <x v="3"/>
    <s v="05/13/2025 7:25 PM"/>
    <d v="2025-05-14T12:50:28"/>
    <s v="Approved On Time"/>
    <n v="4"/>
    <s v=""/>
    <s v="280 4000A - 432 FG DRIVE 8"/>
    <s v="240693 - Omar E. Becerra Balderas"/>
    <s v="Jose Rangel's Crew"/>
  </r>
  <r>
    <n v="603563"/>
    <s v="240693"/>
    <s v="Omar E. Becerra Balderas"/>
    <x v="0"/>
    <x v="0"/>
    <s v="280 4000B"/>
    <s v="432 F P S DRIVE 8"/>
    <s v="1"/>
    <n v="4"/>
    <x v="3"/>
    <x v="1"/>
    <m/>
    <x v="3"/>
    <s v="Concrete"/>
    <s v="Jose M. Rangel"/>
    <s v="05/13/2025, 19:25"/>
    <m/>
    <s v="0001-01-01T00:00:00Z"/>
    <x v="30"/>
    <s v="2025-05-14T12:50:28.7656524Z"/>
    <m/>
    <m/>
    <m/>
    <s v="2024-004 - City of Dallas Sidewalk 2024"/>
    <x v="0"/>
    <d v="2025-05-13T00:00:00"/>
    <x v="3"/>
    <s v="05/13/2025 7:25 PM"/>
    <d v="2025-05-14T12:50:28"/>
    <s v="Approved On Time"/>
    <n v="4"/>
    <s v=""/>
    <s v="280 4000B - 432 F P S DRIVE 8"/>
    <s v="240693 - Omar E. Becerra Balderas"/>
    <s v="Jose Rangel's Crew"/>
  </r>
  <r>
    <n v="603564"/>
    <s v="240693"/>
    <s v="Omar E. Becerra Balderas"/>
    <x v="0"/>
    <x v="0"/>
    <s v="250 4000A"/>
    <s v="455 FG CURB 18"/>
    <s v="1"/>
    <n v="2"/>
    <x v="3"/>
    <x v="1"/>
    <m/>
    <x v="3"/>
    <s v="Concrete"/>
    <s v="Jose M. Rangel"/>
    <s v="05/13/2025, 19:25"/>
    <m/>
    <s v="0001-01-01T00:00:00Z"/>
    <x v="30"/>
    <s v="2025-05-14T12:50:28.7731029Z"/>
    <m/>
    <m/>
    <m/>
    <s v="2024-004 - City of Dallas Sidewalk 2024"/>
    <x v="0"/>
    <d v="2025-05-13T00:00:00"/>
    <x v="3"/>
    <s v="05/13/2025 7:25 PM"/>
    <d v="2025-05-14T12:50:28"/>
    <s v="Approved On Time"/>
    <n v="2"/>
    <s v=""/>
    <s v="250 4000A - 455 FG CURB 18"/>
    <s v="240693 - Omar E. Becerra Balderas"/>
    <s v="Jose Rangel's Crew"/>
  </r>
  <r>
    <n v="603117"/>
    <s v="240693"/>
    <s v="Omar E. Becerra Balderas"/>
    <x v="0"/>
    <x v="0"/>
    <s v="280 4000A"/>
    <s v="432 FG DRIVE 8"/>
    <s v="1"/>
    <n v="3"/>
    <x v="4"/>
    <x v="1"/>
    <m/>
    <x v="3"/>
    <s v="Concrete"/>
    <s v="Jose M. Rangel"/>
    <s v="05/12/2025, 19:12"/>
    <m/>
    <s v="0001-01-01T00:00:00Z"/>
    <x v="30"/>
    <s v="2025-05-13T12:56:18.0244451Z"/>
    <m/>
    <m/>
    <m/>
    <s v="2024-004 - City of Dallas Sidewalk 2024"/>
    <x v="0"/>
    <d v="2025-05-12T00:00:00"/>
    <x v="4"/>
    <s v="05/12/2025 7:12 PM"/>
    <d v="2025-05-13T12:56:18"/>
    <s v="Approved On Time"/>
    <n v="3"/>
    <s v=""/>
    <s v="280 4000A - 432 FG DRIVE 8"/>
    <s v="240693 - Omar E. Becerra Balderas"/>
    <s v="Jose Rangel's Crew"/>
  </r>
  <r>
    <n v="603118"/>
    <s v="240693"/>
    <s v="Omar E. Becerra Balderas"/>
    <x v="0"/>
    <x v="0"/>
    <s v="280 4000B"/>
    <s v="432 F P S DRIVE 8"/>
    <s v="1"/>
    <n v="3"/>
    <x v="4"/>
    <x v="1"/>
    <m/>
    <x v="3"/>
    <s v="Concrete"/>
    <s v="Jose M. Rangel"/>
    <s v="05/12/2025, 19:13"/>
    <m/>
    <s v="0001-01-01T00:00:00Z"/>
    <x v="30"/>
    <s v="2025-05-13T12:56:18.0330026Z"/>
    <m/>
    <m/>
    <m/>
    <s v="2024-004 - City of Dallas Sidewalk 2024"/>
    <x v="0"/>
    <d v="2025-05-12T00:00:00"/>
    <x v="4"/>
    <s v="05/12/2025 7:13 PM"/>
    <d v="2025-05-13T12:56:18"/>
    <s v="Approved On Time"/>
    <n v="3"/>
    <s v=""/>
    <s v="280 4000B - 432 F P S DRIVE 8"/>
    <s v="240693 - Omar E. Becerra Balderas"/>
    <s v="Jose Rangel's Crew"/>
  </r>
  <r>
    <n v="603119"/>
    <s v="240693"/>
    <s v="Omar E. Becerra Balderas"/>
    <x v="0"/>
    <x v="0"/>
    <s v="250 4000A"/>
    <s v="455 FG CURB 18"/>
    <s v="1"/>
    <n v="1"/>
    <x v="4"/>
    <x v="1"/>
    <m/>
    <x v="3"/>
    <s v="Concrete"/>
    <s v="Jose M. Rangel"/>
    <s v="05/12/2025, 19:13"/>
    <m/>
    <s v="0001-01-01T00:00:00Z"/>
    <x v="30"/>
    <s v="2025-05-13T12:56:18.0406096Z"/>
    <m/>
    <m/>
    <m/>
    <s v="2024-004 - City of Dallas Sidewalk 2024"/>
    <x v="0"/>
    <d v="2025-05-12T00:00:00"/>
    <x v="4"/>
    <s v="05/12/2025 7:13 PM"/>
    <d v="2025-05-13T12:56:18"/>
    <s v="Approved On Time"/>
    <n v="1"/>
    <s v=""/>
    <s v="250 4000A - 455 FG CURB 18"/>
    <s v="240693 - Omar E. Becerra Balderas"/>
    <s v="Jose Rangel's Crew"/>
  </r>
  <r>
    <n v="603120"/>
    <s v="240693"/>
    <s v="Omar E. Becerra Balderas"/>
    <x v="0"/>
    <x v="0"/>
    <s v="250 4000B"/>
    <s v="455 F P S CURB 18"/>
    <s v="1"/>
    <n v="1"/>
    <x v="4"/>
    <x v="1"/>
    <m/>
    <x v="3"/>
    <s v="Concrete"/>
    <s v="Jose M. Rangel"/>
    <s v="05/12/2025, 19:13"/>
    <m/>
    <s v="0001-01-01T00:00:00Z"/>
    <x v="30"/>
    <s v="2025-05-13T12:56:18.0507562Z"/>
    <m/>
    <m/>
    <m/>
    <s v="2024-004 - City of Dallas Sidewalk 2024"/>
    <x v="0"/>
    <d v="2025-05-12T00:00:00"/>
    <x v="4"/>
    <s v="05/12/2025 7:13 PM"/>
    <d v="2025-05-13T12:56:18"/>
    <s v="Approved On Time"/>
    <n v="1"/>
    <s v=""/>
    <s v="250 4000B - 455 F P S CURB 18"/>
    <s v="240693 - Omar E. Becerra Balderas"/>
    <s v="Jose Rangel's Crew"/>
  </r>
  <r>
    <n v="603121"/>
    <s v="240693"/>
    <s v="Omar E. Becerra Balderas"/>
    <x v="0"/>
    <x v="0"/>
    <s v="710 4000A"/>
    <s v="20300 ADJ WTR METER BOX"/>
    <s v="1"/>
    <n v="1"/>
    <x v="4"/>
    <x v="1"/>
    <m/>
    <x v="3"/>
    <s v="Concrete"/>
    <s v="Jose M. Rangel"/>
    <s v="05/12/2025, 19:13"/>
    <m/>
    <s v="0001-01-01T00:00:00Z"/>
    <x v="30"/>
    <s v="2025-05-13T12:56:18.0649312Z"/>
    <m/>
    <m/>
    <m/>
    <s v="2024-004 - City of Dallas Sidewalk 2024"/>
    <x v="0"/>
    <d v="2025-05-12T00:00:00"/>
    <x v="4"/>
    <s v="05/12/2025 7:13 PM"/>
    <d v="2025-05-13T12:56:18"/>
    <s v="Approved On Time"/>
    <n v="1"/>
    <s v=""/>
    <s v="710 4000A - 20300 ADJ WTR METER BOX"/>
    <s v="240693 - Omar E. Becerra Balderas"/>
    <s v="Jose Rangel's Crew"/>
  </r>
  <r>
    <n v="603122"/>
    <s v="240693"/>
    <s v="Omar E. Becerra Balderas"/>
    <x v="0"/>
    <x v="0"/>
    <s v="750 4000A"/>
    <s v="20340 ADJ WASTEWTR LATER CLEAN"/>
    <s v="1"/>
    <n v="1"/>
    <x v="4"/>
    <x v="1"/>
    <m/>
    <x v="3"/>
    <s v="Concrete"/>
    <s v="Jose M. Rangel"/>
    <s v="05/12/2025, 19:13"/>
    <m/>
    <s v="0001-01-01T00:00:00Z"/>
    <x v="30"/>
    <s v="2025-05-13T12:56:18.0733317Z"/>
    <m/>
    <m/>
    <m/>
    <s v="2024-004 - City of Dallas Sidewalk 2024"/>
    <x v="0"/>
    <d v="2025-05-12T00:00:00"/>
    <x v="4"/>
    <s v="05/12/2025 7:13 PM"/>
    <d v="2025-05-13T12:56:18"/>
    <s v="Approved On Time"/>
    <n v="1"/>
    <s v=""/>
    <s v="750 4000A - 20340 ADJ WASTEWTR LATER CLEAN"/>
    <s v="240693 - Omar E. Becerra Balderas"/>
    <s v="Jose Rangel's Crew"/>
  </r>
  <r>
    <n v="603559"/>
    <s v="240042"/>
    <s v="Artemio Garcia"/>
    <x v="0"/>
    <x v="0"/>
    <s v="190 4000B"/>
    <s v="355 F P S SDW CURB"/>
    <s v="1"/>
    <n v="3"/>
    <x v="3"/>
    <x v="1"/>
    <m/>
    <x v="3"/>
    <s v="Concrete"/>
    <s v="Jose M. Rangel"/>
    <s v="05/13/2025, 19:25"/>
    <m/>
    <s v="0001-01-01T00:00:00Z"/>
    <x v="30"/>
    <s v="2025-05-14T12:50:19.8024599Z"/>
    <m/>
    <m/>
    <m/>
    <s v="2024-004 - City of Dallas Sidewalk 2024"/>
    <x v="0"/>
    <d v="2025-05-13T00:00:00"/>
    <x v="3"/>
    <s v="05/13/2025 7:25 PM"/>
    <d v="2025-05-14T12:50:19"/>
    <s v="Approved On Time"/>
    <n v="3"/>
    <s v=""/>
    <s v="190 4000B - 355 F P S SDW CURB"/>
    <s v="240042 - Artemio Garcia"/>
    <s v="Jose Rangel's Crew"/>
  </r>
  <r>
    <n v="603560"/>
    <s v="240042"/>
    <s v="Artemio Garcia"/>
    <x v="0"/>
    <x v="0"/>
    <s v="130 4000A"/>
    <s v="201 REM CONC DRIVE PVMT APRON"/>
    <s v="1"/>
    <n v="2"/>
    <x v="3"/>
    <x v="1"/>
    <m/>
    <x v="3"/>
    <s v="Concrete"/>
    <s v="Jose M. Rangel"/>
    <s v="05/13/2025, 19:25"/>
    <m/>
    <s v="0001-01-01T00:00:00Z"/>
    <x v="30"/>
    <s v="2025-05-14T12:50:19.8120962Z"/>
    <m/>
    <m/>
    <m/>
    <s v="2024-004 - City of Dallas Sidewalk 2024"/>
    <x v="0"/>
    <d v="2025-05-13T00:00:00"/>
    <x v="3"/>
    <s v="05/13/2025 7:25 PM"/>
    <d v="2025-05-14T12:50:19"/>
    <s v="Approved On Time"/>
    <n v="2"/>
    <s v=""/>
    <s v="130 4000A - 201 REM CONC DRIVE PVMT APRON"/>
    <s v="240042 - Artemio Garcia"/>
    <s v="Jose Rangel's Crew"/>
  </r>
  <r>
    <n v="603561"/>
    <s v="240042"/>
    <s v="Artemio Garcia"/>
    <x v="0"/>
    <x v="0"/>
    <s v="280 4000A"/>
    <s v="432 FG DRIVE 8"/>
    <s v="1"/>
    <n v="4"/>
    <x v="3"/>
    <x v="1"/>
    <m/>
    <x v="3"/>
    <s v="Concrete"/>
    <s v="Jose M. Rangel"/>
    <s v="05/13/2025, 19:25"/>
    <m/>
    <s v="0001-01-01T00:00:00Z"/>
    <x v="30"/>
    <s v="2025-05-14T12:50:19.821605Z"/>
    <m/>
    <m/>
    <m/>
    <s v="2024-004 - City of Dallas Sidewalk 2024"/>
    <x v="0"/>
    <d v="2025-05-13T00:00:00"/>
    <x v="3"/>
    <s v="05/13/2025 7:25 PM"/>
    <d v="2025-05-14T12:50:19"/>
    <s v="Approved On Time"/>
    <n v="4"/>
    <s v=""/>
    <s v="280 4000A - 432 FG DRIVE 8"/>
    <s v="240042 - Artemio Garcia"/>
    <s v="Jose Rangel's Crew"/>
  </r>
  <r>
    <n v="603126"/>
    <s v="240682"/>
    <s v="Eligio Hernandez"/>
    <x v="0"/>
    <x v="0"/>
    <s v="280 4000A"/>
    <s v="432 FG DRIVE 8"/>
    <s v="1"/>
    <n v="3"/>
    <x v="4"/>
    <x v="1"/>
    <m/>
    <x v="3"/>
    <s v="Concrete"/>
    <s v="Jose M. Rangel"/>
    <s v="05/12/2025, 19:13"/>
    <m/>
    <s v="0001-01-01T00:00:00Z"/>
    <x v="30"/>
    <s v="2025-05-13T12:56:08.0698584Z"/>
    <m/>
    <m/>
    <m/>
    <s v="2024-004 - City of Dallas Sidewalk 2024"/>
    <x v="0"/>
    <d v="2025-05-12T00:00:00"/>
    <x v="4"/>
    <s v="05/12/2025 7:13 PM"/>
    <d v="2025-05-13T12:56:08"/>
    <s v="Approved On Time"/>
    <n v="3"/>
    <s v=""/>
    <s v="280 4000A - 432 FG DRIVE 8"/>
    <s v="240682 - Eligio Hernandez"/>
    <s v="Jose Rangel's Crew"/>
  </r>
  <r>
    <n v="603127"/>
    <s v="240682"/>
    <s v="Eligio Hernandez"/>
    <x v="0"/>
    <x v="0"/>
    <s v="280 4000B"/>
    <s v="432 F P S DRIVE 8"/>
    <s v="1"/>
    <n v="3"/>
    <x v="4"/>
    <x v="1"/>
    <m/>
    <x v="3"/>
    <s v="Concrete"/>
    <s v="Jose M. Rangel"/>
    <s v="05/12/2025, 19:13"/>
    <m/>
    <s v="0001-01-01T00:00:00Z"/>
    <x v="30"/>
    <s v="2025-05-13T12:56:08.0796135Z"/>
    <m/>
    <m/>
    <m/>
    <s v="2024-004 - City of Dallas Sidewalk 2024"/>
    <x v="0"/>
    <d v="2025-05-12T00:00:00"/>
    <x v="4"/>
    <s v="05/12/2025 7:13 PM"/>
    <d v="2025-05-13T12:56:08"/>
    <s v="Approved On Time"/>
    <n v="3"/>
    <s v=""/>
    <s v="280 4000B - 432 F P S DRIVE 8"/>
    <s v="240682 - Eligio Hernandez"/>
    <s v="Jose Rangel's Crew"/>
  </r>
  <r>
    <n v="603128"/>
    <s v="240682"/>
    <s v="Eligio Hernandez"/>
    <x v="0"/>
    <x v="0"/>
    <s v="250 4000A"/>
    <s v="455 FG CURB 18"/>
    <s v="1"/>
    <n v="3"/>
    <x v="4"/>
    <x v="1"/>
    <m/>
    <x v="3"/>
    <s v="Concrete"/>
    <s v="Jose M. Rangel"/>
    <s v="05/12/2025, 19:13"/>
    <m/>
    <s v="0001-01-01T00:00:00Z"/>
    <x v="30"/>
    <s v="2025-05-13T12:56:08.0889587Z"/>
    <m/>
    <m/>
    <m/>
    <s v="2024-004 - City of Dallas Sidewalk 2024"/>
    <x v="0"/>
    <d v="2025-05-12T00:00:00"/>
    <x v="4"/>
    <s v="05/12/2025 7:13 PM"/>
    <d v="2025-05-13T12:56:08"/>
    <s v="Approved On Time"/>
    <n v="3"/>
    <s v=""/>
    <s v="250 4000A - 455 FG CURB 18"/>
    <s v="240682 - Eligio Hernandez"/>
    <s v="Jose Rangel's Crew"/>
  </r>
  <r>
    <n v="603129"/>
    <s v="240682"/>
    <s v="Eligio Hernandez"/>
    <x v="0"/>
    <x v="0"/>
    <s v="250 4000B"/>
    <s v="455 F P S CURB 18"/>
    <s v="1"/>
    <n v="1"/>
    <x v="4"/>
    <x v="1"/>
    <m/>
    <x v="3"/>
    <s v="Concrete"/>
    <s v="Jose M. Rangel"/>
    <s v="05/12/2025, 19:13"/>
    <m/>
    <s v="0001-01-01T00:00:00Z"/>
    <x v="30"/>
    <s v="2025-05-13T12:56:08.0971611Z"/>
    <m/>
    <m/>
    <m/>
    <s v="2024-004 - City of Dallas Sidewalk 2024"/>
    <x v="0"/>
    <d v="2025-05-12T00:00:00"/>
    <x v="4"/>
    <s v="05/12/2025 7:13 PM"/>
    <d v="2025-05-13T12:56:08"/>
    <s v="Approved On Time"/>
    <n v="1"/>
    <s v=""/>
    <s v="250 4000B - 455 F P S CURB 18"/>
    <s v="240682 - Eligio Hernandez"/>
    <s v="Jose Rangel's Crew"/>
  </r>
  <r>
    <n v="603111"/>
    <s v="240042"/>
    <s v="Artemio Garcia"/>
    <x v="0"/>
    <x v="0"/>
    <s v="130 4000A"/>
    <s v="201 REM CONC DRIVE PVMT APRON"/>
    <s v="1"/>
    <n v="1"/>
    <x v="4"/>
    <x v="1"/>
    <m/>
    <x v="3"/>
    <s v="Concrete"/>
    <s v="Jose M. Rangel"/>
    <s v="05/12/2025, 19:12"/>
    <m/>
    <s v="0001-01-01T00:00:00Z"/>
    <x v="30"/>
    <s v="2025-05-13T12:56:05.6371748Z"/>
    <m/>
    <m/>
    <m/>
    <s v="2024-004 - City of Dallas Sidewalk 2024"/>
    <x v="0"/>
    <d v="2025-05-12T00:00:00"/>
    <x v="4"/>
    <s v="05/12/2025 7:12 PM"/>
    <d v="2025-05-13T12:56:05"/>
    <s v="Approved On Time"/>
    <n v="1"/>
    <s v=""/>
    <s v="130 4000A - 201 REM CONC DRIVE PVMT APRON"/>
    <s v="240042 - Artemio Garcia"/>
    <s v="Jose Rangel's Crew"/>
  </r>
  <r>
    <n v="603112"/>
    <s v="240042"/>
    <s v="Artemio Garcia"/>
    <x v="0"/>
    <x v="0"/>
    <s v="130 4000B"/>
    <s v="201 HAUL CONC DRIVE PVMT APRON"/>
    <s v="1"/>
    <n v="1"/>
    <x v="4"/>
    <x v="1"/>
    <m/>
    <x v="3"/>
    <s v="Concrete"/>
    <s v="Jose M. Rangel"/>
    <s v="05/12/2025, 19:12"/>
    <m/>
    <s v="0001-01-01T00:00:00Z"/>
    <x v="30"/>
    <s v="2025-05-13T12:56:05.6476231Z"/>
    <m/>
    <m/>
    <m/>
    <s v="2024-004 - City of Dallas Sidewalk 2024"/>
    <x v="0"/>
    <d v="2025-05-12T00:00:00"/>
    <x v="4"/>
    <s v="05/12/2025 7:12 PM"/>
    <d v="2025-05-13T12:56:05"/>
    <s v="Approved On Time"/>
    <n v="1"/>
    <s v=""/>
    <s v="130 4000B - 201 HAUL CONC DRIVE PVMT APRON"/>
    <s v="240042 - Artemio Garcia"/>
    <s v="Jose Rangel's Crew"/>
  </r>
  <r>
    <n v="603113"/>
    <s v="240042"/>
    <s v="Artemio Garcia"/>
    <x v="0"/>
    <x v="0"/>
    <s v="140 4000A"/>
    <s v="202 REM SEPARATE CURB"/>
    <s v="1"/>
    <n v="1"/>
    <x v="4"/>
    <x v="1"/>
    <m/>
    <x v="3"/>
    <s v="Concrete"/>
    <s v="Jose M. Rangel"/>
    <s v="05/12/2025, 19:12"/>
    <m/>
    <s v="0001-01-01T00:00:00Z"/>
    <x v="30"/>
    <s v="2025-05-13T12:56:05.655999Z"/>
    <m/>
    <m/>
    <m/>
    <s v="2024-004 - City of Dallas Sidewalk 2024"/>
    <x v="0"/>
    <d v="2025-05-12T00:00:00"/>
    <x v="4"/>
    <s v="05/12/2025 7:12 PM"/>
    <d v="2025-05-13T12:56:05"/>
    <s v="Approved On Time"/>
    <n v="1"/>
    <s v=""/>
    <s v="140 4000A - 202 REM SEPARATE CURB"/>
    <s v="240042 - Artemio Garcia"/>
    <s v="Jose Rangel's Crew"/>
  </r>
  <r>
    <n v="603114"/>
    <s v="240042"/>
    <s v="Artemio Garcia"/>
    <x v="0"/>
    <x v="0"/>
    <s v="280 4000A"/>
    <s v="432 FG DRIVE 8"/>
    <s v="1"/>
    <n v="3"/>
    <x v="4"/>
    <x v="1"/>
    <m/>
    <x v="3"/>
    <s v="Concrete"/>
    <s v="Jose M. Rangel"/>
    <s v="05/12/2025, 19:12"/>
    <m/>
    <s v="0001-01-01T00:00:00Z"/>
    <x v="30"/>
    <s v="2025-05-13T12:56:05.6713609Z"/>
    <m/>
    <m/>
    <m/>
    <s v="2024-004 - City of Dallas Sidewalk 2024"/>
    <x v="0"/>
    <d v="2025-05-12T00:00:00"/>
    <x v="4"/>
    <s v="05/12/2025 7:12 PM"/>
    <d v="2025-05-13T12:56:05"/>
    <s v="Approved On Time"/>
    <n v="3"/>
    <s v=""/>
    <s v="280 4000A - 432 FG DRIVE 8"/>
    <s v="240042 - Artemio Garcia"/>
    <s v="Jose Rangel's Crew"/>
  </r>
  <r>
    <n v="603115"/>
    <s v="240042"/>
    <s v="Artemio Garcia"/>
    <x v="0"/>
    <x v="0"/>
    <s v="280 4000B"/>
    <s v="432 F P S DRIVE 8"/>
    <s v="1"/>
    <n v="3"/>
    <x v="4"/>
    <x v="1"/>
    <m/>
    <x v="3"/>
    <s v="Concrete"/>
    <s v="Jose M. Rangel"/>
    <s v="05/12/2025, 19:12"/>
    <m/>
    <s v="0001-01-01T00:00:00Z"/>
    <x v="30"/>
    <s v="2025-05-13T12:56:05.6797101Z"/>
    <m/>
    <m/>
    <m/>
    <s v="2024-004 - City of Dallas Sidewalk 2024"/>
    <x v="0"/>
    <d v="2025-05-12T00:00:00"/>
    <x v="4"/>
    <s v="05/12/2025 7:12 PM"/>
    <d v="2025-05-13T12:56:05"/>
    <s v="Approved On Time"/>
    <n v="3"/>
    <s v=""/>
    <s v="280 4000B - 432 F P S DRIVE 8"/>
    <s v="240042 - Artemio Garcia"/>
    <s v="Jose Rangel's Crew"/>
  </r>
  <r>
    <n v="603116"/>
    <s v="240042"/>
    <s v="Artemio Garcia"/>
    <x v="0"/>
    <x v="0"/>
    <s v="250 4000A"/>
    <s v="455 FG CURB 18"/>
    <s v="1"/>
    <n v="1"/>
    <x v="4"/>
    <x v="1"/>
    <m/>
    <x v="3"/>
    <s v="Concrete"/>
    <s v="Jose M. Rangel"/>
    <s v="05/12/2025, 19:12"/>
    <m/>
    <s v="0001-01-01T00:00:00Z"/>
    <x v="30"/>
    <s v="2025-05-13T12:56:05.6928487Z"/>
    <m/>
    <m/>
    <m/>
    <s v="2024-004 - City of Dallas Sidewalk 2024"/>
    <x v="0"/>
    <d v="2025-05-12T00:00:00"/>
    <x v="4"/>
    <s v="05/12/2025 7:12 PM"/>
    <d v="2025-05-13T12:56:05"/>
    <s v="Approved On Time"/>
    <n v="1"/>
    <s v=""/>
    <s v="250 4000A - 455 FG CURB 18"/>
    <s v="240042 - Artemio Garcia"/>
    <s v="Jose Rangel's Crew"/>
  </r>
  <r>
    <n v="603569"/>
    <s v="240682"/>
    <s v="Eligio Hernandez"/>
    <x v="0"/>
    <x v="0"/>
    <s v="280 4000A"/>
    <s v="432 FG DRIVE 8"/>
    <s v="1"/>
    <n v="5"/>
    <x v="3"/>
    <x v="1"/>
    <m/>
    <x v="3"/>
    <s v="Concrete"/>
    <s v="Jose M. Rangel"/>
    <s v="05/13/2025, 19:25"/>
    <m/>
    <s v="0001-01-01T00:00:00Z"/>
    <x v="30"/>
    <s v="2025-05-14T12:50:22.3216111Z"/>
    <m/>
    <m/>
    <m/>
    <s v="2024-004 - City of Dallas Sidewalk 2024"/>
    <x v="0"/>
    <d v="2025-05-13T00:00:00"/>
    <x v="3"/>
    <s v="05/13/2025 7:25 PM"/>
    <d v="2025-05-14T12:50:22"/>
    <s v="Approved On Time"/>
    <n v="5"/>
    <s v=""/>
    <s v="280 4000A - 432 FG DRIVE 8"/>
    <s v="240682 - Eligio Hernandez"/>
    <s v="Jose Rangel's Crew"/>
  </r>
  <r>
    <n v="603570"/>
    <s v="240682"/>
    <s v="Eligio Hernandez"/>
    <x v="0"/>
    <x v="0"/>
    <s v="280 4000B"/>
    <s v="432 F P S DRIVE 8"/>
    <s v="1"/>
    <n v="5"/>
    <x v="3"/>
    <x v="1"/>
    <m/>
    <x v="3"/>
    <s v="Concrete"/>
    <s v="Jose M. Rangel"/>
    <s v="05/13/2025, 19:25"/>
    <m/>
    <s v="0001-01-01T00:00:00Z"/>
    <x v="30"/>
    <s v="2025-05-14T12:50:22.3294821Z"/>
    <m/>
    <m/>
    <m/>
    <s v="2024-004 - City of Dallas Sidewalk 2024"/>
    <x v="0"/>
    <d v="2025-05-13T00:00:00"/>
    <x v="3"/>
    <s v="05/13/2025 7:25 PM"/>
    <d v="2025-05-14T12:50:22"/>
    <s v="Approved On Time"/>
    <n v="5"/>
    <s v=""/>
    <s v="280 4000B - 432 F P S DRIVE 8"/>
    <s v="240682 - Eligio Hernandez"/>
    <s v="Jose Rangel's Crew"/>
  </r>
  <r>
    <n v="603548"/>
    <s v="240067"/>
    <s v="Jose M. Rangel"/>
    <x v="0"/>
    <x v="0"/>
    <s v="280 4000A"/>
    <s v="432 FG DRIVE 8"/>
    <s v="1"/>
    <n v="3"/>
    <x v="3"/>
    <x v="1"/>
    <m/>
    <x v="3"/>
    <s v="Concrete"/>
    <s v="Jose M. Rangel"/>
    <s v="05/13/2025, 19:24"/>
    <m/>
    <s v="0001-01-01T00:00:00Z"/>
    <x v="30"/>
    <s v="2025-05-14T12:50:26.6503031Z"/>
    <m/>
    <m/>
    <m/>
    <s v="2024-004 - City of Dallas Sidewalk 2024"/>
    <x v="0"/>
    <d v="2025-05-13T00:00:00"/>
    <x v="3"/>
    <s v="05/13/2025 7:24 PM"/>
    <d v="2025-05-14T12:50:26"/>
    <s v="Approved On Time"/>
    <n v="3"/>
    <s v=""/>
    <s v="280 4000A - 432 FG DRIVE 8"/>
    <s v="240067 - Jose M. Rangel"/>
    <s v="Jose Rangel's Crew"/>
  </r>
  <r>
    <n v="603549"/>
    <s v="240067"/>
    <s v="Jose M. Rangel"/>
    <x v="0"/>
    <x v="0"/>
    <s v="280 4000B"/>
    <s v="432 F P S DRIVE 8"/>
    <s v="1"/>
    <n v="3"/>
    <x v="3"/>
    <x v="1"/>
    <m/>
    <x v="3"/>
    <s v="Concrete"/>
    <s v="Jose M. Rangel"/>
    <s v="05/13/2025, 19:24"/>
    <m/>
    <s v="0001-01-01T00:00:00Z"/>
    <x v="30"/>
    <s v="2025-05-14T12:50:26.6585618Z"/>
    <m/>
    <m/>
    <m/>
    <s v="2024-004 - City of Dallas Sidewalk 2024"/>
    <x v="0"/>
    <d v="2025-05-13T00:00:00"/>
    <x v="3"/>
    <s v="05/13/2025 7:24 PM"/>
    <d v="2025-05-14T12:50:26"/>
    <s v="Approved On Time"/>
    <n v="3"/>
    <s v=""/>
    <s v="280 4000B - 432 F P S DRIVE 8"/>
    <s v="240067 - Jose M. Rangel"/>
    <s v="Jose Rangel's Crew"/>
  </r>
  <r>
    <n v="603550"/>
    <s v="240067"/>
    <s v="Jose M. Rangel"/>
    <x v="0"/>
    <x v="0"/>
    <s v="250 4000A"/>
    <s v="455 FG CURB 18"/>
    <s v="1"/>
    <n v="2"/>
    <x v="3"/>
    <x v="1"/>
    <m/>
    <x v="3"/>
    <s v="Concrete"/>
    <s v="Jose M. Rangel"/>
    <s v="05/13/2025, 19:24"/>
    <m/>
    <s v="0001-01-01T00:00:00Z"/>
    <x v="30"/>
    <s v="2025-05-14T12:50:26.665773Z"/>
    <m/>
    <m/>
    <m/>
    <s v="2024-004 - City of Dallas Sidewalk 2024"/>
    <x v="0"/>
    <d v="2025-05-13T00:00:00"/>
    <x v="3"/>
    <s v="05/13/2025 7:24 PM"/>
    <d v="2025-05-14T12:50:26"/>
    <s v="Approved On Time"/>
    <n v="2"/>
    <s v=""/>
    <s v="250 4000A - 455 FG CURB 18"/>
    <s v="240067 - Jose M. Rangel"/>
    <s v="Jose Rangel's Crew"/>
  </r>
  <r>
    <n v="603105"/>
    <s v="240776"/>
    <s v="Oscar De La Paz"/>
    <x v="0"/>
    <x v="0"/>
    <s v="280 4000A"/>
    <s v="432 FG DRIVE 8"/>
    <s v="1"/>
    <n v="3"/>
    <x v="4"/>
    <x v="1"/>
    <m/>
    <x v="3"/>
    <s v="Concrete"/>
    <s v="Jose M. Rangel"/>
    <s v="05/12/2025, 19:12"/>
    <m/>
    <s v="0001-01-01T00:00:00Z"/>
    <x v="30"/>
    <s v="2025-05-13T12:56:20.8605022Z"/>
    <m/>
    <m/>
    <m/>
    <s v="2024-004 - City of Dallas Sidewalk 2024"/>
    <x v="0"/>
    <d v="2025-05-12T00:00:00"/>
    <x v="4"/>
    <s v="05/12/2025 7:12 PM"/>
    <d v="2025-05-13T12:56:20"/>
    <s v="Approved On Time"/>
    <n v="3"/>
    <s v=""/>
    <s v="280 4000A - 432 FG DRIVE 8"/>
    <s v="240776 - Oscar De La Paz"/>
    <s v="Jose Rangel's Crew"/>
  </r>
  <r>
    <n v="603106"/>
    <s v="240776"/>
    <s v="Oscar De La Paz"/>
    <x v="0"/>
    <x v="0"/>
    <s v="280 4000B"/>
    <s v="432 F P S DRIVE 8"/>
    <s v="1"/>
    <n v="3"/>
    <x v="4"/>
    <x v="1"/>
    <m/>
    <x v="3"/>
    <s v="Concrete"/>
    <s v="Jose M. Rangel"/>
    <s v="05/12/2025, 19:12"/>
    <m/>
    <s v="0001-01-01T00:00:00Z"/>
    <x v="30"/>
    <s v="2025-05-13T12:56:20.8691649Z"/>
    <m/>
    <m/>
    <m/>
    <s v="2024-004 - City of Dallas Sidewalk 2024"/>
    <x v="0"/>
    <d v="2025-05-12T00:00:00"/>
    <x v="4"/>
    <s v="05/12/2025 7:12 PM"/>
    <d v="2025-05-13T12:56:20"/>
    <s v="Approved On Time"/>
    <n v="3"/>
    <s v=""/>
    <s v="280 4000B - 432 F P S DRIVE 8"/>
    <s v="240776 - Oscar De La Paz"/>
    <s v="Jose Rangel's Crew"/>
  </r>
  <r>
    <n v="603107"/>
    <s v="240776"/>
    <s v="Oscar De La Paz"/>
    <x v="0"/>
    <x v="0"/>
    <s v="250 4000A"/>
    <s v="455 FG CURB 18"/>
    <s v="1"/>
    <n v="1"/>
    <x v="4"/>
    <x v="1"/>
    <m/>
    <x v="3"/>
    <s v="Concrete"/>
    <s v="Jose M. Rangel"/>
    <s v="05/12/2025, 19:12"/>
    <m/>
    <s v="0001-01-01T00:00:00Z"/>
    <x v="30"/>
    <s v="2025-05-13T12:56:20.8797981Z"/>
    <m/>
    <m/>
    <m/>
    <s v="2024-004 - City of Dallas Sidewalk 2024"/>
    <x v="0"/>
    <d v="2025-05-12T00:00:00"/>
    <x v="4"/>
    <s v="05/12/2025 7:12 PM"/>
    <d v="2025-05-13T12:56:20"/>
    <s v="Approved On Time"/>
    <n v="1"/>
    <s v=""/>
    <s v="250 4000A - 455 FG CURB 18"/>
    <s v="240776 - Oscar De La Paz"/>
    <s v="Jose Rangel's Crew"/>
  </r>
  <r>
    <n v="603108"/>
    <s v="240776"/>
    <s v="Oscar De La Paz"/>
    <x v="0"/>
    <x v="0"/>
    <s v="250 4000B"/>
    <s v="455 F P S CURB 18"/>
    <s v="1"/>
    <n v="1"/>
    <x v="4"/>
    <x v="1"/>
    <m/>
    <x v="3"/>
    <s v="Concrete"/>
    <s v="Jose M. Rangel"/>
    <s v="05/12/2025, 19:12"/>
    <m/>
    <s v="0001-01-01T00:00:00Z"/>
    <x v="30"/>
    <s v="2025-05-13T12:56:20.8873337Z"/>
    <m/>
    <m/>
    <m/>
    <s v="2024-004 - City of Dallas Sidewalk 2024"/>
    <x v="0"/>
    <d v="2025-05-12T00:00:00"/>
    <x v="4"/>
    <s v="05/12/2025 7:12 PM"/>
    <d v="2025-05-13T12:56:20"/>
    <s v="Approved On Time"/>
    <n v="1"/>
    <s v=""/>
    <s v="250 4000B - 455 F P S CURB 18"/>
    <s v="240776 - Oscar De La Paz"/>
    <s v="Jose Rangel's Crew"/>
  </r>
  <r>
    <n v="603109"/>
    <s v="240776"/>
    <s v="Oscar De La Paz"/>
    <x v="0"/>
    <x v="0"/>
    <s v="710 4000A"/>
    <s v="20300 ADJ WTR METER BOX"/>
    <s v="1"/>
    <n v="1"/>
    <x v="4"/>
    <x v="1"/>
    <m/>
    <x v="3"/>
    <s v="Concrete"/>
    <s v="Jose M. Rangel"/>
    <s v="05/12/2025, 19:12"/>
    <m/>
    <s v="0001-01-01T00:00:00Z"/>
    <x v="30"/>
    <s v="2025-05-13T12:56:20.895053Z"/>
    <m/>
    <m/>
    <m/>
    <s v="2024-004 - City of Dallas Sidewalk 2024"/>
    <x v="0"/>
    <d v="2025-05-12T00:00:00"/>
    <x v="4"/>
    <s v="05/12/2025 7:12 PM"/>
    <d v="2025-05-13T12:56:20"/>
    <s v="Approved On Time"/>
    <n v="1"/>
    <s v=""/>
    <s v="710 4000A - 20300 ADJ WTR METER BOX"/>
    <s v="240776 - Oscar De La Paz"/>
    <s v="Jose Rangel's Crew"/>
  </r>
  <r>
    <n v="603110"/>
    <s v="240776"/>
    <s v="Oscar De La Paz"/>
    <x v="0"/>
    <x v="0"/>
    <s v="750 4000A"/>
    <s v="20340 ADJ WASTEWTR LATER CLEAN"/>
    <s v="1"/>
    <n v="1"/>
    <x v="4"/>
    <x v="1"/>
    <m/>
    <x v="3"/>
    <s v="Concrete"/>
    <s v="Jose M. Rangel"/>
    <s v="05/12/2025, 19:12"/>
    <m/>
    <s v="0001-01-01T00:00:00Z"/>
    <x v="30"/>
    <s v="2025-05-13T12:56:20.9037072Z"/>
    <m/>
    <m/>
    <m/>
    <s v="2024-004 - City of Dallas Sidewalk 2024"/>
    <x v="0"/>
    <d v="2025-05-12T00:00:00"/>
    <x v="4"/>
    <s v="05/12/2025 7:12 PM"/>
    <d v="2025-05-13T12:56:20"/>
    <s v="Approved On Time"/>
    <n v="1"/>
    <s v=""/>
    <s v="750 4000A - 20340 ADJ WASTEWTR LATER CLEAN"/>
    <s v="240776 - Oscar De La Paz"/>
    <s v="Jose Rangel's Crew"/>
  </r>
  <r>
    <n v="603555"/>
    <s v="240776"/>
    <s v="Oscar De La Paz"/>
    <x v="0"/>
    <x v="0"/>
    <s v="280 4000A"/>
    <s v="432 FG DRIVE 8"/>
    <s v="1"/>
    <n v="3"/>
    <x v="3"/>
    <x v="1"/>
    <m/>
    <x v="3"/>
    <s v="Concrete"/>
    <s v="Jose M. Rangel"/>
    <s v="05/13/2025, 19:25"/>
    <m/>
    <s v="0001-01-01T00:00:00Z"/>
    <x v="30"/>
    <s v="2025-05-14T12:50:31.1319342Z"/>
    <m/>
    <m/>
    <m/>
    <s v="2024-004 - City of Dallas Sidewalk 2024"/>
    <x v="0"/>
    <d v="2025-05-13T00:00:00"/>
    <x v="3"/>
    <s v="05/13/2025 7:25 PM"/>
    <d v="2025-05-14T12:50:31"/>
    <s v="Approved On Time"/>
    <n v="3"/>
    <s v=""/>
    <s v="280 4000A - 432 FG DRIVE 8"/>
    <s v="240776 - Oscar De La Paz"/>
    <s v="Jose Rangel's Crew"/>
  </r>
  <r>
    <n v="603556"/>
    <s v="240776"/>
    <s v="Oscar De La Paz"/>
    <x v="0"/>
    <x v="0"/>
    <s v="280 4000B"/>
    <s v="432 F P S DRIVE 8"/>
    <s v="1"/>
    <n v="3"/>
    <x v="3"/>
    <x v="1"/>
    <m/>
    <x v="3"/>
    <s v="Concrete"/>
    <s v="Jose M. Rangel"/>
    <s v="05/13/2025, 19:25"/>
    <m/>
    <s v="0001-01-01T00:00:00Z"/>
    <x v="30"/>
    <s v="2025-05-14T12:50:31.1405372Z"/>
    <m/>
    <m/>
    <m/>
    <s v="2024-004 - City of Dallas Sidewalk 2024"/>
    <x v="0"/>
    <d v="2025-05-13T00:00:00"/>
    <x v="3"/>
    <s v="05/13/2025 7:25 PM"/>
    <d v="2025-05-14T12:50:31"/>
    <s v="Approved On Time"/>
    <n v="3"/>
    <s v=""/>
    <s v="280 4000B - 432 F P S DRIVE 8"/>
    <s v="240776 - Oscar De La Paz"/>
    <s v="Jose Rangel's Crew"/>
  </r>
  <r>
    <n v="603557"/>
    <s v="240776"/>
    <s v="Oscar De La Paz"/>
    <x v="0"/>
    <x v="0"/>
    <s v="250 4000A"/>
    <s v="455 FG CURB 18"/>
    <s v="1"/>
    <n v="2"/>
    <x v="3"/>
    <x v="1"/>
    <m/>
    <x v="3"/>
    <s v="Concrete"/>
    <s v="Jose M. Rangel"/>
    <s v="05/13/2025, 19:25"/>
    <m/>
    <s v="0001-01-01T00:00:00Z"/>
    <x v="30"/>
    <s v="2025-05-14T12:50:31.1568377Z"/>
    <m/>
    <m/>
    <m/>
    <s v="2024-004 - City of Dallas Sidewalk 2024"/>
    <x v="0"/>
    <d v="2025-05-13T00:00:00"/>
    <x v="3"/>
    <s v="05/13/2025 7:25 PM"/>
    <d v="2025-05-14T12:50:31"/>
    <s v="Approved On Time"/>
    <n v="2"/>
    <s v=""/>
    <s v="250 4000A - 455 FG CURB 18"/>
    <s v="240776 - Oscar De La Paz"/>
    <s v="Jose Rangel's Crew"/>
  </r>
  <r>
    <n v="603558"/>
    <s v="240776"/>
    <s v="Oscar De La Paz"/>
    <x v="0"/>
    <x v="0"/>
    <s v="250 4000B"/>
    <s v="455 F P S CURB 18"/>
    <s v="1"/>
    <n v="2"/>
    <x v="3"/>
    <x v="1"/>
    <m/>
    <x v="3"/>
    <s v="Concrete"/>
    <s v="Jose M. Rangel"/>
    <s v="05/13/2025, 19:25"/>
    <m/>
    <s v="0001-01-01T00:00:00Z"/>
    <x v="30"/>
    <s v="2025-05-14T12:50:31.175542Z"/>
    <m/>
    <m/>
    <m/>
    <s v="2024-004 - City of Dallas Sidewalk 2024"/>
    <x v="0"/>
    <d v="2025-05-13T00:00:00"/>
    <x v="3"/>
    <s v="05/13/2025 7:25 PM"/>
    <d v="2025-05-14T12:50:31"/>
    <s v="Approved On Time"/>
    <n v="2"/>
    <s v=""/>
    <s v="250 4000B - 455 F P S CURB 18"/>
    <s v="240776 - Oscar De La Paz"/>
    <s v="Jose Rangel's Crew"/>
  </r>
  <r>
    <n v="603100"/>
    <s v="240688"/>
    <s v="Eliseo Becerra-Mosqueida"/>
    <x v="0"/>
    <x v="0"/>
    <s v="280 4000A"/>
    <s v="432 FG DRIVE 8"/>
    <s v="1"/>
    <n v="4"/>
    <x v="4"/>
    <x v="1"/>
    <m/>
    <x v="3"/>
    <s v="Concrete"/>
    <s v="Jose M. Rangel"/>
    <s v="05/12/2025, 19:11"/>
    <m/>
    <s v="0001-01-01T00:00:00Z"/>
    <x v="30"/>
    <s v="2025-05-13T12:56:10.4473101Z"/>
    <m/>
    <m/>
    <m/>
    <s v="2024-004 - City of Dallas Sidewalk 2024"/>
    <x v="0"/>
    <d v="2025-05-12T00:00:00"/>
    <x v="4"/>
    <s v="05/12/2025 7:11 PM"/>
    <d v="2025-05-13T12:56:10"/>
    <s v="Approved On Time"/>
    <n v="4"/>
    <s v=""/>
    <s v="280 4000A - 432 FG DRIVE 8"/>
    <s v="240688 - Eliseo Becerra-Mosqueida"/>
    <s v="Jose Rangel's Crew"/>
  </r>
  <r>
    <n v="603101"/>
    <s v="240688"/>
    <s v="Eliseo Becerra-Mosqueida"/>
    <x v="0"/>
    <x v="0"/>
    <s v="280 4000B"/>
    <s v="432 F P S DRIVE 8"/>
    <s v="1"/>
    <n v="4"/>
    <x v="4"/>
    <x v="1"/>
    <m/>
    <x v="3"/>
    <s v="Concrete"/>
    <s v="Jose M. Rangel"/>
    <s v="05/12/2025, 19:11"/>
    <m/>
    <s v="0001-01-01T00:00:00Z"/>
    <x v="30"/>
    <s v="2025-05-13T12:56:10.4563724Z"/>
    <m/>
    <m/>
    <m/>
    <s v="2024-004 - City of Dallas Sidewalk 2024"/>
    <x v="0"/>
    <d v="2025-05-12T00:00:00"/>
    <x v="4"/>
    <s v="05/12/2025 7:11 PM"/>
    <d v="2025-05-13T12:56:10"/>
    <s v="Approved On Time"/>
    <n v="4"/>
    <s v=""/>
    <s v="280 4000B - 432 F P S DRIVE 8"/>
    <s v="240688 - Eliseo Becerra-Mosqueida"/>
    <s v="Jose Rangel's Crew"/>
  </r>
  <r>
    <n v="603102"/>
    <s v="240688"/>
    <s v="Eliseo Becerra-Mosqueida"/>
    <x v="0"/>
    <x v="0"/>
    <s v="250 4000A"/>
    <s v="455 FG CURB 18"/>
    <s v="1"/>
    <n v="1"/>
    <x v="4"/>
    <x v="1"/>
    <m/>
    <x v="3"/>
    <s v="Concrete"/>
    <s v="Jose M. Rangel"/>
    <s v="05/12/2025, 19:12"/>
    <m/>
    <s v="0001-01-01T00:00:00Z"/>
    <x v="30"/>
    <s v="2025-05-13T12:56:10.4645295Z"/>
    <m/>
    <m/>
    <m/>
    <s v="2024-004 - City of Dallas Sidewalk 2024"/>
    <x v="0"/>
    <d v="2025-05-12T00:00:00"/>
    <x v="4"/>
    <s v="05/12/2025 7:12 PM"/>
    <d v="2025-05-13T12:56:10"/>
    <s v="Approved On Time"/>
    <n v="1"/>
    <s v=""/>
    <s v="250 4000A - 455 FG CURB 18"/>
    <s v="240688 - Eliseo Becerra-Mosqueida"/>
    <s v="Jose Rangel's Crew"/>
  </r>
  <r>
    <n v="603104"/>
    <s v="240688"/>
    <s v="Eliseo Becerra-Mosqueida"/>
    <x v="0"/>
    <x v="0"/>
    <s v="250 4000B"/>
    <s v="455 F P S CURB 18"/>
    <s v="1"/>
    <n v="1"/>
    <x v="4"/>
    <x v="1"/>
    <m/>
    <x v="3"/>
    <s v="Concrete"/>
    <s v="Jose M. Rangel"/>
    <s v="05/12/2025, 19:12"/>
    <m/>
    <s v="0001-01-01T00:00:00Z"/>
    <x v="30"/>
    <s v="2025-05-13T12:56:10.4745314Z"/>
    <m/>
    <m/>
    <m/>
    <s v="2024-004 - City of Dallas Sidewalk 2024"/>
    <x v="0"/>
    <d v="2025-05-12T00:00:00"/>
    <x v="4"/>
    <s v="05/12/2025 7:12 PM"/>
    <d v="2025-05-13T12:56:10"/>
    <s v="Approved On Time"/>
    <n v="1"/>
    <s v=""/>
    <s v="250 4000B - 455 F P S CURB 18"/>
    <s v="240688 - Eliseo Becerra-Mosqueida"/>
    <s v="Jose Rangel's Crew"/>
  </r>
  <r>
    <n v="603093"/>
    <s v="240067"/>
    <s v="Jose M. Rangel"/>
    <x v="0"/>
    <x v="0"/>
    <s v="280 4000A"/>
    <s v="432 FG DRIVE 8"/>
    <s v="1"/>
    <n v="3"/>
    <x v="4"/>
    <x v="1"/>
    <m/>
    <x v="3"/>
    <s v="Concrete"/>
    <s v="Jose M. Rangel"/>
    <s v="05/12/2025, 19:11"/>
    <m/>
    <s v="0001-01-01T00:00:00Z"/>
    <x v="30"/>
    <s v="2025-05-13T12:56:13.5420138Z"/>
    <m/>
    <m/>
    <m/>
    <s v="2024-004 - City of Dallas Sidewalk 2024"/>
    <x v="0"/>
    <d v="2025-05-12T00:00:00"/>
    <x v="4"/>
    <s v="05/12/2025 7:11 PM"/>
    <d v="2025-05-13T12:56:13"/>
    <s v="Approved On Time"/>
    <n v="3"/>
    <s v=""/>
    <s v="280 4000A - 432 FG DRIVE 8"/>
    <s v="240067 - Jose M. Rangel"/>
    <s v="Jose Rangel's Crew"/>
  </r>
  <r>
    <n v="603094"/>
    <s v="240067"/>
    <s v="Jose M. Rangel"/>
    <x v="0"/>
    <x v="0"/>
    <s v="280 4000B"/>
    <s v="432 F P S DRIVE 8"/>
    <s v="1"/>
    <n v="1"/>
    <x v="4"/>
    <x v="1"/>
    <m/>
    <x v="3"/>
    <s v="Concrete"/>
    <s v="Jose M. Rangel"/>
    <s v="05/12/2025, 19:11"/>
    <m/>
    <s v="0001-01-01T00:00:00Z"/>
    <x v="30"/>
    <s v="2025-05-13T12:56:13.5517853Z"/>
    <m/>
    <m/>
    <m/>
    <s v="2024-004 - City of Dallas Sidewalk 2024"/>
    <x v="0"/>
    <d v="2025-05-12T00:00:00"/>
    <x v="4"/>
    <s v="05/12/2025 7:11 PM"/>
    <d v="2025-05-13T12:56:13"/>
    <s v="Approved On Time"/>
    <n v="1"/>
    <s v=""/>
    <s v="280 4000B - 432 F P S DRIVE 8"/>
    <s v="240067 - Jose M. Rangel"/>
    <s v="Jose Rangel's Crew"/>
  </r>
  <r>
    <n v="603095"/>
    <s v="240067"/>
    <s v="Jose M. Rangel"/>
    <x v="0"/>
    <x v="0"/>
    <s v="250 4000A"/>
    <s v="455 FG CURB 18"/>
    <s v="1"/>
    <n v="1"/>
    <x v="4"/>
    <x v="1"/>
    <m/>
    <x v="3"/>
    <s v="Concrete"/>
    <s v="Jose M. Rangel"/>
    <s v="05/12/2025, 19:11"/>
    <m/>
    <s v="0001-01-01T00:00:00Z"/>
    <x v="30"/>
    <s v="2025-05-13T12:56:13.5612214Z"/>
    <m/>
    <m/>
    <m/>
    <s v="2024-004 - City of Dallas Sidewalk 2024"/>
    <x v="0"/>
    <d v="2025-05-12T00:00:00"/>
    <x v="4"/>
    <s v="05/12/2025 7:11 PM"/>
    <d v="2025-05-13T12:56:13"/>
    <s v="Approved On Time"/>
    <n v="1"/>
    <s v=""/>
    <s v="250 4000A - 455 FG CURB 18"/>
    <s v="240067 - Jose M. Rangel"/>
    <s v="Jose Rangel's Crew"/>
  </r>
  <r>
    <n v="603096"/>
    <s v="240067"/>
    <s v="Jose M. Rangel"/>
    <x v="0"/>
    <x v="0"/>
    <s v="250 4000B"/>
    <s v="455 F P S CURB 18"/>
    <s v="1"/>
    <n v="1"/>
    <x v="4"/>
    <x v="1"/>
    <m/>
    <x v="3"/>
    <s v="Concrete"/>
    <s v="Jose M. Rangel"/>
    <s v="05/12/2025, 19:11"/>
    <m/>
    <s v="0001-01-01T00:00:00Z"/>
    <x v="30"/>
    <s v="2025-05-13T12:56:13.5694205Z"/>
    <m/>
    <m/>
    <m/>
    <s v="2024-004 - City of Dallas Sidewalk 2024"/>
    <x v="0"/>
    <d v="2025-05-12T00:00:00"/>
    <x v="4"/>
    <s v="05/12/2025 7:11 PM"/>
    <d v="2025-05-13T12:56:13"/>
    <s v="Approved On Time"/>
    <n v="1"/>
    <s v=""/>
    <s v="250 4000B - 455 F P S CURB 18"/>
    <s v="240067 - Jose M. Rangel"/>
    <s v="Jose Rangel's Crew"/>
  </r>
  <r>
    <n v="603097"/>
    <s v="240067"/>
    <s v="Jose M. Rangel"/>
    <x v="0"/>
    <x v="0"/>
    <s v="710 4000A"/>
    <s v="20300 ADJ WTR METER BOX"/>
    <s v="1"/>
    <n v="1"/>
    <x v="4"/>
    <x v="1"/>
    <m/>
    <x v="3"/>
    <s v="Concrete"/>
    <s v="Jose M. Rangel"/>
    <s v="05/12/2025, 19:11"/>
    <m/>
    <s v="0001-01-01T00:00:00Z"/>
    <x v="30"/>
    <s v="2025-05-13T12:56:13.577459Z"/>
    <m/>
    <m/>
    <m/>
    <s v="2024-004 - City of Dallas Sidewalk 2024"/>
    <x v="0"/>
    <d v="2025-05-12T00:00:00"/>
    <x v="4"/>
    <s v="05/12/2025 7:11 PM"/>
    <d v="2025-05-13T12:56:13"/>
    <s v="Approved On Time"/>
    <n v="1"/>
    <s v=""/>
    <s v="710 4000A - 20300 ADJ WTR METER BOX"/>
    <s v="240067 - Jose M. Rangel"/>
    <s v="Jose Rangel's Crew"/>
  </r>
  <r>
    <n v="603098"/>
    <s v="240067"/>
    <s v="Jose M. Rangel"/>
    <x v="0"/>
    <x v="0"/>
    <s v="750 4000A"/>
    <s v="20340 ADJ WASTEWTR LATER CLEAN"/>
    <s v="1"/>
    <n v="1"/>
    <x v="4"/>
    <x v="1"/>
    <m/>
    <x v="3"/>
    <s v="Concrete"/>
    <s v="Jose M. Rangel"/>
    <s v="05/12/2025, 19:11"/>
    <m/>
    <s v="0001-01-01T00:00:00Z"/>
    <x v="30"/>
    <s v="2025-05-13T12:56:13.5861187Z"/>
    <m/>
    <m/>
    <m/>
    <s v="2024-004 - City of Dallas Sidewalk 2024"/>
    <x v="0"/>
    <d v="2025-05-12T00:00:00"/>
    <x v="4"/>
    <s v="05/12/2025 7:11 PM"/>
    <d v="2025-05-13T12:56:13"/>
    <s v="Approved On Time"/>
    <n v="1"/>
    <s v=""/>
    <s v="750 4000A - 20340 ADJ WASTEWTR LATER CLEAN"/>
    <s v="240067 - Jose M. Rangel"/>
    <s v="Jose Rangel's Crew"/>
  </r>
  <r>
    <n v="603396"/>
    <s v="240712"/>
    <s v="Martin A. Montalvo"/>
    <x v="0"/>
    <x v="0"/>
    <s v="9000 100C"/>
    <s v="LD INOUT SHOW UP REPAIR LABOR"/>
    <s v="1"/>
    <n v="1"/>
    <x v="4"/>
    <x v="1"/>
    <m/>
    <x v="10"/>
    <s v="Concrete"/>
    <s v="Gerald A. Ehimhen"/>
    <s v="05/13/2025, 07:53"/>
    <m/>
    <s v="0001-01-01T00:00:00Z"/>
    <x v="30"/>
    <s v="2025-05-13T12:54:17.825819Z"/>
    <m/>
    <m/>
    <m/>
    <s v="2024-004 - City of Dallas Sidewalk 2024"/>
    <x v="0"/>
    <d v="2025-05-12T00:00:00"/>
    <x v="4"/>
    <s v="05/13/2025 7:53 AM"/>
    <d v="2025-05-13T12:54:17"/>
    <s v="Approved On Time"/>
    <n v="1"/>
    <s v=""/>
    <s v="9000 100C - LD INOUT SHOW UP REPAIR LABOR"/>
    <s v="240712 - Martin A. Montalvo"/>
    <s v="Jesus Lopez's Crew"/>
  </r>
  <r>
    <n v="603803"/>
    <s v="240712"/>
    <s v="Martin A. Montalvo"/>
    <x v="0"/>
    <x v="0"/>
    <s v="9000 100C"/>
    <s v="LD INOUT SHOW UP REPAIR LABOR"/>
    <s v="1"/>
    <n v="1"/>
    <x v="3"/>
    <x v="1"/>
    <m/>
    <x v="10"/>
    <s v="Concrete"/>
    <s v="Gerald A. Ehimhen"/>
    <s v="05/14/2025, 07:47"/>
    <m/>
    <s v="0001-01-01T00:00:00Z"/>
    <x v="30"/>
    <s v="2025-05-14T12:47:54.3916424Z"/>
    <m/>
    <m/>
    <m/>
    <s v="2024-004 - City of Dallas Sidewalk 2024"/>
    <x v="0"/>
    <d v="2025-05-13T00:00:00"/>
    <x v="3"/>
    <s v="05/14/2025 7:47 AM"/>
    <d v="2025-05-14T12:47:54"/>
    <s v="Approved On Time"/>
    <n v="1"/>
    <s v=""/>
    <s v="9000 100C - LD INOUT SHOW UP REPAIR LABOR"/>
    <s v="240712 - Martin A. Montalvo"/>
    <s v="Jesus Lopez's Crew"/>
  </r>
  <r>
    <n v="603397"/>
    <s v="240054"/>
    <s v="Valentin Lopez"/>
    <x v="0"/>
    <x v="0"/>
    <s v="290 4000A"/>
    <s v="455 FG PVMT 10"/>
    <s v="1"/>
    <n v="1"/>
    <x v="4"/>
    <x v="1"/>
    <m/>
    <x v="0"/>
    <s v="Concrete"/>
    <s v="Gerald A. Ehimhen"/>
    <s v="05/13/2025, 07:57"/>
    <m/>
    <s v="0001-01-01T00:00:00Z"/>
    <x v="30"/>
    <s v="2025-05-13T12:59:38.7989098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290 4000A - 455 FG PVMT 10"/>
    <s v="240054 - Valentin Lopez"/>
    <s v="Valentin Lopez's Crew"/>
  </r>
  <r>
    <n v="603398"/>
    <s v="240054"/>
    <s v="Valentin Lopez"/>
    <x v="0"/>
    <x v="0"/>
    <s v="250 4000B"/>
    <s v="455 F P S CURB 18"/>
    <s v="1"/>
    <n v="1"/>
    <x v="4"/>
    <x v="1"/>
    <m/>
    <x v="0"/>
    <s v="Concrete"/>
    <s v="Gerald A. Ehimhen"/>
    <s v="05/13/2025, 07:57"/>
    <m/>
    <s v="0001-01-01T00:00:00Z"/>
    <x v="30"/>
    <s v="2025-05-13T12:59:38.8076148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250 4000B - 455 F P S CURB 18"/>
    <s v="240054 - Valentin Lopez"/>
    <s v="Valentin Lopez's Crew"/>
  </r>
  <r>
    <n v="603399"/>
    <s v="240054"/>
    <s v="Valentin Lopez"/>
    <x v="0"/>
    <x v="0"/>
    <s v="140 4000A"/>
    <s v="202 REM SEPARATE CURB"/>
    <s v="1"/>
    <n v="1"/>
    <x v="4"/>
    <x v="1"/>
    <m/>
    <x v="0"/>
    <s v="Concrete"/>
    <s v="Gerald A. Ehimhen"/>
    <s v="05/13/2025, 07:57"/>
    <m/>
    <s v="0001-01-01T00:00:00Z"/>
    <x v="30"/>
    <s v="2025-05-13T12:59:38.817635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140 4000A - 202 REM SEPARATE CURB"/>
    <s v="240054 - Valentin Lopez"/>
    <s v="Valentin Lopez's Crew"/>
  </r>
  <r>
    <n v="603400"/>
    <s v="240054"/>
    <s v="Valentin Lopez"/>
    <x v="0"/>
    <x v="0"/>
    <s v="130 4000A"/>
    <s v="201 REM CONC DRIVE PVMT APRON"/>
    <s v="1"/>
    <n v="1"/>
    <x v="4"/>
    <x v="1"/>
    <m/>
    <x v="0"/>
    <s v="Concrete"/>
    <s v="Gerald A. Ehimhen"/>
    <s v="05/13/2025, 07:57"/>
    <m/>
    <s v="0001-01-01T00:00:00Z"/>
    <x v="30"/>
    <s v="2025-05-13T12:59:38.8256747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130 4000A - 201 REM CONC DRIVE PVMT APRON"/>
    <s v="240054 - Valentin Lopez"/>
    <s v="Valentin Lopez's Crew"/>
  </r>
  <r>
    <n v="603401"/>
    <s v="240054"/>
    <s v="Valentin Lopez"/>
    <x v="0"/>
    <x v="0"/>
    <s v="250 4000A"/>
    <s v="455 FG CURB 18"/>
    <s v="1"/>
    <n v="1"/>
    <x v="4"/>
    <x v="1"/>
    <m/>
    <x v="0"/>
    <s v="Concrete"/>
    <s v="Gerald A. Ehimhen"/>
    <s v="05/13/2025, 07:57"/>
    <m/>
    <s v="0001-01-01T00:00:00Z"/>
    <x v="30"/>
    <s v="2025-05-13T12:59:38.834509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250 4000A - 455 FG CURB 18"/>
    <s v="240054 - Valentin Lopez"/>
    <s v="Valentin Lopez's Crew"/>
  </r>
  <r>
    <n v="603402"/>
    <s v="240054"/>
    <s v="Valentin Lopez"/>
    <x v="0"/>
    <x v="0"/>
    <s v="290 4000B"/>
    <s v="455 F P S PVMT 10"/>
    <s v="1"/>
    <n v="1"/>
    <x v="4"/>
    <x v="1"/>
    <m/>
    <x v="0"/>
    <s v="Concrete"/>
    <s v="Gerald A. Ehimhen"/>
    <s v="05/13/2025, 07:57"/>
    <m/>
    <s v="0001-01-01T00:00:00Z"/>
    <x v="30"/>
    <s v="2025-05-13T12:59:38.8421266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290 4000B - 455 F P S PVMT 10"/>
    <s v="240054 - Valentin Lopez"/>
    <s v="Valentin Lopez's Crew"/>
  </r>
  <r>
    <n v="603403"/>
    <s v="240054"/>
    <s v="Valentin Lopez"/>
    <x v="0"/>
    <x v="0"/>
    <s v="130 4000B"/>
    <s v="201 HAUL CONC DRIVE PVMT APRON"/>
    <s v="1"/>
    <n v="1"/>
    <x v="4"/>
    <x v="1"/>
    <m/>
    <x v="0"/>
    <s v="Concrete"/>
    <s v="Gerald A. Ehimhen"/>
    <s v="05/13/2025, 07:57"/>
    <m/>
    <s v="0001-01-01T00:00:00Z"/>
    <x v="30"/>
    <s v="2025-05-13T12:59:38.8506867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130 4000B - 201 HAUL CONC DRIVE PVMT APRON"/>
    <s v="240054 - Valentin Lopez"/>
    <s v="Valentin Lopez's Crew"/>
  </r>
  <r>
    <n v="603404"/>
    <s v="240054"/>
    <s v="Valentin Lopez"/>
    <x v="0"/>
    <x v="0"/>
    <s v="680 4000B"/>
    <s v="1224 REM INLET PROT"/>
    <s v="1"/>
    <n v="1"/>
    <x v="4"/>
    <x v="1"/>
    <m/>
    <x v="0"/>
    <s v="Concrete"/>
    <s v="Gerald A. Ehimhen"/>
    <s v="05/13/2025, 07:57"/>
    <m/>
    <s v="0001-01-01T00:00:00Z"/>
    <x v="30"/>
    <s v="2025-05-13T12:59:38.8594354Z"/>
    <m/>
    <m/>
    <m/>
    <s v="2024-004 - City of Dallas Sidewalk 2024"/>
    <x v="0"/>
    <d v="2025-05-12T00:00:00"/>
    <x v="4"/>
    <s v="05/13/2025 7:57 AM"/>
    <d v="2025-05-13T12:59:38"/>
    <s v="Approved On Time"/>
    <n v="1"/>
    <s v=""/>
    <s v="680 4000B - 1224 REM INLET PROT"/>
    <s v="240054 - Valentin Lopez"/>
    <s v="Valentin Lopez's Crew"/>
  </r>
  <r>
    <n v="603806"/>
    <s v="240042"/>
    <s v="Artemio Garcia"/>
    <x v="0"/>
    <x v="0"/>
    <s v="130 4000B"/>
    <s v="201 HAUL CONC DRIVE PVMT APRON"/>
    <s v="1"/>
    <n v="1"/>
    <x v="3"/>
    <x v="1"/>
    <m/>
    <x v="3"/>
    <s v="Concrete"/>
    <s v="Gerald A. Ehimhen"/>
    <s v="05/14/2025, 07:49"/>
    <m/>
    <s v="0001-01-01T00:00:00Z"/>
    <x v="30"/>
    <s v="2025-05-14T12:50:19.8302794Z"/>
    <m/>
    <m/>
    <m/>
    <s v="2024-004 - City of Dallas Sidewalk 2024"/>
    <x v="0"/>
    <d v="2025-05-13T00:00:00"/>
    <x v="3"/>
    <s v="05/14/2025 7:49 AM"/>
    <d v="2025-05-14T12:50:19"/>
    <s v="Approved On Time"/>
    <n v="1"/>
    <s v=""/>
    <s v="130 4000B - 201 HAUL CONC DRIVE PVMT APRON"/>
    <s v="240042 - Artemio Garcia"/>
    <s v="Jose Rangel's Crew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2">
  <r>
    <x v="0"/>
    <x v="0"/>
    <d v="2025-05-16T00:00:00"/>
    <x v="0"/>
    <s v="05/18/2025 7:14 PM"/>
    <d v="1901-01-01T00:00:00"/>
    <x v="0"/>
    <n v="2"/>
    <s v=""/>
    <s v="440 4000C - 618 F P S BFR 6"/>
    <s v="240054 - Valentin Lopez"/>
    <s v="Valentin Lopez's Crew"/>
  </r>
  <r>
    <x v="0"/>
    <x v="0"/>
    <d v="2025-05-16T00:00:00"/>
    <x v="0"/>
    <s v="05/18/2025 7:14 PM"/>
    <d v="1901-01-01T00:00:00"/>
    <x v="0"/>
    <n v="2"/>
    <s v=""/>
    <s v="440 4000B - 618 FG BFR 6"/>
    <s v="240054 - Valentin Lopez"/>
    <s v="Valentin Lopez's Crew"/>
  </r>
  <r>
    <x v="0"/>
    <x v="0"/>
    <d v="2025-05-16T00:00:00"/>
    <x v="0"/>
    <s v="05/18/2025 7:14 PM"/>
    <d v="1901-01-01T00:00:00"/>
    <x v="0"/>
    <n v="2"/>
    <s v=""/>
    <s v="200 4000C - 355 F P S SDW 4"/>
    <s v="240054 - Valentin Lopez"/>
    <s v="Valentin Lopez's Crew"/>
  </r>
  <r>
    <x v="0"/>
    <x v="0"/>
    <d v="2025-05-16T00:00:00"/>
    <x v="0"/>
    <s v="05/18/2025 7:14 PM"/>
    <d v="1901-01-01T00:00:00"/>
    <x v="0"/>
    <n v="2"/>
    <s v=""/>
    <s v="200 4000B - 355 FG SDW 4"/>
    <s v="240054 - Valentin Lopez"/>
    <s v="Valentin Lopez's Crew"/>
  </r>
  <r>
    <x v="0"/>
    <x v="0"/>
    <d v="2025-05-15T00:00:00"/>
    <x v="1"/>
    <s v="05/16/2025 6:42 AM"/>
    <d v="1901-01-01T00:00:00"/>
    <x v="0"/>
    <n v="3"/>
    <s v=""/>
    <s v="370 4000A - 463 FG PVMT 8"/>
    <s v="240054 - Valentin Lopez"/>
    <s v="Valentin Lopez's Crew"/>
  </r>
  <r>
    <x v="0"/>
    <x v="0"/>
    <d v="2025-05-15T00:00:00"/>
    <x v="1"/>
    <s v="05/16/2025 6:42 AM"/>
    <d v="1901-01-01T00:00:00"/>
    <x v="0"/>
    <n v="3"/>
    <s v=""/>
    <s v="200 4000C - 355 F P S SDW 4"/>
    <s v="240054 - Valentin Lopez"/>
    <s v="Valentin Lopez's Crew"/>
  </r>
  <r>
    <x v="0"/>
    <x v="0"/>
    <d v="2025-05-15T00:00:00"/>
    <x v="1"/>
    <s v="05/16/2025 6:42 AM"/>
    <d v="1901-01-01T00:00:00"/>
    <x v="0"/>
    <n v="2"/>
    <s v=""/>
    <s v="370 4000B - 463 F P S PVMT 8"/>
    <s v="240054 - Valentin Lopez"/>
    <s v="Valentin Lopez's Crew"/>
  </r>
  <r>
    <x v="0"/>
    <x v="0"/>
    <d v="2025-05-16T00:00:00"/>
    <x v="0"/>
    <s v="05/18/2025 12:02 PM"/>
    <d v="1901-01-01T00:00:00"/>
    <x v="0"/>
    <n v="2"/>
    <s v=""/>
    <s v="200 4000C - 355 F P S SDW 4"/>
    <s v="240025 - Juan C. Candelaria"/>
    <s v="Valentin Lopez's Crew"/>
  </r>
  <r>
    <x v="0"/>
    <x v="0"/>
    <d v="2025-05-16T00:00:00"/>
    <x v="0"/>
    <s v="05/18/2025 12:01 PM"/>
    <d v="1901-01-01T00:00:00"/>
    <x v="0"/>
    <n v="6"/>
    <s v=""/>
    <s v="440 4000C - 618 F P S BFR 6"/>
    <s v="240025 - Juan C. Candelaria"/>
    <s v="Valentin Lopez's Crew"/>
  </r>
  <r>
    <x v="0"/>
    <x v="0"/>
    <d v="2025-05-15T00:00:00"/>
    <x v="1"/>
    <s v="05/16/2025 6:40 AM"/>
    <d v="1901-01-01T00:00:00"/>
    <x v="0"/>
    <n v="10"/>
    <s v=""/>
    <s v="370 4000B - 463 F P S PVMT 8"/>
    <s v="240025 - Juan C. Candelaria"/>
    <s v="Valentin Lopez's Crew"/>
  </r>
  <r>
    <x v="0"/>
    <x v="0"/>
    <d v="2025-05-16T00:00:00"/>
    <x v="0"/>
    <s v="05/18/2025 12:04 PM"/>
    <d v="1901-01-01T00:00:00"/>
    <x v="0"/>
    <n v="2"/>
    <s v=""/>
    <s v="200 4000B - 355 FG SDW 4"/>
    <s v="240025 - Juan C. Candelaria"/>
    <s v="Valentin Lopez's Crew"/>
  </r>
  <r>
    <x v="0"/>
    <x v="0"/>
    <d v="2025-05-16T00:00:00"/>
    <x v="0"/>
    <s v="05/18/2025 12:02 PM"/>
    <d v="1901-01-01T00:00:00"/>
    <x v="0"/>
    <n v="2"/>
    <s v=""/>
    <s v="440 4000C - 618 F P S BFR 6"/>
    <s v="240233 - Jesus Herrera-Rosas"/>
    <s v="Valentin Lopez's Crew"/>
  </r>
  <r>
    <x v="0"/>
    <x v="0"/>
    <d v="2025-05-16T00:00:00"/>
    <x v="0"/>
    <s v="05/18/2025 12:03 PM"/>
    <d v="1901-01-01T00:00:00"/>
    <x v="0"/>
    <n v="2"/>
    <s v=""/>
    <s v="440 4000B - 618 FG BFR 6"/>
    <s v="240233 - Jesus Herrera-Rosas"/>
    <s v="Valentin Lopez's Crew"/>
  </r>
  <r>
    <x v="0"/>
    <x v="0"/>
    <d v="2025-05-16T00:00:00"/>
    <x v="0"/>
    <s v="05/18/2025 7:18 PM"/>
    <d v="1901-01-01T00:00:00"/>
    <x v="0"/>
    <n v="2"/>
    <s v=""/>
    <s v="200 4000C - 355 F P S SDW 4"/>
    <s v="240233 - Jesus Herrera-Rosas"/>
    <s v="Valentin Lopez's Crew"/>
  </r>
  <r>
    <x v="0"/>
    <x v="0"/>
    <d v="2025-05-16T00:00:00"/>
    <x v="0"/>
    <s v="05/18/2025 7:14 PM"/>
    <d v="1901-01-01T00:00:00"/>
    <x v="0"/>
    <n v="4"/>
    <s v=""/>
    <s v="200 4000B - 355 FG SDW 4"/>
    <s v="240233 - Jesus Herrera-Rosas"/>
    <s v="Valentin Lopez's Crew"/>
  </r>
  <r>
    <x v="0"/>
    <x v="0"/>
    <d v="2025-05-15T00:00:00"/>
    <x v="1"/>
    <s v="05/16/2025 6:40 AM"/>
    <d v="1901-01-01T00:00:00"/>
    <x v="0"/>
    <n v="3"/>
    <s v=""/>
    <s v="370 4000A - 463 FG PVMT 8"/>
    <s v="240233 - Jesus Herrera-Rosas"/>
    <s v="Valentin Lopez's Crew"/>
  </r>
  <r>
    <x v="0"/>
    <x v="0"/>
    <d v="2025-05-15T00:00:00"/>
    <x v="1"/>
    <s v="05/16/2025 6:40 AM"/>
    <d v="1901-01-01T00:00:00"/>
    <x v="0"/>
    <n v="3"/>
    <s v=""/>
    <s v="370 4000B - 463 F P S PVMT 8"/>
    <s v="240233 - Jesus Herrera-Rosas"/>
    <s v="Valentin Lopez's Crew"/>
  </r>
  <r>
    <x v="0"/>
    <x v="0"/>
    <d v="2025-05-15T00:00:00"/>
    <x v="1"/>
    <s v="05/16/2025 6:40 AM"/>
    <d v="1901-01-01T00:00:00"/>
    <x v="0"/>
    <n v="4"/>
    <s v=""/>
    <s v="200 4000C - 355 F P S SDW 4"/>
    <s v="240233 - Jesus Herrera-Rosas"/>
    <s v="Valentin Lopez's Crew"/>
  </r>
  <r>
    <x v="0"/>
    <x v="0"/>
    <d v="2025-05-14T00:00:00"/>
    <x v="2"/>
    <s v="05/14/2025 9:50 PM"/>
    <d v="1901-01-01T00:00:00"/>
    <x v="0"/>
    <n v="3"/>
    <s v=""/>
    <s v="370 4000B - 463 F P S PVMT 8"/>
    <s v="240219 - J Trinidad Peres-Rangel"/>
    <s v="Valentin Lopez's Crew"/>
  </r>
  <r>
    <x v="0"/>
    <x v="0"/>
    <d v="2025-05-16T00:00:00"/>
    <x v="0"/>
    <s v="05/18/2025 7:15 PM"/>
    <d v="1901-01-01T00:00:00"/>
    <x v="0"/>
    <n v="2"/>
    <s v=""/>
    <s v="440 4000B - 618 FG BFR 6"/>
    <s v="240219 - J Trinidad Peres-Rangel"/>
    <s v="Valentin Lopez's Crew"/>
  </r>
  <r>
    <x v="0"/>
    <x v="0"/>
    <d v="2025-05-16T00:00:00"/>
    <x v="0"/>
    <s v="05/18/2025 12:04 PM"/>
    <d v="1901-01-01T00:00:00"/>
    <x v="0"/>
    <n v="1"/>
    <s v=""/>
    <s v="200 4000B - 355 FG SDW 4"/>
    <s v="240219 - J Trinidad Peres-Rangel"/>
    <s v="Valentin Lopez's Crew"/>
  </r>
  <r>
    <x v="0"/>
    <x v="0"/>
    <d v="2025-05-16T00:00:00"/>
    <x v="0"/>
    <s v="05/18/2025 12:01 PM"/>
    <d v="1901-01-01T00:00:00"/>
    <x v="0"/>
    <n v="5"/>
    <s v=""/>
    <s v="440 4000C - 618 F P S BFR 6"/>
    <s v="240219 - J Trinidad Peres-Rangel"/>
    <s v="Valentin Lopez's Crew"/>
  </r>
  <r>
    <x v="0"/>
    <x v="0"/>
    <d v="2025-05-16T00:00:00"/>
    <x v="0"/>
    <s v="05/18/2025 12:02 PM"/>
    <d v="1901-01-01T00:00:00"/>
    <x v="0"/>
    <n v="2"/>
    <s v=""/>
    <s v="200 4000C - 355 F P S SDW 4"/>
    <s v="240219 - J Trinidad Peres-Rangel"/>
    <s v="Valentin Lopez's Crew"/>
  </r>
  <r>
    <x v="0"/>
    <x v="0"/>
    <d v="2025-05-15T00:00:00"/>
    <x v="1"/>
    <s v="05/16/2025 6:41 AM"/>
    <d v="1901-01-01T00:00:00"/>
    <x v="0"/>
    <n v="4"/>
    <s v=""/>
    <s v="370 4000A - 463 FG PVMT 8"/>
    <s v="240711 - Marcos A. Juarez Torres"/>
    <s v="Valentin Lopez's Crew"/>
  </r>
  <r>
    <x v="0"/>
    <x v="0"/>
    <d v="2025-05-15T00:00:00"/>
    <x v="1"/>
    <s v="05/16/2025 6:41 AM"/>
    <d v="1901-01-01T00:00:00"/>
    <x v="0"/>
    <n v="3"/>
    <s v=""/>
    <s v="370 4000B - 463 F P S PVMT 8"/>
    <s v="240711 - Marcos A. Juarez Torres"/>
    <s v="Valentin Lopez's Crew"/>
  </r>
  <r>
    <x v="0"/>
    <x v="0"/>
    <d v="2025-05-15T00:00:00"/>
    <x v="1"/>
    <s v="05/16/2025 6:41 AM"/>
    <d v="1901-01-01T00:00:00"/>
    <x v="0"/>
    <n v="3"/>
    <s v=""/>
    <s v="200 4000C - 355 F P S SDW 4"/>
    <s v="240711 - Marcos A. Juarez Torres"/>
    <s v="Valentin Lopez's Crew"/>
  </r>
  <r>
    <x v="0"/>
    <x v="0"/>
    <d v="2025-05-14T00:00:00"/>
    <x v="2"/>
    <s v="05/14/2025 9:54 PM"/>
    <d v="1901-01-01T00:00:00"/>
    <x v="0"/>
    <n v="2"/>
    <s v=""/>
    <s v="370 4000A - 463 FG PVMT 8"/>
    <s v="240233 - Jesus Herrera-Rosas"/>
    <s v="Valentin Lopez's Crew"/>
  </r>
  <r>
    <x v="0"/>
    <x v="0"/>
    <d v="2025-05-14T00:00:00"/>
    <x v="2"/>
    <s v="05/14/2025 9:57 PM"/>
    <d v="1901-01-01T00:00:00"/>
    <x v="0"/>
    <n v="3"/>
    <s v=""/>
    <s v="370 4000B - 463 F P S PVMT 8"/>
    <s v="240233 - Jesus Herrera-Rosas"/>
    <s v="Valentin Lopez's Crew"/>
  </r>
  <r>
    <x v="0"/>
    <x v="0"/>
    <d v="2025-05-15T00:00:00"/>
    <x v="1"/>
    <s v="05/16/2025 6:40 AM"/>
    <d v="1901-01-01T00:00:00"/>
    <x v="0"/>
    <n v="5"/>
    <s v=""/>
    <s v="370 4000B - 463 F P S PVMT 8"/>
    <s v="240219 - J Trinidad Peres-Rangel"/>
    <s v="Valentin Lopez's Crew"/>
  </r>
  <r>
    <x v="0"/>
    <x v="0"/>
    <d v="2025-05-14T00:00:00"/>
    <x v="2"/>
    <s v="05/14/2025 10:01 PM"/>
    <d v="1901-01-01T00:00:00"/>
    <x v="0"/>
    <n v="5"/>
    <s v=""/>
    <s v="370 4000B - 463 F P S PVMT 8"/>
    <s v="240711 - Marcos A. Juarez Torres"/>
    <s v="Valentin Lopez's Crew"/>
  </r>
  <r>
    <x v="0"/>
    <x v="0"/>
    <d v="2025-05-16T00:00:00"/>
    <x v="0"/>
    <s v="05/18/2025 12:02 PM"/>
    <d v="1901-01-01T00:00:00"/>
    <x v="0"/>
    <n v="5"/>
    <s v=""/>
    <s v="440 4000C - 618 F P S BFR 6"/>
    <s v="240049 - Jose P. Lopez Lira"/>
    <s v="Valentin Lopez's Crew"/>
  </r>
  <r>
    <x v="0"/>
    <x v="0"/>
    <d v="2025-05-16T00:00:00"/>
    <x v="0"/>
    <s v="05/18/2025 7:16 PM"/>
    <d v="1901-01-01T00:00:00"/>
    <x v="0"/>
    <n v="3"/>
    <s v=""/>
    <s v="200 4000C - 355 F P S SDW 4"/>
    <s v="240049 - Jose P. Lopez Lira"/>
    <s v="Valentin Lopez's Crew"/>
  </r>
  <r>
    <x v="0"/>
    <x v="0"/>
    <d v="2025-05-16T00:00:00"/>
    <x v="0"/>
    <s v="05/18/2025 7:17 PM"/>
    <d v="1901-01-01T00:00:00"/>
    <x v="0"/>
    <n v="4"/>
    <s v=""/>
    <s v="440 4000B - 618 FG BFR 6"/>
    <s v="240049 - Jose P. Lopez Lira"/>
    <s v="Valentin Lopez's Crew"/>
  </r>
  <r>
    <x v="0"/>
    <x v="0"/>
    <d v="2025-05-16T00:00:00"/>
    <x v="0"/>
    <s v="05/18/2025 7:22 PM"/>
    <d v="1901-01-01T00:00:00"/>
    <x v="0"/>
    <n v="3"/>
    <s v=""/>
    <s v="200 4000B - 355 FG SDW 4"/>
    <s v="240049 - Jose P. Lopez Lira"/>
    <s v="Valentin Lopez's Crew"/>
  </r>
  <r>
    <x v="0"/>
    <x v="0"/>
    <d v="2025-05-14T00:00:00"/>
    <x v="2"/>
    <s v="05/14/2025 9:58 PM"/>
    <d v="1901-01-01T00:00:00"/>
    <x v="0"/>
    <n v="2"/>
    <s v=""/>
    <s v="370 4000A - 463 FG PVMT 8"/>
    <s v="240049 - Jose P. Lopez Lira"/>
    <s v="Valentin Lopez's Crew"/>
  </r>
  <r>
    <x v="0"/>
    <x v="0"/>
    <d v="2025-05-15T00:00:00"/>
    <x v="1"/>
    <s v="05/16/2025 6:41 AM"/>
    <d v="1901-01-01T00:00:00"/>
    <x v="0"/>
    <n v="3"/>
    <s v=""/>
    <s v="370 4000A - 463 FG PVMT 8"/>
    <s v="240049 - Jose P. Lopez Lira"/>
    <s v="Valentin Lopez's Crew"/>
  </r>
  <r>
    <x v="0"/>
    <x v="0"/>
    <d v="2025-05-15T00:00:00"/>
    <x v="1"/>
    <s v="05/16/2025 6:41 AM"/>
    <d v="1901-01-01T00:00:00"/>
    <x v="0"/>
    <n v="4"/>
    <s v=""/>
    <s v="370 4000B - 463 F P S PVMT 8"/>
    <s v="240049 - Jose P. Lopez Lira"/>
    <s v="Valentin Lopez's Crew"/>
  </r>
  <r>
    <x v="0"/>
    <x v="0"/>
    <d v="2025-05-15T00:00:00"/>
    <x v="1"/>
    <s v="05/16/2025 6:41 AM"/>
    <d v="1901-01-01T00:00:00"/>
    <x v="0"/>
    <n v="3"/>
    <s v=""/>
    <s v="200 4000C - 355 F P S SDW 4"/>
    <s v="240049 - Jose P. Lopez Lira"/>
    <s v="Valentin Lopez's Crew"/>
  </r>
  <r>
    <x v="0"/>
    <x v="0"/>
    <d v="2025-05-15T00:00:00"/>
    <x v="1"/>
    <s v="05/16/2025 6:41 AM"/>
    <d v="1901-01-01T00:00:00"/>
    <x v="0"/>
    <n v="4"/>
    <s v=""/>
    <s v="370 4000A - 463 FG PVMT 8"/>
    <s v="240822 - Gibran L. Lopez"/>
    <s v="Valentin Lopez's Crew"/>
  </r>
  <r>
    <x v="0"/>
    <x v="0"/>
    <d v="2025-05-15T00:00:00"/>
    <x v="1"/>
    <s v="05/16/2025 6:41 AM"/>
    <d v="1901-01-01T00:00:00"/>
    <x v="0"/>
    <n v="4"/>
    <s v=""/>
    <s v="200 4000C - 355 F P S SDW 4"/>
    <s v="240822 - Gibran L. Lopez"/>
    <s v="Valentin Lopez's Crew"/>
  </r>
  <r>
    <x v="0"/>
    <x v="0"/>
    <d v="2025-05-15T00:00:00"/>
    <x v="1"/>
    <s v="05/16/2025 6:41 AM"/>
    <d v="1901-01-01T00:00:00"/>
    <x v="0"/>
    <n v="2"/>
    <s v=""/>
    <s v="370 4000B - 463 F P S PVMT 8"/>
    <s v="240822 - Gibran L. Lopez"/>
    <s v="Valentin Lopez's Crew"/>
  </r>
  <r>
    <x v="0"/>
    <x v="0"/>
    <d v="2025-05-16T00:00:00"/>
    <x v="0"/>
    <s v="05/18/2025 7:13 PM"/>
    <d v="1901-01-01T00:00:00"/>
    <x v="0"/>
    <n v="2"/>
    <s v=""/>
    <s v="200 4000C - 355 F P S SDW 4"/>
    <s v="240822 - Gibran L. Lopez"/>
    <s v="Valentin Lopez's Crew"/>
  </r>
  <r>
    <x v="0"/>
    <x v="0"/>
    <d v="2025-05-16T00:00:00"/>
    <x v="0"/>
    <s v="05/18/2025 7:15 PM"/>
    <d v="1901-01-01T00:00:00"/>
    <x v="0"/>
    <n v="1"/>
    <s v=""/>
    <s v="200 4000B - 355 FG SDW 4"/>
    <s v="240822 - Gibran L. Lopez"/>
    <s v="Valentin Lopez's Crew"/>
  </r>
  <r>
    <x v="0"/>
    <x v="0"/>
    <d v="2025-05-16T00:00:00"/>
    <x v="0"/>
    <s v="05/18/2025 12:02 PM"/>
    <d v="1901-01-01T00:00:00"/>
    <x v="0"/>
    <n v="4"/>
    <s v=""/>
    <s v="440 4000C - 618 F P S BFR 6"/>
    <s v="240822 - Gibran L. Lopez"/>
    <s v="Valentin Lopez's Crew"/>
  </r>
  <r>
    <x v="0"/>
    <x v="0"/>
    <d v="2025-05-16T00:00:00"/>
    <x v="0"/>
    <s v="05/18/2025 12:03 PM"/>
    <d v="1901-01-01T00:00:00"/>
    <x v="0"/>
    <n v="3"/>
    <s v=""/>
    <s v="440 4000B - 618 FG BFR 6"/>
    <s v="240822 - Gibran L. Lopez"/>
    <s v="Valentin Lopez's Crew"/>
  </r>
  <r>
    <x v="0"/>
    <x v="0"/>
    <d v="2025-05-16T00:00:00"/>
    <x v="0"/>
    <s v="05/18/2025 10:38 PM"/>
    <d v="1901-01-01T00:00:00"/>
    <x v="0"/>
    <n v="1"/>
    <s v=""/>
    <s v="200 4000C - 355 F P S SDW 4"/>
    <s v="240826 - Rodolfo R. Diaz Caballero"/>
    <s v="Valentin Lopez's Crew"/>
  </r>
  <r>
    <x v="0"/>
    <x v="0"/>
    <d v="2025-05-16T00:00:00"/>
    <x v="0"/>
    <s v="05/18/2025 10:38 PM"/>
    <d v="1901-01-01T00:00:00"/>
    <x v="0"/>
    <n v="1"/>
    <s v=""/>
    <s v="200 4000B - 355 FG SDW 4"/>
    <s v="240826 - Rodolfo R. Diaz Caballero"/>
    <s v="Valentin Lopez's Crew"/>
  </r>
  <r>
    <x v="0"/>
    <x v="0"/>
    <d v="2025-05-16T00:00:00"/>
    <x v="0"/>
    <s v="05/18/2025 12:05 PM"/>
    <d v="1901-01-01T00:00:00"/>
    <x v="0"/>
    <n v="3"/>
    <s v=""/>
    <s v="440 4000B - 618 FG BFR 6"/>
    <s v="240826 - Rodolfo R. Diaz Caballero"/>
    <s v="Valentin Lopez's Crew"/>
  </r>
  <r>
    <x v="0"/>
    <x v="0"/>
    <d v="2025-05-16T00:00:00"/>
    <x v="0"/>
    <s v="05/18/2025 12:02 PM"/>
    <d v="1901-01-01T00:00:00"/>
    <x v="0"/>
    <n v="5"/>
    <s v=""/>
    <s v="440 4000C - 618 F P S BFR 6"/>
    <s v="240826 - Rodolfo R. Diaz Caballero"/>
    <s v="Valentin Lopez's Crew"/>
  </r>
  <r>
    <x v="0"/>
    <x v="0"/>
    <d v="2025-05-14T00:00:00"/>
    <x v="2"/>
    <s v="05/14/2025 10:03 PM"/>
    <d v="1901-01-01T00:00:00"/>
    <x v="0"/>
    <n v="5"/>
    <s v=""/>
    <s v="370 4000B - 463 F P S PVMT 8"/>
    <s v="240826 - Rodolfo R. Diaz Caballero"/>
    <s v="Valentin Lopez's Crew"/>
  </r>
  <r>
    <x v="0"/>
    <x v="0"/>
    <d v="2025-05-14T00:00:00"/>
    <x v="2"/>
    <s v="05/14/2025 10:03 PM"/>
    <d v="1901-01-01T00:00:00"/>
    <x v="0"/>
    <n v="5"/>
    <s v=""/>
    <s v="370 4000A - 463 FG PVMT 8"/>
    <s v="240826 - Rodolfo R. Diaz Caballero"/>
    <s v="Valentin Lopez's Crew"/>
  </r>
  <r>
    <x v="0"/>
    <x v="0"/>
    <d v="2025-05-15T00:00:00"/>
    <x v="1"/>
    <s v="05/16/2025 6:41 AM"/>
    <d v="1901-01-01T00:00:00"/>
    <x v="0"/>
    <n v="4"/>
    <s v=""/>
    <s v="200 4000C - 355 F P S SDW 4"/>
    <s v="240826 - Rodolfo R. Diaz Caballero"/>
    <s v="Valentin Lopez's Crew"/>
  </r>
  <r>
    <x v="0"/>
    <x v="0"/>
    <d v="2025-05-15T00:00:00"/>
    <x v="1"/>
    <s v="05/16/2025 6:41 AM"/>
    <d v="1901-01-01T00:00:00"/>
    <x v="0"/>
    <n v="2"/>
    <s v=""/>
    <s v="370 4000B - 463 F P S PVMT 8"/>
    <s v="240826 - Rodolfo R. Diaz Caballero"/>
    <s v="Valentin Lopez's Crew"/>
  </r>
  <r>
    <x v="0"/>
    <x v="0"/>
    <d v="2025-05-15T00:00:00"/>
    <x v="1"/>
    <s v="05/16/2025 6:41 AM"/>
    <d v="1901-01-01T00:00:00"/>
    <x v="0"/>
    <n v="4"/>
    <s v=""/>
    <s v="370 4000A - 463 FG PVMT 8"/>
    <s v="240826 - Rodolfo R. Diaz Caballero"/>
    <s v="Valentin Lopez's Crew"/>
  </r>
  <r>
    <x v="0"/>
    <x v="0"/>
    <d v="2025-05-14T00:00:00"/>
    <x v="2"/>
    <s v="05/14/2025 9:51 PM"/>
    <d v="1901-01-01T00:00:00"/>
    <x v="0"/>
    <n v="3"/>
    <s v=""/>
    <s v="250 4000B - 455 F P S CURB 18"/>
    <s v="240822 - Gibran L. Lopez"/>
    <s v="Valentin Lopez's Crew"/>
  </r>
  <r>
    <x v="0"/>
    <x v="0"/>
    <d v="2025-05-14T00:00:00"/>
    <x v="2"/>
    <s v="05/14/2025 9:49 PM"/>
    <d v="1901-01-01T00:00:00"/>
    <x v="0"/>
    <n v="2"/>
    <s v=""/>
    <s v="250 4000A - 455 FG CURB 18"/>
    <s v="240822 - Gibran L. Lopez"/>
    <s v="Valentin Lopez's Crew"/>
  </r>
  <r>
    <x v="1"/>
    <x v="0"/>
    <d v="2025-05-16T00:00:00"/>
    <x v="0"/>
    <s v="05/19/2025 7:01 AM"/>
    <d v="1901-01-01T00:00:00"/>
    <x v="0"/>
    <n v="5"/>
    <s v=""/>
    <s v="9000 100C - LD INOUT   SHOW UP   REPAIR LA"/>
    <s v="240468 - Leonel Frayre"/>
    <s v=""/>
  </r>
  <r>
    <x v="0"/>
    <x v="0"/>
    <d v="2025-05-15T00:00:00"/>
    <x v="1"/>
    <s v="05/16/2025 5:33 PM"/>
    <d v="1901-01-01T00:00:00"/>
    <x v="0"/>
    <n v="10"/>
    <s v=""/>
    <s v="200 4000A - 355 REM SDW 4"/>
    <s v="240468 - Leonel Frayre"/>
    <s v=""/>
  </r>
  <r>
    <x v="0"/>
    <x v="0"/>
    <d v="2025-05-16T00:00:00"/>
    <x v="0"/>
    <s v="05/16/2025 5:33 PM"/>
    <d v="1901-01-01T00:00:00"/>
    <x v="0"/>
    <n v="5"/>
    <s v=""/>
    <s v="200 4000A - 355 REM SDW 4"/>
    <s v="240468 - Leonel Frayre"/>
    <s v=""/>
  </r>
  <r>
    <x v="0"/>
    <x v="0"/>
    <d v="2025-05-14T00:00:00"/>
    <x v="2"/>
    <s v="05/14/2025 9:50 PM"/>
    <d v="1901-01-01T00:00:00"/>
    <x v="0"/>
    <n v="5"/>
    <s v=""/>
    <s v="370 4000B - 463 F P S PVMT 8"/>
    <s v="240025 - Juan C. Candelaria"/>
    <s v="Valentin Lopez's Crew"/>
  </r>
  <r>
    <x v="2"/>
    <x v="1"/>
    <d v="2025-05-16T00:00:00"/>
    <x v="0"/>
    <s v="05/17/2025 10:37 AM"/>
    <d v="1901-01-01T00:00:00"/>
    <x v="0"/>
    <n v="6"/>
    <s v=""/>
    <s v="496 6012L - REM STR Process Load out Conc"/>
    <s v="440061 - Uriel Garcia-Andrade"/>
    <s v="Uriel Garcia's Crew"/>
  </r>
  <r>
    <x v="2"/>
    <x v="1"/>
    <d v="2025-05-16T00:00:00"/>
    <x v="0"/>
    <s v="05/17/2025 10:37 AM"/>
    <d v="1901-01-01T00:00:00"/>
    <x v="0"/>
    <n v="2"/>
    <s v=""/>
    <s v="8999 6001F - Install Bent Caps"/>
    <s v="440061 - Uriel Garcia-Andrade"/>
    <s v="Uriel Garcia's Crew"/>
  </r>
  <r>
    <x v="2"/>
    <x v="1"/>
    <d v="2025-05-16T00:00:00"/>
    <x v="0"/>
    <s v="05/17/2025 10:37 AM"/>
    <d v="1901-01-01T00:00:00"/>
    <x v="0"/>
    <n v="10"/>
    <s v=""/>
    <s v="496 6012L - REM STR Process Load out Conc"/>
    <s v="440442 - Andres Garcia Arreguin"/>
    <s v="Uriel Garcia's Crew"/>
  </r>
  <r>
    <x v="2"/>
    <x v="1"/>
    <d v="2025-05-16T00:00:00"/>
    <x v="0"/>
    <s v="05/17/2025 10:37 AM"/>
    <d v="1901-01-01T00:00:00"/>
    <x v="0"/>
    <n v="10"/>
    <s v=""/>
    <s v="8999 6001F - Install Bent Caps"/>
    <s v="440257 - Luis A. Rivera-Moreno"/>
    <s v="Uriel Garcia's Crew"/>
  </r>
  <r>
    <x v="2"/>
    <x v="1"/>
    <d v="2025-05-16T00:00:00"/>
    <x v="0"/>
    <s v="05/17/2025 10:37 AM"/>
    <d v="1901-01-01T00:00:00"/>
    <x v="0"/>
    <n v="10"/>
    <s v=""/>
    <s v="8999 6001J - Unload all Materials"/>
    <s v="440462 - Reynaldo A. Garcia Arreguin"/>
    <s v="Uriel Garcia's Crew"/>
  </r>
  <r>
    <x v="3"/>
    <x v="2"/>
    <d v="2025-05-15T00:00:00"/>
    <x v="1"/>
    <s v="05/15/2025 10:38 AM"/>
    <d v="1901-01-01T00:00:00"/>
    <x v="0"/>
    <n v="4"/>
    <s v=""/>
    <s v="9000 100A - PROJECT MANAGER ENGINEER"/>
    <s v="210093 - Grecia Mancha Camacho"/>
    <s v=""/>
  </r>
  <r>
    <x v="2"/>
    <x v="1"/>
    <d v="2025-05-16T00:00:00"/>
    <x v="0"/>
    <s v="05/17/2025 10:37 AM"/>
    <d v="1901-01-01T00:00:00"/>
    <x v="0"/>
    <n v="10"/>
    <s v=""/>
    <s v="8999 6001F - Install Bent Caps"/>
    <s v="440122 - Miguel A. Fonseca-Resto"/>
    <s v="Uriel Garcia's Crew"/>
  </r>
  <r>
    <x v="2"/>
    <x v="1"/>
    <d v="2025-05-16T00:00:00"/>
    <x v="0"/>
    <s v="05/17/2025 10:37 AM"/>
    <d v="1901-01-01T00:00:00"/>
    <x v="0"/>
    <n v="10"/>
    <s v=""/>
    <s v="496 6012L - REM STR Process Load out Conc"/>
    <s v="440128 - Juan F. Baena"/>
    <s v="Uriel Garcia's Crew"/>
  </r>
  <r>
    <x v="0"/>
    <x v="0"/>
    <d v="2025-05-14T00:00:00"/>
    <x v="2"/>
    <s v="05/15/2025 7:54 AM"/>
    <d v="1901-01-01T00:00:00"/>
    <x v="0"/>
    <n v="5"/>
    <s v=""/>
    <s v="280 4000B - 432 F P S DRIVE 8"/>
    <s v="240067 - Jose M. Rangel"/>
    <s v="Jose Rangel's Crew"/>
  </r>
  <r>
    <x v="0"/>
    <x v="0"/>
    <d v="2025-05-15T00:00:00"/>
    <x v="1"/>
    <s v="05/15/2025 6:46 PM"/>
    <d v="1901-01-01T00:00:00"/>
    <x v="0"/>
    <n v="2"/>
    <s v=""/>
    <s v="200 4000C - 355 F P S SDW 4"/>
    <s v="240067 - Jose M. Rangel"/>
    <s v="Jose Rangel's Crew"/>
  </r>
  <r>
    <x v="0"/>
    <x v="0"/>
    <d v="2025-05-15T00:00:00"/>
    <x v="1"/>
    <s v="05/15/2025 6:46 PM"/>
    <d v="1901-01-01T00:00:00"/>
    <x v="0"/>
    <n v="2"/>
    <s v=""/>
    <s v="200 4000B - 355 FG SDW 4"/>
    <s v="240067 - Jose M. Rangel"/>
    <s v="Jose Rangel's Crew"/>
  </r>
  <r>
    <x v="0"/>
    <x v="0"/>
    <d v="2025-05-15T00:00:00"/>
    <x v="1"/>
    <s v="05/15/2025 6:46 PM"/>
    <d v="1901-01-01T00:00:00"/>
    <x v="0"/>
    <n v="2"/>
    <s v=""/>
    <s v="460 4000A - 623 INS DOWEL SDW LUG"/>
    <s v="240067 - Jose M. Rangel"/>
    <s v="Jose Rangel's Crew"/>
  </r>
  <r>
    <x v="0"/>
    <x v="0"/>
    <d v="2025-05-15T00:00:00"/>
    <x v="1"/>
    <s v="05/15/2025 6:46 PM"/>
    <d v="1901-01-01T00:00:00"/>
    <x v="0"/>
    <n v="2"/>
    <s v=""/>
    <s v="190 4000B - 355 F P S SDW CURB"/>
    <s v="240067 - Jose M. Rangel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067 - Jose M. Rangel"/>
    <s v="Jose Rangel's Crew"/>
  </r>
  <r>
    <x v="0"/>
    <x v="0"/>
    <d v="2025-05-16T00:00:00"/>
    <x v="0"/>
    <s v="05/16/2025 7:17 PM"/>
    <d v="1901-01-01T00:00:00"/>
    <x v="0"/>
    <n v="4"/>
    <s v=""/>
    <s v="200 4000D - SDW 4 Clean Project"/>
    <s v="240067 - Jose M. Rangel"/>
    <s v="Jose Rangel's Crew"/>
  </r>
  <r>
    <x v="0"/>
    <x v="0"/>
    <d v="2025-05-15T00:00:00"/>
    <x v="1"/>
    <s v="05/15/2025 6:46 PM"/>
    <d v="1901-01-01T00:00:00"/>
    <x v="0"/>
    <n v="2"/>
    <s v=""/>
    <s v="200 4000B - 355 FG SDW 4"/>
    <s v="240776 - Oscar De La Paz"/>
    <s v="Jose Rangel's Crew"/>
  </r>
  <r>
    <x v="0"/>
    <x v="0"/>
    <d v="2025-05-15T00:00:00"/>
    <x v="1"/>
    <s v="05/15/2025 6:46 PM"/>
    <d v="1901-01-01T00:00:00"/>
    <x v="0"/>
    <n v="2"/>
    <s v=""/>
    <s v="460 4000A - 623 INS DOWEL SDW LUG"/>
    <s v="240776 - Oscar De La Paz"/>
    <s v="Jose Rangel's Crew"/>
  </r>
  <r>
    <x v="0"/>
    <x v="0"/>
    <d v="2025-05-15T00:00:00"/>
    <x v="1"/>
    <s v="05/15/2025 6:46 PM"/>
    <d v="1901-01-01T00:00:00"/>
    <x v="0"/>
    <n v="2"/>
    <s v=""/>
    <s v="190 4000B - 355 F P S SDW CURB"/>
    <s v="240776 - Oscar De La Paz"/>
    <s v="Jose Rangel's Crew"/>
  </r>
  <r>
    <x v="0"/>
    <x v="0"/>
    <d v="2025-05-15T00:00:00"/>
    <x v="1"/>
    <s v="05/15/2025 6:47 PM"/>
    <d v="1901-01-01T00:00:00"/>
    <x v="0"/>
    <n v="2"/>
    <s v=""/>
    <s v="440 4000C - 618 F P S BFR 6"/>
    <s v="240776 - Oscar De La Paz"/>
    <s v="Jose Rangel's Crew"/>
  </r>
  <r>
    <x v="0"/>
    <x v="0"/>
    <d v="2025-05-15T00:00:00"/>
    <x v="1"/>
    <s v="05/15/2025 6:47 PM"/>
    <d v="1901-01-01T00:00:00"/>
    <x v="0"/>
    <n v="2"/>
    <s v=""/>
    <s v="200 4000C - 355 F P S SDW 4"/>
    <s v="240776 - Oscar De La Paz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776 - Oscar De La Paz"/>
    <s v="Jose Rangel's Crew"/>
  </r>
  <r>
    <x v="0"/>
    <x v="0"/>
    <d v="2025-05-16T00:00:00"/>
    <x v="0"/>
    <s v="05/16/2025 7:17 PM"/>
    <d v="1901-01-01T00:00:00"/>
    <x v="0"/>
    <n v="4"/>
    <s v=""/>
    <s v="200 4000D - SDW 4 Clean Project"/>
    <s v="240776 - Oscar De La Paz"/>
    <s v="Jose Rangel's Crew"/>
  </r>
  <r>
    <x v="0"/>
    <x v="0"/>
    <d v="2025-05-15T00:00:00"/>
    <x v="1"/>
    <s v="05/15/2025 6:46 PM"/>
    <d v="1901-01-01T00:00:00"/>
    <x v="0"/>
    <n v="2"/>
    <s v=""/>
    <s v="200 4000C - 355 F P S SDW 4"/>
    <s v="240688 - Eliseo Becerra-Mosqueida"/>
    <s v="Jose Rangel's Crew"/>
  </r>
  <r>
    <x v="0"/>
    <x v="0"/>
    <d v="2025-05-15T00:00:00"/>
    <x v="1"/>
    <s v="05/15/2025 6:46 PM"/>
    <d v="1901-01-01T00:00:00"/>
    <x v="0"/>
    <n v="2"/>
    <s v=""/>
    <s v="200 4000B - 355 FG SDW 4"/>
    <s v="240688 - Eliseo Becerra-Mosqueida"/>
    <s v="Jose Rangel's Crew"/>
  </r>
  <r>
    <x v="0"/>
    <x v="0"/>
    <d v="2025-05-15T00:00:00"/>
    <x v="1"/>
    <s v="05/15/2025 6:46 PM"/>
    <d v="1901-01-01T00:00:00"/>
    <x v="0"/>
    <n v="2"/>
    <s v=""/>
    <s v="460 4000A - 623 INS DOWEL SDW LUG"/>
    <s v="240688 - Eliseo Becerra-Mosqueida"/>
    <s v="Jose Rangel's Crew"/>
  </r>
  <r>
    <x v="0"/>
    <x v="0"/>
    <d v="2025-05-15T00:00:00"/>
    <x v="1"/>
    <s v="05/15/2025 6:46 PM"/>
    <d v="1901-01-01T00:00:00"/>
    <x v="0"/>
    <n v="2"/>
    <s v=""/>
    <s v="190 4000B - 355 F P S SDW CURB"/>
    <s v="240688 - Eliseo Becerra-Mosqueida"/>
    <s v="Jose Rangel's Crew"/>
  </r>
  <r>
    <x v="0"/>
    <x v="0"/>
    <d v="2025-05-15T00:00:00"/>
    <x v="1"/>
    <s v="05/15/2025 6:46 PM"/>
    <d v="1901-01-01T00:00:00"/>
    <x v="0"/>
    <n v="2"/>
    <s v=""/>
    <s v="440 4000C - 618 F P S BFR 6"/>
    <s v="240688 - Eliseo Becerra-Mosqueida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688 - Eliseo Becerra-Mosqueida"/>
    <s v="Jose Rangel's Crew"/>
  </r>
  <r>
    <x v="0"/>
    <x v="0"/>
    <d v="2025-05-16T00:00:00"/>
    <x v="0"/>
    <s v="05/16/2025 7:17 PM"/>
    <d v="1901-01-01T00:00:00"/>
    <x v="0"/>
    <n v="4"/>
    <s v=""/>
    <s v="200 4000D - SDW 4 Clean Project"/>
    <s v="240688 - Eliseo Becerra-Mosqueida"/>
    <s v="Jose Rangel's Crew"/>
  </r>
  <r>
    <x v="0"/>
    <x v="0"/>
    <d v="2025-05-14T00:00:00"/>
    <x v="2"/>
    <s v="05/15/2025 7:54 AM"/>
    <d v="1901-01-01T00:00:00"/>
    <x v="0"/>
    <n v="5"/>
    <s v=""/>
    <s v="280 4000B - 432 F P S DRIVE 8"/>
    <s v="240776 - Oscar De La Paz"/>
    <s v="Jose Rangel's Crew"/>
  </r>
  <r>
    <x v="0"/>
    <x v="0"/>
    <d v="2025-05-14T00:00:00"/>
    <x v="2"/>
    <s v="05/15/2025 7:54 AM"/>
    <d v="1901-01-01T00:00:00"/>
    <x v="0"/>
    <n v="1"/>
    <s v=""/>
    <s v="200 4000D - SDW 4 Clean Project"/>
    <s v="240776 - Oscar De La Paz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682 - Eligio Hernandez"/>
    <s v="Jose Rangel's Crew"/>
  </r>
  <r>
    <x v="0"/>
    <x v="0"/>
    <d v="2025-05-16T00:00:00"/>
    <x v="0"/>
    <s v="05/16/2025 7:18 PM"/>
    <d v="1901-01-01T00:00:00"/>
    <x v="0"/>
    <n v="4"/>
    <s v=""/>
    <s v="200 4000D - SDW 4 Clean Project"/>
    <s v="240682 - Eligio Hernandez"/>
    <s v="Jose Rangel's Crew"/>
  </r>
  <r>
    <x v="0"/>
    <x v="0"/>
    <d v="2025-05-15T00:00:00"/>
    <x v="1"/>
    <s v="05/15/2025 6:47 PM"/>
    <d v="1901-01-01T00:00:00"/>
    <x v="0"/>
    <n v="2"/>
    <s v=""/>
    <s v="200 4000B - 355 FG SDW 4"/>
    <s v="240682 - Eligio Hernandez"/>
    <s v="Jose Rangel's Crew"/>
  </r>
  <r>
    <x v="0"/>
    <x v="0"/>
    <d v="2025-05-15T00:00:00"/>
    <x v="1"/>
    <s v="05/15/2025 6:47 PM"/>
    <d v="1901-01-01T00:00:00"/>
    <x v="0"/>
    <n v="2"/>
    <s v=""/>
    <s v="460 4000A - 623 INS DOWEL SDW LUG"/>
    <s v="240682 - Eligio Hernandez"/>
    <s v="Jose Rangel's Crew"/>
  </r>
  <r>
    <x v="0"/>
    <x v="0"/>
    <d v="2025-05-15T00:00:00"/>
    <x v="1"/>
    <s v="05/15/2025 6:47 PM"/>
    <d v="1901-01-01T00:00:00"/>
    <x v="0"/>
    <n v="2"/>
    <s v=""/>
    <s v="190 4000B - 355 F P S SDW CURB"/>
    <s v="240682 - Eligio Hernandez"/>
    <s v="Jose Rangel's Crew"/>
  </r>
  <r>
    <x v="0"/>
    <x v="0"/>
    <d v="2025-05-15T00:00:00"/>
    <x v="1"/>
    <s v="05/15/2025 6:47 PM"/>
    <d v="1901-01-01T00:00:00"/>
    <x v="0"/>
    <n v="2"/>
    <s v=""/>
    <s v="200 4000C - 355 F P S SDW 4"/>
    <s v="240682 - Eligio Hernandez"/>
    <s v="Jose Rangel's Crew"/>
  </r>
  <r>
    <x v="0"/>
    <x v="0"/>
    <d v="2025-05-15T00:00:00"/>
    <x v="1"/>
    <s v="05/15/2025 6:47 PM"/>
    <d v="1901-01-01T00:00:00"/>
    <x v="0"/>
    <n v="2"/>
    <s v=""/>
    <s v="440 4000C - 618 F P S BFR 6"/>
    <s v="240682 - Eligio Hernandez"/>
    <s v="Jose Rangel's Crew"/>
  </r>
  <r>
    <x v="0"/>
    <x v="0"/>
    <d v="2025-05-14T00:00:00"/>
    <x v="2"/>
    <s v="05/15/2025 7:54 AM"/>
    <d v="1901-01-01T00:00:00"/>
    <x v="0"/>
    <n v="5"/>
    <s v=""/>
    <s v="280 4000B - 432 F P S DRIVE 8"/>
    <s v="240682 - Eligio Hernandez"/>
    <s v="Jose Rangel's Crew"/>
  </r>
  <r>
    <x v="0"/>
    <x v="0"/>
    <d v="2025-05-14T00:00:00"/>
    <x v="2"/>
    <s v="05/15/2025 7:54 AM"/>
    <d v="1901-01-01T00:00:00"/>
    <x v="0"/>
    <n v="1"/>
    <s v=""/>
    <s v="200 4000D - SDW 4 Clean Project"/>
    <s v="240682 - Eligio Hernandez"/>
    <s v="Jose Rangel's Crew"/>
  </r>
  <r>
    <x v="0"/>
    <x v="0"/>
    <d v="2025-05-14T00:00:00"/>
    <x v="2"/>
    <s v="05/15/2025 7:54 AM"/>
    <d v="1901-01-01T00:00:00"/>
    <x v="0"/>
    <n v="5"/>
    <s v=""/>
    <s v="280 4000B - 432 F P S DRIVE 8"/>
    <s v="240042 - Artemio Garcia"/>
    <s v="Jose Rangel's Crew"/>
  </r>
  <r>
    <x v="0"/>
    <x v="0"/>
    <d v="2025-05-14T00:00:00"/>
    <x v="2"/>
    <s v="05/15/2025 7:54 AM"/>
    <d v="1901-01-01T00:00:00"/>
    <x v="0"/>
    <n v="1"/>
    <s v=""/>
    <s v="200 4000D - SDW 4 Clean Project"/>
    <s v="240042 - Artemio Garcia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042 - Artemio Garcia"/>
    <s v="Jose Rangel's Crew"/>
  </r>
  <r>
    <x v="0"/>
    <x v="0"/>
    <d v="2025-05-16T00:00:00"/>
    <x v="0"/>
    <s v="05/16/2025 7:17 PM"/>
    <d v="1901-01-01T00:00:00"/>
    <x v="0"/>
    <n v="4"/>
    <s v=""/>
    <s v="200 4000D - SDW 4 Clean Project"/>
    <s v="240042 - Artemio Garcia"/>
    <s v="Jose Rangel's Crew"/>
  </r>
  <r>
    <x v="0"/>
    <x v="0"/>
    <d v="2025-05-15T00:00:00"/>
    <x v="1"/>
    <s v="05/15/2025 6:47 PM"/>
    <d v="1901-01-01T00:00:00"/>
    <x v="0"/>
    <n v="2"/>
    <s v=""/>
    <s v="200 4000C - 355 F P S SDW 4"/>
    <s v="240042 - Artemio Garcia"/>
    <s v="Jose Rangel's Crew"/>
  </r>
  <r>
    <x v="0"/>
    <x v="0"/>
    <d v="2025-05-15T00:00:00"/>
    <x v="1"/>
    <s v="05/15/2025 6:47 PM"/>
    <d v="1901-01-01T00:00:00"/>
    <x v="0"/>
    <n v="2"/>
    <s v=""/>
    <s v="200 4000B - 355 FG SDW 4"/>
    <s v="240042 - Artemio Garcia"/>
    <s v="Jose Rangel's Crew"/>
  </r>
  <r>
    <x v="0"/>
    <x v="0"/>
    <d v="2025-05-15T00:00:00"/>
    <x v="1"/>
    <s v="05/15/2025 6:47 PM"/>
    <d v="1901-01-01T00:00:00"/>
    <x v="0"/>
    <n v="2"/>
    <s v=""/>
    <s v="460 4000A - 623 INS DOWEL SDW LUG"/>
    <s v="240042 - Artemio Garcia"/>
    <s v="Jose Rangel's Crew"/>
  </r>
  <r>
    <x v="0"/>
    <x v="0"/>
    <d v="2025-05-15T00:00:00"/>
    <x v="1"/>
    <s v="05/15/2025 6:47 PM"/>
    <d v="1901-01-01T00:00:00"/>
    <x v="0"/>
    <n v="2"/>
    <s v=""/>
    <s v="190 4000B - 355 F P S SDW CURB"/>
    <s v="240042 - Artemio Garcia"/>
    <s v="Jose Rangel's Crew"/>
  </r>
  <r>
    <x v="0"/>
    <x v="0"/>
    <d v="2025-05-15T00:00:00"/>
    <x v="1"/>
    <s v="05/15/2025 6:47 PM"/>
    <d v="1901-01-01T00:00:00"/>
    <x v="0"/>
    <n v="2"/>
    <s v=""/>
    <s v="440 4000C - 618 F P S BFR 6"/>
    <s v="240042 - Artemio Garcia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693 - Omar E. Becerra Balderas"/>
    <s v="Jose Rangel's Crew"/>
  </r>
  <r>
    <x v="0"/>
    <x v="0"/>
    <d v="2025-05-16T00:00:00"/>
    <x v="0"/>
    <s v="05/16/2025 7:17 PM"/>
    <d v="1901-01-01T00:00:00"/>
    <x v="0"/>
    <n v="4"/>
    <s v=""/>
    <s v="200 4000D - SDW 4 Clean Project"/>
    <s v="240693 - Omar E. Becerra Balderas"/>
    <s v="Jose Rangel's Crew"/>
  </r>
  <r>
    <x v="0"/>
    <x v="0"/>
    <d v="2025-05-14T00:00:00"/>
    <x v="2"/>
    <s v="05/15/2025 7:54 AM"/>
    <d v="1901-01-01T00:00:00"/>
    <x v="0"/>
    <n v="5"/>
    <s v=""/>
    <s v="280 4000B - 432 F P S DRIVE 8"/>
    <s v="240693 - Omar E. Becerra Balderas"/>
    <s v="Jose Rangel's Crew"/>
  </r>
  <r>
    <x v="0"/>
    <x v="0"/>
    <d v="2025-05-14T00:00:00"/>
    <x v="2"/>
    <s v="05/15/2025 7:54 AM"/>
    <d v="1901-01-01T00:00:00"/>
    <x v="0"/>
    <n v="1"/>
    <s v=""/>
    <s v="200 4000D - SDW 4 Clean Project"/>
    <s v="240693 - Omar E. Becerra Balderas"/>
    <s v="Jose Rangel's Crew"/>
  </r>
  <r>
    <x v="0"/>
    <x v="0"/>
    <d v="2025-05-15T00:00:00"/>
    <x v="1"/>
    <s v="05/15/2025 6:47 PM"/>
    <d v="1901-01-01T00:00:00"/>
    <x v="0"/>
    <n v="2"/>
    <s v=""/>
    <s v="200 4000C - 355 F P S SDW 4"/>
    <s v="240693 - Omar E. Becerra Balderas"/>
    <s v="Jose Rangel's Crew"/>
  </r>
  <r>
    <x v="0"/>
    <x v="0"/>
    <d v="2025-05-15T00:00:00"/>
    <x v="1"/>
    <s v="05/15/2025 6:47 PM"/>
    <d v="1901-01-01T00:00:00"/>
    <x v="0"/>
    <n v="2"/>
    <s v=""/>
    <s v="200 4000B - 355 FG SDW 4"/>
    <s v="240693 - Omar E. Becerra Balderas"/>
    <s v="Jose Rangel's Crew"/>
  </r>
  <r>
    <x v="0"/>
    <x v="0"/>
    <d v="2025-05-15T00:00:00"/>
    <x v="1"/>
    <s v="05/15/2025 6:47 PM"/>
    <d v="1901-01-01T00:00:00"/>
    <x v="0"/>
    <n v="2"/>
    <s v=""/>
    <s v="460 4000A - 623 INS DOWEL SDW LUG"/>
    <s v="240693 - Omar E. Becerra Balderas"/>
    <s v="Jose Rangel's Crew"/>
  </r>
  <r>
    <x v="0"/>
    <x v="0"/>
    <d v="2025-05-15T00:00:00"/>
    <x v="1"/>
    <s v="05/15/2025 6:47 PM"/>
    <d v="1901-01-01T00:00:00"/>
    <x v="0"/>
    <n v="2"/>
    <s v=""/>
    <s v="190 4000B - 355 F P S SDW CURB"/>
    <s v="240693 - Omar E. Becerra Balderas"/>
    <s v="Jose Rangel's Crew"/>
  </r>
  <r>
    <x v="0"/>
    <x v="0"/>
    <d v="2025-05-15T00:00:00"/>
    <x v="1"/>
    <s v="05/15/2025 6:47 PM"/>
    <d v="1901-01-01T00:00:00"/>
    <x v="0"/>
    <n v="2"/>
    <s v=""/>
    <s v="440 4000C - 618 F P S BFR 6"/>
    <s v="240693 - Omar E. Becerra Balderas"/>
    <s v="Jose Rangel's Crew"/>
  </r>
  <r>
    <x v="0"/>
    <x v="0"/>
    <d v="2025-05-14T00:00:00"/>
    <x v="2"/>
    <s v="05/15/2025 7:54 AM"/>
    <d v="1901-01-01T00:00:00"/>
    <x v="0"/>
    <n v="5"/>
    <s v=""/>
    <s v="280 4000B - 432 F P S DRIVE 8"/>
    <s v="240056 - SALVADOR MONCADA PUGA"/>
    <s v="Jose Rangel's Crew"/>
  </r>
  <r>
    <x v="0"/>
    <x v="0"/>
    <d v="2025-05-14T00:00:00"/>
    <x v="2"/>
    <s v="05/15/2025 7:54 AM"/>
    <d v="1901-01-01T00:00:00"/>
    <x v="0"/>
    <n v="1"/>
    <s v=""/>
    <s v="200 4000D - SDW 4 Clean Project"/>
    <s v="240056 - SALVADOR MONCADA PUGA"/>
    <s v="Jose Rangel's Crew"/>
  </r>
  <r>
    <x v="0"/>
    <x v="0"/>
    <d v="2025-05-16T00:00:00"/>
    <x v="0"/>
    <s v="05/16/2025 7:17 PM"/>
    <d v="1901-01-01T00:00:00"/>
    <x v="0"/>
    <n v="4"/>
    <s v=""/>
    <s v="390 4000B - Self Perf 503D ASPH PVMT TY D"/>
    <s v="240056 - SALVADOR MONCADA PUGA"/>
    <s v="Jose Rangel's Crew"/>
  </r>
  <r>
    <x v="0"/>
    <x v="0"/>
    <d v="2025-05-16T00:00:00"/>
    <x v="0"/>
    <s v="05/16/2025 7:17 PM"/>
    <d v="1901-01-01T00:00:00"/>
    <x v="0"/>
    <n v="4"/>
    <s v=""/>
    <s v="200 4000D - SDW 4 Clean Project"/>
    <s v="240056 - SALVADOR MONCADA PUGA"/>
    <s v="Jose Rangel's Crew"/>
  </r>
  <r>
    <x v="0"/>
    <x v="0"/>
    <d v="2025-05-15T00:00:00"/>
    <x v="1"/>
    <s v="05/15/2025 6:47 PM"/>
    <d v="1901-01-01T00:00:00"/>
    <x v="0"/>
    <n v="2"/>
    <s v=""/>
    <s v="200 4000C - 355 F P S SDW 4"/>
    <s v="240056 - SALVADOR MONCADA PUGA"/>
    <s v="Jose Rangel's Crew"/>
  </r>
  <r>
    <x v="0"/>
    <x v="0"/>
    <d v="2025-05-15T00:00:00"/>
    <x v="1"/>
    <s v="05/15/2025 6:47 PM"/>
    <d v="1901-01-01T00:00:00"/>
    <x v="0"/>
    <n v="2"/>
    <s v=""/>
    <s v="200 4000B - 355 FG SDW 4"/>
    <s v="240056 - SALVADOR MONCADA PUGA"/>
    <s v="Jose Rangel's Crew"/>
  </r>
  <r>
    <x v="0"/>
    <x v="0"/>
    <d v="2025-05-15T00:00:00"/>
    <x v="1"/>
    <s v="05/15/2025 6:47 PM"/>
    <d v="1901-01-01T00:00:00"/>
    <x v="0"/>
    <n v="2"/>
    <s v=""/>
    <s v="460 4000A - 623 INS DOWEL SDW LUG"/>
    <s v="240056 - SALVADOR MONCADA PUGA"/>
    <s v="Jose Rangel's Crew"/>
  </r>
  <r>
    <x v="0"/>
    <x v="0"/>
    <d v="2025-05-15T00:00:00"/>
    <x v="1"/>
    <s v="05/15/2025 6:47 PM"/>
    <d v="1901-01-01T00:00:00"/>
    <x v="0"/>
    <n v="2"/>
    <s v=""/>
    <s v="190 4000B - 355 F P S SDW CURB"/>
    <s v="240056 - SALVADOR MONCADA PUGA"/>
    <s v="Jose Rangel's Crew"/>
  </r>
  <r>
    <x v="0"/>
    <x v="0"/>
    <d v="2025-05-15T00:00:00"/>
    <x v="1"/>
    <s v="05/15/2025 6:47 PM"/>
    <d v="1901-01-01T00:00:00"/>
    <x v="0"/>
    <n v="2"/>
    <s v=""/>
    <s v="440 4000C - 618 F P S BFR 6"/>
    <s v="240056 - SALVADOR MONCADA PUGA"/>
    <s v="Jose Rangel's Crew"/>
  </r>
  <r>
    <x v="0"/>
    <x v="0"/>
    <d v="2025-05-15T00:00:00"/>
    <x v="1"/>
    <s v="05/15/2025 11:04 AM"/>
    <d v="1901-01-01T00:00:00"/>
    <x v="0"/>
    <n v="10"/>
    <s v=""/>
    <s v="110 4000A - 100 SDW EXCAVATION"/>
    <s v="240785 - William A. Lemus Perez"/>
    <s v="Justin - Grading Crew"/>
  </r>
  <r>
    <x v="0"/>
    <x v="0"/>
    <d v="2025-05-15T00:00:00"/>
    <x v="1"/>
    <s v="05/15/2025 11:04 AM"/>
    <d v="1901-01-01T00:00:00"/>
    <x v="0"/>
    <n v="10"/>
    <s v=""/>
    <s v="110 4000A - 100 SDW EXCAVATION"/>
    <s v="240812 - Edwin Romero"/>
    <s v="Justin - Grading Crew"/>
  </r>
  <r>
    <x v="0"/>
    <x v="0"/>
    <d v="2025-05-15T00:00:00"/>
    <x v="1"/>
    <s v="05/15/2025 11:04 AM"/>
    <d v="1901-01-01T00:00:00"/>
    <x v="0"/>
    <n v="10"/>
    <s v=""/>
    <s v="110 4000A - 100 SDW EXCAVATION"/>
    <s v="240770 - Faustino J. Mendoza"/>
    <s v="Justin - Grading Crew"/>
  </r>
  <r>
    <x v="2"/>
    <x v="1"/>
    <d v="2025-05-16T00:00:00"/>
    <x v="0"/>
    <s v="05/17/2025 8:34 AM"/>
    <d v="1901-01-01T00:00:00"/>
    <x v="0"/>
    <n v="3"/>
    <s v=""/>
    <s v="496 6012L - REM STR Process Load out Conc"/>
    <s v="440136 - Cuitlahuac Alonso-Flores"/>
    <s v="ROLANDO COLMENERO-GARCIA CREW"/>
  </r>
  <r>
    <x v="2"/>
    <x v="1"/>
    <d v="2025-05-16T00:00:00"/>
    <x v="0"/>
    <s v="05/17/2025 8:33 AM"/>
    <d v="1901-01-01T00:00:00"/>
    <x v="0"/>
    <n v="3"/>
    <s v=""/>
    <s v="8999 6001F - Install Bent Caps"/>
    <s v="440136 - Cuitlahuac Alonso-Flores"/>
    <s v="ROLANDO COLMENERO-GARCIA CREW"/>
  </r>
  <r>
    <x v="2"/>
    <x v="1"/>
    <d v="2025-05-16T00:00:00"/>
    <x v="0"/>
    <s v="05/17/2025 8:33 AM"/>
    <d v="1901-01-01T00:00:00"/>
    <x v="0"/>
    <n v="4"/>
    <s v=""/>
    <s v="496 6012D - REM STR Break Deck Land"/>
    <s v="440136 - Cuitlahuac Alonso-Flores"/>
    <s v="ROLANDO COLMENERO-GARCIA CREW"/>
  </r>
  <r>
    <x v="2"/>
    <x v="1"/>
    <d v="2025-05-16T00:00:00"/>
    <x v="0"/>
    <s v="05/17/2025 8:34 AM"/>
    <d v="1901-01-01T00:00:00"/>
    <x v="0"/>
    <n v="4"/>
    <s v=""/>
    <s v="496 6012D - REM STR Break Deck Land"/>
    <s v="440451 - Ramon A. Garcia"/>
    <s v="ROLANDO COLMENERO-GARCIA CREW"/>
  </r>
  <r>
    <x v="2"/>
    <x v="1"/>
    <d v="2025-05-16T00:00:00"/>
    <x v="0"/>
    <s v="05/17/2025 8:33 AM"/>
    <d v="1901-01-01T00:00:00"/>
    <x v="0"/>
    <n v="3"/>
    <s v=""/>
    <s v="8999 6001F - Install Bent Caps"/>
    <s v="440451 - Ramon A. Garcia"/>
    <s v="ROLANDO COLMENERO-GARCIA CREW"/>
  </r>
  <r>
    <x v="2"/>
    <x v="1"/>
    <d v="2025-05-16T00:00:00"/>
    <x v="0"/>
    <s v="05/17/2025 8:34 AM"/>
    <d v="1901-01-01T00:00:00"/>
    <x v="0"/>
    <n v="3"/>
    <s v=""/>
    <s v="496 6012L - REM STR Process Load out Conc"/>
    <s v="440451 - Ramon A. Garcia"/>
    <s v="ROLANDO COLMENERO-GARCIA CREW"/>
  </r>
  <r>
    <x v="2"/>
    <x v="1"/>
    <d v="2025-05-16T00:00:00"/>
    <x v="0"/>
    <s v="05/17/2025 8:34 AM"/>
    <d v="1901-01-01T00:00:00"/>
    <x v="0"/>
    <n v="1"/>
    <s v=""/>
    <s v="496 6012L - REM STR Process Load out Conc"/>
    <s v="440259 - Rolando Colmenero-Garcia"/>
    <s v="ROLANDO COLMENERO-GARCIA CREW"/>
  </r>
  <r>
    <x v="2"/>
    <x v="1"/>
    <d v="2025-05-16T00:00:00"/>
    <x v="0"/>
    <s v="05/17/2025 8:33 AM"/>
    <d v="1901-01-01T00:00:00"/>
    <x v="0"/>
    <n v="3"/>
    <s v=""/>
    <s v="8999 6001F - Install Bent Caps"/>
    <s v="440259 - Rolando Colmenero-Garcia"/>
    <s v="ROLANDO COLMENERO-GARCIA CREW"/>
  </r>
  <r>
    <x v="2"/>
    <x v="1"/>
    <d v="2025-05-16T00:00:00"/>
    <x v="0"/>
    <s v="05/17/2025 8:34 AM"/>
    <d v="1901-01-01T00:00:00"/>
    <x v="0"/>
    <n v="4"/>
    <s v=""/>
    <s v="496 6012D - REM STR Break Deck Land"/>
    <s v="440259 - Rolando Colmenero-Garcia"/>
    <s v="ROLANDO COLMENERO-GARCIA CREW"/>
  </r>
  <r>
    <x v="2"/>
    <x v="1"/>
    <d v="2025-05-16T00:00:00"/>
    <x v="0"/>
    <s v="05/17/2025 8:34 AM"/>
    <d v="1901-01-01T00:00:00"/>
    <x v="0"/>
    <n v="4"/>
    <s v=""/>
    <s v="496 6012D - REM STR Break Deck Land"/>
    <s v="440336 - Gustavo Hurtado Guillen"/>
    <s v="ROLANDO COLMENERO-GARCIA CREW"/>
  </r>
  <r>
    <x v="2"/>
    <x v="1"/>
    <d v="2025-05-16T00:00:00"/>
    <x v="0"/>
    <s v="05/17/2025 8:34 AM"/>
    <d v="1901-01-01T00:00:00"/>
    <x v="0"/>
    <n v="3"/>
    <s v=""/>
    <s v="496 6012L - REM STR Process Load out Conc"/>
    <s v="440336 - Gustavo Hurtado Guillen"/>
    <s v="ROLANDO COLMENERO-GARCIA CREW"/>
  </r>
  <r>
    <x v="2"/>
    <x v="1"/>
    <d v="2025-05-16T00:00:00"/>
    <x v="0"/>
    <s v="05/17/2025 8:33 AM"/>
    <d v="1901-01-01T00:00:00"/>
    <x v="0"/>
    <n v="3"/>
    <s v=""/>
    <s v="8999 6001F - Install Bent Caps"/>
    <s v="440336 - Gustavo Hurtado Guillen"/>
    <s v="ROLANDO COLMENERO-GARCIA CREW"/>
  </r>
  <r>
    <x v="2"/>
    <x v="1"/>
    <d v="2025-05-16T00:00:00"/>
    <x v="0"/>
    <s v="05/17/2025 8:34 AM"/>
    <d v="1901-01-01T00:00:00"/>
    <x v="0"/>
    <n v="4"/>
    <s v=""/>
    <s v="496 6012D - REM STR Break Deck Land"/>
    <s v="440464 - Lucas C. Mayo"/>
    <s v="ROLANDO COLMENERO-GARCIA CREW"/>
  </r>
  <r>
    <x v="2"/>
    <x v="1"/>
    <d v="2025-05-16T00:00:00"/>
    <x v="0"/>
    <s v="05/17/2025 8:33 AM"/>
    <d v="1901-01-01T00:00:00"/>
    <x v="0"/>
    <n v="3"/>
    <s v=""/>
    <s v="8999 6001F - Install Bent Caps"/>
    <s v="440464 - Lucas C. Mayo"/>
    <s v="ROLANDO COLMENERO-GARCIA CREW"/>
  </r>
  <r>
    <x v="4"/>
    <x v="3"/>
    <d v="2025-05-15T00:00:00"/>
    <x v="1"/>
    <s v="05/17/2025 6:01 PM"/>
    <d v="1901-01-01T00:00:00"/>
    <x v="0"/>
    <n v="8"/>
    <s v=""/>
    <s v="9000 100B - SUPERINTENDENT"/>
    <s v="240085 - Martin Sanchez"/>
    <s v=""/>
  </r>
  <r>
    <x v="0"/>
    <x v="0"/>
    <d v="2025-05-14T00:00:00"/>
    <x v="2"/>
    <s v="05/15/2025 7:54 AM"/>
    <d v="1901-01-01T00:00:00"/>
    <x v="0"/>
    <n v="5"/>
    <s v=""/>
    <s v="280 4000B - 432 F P S DRIVE 8"/>
    <s v="240688 - Eliseo Becerra-Mosqueida"/>
    <s v="Jose Rangel's Crew"/>
  </r>
  <r>
    <x v="0"/>
    <x v="0"/>
    <d v="2025-05-14T00:00:00"/>
    <x v="2"/>
    <s v="05/15/2025 7:54 AM"/>
    <d v="1901-01-01T00:00:00"/>
    <x v="0"/>
    <n v="1"/>
    <s v=""/>
    <s v="200 4000D - SDW 4 Clean Project"/>
    <s v="240688 - Eliseo Becerra-Mosqueida"/>
    <s v="Jose Rangel's Crew"/>
  </r>
  <r>
    <x v="2"/>
    <x v="1"/>
    <d v="2025-05-16T00:00:00"/>
    <x v="0"/>
    <s v="05/17/2025 8:33 AM"/>
    <d v="1901-01-01T00:00:00"/>
    <x v="0"/>
    <n v="3"/>
    <s v=""/>
    <s v="8999 6001F - Install Bent Caps"/>
    <s v="440121 - Jose Y. Rivera-Beltran"/>
    <s v="ROLANDO COLMENERO-GARCIA CREW"/>
  </r>
  <r>
    <x v="2"/>
    <x v="1"/>
    <d v="2025-05-16T00:00:00"/>
    <x v="0"/>
    <s v="05/17/2025 8:34 AM"/>
    <d v="1901-01-01T00:00:00"/>
    <x v="0"/>
    <n v="4"/>
    <s v=""/>
    <s v="496 6012D - REM STR Break Deck Land"/>
    <s v="440121 - Jose Y. Rivera-Beltran"/>
    <s v="ROLANDO COLMENERO-GARCIA CREW"/>
  </r>
  <r>
    <x v="2"/>
    <x v="1"/>
    <d v="2025-05-16T00:00:00"/>
    <x v="0"/>
    <s v="05/17/2025 8:34 AM"/>
    <d v="1901-01-01T00:00:00"/>
    <x v="0"/>
    <n v="3"/>
    <s v=""/>
    <s v="496 6012L - REM STR Process Load out Conc"/>
    <s v="440459 - Ulises N. Mendoza"/>
    <s v="ROLANDO COLMENERO-GARCIA CREW"/>
  </r>
  <r>
    <x v="2"/>
    <x v="1"/>
    <d v="2025-05-16T00:00:00"/>
    <x v="0"/>
    <s v="05/17/2025 8:34 AM"/>
    <d v="1901-01-01T00:00:00"/>
    <x v="0"/>
    <n v="4"/>
    <s v=""/>
    <s v="496 6012D - REM STR Break Deck Land"/>
    <s v="440459 - Ulises N. Mendoza"/>
    <s v="ROLANDO COLMENERO-GARCIA CREW"/>
  </r>
  <r>
    <x v="2"/>
    <x v="1"/>
    <d v="2025-05-16T00:00:00"/>
    <x v="0"/>
    <s v="05/17/2025 8:33 AM"/>
    <d v="1901-01-01T00:00:00"/>
    <x v="0"/>
    <n v="3"/>
    <s v=""/>
    <s v="8999 6001F - Install Bent Caps"/>
    <s v="440459 - Ulises N. Mendoza"/>
    <s v="ROLANDO COLMENERO-GARCIA CREW"/>
  </r>
  <r>
    <x v="2"/>
    <x v="1"/>
    <d v="2025-05-16T00:00:00"/>
    <x v="0"/>
    <s v="05/17/2025 8:34 AM"/>
    <d v="1901-01-01T00:00:00"/>
    <x v="0"/>
    <n v="3"/>
    <s v=""/>
    <s v="496 6012L - REM STR Process Load out Conc"/>
    <s v="440121 - Jose Y. Rivera-Beltran"/>
    <s v="ROLANDO COLMENERO-GARCIA CREW"/>
  </r>
  <r>
    <x v="5"/>
    <x v="3"/>
    <d v="2025-05-16T00:00:00"/>
    <x v="0"/>
    <s v="05/17/2025 6:01 PM"/>
    <d v="1901-01-01T00:00:00"/>
    <x v="0"/>
    <n v="8"/>
    <s v=""/>
    <s v="9000 100B - SUPERINTENDENT"/>
    <s v="240085 - Martin Sanchez"/>
    <s v=""/>
  </r>
  <r>
    <x v="6"/>
    <x v="2"/>
    <d v="2025-05-16T00:00:00"/>
    <x v="0"/>
    <s v="05/19/2025 7:01 AM"/>
    <d v="1901-01-01T00:00:00"/>
    <x v="0"/>
    <n v="12.5"/>
    <s v=""/>
    <s v="9606 6056I - BARRICADES SIGNS AND TRAFFIC H"/>
    <s v="340064 - Felix G. Ortiz Rosado"/>
    <s v="WILLIAM PERSINGER WTX TC"/>
  </r>
  <r>
    <x v="6"/>
    <x v="2"/>
    <d v="2025-05-16T00:00:00"/>
    <x v="0"/>
    <s v="05/16/2025 1:34 PM"/>
    <d v="1901-01-01T00:00:00"/>
    <x v="0"/>
    <n v="6"/>
    <s v=""/>
    <s v="110 6001B - FG Subgrade Mainline"/>
    <s v="240607 - Jorge L. Flores"/>
    <s v="Jorge Flores's Crew"/>
  </r>
  <r>
    <x v="6"/>
    <x v="2"/>
    <d v="2025-05-16T00:00:00"/>
    <x v="0"/>
    <s v="05/16/2025 1:36 PM"/>
    <d v="1901-01-01T00:00:00"/>
    <x v="0"/>
    <n v="2"/>
    <s v=""/>
    <s v="132 6007A - Cut Place TY D Common Truck Ha"/>
    <s v="240607 - Jorge L. Flores"/>
    <s v="Jorge Flores's Crew"/>
  </r>
  <r>
    <x v="6"/>
    <x v="2"/>
    <d v="2025-05-16T00:00:00"/>
    <x v="0"/>
    <s v="05/19/2025 7:01 AM"/>
    <d v="1901-01-01T00:00:00"/>
    <x v="0"/>
    <n v="10.5"/>
    <s v=""/>
    <s v="9606 6056I - BARRICADES SIGNS AND TRAFFIC H"/>
    <s v="340063 - Jose O. Pomales-Rosado"/>
    <s v="WILLIAM PERSINGER WTX TC"/>
  </r>
  <r>
    <x v="7"/>
    <x v="0"/>
    <d v="2025-05-16T00:00:00"/>
    <x v="0"/>
    <s v="05/16/2025 9:57 AM"/>
    <d v="1901-01-01T00:00:00"/>
    <x v="0"/>
    <n v="2"/>
    <s v=""/>
    <s v="100 6002B - Survey and Layout"/>
    <s v="240807 - Robert S. Neff"/>
    <s v=""/>
  </r>
  <r>
    <x v="8"/>
    <x v="4"/>
    <d v="2025-05-14T00:00:00"/>
    <x v="2"/>
    <s v="05/14/2025 7:50 PM"/>
    <d v="1901-01-01T00:00:00"/>
    <x v="0"/>
    <n v="2"/>
    <s v=""/>
    <s v="0024 0004 - DALLAS SH 310"/>
    <s v="240807 - Robert S. Neff"/>
    <s v=""/>
  </r>
  <r>
    <x v="8"/>
    <x v="4"/>
    <d v="2025-05-13T00:00:00"/>
    <x v="3"/>
    <s v="05/14/2025 7:19 AM"/>
    <d v="1901-01-01T00:00:00"/>
    <x v="0"/>
    <n v="8"/>
    <s v=""/>
    <s v="0024 0004 - DALLAS SH 310"/>
    <s v="240807 - Robert S. Neff"/>
    <s v=""/>
  </r>
  <r>
    <x v="8"/>
    <x v="4"/>
    <d v="2025-05-12T00:00:00"/>
    <x v="4"/>
    <s v="05/12/2025 7:02 PM"/>
    <d v="1901-01-01T00:00:00"/>
    <x v="0"/>
    <n v="4"/>
    <s v=""/>
    <s v="0024 0004 - DALLAS SH 310"/>
    <s v="240807 - Robert S. Neff"/>
    <s v=""/>
  </r>
  <r>
    <x v="8"/>
    <x v="4"/>
    <d v="2025-05-12T00:00:00"/>
    <x v="4"/>
    <s v="05/16/2025 9:49 PM"/>
    <d v="1901-01-01T00:00:00"/>
    <x v="0"/>
    <n v="4"/>
    <s v=""/>
    <s v="0024 0006 - NTTA DNT Seg 3 Joint Seal"/>
    <s v="240664 - Eduardo D. Alvarado"/>
    <s v="Roberto Lumbreras's Crew"/>
  </r>
  <r>
    <x v="0"/>
    <x v="0"/>
    <d v="2025-05-15T00:00:00"/>
    <x v="1"/>
    <s v="05/19/2025 3:14 AM"/>
    <d v="1901-01-01T00:00:00"/>
    <x v="0"/>
    <n v="4"/>
    <s v=""/>
    <s v="580 4000A - 1601A TRAFFIC CONTROL"/>
    <s v="240255 - Juan M. Luevano"/>
    <s v="Roberto Lumbreras's Crew"/>
  </r>
  <r>
    <x v="8"/>
    <x v="4"/>
    <d v="2025-05-12T00:00:00"/>
    <x v="4"/>
    <s v="05/13/2025 6:29 AM"/>
    <d v="1901-01-01T00:00:00"/>
    <x v="0"/>
    <n v="11.5"/>
    <s v=""/>
    <s v="0024 0006 - NTTA DNT Seg 3 Joint Seal"/>
    <s v="240805 - Alex Torres"/>
    <s v="Roberto Lumbreras's Crew"/>
  </r>
  <r>
    <x v="8"/>
    <x v="4"/>
    <d v="2025-05-13T00:00:00"/>
    <x v="3"/>
    <s v="05/14/2025 5:26 PM"/>
    <d v="1901-01-01T00:00:00"/>
    <x v="0"/>
    <n v="12"/>
    <s v=""/>
    <s v="0024 0006 - NTTA DNT Seg 3 Joint Seal"/>
    <s v="240805 - Alex Torres"/>
    <s v="Roberto Lumbreras's Crew"/>
  </r>
  <r>
    <x v="8"/>
    <x v="4"/>
    <d v="2025-05-14T00:00:00"/>
    <x v="2"/>
    <s v="05/16/2025 7:07 AM"/>
    <d v="1901-01-01T00:00:00"/>
    <x v="0"/>
    <n v="12"/>
    <s v=""/>
    <s v="0024 0006 - NTTA DNT Seg 3 Joint Seal"/>
    <s v="240805 - Alex Torres"/>
    <s v="Roberto Lumbreras's Crew"/>
  </r>
  <r>
    <x v="8"/>
    <x v="4"/>
    <d v="2025-05-15T00:00:00"/>
    <x v="1"/>
    <s v="05/16/2025 7:20 AM"/>
    <d v="1901-01-01T00:00:00"/>
    <x v="0"/>
    <n v="12"/>
    <s v=""/>
    <s v="0024 0006 - NTTA DNT Seg 3 Joint Seal"/>
    <s v="240805 - Alex Torres"/>
    <s v="Roberto Lumbreras's Crew"/>
  </r>
  <r>
    <x v="8"/>
    <x v="4"/>
    <d v="2025-05-13T00:00:00"/>
    <x v="3"/>
    <s v="05/14/2025 6:33 AM"/>
    <d v="1901-01-01T00:00:00"/>
    <x v="0"/>
    <n v="3"/>
    <s v=""/>
    <s v="0024 0006 - NTTA DNT Seg 3 Joint Seal"/>
    <s v="240263 - Ernest S. Lemon Jr"/>
    <s v="Roberto Lumbreras's Crew"/>
  </r>
  <r>
    <x v="8"/>
    <x v="4"/>
    <d v="2025-05-15T00:00:00"/>
    <x v="1"/>
    <s v="05/16/2025 7:18 AM"/>
    <d v="1901-01-01T00:00:00"/>
    <x v="0"/>
    <n v="1"/>
    <s v=""/>
    <s v="0024 0006 - NTTA DNT Seg 3 Joint Seal"/>
    <s v="240263 - Ernest S. Lemon Jr"/>
    <s v="Roberto Lumbreras's Crew"/>
  </r>
  <r>
    <x v="6"/>
    <x v="2"/>
    <d v="2025-05-16T00:00:00"/>
    <x v="0"/>
    <s v="05/19/2025 7:01 AM"/>
    <d v="1901-01-01T00:00:00"/>
    <x v="0"/>
    <n v="2"/>
    <s v=""/>
    <s v="6185 6002A - Install Maintain Remove Attenu"/>
    <s v="340063 - Jose O. Pomales-Rosado"/>
    <s v="WILLIAM PERSINGER WTX TC"/>
  </r>
  <r>
    <x v="8"/>
    <x v="4"/>
    <d v="2025-05-12T00:00:00"/>
    <x v="4"/>
    <s v="05/16/2025 9:49 PM"/>
    <d v="1901-01-01T00:00:00"/>
    <x v="0"/>
    <n v="4"/>
    <s v=""/>
    <s v="0024 0006 - NTTA DNT Seg 3 Joint Seal"/>
    <s v="240701 - Diogo P. Favela"/>
    <s v="Roberto Lumbreras's Crew"/>
  </r>
  <r>
    <x v="8"/>
    <x v="4"/>
    <d v="2025-05-12T00:00:00"/>
    <x v="4"/>
    <s v="05/13/2025 6:28 AM"/>
    <d v="1901-01-01T00:00:00"/>
    <x v="0"/>
    <n v="11.5"/>
    <s v=""/>
    <s v="0024 0006 - NTTA DNT Seg 3 Joint Seal"/>
    <s v="240617 - Stonie B. Brown"/>
    <s v="Roberto Lumbreras's Crew"/>
  </r>
  <r>
    <x v="8"/>
    <x v="4"/>
    <d v="2025-05-13T00:00:00"/>
    <x v="3"/>
    <s v="05/14/2025 5:26 PM"/>
    <d v="1901-01-01T00:00:00"/>
    <x v="0"/>
    <n v="13"/>
    <s v=""/>
    <s v="0024 0006 - NTTA DNT Seg 3 Joint Seal"/>
    <s v="240617 - Stonie B. Brown"/>
    <s v="Roberto Lumbreras's Crew"/>
  </r>
  <r>
    <x v="8"/>
    <x v="4"/>
    <d v="2025-05-14T00:00:00"/>
    <x v="2"/>
    <s v="05/16/2025 7:06 AM"/>
    <d v="1901-01-01T00:00:00"/>
    <x v="0"/>
    <n v="12.5"/>
    <s v=""/>
    <s v="0024 0006 - NTTA DNT Seg 3 Joint Seal"/>
    <s v="240617 - Stonie B. Brown"/>
    <s v="Roberto Lumbreras's Crew"/>
  </r>
  <r>
    <x v="8"/>
    <x v="4"/>
    <d v="2025-05-15T00:00:00"/>
    <x v="1"/>
    <s v="05/16/2025 7:20 AM"/>
    <d v="1901-01-01T00:00:00"/>
    <x v="0"/>
    <n v="12"/>
    <s v=""/>
    <s v="0024 0006 - NTTA DNT Seg 3 Joint Seal"/>
    <s v="240617 - Stonie B. Brown"/>
    <s v="Roberto Lumbreras's Crew"/>
  </r>
  <r>
    <x v="8"/>
    <x v="4"/>
    <d v="2025-05-15T00:00:00"/>
    <x v="1"/>
    <s v="05/16/2025 7:20 AM"/>
    <d v="1901-01-01T00:00:00"/>
    <x v="0"/>
    <n v="12"/>
    <s v=""/>
    <s v="0024 0006 - NTTA DNT Seg 3 Joint Seal"/>
    <s v="240818 - Xavier Martinez"/>
    <s v="Roberto Lumbreras's Crew"/>
  </r>
  <r>
    <x v="8"/>
    <x v="4"/>
    <d v="2025-05-12T00:00:00"/>
    <x v="4"/>
    <s v="05/13/2025 6:28 AM"/>
    <d v="1901-01-01T00:00:00"/>
    <x v="0"/>
    <n v="11.5"/>
    <s v=""/>
    <s v="0024 0006 - NTTA DNT Seg 3 Joint Seal"/>
    <s v="240818 - Xavier Martinez"/>
    <s v="Roberto Lumbreras's Crew"/>
  </r>
  <r>
    <x v="8"/>
    <x v="4"/>
    <d v="2025-05-13T00:00:00"/>
    <x v="3"/>
    <s v="05/14/2025 5:26 PM"/>
    <d v="1901-01-01T00:00:00"/>
    <x v="0"/>
    <n v="12.5"/>
    <s v=""/>
    <s v="0024 0006 - NTTA DNT Seg 3 Joint Seal"/>
    <s v="240818 - Xavier Martinez"/>
    <s v="Roberto Lumbreras's Crew"/>
  </r>
  <r>
    <x v="8"/>
    <x v="4"/>
    <d v="2025-05-15T00:00:00"/>
    <x v="1"/>
    <s v="05/16/2025 7:20 AM"/>
    <d v="1901-01-01T00:00:00"/>
    <x v="0"/>
    <n v="12"/>
    <s v=""/>
    <s v="0024 0006 - NTTA DNT Seg 3 Joint Seal"/>
    <s v="240164 - Roberto Lumbreras"/>
    <s v="Roberto Lumbreras's Crew"/>
  </r>
  <r>
    <x v="8"/>
    <x v="4"/>
    <d v="2025-05-13T00:00:00"/>
    <x v="3"/>
    <s v="05/14/2025 5:26 PM"/>
    <d v="1901-01-01T00:00:00"/>
    <x v="0"/>
    <n v="12"/>
    <s v=""/>
    <s v="0024 0006 - NTTA DNT Seg 3 Joint Seal"/>
    <s v="240164 - Roberto Lumbreras"/>
    <s v="Roberto Lumbreras's Crew"/>
  </r>
  <r>
    <x v="8"/>
    <x v="4"/>
    <d v="2025-05-14T00:00:00"/>
    <x v="2"/>
    <s v="05/16/2025 7:06 AM"/>
    <d v="1901-01-01T00:00:00"/>
    <x v="0"/>
    <n v="12"/>
    <s v=""/>
    <s v="0024 0006 - NTTA DNT Seg 3 Joint Seal"/>
    <s v="240164 - Roberto Lumbreras"/>
    <s v="Roberto Lumbreras's Crew"/>
  </r>
  <r>
    <x v="8"/>
    <x v="4"/>
    <d v="2025-05-12T00:00:00"/>
    <x v="4"/>
    <s v="05/13/2025 6:28 AM"/>
    <d v="1901-01-01T00:00:00"/>
    <x v="0"/>
    <n v="12"/>
    <s v=""/>
    <s v="0024 0006 - NTTA DNT Seg 3 Joint Seal"/>
    <s v="240164 - Roberto Lumbreras"/>
    <s v="Roberto Lumbreras's Crew"/>
  </r>
  <r>
    <x v="9"/>
    <x v="0"/>
    <d v="2025-05-16T00:00:00"/>
    <x v="0"/>
    <s v="05/16/2025 9:37 PM"/>
    <d v="1901-01-01T00:00:00"/>
    <x v="0"/>
    <n v="1.5"/>
    <s v=""/>
    <s v="502 6001B - TRAFF Daily Ops"/>
    <s v="240494 - Juan B. Hernandez"/>
    <s v="Roberto Lumbreras's Crew"/>
  </r>
  <r>
    <x v="0"/>
    <x v="0"/>
    <d v="2025-05-16T00:00:00"/>
    <x v="0"/>
    <s v="05/16/2025 9:38 PM"/>
    <d v="1901-01-01T00:00:00"/>
    <x v="0"/>
    <n v="9"/>
    <s v=""/>
    <s v="580 4000A - 1601A TRAFFIC CONTROL"/>
    <s v="240494 - Juan B. Hernandez"/>
    <s v="Roberto Lumbreras's Crew"/>
  </r>
  <r>
    <x v="0"/>
    <x v="0"/>
    <d v="2025-05-16T00:00:00"/>
    <x v="0"/>
    <s v="05/16/2025 9:39 PM"/>
    <d v="1901-01-01T00:00:00"/>
    <x v="0"/>
    <n v="2"/>
    <s v=""/>
    <s v="580 4000A - 1601A TRAFFIC CONTROL"/>
    <s v="240821 - Jose R. Jaquez Rodriguez"/>
    <s v="Roberto Lumbreras's Crew"/>
  </r>
  <r>
    <x v="9"/>
    <x v="0"/>
    <d v="2025-05-16T00:00:00"/>
    <x v="0"/>
    <s v="05/16/2025 9:39 PM"/>
    <d v="1901-01-01T00:00:00"/>
    <x v="0"/>
    <n v="2"/>
    <s v=""/>
    <s v="502 6001B - TRAFF Daily Ops"/>
    <s v="240821 - Jose R. Jaquez Rodriguez"/>
    <s v="Roberto Lumbreras's Crew"/>
  </r>
  <r>
    <x v="0"/>
    <x v="0"/>
    <d v="2025-05-16T00:00:00"/>
    <x v="0"/>
    <s v="05/16/2025 3:02 PM"/>
    <d v="1901-01-01T00:00:00"/>
    <x v="0"/>
    <n v="3.5"/>
    <s v=""/>
    <s v="9000 100S - SAFETY SCH"/>
    <s v="800069 - Said A. Garcia"/>
    <s v=""/>
  </r>
  <r>
    <x v="4"/>
    <x v="3"/>
    <d v="2025-05-16T00:00:00"/>
    <x v="0"/>
    <s v="05/16/2025 3:01 PM"/>
    <d v="1901-01-01T00:00:00"/>
    <x v="0"/>
    <n v="4.5"/>
    <s v=""/>
    <s v="9000 100S - SAFETY SCHED"/>
    <s v="800069 - Said A. Garcia"/>
    <s v=""/>
  </r>
  <r>
    <x v="5"/>
    <x v="3"/>
    <d v="2025-05-17T00:00:00"/>
    <x v="5"/>
    <s v="05/18/2025 8:42 AM"/>
    <d v="1901-01-01T00:00:00"/>
    <x v="0"/>
    <n v="6.5"/>
    <s v=""/>
    <s v="4106 6001G - PPC Pour"/>
    <s v="240064 - Jose M. Perez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064 - Jose M. Perez"/>
    <s v="Juan Rodriguez's Crew"/>
  </r>
  <r>
    <x v="5"/>
    <x v="3"/>
    <d v="2025-05-17T00:00:00"/>
    <x v="5"/>
    <s v="05/18/2025 8:44 AM"/>
    <d v="1901-01-01T00:00:00"/>
    <x v="0"/>
    <n v="5"/>
    <s v=""/>
    <s v="4106 6001D - PPC Prep for Overlay"/>
    <s v="240064 - Jose M. Perez"/>
    <s v="Juan Rodriguez's Crew"/>
  </r>
  <r>
    <x v="5"/>
    <x v="3"/>
    <d v="2025-05-17T00:00:00"/>
    <x v="5"/>
    <s v="05/18/2025 8:44 AM"/>
    <d v="1901-01-01T00:00:00"/>
    <x v="0"/>
    <n v="2"/>
    <s v=""/>
    <s v="4106 6001D - PPC Prep for Overlay"/>
    <s v="240075 - Juan P. Rodriguez"/>
    <s v="Juan Rodriguez's Crew"/>
  </r>
  <r>
    <x v="5"/>
    <x v="3"/>
    <d v="2025-05-17T00:00:00"/>
    <x v="5"/>
    <s v="05/18/2025 8:42 AM"/>
    <d v="1901-01-01T00:00:00"/>
    <x v="0"/>
    <n v="2"/>
    <s v=""/>
    <s v="4106 6001C - PPC Setup Machine"/>
    <s v="240075 - Juan P. Rodriguez"/>
    <s v="Juan Rodriguez's Crew"/>
  </r>
  <r>
    <x v="5"/>
    <x v="3"/>
    <d v="2025-05-17T00:00:00"/>
    <x v="5"/>
    <s v="05/18/2025 8:42 AM"/>
    <d v="1901-01-01T00:00:00"/>
    <x v="0"/>
    <n v="4"/>
    <s v=""/>
    <s v="4106 6001G - PPC Pour"/>
    <s v="240075 - Juan P. Rodriguez"/>
    <s v="Juan Rodriguez's Crew"/>
  </r>
  <r>
    <x v="5"/>
    <x v="3"/>
    <d v="2025-05-17T00:00:00"/>
    <x v="5"/>
    <s v="05/18/2025 8:42 AM"/>
    <d v="1901-01-01T00:00:00"/>
    <x v="0"/>
    <n v="6.5"/>
    <s v=""/>
    <s v="4106 6001G - PPC Pour"/>
    <s v="240504 - Carlos A. Rodriguez Avelar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504 - Carlos A. Rodriguez Avelar"/>
    <s v="Juan Rodriguez's Crew"/>
  </r>
  <r>
    <x v="5"/>
    <x v="3"/>
    <d v="2025-05-17T00:00:00"/>
    <x v="5"/>
    <s v="05/18/2025 8:44 AM"/>
    <d v="1901-01-01T00:00:00"/>
    <x v="0"/>
    <n v="5"/>
    <s v=""/>
    <s v="4106 6001D - PPC Prep for Overlay"/>
    <s v="240504 - Carlos A. Rodriguez Avelar"/>
    <s v="Juan Rodriguez's Crew"/>
  </r>
  <r>
    <x v="5"/>
    <x v="3"/>
    <d v="2025-05-17T00:00:00"/>
    <x v="5"/>
    <s v="05/18/2025 8:43 AM"/>
    <d v="1901-01-01T00:00:00"/>
    <x v="0"/>
    <n v="5"/>
    <s v=""/>
    <s v="4106 6001D - PPC Prep for Overlay"/>
    <s v="240708 - Heriberto Garcia Jr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708 - Heriberto Garcia Jr"/>
    <s v="Juan Rodriguez's Crew"/>
  </r>
  <r>
    <x v="5"/>
    <x v="3"/>
    <d v="2025-05-17T00:00:00"/>
    <x v="5"/>
    <s v="05/18/2025 8:42 AM"/>
    <d v="1901-01-01T00:00:00"/>
    <x v="0"/>
    <n v="6.5"/>
    <s v=""/>
    <s v="4106 6001G - PPC Pour"/>
    <s v="240708 - Heriberto Garcia Jr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076 - Miguel Rodriguez"/>
    <s v="Juan Rodriguez's Crew"/>
  </r>
  <r>
    <x v="5"/>
    <x v="3"/>
    <d v="2025-05-17T00:00:00"/>
    <x v="5"/>
    <s v="05/18/2025 8:43 AM"/>
    <d v="1901-01-01T00:00:00"/>
    <x v="0"/>
    <n v="5"/>
    <s v=""/>
    <s v="4106 6001D - PPC Prep for Overlay"/>
    <s v="240076 - Miguel Rodriguez"/>
    <s v="Juan Rodriguez's Crew"/>
  </r>
  <r>
    <x v="5"/>
    <x v="3"/>
    <d v="2025-05-17T00:00:00"/>
    <x v="5"/>
    <s v="05/18/2025 8:43 AM"/>
    <d v="1901-01-01T00:00:00"/>
    <x v="0"/>
    <n v="6.5"/>
    <s v=""/>
    <s v="4106 6001G - PPC Pour"/>
    <s v="240076 - Miguel Rodriguez"/>
    <s v="Juan Rodriguez's Crew"/>
  </r>
  <r>
    <x v="5"/>
    <x v="3"/>
    <d v="2025-05-17T00:00:00"/>
    <x v="5"/>
    <s v="05/18/2025 8:43 AM"/>
    <d v="1901-01-01T00:00:00"/>
    <x v="0"/>
    <n v="5"/>
    <s v=""/>
    <s v="4106 6001D - PPC Prep for Overlay"/>
    <s v="240374 - Angel J. Flores"/>
    <s v="Juan Rodriguez's Crew"/>
  </r>
  <r>
    <x v="5"/>
    <x v="3"/>
    <d v="2025-05-17T00:00:00"/>
    <x v="5"/>
    <s v="05/18/2025 8:43 AM"/>
    <d v="1901-01-01T00:00:00"/>
    <x v="0"/>
    <n v="6.5"/>
    <s v=""/>
    <s v="4106 6001G - PPC Pour"/>
    <s v="240374 - Angel J. Flores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374 - Angel J. Flores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774 - Jesus H. Bravo Martinez"/>
    <s v="Juan Rodriguez's Crew"/>
  </r>
  <r>
    <x v="5"/>
    <x v="3"/>
    <d v="2025-05-17T00:00:00"/>
    <x v="5"/>
    <s v="05/18/2025 8:43 AM"/>
    <d v="1901-01-01T00:00:00"/>
    <x v="0"/>
    <n v="5"/>
    <s v=""/>
    <s v="4106 6001D - PPC Prep for Overlay"/>
    <s v="240774 - Jesus H. Bravo Martinez"/>
    <s v="Juan Rodriguez's Crew"/>
  </r>
  <r>
    <x v="5"/>
    <x v="3"/>
    <d v="2025-05-17T00:00:00"/>
    <x v="5"/>
    <s v="05/18/2025 8:42 AM"/>
    <d v="1901-01-01T00:00:00"/>
    <x v="0"/>
    <n v="6.5"/>
    <s v=""/>
    <s v="4106 6001G - PPC Pour"/>
    <s v="240774 - Jesus H. Bravo Martinez"/>
    <s v="Juan Rodriguez's Crew"/>
  </r>
  <r>
    <x v="5"/>
    <x v="3"/>
    <d v="2025-05-17T00:00:00"/>
    <x v="5"/>
    <s v="05/18/2025 8:42 AM"/>
    <d v="1901-01-01T00:00:00"/>
    <x v="0"/>
    <n v="4.5"/>
    <s v=""/>
    <s v="4106 6001C - PPC Setup Machine"/>
    <s v="240033 - Ramon Deanda"/>
    <s v="Juan Rodriguez's Crew"/>
  </r>
  <r>
    <x v="5"/>
    <x v="3"/>
    <d v="2025-05-17T00:00:00"/>
    <x v="5"/>
    <s v="05/18/2025 8:43 AM"/>
    <d v="1901-01-01T00:00:00"/>
    <x v="0"/>
    <n v="5"/>
    <s v=""/>
    <s v="4106 6001D - PPC Prep for Overlay"/>
    <s v="240033 - Ramon Deanda"/>
    <s v="Juan Rodriguez's Crew"/>
  </r>
  <r>
    <x v="5"/>
    <x v="3"/>
    <d v="2025-05-17T00:00:00"/>
    <x v="5"/>
    <s v="05/18/2025 8:44 AM"/>
    <d v="1901-01-01T00:00:00"/>
    <x v="0"/>
    <n v="6.5"/>
    <s v=""/>
    <s v="4106 6001G - PPC Pour"/>
    <s v="240033 - Ramon Deanda"/>
    <s v="Juan Rodriguez's Crew"/>
  </r>
  <r>
    <x v="4"/>
    <x v="3"/>
    <d v="2025-05-16T00:00:00"/>
    <x v="0"/>
    <s v="05/17/2025 9:37 AM"/>
    <d v="1901-01-01T00:00:00"/>
    <x v="0"/>
    <n v="4"/>
    <s v=""/>
    <s v="9000 100S - SAFETY SCHED"/>
    <s v="800070 - Juan J. Castro"/>
    <s v=""/>
  </r>
  <r>
    <x v="0"/>
    <x v="0"/>
    <d v="2025-05-14T00:00:00"/>
    <x v="2"/>
    <s v="05/14/2025 7:01 PM"/>
    <d v="1901-01-01T00:00:00"/>
    <x v="0"/>
    <n v="2"/>
    <s v=""/>
    <s v="350 4000A - 459 FG DRIVE 6"/>
    <s v="240050 - Jesus Lopez Soto"/>
    <s v="Jesus Lopez's Crew"/>
  </r>
  <r>
    <x v="0"/>
    <x v="0"/>
    <d v="2025-05-14T00:00:00"/>
    <x v="2"/>
    <s v="05/14/2025 7:01 PM"/>
    <d v="1901-01-01T00:00:00"/>
    <x v="0"/>
    <n v="2"/>
    <s v=""/>
    <s v="350 4000B - 459 F P S DRIVE 6"/>
    <s v="240050 - Jesus Lopez Soto"/>
    <s v="Jesus Lopez's Crew"/>
  </r>
  <r>
    <x v="0"/>
    <x v="0"/>
    <d v="2025-05-14T00:00:00"/>
    <x v="2"/>
    <s v="05/14/2025 7:01 PM"/>
    <d v="1901-01-01T00:00:00"/>
    <x v="0"/>
    <n v="2"/>
    <s v=""/>
    <s v="370 4000A - 463 FG PVMT 8"/>
    <s v="240050 - Jesus Lopez Soto"/>
    <s v="Jesus Lopez's Crew"/>
  </r>
  <r>
    <x v="0"/>
    <x v="0"/>
    <d v="2025-05-14T00:00:00"/>
    <x v="2"/>
    <s v="05/14/2025 7:01 PM"/>
    <d v="1901-01-01T00:00:00"/>
    <x v="0"/>
    <n v="2"/>
    <s v=""/>
    <s v="370 4000B - 463 F P S PVMT 8"/>
    <s v="240050 - Jesus Lopez Soto"/>
    <s v="Jesus Lopez's Crew"/>
  </r>
  <r>
    <x v="0"/>
    <x v="0"/>
    <d v="2025-05-15T00:00:00"/>
    <x v="1"/>
    <s v="05/15/2025 5:04 PM"/>
    <d v="1901-01-01T00:00:00"/>
    <x v="0"/>
    <n v="1"/>
    <s v=""/>
    <s v="250 4000A - 455 FG CURB 18"/>
    <s v="240050 - Jesus Lopez Soto"/>
    <s v="Jesus Lopez's Crew"/>
  </r>
  <r>
    <x v="0"/>
    <x v="0"/>
    <d v="2025-05-15T00:00:00"/>
    <x v="1"/>
    <s v="05/15/2025 5:04 PM"/>
    <d v="1901-01-01T00:00:00"/>
    <x v="0"/>
    <n v="2"/>
    <s v=""/>
    <s v="250 4000B - 455 F P S CURB 18"/>
    <s v="240050 - Jesus Lopez Soto"/>
    <s v="Jesus Lopez's Crew"/>
  </r>
  <r>
    <x v="0"/>
    <x v="0"/>
    <d v="2025-05-15T00:00:00"/>
    <x v="1"/>
    <s v="05/15/2025 5:04 PM"/>
    <d v="1901-01-01T00:00:00"/>
    <x v="0"/>
    <n v="2"/>
    <s v=""/>
    <s v="370 4000A - 463 FG PVMT 8"/>
    <s v="240050 - Jesus Lopez Soto"/>
    <s v="Jesus Lopez's Crew"/>
  </r>
  <r>
    <x v="0"/>
    <x v="0"/>
    <d v="2025-05-15T00:00:00"/>
    <x v="1"/>
    <s v="05/15/2025 5:04 PM"/>
    <d v="1901-01-01T00:00:00"/>
    <x v="0"/>
    <n v="1"/>
    <s v=""/>
    <s v="370 4000B - 463 F P S PVMT 8"/>
    <s v="240050 - Jesus Lopez Soto"/>
    <s v="Jesus Lopez's Crew"/>
  </r>
  <r>
    <x v="0"/>
    <x v="0"/>
    <d v="2025-05-15T00:00:00"/>
    <x v="1"/>
    <s v="05/15/2025 5:04 PM"/>
    <d v="1901-01-01T00:00:00"/>
    <x v="0"/>
    <n v="2"/>
    <s v=""/>
    <s v="200 4000C - 355 F P S SDW 4"/>
    <s v="240050 - Jesus Lopez Soto"/>
    <s v="Jesus Lopez's Crew"/>
  </r>
  <r>
    <x v="0"/>
    <x v="0"/>
    <d v="2025-05-16T00:00:00"/>
    <x v="0"/>
    <s v="05/16/2025 11:13 PM"/>
    <d v="1901-01-01T00:00:00"/>
    <x v="0"/>
    <n v="2"/>
    <s v=""/>
    <s v="200 4000C - 355 F P S SDW 4"/>
    <s v="240050 - Jesus Lopez Soto"/>
    <s v="Jesus Lopez's Crew"/>
  </r>
  <r>
    <x v="0"/>
    <x v="0"/>
    <d v="2025-05-16T00:00:00"/>
    <x v="0"/>
    <s v="05/16/2025 11:13 PM"/>
    <d v="1901-01-01T00:00:00"/>
    <x v="0"/>
    <n v="2"/>
    <s v=""/>
    <s v="200 4000B - 355 FG SDW 4"/>
    <s v="240050 - Jesus Lopez Soto"/>
    <s v="Jesus Lopez's Crew"/>
  </r>
  <r>
    <x v="0"/>
    <x v="0"/>
    <d v="2025-05-16T00:00:00"/>
    <x v="0"/>
    <s v="05/16/2025 11:13 PM"/>
    <d v="1901-01-01T00:00:00"/>
    <x v="0"/>
    <n v="2"/>
    <s v=""/>
    <s v="190 4000B - 355 F P S SDW CURB"/>
    <s v="240050 - Jesus Lopez Soto"/>
    <s v="Jesus Lopez's Crew"/>
  </r>
  <r>
    <x v="0"/>
    <x v="0"/>
    <d v="2025-05-16T00:00:00"/>
    <x v="0"/>
    <s v="05/16/2025 11:13 PM"/>
    <d v="1901-01-01T00:00:00"/>
    <x v="0"/>
    <n v="2"/>
    <s v=""/>
    <s v="440 4000C - 618 F P S BFR 6"/>
    <s v="240050 - Jesus Lopez Soto"/>
    <s v="Jesus Lopez's Crew"/>
  </r>
  <r>
    <x v="10"/>
    <x v="5"/>
    <d v="2025-05-12T00:00:00"/>
    <x v="4"/>
    <s v="05/13/2025 7:01 PM"/>
    <d v="1901-01-01T00:00:00"/>
    <x v="0"/>
    <n v="2"/>
    <s v=""/>
    <s v="9000 100S - Safety/Survey/Scheduling"/>
    <s v="800070 - Juan J. Castro"/>
    <s v=""/>
  </r>
  <r>
    <x v="10"/>
    <x v="5"/>
    <d v="2025-05-15T00:00:00"/>
    <x v="1"/>
    <s v="05/15/2025 5:21 PM"/>
    <d v="1901-01-01T00:00:00"/>
    <x v="0"/>
    <n v="4"/>
    <s v=""/>
    <s v="9000 100S - Safety/Survey/Scheduling"/>
    <s v="800070 - Juan J. Castro"/>
    <s v=""/>
  </r>
  <r>
    <x v="0"/>
    <x v="0"/>
    <d v="2025-05-14T00:00:00"/>
    <x v="2"/>
    <s v="05/14/2025 7:00 PM"/>
    <d v="1901-01-01T00:00:00"/>
    <x v="0"/>
    <n v="5"/>
    <s v=""/>
    <s v="140 4000A - 202 REM SEPARATE CURB"/>
    <s v="240334 - Victor Cardoso-Cardoso"/>
    <s v="Jesus Lopez's Crew"/>
  </r>
  <r>
    <x v="0"/>
    <x v="0"/>
    <d v="2025-05-14T00:00:00"/>
    <x v="2"/>
    <s v="05/14/2025 7:00 PM"/>
    <d v="1901-01-01T00:00:00"/>
    <x v="0"/>
    <n v="5"/>
    <s v=""/>
    <s v="370 4000B - 463 F P S PVMT 8"/>
    <s v="240334 - Victor Cardoso-Cardoso"/>
    <s v="Jesus Lopez's Crew"/>
  </r>
  <r>
    <x v="0"/>
    <x v="0"/>
    <d v="2025-05-16T00:00:00"/>
    <x v="0"/>
    <s v="05/16/2025 11:11 PM"/>
    <d v="1901-01-01T00:00:00"/>
    <x v="0"/>
    <n v="5"/>
    <s v=""/>
    <s v="190 4000B - 355 F P S SDW CURB"/>
    <s v="240334 - Victor Cardoso-Cardoso"/>
    <s v="Jesus Lopez's Crew"/>
  </r>
  <r>
    <x v="0"/>
    <x v="0"/>
    <d v="2025-05-16T00:00:00"/>
    <x v="0"/>
    <s v="05/16/2025 11:11 PM"/>
    <d v="1901-01-01T00:00:00"/>
    <x v="0"/>
    <n v="5"/>
    <s v=""/>
    <s v="200 4000B - 355 FG SDW 4"/>
    <s v="240334 - Victor Cardoso-Cardoso"/>
    <s v="Jesus Lopez's Crew"/>
  </r>
  <r>
    <x v="0"/>
    <x v="0"/>
    <d v="2025-05-15T00:00:00"/>
    <x v="1"/>
    <s v="05/15/2025 5:03 PM"/>
    <d v="1901-01-01T00:00:00"/>
    <x v="0"/>
    <n v="4"/>
    <s v=""/>
    <s v="440 4000C - 618 F P S BFR 6"/>
    <s v="240334 - Victor Cardoso-Cardoso"/>
    <s v="Jesus Lopez's Crew"/>
  </r>
  <r>
    <x v="0"/>
    <x v="0"/>
    <d v="2025-05-15T00:00:00"/>
    <x v="1"/>
    <s v="05/15/2025 5:03 PM"/>
    <d v="1901-01-01T00:00:00"/>
    <x v="0"/>
    <n v="6"/>
    <s v=""/>
    <s v="190 4000B - 355 F P S SDW CURB"/>
    <s v="240334 - Victor Cardoso-Cardoso"/>
    <s v="Jesus Lopez's Crew"/>
  </r>
  <r>
    <x v="0"/>
    <x v="0"/>
    <d v="2025-05-16T00:00:00"/>
    <x v="0"/>
    <s v="05/16/2025 11:12 PM"/>
    <d v="1901-01-01T00:00:00"/>
    <x v="0"/>
    <n v="5"/>
    <s v=""/>
    <s v="440 4000B - 618 FG BFR 6"/>
    <s v="240712 - Martin A. Montalvo"/>
    <s v="Jesus Lopez's Crew"/>
  </r>
  <r>
    <x v="0"/>
    <x v="0"/>
    <d v="2025-05-16T00:00:00"/>
    <x v="0"/>
    <s v="05/16/2025 11:12 PM"/>
    <d v="1901-01-01T00:00:00"/>
    <x v="0"/>
    <n v="5"/>
    <s v=""/>
    <s v="440 4000C - 618 F P S BFR 6"/>
    <s v="240712 - Martin A. Montalvo"/>
    <s v="Jesus Lopez's Crew"/>
  </r>
  <r>
    <x v="0"/>
    <x v="0"/>
    <d v="2025-05-16T00:00:00"/>
    <x v="0"/>
    <s v="05/16/2025 11:12 PM"/>
    <d v="1901-01-01T00:00:00"/>
    <x v="0"/>
    <n v="1"/>
    <s v=""/>
    <s v="200 4000C - 355 F P S SDW 4"/>
    <s v="240712 - Martin A. Montalvo"/>
    <s v="Jesus Lopez's Crew"/>
  </r>
  <r>
    <x v="0"/>
    <x v="0"/>
    <d v="2025-05-15T00:00:00"/>
    <x v="1"/>
    <s v="05/15/2025 5:03 PM"/>
    <d v="1901-01-01T00:00:00"/>
    <x v="0"/>
    <n v="2"/>
    <s v=""/>
    <s v="490 4000A - 632 REM RESET TRAFF SIGN"/>
    <s v="240712 - Martin A. Montalvo"/>
    <s v="Jesus Lopez's Crew"/>
  </r>
  <r>
    <x v="0"/>
    <x v="0"/>
    <d v="2025-05-15T00:00:00"/>
    <x v="1"/>
    <s v="05/15/2025 5:03 PM"/>
    <d v="1901-01-01T00:00:00"/>
    <x v="0"/>
    <n v="3"/>
    <s v=""/>
    <s v="440 4000B - 618 FG BFR 6"/>
    <s v="240712 - Martin A. Montalvo"/>
    <s v="Jesus Lopez's Crew"/>
  </r>
  <r>
    <x v="0"/>
    <x v="0"/>
    <d v="2025-05-15T00:00:00"/>
    <x v="1"/>
    <s v="05/15/2025 5:04 PM"/>
    <d v="1901-01-01T00:00:00"/>
    <x v="0"/>
    <n v="4"/>
    <s v=""/>
    <s v="190 4000B - 355 F P S SDW CURB"/>
    <s v="240712 - Martin A. Montalvo"/>
    <s v="Jesus Lopez's Crew"/>
  </r>
  <r>
    <x v="0"/>
    <x v="0"/>
    <d v="2025-05-15T00:00:00"/>
    <x v="1"/>
    <s v="05/15/2025 5:04 PM"/>
    <d v="1901-01-01T00:00:00"/>
    <x v="0"/>
    <n v="2"/>
    <s v=""/>
    <s v="250 4000B - 455 F P S CURB 18"/>
    <s v="240712 - Martin A. Montalvo"/>
    <s v="Jesus Lopez's Crew"/>
  </r>
  <r>
    <x v="0"/>
    <x v="0"/>
    <d v="2025-05-14T00:00:00"/>
    <x v="2"/>
    <s v="05/14/2025 7:00 PM"/>
    <d v="1901-01-01T00:00:00"/>
    <x v="0"/>
    <n v="2"/>
    <s v=""/>
    <s v="130 4000A - 201 REM CONC DRIVE PVMT APRON"/>
    <s v="240712 - Martin A. Montalvo"/>
    <s v="Jesus Lopez's Crew"/>
  </r>
  <r>
    <x v="0"/>
    <x v="0"/>
    <d v="2025-05-14T00:00:00"/>
    <x v="2"/>
    <s v="05/14/2025 7:00 PM"/>
    <d v="1901-01-01T00:00:00"/>
    <x v="0"/>
    <n v="3"/>
    <s v=""/>
    <s v="140 4000A - 202 REM SEPARATE CURB"/>
    <s v="240712 - Martin A. Montalvo"/>
    <s v="Jesus Lopez's Crew"/>
  </r>
  <r>
    <x v="0"/>
    <x v="0"/>
    <d v="2025-05-14T00:00:00"/>
    <x v="2"/>
    <s v="05/14/2025 7:01 PM"/>
    <d v="1901-01-01T00:00:00"/>
    <x v="0"/>
    <n v="4"/>
    <s v=""/>
    <s v="370 4000B - 463 F P S PVMT 8"/>
    <s v="240712 - Martin A. Montalvo"/>
    <s v="Jesus Lopez's Crew"/>
  </r>
  <r>
    <x v="0"/>
    <x v="0"/>
    <d v="2025-05-14T00:00:00"/>
    <x v="2"/>
    <s v="05/14/2025 7:01 PM"/>
    <d v="1901-01-01T00:00:00"/>
    <x v="0"/>
    <n v="2"/>
    <s v=""/>
    <s v="370 4000A - 463 FG PVMT 8"/>
    <s v="240712 - Martin A. Montalvo"/>
    <s v="Jesus Lopez's Crew"/>
  </r>
  <r>
    <x v="0"/>
    <x v="0"/>
    <d v="2025-05-14T00:00:00"/>
    <x v="2"/>
    <s v="05/14/2025 7:00 PM"/>
    <d v="1901-01-01T00:00:00"/>
    <x v="0"/>
    <n v="3"/>
    <s v=""/>
    <s v="140 4000A - 202 REM SEPARATE CURB"/>
    <s v="240738 - Santiago Arreola Murillo"/>
    <s v="Jesus Lopez's Crew"/>
  </r>
  <r>
    <x v="0"/>
    <x v="0"/>
    <d v="2025-05-14T00:00:00"/>
    <x v="2"/>
    <s v="05/14/2025 7:00 PM"/>
    <d v="1901-01-01T00:00:00"/>
    <x v="0"/>
    <n v="7"/>
    <s v=""/>
    <s v="130 4000A - 201 REM CONC DRIVE PVMT APRON"/>
    <s v="240738 - Santiago Arreola Murillo"/>
    <s v="Jesus Lopez's Crew"/>
  </r>
  <r>
    <x v="0"/>
    <x v="0"/>
    <d v="2025-05-15T00:00:00"/>
    <x v="1"/>
    <s v="05/15/2025 5:03 PM"/>
    <d v="1901-01-01T00:00:00"/>
    <x v="0"/>
    <n v="5"/>
    <s v=""/>
    <s v="250 4000A - 455 FG CURB 18"/>
    <s v="240738 - Santiago Arreola Murillo"/>
    <s v="Jesus Lopez's Crew"/>
  </r>
  <r>
    <x v="0"/>
    <x v="0"/>
    <d v="2025-05-15T00:00:00"/>
    <x v="1"/>
    <s v="05/15/2025 5:03 PM"/>
    <d v="1901-01-01T00:00:00"/>
    <x v="0"/>
    <n v="5"/>
    <s v=""/>
    <s v="250 4000B - 455 F P S CURB 18"/>
    <s v="240738 - Santiago Arreola Murillo"/>
    <s v="Jesus Lopez's Crew"/>
  </r>
  <r>
    <x v="0"/>
    <x v="0"/>
    <d v="2025-05-16T00:00:00"/>
    <x v="0"/>
    <s v="05/16/2025 11:12 PM"/>
    <d v="1901-01-01T00:00:00"/>
    <x v="0"/>
    <n v="3"/>
    <s v=""/>
    <s v="200 4000C - 355 F P S SDW 4"/>
    <s v="240738 - Santiago Arreola Murillo"/>
    <s v="Jesus Lopez's Crew"/>
  </r>
  <r>
    <x v="0"/>
    <x v="0"/>
    <d v="2025-05-16T00:00:00"/>
    <x v="0"/>
    <s v="05/16/2025 11:12 PM"/>
    <d v="1901-01-01T00:00:00"/>
    <x v="0"/>
    <n v="3"/>
    <s v=""/>
    <s v="200 4000B - 355 FG SDW 4"/>
    <s v="240738 - Santiago Arreola Murillo"/>
    <s v="Jesus Lopez's Crew"/>
  </r>
  <r>
    <x v="0"/>
    <x v="0"/>
    <d v="2025-05-16T00:00:00"/>
    <x v="0"/>
    <s v="05/16/2025 11:12 PM"/>
    <d v="1901-01-01T00:00:00"/>
    <x v="0"/>
    <n v="3"/>
    <s v=""/>
    <s v="190 4000B - 355 F P S SDW CURB"/>
    <s v="240738 - Santiago Arreola Murillo"/>
    <s v="Jesus Lopez's Crew"/>
  </r>
  <r>
    <x v="0"/>
    <x v="0"/>
    <d v="2025-05-16T00:00:00"/>
    <x v="0"/>
    <s v="05/16/2025 11:13 PM"/>
    <d v="1901-01-01T00:00:00"/>
    <x v="0"/>
    <n v="1"/>
    <s v=""/>
    <s v="440 4000C - 618 F P S BFR 6"/>
    <s v="240738 - Santiago Arreola Murillo"/>
    <s v="Jesus Lopez's Crew"/>
  </r>
  <r>
    <x v="0"/>
    <x v="0"/>
    <d v="2025-05-14T00:00:00"/>
    <x v="2"/>
    <s v="05/14/2025 7:00 PM"/>
    <d v="1901-01-01T00:00:00"/>
    <x v="0"/>
    <n v="5"/>
    <s v=""/>
    <s v="350 4000A - 459 FG DRIVE 6"/>
    <s v="240367 - Jose E. Zamora-Espinoza"/>
    <s v="Jesus Lopez's Crew"/>
  </r>
  <r>
    <x v="0"/>
    <x v="0"/>
    <d v="2025-05-14T00:00:00"/>
    <x v="2"/>
    <s v="05/14/2025 7:00 PM"/>
    <d v="1901-01-01T00:00:00"/>
    <x v="0"/>
    <n v="5"/>
    <s v=""/>
    <s v="370 4000A - 463 FG PVMT 8"/>
    <s v="240367 - Jose E. Zamora-Espinoza"/>
    <s v="Jesus Lopez's Crew"/>
  </r>
  <r>
    <x v="0"/>
    <x v="0"/>
    <d v="2025-05-16T00:00:00"/>
    <x v="0"/>
    <s v="05/16/2025 11:12 PM"/>
    <d v="1901-01-01T00:00:00"/>
    <x v="0"/>
    <n v="10"/>
    <s v=""/>
    <s v="660 4000A - 1201 Install 10FT INLET"/>
    <s v="240367 - Jose E. Zamora-Espinoza"/>
    <s v="Jesus Lopez's Crew"/>
  </r>
  <r>
    <x v="0"/>
    <x v="0"/>
    <d v="2025-05-15T00:00:00"/>
    <x v="1"/>
    <s v="05/15/2025 5:03 PM"/>
    <d v="1901-01-01T00:00:00"/>
    <x v="0"/>
    <n v="5"/>
    <s v=""/>
    <s v="200 4000C - 355 F P S SDW 4"/>
    <s v="240367 - Jose E. Zamora-Espinoza"/>
    <s v="Jesus Lopez's Crew"/>
  </r>
  <r>
    <x v="0"/>
    <x v="0"/>
    <d v="2025-05-15T00:00:00"/>
    <x v="1"/>
    <s v="05/15/2025 5:03 PM"/>
    <d v="1901-01-01T00:00:00"/>
    <x v="0"/>
    <n v="5"/>
    <s v=""/>
    <s v="200 4000B - 355 FG SDW 4"/>
    <s v="240367 - Jose E. Zamora-Espinoza"/>
    <s v="Jesus Lopez's Crew"/>
  </r>
  <r>
    <x v="0"/>
    <x v="0"/>
    <d v="2025-05-14T00:00:00"/>
    <x v="2"/>
    <s v="05/14/2025 7:00 PM"/>
    <d v="1901-01-01T00:00:00"/>
    <x v="0"/>
    <n v="10"/>
    <s v=""/>
    <s v="350 4000B - 459 F P S DRIVE 6"/>
    <s v="240031 - Francisco J. Paulin Cruz"/>
    <s v="Jesus Lopez's Crew"/>
  </r>
  <r>
    <x v="0"/>
    <x v="0"/>
    <d v="2025-05-16T00:00:00"/>
    <x v="0"/>
    <s v="05/16/2025 11:12 PM"/>
    <d v="1901-01-01T00:00:00"/>
    <x v="0"/>
    <n v="10"/>
    <s v=""/>
    <s v="440 4000C - 618 F P S BFR 6"/>
    <s v="240031 - Francisco J. Paulin Cruz"/>
    <s v="Jesus Lopez's Crew"/>
  </r>
  <r>
    <x v="0"/>
    <x v="0"/>
    <d v="2025-05-15T00:00:00"/>
    <x v="1"/>
    <s v="05/15/2025 5:03 PM"/>
    <d v="1901-01-01T00:00:00"/>
    <x v="0"/>
    <n v="5"/>
    <s v=""/>
    <s v="370 4000A - 463 FG PVMT 8"/>
    <s v="240031 - Francisco J. Paulin Cruz"/>
    <s v="Jesus Lopez's Crew"/>
  </r>
  <r>
    <x v="0"/>
    <x v="0"/>
    <d v="2025-05-15T00:00:00"/>
    <x v="1"/>
    <s v="05/15/2025 5:03 PM"/>
    <d v="1901-01-01T00:00:00"/>
    <x v="0"/>
    <n v="5"/>
    <s v=""/>
    <s v="370 4000B - 463 F P S PVMT 8"/>
    <s v="240031 - Francisco J. Paulin Cruz"/>
    <s v="Jesus Lopez's Crew"/>
  </r>
  <r>
    <x v="0"/>
    <x v="0"/>
    <d v="2025-05-16T00:00:00"/>
    <x v="0"/>
    <s v="05/16/2025 11:14 PM"/>
    <d v="1901-01-01T00:00:00"/>
    <x v="0"/>
    <n v="4"/>
    <s v=""/>
    <s v="660 4000A - 1201 Install 10FT INLET"/>
    <s v="240557 - Raul R. Morales"/>
    <s v="Jesus Lopez's Crew"/>
  </r>
  <r>
    <x v="0"/>
    <x v="0"/>
    <d v="2025-05-16T00:00:00"/>
    <x v="0"/>
    <s v="05/16/2025 11:13 PM"/>
    <d v="1901-01-01T00:00:00"/>
    <x v="0"/>
    <n v="4"/>
    <s v=""/>
    <s v="440 4000C - 618 F P S BFR 6"/>
    <s v="240557 - Raul R. Morales"/>
    <s v="Jesus Lopez's Crew"/>
  </r>
  <r>
    <x v="0"/>
    <x v="0"/>
    <d v="2025-05-16T00:00:00"/>
    <x v="0"/>
    <s v="05/16/2025 11:13 PM"/>
    <d v="1901-01-01T00:00:00"/>
    <x v="0"/>
    <n v="2"/>
    <s v=""/>
    <s v="190 4000B - 355 F P S SDW CURB"/>
    <s v="240557 - Raul R. Morales"/>
    <s v="Jesus Lopez's Crew"/>
  </r>
  <r>
    <x v="0"/>
    <x v="0"/>
    <d v="2025-05-15T00:00:00"/>
    <x v="1"/>
    <s v="05/15/2025 5:04 PM"/>
    <d v="1901-01-01T00:00:00"/>
    <x v="0"/>
    <n v="2"/>
    <s v=""/>
    <s v="200 4000B - 355 FG SDW 4"/>
    <s v="240557 - Raul R. Morales"/>
    <s v="Jesus Lopez's Crew"/>
  </r>
  <r>
    <x v="0"/>
    <x v="0"/>
    <d v="2025-05-15T00:00:00"/>
    <x v="1"/>
    <s v="05/15/2025 5:04 PM"/>
    <d v="1901-01-01T00:00:00"/>
    <x v="0"/>
    <n v="3"/>
    <s v=""/>
    <s v="190 4000B - 355 F P S SDW CURB"/>
    <s v="240557 - Raul R. Morales"/>
    <s v="Jesus Lopez's Crew"/>
  </r>
  <r>
    <x v="0"/>
    <x v="0"/>
    <d v="2025-05-15T00:00:00"/>
    <x v="1"/>
    <s v="05/15/2025 5:04 PM"/>
    <d v="1901-01-01T00:00:00"/>
    <x v="0"/>
    <n v="2"/>
    <s v=""/>
    <s v="440 4000C - 618 F P S BFR 6"/>
    <s v="240557 - Raul R. Morales"/>
    <s v="Jesus Lopez's Crew"/>
  </r>
  <r>
    <x v="0"/>
    <x v="0"/>
    <d v="2025-05-15T00:00:00"/>
    <x v="1"/>
    <s v="05/15/2025 5:04 PM"/>
    <d v="1901-01-01T00:00:00"/>
    <x v="0"/>
    <n v="3"/>
    <s v=""/>
    <s v="370 4000B - 463 F P S PVMT 8"/>
    <s v="240557 - Raul R. Morales"/>
    <s v="Jesus Lopez's Crew"/>
  </r>
  <r>
    <x v="0"/>
    <x v="0"/>
    <d v="2025-05-14T00:00:00"/>
    <x v="2"/>
    <s v="05/14/2025 7:01 PM"/>
    <d v="1901-01-01T00:00:00"/>
    <x v="0"/>
    <n v="5"/>
    <s v=""/>
    <s v="370 4000A - 463 FG PVMT 8"/>
    <s v="240557 - Raul R. Morales"/>
    <s v="Jesus Lopez's Crew"/>
  </r>
  <r>
    <x v="0"/>
    <x v="0"/>
    <d v="2025-05-14T00:00:00"/>
    <x v="2"/>
    <s v="05/14/2025 7:01 PM"/>
    <d v="1901-01-01T00:00:00"/>
    <x v="0"/>
    <n v="5"/>
    <s v=""/>
    <s v="370 4000B - 463 F P S PVMT 8"/>
    <s v="240557 - Raul R. Morales"/>
    <s v="Jesus Lopez's Crew"/>
  </r>
  <r>
    <x v="0"/>
    <x v="0"/>
    <d v="2025-05-14T00:00:00"/>
    <x v="2"/>
    <s v="05/14/2025 7:01 PM"/>
    <d v="1901-01-01T00:00:00"/>
    <x v="0"/>
    <n v="5"/>
    <s v=""/>
    <s v="350 4000A - 459 FG DRIVE 6"/>
    <s v="240499 - Cesar E. Valenzuela Martinez"/>
    <s v="Jesus Lopez's Crew"/>
  </r>
  <r>
    <x v="0"/>
    <x v="0"/>
    <d v="2025-05-14T00:00:00"/>
    <x v="2"/>
    <s v="05/14/2025 7:01 PM"/>
    <d v="1901-01-01T00:00:00"/>
    <x v="0"/>
    <n v="5"/>
    <s v=""/>
    <s v="350 4000B - 459 F P S DRIVE 6"/>
    <s v="240499 - Cesar E. Valenzuela Martinez"/>
    <s v="Jesus Lopez's Crew"/>
  </r>
  <r>
    <x v="0"/>
    <x v="0"/>
    <d v="2025-05-16T00:00:00"/>
    <x v="0"/>
    <s v="05/16/2025 11:13 PM"/>
    <d v="1901-01-01T00:00:00"/>
    <x v="0"/>
    <n v="4"/>
    <s v=""/>
    <s v="200 4000C - 355 F P S SDW 4"/>
    <s v="240499 - Cesar E. Valenzuela Martinez"/>
    <s v="Jesus Lopez's Crew"/>
  </r>
  <r>
    <x v="0"/>
    <x v="0"/>
    <d v="2025-05-16T00:00:00"/>
    <x v="0"/>
    <s v="05/16/2025 11:13 PM"/>
    <d v="1901-01-01T00:00:00"/>
    <x v="0"/>
    <n v="4"/>
    <s v=""/>
    <s v="200 4000B - 355 FG SDW 4"/>
    <s v="240499 - Cesar E. Valenzuela Martinez"/>
    <s v="Jesus Lopez's Crew"/>
  </r>
  <r>
    <x v="0"/>
    <x v="0"/>
    <d v="2025-05-16T00:00:00"/>
    <x v="0"/>
    <s v="05/16/2025 11:13 PM"/>
    <d v="1901-01-01T00:00:00"/>
    <x v="0"/>
    <n v="2"/>
    <s v=""/>
    <s v="190 4000B - 355 F P S SDW CURB"/>
    <s v="240499 - Cesar E. Valenzuela Martinez"/>
    <s v="Jesus Lopez's Crew"/>
  </r>
  <r>
    <x v="0"/>
    <x v="0"/>
    <d v="2025-05-15T00:00:00"/>
    <x v="1"/>
    <s v="05/15/2025 5:04 PM"/>
    <d v="1901-01-01T00:00:00"/>
    <x v="0"/>
    <n v="3"/>
    <s v=""/>
    <s v="250 4000B - 455 F P S CURB 18"/>
    <s v="240499 - Cesar E. Valenzuela Martinez"/>
    <s v="Jesus Lopez's Crew"/>
  </r>
  <r>
    <x v="0"/>
    <x v="0"/>
    <d v="2025-05-15T00:00:00"/>
    <x v="1"/>
    <s v="05/15/2025 5:04 PM"/>
    <d v="1901-01-01T00:00:00"/>
    <x v="0"/>
    <n v="3"/>
    <s v=""/>
    <s v="370 4000A - 463 FG PVMT 8"/>
    <s v="240499 - Cesar E. Valenzuela Martinez"/>
    <s v="Jesus Lopez's Crew"/>
  </r>
  <r>
    <x v="0"/>
    <x v="0"/>
    <d v="2025-05-15T00:00:00"/>
    <x v="1"/>
    <s v="05/15/2025 5:04 PM"/>
    <d v="1901-01-01T00:00:00"/>
    <x v="0"/>
    <n v="3"/>
    <s v=""/>
    <s v="370 4000B - 463 F P S PVMT 8"/>
    <s v="240499 - Cesar E. Valenzuela Martinez"/>
    <s v="Jesus Lopez's Crew"/>
  </r>
  <r>
    <x v="0"/>
    <x v="0"/>
    <d v="2025-05-15T00:00:00"/>
    <x v="1"/>
    <s v="05/15/2025 5:04 PM"/>
    <d v="1901-01-01T00:00:00"/>
    <x v="0"/>
    <n v="1"/>
    <s v=""/>
    <s v="200 4000C - 355 F P S SDW 4"/>
    <s v="240499 - Cesar E. Valenzuela Martinez"/>
    <s v="Jesus Lopez's Crew"/>
  </r>
  <r>
    <x v="4"/>
    <x v="3"/>
    <d v="2025-05-16T00:00:00"/>
    <x v="0"/>
    <s v="05/16/2025 11:43 AM"/>
    <d v="1901-01-01T00:00:00"/>
    <x v="0"/>
    <n v="4"/>
    <s v=""/>
    <s v="9000 100S - SAFETY SCHED"/>
    <s v="800072 - Mario Moya"/>
    <s v=""/>
  </r>
  <r>
    <x v="11"/>
    <x v="4"/>
    <d v="2025-05-13T00:00:00"/>
    <x v="3"/>
    <s v="05/13/2025 7:02 PM"/>
    <d v="1901-01-01T00:00:00"/>
    <x v="0"/>
    <n v="3"/>
    <s v=""/>
    <s v="9000 100S - Safety/Survey/Scheduling"/>
    <s v="800070 - Juan J. Castro"/>
    <s v=""/>
  </r>
  <r>
    <x v="0"/>
    <x v="0"/>
    <d v="2025-05-16T00:00:00"/>
    <x v="0"/>
    <s v="05/19/2025 6:50 AM"/>
    <d v="1901-01-01T00:00:00"/>
    <x v="0"/>
    <n v="5"/>
    <s v=""/>
    <s v="200 4000B - 355 FG SDW 4"/>
    <s v="240089 - Miguel A. Sotelo"/>
    <s v="Daniel Lopez's Crew"/>
  </r>
  <r>
    <x v="0"/>
    <x v="0"/>
    <d v="2025-05-16T00:00:00"/>
    <x v="0"/>
    <s v="05/19/2025 6:48 AM"/>
    <d v="1901-01-01T00:00:00"/>
    <x v="0"/>
    <n v="5"/>
    <s v=""/>
    <s v="370 4000A - 463 FG PVMT 8"/>
    <s v="240089 - Miguel A. Sotelo"/>
    <s v="Daniel Lopez's Crew"/>
  </r>
  <r>
    <x v="0"/>
    <x v="0"/>
    <d v="2025-05-14T00:00:00"/>
    <x v="2"/>
    <s v="05/15/2025 6:31 AM"/>
    <d v="1901-01-01T00:00:00"/>
    <x v="0"/>
    <n v="7"/>
    <s v=""/>
    <s v="200 4000B - 355 FG SDW 4"/>
    <s v="240089 - Miguel A. Sotelo"/>
    <s v="Daniel Lopez's Crew"/>
  </r>
  <r>
    <x v="0"/>
    <x v="0"/>
    <d v="2025-05-14T00:00:00"/>
    <x v="2"/>
    <s v="05/15/2025 6:39 AM"/>
    <d v="1901-01-01T00:00:00"/>
    <x v="0"/>
    <n v="3"/>
    <s v=""/>
    <s v="460 4000A - 623 INS DOWEL SDW LUG"/>
    <s v="240089 - Miguel A. Sotelo"/>
    <s v="Daniel Lopez's Crew"/>
  </r>
  <r>
    <x v="0"/>
    <x v="0"/>
    <d v="2025-05-15T00:00:00"/>
    <x v="1"/>
    <s v="05/16/2025 6:35 AM"/>
    <d v="1901-01-01T00:00:00"/>
    <x v="0"/>
    <n v="5"/>
    <s v=""/>
    <s v="200 4000C - 355 F P S SDW 4"/>
    <s v="240089 - Miguel A. Sotelo"/>
    <s v="Daniel Lopez's Crew"/>
  </r>
  <r>
    <x v="0"/>
    <x v="0"/>
    <d v="2025-05-15T00:00:00"/>
    <x v="1"/>
    <s v="05/16/2025 6:35 AM"/>
    <d v="1901-01-01T00:00:00"/>
    <x v="0"/>
    <n v="5"/>
    <s v=""/>
    <s v="200 4000B - 355 FG SDW 4"/>
    <s v="240089 - Miguel A. Sotelo"/>
    <s v="Daniel Lopez's Crew"/>
  </r>
  <r>
    <x v="0"/>
    <x v="0"/>
    <d v="2025-05-16T00:00:00"/>
    <x v="0"/>
    <s v="05/19/2025 6:51 AM"/>
    <d v="1901-01-01T00:00:00"/>
    <x v="0"/>
    <n v="5"/>
    <s v=""/>
    <s v="250 4000B - 455 F P S CURB 18"/>
    <s v="240077 - Fernando Romo-Mendez"/>
    <s v="Daniel Lopez's Crew"/>
  </r>
  <r>
    <x v="0"/>
    <x v="0"/>
    <d v="2025-05-16T00:00:00"/>
    <x v="0"/>
    <s v="05/19/2025 6:48 AM"/>
    <d v="1901-01-01T00:00:00"/>
    <x v="0"/>
    <n v="5"/>
    <s v=""/>
    <s v="370 4000A - 463 FG PVMT 8"/>
    <s v="240077 - Fernando Romo-Mendez"/>
    <s v="Daniel Lopez's Crew"/>
  </r>
  <r>
    <x v="0"/>
    <x v="0"/>
    <d v="2025-05-14T00:00:00"/>
    <x v="2"/>
    <s v="05/15/2025 6:31 AM"/>
    <d v="1901-01-01T00:00:00"/>
    <x v="0"/>
    <n v="3"/>
    <s v=""/>
    <s v="200 4000C - 355 F P S SDW 4"/>
    <s v="240077 - Fernando Romo-Mendez"/>
    <s v="Daniel Lopez's Crew"/>
  </r>
  <r>
    <x v="0"/>
    <x v="0"/>
    <d v="2025-05-14T00:00:00"/>
    <x v="2"/>
    <s v="05/15/2025 6:31 AM"/>
    <d v="1901-01-01T00:00:00"/>
    <x v="0"/>
    <n v="7"/>
    <s v=""/>
    <s v="200 4000B - 355 FG SDW 4"/>
    <s v="240077 - Fernando Romo-Mendez"/>
    <s v="Daniel Lopez's Crew"/>
  </r>
  <r>
    <x v="0"/>
    <x v="0"/>
    <d v="2025-05-16T00:00:00"/>
    <x v="0"/>
    <s v="05/19/2025 6:50 AM"/>
    <d v="1901-01-01T00:00:00"/>
    <x v="0"/>
    <n v="5"/>
    <s v=""/>
    <s v="200 4000B - 355 FG SDW 4"/>
    <s v="240601 - Ernesto Orrostieta Hernandez"/>
    <s v="Daniel Lopez's Crew"/>
  </r>
  <r>
    <x v="0"/>
    <x v="0"/>
    <d v="2025-05-16T00:00:00"/>
    <x v="0"/>
    <s v="05/19/2025 6:50 AM"/>
    <d v="1901-01-01T00:00:00"/>
    <x v="0"/>
    <n v="5"/>
    <s v=""/>
    <s v="370 4000A - 463 FG PVMT 8"/>
    <s v="240601 - Ernesto Orrostieta Hernandez"/>
    <s v="Daniel Lopez's Crew"/>
  </r>
  <r>
    <x v="0"/>
    <x v="0"/>
    <d v="2025-05-15T00:00:00"/>
    <x v="1"/>
    <s v="05/16/2025 6:35 AM"/>
    <d v="1901-01-01T00:00:00"/>
    <x v="0"/>
    <n v="5"/>
    <s v=""/>
    <s v="200 4000C - 355 F P S SDW 4"/>
    <s v="240601 - Ernesto Orrostieta Hernandez"/>
    <s v="Daniel Lopez's Crew"/>
  </r>
  <r>
    <x v="0"/>
    <x v="0"/>
    <d v="2025-05-15T00:00:00"/>
    <x v="1"/>
    <s v="05/16/2025 6:35 AM"/>
    <d v="1901-01-01T00:00:00"/>
    <x v="0"/>
    <n v="5"/>
    <s v=""/>
    <s v="200 4000B - 355 FG SDW 4"/>
    <s v="240601 - Ernesto Orrostieta Hernandez"/>
    <s v="Daniel Lopez's Crew"/>
  </r>
  <r>
    <x v="0"/>
    <x v="0"/>
    <d v="2025-05-15T00:00:00"/>
    <x v="1"/>
    <s v="05/16/2025 6:35 AM"/>
    <d v="1901-01-01T00:00:00"/>
    <x v="0"/>
    <n v="5"/>
    <s v=""/>
    <s v="200 4000C - 355 F P S SDW 4"/>
    <s v="240077 - Fernando Romo-Mendez"/>
    <s v="Daniel Lopez's Crew"/>
  </r>
  <r>
    <x v="0"/>
    <x v="0"/>
    <d v="2025-05-15T00:00:00"/>
    <x v="1"/>
    <s v="05/16/2025 6:35 AM"/>
    <d v="1901-01-01T00:00:00"/>
    <x v="0"/>
    <n v="5"/>
    <s v=""/>
    <s v="200 4000B - 355 FG SDW 4"/>
    <s v="240077 - Fernando Romo-Mendez"/>
    <s v="Daniel Lopez's Crew"/>
  </r>
  <r>
    <x v="0"/>
    <x v="0"/>
    <d v="2025-05-16T00:00:00"/>
    <x v="0"/>
    <s v="05/19/2025 6:51 AM"/>
    <d v="1901-01-01T00:00:00"/>
    <x v="0"/>
    <n v="4"/>
    <s v=""/>
    <s v="200 4000D - SDW 4 Clean Project"/>
    <s v="240051 - Daniel Lopez"/>
    <s v="Daniel Lopez's Crew"/>
  </r>
  <r>
    <x v="0"/>
    <x v="0"/>
    <d v="2025-05-16T00:00:00"/>
    <x v="0"/>
    <s v="05/19/2025 6:51 AM"/>
    <d v="1901-01-01T00:00:00"/>
    <x v="0"/>
    <n v="4"/>
    <s v=""/>
    <s v="180 4000A - 227 REM RESET SPRINKLER"/>
    <s v="240051 - Daniel Lopez"/>
    <s v="Daniel Lopez's Crew"/>
  </r>
  <r>
    <x v="0"/>
    <x v="0"/>
    <d v="2025-05-15T00:00:00"/>
    <x v="1"/>
    <s v="05/16/2025 6:34 AM"/>
    <d v="1901-01-01T00:00:00"/>
    <x v="0"/>
    <n v="4"/>
    <s v=""/>
    <s v="200 4000C - 355 F P S SDW 4"/>
    <s v="240051 - Daniel Lopez"/>
    <s v="Daniel Lopez's Crew"/>
  </r>
  <r>
    <x v="0"/>
    <x v="0"/>
    <d v="2025-05-15T00:00:00"/>
    <x v="1"/>
    <s v="05/16/2025 6:35 AM"/>
    <d v="1901-01-01T00:00:00"/>
    <x v="0"/>
    <n v="2"/>
    <s v=""/>
    <s v="460 4000A - 623 INS DOWEL SDW LUG"/>
    <s v="240051 - Daniel Lopez"/>
    <s v="Daniel Lopez's Crew"/>
  </r>
  <r>
    <x v="0"/>
    <x v="0"/>
    <d v="2025-05-14T00:00:00"/>
    <x v="2"/>
    <s v="05/15/2025 6:32 AM"/>
    <d v="1901-01-01T00:00:00"/>
    <x v="0"/>
    <n v="5"/>
    <s v=""/>
    <s v="200 4000C - 355 F P S SDW 4"/>
    <s v="240078 - Jose A. Romo"/>
    <s v="Daniel Lopez's Crew"/>
  </r>
  <r>
    <x v="0"/>
    <x v="0"/>
    <d v="2025-05-14T00:00:00"/>
    <x v="2"/>
    <s v="05/15/2025 6:33 AM"/>
    <d v="1901-01-01T00:00:00"/>
    <x v="0"/>
    <n v="5"/>
    <s v=""/>
    <s v="200 4000A - 355 REM SDW 4"/>
    <s v="240078 - Jose A. Romo"/>
    <s v="Daniel Lopez's Crew"/>
  </r>
  <r>
    <x v="0"/>
    <x v="0"/>
    <d v="2025-05-15T00:00:00"/>
    <x v="1"/>
    <s v="05/16/2025 6:35 AM"/>
    <d v="1901-01-01T00:00:00"/>
    <x v="0"/>
    <n v="6"/>
    <s v=""/>
    <s v="460 4000A - 623 INS DOWEL SDW LUG"/>
    <s v="240078 - Jose A. Romo"/>
    <s v="Daniel Lopez's Crew"/>
  </r>
  <r>
    <x v="0"/>
    <x v="0"/>
    <d v="2025-05-15T00:00:00"/>
    <x v="1"/>
    <s v="05/16/2025 6:35 AM"/>
    <d v="1901-01-01T00:00:00"/>
    <x v="0"/>
    <n v="4"/>
    <s v=""/>
    <s v="200 4000C - 355 F P S SDW 4"/>
    <s v="240078 - Jose A. Romo"/>
    <s v="Daniel Lopez's Crew"/>
  </r>
  <r>
    <x v="0"/>
    <x v="0"/>
    <d v="2025-05-16T00:00:00"/>
    <x v="0"/>
    <s v="05/19/2025 6:48 AM"/>
    <d v="1901-01-01T00:00:00"/>
    <x v="0"/>
    <n v="5"/>
    <s v=""/>
    <s v="370 4000A - 463 FG PVMT 8"/>
    <s v="240078 - Jose A. Romo"/>
    <s v="Daniel Lopez's Crew"/>
  </r>
  <r>
    <x v="0"/>
    <x v="0"/>
    <d v="2025-05-16T00:00:00"/>
    <x v="0"/>
    <s v="05/19/2025 6:51 AM"/>
    <d v="1901-01-01T00:00:00"/>
    <x v="0"/>
    <n v="5"/>
    <s v=""/>
    <s v="250 4000B - 455 F P S CURB 18"/>
    <s v="240078 - Jose A. Romo"/>
    <s v="Daniel Lopez's Crew"/>
  </r>
  <r>
    <x v="10"/>
    <x v="5"/>
    <d v="2025-05-16T00:00:00"/>
    <x v="0"/>
    <s v="05/19/2025 6:40 AM"/>
    <d v="1901-01-01T00:00:00"/>
    <x v="0"/>
    <n v="8"/>
    <s v=""/>
    <s v="9000 100S - Safety/Survey/Scheduling"/>
    <s v="210036 - Jose C. Ramirez"/>
    <s v=""/>
  </r>
  <r>
    <x v="2"/>
    <x v="1"/>
    <d v="2025-05-16T00:00:00"/>
    <x v="0"/>
    <s v="05/16/2025 1:24 PM"/>
    <d v="1901-01-01T00:00:00"/>
    <x v="0"/>
    <n v="8"/>
    <s v=""/>
    <s v="100 6002A - PREP ROW Survey"/>
    <s v="240165 - Luis E. Murcia Orellana"/>
    <s v=""/>
  </r>
  <r>
    <x v="12"/>
    <x v="1"/>
    <d v="2025-05-16T00:00:00"/>
    <x v="0"/>
    <s v="05/13/2025 9:40 AM"/>
    <d v="1901-01-01T00:00:00"/>
    <x v="0"/>
    <n v="8"/>
    <s v=""/>
    <s v="9000 100A - PROJECT MANAGER  ENGINEER"/>
    <s v="410032 - Manuel Andrade"/>
    <s v=""/>
  </r>
  <r>
    <x v="8"/>
    <x v="4"/>
    <d v="2025-05-12T00:00:00"/>
    <x v="4"/>
    <s v="05/12/2025 5:14 PM"/>
    <d v="1901-01-01T00:00:00"/>
    <x v="0"/>
    <n v="2.5"/>
    <s v=""/>
    <s v="0024 0004 - DALLAS SH 310"/>
    <s v="210036 - Jose C. Ramirez"/>
    <s v=""/>
  </r>
  <r>
    <x v="8"/>
    <x v="4"/>
    <d v="2025-05-14T00:00:00"/>
    <x v="2"/>
    <s v="05/15/2025 8:25 AM"/>
    <d v="1901-01-01T00:00:00"/>
    <x v="0"/>
    <n v="2.5"/>
    <s v=""/>
    <s v="0024 0004 - DALLAS SH 310"/>
    <s v="210036 - Jose C. Ramirez"/>
    <s v=""/>
  </r>
  <r>
    <x v="8"/>
    <x v="4"/>
    <d v="2025-05-13T00:00:00"/>
    <x v="3"/>
    <s v="05/13/2025 7:11 PM"/>
    <d v="1901-01-01T00:00:00"/>
    <x v="0"/>
    <n v="8"/>
    <s v=""/>
    <s v="0024 0004 - DALLAS SH 310"/>
    <s v="210036 - Jose C. Ramirez"/>
    <s v=""/>
  </r>
  <r>
    <x v="12"/>
    <x v="1"/>
    <d v="2025-05-12T00:00:00"/>
    <x v="4"/>
    <s v="05/15/2025 7:32 PM"/>
    <d v="1901-01-01T00:00:00"/>
    <x v="0"/>
    <n v="10"/>
    <s v=""/>
    <s v="502 6001B - TRAFFIC C  Daily Closures"/>
    <s v="440285 - Gerardo J. Badillo"/>
    <s v="Jose Turrubiartes's Crew"/>
  </r>
  <r>
    <x v="12"/>
    <x v="1"/>
    <d v="2025-05-12T00:00:00"/>
    <x v="4"/>
    <s v="05/15/2025 7:32 PM"/>
    <d v="1901-01-01T00:00:00"/>
    <x v="0"/>
    <n v="10"/>
    <s v=""/>
    <s v="502 6001B - TRAFFIC C  Daily Closures"/>
    <s v="440364 - Jose G. Turrubiartes Jr"/>
    <s v="Jose Turrubiartes's Crew"/>
  </r>
  <r>
    <x v="2"/>
    <x v="1"/>
    <d v="2025-05-16T00:00:00"/>
    <x v="0"/>
    <s v="05/16/2025 6:47 PM"/>
    <d v="1901-01-01T00:00:00"/>
    <x v="0"/>
    <n v="10"/>
    <s v=""/>
    <s v="8999 6001P - Fabricate Trestle Bridge"/>
    <s v="240014 - Hector O. Rodriguez"/>
    <s v="Hector Claudio's Crew"/>
  </r>
  <r>
    <x v="4"/>
    <x v="3"/>
    <d v="2025-05-16T00:00:00"/>
    <x v="0"/>
    <s v="05/16/2025 6:51 PM"/>
    <d v="1901-01-01T00:00:00"/>
    <x v="0"/>
    <n v="4"/>
    <s v=""/>
    <s v="9000 100B - SUPERINTENDENT"/>
    <s v="240028 - Hector J. Claudio"/>
    <s v="Hector Claudio's Crew"/>
  </r>
  <r>
    <x v="4"/>
    <x v="3"/>
    <d v="2025-05-17T00:00:00"/>
    <x v="5"/>
    <s v="05/17/2025 2:46 PM"/>
    <d v="1901-01-01T00:00:00"/>
    <x v="0"/>
    <n v="4"/>
    <s v=""/>
    <s v="9000 100B - SUPERINTENDENT"/>
    <s v="240028 - Hector J. Claudio"/>
    <s v="Hector Claudio's Crew"/>
  </r>
  <r>
    <x v="4"/>
    <x v="3"/>
    <d v="2025-05-17T00:00:00"/>
    <x v="5"/>
    <s v="05/17/2025 2:45 PM"/>
    <d v="1901-01-01T00:00:00"/>
    <x v="0"/>
    <n v="1"/>
    <s v=""/>
    <s v="784 6082A - STL P1 S Rem Paint"/>
    <s v="240813 - Adam Arreola"/>
    <s v="Hector Claudio's Crew"/>
  </r>
  <r>
    <x v="4"/>
    <x v="3"/>
    <d v="2025-05-17T00:00:00"/>
    <x v="5"/>
    <s v="05/17/2025 2:45 PM"/>
    <d v="1901-01-01T00:00:00"/>
    <x v="0"/>
    <n v="1"/>
    <s v=""/>
    <s v="784 6078A - STL PO RMV Rem Paint"/>
    <s v="240813 - Adam Arreola"/>
    <s v="Hector Claudio's Crew"/>
  </r>
  <r>
    <x v="4"/>
    <x v="3"/>
    <d v="2025-05-17T00:00:00"/>
    <x v="5"/>
    <s v="05/17/2025 2:45 PM"/>
    <d v="1901-01-01T00:00:00"/>
    <x v="0"/>
    <n v="2"/>
    <s v=""/>
    <s v="784 6078B - STL PO RMV Plasma Cut PO Plate"/>
    <s v="240813 - Adam Arreola"/>
    <s v="Hector Claudio's Crew"/>
  </r>
  <r>
    <x v="2"/>
    <x v="1"/>
    <d v="2025-05-17T00:00:00"/>
    <x v="5"/>
    <s v="05/17/2025 2:48 PM"/>
    <d v="1901-01-01T00:00:00"/>
    <x v="0"/>
    <n v="4"/>
    <s v=""/>
    <s v="8999 6001P - Fabricate Trestle Bridge"/>
    <s v="240813 - Adam Arreola"/>
    <s v="Hector Claudio's Crew"/>
  </r>
  <r>
    <x v="2"/>
    <x v="1"/>
    <d v="2025-05-16T00:00:00"/>
    <x v="0"/>
    <s v="05/16/2025 6:47 PM"/>
    <d v="1901-01-01T00:00:00"/>
    <x v="0"/>
    <n v="10"/>
    <s v=""/>
    <s v="8999 6001P - Fabricate Trestle Bridge"/>
    <s v="240813 - Adam Arreola"/>
    <s v="Hector Claudio's Crew"/>
  </r>
  <r>
    <x v="2"/>
    <x v="1"/>
    <d v="2025-05-16T00:00:00"/>
    <x v="0"/>
    <s v="05/16/2025 6:48 PM"/>
    <d v="1901-01-01T00:00:00"/>
    <x v="0"/>
    <n v="4"/>
    <s v=""/>
    <s v="9000 100B - SUPERINTENDENT"/>
    <s v="240028 - Hector J. Claudio"/>
    <s v="Hector Claudio's Crew"/>
  </r>
  <r>
    <x v="2"/>
    <x v="1"/>
    <d v="2025-05-17T00:00:00"/>
    <x v="5"/>
    <s v="05/17/2025 2:50 PM"/>
    <d v="1901-01-01T00:00:00"/>
    <x v="0"/>
    <n v="4"/>
    <s v=""/>
    <s v="9000 100B - SUPERINTENDENT"/>
    <s v="240028 - Hector J. Claudio"/>
    <s v="Hector Claudio's Crew"/>
  </r>
  <r>
    <x v="2"/>
    <x v="1"/>
    <d v="2025-05-17T00:00:00"/>
    <x v="5"/>
    <s v="05/17/2025 2:47 PM"/>
    <d v="1901-01-01T00:00:00"/>
    <x v="0"/>
    <n v="4"/>
    <s v=""/>
    <s v="8999 6001P - Fabricate Trestle Bridge"/>
    <s v="240018 - Librado Aguillon"/>
    <s v="Hector Claudio's Crew"/>
  </r>
  <r>
    <x v="2"/>
    <x v="1"/>
    <d v="2025-05-16T00:00:00"/>
    <x v="0"/>
    <s v="05/16/2025 6:47 PM"/>
    <d v="1901-01-01T00:00:00"/>
    <x v="0"/>
    <n v="10"/>
    <s v=""/>
    <s v="8999 6001P - Fabricate Trestle Bridge"/>
    <s v="240018 - Librado Aguillon"/>
    <s v="Hector Claudio's Crew"/>
  </r>
  <r>
    <x v="4"/>
    <x v="3"/>
    <d v="2025-05-17T00:00:00"/>
    <x v="5"/>
    <s v="05/17/2025 2:45 PM"/>
    <d v="1901-01-01T00:00:00"/>
    <x v="0"/>
    <n v="1"/>
    <s v=""/>
    <s v="784 6082A - STL P1 S Rem Paint"/>
    <s v="240018 - Librado Aguillon"/>
    <s v="Hector Claudio's Crew"/>
  </r>
  <r>
    <x v="4"/>
    <x v="3"/>
    <d v="2025-05-17T00:00:00"/>
    <x v="5"/>
    <s v="05/17/2025 2:45 PM"/>
    <d v="1901-01-01T00:00:00"/>
    <x v="0"/>
    <n v="1"/>
    <s v=""/>
    <s v="784 6078A - STL PO RMV Rem Paint"/>
    <s v="240018 - Librado Aguillon"/>
    <s v="Hector Claudio's Crew"/>
  </r>
  <r>
    <x v="4"/>
    <x v="3"/>
    <d v="2025-05-17T00:00:00"/>
    <x v="5"/>
    <s v="05/17/2025 2:45 PM"/>
    <d v="1901-01-01T00:00:00"/>
    <x v="0"/>
    <n v="2"/>
    <s v=""/>
    <s v="784 6078B - STL PO RMV Plasma Cut PO Plate"/>
    <s v="240018 - Librado Aguillon"/>
    <s v="Hector Claudio's Crew"/>
  </r>
  <r>
    <x v="4"/>
    <x v="3"/>
    <d v="2025-05-16T00:00:00"/>
    <x v="0"/>
    <s v="05/16/2025 6:50 PM"/>
    <d v="1901-01-01T00:00:00"/>
    <x v="0"/>
    <n v="2"/>
    <s v=""/>
    <s v="784 6078B - STL PO RMV Plasma Cut PO Plate"/>
    <s v="240549 - Michael A. Pina"/>
    <s v="Hector Claudio's Crew"/>
  </r>
  <r>
    <x v="4"/>
    <x v="3"/>
    <d v="2025-05-16T00:00:00"/>
    <x v="0"/>
    <s v="05/16/2025 6:50 PM"/>
    <d v="1901-01-01T00:00:00"/>
    <x v="0"/>
    <n v="2"/>
    <s v=""/>
    <s v="784 6078A - STL PO RMV Rem Paint"/>
    <s v="240549 - Michael A. Pina"/>
    <s v="Hector Claudio's Crew"/>
  </r>
  <r>
    <x v="4"/>
    <x v="3"/>
    <d v="2025-05-16T00:00:00"/>
    <x v="0"/>
    <s v="05/16/2025 6:50 PM"/>
    <d v="1901-01-01T00:00:00"/>
    <x v="0"/>
    <n v="1"/>
    <s v=""/>
    <s v="784 6082A - STL P1 S Rem Paint"/>
    <s v="240549 - Michael A. Pina"/>
    <s v="Hector Claudio's Crew"/>
  </r>
  <r>
    <x v="2"/>
    <x v="1"/>
    <d v="2025-05-16T00:00:00"/>
    <x v="0"/>
    <s v="05/16/2025 6:48 PM"/>
    <d v="1901-01-01T00:00:00"/>
    <x v="0"/>
    <n v="5"/>
    <s v=""/>
    <s v="8999 6001P - Fabricate Trestle Bridge"/>
    <s v="240549 - Michael A. Pina"/>
    <s v="Hector Claudio's Crew"/>
  </r>
  <r>
    <x v="11"/>
    <x v="4"/>
    <d v="2025-05-14T00:00:00"/>
    <x v="2"/>
    <s v="05/14/2025 2:52 PM"/>
    <d v="1901-01-01T00:00:00"/>
    <x v="0"/>
    <n v="3"/>
    <s v=""/>
    <s v="100 6002A - Survey and Layout"/>
    <s v="240815 - Osiel Salaices"/>
    <s v=""/>
  </r>
  <r>
    <x v="11"/>
    <x v="4"/>
    <d v="2025-05-12T00:00:00"/>
    <x v="4"/>
    <s v="05/13/2025 9:02 AM"/>
    <d v="1901-01-01T00:00:00"/>
    <x v="0"/>
    <n v="4"/>
    <s v=""/>
    <s v="100 6002A - Survey and Layout"/>
    <s v="240815 - Osiel Salaices"/>
    <s v=""/>
  </r>
  <r>
    <x v="11"/>
    <x v="4"/>
    <d v="2025-05-13T00:00:00"/>
    <x v="3"/>
    <s v="05/13/2025 7:00 PM"/>
    <d v="1901-01-01T00:00:00"/>
    <x v="0"/>
    <n v="8"/>
    <s v=""/>
    <s v="100 6002A - Survey and Layout"/>
    <s v="240815 - Osiel Salaices"/>
    <s v=""/>
  </r>
  <r>
    <x v="5"/>
    <x v="3"/>
    <d v="2025-05-16T00:00:00"/>
    <x v="0"/>
    <s v="05/16/2025 9:55 PM"/>
    <d v="1901-01-01T00:00:00"/>
    <x v="0"/>
    <n v="8"/>
    <s v=""/>
    <s v="4106 6001D - PPC Prep for Overlay"/>
    <s v="240790 - Bismarck A. Arauz Barrera"/>
    <s v="Juan Reyes's Crew"/>
  </r>
  <r>
    <x v="5"/>
    <x v="3"/>
    <d v="2025-05-17T00:00:00"/>
    <x v="5"/>
    <s v="05/18/2025 9:25 PM"/>
    <d v="1901-01-01T00:00:00"/>
    <x v="0"/>
    <n v="10"/>
    <s v=""/>
    <s v="439 6017A - CO Water Blast"/>
    <s v="240790 - Bismarck A. Arauz Barrera"/>
    <s v="Juan Reyes's Crew"/>
  </r>
  <r>
    <x v="5"/>
    <x v="3"/>
    <d v="2025-05-17T00:00:00"/>
    <x v="5"/>
    <s v="05/18/2025 9:25 PM"/>
    <d v="1901-01-01T00:00:00"/>
    <x v="0"/>
    <n v="5"/>
    <s v=""/>
    <s v="439 6017F - CO Dry Run"/>
    <s v="240790 - Bismarck A. Arauz Barrera"/>
    <s v="Juan Reyes's Crew"/>
  </r>
  <r>
    <x v="4"/>
    <x v="3"/>
    <d v="2025-05-16T00:00:00"/>
    <x v="0"/>
    <s v="05/16/2025 9:49 PM"/>
    <d v="1901-01-01T00:00:00"/>
    <x v="0"/>
    <n v="3.5"/>
    <s v=""/>
    <s v="451 6012H - RET T402 F S Rail"/>
    <s v="240790 - Bismarck A. Arauz Barrera"/>
    <s v="Juan Reyes's Crew"/>
  </r>
  <r>
    <x v="4"/>
    <x v="3"/>
    <d v="2025-05-16T00:00:00"/>
    <x v="0"/>
    <s v="05/16/2025 9:48 PM"/>
    <d v="1901-01-01T00:00:00"/>
    <x v="0"/>
    <n v="9"/>
    <s v=""/>
    <s v="451 6012H - RET T402 F S Rail"/>
    <s v="240070 - Ramon Reyes"/>
    <s v="Juan Reyes's Crew"/>
  </r>
  <r>
    <x v="4"/>
    <x v="3"/>
    <d v="2025-05-16T00:00:00"/>
    <x v="0"/>
    <s v="05/16/2025 9:48 PM"/>
    <d v="1901-01-01T00:00:00"/>
    <x v="0"/>
    <n v="2.5"/>
    <s v=""/>
    <s v="451 6012G - RET T402 Prefab Forms"/>
    <s v="240070 - Ramon Reyes"/>
    <s v="Juan Reyes's Crew"/>
  </r>
  <r>
    <x v="5"/>
    <x v="3"/>
    <d v="2025-05-17T00:00:00"/>
    <x v="5"/>
    <s v="05/18/2025 9:23 PM"/>
    <d v="1901-01-01T00:00:00"/>
    <x v="0"/>
    <n v="10"/>
    <s v=""/>
    <s v="439 6017A - CO Water Blast"/>
    <s v="240070 - Ramon Reyes"/>
    <s v="Juan Reyes's Crew"/>
  </r>
  <r>
    <x v="5"/>
    <x v="3"/>
    <d v="2025-05-17T00:00:00"/>
    <x v="5"/>
    <s v="05/18/2025 9:24 PM"/>
    <d v="1901-01-01T00:00:00"/>
    <x v="0"/>
    <n v="5"/>
    <s v=""/>
    <s v="439 6017E - CO Wet and Cure Overlay"/>
    <s v="240070 - Ramon Reyes"/>
    <s v="Juan Reyes's Crew"/>
  </r>
  <r>
    <x v="4"/>
    <x v="3"/>
    <d v="2025-05-16T00:00:00"/>
    <x v="0"/>
    <s v="05/16/2025 9:48 PM"/>
    <d v="1901-01-01T00:00:00"/>
    <x v="0"/>
    <n v="4"/>
    <s v=""/>
    <s v="451 6012H - RET T402 F S Rail"/>
    <s v="240068 - Juan C. Reyes Diaz"/>
    <s v="Juan Reyes's Crew"/>
  </r>
  <r>
    <x v="4"/>
    <x v="3"/>
    <d v="2025-05-16T00:00:00"/>
    <x v="0"/>
    <s v="05/16/2025 9:48 PM"/>
    <d v="1901-01-01T00:00:00"/>
    <x v="0"/>
    <n v="2"/>
    <s v=""/>
    <s v="451 6012D - RET T402 Handchip"/>
    <s v="240068 - Juan C. Reyes Diaz"/>
    <s v="Juan Reyes's Crew"/>
  </r>
  <r>
    <x v="4"/>
    <x v="3"/>
    <d v="2025-05-16T00:00:00"/>
    <x v="0"/>
    <s v="05/16/2025 9:48 PM"/>
    <d v="1901-01-01T00:00:00"/>
    <x v="0"/>
    <n v="2"/>
    <s v=""/>
    <s v="451 6012G - RET T402 Prefab Forms"/>
    <s v="240068 - Juan C. Reyes Diaz"/>
    <s v="Juan Reyes's Crew"/>
  </r>
  <r>
    <x v="4"/>
    <x v="3"/>
    <d v="2025-05-16T00:00:00"/>
    <x v="0"/>
    <s v="05/16/2025 9:47 PM"/>
    <d v="1901-01-01T00:00:00"/>
    <x v="0"/>
    <n v="3"/>
    <s v=""/>
    <s v="451 6012G - RET T402 Prefab Forms"/>
    <s v="240044 - Floriberto Govea"/>
    <s v="Juan Reyes's Crew"/>
  </r>
  <r>
    <x v="5"/>
    <x v="3"/>
    <d v="2025-05-16T00:00:00"/>
    <x v="0"/>
    <s v="05/16/2025 9:54 PM"/>
    <d v="1901-01-01T00:00:00"/>
    <x v="0"/>
    <n v="8"/>
    <s v=""/>
    <s v="4106 6001D - PPC Prep for Overlay"/>
    <s v="240044 - Floriberto Govea"/>
    <s v="Juan Reyes's Crew"/>
  </r>
  <r>
    <x v="5"/>
    <x v="3"/>
    <d v="2025-05-16T00:00:00"/>
    <x v="0"/>
    <s v="05/16/2025 9:55 PM"/>
    <d v="1901-01-01T00:00:00"/>
    <x v="0"/>
    <n v="8"/>
    <s v=""/>
    <s v="4106 6001D - PPC Prep for Overlay"/>
    <s v="240766 - Lisandro R. Alvarado Alvarado"/>
    <s v="Juan Reyes's Crew"/>
  </r>
  <r>
    <x v="5"/>
    <x v="3"/>
    <d v="2025-05-17T00:00:00"/>
    <x v="5"/>
    <s v="05/18/2025 9:23 PM"/>
    <d v="1901-01-01T00:00:00"/>
    <x v="0"/>
    <n v="10"/>
    <s v=""/>
    <s v="439 6017B - CO Inst Rem Machine Railing"/>
    <s v="240766 - Lisandro R. Alvarado Alvarado"/>
    <s v="Juan Reyes's Crew"/>
  </r>
  <r>
    <x v="5"/>
    <x v="3"/>
    <d v="2025-05-17T00:00:00"/>
    <x v="5"/>
    <s v="05/18/2025 9:23 PM"/>
    <d v="1901-01-01T00:00:00"/>
    <x v="0"/>
    <n v="5"/>
    <s v=""/>
    <s v="439 6017C - CO Setup Machine"/>
    <s v="240766 - Lisandro R. Alvarado Alvarado"/>
    <s v="Juan Reyes's Crew"/>
  </r>
  <r>
    <x v="4"/>
    <x v="3"/>
    <d v="2025-05-16T00:00:00"/>
    <x v="0"/>
    <s v="05/16/2025 9:47 PM"/>
    <d v="1901-01-01T00:00:00"/>
    <x v="0"/>
    <n v="3"/>
    <s v=""/>
    <s v="451 6012D - RET T402 Handchip"/>
    <s v="240766 - Lisandro R. Alvarado Alvarado"/>
    <s v="Juan Reyes's Crew"/>
  </r>
  <r>
    <x v="5"/>
    <x v="3"/>
    <d v="2025-05-17T00:00:00"/>
    <x v="5"/>
    <s v="05/18/2025 9:19 PM"/>
    <d v="1901-01-01T00:00:00"/>
    <x v="0"/>
    <n v="5"/>
    <s v=""/>
    <s v="439 6017F - CO Dry Run"/>
    <s v="240014 - Hector O. Rodriguez"/>
    <s v="Juan Reyes's Crew"/>
  </r>
  <r>
    <x v="5"/>
    <x v="3"/>
    <d v="2025-05-17T00:00:00"/>
    <x v="5"/>
    <s v="05/18/2025 9:19 PM"/>
    <d v="1901-01-01T00:00:00"/>
    <x v="0"/>
    <n v="5"/>
    <s v=""/>
    <s v="439 6017C - CO Setup Machine"/>
    <s v="240014 - Hector O. Rodriguez"/>
    <s v="Juan Reyes's Crew"/>
  </r>
  <r>
    <x v="5"/>
    <x v="3"/>
    <d v="2025-05-17T00:00:00"/>
    <x v="5"/>
    <s v="05/18/2025 9:20 PM"/>
    <d v="1901-01-01T00:00:00"/>
    <x v="0"/>
    <n v="5"/>
    <s v=""/>
    <s v="439 6017B - CO Inst Rem Machine Railing"/>
    <s v="240014 - Hector O. Rodriguez"/>
    <s v="Juan Reyes's Crew"/>
  </r>
  <r>
    <x v="4"/>
    <x v="3"/>
    <d v="2025-05-16T00:00:00"/>
    <x v="0"/>
    <s v="05/16/2025 9:46 PM"/>
    <d v="1901-01-01T00:00:00"/>
    <x v="0"/>
    <n v="9"/>
    <s v=""/>
    <s v="451 6012H - RET T402 F S Rail"/>
    <s v="240825 - Jilber Estrada Lopez"/>
    <s v="Juan Reyes's Crew"/>
  </r>
  <r>
    <x v="4"/>
    <x v="3"/>
    <d v="2025-05-16T00:00:00"/>
    <x v="0"/>
    <s v="05/16/2025 9:46 PM"/>
    <d v="1901-01-01T00:00:00"/>
    <x v="0"/>
    <n v="2"/>
    <s v=""/>
    <s v="451 6012G - RET T402 Prefab Forms"/>
    <s v="240825 - Jilber Estrada Lopez"/>
    <s v="Juan Reyes's Crew"/>
  </r>
  <r>
    <x v="5"/>
    <x v="3"/>
    <d v="2025-05-17T00:00:00"/>
    <x v="5"/>
    <s v="05/18/2025 9:22 PM"/>
    <d v="1901-01-01T00:00:00"/>
    <x v="0"/>
    <n v="10"/>
    <s v=""/>
    <s v="439 6017A - CO Water Blast"/>
    <s v="240825 - Jilber Estrada Lopez"/>
    <s v="Juan Reyes's Crew"/>
  </r>
  <r>
    <x v="5"/>
    <x v="3"/>
    <d v="2025-05-17T00:00:00"/>
    <x v="5"/>
    <s v="05/18/2025 9:22 PM"/>
    <d v="1901-01-01T00:00:00"/>
    <x v="0"/>
    <n v="5"/>
    <s v=""/>
    <s v="439 6017E - CO Wet and Cure Overlay"/>
    <s v="240825 - Jilber Estrada Lopez"/>
    <s v="Juan Reyes's Crew"/>
  </r>
  <r>
    <x v="5"/>
    <x v="3"/>
    <d v="2025-05-17T00:00:00"/>
    <x v="5"/>
    <s v="05/18/2025 9:26 PM"/>
    <d v="1901-01-01T00:00:00"/>
    <x v="0"/>
    <n v="10"/>
    <s v=""/>
    <s v="439 6017A - CO Water Blast"/>
    <s v="240084 - Juvenal Sanchez"/>
    <s v="Juan Reyes's Crew"/>
  </r>
  <r>
    <x v="5"/>
    <x v="3"/>
    <d v="2025-05-17T00:00:00"/>
    <x v="5"/>
    <s v="05/18/2025 9:26 PM"/>
    <d v="1901-01-01T00:00:00"/>
    <x v="0"/>
    <n v="5"/>
    <s v=""/>
    <s v="439 6017B - CO Inst Rem Machine Railing"/>
    <s v="240084 - Juvenal Sanchez"/>
    <s v="Juan Reyes's Crew"/>
  </r>
  <r>
    <x v="5"/>
    <x v="3"/>
    <d v="2025-05-17T00:00:00"/>
    <x v="5"/>
    <s v="05/18/2025 9:28 PM"/>
    <d v="1901-01-01T00:00:00"/>
    <x v="0"/>
    <n v="10"/>
    <s v=""/>
    <s v="439 6017A - CO Water Blast"/>
    <s v="240616 - Victor M. Arreola"/>
    <s v="Juan Reyes's Crew"/>
  </r>
  <r>
    <x v="5"/>
    <x v="3"/>
    <d v="2025-05-17T00:00:00"/>
    <x v="5"/>
    <s v="05/18/2025 9:29 PM"/>
    <d v="1901-01-01T00:00:00"/>
    <x v="0"/>
    <n v="2.5"/>
    <s v=""/>
    <s v="439 6017F - CO Dry Run"/>
    <s v="240616 - Victor M. Arreola"/>
    <s v="Juan Reyes's Crew"/>
  </r>
  <r>
    <x v="5"/>
    <x v="3"/>
    <d v="2025-05-17T00:00:00"/>
    <x v="5"/>
    <s v="05/18/2025 9:29 PM"/>
    <d v="1901-01-01T00:00:00"/>
    <x v="0"/>
    <n v="2.5"/>
    <s v=""/>
    <s v="439 6017E - CO Wet and Cure Overlay"/>
    <s v="240616 - Victor M. Arreola"/>
    <s v="Juan Reyes's Crew"/>
  </r>
  <r>
    <x v="4"/>
    <x v="3"/>
    <d v="2025-05-16T00:00:00"/>
    <x v="0"/>
    <s v="05/16/2025 9:49 PM"/>
    <d v="1901-01-01T00:00:00"/>
    <x v="0"/>
    <n v="8"/>
    <s v=""/>
    <s v="451 6012H - RET T402 F S Rail"/>
    <s v="240616 - Victor M. Arreola"/>
    <s v="Juan Reyes's Crew"/>
  </r>
  <r>
    <x v="4"/>
    <x v="3"/>
    <d v="2025-05-16T00:00:00"/>
    <x v="0"/>
    <s v="05/16/2025 9:57 PM"/>
    <d v="1901-01-01T00:00:00"/>
    <x v="0"/>
    <n v="3"/>
    <s v=""/>
    <s v="451 6012D - RET T402 Handchip"/>
    <s v="240616 - Victor M. Arreola"/>
    <s v="Juan Reyes's Crew"/>
  </r>
  <r>
    <x v="4"/>
    <x v="3"/>
    <d v="2025-05-16T00:00:00"/>
    <x v="0"/>
    <s v="05/16/2025 9:49 PM"/>
    <d v="1901-01-01T00:00:00"/>
    <x v="0"/>
    <n v="11"/>
    <s v=""/>
    <s v="451 6012H - RET T402 F S Rail"/>
    <s v="240084 - Juvenal Sanchez"/>
    <s v="Juan Reyes's Crew"/>
  </r>
  <r>
    <x v="13"/>
    <x v="2"/>
    <d v="2025-05-15T00:00:00"/>
    <x v="1"/>
    <s v="05/16/2025 7:01 PM"/>
    <d v="1901-01-01T00:00:00"/>
    <x v="0"/>
    <n v="2"/>
    <s v=""/>
    <s v="9000 100B - SUPERINTENDENT"/>
    <s v="240441 - Juan C. Miramontes Jr"/>
    <s v=""/>
  </r>
  <r>
    <x v="13"/>
    <x v="2"/>
    <d v="2025-05-16T00:00:00"/>
    <x v="0"/>
    <s v="05/16/2025 7:02 PM"/>
    <d v="1901-01-01T00:00:00"/>
    <x v="0"/>
    <n v="2"/>
    <s v=""/>
    <s v="9000 100B - SUPERINTENDENT"/>
    <s v="240441 - Juan C. Miramontes Jr"/>
    <s v=""/>
  </r>
  <r>
    <x v="2"/>
    <x v="1"/>
    <d v="2025-05-12T00:00:00"/>
    <x v="4"/>
    <s v="05/18/2025 11:03 PM"/>
    <d v="1901-01-01T00:00:00"/>
    <x v="0"/>
    <n v="8"/>
    <s v=""/>
    <s v="9000 100B - SUPERINTENDENT"/>
    <s v="440082 - Andres E. Blanco"/>
    <s v="Andres Blanco's Crew"/>
  </r>
  <r>
    <x v="2"/>
    <x v="1"/>
    <d v="2025-05-13T00:00:00"/>
    <x v="3"/>
    <s v="05/18/2025 11:03 PM"/>
    <d v="1901-01-01T00:00:00"/>
    <x v="0"/>
    <n v="8"/>
    <s v=""/>
    <s v="9000 100B - SUPERINTENDENT"/>
    <s v="440082 - Andres E. Blanco"/>
    <s v="Andres Blanco's Crew"/>
  </r>
  <r>
    <x v="2"/>
    <x v="1"/>
    <d v="2025-05-14T00:00:00"/>
    <x v="2"/>
    <s v="05/18/2025 11:04 PM"/>
    <d v="1901-01-01T00:00:00"/>
    <x v="0"/>
    <n v="8"/>
    <s v=""/>
    <s v="9000 100B - SUPERINTENDENT"/>
    <s v="440082 - Andres E. Blanco"/>
    <s v="Andres Blanco's Crew"/>
  </r>
  <r>
    <x v="2"/>
    <x v="1"/>
    <d v="2025-05-15T00:00:00"/>
    <x v="1"/>
    <s v="05/18/2025 11:04 PM"/>
    <d v="1901-01-01T00:00:00"/>
    <x v="0"/>
    <n v="8"/>
    <s v=""/>
    <s v="9000 100B - SUPERINTENDENT"/>
    <s v="440082 - Andres E. Blanco"/>
    <s v="Andres Blanco's Crew"/>
  </r>
  <r>
    <x v="2"/>
    <x v="1"/>
    <d v="2025-05-16T00:00:00"/>
    <x v="0"/>
    <s v="05/18/2025 11:04 PM"/>
    <d v="1901-01-01T00:00:00"/>
    <x v="0"/>
    <n v="8"/>
    <s v=""/>
    <s v="9000 100B - SUPERINTENDENT"/>
    <s v="440082 - Andres E. Blanco"/>
    <s v="Andres Blanco's Crew"/>
  </r>
  <r>
    <x v="10"/>
    <x v="5"/>
    <d v="2025-05-12T00:00:00"/>
    <x v="4"/>
    <s v="05/19/2025 6:39 AM"/>
    <d v="1901-01-01T00:00:00"/>
    <x v="0"/>
    <n v="8"/>
    <s v=""/>
    <s v="9000 100S - Safety/Survey/Scheduling"/>
    <s v="800074 - Seyedalireza Taghavi"/>
    <s v=""/>
  </r>
  <r>
    <x v="10"/>
    <x v="5"/>
    <d v="2025-05-13T00:00:00"/>
    <x v="3"/>
    <s v="05/19/2025 6:39 AM"/>
    <d v="1901-01-01T00:00:00"/>
    <x v="0"/>
    <n v="8"/>
    <s v=""/>
    <s v="9000 100S - Safety/Survey/Scheduling"/>
    <s v="800074 - Seyedalireza Taghavi"/>
    <s v=""/>
  </r>
  <r>
    <x v="10"/>
    <x v="5"/>
    <d v="2025-05-14T00:00:00"/>
    <x v="2"/>
    <s v="05/19/2025 6:39 AM"/>
    <d v="1901-01-01T00:00:00"/>
    <x v="0"/>
    <n v="8"/>
    <s v=""/>
    <s v="9000 100S - Safety/Survey/Scheduling"/>
    <s v="800074 - Seyedalireza Taghavi"/>
    <s v=""/>
  </r>
  <r>
    <x v="10"/>
    <x v="5"/>
    <d v="2025-05-15T00:00:00"/>
    <x v="1"/>
    <s v="05/19/2025 6:39 AM"/>
    <d v="1901-01-01T00:00:00"/>
    <x v="0"/>
    <n v="8"/>
    <s v=""/>
    <s v="9000 100S - Safety/Survey/Scheduling"/>
    <s v="800074 - Seyedalireza Taghavi"/>
    <s v=""/>
  </r>
  <r>
    <x v="10"/>
    <x v="5"/>
    <d v="2025-05-16T00:00:00"/>
    <x v="0"/>
    <s v="05/19/2025 6:40 AM"/>
    <d v="1901-01-01T00:00:00"/>
    <x v="0"/>
    <n v="8"/>
    <s v=""/>
    <s v="9000 100S - Safety/Survey/Scheduling"/>
    <s v="800074 - Seyedalireza Taghavi"/>
    <s v=""/>
  </r>
  <r>
    <x v="14"/>
    <x v="5"/>
    <d v="2025-05-12T00:00:00"/>
    <x v="4"/>
    <s v="05/12/2025 5:11 PM"/>
    <d v="1901-01-01T00:00:00"/>
    <x v="0"/>
    <n v="0.5"/>
    <s v=""/>
    <s v="PRECONST - Preconstruction"/>
    <s v="210010 - Ramesh Bobba"/>
    <s v=""/>
  </r>
  <r>
    <x v="14"/>
    <x v="5"/>
    <d v="2025-05-13T00:00:00"/>
    <x v="3"/>
    <s v="05/13/2025 9:45 PM"/>
    <d v="1901-01-01T00:00:00"/>
    <x v="0"/>
    <n v="0.5"/>
    <s v=""/>
    <s v="PRECONST - Preconstruction"/>
    <s v="210010 - Ramesh Bobba"/>
    <s v=""/>
  </r>
  <r>
    <x v="14"/>
    <x v="5"/>
    <d v="2025-05-15T00:00:00"/>
    <x v="1"/>
    <s v="05/15/2025 7:50 PM"/>
    <d v="1901-01-01T00:00:00"/>
    <x v="0"/>
    <n v="1.5"/>
    <s v=""/>
    <s v="PRECONST - Preconstruction"/>
    <s v="210010 - Ramesh Bobba"/>
    <s v=""/>
  </r>
  <r>
    <x v="15"/>
    <x v="5"/>
    <d v="2025-05-12T00:00:00"/>
    <x v="4"/>
    <s v="05/12/2025 5:10 PM"/>
    <d v="1901-01-01T00:00:00"/>
    <x v="0"/>
    <n v="1"/>
    <s v=""/>
    <s v="PRECONST - Preconstruction"/>
    <s v="210010 - Ramesh Bobba"/>
    <s v=""/>
  </r>
  <r>
    <x v="15"/>
    <x v="5"/>
    <d v="2025-05-13T00:00:00"/>
    <x v="3"/>
    <s v="05/13/2025 9:44 PM"/>
    <d v="1901-01-01T00:00:00"/>
    <x v="0"/>
    <n v="1"/>
    <s v=""/>
    <s v="PRECONST - Preconstruction"/>
    <s v="210010 - Ramesh Bobba"/>
    <s v=""/>
  </r>
  <r>
    <x v="15"/>
    <x v="5"/>
    <d v="2025-05-14T00:00:00"/>
    <x v="2"/>
    <s v="05/15/2025 7:50 PM"/>
    <d v="1901-01-01T00:00:00"/>
    <x v="0"/>
    <n v="2"/>
    <s v=""/>
    <s v="PRECONST - Preconstruction"/>
    <s v="210010 - Ramesh Bobba"/>
    <s v=""/>
  </r>
  <r>
    <x v="15"/>
    <x v="5"/>
    <d v="2025-05-15T00:00:00"/>
    <x v="1"/>
    <s v="05/15/2025 7:50 PM"/>
    <d v="1901-01-01T00:00:00"/>
    <x v="0"/>
    <n v="1"/>
    <s v=""/>
    <s v="PRECONST - Preconstruction"/>
    <s v="210010 - Ramesh Bobba"/>
    <s v=""/>
  </r>
  <r>
    <x v="16"/>
    <x v="5"/>
    <d v="2025-05-13T00:00:00"/>
    <x v="3"/>
    <s v="05/13/2025 9:45 PM"/>
    <d v="1901-01-01T00:00:00"/>
    <x v="0"/>
    <n v="0.5"/>
    <s v=""/>
    <s v="PRECONST - Preconstruction"/>
    <s v="210010 - Ramesh Bobba"/>
    <s v=""/>
  </r>
  <r>
    <x v="16"/>
    <x v="5"/>
    <d v="2025-05-15T00:00:00"/>
    <x v="1"/>
    <s v="05/15/2025 7:50 PM"/>
    <d v="1901-01-01T00:00:00"/>
    <x v="0"/>
    <n v="0.5"/>
    <s v=""/>
    <s v="PRECONST - Preconstruction"/>
    <s v="210010 - Ramesh Bobba"/>
    <s v=""/>
  </r>
  <r>
    <x v="10"/>
    <x v="5"/>
    <d v="2025-05-12T00:00:00"/>
    <x v="4"/>
    <s v="05/12/2025 5:09 PM"/>
    <d v="1901-01-01T00:00:00"/>
    <x v="0"/>
    <n v="3"/>
    <s v=""/>
    <s v="BUSADMIN - Business Administrator"/>
    <s v="210010 - Ramesh Bobba"/>
    <s v=""/>
  </r>
  <r>
    <x v="10"/>
    <x v="5"/>
    <d v="2025-05-12T00:00:00"/>
    <x v="4"/>
    <s v="05/12/2025 5:10 PM"/>
    <d v="1901-01-01T00:00:00"/>
    <x v="0"/>
    <n v="3"/>
    <s v=""/>
    <s v="PRECONST - Preconstruction"/>
    <s v="210010 - Ramesh Bobba"/>
    <s v=""/>
  </r>
  <r>
    <x v="16"/>
    <x v="5"/>
    <d v="2025-05-12T00:00:00"/>
    <x v="4"/>
    <s v="05/12/2025 5:10 PM"/>
    <d v="1901-01-01T00:00:00"/>
    <x v="0"/>
    <n v="0.5"/>
    <s v=""/>
    <s v="PRECONST - Preconstruction"/>
    <s v="210010 - Ramesh Bobba"/>
    <s v=""/>
  </r>
  <r>
    <x v="10"/>
    <x v="5"/>
    <d v="2025-05-13T00:00:00"/>
    <x v="3"/>
    <s v="05/13/2025 9:44 PM"/>
    <d v="1901-01-01T00:00:00"/>
    <x v="0"/>
    <n v="3"/>
    <s v=""/>
    <s v="BUSADMIN - Business Administrator"/>
    <s v="210010 - Ramesh Bobba"/>
    <s v=""/>
  </r>
  <r>
    <x v="10"/>
    <x v="5"/>
    <d v="2025-05-13T00:00:00"/>
    <x v="3"/>
    <s v="05/13/2025 9:44 PM"/>
    <d v="1901-01-01T00:00:00"/>
    <x v="0"/>
    <n v="3"/>
    <s v=""/>
    <s v="PRECONST - Preconstruction"/>
    <s v="210010 - Ramesh Bobba"/>
    <s v=""/>
  </r>
  <r>
    <x v="10"/>
    <x v="5"/>
    <d v="2025-05-14T00:00:00"/>
    <x v="2"/>
    <s v="05/15/2025 7:50 PM"/>
    <d v="1901-01-01T00:00:00"/>
    <x v="0"/>
    <n v="4"/>
    <s v=""/>
    <s v="BUSADMIN - Business Administrator"/>
    <s v="210010 - Ramesh Bobba"/>
    <s v=""/>
  </r>
  <r>
    <x v="10"/>
    <x v="5"/>
    <d v="2025-05-15T00:00:00"/>
    <x v="1"/>
    <s v="05/15/2025 7:50 PM"/>
    <d v="1901-01-01T00:00:00"/>
    <x v="0"/>
    <n v="3"/>
    <s v=""/>
    <s v="BUSADMIN - Business Administrator"/>
    <s v="210010 - Ramesh Bobba"/>
    <s v=""/>
  </r>
  <r>
    <x v="10"/>
    <x v="5"/>
    <d v="2025-05-14T00:00:00"/>
    <x v="2"/>
    <s v="05/15/2025 7:50 PM"/>
    <d v="1901-01-01T00:00:00"/>
    <x v="0"/>
    <n v="2"/>
    <s v=""/>
    <s v="PRECONST - Preconstruction"/>
    <s v="210010 - Ramesh Bobba"/>
    <s v=""/>
  </r>
  <r>
    <x v="10"/>
    <x v="5"/>
    <d v="2025-05-15T00:00:00"/>
    <x v="1"/>
    <s v="05/15/2025 7:50 PM"/>
    <d v="1901-01-01T00:00:00"/>
    <x v="0"/>
    <n v="2"/>
    <s v=""/>
    <s v="PRECONST - Preconstruction"/>
    <s v="210010 - Ramesh Bobba"/>
    <s v=""/>
  </r>
  <r>
    <x v="9"/>
    <x v="0"/>
    <d v="2025-05-16T00:00:00"/>
    <x v="0"/>
    <s v="05/16/2025 3:15 PM"/>
    <d v="1901-01-01T00:00:00"/>
    <x v="0"/>
    <n v="5"/>
    <s v=""/>
    <s v="451 6032D - RET C221 Dowel"/>
    <s v="240749 - Gilberto Ortiz"/>
    <s v="Juan C. Vasquez's Crew"/>
  </r>
  <r>
    <x v="9"/>
    <x v="0"/>
    <d v="2025-05-16T00:00:00"/>
    <x v="0"/>
    <s v="05/16/2025 3:15 PM"/>
    <d v="1901-01-01T00:00:00"/>
    <x v="0"/>
    <n v="5"/>
    <s v=""/>
    <s v="422 6048A - BR SDWK Ins Dowels"/>
    <s v="240749 - Gilberto Ortiz"/>
    <s v="Juan C. Vasquez's Crew"/>
  </r>
  <r>
    <x v="9"/>
    <x v="0"/>
    <d v="2025-05-16T00:00:00"/>
    <x v="0"/>
    <s v="05/16/2025 3:22 PM"/>
    <d v="1901-01-01T00:00:00"/>
    <x v="0"/>
    <n v="10"/>
    <s v=""/>
    <s v="422 6048B - BR SDWK F P S"/>
    <s v="240694 - Jesus A. Quiroga"/>
    <s v="Ramiro Vazquez's Crew"/>
  </r>
  <r>
    <x v="9"/>
    <x v="0"/>
    <d v="2025-05-16T00:00:00"/>
    <x v="0"/>
    <s v="05/16/2025 3:15 PM"/>
    <d v="1901-01-01T00:00:00"/>
    <x v="0"/>
    <n v="4"/>
    <s v=""/>
    <s v="451 6032D - RET C221 Dowel"/>
    <s v="240743 - Juan C. Vasquez"/>
    <s v="Juan C. Vasquez's Crew"/>
  </r>
  <r>
    <x v="9"/>
    <x v="0"/>
    <d v="2025-05-16T00:00:00"/>
    <x v="0"/>
    <s v="05/16/2025 3:15 PM"/>
    <d v="1901-01-01T00:00:00"/>
    <x v="0"/>
    <n v="4"/>
    <s v=""/>
    <s v="422 6048A - BR SDWK Ins Dowels"/>
    <s v="240743 - Juan C. Vasquez"/>
    <s v="Juan C. Vasquez's Crew"/>
  </r>
  <r>
    <x v="0"/>
    <x v="0"/>
    <d v="2025-05-16T00:00:00"/>
    <x v="0"/>
    <s v="05/16/2025 7:04 PM"/>
    <d v="1901-01-01T00:00:00"/>
    <x v="0"/>
    <n v="11"/>
    <s v=""/>
    <s v="110 4000A - 100 SDW EXCAVATION"/>
    <s v="240820 - Garrett Briscoe"/>
    <s v=""/>
  </r>
  <r>
    <x v="9"/>
    <x v="0"/>
    <d v="2025-05-16T00:00:00"/>
    <x v="0"/>
    <s v="05/16/2025 3:15 PM"/>
    <d v="1901-01-01T00:00:00"/>
    <x v="0"/>
    <n v="5"/>
    <s v=""/>
    <s v="451 6032D - RET C221 Dowel"/>
    <s v="240744 - Juan G. Soriano Chacon"/>
    <s v="Juan C. Vasquez's Crew"/>
  </r>
  <r>
    <x v="9"/>
    <x v="0"/>
    <d v="2025-05-16T00:00:00"/>
    <x v="0"/>
    <s v="05/16/2025 3:15 PM"/>
    <d v="1901-01-01T00:00:00"/>
    <x v="0"/>
    <n v="5"/>
    <s v=""/>
    <s v="422 6048A - BR SDWK Ins Dowels"/>
    <s v="240744 - Juan G. Soriano Chacon"/>
    <s v="Juan C. Vasquez's Crew"/>
  </r>
  <r>
    <x v="9"/>
    <x v="0"/>
    <d v="2025-05-16T00:00:00"/>
    <x v="0"/>
    <s v="05/16/2025 3:22 PM"/>
    <d v="1901-01-01T00:00:00"/>
    <x v="0"/>
    <n v="8"/>
    <s v=""/>
    <s v="422 6048B - BR SDWK F P S"/>
    <s v="240624 - Ramiro Vazquez De La Cruz"/>
    <s v="Ramiro Vazquez's Crew"/>
  </r>
  <r>
    <x v="9"/>
    <x v="0"/>
    <d v="2025-05-16T00:00:00"/>
    <x v="0"/>
    <s v="05/16/2025 3:22 PM"/>
    <d v="1901-01-01T00:00:00"/>
    <x v="0"/>
    <n v="8"/>
    <s v=""/>
    <s v="422 6048B - BR SDWK F P S"/>
    <s v="240566 - Juan R. Rivera Jr"/>
    <s v="Ramiro Vazquez's Crew"/>
  </r>
  <r>
    <x v="9"/>
    <x v="0"/>
    <d v="2025-05-16T00:00:00"/>
    <x v="0"/>
    <s v="05/16/2025 3:22 PM"/>
    <d v="1901-01-01T00:00:00"/>
    <x v="0"/>
    <n v="2"/>
    <s v=""/>
    <s v="168 6001A - VEGETATIVE WATERING"/>
    <s v="240566 - Juan R. Rivera Jr"/>
    <s v="Ramiro Vazquez's Crew"/>
  </r>
  <r>
    <x v="9"/>
    <x v="0"/>
    <d v="2025-05-16T00:00:00"/>
    <x v="0"/>
    <s v="05/16/2025 3:22 PM"/>
    <d v="1901-01-01T00:00:00"/>
    <x v="0"/>
    <n v="10"/>
    <s v=""/>
    <s v="422 6048B - BR SDWK F P S"/>
    <s v="240755 - Armando D. Reyes"/>
    <s v="Ramiro Vazquez's Crew"/>
  </r>
  <r>
    <x v="9"/>
    <x v="0"/>
    <d v="2025-05-16T00:00:00"/>
    <x v="0"/>
    <s v="05/16/2025 3:22 PM"/>
    <d v="1901-01-01T00:00:00"/>
    <x v="0"/>
    <n v="10"/>
    <s v=""/>
    <s v="422 6048B - BR SDWK F P S"/>
    <s v="240625 - Marco Rivas"/>
    <s v="Ramiro Vazquez's Crew"/>
  </r>
  <r>
    <x v="9"/>
    <x v="0"/>
    <d v="2025-05-16T00:00:00"/>
    <x v="0"/>
    <s v="05/16/2025 3:15 PM"/>
    <d v="1901-01-01T00:00:00"/>
    <x v="0"/>
    <n v="5"/>
    <s v=""/>
    <s v="451 6032D - RET C221 Dowel"/>
    <s v="240817 - Bryan A. Hernandez"/>
    <s v="Juan C. Vasquez's Crew"/>
  </r>
  <r>
    <x v="9"/>
    <x v="0"/>
    <d v="2025-05-16T00:00:00"/>
    <x v="0"/>
    <s v="05/16/2025 3:15 PM"/>
    <d v="1901-01-01T00:00:00"/>
    <x v="0"/>
    <n v="5"/>
    <s v=""/>
    <s v="422 6048A - BR SDWK Ins Dowels"/>
    <s v="240817 - Bryan A. Hernandez"/>
    <s v="Juan C. Vasquez's Crew"/>
  </r>
  <r>
    <x v="9"/>
    <x v="0"/>
    <d v="2025-05-16T00:00:00"/>
    <x v="0"/>
    <s v="05/16/2025 3:15 PM"/>
    <d v="1901-01-01T00:00:00"/>
    <x v="0"/>
    <n v="5"/>
    <s v=""/>
    <s v="451 6032D - RET C221 Dowel"/>
    <s v="240746 - Juan Vasquez Jr"/>
    <s v="Juan C. Vasquez's Crew"/>
  </r>
  <r>
    <x v="9"/>
    <x v="0"/>
    <d v="2025-05-16T00:00:00"/>
    <x v="0"/>
    <s v="05/16/2025 3:15 PM"/>
    <d v="1901-01-01T00:00:00"/>
    <x v="0"/>
    <n v="5"/>
    <s v=""/>
    <s v="422 6048A - BR SDWK Ins Dowels"/>
    <s v="240746 - Juan Vasquez Jr"/>
    <s v="Juan C. Vasquez's Crew"/>
  </r>
  <r>
    <x v="9"/>
    <x v="0"/>
    <d v="2025-05-16T00:00:00"/>
    <x v="0"/>
    <s v="05/16/2025 3:15 PM"/>
    <d v="1901-01-01T00:00:00"/>
    <x v="0"/>
    <n v="5"/>
    <s v=""/>
    <s v="451 6032D - RET C221 Dowel"/>
    <s v="240747 - Hernan Soto Aguilar"/>
    <s v="Juan C. Vasquez's Crew"/>
  </r>
  <r>
    <x v="9"/>
    <x v="0"/>
    <d v="2025-05-16T00:00:00"/>
    <x v="0"/>
    <s v="05/16/2025 3:15 PM"/>
    <d v="1901-01-01T00:00:00"/>
    <x v="0"/>
    <n v="5"/>
    <s v=""/>
    <s v="422 6048A - BR SDWK Ins Dowels"/>
    <s v="240747 - Hernan Soto Aguilar"/>
    <s v="Juan C. Vasquez's Crew"/>
  </r>
  <r>
    <x v="9"/>
    <x v="0"/>
    <d v="2025-05-16T00:00:00"/>
    <x v="0"/>
    <s v="05/16/2025 3:15 PM"/>
    <d v="1901-01-01T00:00:00"/>
    <x v="0"/>
    <n v="5"/>
    <s v=""/>
    <s v="451 6032D - RET C221 Dowel"/>
    <s v="240742 - Felipe Lara Carreno"/>
    <s v="Juan C. Vasquez's Crew"/>
  </r>
  <r>
    <x v="9"/>
    <x v="0"/>
    <d v="2025-05-16T00:00:00"/>
    <x v="0"/>
    <s v="05/16/2025 3:15 PM"/>
    <d v="1901-01-01T00:00:00"/>
    <x v="0"/>
    <n v="5"/>
    <s v=""/>
    <s v="422 6048A - BR SDWK Ins Dowels"/>
    <s v="240742 - Felipe Lara Carreno"/>
    <s v="Juan C. Vasquez's Crew"/>
  </r>
  <r>
    <x v="9"/>
    <x v="0"/>
    <d v="2025-05-16T00:00:00"/>
    <x v="0"/>
    <s v="05/16/2025 3:22 PM"/>
    <d v="1901-01-01T00:00:00"/>
    <x v="0"/>
    <n v="8"/>
    <s v=""/>
    <s v="422 6048B - BR SDWK F P S"/>
    <s v="240074 - Daniel Rodriguez Flores"/>
    <s v="Ramiro Vazquez's Crew"/>
  </r>
  <r>
    <x v="9"/>
    <x v="0"/>
    <d v="2025-05-16T00:00:00"/>
    <x v="0"/>
    <s v="05/16/2025 3:22 PM"/>
    <d v="1901-01-01T00:00:00"/>
    <x v="0"/>
    <n v="2"/>
    <s v=""/>
    <s v="168 6001A - VEGETATIVE WATERING"/>
    <s v="240074 - Daniel Rodriguez Flores"/>
    <s v="Ramiro Vazquez's Crew"/>
  </r>
  <r>
    <x v="12"/>
    <x v="1"/>
    <d v="2025-05-16T00:00:00"/>
    <x v="0"/>
    <s v="05/18/2025 11:03 AM"/>
    <d v="1901-01-01T00:00:00"/>
    <x v="0"/>
    <n v="5"/>
    <s v=""/>
    <s v="502 6001B - TRAFFIC C  Daily Closures"/>
    <s v="440455 - Armando Saldierna Jr"/>
    <s v="Reyneri Caballero's Crew"/>
  </r>
  <r>
    <x v="12"/>
    <x v="1"/>
    <d v="2025-05-15T00:00:00"/>
    <x v="1"/>
    <s v="05/15/2025 6:24 PM"/>
    <d v="1901-01-01T00:00:00"/>
    <x v="0"/>
    <n v="10"/>
    <s v=""/>
    <s v="502 6001B - TRAFFIC C  Daily Closures"/>
    <s v="440455 - Armando Saldierna Jr"/>
    <s v="Reyneri Caballero's Crew"/>
  </r>
  <r>
    <x v="16"/>
    <x v="5"/>
    <d v="2025-05-12T00:00:00"/>
    <x v="4"/>
    <s v="05/13/2025 9:17 AM"/>
    <d v="1901-01-01T00:00:00"/>
    <x v="0"/>
    <n v="2"/>
    <s v=""/>
    <s v="PRECONST - Preconstruction"/>
    <s v="210050 - Mark E. Garcia"/>
    <s v=""/>
  </r>
  <r>
    <x v="10"/>
    <x v="5"/>
    <d v="2025-05-12T00:00:00"/>
    <x v="4"/>
    <s v="05/13/2025 9:17 AM"/>
    <d v="1901-01-01T00:00:00"/>
    <x v="0"/>
    <n v="4"/>
    <s v=""/>
    <s v="BUSADMIN - Business Administrator"/>
    <s v="210050 - Mark E. Garcia"/>
    <s v=""/>
  </r>
  <r>
    <x v="10"/>
    <x v="5"/>
    <d v="2025-05-12T00:00:00"/>
    <x v="4"/>
    <s v="05/13/2025 9:17 AM"/>
    <d v="1901-01-01T00:00:00"/>
    <x v="0"/>
    <n v="2"/>
    <s v=""/>
    <s v="PRECONST - Preconstruction"/>
    <s v="210050 - Mark E. Garcia"/>
    <s v=""/>
  </r>
  <r>
    <x v="10"/>
    <x v="5"/>
    <d v="2025-05-13T00:00:00"/>
    <x v="3"/>
    <s v="05/13/2025 9:18 AM"/>
    <d v="1901-01-01T00:00:00"/>
    <x v="0"/>
    <n v="4"/>
    <s v=""/>
    <s v="PTO - PTO"/>
    <s v="210050 - Mark E. Garcia"/>
    <s v=""/>
  </r>
  <r>
    <x v="5"/>
    <x v="3"/>
    <d v="2025-05-17T00:00:00"/>
    <x v="5"/>
    <s v="05/18/2025 11:25 PM"/>
    <d v="1901-01-01T00:00:00"/>
    <x v="0"/>
    <n v="4"/>
    <s v=""/>
    <s v="439 6017A - CO Water Blast"/>
    <s v="240781 - Enrique Cortez"/>
    <s v="Leonel Munoz"/>
  </r>
  <r>
    <x v="5"/>
    <x v="3"/>
    <d v="2025-05-17T00:00:00"/>
    <x v="5"/>
    <s v="05/18/2025 11:25 PM"/>
    <d v="1901-01-01T00:00:00"/>
    <x v="0"/>
    <n v="3"/>
    <s v=""/>
    <s v="439 6017B - CO Inst Rem Machine Railing"/>
    <s v="240781 - Enrique Cortez"/>
    <s v="Leonel Munoz"/>
  </r>
  <r>
    <x v="5"/>
    <x v="3"/>
    <d v="2025-05-17T00:00:00"/>
    <x v="5"/>
    <s v="05/18/2025 11:25 PM"/>
    <d v="1901-01-01T00:00:00"/>
    <x v="0"/>
    <n v="2"/>
    <s v=""/>
    <s v="439 6017C - CO Setup Machine"/>
    <s v="240781 - Enrique Cortez"/>
    <s v="Leonel Munoz"/>
  </r>
  <r>
    <x v="5"/>
    <x v="3"/>
    <d v="2025-05-17T00:00:00"/>
    <x v="5"/>
    <s v="05/18/2025 11:25 PM"/>
    <d v="1901-01-01T00:00:00"/>
    <x v="0"/>
    <n v="2"/>
    <s v=""/>
    <s v="439 6017E - CO Wet and Cure Overlay"/>
    <s v="240781 - Enrique Cortez"/>
    <s v="Leonel Munoz"/>
  </r>
  <r>
    <x v="5"/>
    <x v="3"/>
    <d v="2025-05-17T00:00:00"/>
    <x v="5"/>
    <s v="05/18/2025 11:25 PM"/>
    <d v="1901-01-01T00:00:00"/>
    <x v="0"/>
    <n v="3"/>
    <s v=""/>
    <s v="439 6017F - CO Dry Run"/>
    <s v="240781 - Enrique Cortez"/>
    <s v="Leonel Munoz"/>
  </r>
  <r>
    <x v="12"/>
    <x v="1"/>
    <d v="2025-05-15T00:00:00"/>
    <x v="1"/>
    <s v="05/15/2025 6:24 PM"/>
    <d v="1901-01-01T00:00:00"/>
    <x v="0"/>
    <n v="10"/>
    <s v=""/>
    <s v="502 6001B - TRAFFIC C  Daily Closures"/>
    <s v="440463 - Daniel Rodriguez Saldierna"/>
    <s v="Reyneri Caballero's Crew"/>
  </r>
  <r>
    <x v="12"/>
    <x v="1"/>
    <d v="2025-05-16T00:00:00"/>
    <x v="0"/>
    <s v="05/18/2025 11:03 AM"/>
    <d v="1901-01-01T00:00:00"/>
    <x v="0"/>
    <n v="8"/>
    <s v=""/>
    <s v="502 6001B - TRAFFIC C  Daily Closures"/>
    <s v="440086 - Reyneri M. Caballero"/>
    <s v="Reyneri Caballero's Crew"/>
  </r>
  <r>
    <x v="12"/>
    <x v="1"/>
    <d v="2025-05-15T00:00:00"/>
    <x v="1"/>
    <s v="05/15/2025 6:24 PM"/>
    <d v="1901-01-01T00:00:00"/>
    <x v="0"/>
    <n v="10"/>
    <s v=""/>
    <s v="502 6001B - TRAFFIC C  Daily Closures"/>
    <s v="440086 - Reyneri M. Caballero"/>
    <s v="Reyneri Caballero's Crew"/>
  </r>
  <r>
    <x v="5"/>
    <x v="3"/>
    <d v="2025-05-17T00:00:00"/>
    <x v="5"/>
    <s v="05/18/2025 11:25 PM"/>
    <d v="1901-01-01T00:00:00"/>
    <x v="0"/>
    <n v="4"/>
    <s v=""/>
    <s v="439 6017A - CO Water Blast"/>
    <s v="240161 - Reynaldo M. Smith Jr"/>
    <s v="Leonel Munoz"/>
  </r>
  <r>
    <x v="5"/>
    <x v="3"/>
    <d v="2025-05-17T00:00:00"/>
    <x v="5"/>
    <s v="05/18/2025 11:25 PM"/>
    <d v="1901-01-01T00:00:00"/>
    <x v="0"/>
    <n v="3"/>
    <s v=""/>
    <s v="439 6017B - CO Inst Rem Machine Railing"/>
    <s v="240161 - Reynaldo M. Smith Jr"/>
    <s v="Leonel Munoz"/>
  </r>
  <r>
    <x v="5"/>
    <x v="3"/>
    <d v="2025-05-17T00:00:00"/>
    <x v="5"/>
    <s v="05/18/2025 11:25 PM"/>
    <d v="1901-01-01T00:00:00"/>
    <x v="0"/>
    <n v="2"/>
    <s v=""/>
    <s v="439 6017C - CO Setup Machine"/>
    <s v="240161 - Reynaldo M. Smith Jr"/>
    <s v="Leonel Munoz"/>
  </r>
  <r>
    <x v="5"/>
    <x v="3"/>
    <d v="2025-05-17T00:00:00"/>
    <x v="5"/>
    <s v="05/18/2025 11:25 PM"/>
    <d v="1901-01-01T00:00:00"/>
    <x v="0"/>
    <n v="2"/>
    <s v=""/>
    <s v="439 6017E - CO Wet and Cure Overlay"/>
    <s v="240161 - Reynaldo M. Smith Jr"/>
    <s v="Leonel Munoz"/>
  </r>
  <r>
    <x v="5"/>
    <x v="3"/>
    <d v="2025-05-17T00:00:00"/>
    <x v="5"/>
    <s v="05/18/2025 11:25 PM"/>
    <d v="1901-01-01T00:00:00"/>
    <x v="0"/>
    <n v="3"/>
    <s v=""/>
    <s v="439 6017F - CO Dry Run"/>
    <s v="240161 - Reynaldo M. Smith Jr"/>
    <s v="Leonel Munoz"/>
  </r>
  <r>
    <x v="5"/>
    <x v="3"/>
    <d v="2025-05-17T00:00:00"/>
    <x v="5"/>
    <s v="05/18/2025 11:24 PM"/>
    <d v="1901-01-01T00:00:00"/>
    <x v="0"/>
    <n v="4"/>
    <s v=""/>
    <s v="439 6017A - CO Water Blast"/>
    <s v="240538 - Francisco Diaz Serna"/>
    <s v="Leonel Munoz"/>
  </r>
  <r>
    <x v="5"/>
    <x v="3"/>
    <d v="2025-05-17T00:00:00"/>
    <x v="5"/>
    <s v="05/18/2025 11:24 PM"/>
    <d v="1901-01-01T00:00:00"/>
    <x v="0"/>
    <n v="3"/>
    <s v=""/>
    <s v="439 6017B - CO Inst Rem Machine Railing"/>
    <s v="240538 - Francisco Diaz Serna"/>
    <s v="Leonel Munoz"/>
  </r>
  <r>
    <x v="5"/>
    <x v="3"/>
    <d v="2025-05-17T00:00:00"/>
    <x v="5"/>
    <s v="05/18/2025 11:24 PM"/>
    <d v="1901-01-01T00:00:00"/>
    <x v="0"/>
    <n v="2"/>
    <s v=""/>
    <s v="439 6017C - CO Setup Machine"/>
    <s v="240538 - Francisco Diaz Serna"/>
    <s v="Leonel Munoz"/>
  </r>
  <r>
    <x v="5"/>
    <x v="3"/>
    <d v="2025-05-17T00:00:00"/>
    <x v="5"/>
    <s v="05/18/2025 11:24 PM"/>
    <d v="1901-01-01T00:00:00"/>
    <x v="0"/>
    <n v="2"/>
    <s v=""/>
    <s v="439 6017E - CO Wet and Cure Overlay"/>
    <s v="240538 - Francisco Diaz Serna"/>
    <s v="Leonel Munoz"/>
  </r>
  <r>
    <x v="5"/>
    <x v="3"/>
    <d v="2025-05-17T00:00:00"/>
    <x v="5"/>
    <s v="05/18/2025 11:24 PM"/>
    <d v="1901-01-01T00:00:00"/>
    <x v="0"/>
    <n v="3"/>
    <s v=""/>
    <s v="439 6017F - CO Dry Run"/>
    <s v="240538 - Francisco Diaz Serna"/>
    <s v="Leonel Munoz"/>
  </r>
  <r>
    <x v="5"/>
    <x v="3"/>
    <d v="2025-05-17T00:00:00"/>
    <x v="5"/>
    <s v="05/18/2025 11:25 PM"/>
    <d v="1901-01-01T00:00:00"/>
    <x v="0"/>
    <n v="4"/>
    <s v=""/>
    <s v="439 6017A - CO Water Blast"/>
    <s v="240160 - Miguel Aguilar Rico"/>
    <s v="Leonel Munoz"/>
  </r>
  <r>
    <x v="5"/>
    <x v="3"/>
    <d v="2025-05-17T00:00:00"/>
    <x v="5"/>
    <s v="05/18/2025 11:25 PM"/>
    <d v="1901-01-01T00:00:00"/>
    <x v="0"/>
    <n v="3"/>
    <s v=""/>
    <s v="439 6017B - CO Inst Rem Machine Railing"/>
    <s v="240160 - Miguel Aguilar Rico"/>
    <s v="Leonel Munoz"/>
  </r>
  <r>
    <x v="5"/>
    <x v="3"/>
    <d v="2025-05-17T00:00:00"/>
    <x v="5"/>
    <s v="05/18/2025 11:25 PM"/>
    <d v="1901-01-01T00:00:00"/>
    <x v="0"/>
    <n v="2"/>
    <s v=""/>
    <s v="439 6017C - CO Setup Machine"/>
    <s v="240160 - Miguel Aguilar Rico"/>
    <s v="Leonel Munoz"/>
  </r>
  <r>
    <x v="5"/>
    <x v="3"/>
    <d v="2025-05-17T00:00:00"/>
    <x v="5"/>
    <s v="05/18/2025 11:25 PM"/>
    <d v="1901-01-01T00:00:00"/>
    <x v="0"/>
    <n v="2"/>
    <s v=""/>
    <s v="439 6017E - CO Wet and Cure Overlay"/>
    <s v="240160 - Miguel Aguilar Rico"/>
    <s v="Leonel Munoz"/>
  </r>
  <r>
    <x v="5"/>
    <x v="3"/>
    <d v="2025-05-17T00:00:00"/>
    <x v="5"/>
    <s v="05/18/2025 11:25 PM"/>
    <d v="1901-01-01T00:00:00"/>
    <x v="0"/>
    <n v="3"/>
    <s v=""/>
    <s v="439 6017F - CO Dry Run"/>
    <s v="240160 - Miguel Aguilar Rico"/>
    <s v="Leonel Munoz"/>
  </r>
  <r>
    <x v="5"/>
    <x v="3"/>
    <d v="2025-05-16T00:00:00"/>
    <x v="0"/>
    <s v="05/18/2025 4:21 AM"/>
    <d v="1901-01-01T00:00:00"/>
    <x v="0"/>
    <n v="8"/>
    <s v=""/>
    <s v="512 6095B - PTB STL MO Set Barrier"/>
    <s v="240710 - Juan C. Ybarra"/>
    <s v="Juan Ruiz's Crew"/>
  </r>
  <r>
    <x v="5"/>
    <x v="3"/>
    <d v="2025-05-16T00:00:00"/>
    <x v="0"/>
    <s v="05/18/2025 4:21 AM"/>
    <d v="1901-01-01T00:00:00"/>
    <x v="0"/>
    <n v="4"/>
    <s v=""/>
    <s v="439 6017D - CO Prep for Overlay"/>
    <s v="240710 - Juan C. Ybarra"/>
    <s v="Juan Ruiz's Crew"/>
  </r>
  <r>
    <x v="5"/>
    <x v="3"/>
    <d v="2025-05-17T00:00:00"/>
    <x v="5"/>
    <s v="05/18/2025 5:52 PM"/>
    <d v="1901-01-01T00:00:00"/>
    <x v="0"/>
    <n v="10"/>
    <s v=""/>
    <s v="439 6017G - CO Pour"/>
    <s v="240710 - Juan C. Ybarra"/>
    <s v="Juan Ruiz's Crew"/>
  </r>
  <r>
    <x v="4"/>
    <x v="3"/>
    <d v="2025-05-15T00:00:00"/>
    <x v="1"/>
    <s v="05/17/2025 5:08 AM"/>
    <d v="1901-01-01T00:00:00"/>
    <x v="0"/>
    <n v="6"/>
    <s v=""/>
    <s v="450 6011F - RAIL T402 Slipform"/>
    <s v="240710 - Juan C. Ybarra"/>
    <s v="Juan Ruiz's Crew"/>
  </r>
  <r>
    <x v="4"/>
    <x v="3"/>
    <d v="2025-05-15T00:00:00"/>
    <x v="1"/>
    <s v="05/17/2025 5:08 AM"/>
    <d v="1901-01-01T00:00:00"/>
    <x v="0"/>
    <n v="4.5"/>
    <s v=""/>
    <s v="450 6011E - RAIL T402 Dry Run"/>
    <s v="240710 - Juan C. Ybarra"/>
    <s v="Juan Ruiz's Crew"/>
  </r>
  <r>
    <x v="5"/>
    <x v="3"/>
    <d v="2025-05-16T00:00:00"/>
    <x v="0"/>
    <s v="05/18/2025 4:21 AM"/>
    <d v="1901-01-01T00:00:00"/>
    <x v="0"/>
    <n v="8"/>
    <s v=""/>
    <s v="512 6095B - PTB STL MO Set Barrier"/>
    <s v="240182 - Alfredo Becerra"/>
    <s v="Juan Ruiz's Crew"/>
  </r>
  <r>
    <x v="5"/>
    <x v="3"/>
    <d v="2025-05-16T00:00:00"/>
    <x v="0"/>
    <s v="05/18/2025 4:21 AM"/>
    <d v="1901-01-01T00:00:00"/>
    <x v="0"/>
    <n v="4"/>
    <s v=""/>
    <s v="439 6017D - CO Prep for Overlay"/>
    <s v="240182 - Alfredo Becerra"/>
    <s v="Juan Ruiz's Crew"/>
  </r>
  <r>
    <x v="5"/>
    <x v="3"/>
    <d v="2025-05-17T00:00:00"/>
    <x v="5"/>
    <s v="05/18/2025 5:52 PM"/>
    <d v="1901-01-01T00:00:00"/>
    <x v="0"/>
    <n v="10"/>
    <s v=""/>
    <s v="439 6017G - CO Pour"/>
    <s v="240182 - Alfredo Becerra"/>
    <s v="Juan Ruiz's Crew"/>
  </r>
  <r>
    <x v="5"/>
    <x v="3"/>
    <d v="2025-05-17T00:00:00"/>
    <x v="5"/>
    <s v="05/18/2025 5:52 PM"/>
    <d v="1901-01-01T00:00:00"/>
    <x v="0"/>
    <n v="10"/>
    <s v=""/>
    <s v="439 6017G - CO Pour"/>
    <s v="340057 - ABRAHAM G. VILLA"/>
    <s v="Juan Ruiz's Crew"/>
  </r>
  <r>
    <x v="5"/>
    <x v="3"/>
    <d v="2025-05-16T00:00:00"/>
    <x v="0"/>
    <s v="05/18/2025 4:21 AM"/>
    <d v="1901-01-01T00:00:00"/>
    <x v="0"/>
    <n v="8"/>
    <s v=""/>
    <s v="512 6095B - PTB STL MO Set Barrier"/>
    <s v="340057 - ABRAHAM G. VILLA"/>
    <s v="Juan Ruiz's Crew"/>
  </r>
  <r>
    <x v="5"/>
    <x v="3"/>
    <d v="2025-05-16T00:00:00"/>
    <x v="0"/>
    <s v="05/18/2025 4:21 AM"/>
    <d v="1901-01-01T00:00:00"/>
    <x v="0"/>
    <n v="4"/>
    <s v=""/>
    <s v="439 6017D - CO Prep for Overlay"/>
    <s v="340057 - ABRAHAM G. VILLA"/>
    <s v="Juan Ruiz's Crew"/>
  </r>
  <r>
    <x v="4"/>
    <x v="3"/>
    <d v="2025-05-15T00:00:00"/>
    <x v="1"/>
    <s v="05/17/2025 5:08 AM"/>
    <d v="1901-01-01T00:00:00"/>
    <x v="0"/>
    <n v="6"/>
    <s v=""/>
    <s v="450 6011F - RAIL T402 Slipform"/>
    <s v="340057 - ABRAHAM G. VILLA"/>
    <s v="Juan Ruiz's Crew"/>
  </r>
  <r>
    <x v="4"/>
    <x v="3"/>
    <d v="2025-05-15T00:00:00"/>
    <x v="1"/>
    <s v="05/17/2025 5:08 AM"/>
    <d v="1901-01-01T00:00:00"/>
    <x v="0"/>
    <n v="4.5"/>
    <s v=""/>
    <s v="450 6011E - RAIL T402 Dry Run"/>
    <s v="340057 - ABRAHAM G. VILLA"/>
    <s v="Juan Ruiz's Crew"/>
  </r>
  <r>
    <x v="4"/>
    <x v="3"/>
    <d v="2025-05-15T00:00:00"/>
    <x v="1"/>
    <s v="05/17/2025 5:07 AM"/>
    <d v="1901-01-01T00:00:00"/>
    <x v="0"/>
    <n v="6"/>
    <s v=""/>
    <s v="450 6011F - RAIL T402 Slipform"/>
    <s v="240736 - Felipe J. Mendoza Rincon"/>
    <s v="Juan Ruiz's Crew"/>
  </r>
  <r>
    <x v="4"/>
    <x v="3"/>
    <d v="2025-05-15T00:00:00"/>
    <x v="1"/>
    <s v="05/17/2025 5:07 AM"/>
    <d v="1901-01-01T00:00:00"/>
    <x v="0"/>
    <n v="4.5"/>
    <s v=""/>
    <s v="450 6011E - RAIL T402 Dry Run"/>
    <s v="240736 - Felipe J. Mendoza Rincon"/>
    <s v="Juan Ruiz's Crew"/>
  </r>
  <r>
    <x v="5"/>
    <x v="3"/>
    <d v="2025-05-16T00:00:00"/>
    <x v="0"/>
    <s v="05/18/2025 4:21 AM"/>
    <d v="1901-01-01T00:00:00"/>
    <x v="0"/>
    <n v="8"/>
    <s v=""/>
    <s v="512 6095B - PTB STL MO Set Barrier"/>
    <s v="240736 - Felipe J. Mendoza Rincon"/>
    <s v="Juan Ruiz's Crew"/>
  </r>
  <r>
    <x v="5"/>
    <x v="3"/>
    <d v="2025-05-16T00:00:00"/>
    <x v="0"/>
    <s v="05/18/2025 4:21 AM"/>
    <d v="1901-01-01T00:00:00"/>
    <x v="0"/>
    <n v="4"/>
    <s v=""/>
    <s v="439 6017D - CO Prep for Overlay"/>
    <s v="240736 - Felipe J. Mendoza Rincon"/>
    <s v="Juan Ruiz's Crew"/>
  </r>
  <r>
    <x v="5"/>
    <x v="3"/>
    <d v="2025-05-17T00:00:00"/>
    <x v="5"/>
    <s v="05/18/2025 5:52 PM"/>
    <d v="1901-01-01T00:00:00"/>
    <x v="0"/>
    <n v="10"/>
    <s v=""/>
    <s v="439 6017G - CO Pour"/>
    <s v="240736 - Felipe J. Mendoza Rincon"/>
    <s v="Juan Ruiz's Crew"/>
  </r>
  <r>
    <x v="4"/>
    <x v="3"/>
    <d v="2025-05-15T00:00:00"/>
    <x v="1"/>
    <s v="05/17/2025 5:08 AM"/>
    <d v="1901-01-01T00:00:00"/>
    <x v="0"/>
    <n v="6"/>
    <s v=""/>
    <s v="450 6011F - RAIL T402 Slipform"/>
    <s v="240182 - Alfredo Becerra"/>
    <s v="Juan Ruiz's Crew"/>
  </r>
  <r>
    <x v="4"/>
    <x v="3"/>
    <d v="2025-05-15T00:00:00"/>
    <x v="1"/>
    <s v="05/17/2025 5:08 AM"/>
    <d v="1901-01-01T00:00:00"/>
    <x v="0"/>
    <n v="4.5"/>
    <s v=""/>
    <s v="450 6011E - RAIL T402 Dry Run"/>
    <s v="240182 - Alfredo Becerra"/>
    <s v="Juan Ruiz's Crew"/>
  </r>
  <r>
    <x v="5"/>
    <x v="3"/>
    <d v="2025-05-16T00:00:00"/>
    <x v="0"/>
    <s v="05/18/2025 4:21 AM"/>
    <d v="1901-01-01T00:00:00"/>
    <x v="0"/>
    <n v="4"/>
    <s v=""/>
    <s v="512 6095B - PTB STL MO Set Barrier"/>
    <s v="240080 - Juan L. Ruiz"/>
    <s v="Juan Ruiz's Crew"/>
  </r>
  <r>
    <x v="5"/>
    <x v="3"/>
    <d v="2025-05-16T00:00:00"/>
    <x v="0"/>
    <s v="05/18/2025 4:21 AM"/>
    <d v="1901-01-01T00:00:00"/>
    <x v="0"/>
    <n v="4"/>
    <s v=""/>
    <s v="439 6017D - CO Prep for Overlay"/>
    <s v="240080 - Juan L. Ruiz"/>
    <s v="Juan Ruiz's Crew"/>
  </r>
  <r>
    <x v="5"/>
    <x v="3"/>
    <d v="2025-05-17T00:00:00"/>
    <x v="5"/>
    <s v="05/18/2025 5:52 PM"/>
    <d v="1901-01-01T00:00:00"/>
    <x v="0"/>
    <n v="8"/>
    <s v=""/>
    <s v="439 6017G - CO Pour"/>
    <s v="240080 - Juan L. Ruiz"/>
    <s v="Juan Ruiz's Crew"/>
  </r>
  <r>
    <x v="5"/>
    <x v="3"/>
    <d v="2025-05-16T00:00:00"/>
    <x v="0"/>
    <s v="05/18/2025 4:21 AM"/>
    <d v="1901-01-01T00:00:00"/>
    <x v="0"/>
    <n v="8"/>
    <s v=""/>
    <s v="512 6095B - PTB STL MO Set Barrier"/>
    <s v="240793 - Jose O. Mercado Rapalo"/>
    <s v="Juan Ruiz's Crew"/>
  </r>
  <r>
    <x v="5"/>
    <x v="3"/>
    <d v="2025-05-16T00:00:00"/>
    <x v="0"/>
    <s v="05/18/2025 4:21 AM"/>
    <d v="1901-01-01T00:00:00"/>
    <x v="0"/>
    <n v="4.5"/>
    <s v=""/>
    <s v="439 6017D - CO Prep for Overlay"/>
    <s v="240793 - Jose O. Mercado Rapalo"/>
    <s v="Juan Ruiz's Crew"/>
  </r>
  <r>
    <x v="5"/>
    <x v="3"/>
    <d v="2025-05-17T00:00:00"/>
    <x v="5"/>
    <s v="05/18/2025 5:52 PM"/>
    <d v="1901-01-01T00:00:00"/>
    <x v="0"/>
    <n v="10.5"/>
    <s v=""/>
    <s v="439 6017G - CO Pour"/>
    <s v="240793 - Jose O. Mercado Rapalo"/>
    <s v="Juan Ruiz's Crew"/>
  </r>
  <r>
    <x v="4"/>
    <x v="3"/>
    <d v="2025-05-15T00:00:00"/>
    <x v="1"/>
    <s v="05/17/2025 5:08 AM"/>
    <d v="1901-01-01T00:00:00"/>
    <x v="0"/>
    <n v="4"/>
    <s v=""/>
    <s v="450 6011F - RAIL T402 Slipform"/>
    <s v="240080 - Juan L. Ruiz"/>
    <s v="Juan Ruiz's Crew"/>
  </r>
  <r>
    <x v="4"/>
    <x v="3"/>
    <d v="2025-05-15T00:00:00"/>
    <x v="1"/>
    <s v="05/17/2025 5:08 AM"/>
    <d v="1901-01-01T00:00:00"/>
    <x v="0"/>
    <n v="4"/>
    <s v=""/>
    <s v="450 6011E - RAIL T402 Dry Run"/>
    <s v="240080 - Juan L. Ruiz"/>
    <s v="Juan Ruiz's Crew"/>
  </r>
  <r>
    <x v="4"/>
    <x v="3"/>
    <d v="2025-05-15T00:00:00"/>
    <x v="1"/>
    <s v="05/17/2025 5:08 AM"/>
    <d v="1901-01-01T00:00:00"/>
    <x v="0"/>
    <n v="6"/>
    <s v=""/>
    <s v="450 6011F - RAIL T402 Slipform"/>
    <s v="240793 - Jose O. Mercado Rapalo"/>
    <s v="Juan Ruiz's Crew"/>
  </r>
  <r>
    <x v="4"/>
    <x v="3"/>
    <d v="2025-05-15T00:00:00"/>
    <x v="1"/>
    <s v="05/17/2025 5:08 AM"/>
    <d v="1901-01-01T00:00:00"/>
    <x v="0"/>
    <n v="4.5"/>
    <s v=""/>
    <s v="450 6011E - RAIL T402 Dry Run"/>
    <s v="240793 - Jose O. Mercado Rapalo"/>
    <s v="Juan Ruiz's Crew"/>
  </r>
  <r>
    <x v="8"/>
    <x v="4"/>
    <d v="2025-05-13T00:00:00"/>
    <x v="3"/>
    <s v="05/14/2025 7:49 AM"/>
    <d v="1901-01-01T00:00:00"/>
    <x v="0"/>
    <n v="6"/>
    <s v=""/>
    <s v="0024 0004 - DALLAS SH 310"/>
    <s v="440040 - Albert D. Perry"/>
    <s v=""/>
  </r>
  <r>
    <x v="11"/>
    <x v="4"/>
    <d v="2025-05-12T00:00:00"/>
    <x v="4"/>
    <s v="05/12/2025 5:14 PM"/>
    <d v="1901-01-01T00:00:00"/>
    <x v="0"/>
    <n v="3"/>
    <s v=""/>
    <s v="104 6001A - Break Rem Conc Pav 9"/>
    <s v="240005 - Aaron Concha"/>
    <s v="Aaron Concha's Crew"/>
  </r>
  <r>
    <x v="11"/>
    <x v="4"/>
    <d v="2025-05-12T00:00:00"/>
    <x v="4"/>
    <s v="05/12/2025 5:14 PM"/>
    <d v="1901-01-01T00:00:00"/>
    <x v="0"/>
    <n v="3"/>
    <s v=""/>
    <s v="104 6022A - Rem Haul off Curb and Gutter"/>
    <s v="240005 - Aaron Concha"/>
    <s v="Aaron Concha's Crew"/>
  </r>
  <r>
    <x v="11"/>
    <x v="4"/>
    <d v="2025-05-12T00:00:00"/>
    <x v="4"/>
    <s v="05/12/2025 5:14 PM"/>
    <d v="1901-01-01T00:00:00"/>
    <x v="0"/>
    <n v="2"/>
    <s v=""/>
    <s v="260 6006A - Rough G for Lime 6 EXST MATL"/>
    <s v="240005 - Aaron Concha"/>
    <s v="Aaron Concha's Crew"/>
  </r>
  <r>
    <x v="11"/>
    <x v="4"/>
    <d v="2025-05-14T00:00:00"/>
    <x v="2"/>
    <s v="05/15/2025 6:50 AM"/>
    <d v="1901-01-01T00:00:00"/>
    <x v="0"/>
    <n v="4"/>
    <s v=""/>
    <s v="104 6022A - Rem Haul off Curb and Gutter"/>
    <s v="240005 - Aaron Concha"/>
    <s v="Aaron Concha's Crew"/>
  </r>
  <r>
    <x v="11"/>
    <x v="4"/>
    <d v="2025-05-14T00:00:00"/>
    <x v="2"/>
    <s v="05/15/2025 6:50 AM"/>
    <d v="1901-01-01T00:00:00"/>
    <x v="0"/>
    <n v="4"/>
    <s v=""/>
    <s v="260 6006A - Rough G for Lime 6 EXST MATL"/>
    <s v="240005 - Aaron Concha"/>
    <s v="Aaron Concha's Crew"/>
  </r>
  <r>
    <x v="11"/>
    <x v="4"/>
    <d v="2025-05-15T00:00:00"/>
    <x v="1"/>
    <s v="05/16/2025 7:06 AM"/>
    <d v="1901-01-01T00:00:00"/>
    <x v="0"/>
    <n v="4"/>
    <s v=""/>
    <s v="260 6006A - Rough G for Lime 6 EXST MATL"/>
    <s v="240005 - Aaron Concha"/>
    <s v="Aaron Concha's Crew"/>
  </r>
  <r>
    <x v="11"/>
    <x v="4"/>
    <d v="2025-05-15T00:00:00"/>
    <x v="1"/>
    <s v="05/16/2025 7:06 AM"/>
    <d v="1901-01-01T00:00:00"/>
    <x v="0"/>
    <n v="4"/>
    <s v=""/>
    <s v="110 6001C - FG for Slopes Slow around Driv"/>
    <s v="240005 - Aaron Concha"/>
    <s v="Aaron Concha's Crew"/>
  </r>
  <r>
    <x v="11"/>
    <x v="4"/>
    <d v="2025-05-13T00:00:00"/>
    <x v="3"/>
    <s v="05/13/2025 5:56 PM"/>
    <d v="1901-01-01T00:00:00"/>
    <x v="0"/>
    <n v="4"/>
    <s v=""/>
    <s v="260 6006A - Rough G for Lime 6 EXST MATL"/>
    <s v="240005 - Aaron Concha"/>
    <s v="Aaron Concha's Crew"/>
  </r>
  <r>
    <x v="11"/>
    <x v="4"/>
    <d v="2025-05-13T00:00:00"/>
    <x v="3"/>
    <s v="05/13/2025 5:56 PM"/>
    <d v="1901-01-01T00:00:00"/>
    <x v="0"/>
    <n v="4"/>
    <s v=""/>
    <s v="110 6001B - FG Subgrade Mainline"/>
    <s v="240005 - Aaron Concha"/>
    <s v="Aaron Concha's Crew"/>
  </r>
  <r>
    <x v="11"/>
    <x v="4"/>
    <d v="2025-05-16T00:00:00"/>
    <x v="0"/>
    <s v="05/18/2025 1:51 PM"/>
    <d v="1901-01-01T00:00:00"/>
    <x v="0"/>
    <n v="4"/>
    <s v=""/>
    <s v="104 6001A - Break Rem Conc Pav 9"/>
    <s v="240005 - Aaron Concha"/>
    <s v="Aaron Concha's Crew"/>
  </r>
  <r>
    <x v="11"/>
    <x v="4"/>
    <d v="2025-05-16T00:00:00"/>
    <x v="0"/>
    <s v="05/18/2025 1:51 PM"/>
    <d v="1901-01-01T00:00:00"/>
    <x v="0"/>
    <n v="4"/>
    <s v=""/>
    <s v="110 6001C - FG for Slopes Slow around Driv"/>
    <s v="240005 - Aaron Concha"/>
    <s v="Aaron Concha's Crew"/>
  </r>
  <r>
    <x v="11"/>
    <x v="4"/>
    <d v="2025-05-12T00:00:00"/>
    <x v="4"/>
    <s v="05/12/2025 5:14 PM"/>
    <d v="1901-01-01T00:00:00"/>
    <x v="0"/>
    <n v="4"/>
    <s v=""/>
    <s v="104 6001A - Break Rem Conc Pav 9"/>
    <s v="240613 - Leon Garcia Jr"/>
    <s v="Aaron Concha's Crew"/>
  </r>
  <r>
    <x v="11"/>
    <x v="4"/>
    <d v="2025-05-12T00:00:00"/>
    <x v="4"/>
    <s v="05/12/2025 5:14 PM"/>
    <d v="1901-01-01T00:00:00"/>
    <x v="0"/>
    <n v="4"/>
    <s v=""/>
    <s v="104 6022A - Rem Haul off Curb and Gutter"/>
    <s v="240613 - Leon Garcia Jr"/>
    <s v="Aaron Concha's Crew"/>
  </r>
  <r>
    <x v="11"/>
    <x v="4"/>
    <d v="2025-05-12T00:00:00"/>
    <x v="4"/>
    <s v="05/12/2025 5:14 PM"/>
    <d v="1901-01-01T00:00:00"/>
    <x v="0"/>
    <n v="2"/>
    <s v=""/>
    <s v="260 6006A - Rough G for Lime 6 EXST MATL"/>
    <s v="240613 - Leon Garcia Jr"/>
    <s v="Aaron Concha's Crew"/>
  </r>
  <r>
    <x v="11"/>
    <x v="4"/>
    <d v="2025-05-16T00:00:00"/>
    <x v="0"/>
    <s v="05/18/2025 1:51 PM"/>
    <d v="1901-01-01T00:00:00"/>
    <x v="0"/>
    <n v="5"/>
    <s v=""/>
    <s v="104 6001A - Break Rem Conc Pav 9"/>
    <s v="240613 - Leon Garcia Jr"/>
    <s v="Aaron Concha's Crew"/>
  </r>
  <r>
    <x v="11"/>
    <x v="4"/>
    <d v="2025-05-16T00:00:00"/>
    <x v="0"/>
    <s v="05/18/2025 1:51 PM"/>
    <d v="1901-01-01T00:00:00"/>
    <x v="0"/>
    <n v="5"/>
    <s v=""/>
    <s v="110 6001C - FG for Slopes Slow around Driv"/>
    <s v="240613 - Leon Garcia Jr"/>
    <s v="Aaron Concha's Crew"/>
  </r>
  <r>
    <x v="11"/>
    <x v="4"/>
    <d v="2025-05-13T00:00:00"/>
    <x v="3"/>
    <s v="05/13/2025 5:56 PM"/>
    <d v="1901-01-01T00:00:00"/>
    <x v="0"/>
    <n v="6"/>
    <s v=""/>
    <s v="260 6006A - Rough G for Lime 6 EXST MATL"/>
    <s v="240613 - Leon Garcia Jr"/>
    <s v="Aaron Concha's Crew"/>
  </r>
  <r>
    <x v="11"/>
    <x v="4"/>
    <d v="2025-05-13T00:00:00"/>
    <x v="3"/>
    <s v="05/13/2025 5:57 PM"/>
    <d v="1901-01-01T00:00:00"/>
    <x v="0"/>
    <n v="5"/>
    <s v=""/>
    <s v="110 6001B - FG Subgrade Mainline"/>
    <s v="240613 - Leon Garcia Jr"/>
    <s v="Aaron Concha's Crew"/>
  </r>
  <r>
    <x v="11"/>
    <x v="4"/>
    <d v="2025-05-15T00:00:00"/>
    <x v="1"/>
    <s v="05/16/2025 7:06 AM"/>
    <d v="1901-01-01T00:00:00"/>
    <x v="0"/>
    <n v="5"/>
    <s v=""/>
    <s v="260 6006A - Rough G for Lime 6 EXST MATL"/>
    <s v="240613 - Leon Garcia Jr"/>
    <s v="Aaron Concha's Crew"/>
  </r>
  <r>
    <x v="11"/>
    <x v="4"/>
    <d v="2025-05-15T00:00:00"/>
    <x v="1"/>
    <s v="05/16/2025 7:06 AM"/>
    <d v="1901-01-01T00:00:00"/>
    <x v="0"/>
    <n v="5"/>
    <s v=""/>
    <s v="110 6001C - FG for Slopes Slow around Driv"/>
    <s v="240613 - Leon Garcia Jr"/>
    <s v="Aaron Concha's Crew"/>
  </r>
  <r>
    <x v="11"/>
    <x v="4"/>
    <d v="2025-05-14T00:00:00"/>
    <x v="2"/>
    <s v="05/15/2025 6:50 AM"/>
    <d v="1901-01-01T00:00:00"/>
    <x v="0"/>
    <n v="5"/>
    <s v=""/>
    <s v="104 6022A - Rem Haul off Curb and Gutter"/>
    <s v="240613 - Leon Garcia Jr"/>
    <s v="Aaron Concha's Crew"/>
  </r>
  <r>
    <x v="11"/>
    <x v="4"/>
    <d v="2025-05-14T00:00:00"/>
    <x v="2"/>
    <s v="05/15/2025 6:50 AM"/>
    <d v="1901-01-01T00:00:00"/>
    <x v="0"/>
    <n v="5"/>
    <s v=""/>
    <s v="260 6006A - Rough G for Lime 6 EXST MATL"/>
    <s v="240613 - Leon Garcia Jr"/>
    <s v="Aaron Concha's Crew"/>
  </r>
  <r>
    <x v="11"/>
    <x v="4"/>
    <d v="2025-05-16T00:00:00"/>
    <x v="0"/>
    <s v="05/18/2025 1:51 PM"/>
    <d v="1901-01-01T00:00:00"/>
    <x v="0"/>
    <n v="5"/>
    <s v=""/>
    <s v="104 6001A - Break Rem Conc Pav 9"/>
    <s v="240026 - Jose M. Cardoso"/>
    <s v="Aaron Concha's Crew"/>
  </r>
  <r>
    <x v="11"/>
    <x v="4"/>
    <d v="2025-05-16T00:00:00"/>
    <x v="0"/>
    <s v="05/18/2025 1:51 PM"/>
    <d v="1901-01-01T00:00:00"/>
    <x v="0"/>
    <n v="5"/>
    <s v=""/>
    <s v="110 6001C - FG for Slopes Slow around Driv"/>
    <s v="240026 - Jose M. Cardoso"/>
    <s v="Aaron Concha's Crew"/>
  </r>
  <r>
    <x v="11"/>
    <x v="4"/>
    <d v="2025-05-13T00:00:00"/>
    <x v="3"/>
    <s v="05/13/2025 5:56 PM"/>
    <d v="1901-01-01T00:00:00"/>
    <x v="0"/>
    <n v="5"/>
    <s v=""/>
    <s v="260 6006A - Rough G for Lime 6 EXST MATL"/>
    <s v="240026 - Jose M. Cardoso"/>
    <s v="Aaron Concha's Crew"/>
  </r>
  <r>
    <x v="11"/>
    <x v="4"/>
    <d v="2025-05-13T00:00:00"/>
    <x v="3"/>
    <s v="05/13/2025 5:56 PM"/>
    <d v="1901-01-01T00:00:00"/>
    <x v="0"/>
    <n v="6"/>
    <s v=""/>
    <s v="110 6001B - FG Subgrade Mainline"/>
    <s v="240026 - Jose M. Cardoso"/>
    <s v="Aaron Concha's Crew"/>
  </r>
  <r>
    <x v="11"/>
    <x v="4"/>
    <d v="2025-05-15T00:00:00"/>
    <x v="1"/>
    <s v="05/16/2025 7:06 AM"/>
    <d v="1901-01-01T00:00:00"/>
    <x v="0"/>
    <n v="5"/>
    <s v=""/>
    <s v="260 6006A - Rough G for Lime 6 EXST MATL"/>
    <s v="240026 - Jose M. Cardoso"/>
    <s v="Aaron Concha's Crew"/>
  </r>
  <r>
    <x v="11"/>
    <x v="4"/>
    <d v="2025-05-15T00:00:00"/>
    <x v="1"/>
    <s v="05/16/2025 7:06 AM"/>
    <d v="1901-01-01T00:00:00"/>
    <x v="0"/>
    <n v="5"/>
    <s v=""/>
    <s v="110 6001C - FG for Slopes Slow around Driv"/>
    <s v="240026 - Jose M. Cardoso"/>
    <s v="Aaron Concha's Crew"/>
  </r>
  <r>
    <x v="11"/>
    <x v="4"/>
    <d v="2025-05-14T00:00:00"/>
    <x v="2"/>
    <s v="05/15/2025 6:50 AM"/>
    <d v="1901-01-01T00:00:00"/>
    <x v="0"/>
    <n v="3"/>
    <s v=""/>
    <s v="104 6022A - Rem Haul off Curb and Gutter"/>
    <s v="240026 - Jose M. Cardoso"/>
    <s v="Aaron Concha's Crew"/>
  </r>
  <r>
    <x v="11"/>
    <x v="4"/>
    <d v="2025-05-14T00:00:00"/>
    <x v="2"/>
    <s v="05/15/2025 6:50 AM"/>
    <d v="1901-01-01T00:00:00"/>
    <x v="0"/>
    <n v="7"/>
    <s v=""/>
    <s v="260 6006A - Rough G for Lime 6 EXST MATL"/>
    <s v="240026 - Jose M. Cardoso"/>
    <s v="Aaron Concha's Crew"/>
  </r>
  <r>
    <x v="11"/>
    <x v="4"/>
    <d v="2025-05-12T00:00:00"/>
    <x v="4"/>
    <s v="05/12/2025 5:14 PM"/>
    <d v="1901-01-01T00:00:00"/>
    <x v="0"/>
    <n v="3"/>
    <s v=""/>
    <s v="104 6001A - Break Rem Conc Pav 9"/>
    <s v="240026 - Jose M. Cardoso"/>
    <s v="Aaron Concha's Crew"/>
  </r>
  <r>
    <x v="11"/>
    <x v="4"/>
    <d v="2025-05-12T00:00:00"/>
    <x v="4"/>
    <s v="05/12/2025 5:14 PM"/>
    <d v="1901-01-01T00:00:00"/>
    <x v="0"/>
    <n v="3"/>
    <s v=""/>
    <s v="104 6022A - Rem Haul off Curb and Gutter"/>
    <s v="240026 - Jose M. Cardoso"/>
    <s v="Aaron Concha's Crew"/>
  </r>
  <r>
    <x v="11"/>
    <x v="4"/>
    <d v="2025-05-12T00:00:00"/>
    <x v="4"/>
    <s v="05/12/2025 5:14 PM"/>
    <d v="1901-01-01T00:00:00"/>
    <x v="0"/>
    <n v="4"/>
    <s v=""/>
    <s v="260 6006A - Rough G for Lime 6 EXST MATL"/>
    <s v="240026 - Jose M. Cardoso"/>
    <s v="Aaron Concha's Crew"/>
  </r>
  <r>
    <x v="5"/>
    <x v="3"/>
    <d v="2025-05-17T00:00:00"/>
    <x v="5"/>
    <s v="05/18/2025 5:53 PM"/>
    <d v="1901-01-01T00:00:00"/>
    <x v="0"/>
    <n v="10"/>
    <s v=""/>
    <s v="439 6017G - CO Pour"/>
    <s v="240074 - Daniel Rodriguez Flores"/>
    <s v="Juan Ruiz's Crew"/>
  </r>
  <r>
    <x v="10"/>
    <x v="5"/>
    <d v="2025-05-15T00:00:00"/>
    <x v="1"/>
    <s v="05/19/2025 6:34 AM"/>
    <d v="1901-01-01T00:00:00"/>
    <x v="0"/>
    <n v="8"/>
    <s v=""/>
    <s v="9000 100S - Safety/Survey/Scheduling"/>
    <s v="210013 - Matthew C. Shaylor"/>
    <s v=""/>
  </r>
  <r>
    <x v="10"/>
    <x v="5"/>
    <d v="2025-05-16T00:00:00"/>
    <x v="0"/>
    <s v="05/19/2025 6:34 AM"/>
    <d v="1901-01-01T00:00:00"/>
    <x v="0"/>
    <n v="8"/>
    <s v=""/>
    <s v="9000 100S - Safety/Survey/Scheduling"/>
    <s v="210013 - Matthew C. Shaylor"/>
    <s v=""/>
  </r>
  <r>
    <x v="5"/>
    <x v="3"/>
    <d v="2025-05-16T00:00:00"/>
    <x v="0"/>
    <s v="05/17/2025 3:47 PM"/>
    <d v="1901-01-01T00:00:00"/>
    <x v="0"/>
    <n v="4"/>
    <s v=""/>
    <s v="483 6002A - MILL 1 Milling"/>
    <s v="240019 - Salvador Aguillon"/>
    <s v="Salvador Aguillon Crew"/>
  </r>
  <r>
    <x v="5"/>
    <x v="3"/>
    <d v="2025-05-16T00:00:00"/>
    <x v="0"/>
    <s v="05/17/2025 3:48 PM"/>
    <d v="1901-01-01T00:00:00"/>
    <x v="0"/>
    <n v="4"/>
    <s v=""/>
    <s v="483 6021A - HYDRO Support and Clean"/>
    <s v="240019 - Salvador Aguillon"/>
    <s v="Salvador Aguillon Crew"/>
  </r>
  <r>
    <x v="4"/>
    <x v="3"/>
    <d v="2025-05-15T00:00:00"/>
    <x v="1"/>
    <s v="05/17/2025 3:39 PM"/>
    <d v="1901-01-01T00:00:00"/>
    <x v="0"/>
    <n v="1"/>
    <s v=""/>
    <s v="439 6013A - MLPO Final Deck Clean 8 Loc"/>
    <s v="240019 - Salvador Aguillon"/>
    <s v="Salvador Aguillon Crew"/>
  </r>
  <r>
    <x v="4"/>
    <x v="3"/>
    <d v="2025-05-15T00:00:00"/>
    <x v="1"/>
    <s v="05/17/2025 3:40 PM"/>
    <d v="1901-01-01T00:00:00"/>
    <x v="0"/>
    <n v="1"/>
    <s v=""/>
    <s v="439 6013B - MLPO Prep for Edge"/>
    <s v="240019 - Salvador Aguillon"/>
    <s v="Salvador Aguillon Crew"/>
  </r>
  <r>
    <x v="4"/>
    <x v="3"/>
    <d v="2025-05-15T00:00:00"/>
    <x v="1"/>
    <s v="05/17/2025 3:40 PM"/>
    <d v="1901-01-01T00:00:00"/>
    <x v="0"/>
    <n v="6"/>
    <s v=""/>
    <s v="439 6013D - MLPO Flint Pour Deck"/>
    <s v="240019 - Salvador Aguillon"/>
    <s v="Salvador Aguillon Crew"/>
  </r>
  <r>
    <x v="5"/>
    <x v="3"/>
    <d v="2025-05-16T00:00:00"/>
    <x v="0"/>
    <s v="05/17/2025 3:48 PM"/>
    <d v="1901-01-01T00:00:00"/>
    <x v="0"/>
    <n v="6.5"/>
    <s v=""/>
    <s v="483 6002A - MILL 1 Milling"/>
    <s v="240297 - Isaac Caamal"/>
    <s v="Salvador Aguillon Crew"/>
  </r>
  <r>
    <x v="5"/>
    <x v="3"/>
    <d v="2025-05-16T00:00:00"/>
    <x v="0"/>
    <s v="05/17/2025 3:48 PM"/>
    <d v="1901-01-01T00:00:00"/>
    <x v="0"/>
    <n v="6.5"/>
    <s v=""/>
    <s v="483 6021A - HYDRO Support and Clean"/>
    <s v="240297 - Isaac Caamal"/>
    <s v="Salvador Aguillon Crew"/>
  </r>
  <r>
    <x v="5"/>
    <x v="3"/>
    <d v="2025-05-17T00:00:00"/>
    <x v="5"/>
    <s v="05/18/2025 10:22 PM"/>
    <d v="1901-01-01T00:00:00"/>
    <x v="0"/>
    <n v="8.5"/>
    <s v=""/>
    <s v="439 6017G - CO Pour"/>
    <s v="240297 - Isaac Caamal"/>
    <s v="Salvador Aguillon Crew"/>
  </r>
  <r>
    <x v="5"/>
    <x v="3"/>
    <d v="2025-05-17T00:00:00"/>
    <x v="5"/>
    <s v="05/18/2025 10:22 PM"/>
    <d v="1901-01-01T00:00:00"/>
    <x v="0"/>
    <n v="3"/>
    <s v=""/>
    <s v="439 6017D - CO Prep for Overlay"/>
    <s v="240297 - Isaac Caamal"/>
    <s v="Salvador Aguillon Crew"/>
  </r>
  <r>
    <x v="4"/>
    <x v="3"/>
    <d v="2025-05-15T00:00:00"/>
    <x v="1"/>
    <s v="05/17/2025 3:40 PM"/>
    <d v="1901-01-01T00:00:00"/>
    <x v="0"/>
    <n v="3"/>
    <s v=""/>
    <s v="439 6013A - MLPO Final Deck Clean 8 Loc"/>
    <s v="240297 - Isaac Caamal"/>
    <s v="Salvador Aguillon Crew"/>
  </r>
  <r>
    <x v="4"/>
    <x v="3"/>
    <d v="2025-05-15T00:00:00"/>
    <x v="1"/>
    <s v="05/17/2025 3:40 PM"/>
    <d v="1901-01-01T00:00:00"/>
    <x v="0"/>
    <n v="4.5"/>
    <s v=""/>
    <s v="439 6013B - MLPO Prep for Edge"/>
    <s v="240297 - Isaac Caamal"/>
    <s v="Salvador Aguillon Crew"/>
  </r>
  <r>
    <x v="4"/>
    <x v="3"/>
    <d v="2025-05-15T00:00:00"/>
    <x v="1"/>
    <s v="05/17/2025 3:40 PM"/>
    <d v="1901-01-01T00:00:00"/>
    <x v="0"/>
    <n v="4"/>
    <s v=""/>
    <s v="439 6013D - MLPO Flint Pour Deck"/>
    <s v="240297 - Isaac Caamal"/>
    <s v="Salvador Aguillon Crew"/>
  </r>
  <r>
    <x v="4"/>
    <x v="3"/>
    <d v="2025-05-15T00:00:00"/>
    <x v="1"/>
    <s v="05/17/2025 3:40 PM"/>
    <d v="1901-01-01T00:00:00"/>
    <x v="0"/>
    <n v="4.5"/>
    <s v=""/>
    <s v="439 6013B - MLPO Prep for Edge"/>
    <s v="240709 - Agustin Ruiz Ledesma"/>
    <s v="Salvador Aguillon Crew"/>
  </r>
  <r>
    <x v="4"/>
    <x v="3"/>
    <d v="2025-05-15T00:00:00"/>
    <x v="1"/>
    <s v="05/17/2025 3:40 PM"/>
    <d v="1901-01-01T00:00:00"/>
    <x v="0"/>
    <n v="4"/>
    <s v=""/>
    <s v="439 6013D - MLPO Flint Pour Deck"/>
    <s v="240709 - Agustin Ruiz Ledesma"/>
    <s v="Salvador Aguillon Crew"/>
  </r>
  <r>
    <x v="4"/>
    <x v="3"/>
    <d v="2025-05-15T00:00:00"/>
    <x v="1"/>
    <s v="05/17/2025 3:40 PM"/>
    <d v="1901-01-01T00:00:00"/>
    <x v="0"/>
    <n v="3"/>
    <s v=""/>
    <s v="439 6013A - MLPO Final Deck Clean 8 Loc"/>
    <s v="240709 - Agustin Ruiz Ledesma"/>
    <s v="Salvador Aguillon Crew"/>
  </r>
  <r>
    <x v="5"/>
    <x v="3"/>
    <d v="2025-05-17T00:00:00"/>
    <x v="5"/>
    <s v="05/18/2025 10:22 PM"/>
    <d v="1901-01-01T00:00:00"/>
    <x v="0"/>
    <n v="8.5"/>
    <s v=""/>
    <s v="439 6017G - CO Pour"/>
    <s v="240709 - Agustin Ruiz Ledesma"/>
    <s v="Salvador Aguillon Crew"/>
  </r>
  <r>
    <x v="5"/>
    <x v="3"/>
    <d v="2025-05-17T00:00:00"/>
    <x v="5"/>
    <s v="05/18/2025 10:22 PM"/>
    <d v="1901-01-01T00:00:00"/>
    <x v="0"/>
    <n v="3"/>
    <s v=""/>
    <s v="439 6017D - CO Prep for Overlay"/>
    <s v="240709 - Agustin Ruiz Ledesma"/>
    <s v="Salvador Aguillon Crew"/>
  </r>
  <r>
    <x v="5"/>
    <x v="3"/>
    <d v="2025-05-16T00:00:00"/>
    <x v="0"/>
    <s v="05/17/2025 3:48 PM"/>
    <d v="1901-01-01T00:00:00"/>
    <x v="0"/>
    <n v="6.5"/>
    <s v=""/>
    <s v="483 6002A - MILL 1 Milling"/>
    <s v="240709 - Agustin Ruiz Ledesma"/>
    <s v="Salvador Aguillon Crew"/>
  </r>
  <r>
    <x v="5"/>
    <x v="3"/>
    <d v="2025-05-16T00:00:00"/>
    <x v="0"/>
    <s v="05/17/2025 3:48 PM"/>
    <d v="1901-01-01T00:00:00"/>
    <x v="0"/>
    <n v="6.5"/>
    <s v=""/>
    <s v="483 6021A - HYDRO Support and Clean"/>
    <s v="240709 - Agustin Ruiz Ledesma"/>
    <s v="Salvador Aguillon Crew"/>
  </r>
  <r>
    <x v="5"/>
    <x v="3"/>
    <d v="2025-05-16T00:00:00"/>
    <x v="0"/>
    <s v="05/17/2025 3:47 PM"/>
    <d v="1901-01-01T00:00:00"/>
    <x v="0"/>
    <n v="6.5"/>
    <s v=""/>
    <s v="483 6002A - MILL 1 Milling"/>
    <s v="240646 - Johnny Carmona"/>
    <s v="Salvador Aguillon Crew"/>
  </r>
  <r>
    <x v="5"/>
    <x v="3"/>
    <d v="2025-05-16T00:00:00"/>
    <x v="0"/>
    <s v="05/17/2025 3:47 PM"/>
    <d v="1901-01-01T00:00:00"/>
    <x v="0"/>
    <n v="6.5"/>
    <s v=""/>
    <s v="483 6021A - HYDRO Support and Clean"/>
    <s v="240646 - Johnny Carmona"/>
    <s v="Salvador Aguillon Crew"/>
  </r>
  <r>
    <x v="5"/>
    <x v="3"/>
    <d v="2025-05-17T00:00:00"/>
    <x v="5"/>
    <s v="05/18/2025 10:22 PM"/>
    <d v="1901-01-01T00:00:00"/>
    <x v="0"/>
    <n v="8"/>
    <s v=""/>
    <s v="439 6017G - CO Pour"/>
    <s v="240646 - Johnny Carmona"/>
    <s v="Salvador Aguillon Crew"/>
  </r>
  <r>
    <x v="5"/>
    <x v="3"/>
    <d v="2025-05-17T00:00:00"/>
    <x v="5"/>
    <s v="05/18/2025 10:22 PM"/>
    <d v="1901-01-01T00:00:00"/>
    <x v="0"/>
    <n v="3.5"/>
    <s v=""/>
    <s v="439 6017D - CO Prep for Overlay"/>
    <s v="240646 - Johnny Carmona"/>
    <s v="Salvador Aguillon Crew"/>
  </r>
  <r>
    <x v="4"/>
    <x v="3"/>
    <d v="2025-05-15T00:00:00"/>
    <x v="1"/>
    <s v="05/17/2025 3:39 PM"/>
    <d v="1901-01-01T00:00:00"/>
    <x v="0"/>
    <n v="4.5"/>
    <s v=""/>
    <s v="439 6013D - MLPO Flint Pour Deck"/>
    <s v="240646 - Johnny Carmona"/>
    <s v="Salvador Aguillon Crew"/>
  </r>
  <r>
    <x v="4"/>
    <x v="3"/>
    <d v="2025-05-15T00:00:00"/>
    <x v="1"/>
    <s v="05/17/2025 3:39 PM"/>
    <d v="1901-01-01T00:00:00"/>
    <x v="0"/>
    <n v="4"/>
    <s v=""/>
    <s v="439 6013B - MLPO Prep for Edge"/>
    <s v="240646 - Johnny Carmona"/>
    <s v="Salvador Aguillon Crew"/>
  </r>
  <r>
    <x v="4"/>
    <x v="3"/>
    <d v="2025-05-15T00:00:00"/>
    <x v="1"/>
    <s v="05/17/2025 3:39 PM"/>
    <d v="1901-01-01T00:00:00"/>
    <x v="0"/>
    <n v="3"/>
    <s v=""/>
    <s v="439 6013A - MLPO Final Deck Clean 8 Loc"/>
    <s v="240646 - Johnny Carmona"/>
    <s v="Salvador Aguillon Crew"/>
  </r>
  <r>
    <x v="5"/>
    <x v="3"/>
    <d v="2025-05-16T00:00:00"/>
    <x v="0"/>
    <s v="05/17/2025 3:47 PM"/>
    <d v="1901-01-01T00:00:00"/>
    <x v="0"/>
    <n v="6.5"/>
    <s v=""/>
    <s v="483 6002A - MILL 1 Milling"/>
    <s v="240653 - Ricardo Palmerin"/>
    <s v="Salvador Aguillon Crew"/>
  </r>
  <r>
    <x v="5"/>
    <x v="3"/>
    <d v="2025-05-16T00:00:00"/>
    <x v="0"/>
    <s v="05/17/2025 3:47 PM"/>
    <d v="1901-01-01T00:00:00"/>
    <x v="0"/>
    <n v="6.5"/>
    <s v=""/>
    <s v="483 6021A - HYDRO Support and Clean"/>
    <s v="240653 - Ricardo Palmerin"/>
    <s v="Salvador Aguillon Crew"/>
  </r>
  <r>
    <x v="5"/>
    <x v="3"/>
    <d v="2025-05-17T00:00:00"/>
    <x v="5"/>
    <s v="05/18/2025 10:22 PM"/>
    <d v="1901-01-01T00:00:00"/>
    <x v="0"/>
    <n v="3.5"/>
    <s v=""/>
    <s v="439 6017D - CO Prep for Overlay"/>
    <s v="240653 - Ricardo Palmerin"/>
    <s v="Salvador Aguillon Crew"/>
  </r>
  <r>
    <x v="5"/>
    <x v="3"/>
    <d v="2025-05-17T00:00:00"/>
    <x v="5"/>
    <s v="05/18/2025 10:22 PM"/>
    <d v="1901-01-01T00:00:00"/>
    <x v="0"/>
    <n v="8"/>
    <s v=""/>
    <s v="439 6017G - CO Pour"/>
    <s v="240653 - Ricardo Palmerin"/>
    <s v="Salvador Aguillon Crew"/>
  </r>
  <r>
    <x v="4"/>
    <x v="3"/>
    <d v="2025-05-15T00:00:00"/>
    <x v="1"/>
    <s v="05/17/2025 3:39 PM"/>
    <d v="1901-01-01T00:00:00"/>
    <x v="0"/>
    <n v="4.5"/>
    <s v=""/>
    <s v="439 6013D - MLPO Flint Pour Deck"/>
    <s v="240653 - Ricardo Palmerin"/>
    <s v="Salvador Aguillon Crew"/>
  </r>
  <r>
    <x v="4"/>
    <x v="3"/>
    <d v="2025-05-15T00:00:00"/>
    <x v="1"/>
    <s v="05/17/2025 3:39 PM"/>
    <d v="1901-01-01T00:00:00"/>
    <x v="0"/>
    <n v="4"/>
    <s v=""/>
    <s v="439 6013B - MLPO Prep for Edge"/>
    <s v="240653 - Ricardo Palmerin"/>
    <s v="Salvador Aguillon Crew"/>
  </r>
  <r>
    <x v="4"/>
    <x v="3"/>
    <d v="2025-05-15T00:00:00"/>
    <x v="1"/>
    <s v="05/17/2025 3:39 PM"/>
    <d v="1901-01-01T00:00:00"/>
    <x v="0"/>
    <n v="3"/>
    <s v=""/>
    <s v="439 6013A - MLPO Final Deck Clean 8 Loc"/>
    <s v="240653 - Ricardo Palmerin"/>
    <s v="Salvador Aguillon Crew"/>
  </r>
  <r>
    <x v="5"/>
    <x v="3"/>
    <d v="2025-05-17T00:00:00"/>
    <x v="5"/>
    <s v="05/18/2025 10:22 PM"/>
    <d v="1901-01-01T00:00:00"/>
    <x v="0"/>
    <n v="3.5"/>
    <s v=""/>
    <s v="439 6017D - CO Prep for Overlay"/>
    <s v="240802 - Miguel T. Tovar"/>
    <s v="Salvador Aguillon Crew"/>
  </r>
  <r>
    <x v="5"/>
    <x v="3"/>
    <d v="2025-05-16T00:00:00"/>
    <x v="0"/>
    <s v="05/17/2025 3:47 PM"/>
    <d v="1901-01-01T00:00:00"/>
    <x v="0"/>
    <n v="6.5"/>
    <s v=""/>
    <s v="483 6002A - MILL 1 Milling"/>
    <s v="240802 - Miguel T. Tovar"/>
    <s v="Salvador Aguillon Crew"/>
  </r>
  <r>
    <x v="5"/>
    <x v="3"/>
    <d v="2025-05-16T00:00:00"/>
    <x v="0"/>
    <s v="05/17/2025 3:47 PM"/>
    <d v="1901-01-01T00:00:00"/>
    <x v="0"/>
    <n v="6.5"/>
    <s v=""/>
    <s v="483 6021A - HYDRO Support and Clean"/>
    <s v="240802 - Miguel T. Tovar"/>
    <s v="Salvador Aguillon Crew"/>
  </r>
  <r>
    <x v="5"/>
    <x v="3"/>
    <d v="2025-05-17T00:00:00"/>
    <x v="5"/>
    <s v="05/18/2025 10:22 PM"/>
    <d v="1901-01-01T00:00:00"/>
    <x v="0"/>
    <n v="8"/>
    <s v=""/>
    <s v="439 6017G - CO Pour"/>
    <s v="240802 - Miguel T. Tovar"/>
    <s v="Salvador Aguillon Crew"/>
  </r>
  <r>
    <x v="4"/>
    <x v="3"/>
    <d v="2025-05-15T00:00:00"/>
    <x v="1"/>
    <s v="05/17/2025 3:39 PM"/>
    <d v="1901-01-01T00:00:00"/>
    <x v="0"/>
    <n v="3"/>
    <s v=""/>
    <s v="439 6013A - MLPO Final Deck Clean 8 Loc"/>
    <s v="240802 - Miguel T. Tovar"/>
    <s v="Salvador Aguillon Crew"/>
  </r>
  <r>
    <x v="4"/>
    <x v="3"/>
    <d v="2025-05-15T00:00:00"/>
    <x v="1"/>
    <s v="05/17/2025 3:39 PM"/>
    <d v="1901-01-01T00:00:00"/>
    <x v="0"/>
    <n v="4"/>
    <s v=""/>
    <s v="439 6013B - MLPO Prep for Edge"/>
    <s v="240802 - Miguel T. Tovar"/>
    <s v="Salvador Aguillon Crew"/>
  </r>
  <r>
    <x v="4"/>
    <x v="3"/>
    <d v="2025-05-15T00:00:00"/>
    <x v="1"/>
    <s v="05/17/2025 3:39 PM"/>
    <d v="1901-01-01T00:00:00"/>
    <x v="0"/>
    <n v="4.5"/>
    <s v=""/>
    <s v="439 6013D - MLPO Flint Pour Deck"/>
    <s v="240802 - Miguel T. Tovar"/>
    <s v="Salvador Aguillon Crew"/>
  </r>
  <r>
    <x v="6"/>
    <x v="2"/>
    <d v="2025-05-16T00:00:00"/>
    <x v="0"/>
    <s v="05/16/2025 9:34 PM"/>
    <d v="1901-01-01T00:00:00"/>
    <x v="0"/>
    <n v="7"/>
    <s v=""/>
    <s v="110 6001B - FG Subgrade Mainline"/>
    <s v="240008 - Eliam Hernandez"/>
    <s v="Jorge Flores's Crew"/>
  </r>
  <r>
    <x v="6"/>
    <x v="2"/>
    <d v="2025-05-17T00:00:00"/>
    <x v="5"/>
    <s v="05/18/2025 3:50 PM"/>
    <d v="1901-01-01T00:00:00"/>
    <x v="0"/>
    <n v="7"/>
    <s v=""/>
    <s v="110 6001B - FG Subgrade Mainline"/>
    <s v="240008 - Eliam Hernandez"/>
    <s v="Jorge Flores's Crew"/>
  </r>
  <r>
    <x v="6"/>
    <x v="2"/>
    <d v="2025-05-16T00:00:00"/>
    <x v="0"/>
    <s v="05/16/2025 9:33 PM"/>
    <d v="1901-01-01T00:00:00"/>
    <x v="0"/>
    <n v="5"/>
    <s v=""/>
    <s v="132 6007A - Cut Place TY D Common Truck Ha"/>
    <s v="240008 - Eliam Hernandez"/>
    <s v="Jorge Flores's Crew"/>
  </r>
  <r>
    <x v="6"/>
    <x v="2"/>
    <d v="2025-05-16T00:00:00"/>
    <x v="0"/>
    <s v="05/16/2025 9:34 PM"/>
    <d v="1901-01-01T00:00:00"/>
    <x v="0"/>
    <n v="11"/>
    <s v=""/>
    <s v="110 6001B - FG Subgrade Mainline"/>
    <s v="340055 - Irael Perez Leyva"/>
    <s v="Jorge Flores's Crew"/>
  </r>
  <r>
    <x v="6"/>
    <x v="2"/>
    <d v="2025-05-17T00:00:00"/>
    <x v="5"/>
    <s v="05/18/2025 3:49 PM"/>
    <d v="1901-01-01T00:00:00"/>
    <x v="0"/>
    <n v="6.5"/>
    <s v=""/>
    <s v="110 6001B - FG Subgrade Mainline"/>
    <s v="340055 - Irael Perez Leyva"/>
    <s v="Jorge Flores's Crew"/>
  </r>
  <r>
    <x v="6"/>
    <x v="2"/>
    <d v="2025-05-16T00:00:00"/>
    <x v="0"/>
    <s v="05/16/2025 9:34 PM"/>
    <d v="1901-01-01T00:00:00"/>
    <x v="0"/>
    <n v="1"/>
    <s v=""/>
    <s v="216 6001A - PROOF ROLLING"/>
    <s v="340055 - Irael Perez Leyva"/>
    <s v="Jorge Flores's Crew"/>
  </r>
  <r>
    <x v="6"/>
    <x v="2"/>
    <d v="2025-05-17T00:00:00"/>
    <x v="5"/>
    <s v="05/18/2025 3:50 PM"/>
    <d v="1901-01-01T00:00:00"/>
    <x v="0"/>
    <n v="6"/>
    <s v=""/>
    <s v="110 6001B - FG Subgrade Mainline"/>
    <s v="340058 - Edgar P. Castillo Andrade"/>
    <s v="Jorge Flores's Crew"/>
  </r>
  <r>
    <x v="6"/>
    <x v="2"/>
    <d v="2025-05-16T00:00:00"/>
    <x v="0"/>
    <s v="05/16/2025 9:33 PM"/>
    <d v="1901-01-01T00:00:00"/>
    <x v="0"/>
    <n v="5"/>
    <s v=""/>
    <s v="132 6007A - Cut Place TY D Common Truck Ha"/>
    <s v="340058 - Edgar P. Castillo Andrade"/>
    <s v="Jorge Flores's Crew"/>
  </r>
  <r>
    <x v="6"/>
    <x v="2"/>
    <d v="2025-05-16T00:00:00"/>
    <x v="0"/>
    <s v="05/16/2025 9:34 PM"/>
    <d v="1901-01-01T00:00:00"/>
    <x v="0"/>
    <n v="7"/>
    <s v=""/>
    <s v="110 6001B - FG Subgrade Mainline"/>
    <s v="340058 - Edgar P. Castillo Andrade"/>
    <s v="Jorge Flores's Crew"/>
  </r>
  <r>
    <x v="6"/>
    <x v="2"/>
    <d v="2025-05-16T00:00:00"/>
    <x v="0"/>
    <s v="05/16/2025 9:33 PM"/>
    <d v="1901-01-01T00:00:00"/>
    <x v="0"/>
    <n v="12"/>
    <s v=""/>
    <s v="110 6001B - FG Subgrade Mainline"/>
    <s v="340059 - Edgar A. Ruiz Avila"/>
    <s v="Jorge Flores's Crew"/>
  </r>
  <r>
    <x v="6"/>
    <x v="2"/>
    <d v="2025-05-17T00:00:00"/>
    <x v="5"/>
    <s v="05/18/2025 3:49 PM"/>
    <d v="1901-01-01T00:00:00"/>
    <x v="0"/>
    <n v="6"/>
    <s v=""/>
    <s v="110 6001B - FG Subgrade Mainline"/>
    <s v="340059 - Edgar A. Ruiz Avila"/>
    <s v="Jorge Flores's Crew"/>
  </r>
  <r>
    <x v="6"/>
    <x v="2"/>
    <d v="2025-05-17T00:00:00"/>
    <x v="5"/>
    <s v="05/18/2025 3:49 PM"/>
    <d v="1901-01-01T00:00:00"/>
    <x v="0"/>
    <n v="7"/>
    <s v=""/>
    <s v="110 6001B - FG Subgrade Mainline"/>
    <s v="240400 - Thomas G. Workman"/>
    <s v="Jorge Flores's Crew"/>
  </r>
  <r>
    <x v="6"/>
    <x v="2"/>
    <d v="2025-05-16T00:00:00"/>
    <x v="0"/>
    <s v="05/16/2025 9:34 PM"/>
    <d v="1901-01-01T00:00:00"/>
    <x v="0"/>
    <n v="12"/>
    <s v=""/>
    <s v="110 6001B - FG Subgrade Mainline"/>
    <s v="240400 - Thomas G. Workman"/>
    <s v="Jorge Flores's Crew"/>
  </r>
  <r>
    <x v="17"/>
    <x v="1"/>
    <d v="2025-05-16T00:00:00"/>
    <x v="0"/>
    <s v="05/17/2025 7:21 AM"/>
    <d v="1901-01-01T00:00:00"/>
    <x v="0"/>
    <n v="8"/>
    <s v=""/>
    <s v="9000 100H - PUNCH LIST"/>
    <s v="440312 - Agapito Castaneda Alonso"/>
    <s v="Aureliano Reyes Crew"/>
  </r>
  <r>
    <x v="17"/>
    <x v="1"/>
    <d v="2025-05-15T00:00:00"/>
    <x v="1"/>
    <s v="05/16/2025 7:11 AM"/>
    <d v="1901-01-01T00:00:00"/>
    <x v="0"/>
    <n v="8"/>
    <s v=""/>
    <s v="9000 100H - PUNCH LIST"/>
    <s v="440312 - Agapito Castaneda Alonso"/>
    <s v="Aureliano Reyes Crew"/>
  </r>
  <r>
    <x v="17"/>
    <x v="1"/>
    <d v="2025-05-16T00:00:00"/>
    <x v="0"/>
    <s v="05/17/2025 7:21 AM"/>
    <d v="1901-01-01T00:00:00"/>
    <x v="0"/>
    <n v="8"/>
    <s v=""/>
    <s v="9000 100H - PUNCH LIST"/>
    <s v="440273 - Aureliano Reyes"/>
    <s v="Aureliano Reyes Crew"/>
  </r>
  <r>
    <x v="17"/>
    <x v="1"/>
    <d v="2025-05-15T00:00:00"/>
    <x v="1"/>
    <s v="05/16/2025 7:11 AM"/>
    <d v="1901-01-01T00:00:00"/>
    <x v="0"/>
    <n v="8"/>
    <s v=""/>
    <s v="9000 100H - PUNCH LIST"/>
    <s v="440273 - Aureliano Reyes"/>
    <s v="Aureliano Reyes Crew"/>
  </r>
  <r>
    <x v="17"/>
    <x v="1"/>
    <d v="2025-05-15T00:00:00"/>
    <x v="1"/>
    <s v="05/16/2025 7:11 AM"/>
    <d v="1901-01-01T00:00:00"/>
    <x v="0"/>
    <n v="10"/>
    <s v=""/>
    <s v="9000 100H - PUNCH LIST"/>
    <s v="440434 - Esteban Ruiz Almanza"/>
    <s v="Aureliano Reyes Crew"/>
  </r>
  <r>
    <x v="17"/>
    <x v="1"/>
    <d v="2025-05-16T00:00:00"/>
    <x v="0"/>
    <s v="05/17/2025 7:21 AM"/>
    <d v="1901-01-01T00:00:00"/>
    <x v="0"/>
    <n v="10"/>
    <s v=""/>
    <s v="9000 100H - PUNCH LIST"/>
    <s v="440434 - Esteban Ruiz Almanza"/>
    <s v="Aureliano Reyes Crew"/>
  </r>
  <r>
    <x v="5"/>
    <x v="3"/>
    <d v="2025-05-17T00:00:00"/>
    <x v="5"/>
    <s v="05/18/2025 6:40 AM"/>
    <d v="1901-01-01T00:00:00"/>
    <x v="0"/>
    <n v="7"/>
    <s v=""/>
    <s v="4106 6001G - PPC Pour"/>
    <s v="240800 - Rigoberto Chavez"/>
    <s v="Josue Martinez"/>
  </r>
  <r>
    <x v="5"/>
    <x v="3"/>
    <d v="2025-05-17T00:00:00"/>
    <x v="5"/>
    <s v="05/18/2025 6:40 AM"/>
    <d v="1901-01-01T00:00:00"/>
    <x v="0"/>
    <n v="7"/>
    <s v=""/>
    <s v="4106 6001H - PPC Cleanup"/>
    <s v="240800 - Rigoberto Chavez"/>
    <s v="Josue Martinez"/>
  </r>
  <r>
    <x v="5"/>
    <x v="3"/>
    <d v="2025-05-17T00:00:00"/>
    <x v="5"/>
    <s v="05/18/2025 6:39 AM"/>
    <d v="1901-01-01T00:00:00"/>
    <x v="0"/>
    <n v="7"/>
    <s v=""/>
    <s v="4106 6001G - PPC Pour"/>
    <s v="240531 - Johny D. Martinez Diaz"/>
    <s v="Josue Martinez"/>
  </r>
  <r>
    <x v="5"/>
    <x v="3"/>
    <d v="2025-05-17T00:00:00"/>
    <x v="5"/>
    <s v="05/18/2025 6:39 AM"/>
    <d v="1901-01-01T00:00:00"/>
    <x v="0"/>
    <n v="7"/>
    <s v=""/>
    <s v="4106 6001H - PPC Cleanup"/>
    <s v="240531 - Johny D. Martinez Diaz"/>
    <s v="Josue Martinez"/>
  </r>
  <r>
    <x v="5"/>
    <x v="3"/>
    <d v="2025-05-17T00:00:00"/>
    <x v="5"/>
    <s v="05/18/2025 6:39 AM"/>
    <d v="1901-01-01T00:00:00"/>
    <x v="0"/>
    <n v="7"/>
    <s v=""/>
    <s v="4106 6001G - PPC Pour"/>
    <s v="240740 - Juan C. Santana Solis"/>
    <s v="Josue Martinez"/>
  </r>
  <r>
    <x v="5"/>
    <x v="3"/>
    <d v="2025-05-17T00:00:00"/>
    <x v="5"/>
    <s v="05/18/2025 6:39 AM"/>
    <d v="1901-01-01T00:00:00"/>
    <x v="0"/>
    <n v="7"/>
    <s v=""/>
    <s v="4106 6001H - PPC Cleanup"/>
    <s v="240740 - Juan C. Santana Solis"/>
    <s v="Josue Martinez"/>
  </r>
  <r>
    <x v="5"/>
    <x v="3"/>
    <d v="2025-05-17T00:00:00"/>
    <x v="5"/>
    <s v="05/18/2025 6:39 AM"/>
    <d v="1901-01-01T00:00:00"/>
    <x v="0"/>
    <n v="7"/>
    <s v=""/>
    <s v="4106 6001G - PPC Pour"/>
    <s v="240520 - Silvano Diaz Ontiveros"/>
    <s v="Josue Martinez"/>
  </r>
  <r>
    <x v="5"/>
    <x v="3"/>
    <d v="2025-05-17T00:00:00"/>
    <x v="5"/>
    <s v="05/18/2025 6:40 AM"/>
    <d v="1901-01-01T00:00:00"/>
    <x v="0"/>
    <n v="7"/>
    <s v=""/>
    <s v="4106 6001H - PPC Cleanup"/>
    <s v="240520 - Silvano Diaz Ontiveros"/>
    <s v="Josue Martinez"/>
  </r>
  <r>
    <x v="18"/>
    <x v="6"/>
    <d v="2025-05-16T00:00:00"/>
    <x v="0"/>
    <s v="05/16/2025 9:03 PM"/>
    <d v="1901-01-01T00:00:00"/>
    <x v="0"/>
    <n v="6"/>
    <s v=""/>
    <s v="YARDMAIN - Yard Maintenance"/>
    <s v="440207 - Bonifacio Vazquez-Rodriguez"/>
    <s v="Alonzo Gonzalez's Crew"/>
  </r>
  <r>
    <x v="18"/>
    <x v="6"/>
    <d v="2025-05-16T00:00:00"/>
    <x v="0"/>
    <s v="05/16/2025 9:03 PM"/>
    <d v="1901-01-01T00:00:00"/>
    <x v="0"/>
    <n v="6"/>
    <s v=""/>
    <s v="YARDMAIN - Yard Maintenance"/>
    <s v="440411 - Alfredo Enriquez Ramirez"/>
    <s v="Alonzo Gonzalez's Crew"/>
  </r>
  <r>
    <x v="18"/>
    <x v="6"/>
    <d v="2025-05-16T00:00:00"/>
    <x v="0"/>
    <s v="05/16/2025 9:03 PM"/>
    <d v="1901-01-01T00:00:00"/>
    <x v="0"/>
    <n v="6"/>
    <s v=""/>
    <s v="YARDMAIN - Yard Maintenance"/>
    <s v="440449 - Jose M. Gonzalez Rios"/>
    <s v="Alonzo Gonzalez's Crew"/>
  </r>
  <r>
    <x v="18"/>
    <x v="6"/>
    <d v="2025-05-16T00:00:00"/>
    <x v="0"/>
    <s v="05/16/2025 9:03 PM"/>
    <d v="1901-01-01T00:00:00"/>
    <x v="0"/>
    <n v="8"/>
    <s v=""/>
    <s v="YARDMAIN - Yard Maintenance"/>
    <s v="440072 - Alonzo Gonzalez"/>
    <s v="Alonzo Gonzalez's Crew"/>
  </r>
  <r>
    <x v="18"/>
    <x v="6"/>
    <d v="2025-05-16T00:00:00"/>
    <x v="0"/>
    <s v="05/16/2025 9:03 PM"/>
    <d v="1901-01-01T00:00:00"/>
    <x v="0"/>
    <n v="6"/>
    <s v=""/>
    <s v="YARDMAIN - Yard Maintenance"/>
    <s v="440458 - Ricardo L. Navarro"/>
    <s v="Alonzo Gonzalez's Crew"/>
  </r>
  <r>
    <x v="18"/>
    <x v="6"/>
    <d v="2025-05-16T00:00:00"/>
    <x v="0"/>
    <s v="05/16/2025 9:03 PM"/>
    <d v="1901-01-01T00:00:00"/>
    <x v="0"/>
    <n v="6"/>
    <s v=""/>
    <s v="YARDMAIN - Yard Maintenance"/>
    <s v="440461 - Juan Garcia Arreguin"/>
    <s v="Alonzo Gonzalez's Crew"/>
  </r>
  <r>
    <x v="5"/>
    <x v="3"/>
    <d v="2025-05-16T00:00:00"/>
    <x v="0"/>
    <s v="05/18/2025 10:22 PM"/>
    <d v="1901-01-01T00:00:00"/>
    <x v="0"/>
    <n v="10"/>
    <s v=""/>
    <s v="502 6001C - TRAFF Weekend Op"/>
    <s v="240808 - Jesus A. Saa Aleman"/>
    <s v="Omar Ramirez Traffic Crew"/>
  </r>
  <r>
    <x v="5"/>
    <x v="3"/>
    <d v="2025-05-17T00:00:00"/>
    <x v="5"/>
    <s v="05/18/2025 10:36 PM"/>
    <d v="1901-01-01T00:00:00"/>
    <x v="0"/>
    <n v="11.5"/>
    <s v=""/>
    <s v="502 6001B - TRAFF Traffic Main"/>
    <s v="240805 - Alex Torres"/>
    <s v="Omar Ramirez Traffic Crew"/>
  </r>
  <r>
    <x v="5"/>
    <x v="3"/>
    <d v="2025-05-16T00:00:00"/>
    <x v="0"/>
    <s v="05/18/2025 10:22 PM"/>
    <d v="1901-01-01T00:00:00"/>
    <x v="0"/>
    <n v="2"/>
    <s v=""/>
    <s v="545 6010A - CRASH CUSH ATTEN (INSTL)(S)(N)"/>
    <s v="240808 - Jesus A. Saa Aleman"/>
    <s v="Omar Ramirez Traffic Crew"/>
  </r>
  <r>
    <x v="5"/>
    <x v="3"/>
    <d v="2025-05-16T00:00:00"/>
    <x v="0"/>
    <s v="05/18/2025 10:23 PM"/>
    <d v="1901-01-01T00:00:00"/>
    <x v="0"/>
    <n v="12"/>
    <s v=""/>
    <s v="502 6001C - TRAFF Weekend Op"/>
    <s v="240664 - Eduardo D. Alvarado"/>
    <s v="Omar Ramirez Traffic Crew"/>
  </r>
  <r>
    <x v="5"/>
    <x v="3"/>
    <d v="2025-05-16T00:00:00"/>
    <x v="0"/>
    <s v="05/18/2025 10:23 PM"/>
    <d v="1901-01-01T00:00:00"/>
    <x v="0"/>
    <n v="2"/>
    <s v=""/>
    <s v="545 6010A - CRASH CUSH ATTEN (INSTL)(S)(N)"/>
    <s v="240664 - Eduardo D. Alvarado"/>
    <s v="Omar Ramirez Traffic Crew"/>
  </r>
  <r>
    <x v="5"/>
    <x v="3"/>
    <d v="2025-05-16T00:00:00"/>
    <x v="0"/>
    <s v="05/18/2025 10:13 PM"/>
    <d v="1901-01-01T00:00:00"/>
    <x v="0"/>
    <n v="10"/>
    <s v=""/>
    <s v="502 6001C - TRAFF Weekend Op"/>
    <s v="240675 - Cordova A. Hodges"/>
    <s v="Omar Ramirez Traffic Crew"/>
  </r>
  <r>
    <x v="5"/>
    <x v="3"/>
    <d v="2025-05-16T00:00:00"/>
    <x v="0"/>
    <s v="05/18/2025 10:13 PM"/>
    <d v="1901-01-01T00:00:00"/>
    <x v="0"/>
    <n v="1.5"/>
    <s v=""/>
    <s v="545 6010A - CRASH CUSH ATTEN (INSTL)(S)(N)"/>
    <s v="240675 - Cordova A. Hodges"/>
    <s v="Omar Ramirez Traffic Crew"/>
  </r>
  <r>
    <x v="5"/>
    <x v="3"/>
    <d v="2025-05-16T00:00:00"/>
    <x v="0"/>
    <s v="05/18/2025 10:22 PM"/>
    <d v="1901-01-01T00:00:00"/>
    <x v="0"/>
    <n v="10"/>
    <s v=""/>
    <s v="502 6001C - TRAFF Weekend Op"/>
    <s v="240713 - Olivorio Loredo Jr"/>
    <s v="Omar Ramirez Traffic Crew"/>
  </r>
  <r>
    <x v="5"/>
    <x v="3"/>
    <d v="2025-05-16T00:00:00"/>
    <x v="0"/>
    <s v="05/18/2025 10:23 PM"/>
    <d v="1901-01-01T00:00:00"/>
    <x v="0"/>
    <n v="2"/>
    <s v=""/>
    <s v="545 6010A - CRASH CUSH ATTEN (INSTL)(S)(N)"/>
    <s v="240713 - Olivorio Loredo Jr"/>
    <s v="Omar Ramirez Traffic Crew"/>
  </r>
  <r>
    <x v="5"/>
    <x v="3"/>
    <d v="2025-05-16T00:00:00"/>
    <x v="0"/>
    <s v="05/18/2025 10:22 PM"/>
    <d v="1901-01-01T00:00:00"/>
    <x v="0"/>
    <n v="10"/>
    <s v=""/>
    <s v="502 6001C - TRAFF Weekend Op"/>
    <s v="240828 - Mario De La Torre"/>
    <s v="Omar Ramirez Traffic Crew"/>
  </r>
  <r>
    <x v="5"/>
    <x v="3"/>
    <d v="2025-05-16T00:00:00"/>
    <x v="0"/>
    <s v="05/18/2025 10:22 PM"/>
    <d v="1901-01-01T00:00:00"/>
    <x v="0"/>
    <n v="2"/>
    <s v=""/>
    <s v="545 6010A - CRASH CUSH ATTEN (INSTL)(S)(N)"/>
    <s v="240828 - Mario De La Torre"/>
    <s v="Omar Ramirez Traffic Crew"/>
  </r>
  <r>
    <x v="5"/>
    <x v="3"/>
    <d v="2025-05-16T00:00:00"/>
    <x v="0"/>
    <s v="05/18/2025 10:19 PM"/>
    <d v="1901-01-01T00:00:00"/>
    <x v="0"/>
    <n v="2"/>
    <s v=""/>
    <s v="502 6001C - TRAFF Weekend Op"/>
    <s v="240701 - Diogo P. Favela"/>
    <s v="Omar Ramirez Traffic Crew"/>
  </r>
  <r>
    <x v="5"/>
    <x v="3"/>
    <d v="2025-05-17T00:00:00"/>
    <x v="5"/>
    <s v="05/18/2025 10:37 PM"/>
    <d v="1901-01-01T00:00:00"/>
    <x v="0"/>
    <n v="12"/>
    <s v=""/>
    <s v="502 6001B - TRAFF Traffic Main"/>
    <s v="240675 - Cordova A. Hodges"/>
    <s v="Omar Ramirez Traffic Crew"/>
  </r>
  <r>
    <x v="5"/>
    <x v="3"/>
    <d v="2025-05-17T00:00:00"/>
    <x v="5"/>
    <s v="05/18/2025 10:37 PM"/>
    <d v="1901-01-01T00:00:00"/>
    <x v="0"/>
    <n v="12"/>
    <s v=""/>
    <s v="502 6001B - TRAFF Traffic Main"/>
    <s v="240254 - Salvador Rodriguez Jr"/>
    <s v="Omar Ramirez Traffic Crew"/>
  </r>
  <r>
    <x v="5"/>
    <x v="3"/>
    <d v="2025-05-16T00:00:00"/>
    <x v="0"/>
    <s v="05/18/2025 10:25 PM"/>
    <d v="1901-01-01T00:00:00"/>
    <x v="0"/>
    <n v="11"/>
    <s v=""/>
    <s v="502 6001C - TRAFF Weekend Op"/>
    <s v="240254 - Salvador Rodriguez Jr"/>
    <s v="Omar Ramirez Traffic Crew"/>
  </r>
  <r>
    <x v="5"/>
    <x v="3"/>
    <d v="2025-05-16T00:00:00"/>
    <x v="0"/>
    <s v="05/18/2025 10:25 PM"/>
    <d v="1901-01-01T00:00:00"/>
    <x v="0"/>
    <n v="2"/>
    <s v=""/>
    <s v="545 6010A - CRASH CUSH ATTEN (INSTL)(S)(N)"/>
    <s v="240254 - Salvador Rodriguez Jr"/>
    <s v="Omar Ramirez Traffic Crew"/>
  </r>
  <r>
    <x v="5"/>
    <x v="3"/>
    <d v="2025-05-17T00:00:00"/>
    <x v="5"/>
    <s v="05/18/2025 5:50 PM"/>
    <d v="1901-01-01T00:00:00"/>
    <x v="0"/>
    <n v="10"/>
    <s v=""/>
    <s v="439 6017G - CO Pour"/>
    <s v="240333 - David A. Chavez"/>
    <s v="Hector Sanchez's Crew"/>
  </r>
  <r>
    <x v="5"/>
    <x v="3"/>
    <d v="2025-05-17T00:00:00"/>
    <x v="5"/>
    <s v="05/18/2025 5:50 PM"/>
    <d v="1901-01-01T00:00:00"/>
    <x v="0"/>
    <n v="10.5"/>
    <s v=""/>
    <s v="439 6017G - CO Pour"/>
    <s v="240619 - Hector Sanchez Jr"/>
    <s v="Hector Sanchez's Crew"/>
  </r>
  <r>
    <x v="5"/>
    <x v="3"/>
    <d v="2025-05-17T00:00:00"/>
    <x v="5"/>
    <s v="05/18/2025 5:50 PM"/>
    <d v="1901-01-01T00:00:00"/>
    <x v="0"/>
    <n v="10"/>
    <s v=""/>
    <s v="439 6017G - CO Pour"/>
    <s v="240402 - Acel Mendoza"/>
    <s v="Hector Sanchez's Crew"/>
  </r>
  <r>
    <x v="5"/>
    <x v="3"/>
    <d v="2025-05-17T00:00:00"/>
    <x v="5"/>
    <s v="05/18/2025 5:50 PM"/>
    <d v="1901-01-01T00:00:00"/>
    <x v="0"/>
    <n v="10"/>
    <s v=""/>
    <s v="439 6017G - CO Pour"/>
    <s v="240761 - FABIAN SERRANO URIBE"/>
    <s v="Hector Sanchez's Crew"/>
  </r>
  <r>
    <x v="5"/>
    <x v="3"/>
    <d v="2025-05-17T00:00:00"/>
    <x v="5"/>
    <s v="05/18/2025 5:50 PM"/>
    <d v="1901-01-01T00:00:00"/>
    <x v="0"/>
    <n v="10"/>
    <s v=""/>
    <s v="439 6017G - CO Pour"/>
    <s v="240044 - Floriberto Govea"/>
    <s v="Hector Sanchez's Crew"/>
  </r>
  <r>
    <x v="5"/>
    <x v="3"/>
    <d v="2025-05-17T00:00:00"/>
    <x v="5"/>
    <s v="05/18/2025 5:49 PM"/>
    <d v="1901-01-01T00:00:00"/>
    <x v="0"/>
    <n v="10"/>
    <s v=""/>
    <s v="439 6017G - CO Pour"/>
    <s v="240478 - Quincy L. Haynes"/>
    <s v="Hector Sanchez's Crew"/>
  </r>
  <r>
    <x v="5"/>
    <x v="3"/>
    <d v="2025-05-17T00:00:00"/>
    <x v="5"/>
    <s v="05/17/2025 5:52 PM"/>
    <d v="1901-01-01T00:00:00"/>
    <x v="0"/>
    <n v="5"/>
    <s v=""/>
    <s v="4106 6001G - PPC Pour"/>
    <s v="240728 - Andres Salas"/>
    <s v="Jesus Rodarte's Crew"/>
  </r>
  <r>
    <x v="5"/>
    <x v="3"/>
    <d v="2025-05-17T00:00:00"/>
    <x v="5"/>
    <s v="05/17/2025 5:45 PM"/>
    <d v="1901-01-01T00:00:00"/>
    <x v="0"/>
    <n v="5"/>
    <s v=""/>
    <s v="4106 6001C - PPC Setup Machine"/>
    <s v="240728 - Andres Salas"/>
    <s v="Jesus Rodarte's Crew"/>
  </r>
  <r>
    <x v="5"/>
    <x v="3"/>
    <d v="2025-05-17T00:00:00"/>
    <x v="5"/>
    <s v="05/17/2025 5:45 PM"/>
    <d v="1901-01-01T00:00:00"/>
    <x v="0"/>
    <n v="5"/>
    <s v=""/>
    <s v="4106 6001D - PPC Prep for Overlay"/>
    <s v="240728 - Andres Salas"/>
    <s v="Jesus Rodarte's Crew"/>
  </r>
  <r>
    <x v="5"/>
    <x v="3"/>
    <d v="2025-05-16T00:00:00"/>
    <x v="0"/>
    <s v="05/16/2025 7:00 PM"/>
    <d v="1901-01-01T00:00:00"/>
    <x v="0"/>
    <n v="5.5"/>
    <s v=""/>
    <s v="9000 100C - LD INOUT SHOW UP REPAIR LABOR"/>
    <s v="240809 - Santiago Ponciano Lara"/>
    <s v="Jesus Rodarte's Crew"/>
  </r>
  <r>
    <x v="5"/>
    <x v="3"/>
    <d v="2025-05-17T00:00:00"/>
    <x v="5"/>
    <s v="05/17/2025 5:44 PM"/>
    <d v="1901-01-01T00:00:00"/>
    <x v="0"/>
    <n v="5"/>
    <s v=""/>
    <s v="4106 6001C - PPC Setup Machine"/>
    <s v="240563 - Abraham S. Barrientos"/>
    <s v="Jesus Rodarte's Crew"/>
  </r>
  <r>
    <x v="5"/>
    <x v="3"/>
    <d v="2025-05-17T00:00:00"/>
    <x v="5"/>
    <s v="05/17/2025 5:45 PM"/>
    <d v="1901-01-01T00:00:00"/>
    <x v="0"/>
    <n v="5"/>
    <s v=""/>
    <s v="4106 6001D - PPC Prep for Overlay"/>
    <s v="240563 - Abraham S. Barrientos"/>
    <s v="Jesus Rodarte's Crew"/>
  </r>
  <r>
    <x v="5"/>
    <x v="3"/>
    <d v="2025-05-17T00:00:00"/>
    <x v="5"/>
    <s v="05/17/2025 5:52 PM"/>
    <d v="1901-01-01T00:00:00"/>
    <x v="0"/>
    <n v="5"/>
    <s v=""/>
    <s v="4106 6001G - PPC Pour"/>
    <s v="240563 - Abraham S. Barrientos"/>
    <s v="Jesus Rodarte's Crew"/>
  </r>
  <r>
    <x v="5"/>
    <x v="3"/>
    <d v="2025-05-17T00:00:00"/>
    <x v="5"/>
    <s v="05/17/2025 5:45 PM"/>
    <d v="1901-01-01T00:00:00"/>
    <x v="0"/>
    <n v="5"/>
    <s v=""/>
    <s v="4106 6001D - PPC Prep for Overlay"/>
    <s v="240809 - Santiago Ponciano Lara"/>
    <s v="Jesus Rodarte's Crew"/>
  </r>
  <r>
    <x v="5"/>
    <x v="3"/>
    <d v="2025-05-17T00:00:00"/>
    <x v="5"/>
    <s v="05/17/2025 5:45 PM"/>
    <d v="1901-01-01T00:00:00"/>
    <x v="0"/>
    <n v="5"/>
    <s v=""/>
    <s v="4106 6001C - PPC Setup Machine"/>
    <s v="240809 - Santiago Ponciano Lara"/>
    <s v="Jesus Rodarte's Crew"/>
  </r>
  <r>
    <x v="5"/>
    <x v="3"/>
    <d v="2025-05-17T00:00:00"/>
    <x v="5"/>
    <s v="05/17/2025 5:52 PM"/>
    <d v="1901-01-01T00:00:00"/>
    <x v="0"/>
    <n v="5"/>
    <s v=""/>
    <s v="4106 6001G - PPC Pour"/>
    <s v="240809 - Santiago Ponciano Lara"/>
    <s v="Jesus Rodarte's Crew"/>
  </r>
  <r>
    <x v="4"/>
    <x v="3"/>
    <d v="2025-05-17T00:00:00"/>
    <x v="5"/>
    <s v="05/17/2025 11:37 AM"/>
    <d v="1901-01-01T00:00:00"/>
    <x v="0"/>
    <n v="12.5"/>
    <s v=""/>
    <s v="4106 6001M - PPC DRIVER"/>
    <s v="240819 - Nathan T. Jackson"/>
    <s v=""/>
  </r>
  <r>
    <x v="4"/>
    <x v="3"/>
    <d v="2025-05-16T00:00:00"/>
    <x v="0"/>
    <s v="05/17/2025 11:37 AM"/>
    <d v="1901-01-01T00:00:00"/>
    <x v="0"/>
    <n v="8"/>
    <s v=""/>
    <s v="4106 6001M - PPC DRIVER"/>
    <s v="240819 - Nathan T. Jackson"/>
    <s v=""/>
  </r>
  <r>
    <x v="4"/>
    <x v="3"/>
    <d v="2025-05-16T00:00:00"/>
    <x v="0"/>
    <s v="05/19/2025 7:01 AM"/>
    <d v="1901-01-01T00:00:00"/>
    <x v="0"/>
    <n v="8"/>
    <s v=""/>
    <s v="9000 100C - LD INOUT SHOW UP REPAIR LABOR"/>
    <s v="230017 - Lorenzo Aparicio"/>
    <s v=""/>
  </r>
  <r>
    <x v="4"/>
    <x v="3"/>
    <d v="2025-05-15T00:00:00"/>
    <x v="1"/>
    <s v="05/17/2025 11:04 AM"/>
    <d v="1901-01-01T00:00:00"/>
    <x v="0"/>
    <n v="10"/>
    <s v=""/>
    <s v="4106 6001H - PPO Conc Overlay Clean After P"/>
    <s v="240759 - Jason Hernandez"/>
    <s v="Juan Lopez's Crew"/>
  </r>
  <r>
    <x v="5"/>
    <x v="3"/>
    <d v="2025-05-16T00:00:00"/>
    <x v="0"/>
    <s v="05/17/2025 11:16 AM"/>
    <d v="1901-01-01T00:00:00"/>
    <x v="0"/>
    <n v="12"/>
    <s v=""/>
    <s v="483 6021A - HYDRO Support and Clean"/>
    <s v="240763 - Brian M. Garza"/>
    <s v="Juan Lopez's Crew"/>
  </r>
  <r>
    <x v="4"/>
    <x v="3"/>
    <d v="2025-05-15T00:00:00"/>
    <x v="1"/>
    <s v="05/17/2025 11:04 AM"/>
    <d v="1901-01-01T00:00:00"/>
    <x v="0"/>
    <n v="8"/>
    <s v=""/>
    <s v="4106 6001H - PPO Conc Overlay Clean After P"/>
    <s v="240122 - Juan Lopez"/>
    <s v="Juan Lopez's Crew"/>
  </r>
  <r>
    <x v="4"/>
    <x v="3"/>
    <d v="2025-05-15T00:00:00"/>
    <x v="1"/>
    <s v="05/17/2025 11:04 AM"/>
    <d v="1901-01-01T00:00:00"/>
    <x v="0"/>
    <n v="11"/>
    <s v=""/>
    <s v="4106 6001H - PPO Conc Overlay Clean After P"/>
    <s v="240763 - Brian M. Garza"/>
    <s v="Juan Lopez's Crew"/>
  </r>
  <r>
    <x v="5"/>
    <x v="3"/>
    <d v="2025-05-16T00:00:00"/>
    <x v="0"/>
    <s v="05/17/2025 11:16 AM"/>
    <d v="1901-01-01T00:00:00"/>
    <x v="0"/>
    <n v="8"/>
    <s v=""/>
    <s v="483 6021A - HYDRO Support and Clean"/>
    <s v="240122 - Juan Lopez"/>
    <s v="Juan Lopez's Crew"/>
  </r>
  <r>
    <x v="4"/>
    <x v="3"/>
    <d v="2025-05-15T00:00:00"/>
    <x v="1"/>
    <s v="05/17/2025 11:04 AM"/>
    <d v="1901-01-01T00:00:00"/>
    <x v="0"/>
    <n v="10"/>
    <s v=""/>
    <s v="4106 6001H - PPO Conc Overlay Clean After P"/>
    <s v="240718 - Abraham A. Casarez"/>
    <s v="Juan Lopez's Crew"/>
  </r>
  <r>
    <x v="5"/>
    <x v="3"/>
    <d v="2025-05-16T00:00:00"/>
    <x v="0"/>
    <s v="05/17/2025 11:17 AM"/>
    <d v="1901-01-01T00:00:00"/>
    <x v="0"/>
    <n v="12"/>
    <s v=""/>
    <s v="483 6021A - HYDRO Support and Clean"/>
    <s v="240718 - Abraham A. Casarez"/>
    <s v="Juan Lopez's Crew"/>
  </r>
  <r>
    <x v="4"/>
    <x v="3"/>
    <d v="2025-05-15T00:00:00"/>
    <x v="1"/>
    <s v="05/17/2025 11:03 AM"/>
    <d v="1901-01-01T00:00:00"/>
    <x v="0"/>
    <n v="10"/>
    <s v=""/>
    <s v="4106 6001H - PPO Conc Overlay Clean After P"/>
    <s v="240129 - Miguel A. Carbajal"/>
    <s v="Juan Lopez's Crew"/>
  </r>
  <r>
    <x v="5"/>
    <x v="3"/>
    <d v="2025-05-16T00:00:00"/>
    <x v="0"/>
    <s v="05/17/2025 11:16 AM"/>
    <d v="1901-01-01T00:00:00"/>
    <x v="0"/>
    <n v="12"/>
    <s v=""/>
    <s v="483 6021A - HYDRO Support and Clean"/>
    <s v="240811 - Kevin Quinones"/>
    <s v="Juan Lopez's Crew"/>
  </r>
  <r>
    <x v="4"/>
    <x v="3"/>
    <d v="2025-05-15T00:00:00"/>
    <x v="1"/>
    <s v="05/17/2025 11:03 AM"/>
    <d v="1901-01-01T00:00:00"/>
    <x v="0"/>
    <n v="10"/>
    <s v=""/>
    <s v="4106 6001H - PPO Conc Overlay Clean After P"/>
    <s v="240811 - Kevin Quinones"/>
    <s v="Juan Lopez's Crew"/>
  </r>
  <r>
    <x v="5"/>
    <x v="3"/>
    <d v="2025-05-16T00:00:00"/>
    <x v="0"/>
    <s v="05/17/2025 11:16 AM"/>
    <d v="1901-01-01T00:00:00"/>
    <x v="0"/>
    <n v="12"/>
    <s v=""/>
    <s v="483 6021A - HYDRO Support and Clean"/>
    <s v="240015 - Mauro Salinas"/>
    <s v="Juan Lopez's Crew"/>
  </r>
  <r>
    <x v="4"/>
    <x v="3"/>
    <d v="2025-05-15T00:00:00"/>
    <x v="1"/>
    <s v="05/17/2025 11:03 AM"/>
    <d v="1901-01-01T00:00:00"/>
    <x v="0"/>
    <n v="10"/>
    <s v=""/>
    <s v="4106 6001H - PPO Conc Overlay Clean After P"/>
    <s v="240015 - Mauro Salinas"/>
    <s v="Juan Lopez's Crew"/>
  </r>
  <r>
    <x v="0"/>
    <x v="0"/>
    <d v="2025-05-14T00:00:00"/>
    <x v="2"/>
    <s v="05/17/2025 10:03 AM"/>
    <d v="1901-01-01T00:00:00"/>
    <x v="0"/>
    <n v="1"/>
    <s v=""/>
    <s v="620 4000A - 2010B AJD UTIL BOX"/>
    <s v="240042 - Artemio Garcia"/>
    <s v="Jose Rangel's Crew"/>
  </r>
  <r>
    <x v="0"/>
    <x v="0"/>
    <d v="2025-05-14T00:00:00"/>
    <x v="2"/>
    <s v="05/17/2025 10:04 AM"/>
    <d v="1901-01-01T00:00:00"/>
    <x v="0"/>
    <n v="3"/>
    <s v=""/>
    <s v="280 4000A - 432 FG DRIVE 8"/>
    <s v="240042 - Artemio Garcia"/>
    <s v="Jose Rangel's Crew"/>
  </r>
  <r>
    <x v="0"/>
    <x v="0"/>
    <d v="2025-05-14T00:00:00"/>
    <x v="2"/>
    <s v="05/17/2025 10:03 AM"/>
    <d v="1901-01-01T00:00:00"/>
    <x v="0"/>
    <n v="1"/>
    <s v=""/>
    <s v="620 4000A - 2010B AJD UTIL BOX"/>
    <s v="240693 - Omar E. Becerra Balderas"/>
    <s v="Jose Rangel's Crew"/>
  </r>
  <r>
    <x v="0"/>
    <x v="0"/>
    <d v="2025-05-14T00:00:00"/>
    <x v="2"/>
    <s v="05/17/2025 10:05 AM"/>
    <d v="1901-01-01T00:00:00"/>
    <x v="0"/>
    <n v="3"/>
    <s v=""/>
    <s v="280 4000A - 432 FG DRIVE 8"/>
    <s v="240693 - Omar E. Becerra Balderas"/>
    <s v="Jose Rangel's Crew"/>
  </r>
  <r>
    <x v="0"/>
    <x v="0"/>
    <d v="2025-05-14T00:00:00"/>
    <x v="2"/>
    <s v="05/17/2025 10:03 AM"/>
    <d v="1901-01-01T00:00:00"/>
    <x v="0"/>
    <n v="1"/>
    <s v=""/>
    <s v="620 4000A - 2010B AJD UTIL BOX"/>
    <s v="240056 - SALVADOR MONCADA PUGA"/>
    <s v="Jose Rangel's Crew"/>
  </r>
  <r>
    <x v="0"/>
    <x v="0"/>
    <d v="2025-05-14T00:00:00"/>
    <x v="2"/>
    <s v="05/17/2025 10:05 AM"/>
    <d v="1901-01-01T00:00:00"/>
    <x v="0"/>
    <n v="3"/>
    <s v=""/>
    <s v="280 4000A - 432 FG DRIVE 8"/>
    <s v="240056 - SALVADOR MONCADA PUGA"/>
    <s v="Jose Rangel's Crew"/>
  </r>
  <r>
    <x v="0"/>
    <x v="0"/>
    <d v="2025-05-14T00:00:00"/>
    <x v="2"/>
    <s v="05/17/2025 10:13 AM"/>
    <d v="1901-01-01T00:00:00"/>
    <x v="0"/>
    <n v="3"/>
    <s v=""/>
    <s v="370 4000B - 463 F P S PVMT 8"/>
    <s v="240049 - Jose P. Lopez Lira"/>
    <s v="Valentin Lopez's Crew"/>
  </r>
  <r>
    <x v="0"/>
    <x v="0"/>
    <d v="2025-05-14T00:00:00"/>
    <x v="2"/>
    <s v="05/17/2025 10:13 AM"/>
    <d v="1901-01-01T00:00:00"/>
    <x v="0"/>
    <n v="2"/>
    <s v=""/>
    <s v="240 4000A - 407 FG CURB 12"/>
    <s v="240049 - Jose P. Lopez Lira"/>
    <s v="Valentin Lopez's Crew"/>
  </r>
  <r>
    <x v="0"/>
    <x v="0"/>
    <d v="2025-05-14T00:00:00"/>
    <x v="2"/>
    <s v="05/17/2025 10:13 AM"/>
    <d v="1901-01-01T00:00:00"/>
    <x v="0"/>
    <n v="3"/>
    <s v=""/>
    <s v="240 4000B - 407 F P S CURB 12"/>
    <s v="240049 - Jose P. Lopez Lira"/>
    <s v="Valentin Lopez's Crew"/>
  </r>
  <r>
    <x v="0"/>
    <x v="0"/>
    <d v="2025-05-14T00:00:00"/>
    <x v="2"/>
    <s v="05/17/2025 10:12 AM"/>
    <d v="1901-01-01T00:00:00"/>
    <x v="0"/>
    <n v="3"/>
    <s v=""/>
    <s v="370 4000B - 463 F P S PVMT 8"/>
    <s v="240822 - Gibran L. Lopez"/>
    <s v="Valentin Lopez's Crew"/>
  </r>
  <r>
    <x v="0"/>
    <x v="0"/>
    <d v="2025-05-14T00:00:00"/>
    <x v="2"/>
    <s v="05/17/2025 10:12 AM"/>
    <d v="1901-01-01T00:00:00"/>
    <x v="0"/>
    <n v="2"/>
    <s v=""/>
    <s v="370 4000A - 463 FG PVMT 8"/>
    <s v="240822 - Gibran L. Lopez"/>
    <s v="Valentin Lopez's Crew"/>
  </r>
  <r>
    <x v="0"/>
    <x v="0"/>
    <d v="2025-05-14T00:00:00"/>
    <x v="2"/>
    <s v="05/17/2025 10:04 AM"/>
    <d v="1901-01-01T00:00:00"/>
    <x v="0"/>
    <n v="3"/>
    <s v=""/>
    <s v="280 4000A - 432 FG DRIVE 8"/>
    <s v="240682 - Eligio Hernandez"/>
    <s v="Jose Rangel's Crew"/>
  </r>
  <r>
    <x v="0"/>
    <x v="0"/>
    <d v="2025-05-14T00:00:00"/>
    <x v="2"/>
    <s v="05/17/2025 10:03 AM"/>
    <d v="1901-01-01T00:00:00"/>
    <x v="0"/>
    <n v="1"/>
    <s v=""/>
    <s v="620 4000A - 2010B AJD UTIL BOX"/>
    <s v="240682 - Eligio Hernandez"/>
    <s v="Jose Rangel's Crew"/>
  </r>
  <r>
    <x v="0"/>
    <x v="0"/>
    <d v="2025-05-14T00:00:00"/>
    <x v="2"/>
    <s v="05/17/2025 10:12 AM"/>
    <d v="1901-01-01T00:00:00"/>
    <x v="0"/>
    <n v="2"/>
    <s v=""/>
    <s v="370 4000A - 463 FG PVMT 8"/>
    <s v="240219 - J Trinidad Peres-Rangel"/>
    <s v="Valentin Lopez's Crew"/>
  </r>
  <r>
    <x v="0"/>
    <x v="0"/>
    <d v="2025-05-14T00:00:00"/>
    <x v="2"/>
    <s v="05/17/2025 10:12 AM"/>
    <d v="1901-01-01T00:00:00"/>
    <x v="0"/>
    <n v="2"/>
    <s v=""/>
    <s v="240 4000A - 407 FG CURB 12"/>
    <s v="240219 - J Trinidad Peres-Rangel"/>
    <s v="Valentin Lopez's Crew"/>
  </r>
  <r>
    <x v="0"/>
    <x v="0"/>
    <d v="2025-05-14T00:00:00"/>
    <x v="2"/>
    <s v="05/17/2025 10:12 AM"/>
    <d v="1901-01-01T00:00:00"/>
    <x v="0"/>
    <n v="3"/>
    <s v=""/>
    <s v="240 4000B - 407 F P S CURB 12"/>
    <s v="240219 - J Trinidad Peres-Rangel"/>
    <s v="Valentin Lopez's Crew"/>
  </r>
  <r>
    <x v="0"/>
    <x v="0"/>
    <d v="2025-05-15T00:00:00"/>
    <x v="1"/>
    <s v="05/17/2025 10:16 AM"/>
    <d v="1901-01-01T00:00:00"/>
    <x v="0"/>
    <n v="2"/>
    <s v=""/>
    <s v="250 4000A - 455 FG CURB 18"/>
    <s v="240219 - J Trinidad Peres-Rangel"/>
    <s v="Valentin Lopez's Crew"/>
  </r>
  <r>
    <x v="0"/>
    <x v="0"/>
    <d v="2025-05-15T00:00:00"/>
    <x v="1"/>
    <s v="05/17/2025 10:16 AM"/>
    <d v="1901-01-01T00:00:00"/>
    <x v="0"/>
    <n v="3"/>
    <s v=""/>
    <s v="250 4000B - 455 F P S CURB 18"/>
    <s v="240219 - J Trinidad Peres-Rangel"/>
    <s v="Valentin Lopez's Crew"/>
  </r>
  <r>
    <x v="0"/>
    <x v="0"/>
    <d v="2025-05-15T00:00:00"/>
    <x v="1"/>
    <s v="05/17/2025 10:05 AM"/>
    <d v="1901-01-01T00:00:00"/>
    <x v="0"/>
    <n v="2"/>
    <s v=""/>
    <s v="720 4000A - 20330 ADJ WTR VALVE CVR STACK"/>
    <s v="240051 - Daniel Lopez"/>
    <s v="Daniel Lopez's Crew"/>
  </r>
  <r>
    <x v="4"/>
    <x v="3"/>
    <d v="2025-05-15T00:00:00"/>
    <x v="1"/>
    <s v="05/17/2025 11:03 AM"/>
    <d v="1901-01-01T00:00:00"/>
    <x v="0"/>
    <n v="10"/>
    <s v=""/>
    <s v="4106 6001H - PPO Conc Overlay Clean After P"/>
    <s v="240044 - Floriberto Govea"/>
    <s v="Juan Lopez's Crew"/>
  </r>
  <r>
    <x v="19"/>
    <x v="7"/>
    <d v="2025-05-12T00:00:00"/>
    <x v="4"/>
    <s v="05/17/2025 5:19 PM"/>
    <d v="1901-01-01T00:00:00"/>
    <x v="0"/>
    <n v="8"/>
    <s v=""/>
    <s v="9000 100B - SUPERINTENDENT"/>
    <s v="240037 - Catalino Flores Sr"/>
    <s v=""/>
  </r>
  <r>
    <x v="19"/>
    <x v="7"/>
    <d v="2025-05-14T00:00:00"/>
    <x v="2"/>
    <s v="05/17/2025 5:19 PM"/>
    <d v="1901-01-01T00:00:00"/>
    <x v="0"/>
    <n v="8"/>
    <s v=""/>
    <s v="9000 100B - SUPERINTENDENT"/>
    <s v="240037 - Catalino Flores Sr"/>
    <s v=""/>
  </r>
  <r>
    <x v="19"/>
    <x v="7"/>
    <d v="2025-05-13T00:00:00"/>
    <x v="3"/>
    <s v="05/17/2025 5:20 PM"/>
    <d v="1901-01-01T00:00:00"/>
    <x v="0"/>
    <n v="8"/>
    <s v=""/>
    <s v="9000 100B - SUPERINTENDENT"/>
    <s v="240037 - Catalino Flores Sr"/>
    <s v=""/>
  </r>
  <r>
    <x v="19"/>
    <x v="7"/>
    <d v="2025-05-15T00:00:00"/>
    <x v="1"/>
    <s v="05/17/2025 5:22 PM"/>
    <d v="1901-01-01T00:00:00"/>
    <x v="0"/>
    <n v="8"/>
    <s v=""/>
    <s v="9000 100B - SUPERINTENDENT"/>
    <s v="240037 - Catalino Flores Sr"/>
    <s v=""/>
  </r>
  <r>
    <x v="19"/>
    <x v="7"/>
    <d v="2025-05-16T00:00:00"/>
    <x v="0"/>
    <s v="05/17/2025 5:22 PM"/>
    <d v="1901-01-01T00:00:00"/>
    <x v="0"/>
    <n v="8"/>
    <s v=""/>
    <s v="9000 100B - SUPERINTENDENT"/>
    <s v="240037 - Catalino Flores Sr"/>
    <s v=""/>
  </r>
  <r>
    <x v="0"/>
    <x v="0"/>
    <d v="2025-05-14T00:00:00"/>
    <x v="2"/>
    <s v="05/17/2025 10:14 AM"/>
    <d v="1901-01-01T00:00:00"/>
    <x v="0"/>
    <n v="4"/>
    <s v=""/>
    <s v="370 4000B - 463 F P S PVMT 8"/>
    <s v="240054 - Valentin Lopez"/>
    <s v="Valentin Lopez's Crew"/>
  </r>
  <r>
    <x v="0"/>
    <x v="0"/>
    <d v="2025-05-14T00:00:00"/>
    <x v="2"/>
    <s v="05/17/2025 10:14 AM"/>
    <d v="1901-01-01T00:00:00"/>
    <x v="0"/>
    <n v="4"/>
    <s v=""/>
    <s v="370 4000A - 463 FG PVMT 8"/>
    <s v="240054 - Valentin Lopez"/>
    <s v="Valentin Lopez's Crew"/>
  </r>
  <r>
    <x v="0"/>
    <x v="0"/>
    <d v="2025-05-14T00:00:00"/>
    <x v="2"/>
    <s v="05/17/2025 10:13 AM"/>
    <d v="1901-01-01T00:00:00"/>
    <x v="0"/>
    <n v="5"/>
    <s v=""/>
    <s v="370 4000A - 463 FG PVMT 8"/>
    <s v="240025 - Juan C. Candelaria"/>
    <s v="Valentin Lopez's Crew"/>
  </r>
  <r>
    <x v="0"/>
    <x v="0"/>
    <d v="2025-05-14T00:00:00"/>
    <x v="2"/>
    <s v="05/17/2025 10:04 AM"/>
    <d v="1901-01-01T00:00:00"/>
    <x v="0"/>
    <n v="3"/>
    <s v=""/>
    <s v="280 4000A - 432 FG DRIVE 8"/>
    <s v="240067 - Jose M. Rangel"/>
    <s v="Jose Rangel's Crew"/>
  </r>
  <r>
    <x v="0"/>
    <x v="0"/>
    <d v="2025-05-14T00:00:00"/>
    <x v="2"/>
    <s v="05/17/2025 10:13 AM"/>
    <d v="1901-01-01T00:00:00"/>
    <x v="0"/>
    <n v="2"/>
    <s v=""/>
    <s v="240 4000A - 407 FG CURB 12"/>
    <s v="240233 - Jesus Herrera-Rosas"/>
    <s v="Valentin Lopez's Crew"/>
  </r>
  <r>
    <x v="0"/>
    <x v="0"/>
    <d v="2025-05-14T00:00:00"/>
    <x v="2"/>
    <s v="05/17/2025 10:13 AM"/>
    <d v="1901-01-01T00:00:00"/>
    <x v="0"/>
    <n v="3"/>
    <s v=""/>
    <s v="240 4000B - 407 F P S CURB 12"/>
    <s v="240233 - Jesus Herrera-Rosas"/>
    <s v="Valentin Lopez's Crew"/>
  </r>
  <r>
    <x v="0"/>
    <x v="0"/>
    <d v="2025-05-14T00:00:00"/>
    <x v="2"/>
    <s v="05/17/2025 10:05 AM"/>
    <d v="1901-01-01T00:00:00"/>
    <x v="0"/>
    <n v="3"/>
    <s v=""/>
    <s v="280 4000A - 432 FG DRIVE 8"/>
    <s v="240776 - Oscar De La Paz"/>
    <s v="Jose Rangel's Crew"/>
  </r>
  <r>
    <x v="0"/>
    <x v="0"/>
    <d v="2025-05-14T00:00:00"/>
    <x v="2"/>
    <s v="05/17/2025 10:03 AM"/>
    <d v="1901-01-01T00:00:00"/>
    <x v="0"/>
    <n v="1"/>
    <s v=""/>
    <s v="620 4000A - 2010B AJD UTIL BOX"/>
    <s v="240776 - Oscar De La Paz"/>
    <s v="Jose Rangel's Crew"/>
  </r>
  <r>
    <x v="0"/>
    <x v="0"/>
    <d v="2025-05-14T00:00:00"/>
    <x v="2"/>
    <s v="05/17/2025 10:03 AM"/>
    <d v="1901-01-01T00:00:00"/>
    <x v="0"/>
    <n v="1"/>
    <s v=""/>
    <s v="620 4000A - 2010B AJD UTIL BOX"/>
    <s v="240688 - Eliseo Becerra-Mosqueida"/>
    <s v="Jose Rangel's Crew"/>
  </r>
  <r>
    <x v="0"/>
    <x v="0"/>
    <d v="2025-05-14T00:00:00"/>
    <x v="2"/>
    <s v="05/17/2025 10:04 AM"/>
    <d v="1901-01-01T00:00:00"/>
    <x v="0"/>
    <n v="3"/>
    <s v=""/>
    <s v="280 4000A - 432 FG DRIVE 8"/>
    <s v="240688 - Eliseo Becerra-Mosqueida"/>
    <s v="Jose Rangel's Crew"/>
  </r>
  <r>
    <x v="5"/>
    <x v="3"/>
    <d v="2025-05-16T00:00:00"/>
    <x v="0"/>
    <s v="05/17/2025 11:16 AM"/>
    <d v="1901-01-01T00:00:00"/>
    <x v="0"/>
    <n v="12"/>
    <s v=""/>
    <s v="483 6021A - HYDRO Support and Clean"/>
    <s v="240129 - Miguel A. Carbajal"/>
    <s v="Juan Lopez's Crew"/>
  </r>
  <r>
    <x v="0"/>
    <x v="0"/>
    <d v="2025-05-15T00:00:00"/>
    <x v="1"/>
    <s v="05/17/2025 9:57 AM"/>
    <d v="1901-01-01T00:00:00"/>
    <x v="0"/>
    <n v="8"/>
    <s v=""/>
    <s v="PTO - PTO"/>
    <s v="210071 - Gerald A. Ehimhen"/>
    <s v=""/>
  </r>
  <r>
    <x v="0"/>
    <x v="0"/>
    <d v="2025-05-16T00:00:00"/>
    <x v="0"/>
    <s v="05/17/2025 9:57 AM"/>
    <d v="1901-01-01T00:00:00"/>
    <x v="0"/>
    <n v="8"/>
    <s v=""/>
    <s v="PTO - PTO"/>
    <s v="210071 - Gerald A. Ehimhen"/>
    <s v=""/>
  </r>
  <r>
    <x v="0"/>
    <x v="0"/>
    <d v="2025-05-14T00:00:00"/>
    <x v="2"/>
    <s v="05/17/2025 10:13 AM"/>
    <d v="1901-01-01T00:00:00"/>
    <x v="0"/>
    <n v="5"/>
    <s v=""/>
    <s v="370 4000A - 463 FG PVMT 8"/>
    <s v="240711 - Marcos A. Juarez Torres"/>
    <s v="Valentin Lopez's Crew"/>
  </r>
  <r>
    <x v="1"/>
    <x v="0"/>
    <d v="2025-05-12T00:00:00"/>
    <x v="4"/>
    <s v="05/12/2025 7:43 AM"/>
    <d v="2025-05-12T12:44:09"/>
    <x v="1"/>
    <n v="8"/>
    <s v=""/>
    <s v="9000 100A - PROJECT MANAGER   ENGINEER"/>
    <s v="210048 - Juan C. Berjes Ruiz"/>
    <s v=""/>
  </r>
  <r>
    <x v="1"/>
    <x v="0"/>
    <d v="2025-05-13T00:00:00"/>
    <x v="3"/>
    <s v="05/12/2025 7:43 AM"/>
    <d v="2025-05-12T12:44:09"/>
    <x v="1"/>
    <n v="8"/>
    <s v=""/>
    <s v="9000 100A - PROJECT MANAGER   ENGINEER"/>
    <s v="210048 - Juan C. Berjes Ruiz"/>
    <s v=""/>
  </r>
  <r>
    <x v="1"/>
    <x v="0"/>
    <d v="2025-05-14T00:00:00"/>
    <x v="2"/>
    <s v="05/12/2025 7:43 AM"/>
    <d v="2025-05-12T12:44:09"/>
    <x v="1"/>
    <n v="8"/>
    <s v=""/>
    <s v="9000 100A - PROJECT MANAGER   ENGINEER"/>
    <s v="210048 - Juan C. Berjes Ruiz"/>
    <s v=""/>
  </r>
  <r>
    <x v="1"/>
    <x v="0"/>
    <d v="2025-05-15T00:00:00"/>
    <x v="1"/>
    <s v="05/12/2025 7:43 AM"/>
    <d v="2025-05-12T12:44:09"/>
    <x v="1"/>
    <n v="8"/>
    <s v=""/>
    <s v="9000 100A - PROJECT MANAGER   ENGINEER"/>
    <s v="210048 - Juan C. Berjes Ruiz"/>
    <s v=""/>
  </r>
  <r>
    <x v="1"/>
    <x v="0"/>
    <d v="2025-05-16T00:00:00"/>
    <x v="0"/>
    <s v="05/12/2025 7:43 AM"/>
    <d v="2025-05-12T12:44:09"/>
    <x v="1"/>
    <n v="8"/>
    <s v=""/>
    <s v="9000 100A - PROJECT MANAGER   ENGINEER"/>
    <s v="210048 - Juan C. Berjes Ruiz"/>
    <s v=""/>
  </r>
  <r>
    <x v="1"/>
    <x v="0"/>
    <d v="2025-05-12T00:00:00"/>
    <x v="4"/>
    <s v="05/12/2025 7:43 AM"/>
    <d v="2025-05-12T12:44:12"/>
    <x v="1"/>
    <n v="8"/>
    <s v=""/>
    <s v="755 7002RB - PLANT OPERATOR AND DRIVERS"/>
    <s v="240498 - Ruben Perez"/>
    <s v="Concrete Batch Plant"/>
  </r>
  <r>
    <x v="0"/>
    <x v="0"/>
    <d v="2025-05-12T00:00:00"/>
    <x v="4"/>
    <s v="05/15/2025 10:59 AM"/>
    <d v="2025-05-15T15:59:19"/>
    <x v="1"/>
    <n v="8"/>
    <s v=""/>
    <s v="9000 100A - PROJECT MANAGER ENGINEER"/>
    <s v="210078 - Caleb L. Padgett"/>
    <s v=""/>
  </r>
  <r>
    <x v="0"/>
    <x v="0"/>
    <d v="2025-05-13T00:00:00"/>
    <x v="3"/>
    <s v="05/15/2025 10:59 AM"/>
    <d v="2025-05-15T15:59:19"/>
    <x v="1"/>
    <n v="8"/>
    <s v=""/>
    <s v="9000 100A - PROJECT MANAGER ENGINEER"/>
    <s v="210078 - Caleb L. Padgett"/>
    <s v=""/>
  </r>
  <r>
    <x v="0"/>
    <x v="0"/>
    <d v="2025-05-14T00:00:00"/>
    <x v="2"/>
    <s v="05/15/2025 10:59 AM"/>
    <d v="2025-05-15T15:59:19"/>
    <x v="1"/>
    <n v="8"/>
    <s v=""/>
    <s v="9000 100A - PROJECT MANAGER ENGINEER"/>
    <s v="210078 - Caleb L. Padgett"/>
    <s v=""/>
  </r>
  <r>
    <x v="0"/>
    <x v="0"/>
    <d v="2025-05-15T00:00:00"/>
    <x v="1"/>
    <s v="05/15/2025 10:59 AM"/>
    <d v="2025-05-15T15:59:19"/>
    <x v="1"/>
    <n v="8"/>
    <s v=""/>
    <s v="9000 100A - PROJECT MANAGER ENGINEER"/>
    <s v="210078 - Caleb L. Padgett"/>
    <s v=""/>
  </r>
  <r>
    <x v="0"/>
    <x v="0"/>
    <d v="2025-05-16T00:00:00"/>
    <x v="0"/>
    <s v="05/15/2025 10:59 AM"/>
    <d v="2025-05-15T15:59:19"/>
    <x v="1"/>
    <n v="8"/>
    <s v=""/>
    <s v="9000 100A - PROJECT MANAGER ENGINEER"/>
    <s v="210078 - Caleb L. Padgett"/>
    <s v=""/>
  </r>
  <r>
    <x v="0"/>
    <x v="0"/>
    <d v="2025-05-12T00:00:00"/>
    <x v="4"/>
    <s v="05/15/2025 10:52 AM"/>
    <d v="2025-05-15T15:59:29"/>
    <x v="1"/>
    <n v="8"/>
    <s v=""/>
    <s v="9000 100A - PROJECT MANAGER ENGINEER"/>
    <s v="210090 - PAXTON C. HAYS"/>
    <s v=""/>
  </r>
  <r>
    <x v="0"/>
    <x v="0"/>
    <d v="2025-05-13T00:00:00"/>
    <x v="3"/>
    <s v="05/15/2025 10:52 AM"/>
    <d v="2025-05-15T15:59:29"/>
    <x v="1"/>
    <n v="8"/>
    <s v=""/>
    <s v="9000 100A - PROJECT MANAGER ENGINEER"/>
    <s v="210090 - PAXTON C. HAYS"/>
    <s v=""/>
  </r>
  <r>
    <x v="0"/>
    <x v="0"/>
    <d v="2025-05-14T00:00:00"/>
    <x v="2"/>
    <s v="05/15/2025 10:52 AM"/>
    <d v="2025-05-15T15:59:29"/>
    <x v="1"/>
    <n v="8"/>
    <s v=""/>
    <s v="9000 100A - PROJECT MANAGER ENGINEER"/>
    <s v="210090 - PAXTON C. HAYS"/>
    <s v=""/>
  </r>
  <r>
    <x v="0"/>
    <x v="0"/>
    <d v="2025-05-15T00:00:00"/>
    <x v="1"/>
    <s v="05/15/2025 10:52 AM"/>
    <d v="2025-05-15T15:59:29"/>
    <x v="1"/>
    <n v="8"/>
    <s v=""/>
    <s v="9000 100A - PROJECT MANAGER ENGINEER"/>
    <s v="210090 - PAXTON C. HAYS"/>
    <s v=""/>
  </r>
  <r>
    <x v="0"/>
    <x v="0"/>
    <d v="2025-05-16T00:00:00"/>
    <x v="0"/>
    <s v="05/15/2025 10:52 AM"/>
    <d v="2025-05-15T15:59:29"/>
    <x v="1"/>
    <n v="8"/>
    <s v=""/>
    <s v="9000 100A - PROJECT MANAGER ENGINEER"/>
    <s v="210090 - PAXTON C. HAYS"/>
    <s v=""/>
  </r>
  <r>
    <x v="13"/>
    <x v="2"/>
    <d v="2025-05-12T00:00:00"/>
    <x v="4"/>
    <s v="05/12/2025 8:05 AM"/>
    <d v="2025-05-12T13:05:44"/>
    <x v="1"/>
    <n v="8"/>
    <s v=""/>
    <s v="9000 100A - PROJECT MANAGER ENGINEER"/>
    <s v="210077 - MICHAEL A. RIEDER"/>
    <s v=""/>
  </r>
  <r>
    <x v="13"/>
    <x v="2"/>
    <d v="2025-05-13T00:00:00"/>
    <x v="3"/>
    <s v="05/12/2025 8:05 AM"/>
    <d v="2025-05-12T13:05:44"/>
    <x v="1"/>
    <n v="8"/>
    <s v=""/>
    <s v="9000 100A - PROJECT MANAGER ENGINEER"/>
    <s v="210077 - MICHAEL A. RIEDER"/>
    <s v=""/>
  </r>
  <r>
    <x v="13"/>
    <x v="2"/>
    <d v="2025-05-14T00:00:00"/>
    <x v="2"/>
    <s v="05/12/2025 8:05 AM"/>
    <d v="2025-05-12T13:05:44"/>
    <x v="1"/>
    <n v="8"/>
    <s v=""/>
    <s v="9000 100A - PROJECT MANAGER ENGINEER"/>
    <s v="210077 - MICHAEL A. RIEDER"/>
    <s v=""/>
  </r>
  <r>
    <x v="13"/>
    <x v="2"/>
    <d v="2025-05-15T00:00:00"/>
    <x v="1"/>
    <s v="05/12/2025 8:05 AM"/>
    <d v="2025-05-12T13:05:44"/>
    <x v="1"/>
    <n v="8"/>
    <s v=""/>
    <s v="PTO - PTO"/>
    <s v="210077 - MICHAEL A. RIEDER"/>
    <s v=""/>
  </r>
  <r>
    <x v="13"/>
    <x v="2"/>
    <d v="2025-05-16T00:00:00"/>
    <x v="0"/>
    <s v="05/12/2025 8:05 AM"/>
    <d v="2025-05-12T13:05:44"/>
    <x v="1"/>
    <n v="8"/>
    <s v=""/>
    <s v="PTO - PTO"/>
    <s v="210077 - MICHAEL A. RIEDER"/>
    <s v=""/>
  </r>
  <r>
    <x v="13"/>
    <x v="2"/>
    <d v="2025-05-12T00:00:00"/>
    <x v="4"/>
    <s v="05/13/2025 7:35 AM"/>
    <d v="2025-05-13T12:35:41"/>
    <x v="1"/>
    <n v="1.5"/>
    <s v=""/>
    <s v="502 6001B - Ragle Traffic Control"/>
    <s v="240664 - Eduardo D. Alvarado"/>
    <s v="Roberto Lumbreras's Crew"/>
  </r>
  <r>
    <x v="13"/>
    <x v="2"/>
    <d v="2025-05-12T00:00:00"/>
    <x v="4"/>
    <s v="05/12/2025 8:10 AM"/>
    <d v="2025-05-12T13:17:58"/>
    <x v="1"/>
    <n v="8"/>
    <s v=""/>
    <s v="9000 100A - PROJECT MANAGER ENGINEER"/>
    <s v="210068 - Jorge L. Martinez"/>
    <s v=""/>
  </r>
  <r>
    <x v="13"/>
    <x v="2"/>
    <d v="2025-05-13T00:00:00"/>
    <x v="3"/>
    <s v="05/12/2025 8:10 AM"/>
    <d v="2025-05-12T13:17:58"/>
    <x v="1"/>
    <n v="8"/>
    <s v=""/>
    <s v="9000 100A - PROJECT MANAGER ENGINEER"/>
    <s v="210068 - Jorge L. Martinez"/>
    <s v=""/>
  </r>
  <r>
    <x v="13"/>
    <x v="2"/>
    <d v="2025-05-14T00:00:00"/>
    <x v="2"/>
    <s v="05/12/2025 8:10 AM"/>
    <d v="2025-05-12T13:17:58"/>
    <x v="1"/>
    <n v="8"/>
    <s v=""/>
    <s v="9000 100A - PROJECT MANAGER ENGINEER"/>
    <s v="210068 - Jorge L. Martinez"/>
    <s v=""/>
  </r>
  <r>
    <x v="13"/>
    <x v="2"/>
    <d v="2025-05-15T00:00:00"/>
    <x v="1"/>
    <s v="05/12/2025 8:10 AM"/>
    <d v="2025-05-12T13:17:58"/>
    <x v="1"/>
    <n v="8"/>
    <s v=""/>
    <s v="9000 100A - PROJECT MANAGER ENGINEER"/>
    <s v="210068 - Jorge L. Martinez"/>
    <s v=""/>
  </r>
  <r>
    <x v="13"/>
    <x v="2"/>
    <d v="2025-05-16T00:00:00"/>
    <x v="0"/>
    <s v="05/12/2025 8:10 AM"/>
    <d v="2025-05-12T13:17:58"/>
    <x v="1"/>
    <n v="8"/>
    <s v=""/>
    <s v="9000 100A - PROJECT MANAGER ENGINEER"/>
    <s v="210068 - Jorge L. Martinez"/>
    <s v=""/>
  </r>
  <r>
    <x v="13"/>
    <x v="2"/>
    <d v="2025-05-12T00:00:00"/>
    <x v="4"/>
    <s v="05/13/2025 9:03 AM"/>
    <d v="2025-05-13T14:16:55"/>
    <x v="1"/>
    <n v="3"/>
    <s v=""/>
    <s v="100 6002B - Survey and Layout"/>
    <s v="240815 - Osiel Salaices"/>
    <s v=""/>
  </r>
  <r>
    <x v="13"/>
    <x v="2"/>
    <d v="2025-05-12T00:00:00"/>
    <x v="4"/>
    <s v="05/13/2025 7:22 AM"/>
    <d v="2025-05-13T12:33:39"/>
    <x v="1"/>
    <n v="3"/>
    <s v=""/>
    <s v="9000 100B - SUPERINTENDENT"/>
    <s v="240441 - Juan C. Miramontes Jr"/>
    <s v=""/>
  </r>
  <r>
    <x v="20"/>
    <x v="1"/>
    <d v="2025-05-13T00:00:00"/>
    <x v="3"/>
    <s v="05/14/2025 11:24 AM"/>
    <d v="2025-05-15T12:57:54"/>
    <x v="1"/>
    <n v="8"/>
    <s v=""/>
    <s v="9000 100A - PROJECT MANAGER ENGINEER"/>
    <s v="240165 - Luis E. Murcia Orellana"/>
    <s v=""/>
  </r>
  <r>
    <x v="21"/>
    <x v="1"/>
    <d v="2025-05-14T00:00:00"/>
    <x v="2"/>
    <s v="05/14/2025 2:21 PM"/>
    <d v="2025-05-15T12:57:26"/>
    <x v="1"/>
    <n v="5"/>
    <s v=""/>
    <s v="502 6001B - TRAFF Ragle Main"/>
    <s v="440086 - Reyneri M. Caballero"/>
    <s v="Reyneri Caballero's Crew"/>
  </r>
  <r>
    <x v="21"/>
    <x v="1"/>
    <d v="2025-05-14T00:00:00"/>
    <x v="2"/>
    <s v="05/14/2025 2:21 PM"/>
    <d v="2025-05-15T12:57:23"/>
    <x v="1"/>
    <n v="7.5"/>
    <s v=""/>
    <s v="502 6001B - TRAFF Ragle Main"/>
    <s v="440390 - Antonio D. Delasbour"/>
    <s v="Reyneri Caballero's Crew"/>
  </r>
  <r>
    <x v="22"/>
    <x v="1"/>
    <d v="2025-05-14T00:00:00"/>
    <x v="2"/>
    <s v="05/14/2025 6:27 PM"/>
    <d v="2025-05-15T13:00:05"/>
    <x v="1"/>
    <n v="5"/>
    <s v=""/>
    <s v="502 6001B - TRAFF Ragle Main"/>
    <s v="440086 - Reyneri M. Caballero"/>
    <s v=""/>
  </r>
  <r>
    <x v="22"/>
    <x v="1"/>
    <d v="2025-05-13T00:00:00"/>
    <x v="3"/>
    <s v="05/14/2025 6:31 PM"/>
    <d v="2025-05-15T13:00:03"/>
    <x v="1"/>
    <n v="2"/>
    <s v=""/>
    <s v="502 6001B - TRAFF Ragle Main"/>
    <s v="440463 - Daniel Rodriguez Saldierna"/>
    <s v="Reyneri Caballero's Crew"/>
  </r>
  <r>
    <x v="22"/>
    <x v="1"/>
    <d v="2025-05-14T00:00:00"/>
    <x v="2"/>
    <s v="05/14/2025 6:50 PM"/>
    <d v="2025-05-15T13:00:03"/>
    <x v="1"/>
    <n v="2"/>
    <s v=""/>
    <s v="502 6001B - TRAFF Ragle Main"/>
    <s v="440463 - Daniel Rodriguez Saldierna"/>
    <s v="Reyneri Caballero's Crew"/>
  </r>
  <r>
    <x v="22"/>
    <x v="1"/>
    <d v="2025-05-14T00:00:00"/>
    <x v="2"/>
    <s v="05/14/2025 6:50 PM"/>
    <d v="2025-05-15T13:00:01"/>
    <x v="1"/>
    <n v="2"/>
    <s v=""/>
    <s v="502 6001B - TRAFF Ragle Main"/>
    <s v="440455 - Armando Saldierna Jr"/>
    <s v="Reyneri Caballero's Crew"/>
  </r>
  <r>
    <x v="22"/>
    <x v="1"/>
    <d v="2025-05-13T00:00:00"/>
    <x v="3"/>
    <s v="05/14/2025 6:31 PM"/>
    <d v="2025-05-15T13:00:01"/>
    <x v="1"/>
    <n v="2"/>
    <s v=""/>
    <s v="502 6001B - TRAFF Ragle Main"/>
    <s v="440455 - Armando Saldierna Jr"/>
    <s v="Reyneri Caballero's Crew"/>
  </r>
  <r>
    <x v="22"/>
    <x v="1"/>
    <d v="2025-05-12T00:00:00"/>
    <x v="4"/>
    <s v="05/12/2025 11:14 AM"/>
    <d v="2025-05-12T16:23:05"/>
    <x v="1"/>
    <n v="8"/>
    <s v=""/>
    <s v="9000 100A - PROJECT MANAGER ENGINEER"/>
    <s v="210064 - Alejandro J. Rodriguez-Ayala"/>
    <s v=""/>
  </r>
  <r>
    <x v="22"/>
    <x v="1"/>
    <d v="2025-05-13T00:00:00"/>
    <x v="3"/>
    <s v="05/12/2025 11:14 AM"/>
    <d v="2025-05-12T16:23:05"/>
    <x v="1"/>
    <n v="8"/>
    <s v=""/>
    <s v="9000 100A - PROJECT MANAGER ENGINEER"/>
    <s v="210064 - Alejandro J. Rodriguez-Ayala"/>
    <s v=""/>
  </r>
  <r>
    <x v="22"/>
    <x v="1"/>
    <d v="2025-05-14T00:00:00"/>
    <x v="2"/>
    <s v="05/12/2025 11:14 AM"/>
    <d v="2025-05-12T16:23:06"/>
    <x v="1"/>
    <n v="8"/>
    <s v=""/>
    <s v="9000 100A - PROJECT MANAGER ENGINEER"/>
    <s v="210064 - Alejandro J. Rodriguez-Ayala"/>
    <s v=""/>
  </r>
  <r>
    <x v="22"/>
    <x v="1"/>
    <d v="2025-05-15T00:00:00"/>
    <x v="1"/>
    <s v="05/12/2025 11:14 AM"/>
    <d v="2025-05-12T16:23:06"/>
    <x v="1"/>
    <n v="8"/>
    <s v=""/>
    <s v="9000 100A - PROJECT MANAGER ENGINEER"/>
    <s v="210064 - Alejandro J. Rodriguez-Ayala"/>
    <s v=""/>
  </r>
  <r>
    <x v="22"/>
    <x v="1"/>
    <d v="2025-05-16T00:00:00"/>
    <x v="0"/>
    <s v="05/12/2025 11:14 AM"/>
    <d v="2025-05-12T16:23:06"/>
    <x v="1"/>
    <n v="8"/>
    <s v=""/>
    <s v="9000 100A - PROJECT MANAGER ENGINEER"/>
    <s v="210064 - Alejandro J. Rodriguez-Ayala"/>
    <s v=""/>
  </r>
  <r>
    <x v="23"/>
    <x v="6"/>
    <d v="2025-05-12T00:00:00"/>
    <x v="4"/>
    <s v="05/19/2025 6:56 AM"/>
    <d v="2025-05-19T11:56:42"/>
    <x v="1"/>
    <n v="8"/>
    <s v=""/>
    <s v="ESMGMT - Equipment/Service Manager"/>
    <s v="230005 - Clint Mize"/>
    <s v=""/>
  </r>
  <r>
    <x v="23"/>
    <x v="6"/>
    <d v="2025-05-13T00:00:00"/>
    <x v="3"/>
    <s v="05/19/2025 6:56 AM"/>
    <d v="2025-05-19T11:56:42"/>
    <x v="1"/>
    <n v="8"/>
    <s v=""/>
    <s v="ESMGMT - Equipment/Service Manager"/>
    <s v="230005 - Clint Mize"/>
    <s v=""/>
  </r>
  <r>
    <x v="23"/>
    <x v="6"/>
    <d v="2025-05-14T00:00:00"/>
    <x v="2"/>
    <s v="05/19/2025 6:56 AM"/>
    <d v="2025-05-19T11:56:42"/>
    <x v="1"/>
    <n v="8"/>
    <s v=""/>
    <s v="ESMGMT - Equipment/Service Manager"/>
    <s v="230005 - Clint Mize"/>
    <s v=""/>
  </r>
  <r>
    <x v="23"/>
    <x v="6"/>
    <d v="2025-05-15T00:00:00"/>
    <x v="1"/>
    <s v="05/19/2025 6:56 AM"/>
    <d v="2025-05-19T11:56:42"/>
    <x v="1"/>
    <n v="8"/>
    <s v=""/>
    <s v="ESMGMT - Equipment/Service Manager"/>
    <s v="230005 - Clint Mize"/>
    <s v=""/>
  </r>
  <r>
    <x v="23"/>
    <x v="6"/>
    <d v="2025-05-16T00:00:00"/>
    <x v="0"/>
    <s v="05/19/2025 6:56 AM"/>
    <d v="2025-05-19T11:56:42"/>
    <x v="1"/>
    <n v="8"/>
    <s v=""/>
    <s v="ESMGMT - Equipment/Service Manager"/>
    <s v="230005 - Clint Mize"/>
    <s v=""/>
  </r>
  <r>
    <x v="23"/>
    <x v="6"/>
    <d v="2025-05-16T00:00:00"/>
    <x v="0"/>
    <s v="05/16/2025 6:13 PM"/>
    <d v="2025-05-19T11:57:09"/>
    <x v="1"/>
    <n v="4"/>
    <s v=""/>
    <s v="ESEXC - Excavator Repair"/>
    <s v="230019 - Korbin E. Gee"/>
    <s v=""/>
  </r>
  <r>
    <x v="23"/>
    <x v="6"/>
    <d v="2025-05-16T00:00:00"/>
    <x v="0"/>
    <s v="05/16/2025 6:14 PM"/>
    <d v="2025-05-19T11:57:09"/>
    <x v="1"/>
    <n v="4"/>
    <s v=""/>
    <s v="ESTRUCKLT - Truck/Light Repair"/>
    <s v="230019 - Korbin E. Gee"/>
    <s v=""/>
  </r>
  <r>
    <x v="23"/>
    <x v="6"/>
    <d v="2025-05-16T00:00:00"/>
    <x v="0"/>
    <s v="05/16/2025 5:16 PM"/>
    <d v="2025-05-19T11:56:46"/>
    <x v="1"/>
    <n v="8"/>
    <s v=""/>
    <s v="ESEXC - Excavator Repair"/>
    <s v="230015 - Ivan Torres"/>
    <s v=""/>
  </r>
  <r>
    <x v="23"/>
    <x v="6"/>
    <d v="2025-05-16T00:00:00"/>
    <x v="0"/>
    <s v="05/19/2025 6:56 AM"/>
    <d v="2025-05-19T11:56:54"/>
    <x v="1"/>
    <n v="4"/>
    <s v=""/>
    <s v="DISPATCH - EQUIP TRUCK DISPATCHING"/>
    <s v="800057 - Jesse A. Moore"/>
    <s v=""/>
  </r>
  <r>
    <x v="18"/>
    <x v="6"/>
    <d v="2025-05-16T00:00:00"/>
    <x v="0"/>
    <s v="05/19/2025 6:56 AM"/>
    <d v="2025-05-19T11:57:23"/>
    <x v="1"/>
    <n v="4"/>
    <s v=""/>
    <s v="DISPATCH - EQUIP TRUCK DISPATCHING"/>
    <s v="800057 - Jesse A. Moore"/>
    <s v=""/>
  </r>
  <r>
    <x v="23"/>
    <x v="6"/>
    <d v="2025-05-16T00:00:00"/>
    <x v="0"/>
    <s v="05/16/2025 3:21 PM"/>
    <d v="2025-05-19T11:57:14"/>
    <x v="1"/>
    <n v="8"/>
    <s v=""/>
    <s v="ESEXC - Excavator Repair"/>
    <s v="230018 - Michael A. Hammons"/>
    <s v=""/>
  </r>
  <r>
    <x v="3"/>
    <x v="2"/>
    <d v="2025-05-13T00:00:00"/>
    <x v="3"/>
    <s v="05/14/2025 6:59 AM"/>
    <d v="2025-05-14T13:24:34"/>
    <x v="1"/>
    <n v="1.5"/>
    <s v=""/>
    <s v="502 6001B - TRAFF Ragle Main"/>
    <s v="240254 - Salvador Rodriguez Jr"/>
    <s v="Omar Ramirez Traffic Crew"/>
  </r>
  <r>
    <x v="3"/>
    <x v="2"/>
    <d v="2025-05-13T00:00:00"/>
    <x v="3"/>
    <s v="05/14/2025 6:59 AM"/>
    <d v="2025-05-14T13:24:41"/>
    <x v="1"/>
    <n v="1.5"/>
    <s v=""/>
    <s v="502 6001B - TRAFF Ragle Main"/>
    <s v="240713 - Olivorio Loredo Jr"/>
    <s v="Omar Ramirez Traffic Crew"/>
  </r>
  <r>
    <x v="3"/>
    <x v="2"/>
    <d v="2025-05-13T00:00:00"/>
    <x v="3"/>
    <s v="05/13/2025 8:51 AM"/>
    <d v="2025-05-13T13:51:40"/>
    <x v="1"/>
    <n v="2"/>
    <s v=""/>
    <s v="9000 100A - PROJECT MANAGER ENGINEER"/>
    <s v="410012 - Osama M. Abunemeh"/>
    <s v=""/>
  </r>
  <r>
    <x v="3"/>
    <x v="2"/>
    <d v="2025-05-14T00:00:00"/>
    <x v="2"/>
    <s v="05/14/2025 8:23 AM"/>
    <d v="2025-05-14T13:24:37"/>
    <x v="1"/>
    <n v="2"/>
    <s v=""/>
    <s v="9000 100A - PROJECT MANAGER ENGINEER"/>
    <s v="410012 - Osama M. Abunemeh"/>
    <s v=""/>
  </r>
  <r>
    <x v="3"/>
    <x v="2"/>
    <d v="2025-05-15T00:00:00"/>
    <x v="1"/>
    <s v="05/15/2025 8:56 AM"/>
    <d v="2025-05-15T13:56:50"/>
    <x v="1"/>
    <n v="1"/>
    <s v=""/>
    <s v="9000 100A - PROJECT MANAGER ENGINEER"/>
    <s v="410012 - Osama M. Abunemeh"/>
    <s v=""/>
  </r>
  <r>
    <x v="4"/>
    <x v="3"/>
    <d v="2025-05-15T00:00:00"/>
    <x v="1"/>
    <s v="05/15/2025 8:56 AM"/>
    <d v="2025-05-15T13:56:40"/>
    <x v="1"/>
    <n v="6"/>
    <s v=""/>
    <s v="9000 100A - PROJECT MANAGER ENGINEER"/>
    <s v="410012 - Osama M. Abunemeh"/>
    <s v=""/>
  </r>
  <r>
    <x v="4"/>
    <x v="3"/>
    <d v="2025-05-12T00:00:00"/>
    <x v="4"/>
    <s v="05/13/2025 8:50 AM"/>
    <d v="2025-05-13T13:51:25"/>
    <x v="1"/>
    <n v="8"/>
    <s v=""/>
    <s v="9000 100A - PROJECT MANAGER ENGINEER"/>
    <s v="410012 - Osama M. Abunemeh"/>
    <s v=""/>
  </r>
  <r>
    <x v="4"/>
    <x v="3"/>
    <d v="2025-05-13T00:00:00"/>
    <x v="3"/>
    <s v="05/13/2025 8:50 AM"/>
    <d v="2025-05-13T13:51:25"/>
    <x v="1"/>
    <n v="6"/>
    <s v=""/>
    <s v="9000 100A - PROJECT MANAGER ENGINEER"/>
    <s v="410012 - Osama M. Abunemeh"/>
    <s v=""/>
  </r>
  <r>
    <x v="4"/>
    <x v="3"/>
    <d v="2025-05-14T00:00:00"/>
    <x v="2"/>
    <s v="05/14/2025 8:23 AM"/>
    <d v="2025-05-14T13:24:09"/>
    <x v="1"/>
    <n v="4"/>
    <s v=""/>
    <s v="9000 100A - PROJECT MANAGER ENGINEER"/>
    <s v="410012 - Osama M. Abunemeh"/>
    <s v=""/>
  </r>
  <r>
    <x v="10"/>
    <x v="5"/>
    <d v="2025-05-16T00:00:00"/>
    <x v="0"/>
    <s v="05/16/2025 11:43 AM"/>
    <d v="2025-05-19T06:42:24"/>
    <x v="1"/>
    <n v="2"/>
    <s v=""/>
    <s v="9000 100S - Safety/Survey/Scheduling"/>
    <s v="800072 - Mario Moya"/>
    <s v=""/>
  </r>
  <r>
    <x v="10"/>
    <x v="5"/>
    <d v="2025-05-13T00:00:00"/>
    <x v="3"/>
    <s v="05/14/2025 3:32 PM"/>
    <d v="2025-05-19T06:42:24"/>
    <x v="1"/>
    <n v="2"/>
    <s v=""/>
    <s v="9000 100S - Safety/Survey/Scheduling"/>
    <s v="800072 - Mario Moya"/>
    <s v=""/>
  </r>
  <r>
    <x v="10"/>
    <x v="5"/>
    <d v="2025-05-14T00:00:00"/>
    <x v="2"/>
    <s v="05/14/2025 3:33 PM"/>
    <d v="2025-05-19T06:42:24"/>
    <x v="1"/>
    <n v="1"/>
    <s v=""/>
    <s v="9000 100S - Safety/Survey/Scheduling"/>
    <s v="800072 - Mario Moya"/>
    <s v=""/>
  </r>
  <r>
    <x v="10"/>
    <x v="5"/>
    <d v="2025-05-15T00:00:00"/>
    <x v="1"/>
    <s v="05/15/2025 2:19 PM"/>
    <d v="2025-05-19T06:42:24"/>
    <x v="1"/>
    <n v="3"/>
    <s v=""/>
    <s v="9000 100S - Safety/Survey/Scheduling"/>
    <s v="800072 - Mario Moya"/>
    <s v=""/>
  </r>
  <r>
    <x v="10"/>
    <x v="5"/>
    <d v="2025-05-12T00:00:00"/>
    <x v="4"/>
    <s v="05/12/2025 3:35 PM"/>
    <d v="2025-05-19T06:42:24"/>
    <x v="1"/>
    <n v="4"/>
    <s v=""/>
    <s v="9000 100S - Safety/Survey/Scheduling"/>
    <s v="800072 - Mario Moya"/>
    <s v=""/>
  </r>
  <r>
    <x v="10"/>
    <x v="5"/>
    <d v="2025-05-12T00:00:00"/>
    <x v="4"/>
    <s v="05/12/2025 8:48 AM"/>
    <d v="2025-05-19T06:37:02"/>
    <x v="1"/>
    <n v="8"/>
    <s v=""/>
    <s v="ESTIMATING - Estimating"/>
    <s v="210003 - Ammar I. Elhamad"/>
    <s v=""/>
  </r>
  <r>
    <x v="10"/>
    <x v="5"/>
    <d v="2025-05-13T00:00:00"/>
    <x v="3"/>
    <s v="05/12/2025 8:48 AM"/>
    <d v="2025-05-19T06:37:02"/>
    <x v="1"/>
    <n v="8"/>
    <s v=""/>
    <s v="ESTIMATING - Estimating"/>
    <s v="210003 - Ammar I. Elhamad"/>
    <s v=""/>
  </r>
  <r>
    <x v="10"/>
    <x v="5"/>
    <d v="2025-05-14T00:00:00"/>
    <x v="2"/>
    <s v="05/12/2025 8:48 AM"/>
    <d v="2025-05-19T06:37:02"/>
    <x v="1"/>
    <n v="8"/>
    <s v=""/>
    <s v="ESTIMATING - Estimating"/>
    <s v="210003 - Ammar I. Elhamad"/>
    <s v=""/>
  </r>
  <r>
    <x v="10"/>
    <x v="5"/>
    <d v="2025-05-15T00:00:00"/>
    <x v="1"/>
    <s v="05/12/2025 8:48 AM"/>
    <d v="2025-05-19T06:37:02"/>
    <x v="1"/>
    <n v="8"/>
    <s v=""/>
    <s v="ESTIMATING - Estimating"/>
    <s v="210003 - Ammar I. Elhamad"/>
    <s v=""/>
  </r>
  <r>
    <x v="10"/>
    <x v="5"/>
    <d v="2025-05-16T00:00:00"/>
    <x v="0"/>
    <s v="05/12/2025 8:49 AM"/>
    <d v="2025-05-19T06:37:02"/>
    <x v="1"/>
    <n v="4"/>
    <s v=""/>
    <s v="PROJCONT - Project Controls"/>
    <s v="210003 - Ammar I. Elhamad"/>
    <s v=""/>
  </r>
  <r>
    <x v="10"/>
    <x v="5"/>
    <d v="2025-05-16T00:00:00"/>
    <x v="0"/>
    <s v="05/12/2025 8:49 AM"/>
    <d v="2025-05-19T06:37:02"/>
    <x v="1"/>
    <n v="4"/>
    <s v=""/>
    <s v="PRECONST - Preconstruction"/>
    <s v="210003 - Ammar I. Elhamad"/>
    <s v=""/>
  </r>
  <r>
    <x v="15"/>
    <x v="5"/>
    <d v="2025-05-12T00:00:00"/>
    <x v="4"/>
    <s v="05/14/2025 7:31 AM"/>
    <d v="2025-05-19T06:40:39"/>
    <x v="1"/>
    <n v="8"/>
    <s v=""/>
    <s v="INFTECHL - Information Technology Labor"/>
    <s v="800073 - Anthony McCann"/>
    <s v=""/>
  </r>
  <r>
    <x v="15"/>
    <x v="5"/>
    <d v="2025-05-13T00:00:00"/>
    <x v="3"/>
    <s v="05/14/2025 7:31 AM"/>
    <d v="2025-05-19T06:40:39"/>
    <x v="1"/>
    <n v="8"/>
    <s v=""/>
    <s v="INFTECHL - Information Technology Labor"/>
    <s v="800073 - Anthony McCann"/>
    <s v=""/>
  </r>
  <r>
    <x v="15"/>
    <x v="5"/>
    <d v="2025-05-16T00:00:00"/>
    <x v="0"/>
    <s v="05/16/2025 3:44 PM"/>
    <d v="2025-05-19T06:40:39"/>
    <x v="1"/>
    <n v="8"/>
    <s v=""/>
    <s v="INFTECHL - Information Technology Labor"/>
    <s v="800073 - Anthony McCann"/>
    <s v=""/>
  </r>
  <r>
    <x v="15"/>
    <x v="5"/>
    <d v="2025-05-14T00:00:00"/>
    <x v="2"/>
    <s v="05/15/2025 3:45 PM"/>
    <d v="2025-05-19T06:40:39"/>
    <x v="1"/>
    <n v="8"/>
    <s v=""/>
    <s v="INFTECHL - Information Technology Labor"/>
    <s v="800073 - Anthony McCann"/>
    <s v=""/>
  </r>
  <r>
    <x v="15"/>
    <x v="5"/>
    <d v="2025-05-15T00:00:00"/>
    <x v="1"/>
    <s v="05/15/2025 3:45 PM"/>
    <d v="2025-05-19T06:40:39"/>
    <x v="1"/>
    <n v="8"/>
    <s v=""/>
    <s v="INFTECHL - Information Technology Labor"/>
    <s v="800073 - Anthony McCann"/>
    <s v=""/>
  </r>
  <r>
    <x v="10"/>
    <x v="5"/>
    <d v="2025-05-12T00:00:00"/>
    <x v="4"/>
    <s v="05/16/2025 2:34 PM"/>
    <d v="2025-05-19T06:37:29"/>
    <x v="1"/>
    <n v="8"/>
    <s v=""/>
    <s v="RECRUITING - Recruiting"/>
    <s v="800064 - Diego Lozano Welsh"/>
    <s v=""/>
  </r>
  <r>
    <x v="10"/>
    <x v="5"/>
    <d v="2025-05-13T00:00:00"/>
    <x v="3"/>
    <s v="05/16/2025 2:34 PM"/>
    <d v="2025-05-19T06:37:29"/>
    <x v="1"/>
    <n v="8"/>
    <s v=""/>
    <s v="RECRUITING - Recruiting"/>
    <s v="800064 - Diego Lozano Welsh"/>
    <s v=""/>
  </r>
  <r>
    <x v="10"/>
    <x v="5"/>
    <d v="2025-05-14T00:00:00"/>
    <x v="2"/>
    <s v="05/16/2025 2:34 PM"/>
    <d v="2025-05-19T06:37:29"/>
    <x v="1"/>
    <n v="8"/>
    <s v=""/>
    <s v="RECRUITING - Recruiting"/>
    <s v="800064 - Diego Lozano Welsh"/>
    <s v=""/>
  </r>
  <r>
    <x v="10"/>
    <x v="5"/>
    <d v="2025-05-15T00:00:00"/>
    <x v="1"/>
    <s v="05/16/2025 2:34 PM"/>
    <d v="2025-05-19T06:37:29"/>
    <x v="1"/>
    <n v="8"/>
    <s v=""/>
    <s v="RECRUITING - Recruiting"/>
    <s v="800064 - Diego Lozano Welsh"/>
    <s v=""/>
  </r>
  <r>
    <x v="10"/>
    <x v="5"/>
    <d v="2025-05-16T00:00:00"/>
    <x v="0"/>
    <s v="05/16/2025 2:34 PM"/>
    <d v="2025-05-19T06:37:29"/>
    <x v="1"/>
    <n v="8"/>
    <s v=""/>
    <s v="RECRUITING - Recruiting"/>
    <s v="800064 - Diego Lozano Welsh"/>
    <s v=""/>
  </r>
  <r>
    <x v="10"/>
    <x v="5"/>
    <d v="2025-05-12T00:00:00"/>
    <x v="4"/>
    <s v="05/12/2025 8:28 AM"/>
    <d v="2025-05-19T06:37:09"/>
    <x v="1"/>
    <n v="8"/>
    <s v=""/>
    <s v="BUSADMIN - Business Administrator"/>
    <s v="800021 - Brett Watson"/>
    <s v=""/>
  </r>
  <r>
    <x v="10"/>
    <x v="5"/>
    <d v="2025-05-13T00:00:00"/>
    <x v="3"/>
    <s v="05/12/2025 8:28 AM"/>
    <d v="2025-05-19T06:37:09"/>
    <x v="1"/>
    <n v="8"/>
    <s v=""/>
    <s v="BUSADMIN - Business Administrator"/>
    <s v="800021 - Brett Watson"/>
    <s v=""/>
  </r>
  <r>
    <x v="10"/>
    <x v="5"/>
    <d v="2025-05-14T00:00:00"/>
    <x v="2"/>
    <s v="05/12/2025 8:28 AM"/>
    <d v="2025-05-19T06:37:09"/>
    <x v="1"/>
    <n v="8"/>
    <s v=""/>
    <s v="BUSADMIN - Business Administrator"/>
    <s v="800021 - Brett Watson"/>
    <s v=""/>
  </r>
  <r>
    <x v="10"/>
    <x v="5"/>
    <d v="2025-05-15T00:00:00"/>
    <x v="1"/>
    <s v="05/12/2025 8:28 AM"/>
    <d v="2025-05-19T06:37:09"/>
    <x v="1"/>
    <n v="8"/>
    <s v=""/>
    <s v="BUSADMIN - Business Administrator"/>
    <s v="800021 - Brett Watson"/>
    <s v=""/>
  </r>
  <r>
    <x v="10"/>
    <x v="5"/>
    <d v="2025-05-16T00:00:00"/>
    <x v="0"/>
    <s v="05/12/2025 8:28 AM"/>
    <d v="2025-05-19T06:37:09"/>
    <x v="1"/>
    <n v="8"/>
    <s v=""/>
    <s v="BUSADMIN - Business Administrator"/>
    <s v="800021 - Brett Watson"/>
    <s v=""/>
  </r>
  <r>
    <x v="10"/>
    <x v="5"/>
    <d v="2025-05-12T00:00:00"/>
    <x v="4"/>
    <s v="05/12/2025 1:07 PM"/>
    <d v="2025-05-19T06:37:16"/>
    <x v="1"/>
    <n v="8"/>
    <s v=""/>
    <s v="PROJCONT - Project Controls"/>
    <s v="800029 - Britney M. Pan"/>
    <s v=""/>
  </r>
  <r>
    <x v="10"/>
    <x v="5"/>
    <d v="2025-05-13T00:00:00"/>
    <x v="3"/>
    <s v="05/12/2025 1:07 PM"/>
    <d v="2025-05-19T06:37:16"/>
    <x v="1"/>
    <n v="8"/>
    <s v=""/>
    <s v="PROJCONT - Project Controls"/>
    <s v="800029 - Britney M. Pan"/>
    <s v=""/>
  </r>
  <r>
    <x v="10"/>
    <x v="5"/>
    <d v="2025-05-14T00:00:00"/>
    <x v="2"/>
    <s v="05/12/2025 1:07 PM"/>
    <d v="2025-05-19T06:37:16"/>
    <x v="1"/>
    <n v="8"/>
    <s v=""/>
    <s v="PROJCONT - Project Controls"/>
    <s v="800029 - Britney M. Pan"/>
    <s v=""/>
  </r>
  <r>
    <x v="10"/>
    <x v="5"/>
    <d v="2025-05-15T00:00:00"/>
    <x v="1"/>
    <s v="05/12/2025 1:07 PM"/>
    <d v="2025-05-19T06:37:16"/>
    <x v="1"/>
    <n v="8"/>
    <s v=""/>
    <s v="PROJCONT - Project Controls"/>
    <s v="800029 - Britney M. Pan"/>
    <s v=""/>
  </r>
  <r>
    <x v="10"/>
    <x v="5"/>
    <d v="2025-05-16T00:00:00"/>
    <x v="0"/>
    <s v="05/12/2025 1:07 PM"/>
    <d v="2025-05-19T06:37:16"/>
    <x v="1"/>
    <n v="8"/>
    <s v=""/>
    <s v="PROJCONT - Project Controls"/>
    <s v="800029 - Britney M. Pan"/>
    <s v=""/>
  </r>
  <r>
    <x v="10"/>
    <x v="5"/>
    <d v="2025-05-13T00:00:00"/>
    <x v="3"/>
    <s v="05/14/2025 8:18 PM"/>
    <d v="2025-05-19T06:44:07"/>
    <x v="1"/>
    <n v="4"/>
    <s v=""/>
    <s v="9000 100S - Safety/Survey/Scheduling"/>
    <s v="800069 - Said A. Garcia"/>
    <s v=""/>
  </r>
  <r>
    <x v="10"/>
    <x v="5"/>
    <d v="2025-05-14T00:00:00"/>
    <x v="2"/>
    <s v="05/15/2025 2:19 PM"/>
    <d v="2025-05-19T06:44:07"/>
    <x v="1"/>
    <n v="4"/>
    <s v=""/>
    <s v="9000 100S - Safety/Survey/Scheduling"/>
    <s v="800069 - Said A. Garcia"/>
    <s v=""/>
  </r>
  <r>
    <x v="10"/>
    <x v="5"/>
    <d v="2025-05-15T00:00:00"/>
    <x v="1"/>
    <s v="05/15/2025 2:19 PM"/>
    <d v="2025-05-19T06:44:07"/>
    <x v="1"/>
    <n v="4"/>
    <s v=""/>
    <s v="9000 100S - Safety/Survey/Scheduling"/>
    <s v="800069 - Said A. Garcia"/>
    <s v=""/>
  </r>
  <r>
    <x v="10"/>
    <x v="5"/>
    <d v="2025-05-15T00:00:00"/>
    <x v="1"/>
    <s v="05/15/2025 6:45 PM"/>
    <d v="2025-05-19T06:38:22"/>
    <x v="1"/>
    <n v="8"/>
    <s v=""/>
    <s v="BUSADMIN - Business Administrator"/>
    <s v="800006 - Edina Haracic"/>
    <s v=""/>
  </r>
  <r>
    <x v="10"/>
    <x v="5"/>
    <d v="2025-05-16T00:00:00"/>
    <x v="0"/>
    <s v="05/15/2025 6:53 PM"/>
    <d v="2025-05-19T06:38:22"/>
    <x v="1"/>
    <n v="8"/>
    <s v=""/>
    <s v="BUSADMIN - Business Administrator"/>
    <s v="800006 - Edina Haracic"/>
    <s v=""/>
  </r>
  <r>
    <x v="10"/>
    <x v="5"/>
    <d v="2025-05-12T00:00:00"/>
    <x v="4"/>
    <s v="05/15/2025 6:41 PM"/>
    <d v="2025-05-19T06:38:22"/>
    <x v="1"/>
    <n v="8"/>
    <s v=""/>
    <s v="BUSADMIN - Business Administrator"/>
    <s v="800006 - Edina Haracic"/>
    <s v=""/>
  </r>
  <r>
    <x v="10"/>
    <x v="5"/>
    <d v="2025-05-13T00:00:00"/>
    <x v="3"/>
    <s v="05/15/2025 6:42 PM"/>
    <d v="2025-05-19T06:38:22"/>
    <x v="1"/>
    <n v="8"/>
    <s v=""/>
    <s v="BUSADMIN - Business Administrator"/>
    <s v="800006 - Edina Haracic"/>
    <s v=""/>
  </r>
  <r>
    <x v="10"/>
    <x v="5"/>
    <d v="2025-05-14T00:00:00"/>
    <x v="2"/>
    <s v="05/15/2025 6:44 PM"/>
    <d v="2025-05-19T06:38:22"/>
    <x v="1"/>
    <n v="8"/>
    <s v=""/>
    <s v="BUSADMIN - Business Administrator"/>
    <s v="800006 - Edina Haracic"/>
    <s v=""/>
  </r>
  <r>
    <x v="10"/>
    <x v="5"/>
    <d v="2025-05-12T00:00:00"/>
    <x v="4"/>
    <s v="05/12/2025 8:21 AM"/>
    <d v="2025-05-19T06:38:32"/>
    <x v="1"/>
    <n v="8"/>
    <s v=""/>
    <s v="BUSADMIN - Business Administrator"/>
    <s v="800041 - Jose M. Ameneiro Camalleris"/>
    <s v=""/>
  </r>
  <r>
    <x v="10"/>
    <x v="5"/>
    <d v="2025-05-13T00:00:00"/>
    <x v="3"/>
    <s v="05/12/2025 8:21 AM"/>
    <d v="2025-05-19T06:38:32"/>
    <x v="1"/>
    <n v="8"/>
    <s v=""/>
    <s v="BUSADMIN - Business Administrator"/>
    <s v="800041 - Jose M. Ameneiro Camalleris"/>
    <s v=""/>
  </r>
  <r>
    <x v="10"/>
    <x v="5"/>
    <d v="2025-05-14T00:00:00"/>
    <x v="2"/>
    <s v="05/12/2025 8:21 AM"/>
    <d v="2025-05-19T06:38:32"/>
    <x v="1"/>
    <n v="8"/>
    <s v=""/>
    <s v="BUSADMIN - Business Administrator"/>
    <s v="800041 - Jose M. Ameneiro Camalleris"/>
    <s v=""/>
  </r>
  <r>
    <x v="10"/>
    <x v="5"/>
    <d v="2025-05-15T00:00:00"/>
    <x v="1"/>
    <s v="05/12/2025 8:21 AM"/>
    <d v="2025-05-19T06:38:32"/>
    <x v="1"/>
    <n v="8"/>
    <s v=""/>
    <s v="BUSADMIN - Business Administrator"/>
    <s v="800041 - Jose M. Ameneiro Camalleris"/>
    <s v=""/>
  </r>
  <r>
    <x v="10"/>
    <x v="5"/>
    <d v="2025-05-16T00:00:00"/>
    <x v="0"/>
    <s v="05/12/2025 8:21 AM"/>
    <d v="2025-05-19T06:38:32"/>
    <x v="1"/>
    <n v="8"/>
    <s v=""/>
    <s v="BUSADMIN - Business Administrator"/>
    <s v="800041 - Jose M. Ameneiro Camalleris"/>
    <s v=""/>
  </r>
  <r>
    <x v="10"/>
    <x v="5"/>
    <d v="2025-05-13T00:00:00"/>
    <x v="3"/>
    <s v="05/16/2025 12:11 PM"/>
    <d v="2025-05-19T06:39:44"/>
    <x v="1"/>
    <n v="8"/>
    <s v=""/>
    <s v="HRADMIN - HR Administrator"/>
    <s v="800065 - Leticia Alaniz"/>
    <s v=""/>
  </r>
  <r>
    <x v="10"/>
    <x v="5"/>
    <d v="2025-05-14T00:00:00"/>
    <x v="2"/>
    <s v="05/16/2025 12:11 PM"/>
    <d v="2025-05-19T06:39:44"/>
    <x v="1"/>
    <n v="9"/>
    <s v=""/>
    <s v="HRADMIN - HR Administrator"/>
    <s v="800065 - Leticia Alaniz"/>
    <s v=""/>
  </r>
  <r>
    <x v="10"/>
    <x v="5"/>
    <d v="2025-05-15T00:00:00"/>
    <x v="1"/>
    <s v="05/16/2025 12:12 PM"/>
    <d v="2025-05-19T06:39:44"/>
    <x v="1"/>
    <n v="4"/>
    <s v=""/>
    <s v="HRADMIN - HR Administrator"/>
    <s v="800065 - Leticia Alaniz"/>
    <s v=""/>
  </r>
  <r>
    <x v="10"/>
    <x v="5"/>
    <d v="2025-05-16T00:00:00"/>
    <x v="0"/>
    <s v="05/16/2025 12:12 PM"/>
    <d v="2025-05-19T06:39:44"/>
    <x v="1"/>
    <n v="9"/>
    <s v=""/>
    <s v="HRADMIN - HR Administrator"/>
    <s v="800065 - Leticia Alaniz"/>
    <s v=""/>
  </r>
  <r>
    <x v="10"/>
    <x v="5"/>
    <d v="2025-05-12T00:00:00"/>
    <x v="4"/>
    <s v="05/12/2025 8:36 AM"/>
    <d v="2025-05-19T06:39:44"/>
    <x v="1"/>
    <n v="8"/>
    <s v=""/>
    <s v="HRADMIN - HR Administrator"/>
    <s v="800065 - Leticia Alaniz"/>
    <s v=""/>
  </r>
  <r>
    <x v="15"/>
    <x v="5"/>
    <d v="2025-05-13T00:00:00"/>
    <x v="3"/>
    <s v="05/14/2025 8:48 AM"/>
    <d v="2025-05-19T06:40:47"/>
    <x v="1"/>
    <n v="5"/>
    <s v=""/>
    <s v="INFTECHL - Information Technology Labor"/>
    <s v="210013 - Matthew C. Shaylor"/>
    <s v=""/>
  </r>
  <r>
    <x v="10"/>
    <x v="5"/>
    <d v="2025-05-12T00:00:00"/>
    <x v="4"/>
    <s v="05/12/2025 1:53 PM"/>
    <d v="2025-05-19T06:44:35"/>
    <x v="1"/>
    <n v="4"/>
    <s v=""/>
    <s v="9000 100S - Safety/Survey/Scheduling"/>
    <s v="210013 - Matthew C. Shaylor"/>
    <s v=""/>
  </r>
  <r>
    <x v="10"/>
    <x v="5"/>
    <d v="2025-05-14T00:00:00"/>
    <x v="2"/>
    <s v="05/14/2025 8:47 AM"/>
    <d v="2025-05-19T06:44:35"/>
    <x v="1"/>
    <n v="8"/>
    <s v=""/>
    <s v="9000 100S - Safety/Survey/Scheduling"/>
    <s v="210013 - Matthew C. Shaylor"/>
    <s v=""/>
  </r>
  <r>
    <x v="10"/>
    <x v="5"/>
    <d v="2025-05-12T00:00:00"/>
    <x v="4"/>
    <s v="05/14/2025 4:08 PM"/>
    <d v="2025-05-19T06:38:40"/>
    <x v="1"/>
    <n v="8"/>
    <s v=""/>
    <s v="ONBOARDING - Onboarding"/>
    <s v="800026 - Kate White"/>
    <s v=""/>
  </r>
  <r>
    <x v="10"/>
    <x v="5"/>
    <d v="2025-05-13T00:00:00"/>
    <x v="3"/>
    <s v="05/14/2025 4:08 PM"/>
    <d v="2025-05-19T06:38:40"/>
    <x v="1"/>
    <n v="8"/>
    <s v=""/>
    <s v="ONBOARDING - Onboarding"/>
    <s v="800026 - Kate White"/>
    <s v=""/>
  </r>
  <r>
    <x v="10"/>
    <x v="5"/>
    <d v="2025-05-14T00:00:00"/>
    <x v="2"/>
    <s v="05/14/2025 4:08 PM"/>
    <d v="2025-05-19T06:38:40"/>
    <x v="1"/>
    <n v="8"/>
    <s v=""/>
    <s v="ONBOARDING - Onboarding"/>
    <s v="800026 - Kate White"/>
    <s v=""/>
  </r>
  <r>
    <x v="10"/>
    <x v="5"/>
    <d v="2025-05-15T00:00:00"/>
    <x v="1"/>
    <s v="05/14/2025 4:08 PM"/>
    <d v="2025-05-19T06:38:40"/>
    <x v="1"/>
    <n v="8"/>
    <s v=""/>
    <s v="ONBOARDING - Onboarding"/>
    <s v="800026 - Kate White"/>
    <s v=""/>
  </r>
  <r>
    <x v="10"/>
    <x v="5"/>
    <d v="2025-05-16T00:00:00"/>
    <x v="0"/>
    <s v="05/14/2025 4:08 PM"/>
    <d v="2025-05-19T06:38:40"/>
    <x v="1"/>
    <n v="8"/>
    <s v=""/>
    <s v="ONBOARDING - Onboarding"/>
    <s v="800026 - Kate White"/>
    <s v=""/>
  </r>
  <r>
    <x v="10"/>
    <x v="5"/>
    <d v="2025-05-12T00:00:00"/>
    <x v="4"/>
    <s v="05/12/2025 8:35 AM"/>
    <d v="2025-05-19T06:37:23"/>
    <x v="1"/>
    <n v="8"/>
    <s v=""/>
    <s v="BUSADMIN - Business Administrator"/>
    <s v="800048 - Diana Torres"/>
    <s v=""/>
  </r>
  <r>
    <x v="10"/>
    <x v="5"/>
    <d v="2025-05-13T00:00:00"/>
    <x v="3"/>
    <s v="05/12/2025 8:35 AM"/>
    <d v="2025-05-19T06:37:23"/>
    <x v="1"/>
    <n v="8"/>
    <s v=""/>
    <s v="BUSADMIN - Business Administrator"/>
    <s v="800048 - Diana Torres"/>
    <s v=""/>
  </r>
  <r>
    <x v="10"/>
    <x v="5"/>
    <d v="2025-05-14T00:00:00"/>
    <x v="2"/>
    <s v="05/12/2025 8:35 AM"/>
    <d v="2025-05-19T06:37:23"/>
    <x v="1"/>
    <n v="8"/>
    <s v=""/>
    <s v="BUSADMIN - Business Administrator"/>
    <s v="800048 - Diana Torres"/>
    <s v=""/>
  </r>
  <r>
    <x v="10"/>
    <x v="5"/>
    <d v="2025-05-15T00:00:00"/>
    <x v="1"/>
    <s v="05/12/2025 8:35 AM"/>
    <d v="2025-05-19T06:37:23"/>
    <x v="1"/>
    <n v="8"/>
    <s v=""/>
    <s v="BUSADMIN - Business Administrator"/>
    <s v="800048 - Diana Torres"/>
    <s v=""/>
  </r>
  <r>
    <x v="10"/>
    <x v="5"/>
    <d v="2025-05-16T00:00:00"/>
    <x v="0"/>
    <s v="05/12/2025 8:35 AM"/>
    <d v="2025-05-19T06:37:23"/>
    <x v="1"/>
    <n v="8"/>
    <s v=""/>
    <s v="BUSADMIN - Business Administrator"/>
    <s v="800048 - Diana Torres"/>
    <s v=""/>
  </r>
  <r>
    <x v="10"/>
    <x v="5"/>
    <d v="2025-05-12T00:00:00"/>
    <x v="4"/>
    <s v="05/16/2025 4:58 PM"/>
    <d v="2025-05-19T06:39:56"/>
    <x v="1"/>
    <n v="8"/>
    <s v=""/>
    <s v="RECRUITING - Recruiting"/>
    <s v="820001 - Matthew A. Hallman"/>
    <s v=""/>
  </r>
  <r>
    <x v="10"/>
    <x v="5"/>
    <d v="2025-05-13T00:00:00"/>
    <x v="3"/>
    <s v="05/16/2025 4:58 PM"/>
    <d v="2025-05-19T06:39:56"/>
    <x v="1"/>
    <n v="8"/>
    <s v=""/>
    <s v="RECRUITING - Recruiting"/>
    <s v="820001 - Matthew A. Hallman"/>
    <s v=""/>
  </r>
  <r>
    <x v="10"/>
    <x v="5"/>
    <d v="2025-05-14T00:00:00"/>
    <x v="2"/>
    <s v="05/16/2025 4:58 PM"/>
    <d v="2025-05-19T06:39:56"/>
    <x v="1"/>
    <n v="8"/>
    <s v=""/>
    <s v="RECRUITING - Recruiting"/>
    <s v="820001 - Matthew A. Hallman"/>
    <s v=""/>
  </r>
  <r>
    <x v="10"/>
    <x v="5"/>
    <d v="2025-05-15T00:00:00"/>
    <x v="1"/>
    <s v="05/16/2025 4:58 PM"/>
    <d v="2025-05-19T06:39:56"/>
    <x v="1"/>
    <n v="8"/>
    <s v=""/>
    <s v="RECRUITING - Recruiting"/>
    <s v="820001 - Matthew A. Hallman"/>
    <s v=""/>
  </r>
  <r>
    <x v="10"/>
    <x v="5"/>
    <d v="2025-05-16T00:00:00"/>
    <x v="0"/>
    <s v="05/16/2025 4:58 PM"/>
    <d v="2025-05-19T06:39:56"/>
    <x v="1"/>
    <n v="8"/>
    <s v=""/>
    <s v="RECRUITING - Recruiting"/>
    <s v="820001 - Matthew A. Hallman"/>
    <s v=""/>
  </r>
  <r>
    <x v="24"/>
    <x v="2"/>
    <d v="2025-05-16T00:00:00"/>
    <x v="0"/>
    <s v="05/16/2025 1:23 PM"/>
    <d v="2025-05-19T11:37:10"/>
    <x v="1"/>
    <n v="2"/>
    <s v=""/>
    <s v="500 6001K - MOB DEMOB CREW"/>
    <s v="240800 - Rigoberto Chavez"/>
    <s v="Josue Martinez"/>
  </r>
  <r>
    <x v="24"/>
    <x v="2"/>
    <d v="2025-05-13T00:00:00"/>
    <x v="3"/>
    <s v="05/14/2025 7:12 AM"/>
    <d v="2025-05-14T13:09:19"/>
    <x v="1"/>
    <n v="8"/>
    <s v=""/>
    <s v="420 6013E - ABUT F S Backwall Wing"/>
    <s v="240800 - Rigoberto Chavez"/>
    <s v="Josue Martinez"/>
  </r>
  <r>
    <x v="24"/>
    <x v="2"/>
    <d v="2025-05-15T00:00:00"/>
    <x v="1"/>
    <s v="05/15/2025 5:43 PM"/>
    <d v="2025-05-16T12:23:14"/>
    <x v="1"/>
    <n v="10"/>
    <s v=""/>
    <s v="420 6013F - ABUT Pour Backwall Wing"/>
    <s v="240800 - Rigoberto Chavez"/>
    <s v="Josue Martinez"/>
  </r>
  <r>
    <x v="24"/>
    <x v="2"/>
    <d v="2025-05-15T00:00:00"/>
    <x v="1"/>
    <s v="05/15/2025 5:43 PM"/>
    <d v="2025-05-16T12:23:14"/>
    <x v="1"/>
    <n v="10"/>
    <s v=""/>
    <s v="420 6013F - ABUT Pour Backwall Wing"/>
    <s v="240531 - Johny D. Martinez Diaz"/>
    <s v="Josue Martinez"/>
  </r>
  <r>
    <x v="24"/>
    <x v="2"/>
    <d v="2025-05-16T00:00:00"/>
    <x v="0"/>
    <s v="05/16/2025 1:23 PM"/>
    <d v="2025-05-19T11:36:45"/>
    <x v="1"/>
    <n v="2"/>
    <s v=""/>
    <s v="500 6001K - MOB DEMOB CREW"/>
    <s v="240531 - Johny D. Martinez Diaz"/>
    <s v="Josue Martinez"/>
  </r>
  <r>
    <x v="24"/>
    <x v="2"/>
    <d v="2025-05-13T00:00:00"/>
    <x v="3"/>
    <s v="05/14/2025 7:12 AM"/>
    <d v="2025-05-14T13:09:19"/>
    <x v="1"/>
    <n v="8"/>
    <s v=""/>
    <s v="420 6013E - ABUT F S Backwall Wing"/>
    <s v="240531 - Johny D. Martinez Diaz"/>
    <s v="Josue Martinez"/>
  </r>
  <r>
    <x v="24"/>
    <x v="2"/>
    <d v="2025-05-13T00:00:00"/>
    <x v="3"/>
    <s v="05/14/2025 7:12 AM"/>
    <d v="2025-05-14T13:09:19"/>
    <x v="1"/>
    <n v="6"/>
    <s v=""/>
    <s v="420 6013E - ABUT F S Backwall Wing"/>
    <s v="240444 - Josue Martinez Salazar"/>
    <s v="Josue Martinez"/>
  </r>
  <r>
    <x v="24"/>
    <x v="2"/>
    <d v="2025-05-15T00:00:00"/>
    <x v="1"/>
    <s v="05/15/2025 5:43 PM"/>
    <d v="2025-05-16T12:23:14"/>
    <x v="1"/>
    <n v="8"/>
    <s v=""/>
    <s v="420 6013F - ABUT Pour Backwall Wing"/>
    <s v="240444 - Josue Martinez Salazar"/>
    <s v="Josue Martinez"/>
  </r>
  <r>
    <x v="24"/>
    <x v="2"/>
    <d v="2025-05-16T00:00:00"/>
    <x v="0"/>
    <s v="05/16/2025 1:23 PM"/>
    <d v="2025-05-19T11:36:54"/>
    <x v="1"/>
    <n v="4"/>
    <s v=""/>
    <s v="500 6001K - MOB DEMOB CREW"/>
    <s v="240444 - Josue Martinez Salazar"/>
    <s v="Josue Martinez"/>
  </r>
  <r>
    <x v="24"/>
    <x v="2"/>
    <d v="2025-05-15T00:00:00"/>
    <x v="1"/>
    <s v="05/15/2025 5:43 PM"/>
    <d v="2025-05-16T12:23:14"/>
    <x v="1"/>
    <n v="10"/>
    <s v=""/>
    <s v="420 6013F - ABUT Pour Backwall Wing"/>
    <s v="240520 - Silvano Diaz Ontiveros"/>
    <s v="Josue Martinez"/>
  </r>
  <r>
    <x v="24"/>
    <x v="2"/>
    <d v="2025-05-16T00:00:00"/>
    <x v="0"/>
    <s v="05/16/2025 1:23 PM"/>
    <d v="2025-05-19T11:37:14"/>
    <x v="1"/>
    <n v="2"/>
    <s v=""/>
    <s v="500 6001K - MOB DEMOB CREW"/>
    <s v="240520 - Silvano Diaz Ontiveros"/>
    <s v="Josue Martinez"/>
  </r>
  <r>
    <x v="24"/>
    <x v="2"/>
    <d v="2025-05-13T00:00:00"/>
    <x v="3"/>
    <s v="05/14/2025 7:12 AM"/>
    <d v="2025-05-14T13:09:19"/>
    <x v="1"/>
    <n v="8"/>
    <s v=""/>
    <s v="420 6013E - ABUT F S Backwall Wing"/>
    <s v="240520 - Silvano Diaz Ontiveros"/>
    <s v="Josue Martinez"/>
  </r>
  <r>
    <x v="24"/>
    <x v="2"/>
    <d v="2025-05-12T00:00:00"/>
    <x v="4"/>
    <s v="05/13/2025 7:05 AM"/>
    <d v="2025-05-13T14:00:32"/>
    <x v="1"/>
    <n v="10"/>
    <s v=""/>
    <s v="9000 100C - LD INOUT SHOW UP REPAIR LABOR"/>
    <s v="440040 - Albert D. Perry"/>
    <s v=""/>
  </r>
  <r>
    <x v="24"/>
    <x v="2"/>
    <d v="2025-05-16T00:00:00"/>
    <x v="0"/>
    <s v="05/16/2025 7:28 AM"/>
    <d v="2025-05-19T11:36:31"/>
    <x v="1"/>
    <n v="2"/>
    <s v=""/>
    <s v="9000 100A - PROJECT MANAGER ENGINEER"/>
    <s v="210073 - Bikhyat Adhikari"/>
    <s v=""/>
  </r>
  <r>
    <x v="24"/>
    <x v="2"/>
    <d v="2025-05-16T00:00:00"/>
    <x v="0"/>
    <s v="05/16/2025 9:40 PM"/>
    <d v="2025-05-19T11:36:50"/>
    <x v="1"/>
    <n v="5"/>
    <s v=""/>
    <s v="502 6001B - TRAFF Ragle Main"/>
    <s v="240821 - Jose R. Jaquez Rodriguez"/>
    <s v="Roberto Lumbreras's Crew"/>
  </r>
  <r>
    <x v="24"/>
    <x v="2"/>
    <d v="2025-05-14T00:00:00"/>
    <x v="2"/>
    <s v="05/15/2025 1:39 AM"/>
    <d v="2025-05-15T12:44:21"/>
    <x v="1"/>
    <n v="2"/>
    <s v=""/>
    <s v="502 6001B - TRAFF Ragle Main"/>
    <s v="240821 - Jose R. Jaquez Rodriguez"/>
    <s v="Roberto Lumbreras's Crew"/>
  </r>
  <r>
    <x v="24"/>
    <x v="2"/>
    <d v="2025-05-13T00:00:00"/>
    <x v="3"/>
    <s v="05/14/2025 6:27 AM"/>
    <d v="2025-05-14T13:09:47"/>
    <x v="1"/>
    <n v="8.5"/>
    <s v=""/>
    <s v="502 6001B - TRAFF Ragle Main"/>
    <s v="240821 - Jose R. Jaquez Rodriguez"/>
    <s v="Roberto Lumbreras's Crew"/>
  </r>
  <r>
    <x v="24"/>
    <x v="2"/>
    <d v="2025-05-13T00:00:00"/>
    <x v="3"/>
    <s v="05/14/2025 6:27 AM"/>
    <d v="2025-05-14T13:09:47"/>
    <x v="1"/>
    <n v="7"/>
    <s v=""/>
    <s v="502 6001B - TRAFF Ragle Main"/>
    <s v="240494 - Juan B. Hernandez"/>
    <s v="Roberto Lumbreras's Crew"/>
  </r>
  <r>
    <x v="24"/>
    <x v="2"/>
    <d v="2025-05-16T00:00:00"/>
    <x v="0"/>
    <s v="05/16/2025 9:44 PM"/>
    <d v="2025-05-19T11:36:27"/>
    <x v="1"/>
    <n v="5"/>
    <s v=""/>
    <s v="502 6001B - TRAFF Ragle Main"/>
    <s v="240612 - Anthony I. Ibe"/>
    <s v="Roberto Lumbreras's Crew"/>
  </r>
  <r>
    <x v="24"/>
    <x v="2"/>
    <d v="2025-05-14T00:00:00"/>
    <x v="2"/>
    <s v="05/15/2025 1:34 AM"/>
    <d v="2025-05-15T12:44:21"/>
    <x v="1"/>
    <n v="2"/>
    <s v=""/>
    <s v="502 6001B - TRAFF Ragle Main"/>
    <s v="240612 - Anthony I. Ibe"/>
    <s v="Roberto Lumbreras's Crew"/>
  </r>
  <r>
    <x v="24"/>
    <x v="2"/>
    <d v="2025-05-12T00:00:00"/>
    <x v="4"/>
    <s v="05/13/2025 6:21 AM"/>
    <d v="2025-05-13T12:29:06"/>
    <x v="1"/>
    <n v="5"/>
    <s v=""/>
    <s v="502 6001B - TRAFF Ragle Main"/>
    <s v="240612 - Anthony I. Ibe"/>
    <s v="Roberto Lumbreras's Crew"/>
  </r>
  <r>
    <x v="24"/>
    <x v="2"/>
    <d v="2025-05-14T00:00:00"/>
    <x v="2"/>
    <s v="05/15/2025 1:45 AM"/>
    <d v="2025-05-15T12:44:21"/>
    <x v="1"/>
    <n v="5"/>
    <s v=""/>
    <s v="502 6001B - TRAFF Ragle Main"/>
    <s v="240263 - Ernest S. Lemon Jr"/>
    <s v="Roberto Lumbreras's Crew"/>
  </r>
  <r>
    <x v="24"/>
    <x v="2"/>
    <d v="2025-05-16T00:00:00"/>
    <x v="0"/>
    <s v="05/16/2025 9:47 PM"/>
    <d v="2025-05-19T11:36:35"/>
    <x v="1"/>
    <n v="8.5"/>
    <s v=""/>
    <s v="502 6001B - TRAFF Ragle Main"/>
    <s v="240263 - Ernest S. Lemon Jr"/>
    <s v="Roberto Lumbreras's Crew"/>
  </r>
  <r>
    <x v="24"/>
    <x v="2"/>
    <d v="2025-05-15T00:00:00"/>
    <x v="1"/>
    <s v="05/16/2025 7:19 AM"/>
    <d v="2025-05-16T12:23:22"/>
    <x v="1"/>
    <n v="1"/>
    <s v=""/>
    <s v="502 6001B - TRAFF Ragle Main"/>
    <s v="240263 - Ernest S. Lemon Jr"/>
    <s v="Roberto Lumbreras's Crew"/>
  </r>
  <r>
    <x v="24"/>
    <x v="2"/>
    <d v="2025-05-13T00:00:00"/>
    <x v="3"/>
    <s v="05/14/2025 6:25 AM"/>
    <d v="2025-05-14T13:09:47"/>
    <x v="1"/>
    <n v="7"/>
    <s v=""/>
    <s v="502 6001B - TRAFF Ragle Main"/>
    <s v="240664 - Eduardo D. Alvarado"/>
    <s v="Roberto Lumbreras's Crew"/>
  </r>
  <r>
    <x v="24"/>
    <x v="2"/>
    <d v="2025-05-12T00:00:00"/>
    <x v="4"/>
    <s v="05/13/2025 6:18 AM"/>
    <d v="2025-05-13T12:29:09"/>
    <x v="1"/>
    <n v="3"/>
    <s v=""/>
    <s v="502 6001B - TRAFF Ragle Main"/>
    <s v="240664 - Eduardo D. Alvarado"/>
    <s v="Roberto Lumbreras's Crew"/>
  </r>
  <r>
    <x v="24"/>
    <x v="2"/>
    <d v="2025-05-15T00:00:00"/>
    <x v="1"/>
    <s v="05/19/2025 3:14 AM"/>
    <d v="2025-05-19T11:37:02"/>
    <x v="1"/>
    <n v="4"/>
    <s v=""/>
    <s v="502 6001B - TRAFF Ragle Main"/>
    <s v="240255 - Juan M. Luevano"/>
    <s v="Roberto Lumbreras's Crew"/>
  </r>
  <r>
    <x v="24"/>
    <x v="2"/>
    <d v="2025-05-16T00:00:00"/>
    <x v="0"/>
    <s v="05/19/2025 3:17 AM"/>
    <d v="2025-05-19T11:37:02"/>
    <x v="1"/>
    <n v="4"/>
    <s v=""/>
    <s v="502 6001B - TRAFF Ragle Main"/>
    <s v="240255 - Juan M. Luevano"/>
    <s v="Roberto Lumbreras's Crew"/>
  </r>
  <r>
    <x v="24"/>
    <x v="2"/>
    <d v="2025-05-12T00:00:00"/>
    <x v="4"/>
    <s v="05/13/2025 6:19 AM"/>
    <d v="2025-05-13T12:29:16"/>
    <x v="1"/>
    <n v="4"/>
    <s v=""/>
    <s v="502 6001B - TRAFF Ragle Main"/>
    <s v="240255 - Juan M. Luevano"/>
    <s v="Roberto Lumbreras's Crew"/>
  </r>
  <r>
    <x v="24"/>
    <x v="2"/>
    <d v="2025-05-11T00:00:00"/>
    <x v="6"/>
    <s v="05/13/2025 6:20 AM"/>
    <d v="2025-05-13T12:29:16"/>
    <x v="1"/>
    <n v="4"/>
    <s v=""/>
    <s v="502 6001B - TRAFF Ragle Main"/>
    <s v="240255 - Juan M. Luevano"/>
    <s v="Roberto Lumbreras's Crew"/>
  </r>
  <r>
    <x v="24"/>
    <x v="2"/>
    <d v="2025-05-13T00:00:00"/>
    <x v="3"/>
    <s v="05/14/2025 6:23 AM"/>
    <d v="2025-05-14T13:09:47"/>
    <x v="1"/>
    <n v="8"/>
    <s v=""/>
    <s v="502 6001B - TRAFF Ragle Main"/>
    <s v="240255 - Juan M. Luevano"/>
    <s v="Roberto Lumbreras's Crew"/>
  </r>
  <r>
    <x v="24"/>
    <x v="2"/>
    <d v="2025-05-15T00:00:00"/>
    <x v="1"/>
    <s v="05/16/2025 9:32 PM"/>
    <d v="2025-05-19T11:36:40"/>
    <x v="1"/>
    <n v="8"/>
    <s v=""/>
    <s v="502 6001B - TRAFF Ragle Main"/>
    <s v="240128 - Gabriel Sigala"/>
    <s v="Roberto Lumbreras's Crew"/>
  </r>
  <r>
    <x v="24"/>
    <x v="2"/>
    <d v="2025-05-16T00:00:00"/>
    <x v="0"/>
    <s v="05/16/2025 9:32 PM"/>
    <d v="2025-05-19T11:36:40"/>
    <x v="1"/>
    <n v="8"/>
    <s v=""/>
    <s v="502 6001B - TRAFF Ragle Main"/>
    <s v="240128 - Gabriel Sigala"/>
    <s v="Roberto Lumbreras's Crew"/>
  </r>
  <r>
    <x v="24"/>
    <x v="2"/>
    <d v="2025-05-12T00:00:00"/>
    <x v="4"/>
    <s v="05/13/2025 6:21 AM"/>
    <d v="2025-05-13T12:29:12"/>
    <x v="1"/>
    <n v="5"/>
    <s v=""/>
    <s v="502 6001B - TRAFF Ragle Main"/>
    <s v="240128 - Gabriel Sigala"/>
    <s v="Roberto Lumbreras's Crew"/>
  </r>
  <r>
    <x v="24"/>
    <x v="2"/>
    <d v="2025-05-13T00:00:00"/>
    <x v="3"/>
    <s v="05/14/2025 6:24 AM"/>
    <d v="2025-05-14T13:09:47"/>
    <x v="1"/>
    <n v="8"/>
    <s v=""/>
    <s v="502 6001B - TRAFF Ragle Main"/>
    <s v="240128 - Gabriel Sigala"/>
    <s v="Roberto Lumbreras's Crew"/>
  </r>
  <r>
    <x v="24"/>
    <x v="2"/>
    <d v="2025-05-14T00:00:00"/>
    <x v="2"/>
    <s v="05/15/2025 1:34 AM"/>
    <d v="2025-05-15T12:44:21"/>
    <x v="1"/>
    <n v="8"/>
    <s v=""/>
    <s v="502 6001B - TRAFF Ragle Main"/>
    <s v="240128 - Gabriel Sigala"/>
    <s v="Roberto Lumbreras's Crew"/>
  </r>
  <r>
    <x v="24"/>
    <x v="2"/>
    <d v="2025-05-13T00:00:00"/>
    <x v="3"/>
    <s v="05/15/2025 7:29 AM"/>
    <d v="2025-05-15T12:44:34"/>
    <x v="1"/>
    <n v="3"/>
    <s v=""/>
    <s v="9000 100B - SUPERINTENDENT"/>
    <s v="240441 - Juan C. Miramontes Jr"/>
    <s v=""/>
  </r>
  <r>
    <x v="24"/>
    <x v="2"/>
    <d v="2025-05-15T00:00:00"/>
    <x v="1"/>
    <s v="05/16/2025 7:01 PM"/>
    <d v="2025-05-19T11:36:57"/>
    <x v="1"/>
    <n v="4"/>
    <s v=""/>
    <s v="9000 100B - SUPERINTENDENT"/>
    <s v="240441 - Juan C. Miramontes Jr"/>
    <s v=""/>
  </r>
  <r>
    <x v="24"/>
    <x v="2"/>
    <d v="2025-05-12T00:00:00"/>
    <x v="4"/>
    <s v="05/13/2025 7:22 AM"/>
    <d v="2025-05-13T12:30:23"/>
    <x v="1"/>
    <n v="2.5"/>
    <s v=""/>
    <s v="9000 100B - SUPERINTENDENT"/>
    <s v="240441 - Juan C. Miramontes Jr"/>
    <s v=""/>
  </r>
  <r>
    <x v="24"/>
    <x v="2"/>
    <d v="2025-05-13T00:00:00"/>
    <x v="3"/>
    <s v="05/14/2025 3:31 PM"/>
    <d v="2025-05-15T12:44:44"/>
    <x v="1"/>
    <n v="2"/>
    <s v=""/>
    <s v="9000 100S - SAFETY SCHED"/>
    <s v="800072 - Mario Moya"/>
    <s v=""/>
  </r>
  <r>
    <x v="24"/>
    <x v="2"/>
    <d v="2025-05-14T00:00:00"/>
    <x v="2"/>
    <s v="05/14/2025 3:32 PM"/>
    <d v="2025-05-15T12:44:44"/>
    <x v="1"/>
    <n v="3"/>
    <s v=""/>
    <s v="9000 100S - SAFETY SCHED"/>
    <s v="800072 - Mario Moya"/>
    <s v=""/>
  </r>
  <r>
    <x v="24"/>
    <x v="2"/>
    <d v="2025-05-16T00:00:00"/>
    <x v="0"/>
    <s v="05/16/2025 11:42 AM"/>
    <d v="2025-05-19T11:37:06"/>
    <x v="1"/>
    <n v="2"/>
    <s v=""/>
    <s v="9000 100S - SAFETY SCHED"/>
    <s v="800072 - Mario Moya"/>
    <s v=""/>
  </r>
  <r>
    <x v="24"/>
    <x v="2"/>
    <d v="2025-05-14T00:00:00"/>
    <x v="2"/>
    <s v="05/14/2025 7:32 AM"/>
    <d v="2025-05-14T13:09:59"/>
    <x v="1"/>
    <n v="8"/>
    <s v=""/>
    <s v="9000 100A - PROJECT MANAGER ENGINEER"/>
    <s v="210091 - ANTHONY J. HARDIMON"/>
    <s v=""/>
  </r>
  <r>
    <x v="24"/>
    <x v="2"/>
    <d v="2025-05-12T00:00:00"/>
    <x v="4"/>
    <s v="05/12/2025 7:15 AM"/>
    <d v="2025-05-12T12:15:51"/>
    <x v="1"/>
    <n v="8"/>
    <s v=""/>
    <s v="9000 100A - PROJECT MANAGER ENGINEER"/>
    <s v="210091 - ANTHONY J. HARDIMON"/>
    <s v=""/>
  </r>
  <r>
    <x v="24"/>
    <x v="2"/>
    <d v="2025-05-13T00:00:00"/>
    <x v="3"/>
    <s v="05/13/2025 7:26 AM"/>
    <d v="2025-05-13T12:30:20"/>
    <x v="1"/>
    <n v="8"/>
    <s v=""/>
    <s v="9000 100A - PROJECT MANAGER ENGINEER"/>
    <s v="210091 - ANTHONY J. HARDIMON"/>
    <s v=""/>
  </r>
  <r>
    <x v="24"/>
    <x v="2"/>
    <d v="2025-05-16T00:00:00"/>
    <x v="0"/>
    <s v="05/16/2025 7:13 AM"/>
    <d v="2025-05-16T12:23:33"/>
    <x v="1"/>
    <n v="8"/>
    <s v=""/>
    <s v="9000 100A - PROJECT MANAGER ENGINEER"/>
    <s v="210091 - ANTHONY J. HARDIMON"/>
    <s v=""/>
  </r>
  <r>
    <x v="24"/>
    <x v="2"/>
    <d v="2025-05-15T00:00:00"/>
    <x v="1"/>
    <s v="05/15/2025 7:39 AM"/>
    <d v="2025-05-15T12:44:48"/>
    <x v="1"/>
    <n v="8"/>
    <s v=""/>
    <s v="9000 100A - PROJECT MANAGER ENGINEER"/>
    <s v="210091 - ANTHONY J. HARDIMON"/>
    <s v=""/>
  </r>
  <r>
    <x v="24"/>
    <x v="2"/>
    <d v="2025-05-12T00:00:00"/>
    <x v="4"/>
    <s v="05/13/2025 9:23 AM"/>
    <d v="2025-05-13T14:24:11"/>
    <x v="1"/>
    <n v="10"/>
    <s v=""/>
    <s v="420 6013E - ABUT F S Backwall Wing"/>
    <s v="240520 - Silvano Diaz Ontiveros"/>
    <s v="Josue Martinez"/>
  </r>
  <r>
    <x v="24"/>
    <x v="2"/>
    <d v="2025-05-16T00:00:00"/>
    <x v="0"/>
    <s v="05/19/2025 6:36 AM"/>
    <d v="2025-05-19T11:37:14"/>
    <x v="1"/>
    <n v="3"/>
    <s v=""/>
    <s v="420 6013E - ABUT F S Backwall Wing"/>
    <s v="240520 - Silvano Diaz Ontiveros"/>
    <s v="Josue Martinez"/>
  </r>
  <r>
    <x v="24"/>
    <x v="2"/>
    <d v="2025-05-14T00:00:00"/>
    <x v="2"/>
    <s v="05/15/2025 7:41 AM"/>
    <d v="2025-05-15T12:44:07"/>
    <x v="1"/>
    <n v="6"/>
    <s v=""/>
    <s v="420 6013E - ABUT F S Backwall Wing"/>
    <s v="240520 - Silvano Diaz Ontiveros"/>
    <s v="Josue Martinez"/>
  </r>
  <r>
    <x v="24"/>
    <x v="2"/>
    <d v="2025-05-14T00:00:00"/>
    <x v="2"/>
    <s v="05/15/2025 7:42 AM"/>
    <d v="2025-05-15T12:44:07"/>
    <x v="1"/>
    <n v="4"/>
    <s v=""/>
    <s v="500 6001K - MOB DEMOB CREW"/>
    <s v="240520 - Silvano Diaz Ontiveros"/>
    <s v="Josue Martinez"/>
  </r>
  <r>
    <x v="24"/>
    <x v="2"/>
    <d v="2025-05-13T00:00:00"/>
    <x v="3"/>
    <s v="05/14/2025 8:06 AM"/>
    <d v="2025-05-14T13:09:19"/>
    <x v="1"/>
    <n v="2"/>
    <s v=""/>
    <s v="500 6001K - MOB DEMOB CREW"/>
    <s v="240520 - Silvano Diaz Ontiveros"/>
    <s v="Josue Martinez"/>
  </r>
  <r>
    <x v="24"/>
    <x v="2"/>
    <d v="2025-05-16T00:00:00"/>
    <x v="0"/>
    <s v="05/19/2025 6:36 AM"/>
    <d v="2025-05-19T11:36:45"/>
    <x v="1"/>
    <n v="3"/>
    <s v=""/>
    <s v="420 6013E - ABUT F S Backwall Wing"/>
    <s v="240531 - Johny D. Martinez Diaz"/>
    <s v="Josue Martinez"/>
  </r>
  <r>
    <x v="24"/>
    <x v="2"/>
    <d v="2025-05-12T00:00:00"/>
    <x v="4"/>
    <s v="05/13/2025 9:23 AM"/>
    <d v="2025-05-13T14:24:01"/>
    <x v="1"/>
    <n v="10"/>
    <s v=""/>
    <s v="420 6013E - ABUT F S Backwall Wing"/>
    <s v="240531 - Johny D. Martinez Diaz"/>
    <s v="Josue Martinez"/>
  </r>
  <r>
    <x v="24"/>
    <x v="2"/>
    <d v="2025-05-13T00:00:00"/>
    <x v="3"/>
    <s v="05/14/2025 8:06 AM"/>
    <d v="2025-05-14T13:09:19"/>
    <x v="1"/>
    <n v="2"/>
    <s v=""/>
    <s v="500 6001K - MOB DEMOB CREW"/>
    <s v="240531 - Johny D. Martinez Diaz"/>
    <s v="Josue Martinez"/>
  </r>
  <r>
    <x v="24"/>
    <x v="2"/>
    <d v="2025-05-14T00:00:00"/>
    <x v="2"/>
    <s v="05/15/2025 7:41 AM"/>
    <d v="2025-05-15T12:44:07"/>
    <x v="1"/>
    <n v="6"/>
    <s v=""/>
    <s v="420 6013E - ABUT F S Backwall Wing"/>
    <s v="240531 - Johny D. Martinez Diaz"/>
    <s v="Josue Martinez"/>
  </r>
  <r>
    <x v="24"/>
    <x v="2"/>
    <d v="2025-05-14T00:00:00"/>
    <x v="2"/>
    <s v="05/15/2025 7:42 AM"/>
    <d v="2025-05-15T12:44:07"/>
    <x v="1"/>
    <n v="4"/>
    <s v=""/>
    <s v="500 6001K - MOB DEMOB CREW"/>
    <s v="240531 - Johny D. Martinez Diaz"/>
    <s v="Josue Martinez"/>
  </r>
  <r>
    <x v="24"/>
    <x v="2"/>
    <d v="2025-05-13T00:00:00"/>
    <x v="3"/>
    <s v="05/14/2025 8:06 AM"/>
    <d v="2025-05-14T13:09:19"/>
    <x v="1"/>
    <n v="2"/>
    <s v=""/>
    <s v="500 6001K - MOB DEMOB CREW"/>
    <s v="240444 - Josue Martinez Salazar"/>
    <s v="Josue Martinez"/>
  </r>
  <r>
    <x v="24"/>
    <x v="2"/>
    <d v="2025-05-16T00:00:00"/>
    <x v="0"/>
    <s v="05/19/2025 6:36 AM"/>
    <d v="2025-05-19T11:36:54"/>
    <x v="1"/>
    <n v="4"/>
    <s v=""/>
    <s v="420 6013E - ABUT F S Backwall Wing"/>
    <s v="240444 - Josue Martinez Salazar"/>
    <s v="Josue Martinez"/>
  </r>
  <r>
    <x v="24"/>
    <x v="2"/>
    <d v="2025-05-14T00:00:00"/>
    <x v="2"/>
    <s v="05/15/2025 7:42 AM"/>
    <d v="2025-05-15T12:44:07"/>
    <x v="1"/>
    <n v="4"/>
    <s v=""/>
    <s v="500 6001K - MOB DEMOB CREW"/>
    <s v="240444 - Josue Martinez Salazar"/>
    <s v="Josue Martinez"/>
  </r>
  <r>
    <x v="24"/>
    <x v="2"/>
    <d v="2025-05-14T00:00:00"/>
    <x v="2"/>
    <s v="05/15/2025 7:41 AM"/>
    <d v="2025-05-15T12:44:07"/>
    <x v="1"/>
    <n v="4"/>
    <s v=""/>
    <s v="420 6013E - ABUT F S Backwall Wing"/>
    <s v="240444 - Josue Martinez Salazar"/>
    <s v="Josue Martinez"/>
  </r>
  <r>
    <x v="24"/>
    <x v="2"/>
    <d v="2025-05-16T00:00:00"/>
    <x v="0"/>
    <s v="05/19/2025 6:36 AM"/>
    <d v="2025-05-19T11:37:10"/>
    <x v="1"/>
    <n v="3"/>
    <s v=""/>
    <s v="420 6013E - ABUT F S Backwall Wing"/>
    <s v="240800 - Rigoberto Chavez"/>
    <s v="Josue Martinez"/>
  </r>
  <r>
    <x v="24"/>
    <x v="2"/>
    <d v="2025-05-14T00:00:00"/>
    <x v="2"/>
    <s v="05/15/2025 7:42 AM"/>
    <d v="2025-05-15T12:44:07"/>
    <x v="1"/>
    <n v="4"/>
    <s v=""/>
    <s v="500 6001K - MOB DEMOB CREW"/>
    <s v="240800 - Rigoberto Chavez"/>
    <s v="Josue Martinez"/>
  </r>
  <r>
    <x v="24"/>
    <x v="2"/>
    <d v="2025-05-12T00:00:00"/>
    <x v="4"/>
    <s v="05/13/2025 9:23 AM"/>
    <d v="2025-05-13T14:24:07"/>
    <x v="1"/>
    <n v="10"/>
    <s v=""/>
    <s v="420 6013E - ABUT F S Backwall Wing"/>
    <s v="240800 - Rigoberto Chavez"/>
    <s v="Josue Martinez"/>
  </r>
  <r>
    <x v="24"/>
    <x v="2"/>
    <d v="2025-05-13T00:00:00"/>
    <x v="3"/>
    <s v="05/14/2025 8:06 AM"/>
    <d v="2025-05-14T13:09:19"/>
    <x v="1"/>
    <n v="2"/>
    <s v=""/>
    <s v="500 6001K - MOB DEMOB CREW"/>
    <s v="240800 - Rigoberto Chavez"/>
    <s v="Josue Martinez"/>
  </r>
  <r>
    <x v="24"/>
    <x v="2"/>
    <d v="2025-05-14T00:00:00"/>
    <x v="2"/>
    <s v="05/15/2025 7:41 AM"/>
    <d v="2025-05-15T12:44:07"/>
    <x v="1"/>
    <n v="6"/>
    <s v=""/>
    <s v="420 6013E - ABUT F S Backwall Wing"/>
    <s v="240800 - Rigoberto Chavez"/>
    <s v="Josue Martinez"/>
  </r>
  <r>
    <x v="17"/>
    <x v="1"/>
    <d v="2025-05-12T00:00:00"/>
    <x v="4"/>
    <s v="05/12/2025 8:00 PM"/>
    <d v="2025-05-13T14:42:39"/>
    <x v="1"/>
    <n v="8"/>
    <s v=""/>
    <s v="9000 100H - PUNCH LIST"/>
    <s v="440207 - Bonifacio Vazquez-Rodriguez"/>
    <s v="Alonzo Gonzalez's Crew"/>
  </r>
  <r>
    <x v="17"/>
    <x v="1"/>
    <d v="2025-05-12T00:00:00"/>
    <x v="4"/>
    <s v="05/12/2025 8:00 PM"/>
    <d v="2025-05-13T14:42:29"/>
    <x v="1"/>
    <n v="8"/>
    <s v=""/>
    <s v="9000 100H - PUNCH LIST"/>
    <s v="440411 - Alfredo Enriquez Ramirez"/>
    <s v="Alonzo Gonzalez's Crew"/>
  </r>
  <r>
    <x v="17"/>
    <x v="1"/>
    <d v="2025-05-12T00:00:00"/>
    <x v="4"/>
    <s v="05/12/2025 8:00 PM"/>
    <d v="2025-05-13T14:42:50"/>
    <x v="1"/>
    <n v="8"/>
    <s v=""/>
    <s v="9000 100H - PUNCH LIST"/>
    <s v="440458 - Ricardo L. Navarro"/>
    <s v="Alonzo Gonzalez's Crew"/>
  </r>
  <r>
    <x v="17"/>
    <x v="1"/>
    <d v="2025-05-12T00:00:00"/>
    <x v="4"/>
    <s v="05/12/2025 8:00 PM"/>
    <d v="2025-05-13T14:42:44"/>
    <x v="1"/>
    <n v="8"/>
    <s v=""/>
    <s v="9000 100H - PUNCH LIST"/>
    <s v="440449 - Jose M. Gonzalez Rios"/>
    <s v="Alonzo Gonzalez's Crew"/>
  </r>
  <r>
    <x v="17"/>
    <x v="1"/>
    <d v="2025-05-12T00:00:00"/>
    <x v="4"/>
    <s v="05/12/2025 8:00 PM"/>
    <d v="2025-05-13T14:42:47"/>
    <x v="1"/>
    <n v="8"/>
    <s v=""/>
    <s v="9000 100H - PUNCH LIST"/>
    <s v="440461 - Juan Garcia Arreguin"/>
    <s v="Alonzo Gonzalez's Crew"/>
  </r>
  <r>
    <x v="17"/>
    <x v="1"/>
    <d v="2025-05-12T00:00:00"/>
    <x v="4"/>
    <s v="05/12/2025 8:00 PM"/>
    <d v="2025-05-13T14:42:32"/>
    <x v="1"/>
    <n v="8"/>
    <s v=""/>
    <s v="9000 100H - PUNCH LIST"/>
    <s v="440072 - Alonzo Gonzalez"/>
    <s v="Alonzo Gonzalez's Crew"/>
  </r>
  <r>
    <x v="17"/>
    <x v="1"/>
    <d v="2025-05-12T00:00:00"/>
    <x v="4"/>
    <s v="05/12/2025 8:04 PM"/>
    <d v="2025-05-13T14:42:36"/>
    <x v="1"/>
    <n v="8"/>
    <s v=""/>
    <s v="9000 100H - PUNCH LIST"/>
    <s v="440273 - Aureliano Reyes"/>
    <s v="Aureliano Reyes Crew"/>
  </r>
  <r>
    <x v="17"/>
    <x v="1"/>
    <d v="2025-05-12T00:00:00"/>
    <x v="4"/>
    <s v="05/12/2025 8:04 PM"/>
    <d v="2025-05-13T14:42:27"/>
    <x v="1"/>
    <n v="8"/>
    <s v=""/>
    <s v="9000 100H - PUNCH LIST"/>
    <s v="440312 - Agapito Castaneda Alonso"/>
    <s v="Aureliano Reyes Crew"/>
  </r>
  <r>
    <x v="6"/>
    <x v="2"/>
    <d v="2025-05-13T00:00:00"/>
    <x v="3"/>
    <s v="05/14/2025 5:56 AM"/>
    <d v="2025-05-14T12:17:43"/>
    <x v="1"/>
    <n v="12"/>
    <s v=""/>
    <s v="110 6001B - FG Subgrade Mainline"/>
    <s v="340059 - Edgar A. Ruiz Avila"/>
    <s v="Jorge Flores's Crew"/>
  </r>
  <r>
    <x v="6"/>
    <x v="2"/>
    <d v="2025-05-13T00:00:00"/>
    <x v="3"/>
    <s v="05/14/2025 5:56 AM"/>
    <d v="2025-05-14T12:17:43"/>
    <x v="1"/>
    <n v="12"/>
    <s v=""/>
    <s v="110 6001B - FG Subgrade Mainline"/>
    <s v="240400 - Thomas G. Workman"/>
    <s v="Jorge Flores's Crew"/>
  </r>
  <r>
    <x v="6"/>
    <x v="2"/>
    <d v="2025-05-12T00:00:00"/>
    <x v="4"/>
    <s v="05/12/2025 10:29 PM"/>
    <d v="2025-05-13T12:31:42"/>
    <x v="1"/>
    <n v="10"/>
    <s v=""/>
    <s v="110 6001B - FG Subgrade Mainline"/>
    <s v="240400 - Thomas G. Workman"/>
    <s v="Jorge Flores's Crew"/>
  </r>
  <r>
    <x v="6"/>
    <x v="2"/>
    <d v="2025-05-15T00:00:00"/>
    <x v="1"/>
    <s v="05/16/2025 5:02 AM"/>
    <d v="2025-05-16T12:09:02"/>
    <x v="1"/>
    <n v="12"/>
    <s v=""/>
    <s v="110 6001B - FG Subgrade Mainline"/>
    <s v="240400 - Thomas G. Workman"/>
    <s v="Jorge Flores's Crew"/>
  </r>
  <r>
    <x v="6"/>
    <x v="2"/>
    <d v="2025-05-14T00:00:00"/>
    <x v="2"/>
    <s v="05/15/2025 5:51 AM"/>
    <d v="2025-05-15T12:56:26"/>
    <x v="1"/>
    <n v="7"/>
    <s v=""/>
    <s v="110 6001B - FG Subgrade Mainline"/>
    <s v="240400 - Thomas G. Workman"/>
    <s v="Jorge Flores's Crew"/>
  </r>
  <r>
    <x v="6"/>
    <x v="2"/>
    <d v="2025-05-12T00:00:00"/>
    <x v="4"/>
    <s v="05/12/2025 10:29 PM"/>
    <d v="2025-05-13T12:31:42"/>
    <x v="1"/>
    <n v="8"/>
    <s v=""/>
    <s v="110 6001B - FG Subgrade Mainline"/>
    <s v="240607 - Jorge L. Flores"/>
    <s v="Jorge Flores's Crew"/>
  </r>
  <r>
    <x v="6"/>
    <x v="2"/>
    <d v="2025-05-13T00:00:00"/>
    <x v="3"/>
    <s v="05/14/2025 5:56 AM"/>
    <d v="2025-05-14T12:17:43"/>
    <x v="1"/>
    <n v="2"/>
    <s v=""/>
    <s v="110 6001B - FG Subgrade Mainline"/>
    <s v="240607 - Jorge L. Flores"/>
    <s v="Jorge Flores's Crew"/>
  </r>
  <r>
    <x v="6"/>
    <x v="2"/>
    <d v="2025-05-12T00:00:00"/>
    <x v="4"/>
    <s v="05/12/2025 10:29 PM"/>
    <d v="2025-05-13T12:31:42"/>
    <x v="1"/>
    <n v="10"/>
    <s v=""/>
    <s v="110 6001B - FG Subgrade Mainline"/>
    <s v="240008 - Eliam Hernandez"/>
    <s v="Jorge Flores's Crew"/>
  </r>
  <r>
    <x v="6"/>
    <x v="2"/>
    <d v="2025-05-12T00:00:00"/>
    <x v="4"/>
    <s v="05/12/2025 10:29 PM"/>
    <d v="2025-05-13T12:31:42"/>
    <x v="1"/>
    <n v="12"/>
    <s v=""/>
    <s v="110 6001B - FG Subgrade Mainline"/>
    <s v="340058 - Edgar P. Castillo Andrade"/>
    <s v="Jorge Flores's Crew"/>
  </r>
  <r>
    <x v="6"/>
    <x v="2"/>
    <d v="2025-05-15T00:00:00"/>
    <x v="1"/>
    <s v="05/16/2025 5:02 AM"/>
    <d v="2025-05-16T12:09:02"/>
    <x v="1"/>
    <n v="8"/>
    <s v=""/>
    <s v="110 6001B - FG Subgrade Mainline"/>
    <s v="240607 - Jorge L. Flores"/>
    <s v="Jorge Flores's Crew"/>
  </r>
  <r>
    <x v="6"/>
    <x v="2"/>
    <d v="2025-05-15T00:00:00"/>
    <x v="1"/>
    <s v="05/16/2025 5:01 AM"/>
    <d v="2025-05-16T12:09:02"/>
    <x v="1"/>
    <n v="12"/>
    <s v=""/>
    <s v="110 6001B - FG Subgrade Mainline"/>
    <s v="340059 - Edgar A. Ruiz Avila"/>
    <s v="Jorge Flores's Crew"/>
  </r>
  <r>
    <x v="6"/>
    <x v="2"/>
    <d v="2025-05-14T00:00:00"/>
    <x v="2"/>
    <s v="05/15/2025 5:51 AM"/>
    <d v="2025-05-15T12:56:26"/>
    <x v="1"/>
    <n v="12"/>
    <s v=""/>
    <s v="110 6001B - FG Subgrade Mainline"/>
    <s v="340059 - Edgar A. Ruiz Avila"/>
    <s v="Jorge Flores's Crew"/>
  </r>
  <r>
    <x v="6"/>
    <x v="2"/>
    <d v="2025-05-13T00:00:00"/>
    <x v="3"/>
    <s v="05/14/2025 5:56 AM"/>
    <d v="2025-05-14T12:17:43"/>
    <x v="1"/>
    <n v="12"/>
    <s v=""/>
    <s v="110 6001B - FG Subgrade Mainline"/>
    <s v="340055 - Irael Perez Leyva"/>
    <s v="Jorge Flores's Crew"/>
  </r>
  <r>
    <x v="6"/>
    <x v="2"/>
    <d v="2025-05-12T00:00:00"/>
    <x v="4"/>
    <s v="05/12/2025 10:29 PM"/>
    <d v="2025-05-13T12:31:42"/>
    <x v="1"/>
    <n v="12"/>
    <s v=""/>
    <s v="110 6001B - FG Subgrade Mainline"/>
    <s v="340055 - Irael Perez Leyva"/>
    <s v="Jorge Flores's Crew"/>
  </r>
  <r>
    <x v="6"/>
    <x v="2"/>
    <d v="2025-05-13T00:00:00"/>
    <x v="3"/>
    <s v="05/14/2025 5:56 AM"/>
    <d v="2025-05-14T12:17:43"/>
    <x v="1"/>
    <n v="12"/>
    <s v=""/>
    <s v="110 6001B - FG Subgrade Mainline"/>
    <s v="340058 - Edgar P. Castillo Andrade"/>
    <s v="Jorge Flores's Crew"/>
  </r>
  <r>
    <x v="6"/>
    <x v="2"/>
    <d v="2025-05-14T00:00:00"/>
    <x v="2"/>
    <s v="05/15/2025 5:51 AM"/>
    <d v="2025-05-15T12:56:26"/>
    <x v="1"/>
    <n v="12"/>
    <s v=""/>
    <s v="110 6001B - FG Subgrade Mainline"/>
    <s v="340058 - Edgar P. Castillo Andrade"/>
    <s v="Jorge Flores's Crew"/>
  </r>
  <r>
    <x v="6"/>
    <x v="2"/>
    <d v="2025-05-15T00:00:00"/>
    <x v="1"/>
    <s v="05/16/2025 5:02 AM"/>
    <d v="2025-05-16T12:09:02"/>
    <x v="1"/>
    <n v="12"/>
    <s v=""/>
    <s v="110 6001B - FG Subgrade Mainline"/>
    <s v="340058 - Edgar P. Castillo Andrade"/>
    <s v="Jorge Flores's Crew"/>
  </r>
  <r>
    <x v="6"/>
    <x v="2"/>
    <d v="2025-05-14T00:00:00"/>
    <x v="2"/>
    <s v="05/15/2025 5:51 AM"/>
    <d v="2025-05-15T12:56:26"/>
    <x v="1"/>
    <n v="12"/>
    <s v=""/>
    <s v="110 6001B - FG Subgrade Mainline"/>
    <s v="240008 - Eliam Hernandez"/>
    <s v="Jorge Flores's Crew"/>
  </r>
  <r>
    <x v="6"/>
    <x v="2"/>
    <d v="2025-05-13T00:00:00"/>
    <x v="3"/>
    <s v="05/14/2025 5:56 AM"/>
    <d v="2025-05-14T12:17:43"/>
    <x v="1"/>
    <n v="12"/>
    <s v=""/>
    <s v="110 6001B - FG Subgrade Mainline"/>
    <s v="240008 - Eliam Hernandez"/>
    <s v="Jorge Flores's Crew"/>
  </r>
  <r>
    <x v="6"/>
    <x v="2"/>
    <d v="2025-05-15T00:00:00"/>
    <x v="1"/>
    <s v="05/16/2025 5:02 AM"/>
    <d v="2025-05-16T12:09:02"/>
    <x v="1"/>
    <n v="12"/>
    <s v=""/>
    <s v="110 6001B - FG Subgrade Mainline"/>
    <s v="240008 - Eliam Hernandez"/>
    <s v="Jorge Flores's Crew"/>
  </r>
  <r>
    <x v="6"/>
    <x v="2"/>
    <d v="2025-05-14T00:00:00"/>
    <x v="2"/>
    <s v="05/15/2025 5:50 AM"/>
    <d v="2025-05-15T12:56:26"/>
    <x v="1"/>
    <n v="8"/>
    <s v=""/>
    <s v="110 6001B - FG Subgrade Mainline"/>
    <s v="240607 - Jorge L. Flores"/>
    <s v="Jorge Flores's Crew"/>
  </r>
  <r>
    <x v="6"/>
    <x v="2"/>
    <d v="2025-05-15T00:00:00"/>
    <x v="1"/>
    <s v="05/16/2025 5:02 AM"/>
    <d v="2025-05-16T12:09:02"/>
    <x v="1"/>
    <n v="12"/>
    <s v=""/>
    <s v="110 6001B - FG Subgrade Mainline"/>
    <s v="340055 - Irael Perez Leyva"/>
    <s v="Jorge Flores's Crew"/>
  </r>
  <r>
    <x v="6"/>
    <x v="2"/>
    <d v="2025-05-14T00:00:00"/>
    <x v="2"/>
    <s v="05/15/2025 5:51 AM"/>
    <d v="2025-05-15T12:56:26"/>
    <x v="1"/>
    <n v="12"/>
    <s v=""/>
    <s v="110 6001B - FG Subgrade Mainline"/>
    <s v="340055 - Irael Perez Leyva"/>
    <s v="Jorge Flores's Crew"/>
  </r>
  <r>
    <x v="25"/>
    <x v="2"/>
    <d v="2025-05-12T00:00:00"/>
    <x v="4"/>
    <s v="05/15/2025 8:08 AM"/>
    <d v="2025-05-15T13:11:41"/>
    <x v="1"/>
    <n v="8"/>
    <s v=""/>
    <s v="9000 100A - PROJECT MANAGER ENGINEER"/>
    <s v="240131 - Jose A. Bautista"/>
    <s v=""/>
  </r>
  <r>
    <x v="25"/>
    <x v="2"/>
    <d v="2025-05-13T00:00:00"/>
    <x v="3"/>
    <s v="05/15/2025 8:08 AM"/>
    <d v="2025-05-15T13:11:41"/>
    <x v="1"/>
    <n v="8"/>
    <s v=""/>
    <s v="9000 100A - PROJECT MANAGER ENGINEER"/>
    <s v="240131 - Jose A. Bautista"/>
    <s v=""/>
  </r>
  <r>
    <x v="25"/>
    <x v="2"/>
    <d v="2025-05-14T00:00:00"/>
    <x v="2"/>
    <s v="05/15/2025 8:08 AM"/>
    <d v="2025-05-15T13:11:41"/>
    <x v="1"/>
    <n v="8"/>
    <s v=""/>
    <s v="9000 100A - PROJECT MANAGER ENGINEER"/>
    <s v="240131 - Jose A. Bautista"/>
    <s v=""/>
  </r>
  <r>
    <x v="25"/>
    <x v="2"/>
    <d v="2025-05-15T00:00:00"/>
    <x v="1"/>
    <s v="05/15/2025 8:08 AM"/>
    <d v="2025-05-15T13:11:41"/>
    <x v="1"/>
    <n v="8"/>
    <s v=""/>
    <s v="9000 100A - PROJECT MANAGER ENGINEER"/>
    <s v="240131 - Jose A. Bautista"/>
    <s v=""/>
  </r>
  <r>
    <x v="25"/>
    <x v="2"/>
    <d v="2025-05-16T00:00:00"/>
    <x v="0"/>
    <s v="05/15/2025 8:11 AM"/>
    <d v="2025-05-15T13:11:41"/>
    <x v="1"/>
    <n v="8"/>
    <s v=""/>
    <s v="9000 100A - PROJECT MANAGER ENGINEER"/>
    <s v="240131 - Jose A. Bautista"/>
    <s v=""/>
  </r>
  <r>
    <x v="6"/>
    <x v="2"/>
    <d v="2025-05-15T00:00:00"/>
    <x v="1"/>
    <s v="05/16/2025 7:11 AM"/>
    <d v="2025-05-16T12:11:48"/>
    <x v="1"/>
    <n v="0.5"/>
    <s v=""/>
    <s v="545 6003A - MOVE&amp; RESET CCA"/>
    <s v="340064 - Felix G. Ortiz Rosado"/>
    <s v="WILLIAM PERSINGER WTX TC"/>
  </r>
  <r>
    <x v="6"/>
    <x v="2"/>
    <d v="2025-05-14T00:00:00"/>
    <x v="2"/>
    <s v="05/15/2025 7:21 AM"/>
    <d v="2025-05-15T12:56:06"/>
    <x v="1"/>
    <n v="12.5"/>
    <s v=""/>
    <s v="9606 6056I - BARRICADES SIGNS AND TRAFFIC H"/>
    <s v="340064 - Felix G. Ortiz Rosado"/>
    <s v="WILLIAM PERSINGER WTX TC"/>
  </r>
  <r>
    <x v="6"/>
    <x v="2"/>
    <d v="2025-05-13T00:00:00"/>
    <x v="3"/>
    <s v="05/14/2025 7:14 AM"/>
    <d v="2025-05-14T12:18:53"/>
    <x v="1"/>
    <n v="1.5"/>
    <s v=""/>
    <s v="6185 6005A - Install Maintain Remove Attenu"/>
    <s v="340064 - Felix G. Ortiz Rosado"/>
    <s v="WILLIAM PERSINGER WTX TC"/>
  </r>
  <r>
    <x v="6"/>
    <x v="2"/>
    <d v="2025-05-13T00:00:00"/>
    <x v="3"/>
    <s v="05/14/2025 7:02 AM"/>
    <d v="2025-05-14T12:18:53"/>
    <x v="1"/>
    <n v="11"/>
    <s v=""/>
    <s v="9606 6056I - BARRICADES SIGNS AND TRAFFIC H"/>
    <s v="340064 - Felix G. Ortiz Rosado"/>
    <s v="WILLIAM PERSINGER WTX TC"/>
  </r>
  <r>
    <x v="6"/>
    <x v="2"/>
    <d v="2025-05-12T00:00:00"/>
    <x v="4"/>
    <s v="05/13/2025 7:16 AM"/>
    <d v="2025-05-13T12:23:36"/>
    <x v="1"/>
    <n v="12.2"/>
    <s v=""/>
    <s v="9606 6056I - BARRICADES SIGNS AND TRAFFIC H"/>
    <s v="340064 - Felix G. Ortiz Rosado"/>
    <s v="WILLIAM PERSINGER WTX TC"/>
  </r>
  <r>
    <x v="6"/>
    <x v="2"/>
    <d v="2025-05-12T00:00:00"/>
    <x v="4"/>
    <s v="05/13/2025 7:16 AM"/>
    <d v="2025-05-13T12:23:36"/>
    <x v="1"/>
    <n v="12.2"/>
    <s v=""/>
    <s v="9606 6056I - BARRICADES SIGNS AND TRAFFIC H"/>
    <s v="340063 - Jose O. Pomales-Rosado"/>
    <s v="WILLIAM PERSINGER WTX TC"/>
  </r>
  <r>
    <x v="6"/>
    <x v="2"/>
    <d v="2025-05-13T00:00:00"/>
    <x v="3"/>
    <s v="05/14/2025 7:14 AM"/>
    <d v="2025-05-14T12:18:53"/>
    <x v="1"/>
    <n v="1.5"/>
    <s v=""/>
    <s v="6185 6005A - Install Maintain Remove Attenu"/>
    <s v="340063 - Jose O. Pomales-Rosado"/>
    <s v="WILLIAM PERSINGER WTX TC"/>
  </r>
  <r>
    <x v="6"/>
    <x v="2"/>
    <d v="2025-05-14T00:00:00"/>
    <x v="2"/>
    <s v="05/15/2025 7:22 AM"/>
    <d v="2025-05-15T12:56:06"/>
    <x v="1"/>
    <n v="12.5"/>
    <s v=""/>
    <s v="9606 6056I - BARRICADES SIGNS AND TRAFFIC H"/>
    <s v="340063 - Jose O. Pomales-Rosado"/>
    <s v="WILLIAM PERSINGER WTX TC"/>
  </r>
  <r>
    <x v="6"/>
    <x v="2"/>
    <d v="2025-05-13T00:00:00"/>
    <x v="3"/>
    <s v="05/14/2025 7:02 AM"/>
    <d v="2025-05-14T12:18:53"/>
    <x v="1"/>
    <n v="11"/>
    <s v=""/>
    <s v="9606 6056I - BARRICADES SIGNS AND TRAFFIC H"/>
    <s v="340063 - Jose O. Pomales-Rosado"/>
    <s v="WILLIAM PERSINGER WTX TC"/>
  </r>
  <r>
    <x v="6"/>
    <x v="2"/>
    <d v="2025-05-15T00:00:00"/>
    <x v="1"/>
    <s v="05/16/2025 7:11 AM"/>
    <d v="2025-05-16T12:11:48"/>
    <x v="1"/>
    <n v="1.5"/>
    <s v=""/>
    <s v="545 6003A - MOVE&amp; RESET CCA"/>
    <s v="340063 - Jose O. Pomales-Rosado"/>
    <s v="WILLIAM PERSINGER WTX TC"/>
  </r>
  <r>
    <x v="6"/>
    <x v="2"/>
    <d v="2025-05-13T00:00:00"/>
    <x v="3"/>
    <s v="05/14/2025 7:16 AM"/>
    <d v="2025-05-14T12:17:43"/>
    <x v="1"/>
    <n v="6"/>
    <s v=""/>
    <s v="6185 6005A - Install Maintain Remove Attenu"/>
    <s v="240607 - Jorge L. Flores"/>
    <s v="Jorge Flores's Crew"/>
  </r>
  <r>
    <x v="6"/>
    <x v="2"/>
    <d v="2025-05-15T00:00:00"/>
    <x v="1"/>
    <s v="05/16/2025 7:03 AM"/>
    <d v="2025-05-16T12:11:48"/>
    <x v="1"/>
    <n v="11"/>
    <s v=""/>
    <s v="9606 6056I - BARRICADES SIGNS AND TRAFFIC H"/>
    <s v="340063 - Jose O. Pomales-Rosado"/>
    <s v="WILLIAM PERSINGER WTX TC"/>
  </r>
  <r>
    <x v="6"/>
    <x v="2"/>
    <d v="2025-05-13T00:00:00"/>
    <x v="3"/>
    <s v="05/14/2025 7:04 AM"/>
    <d v="2025-05-14T12:22:25"/>
    <x v="1"/>
    <n v="8"/>
    <s v=""/>
    <s v="467 6168F - F P S Toe"/>
    <s v="240348 - Sabino Ibarra"/>
    <s v="Sabino Ibarra's Crew"/>
  </r>
  <r>
    <x v="6"/>
    <x v="2"/>
    <d v="2025-05-12T00:00:00"/>
    <x v="4"/>
    <s v="05/13/2025 7:07 AM"/>
    <d v="2025-05-13T12:32:18"/>
    <x v="1"/>
    <n v="8"/>
    <s v=""/>
    <s v="466 6179E - F P S Wingwalls"/>
    <s v="240348 - Sabino Ibarra"/>
    <s v="Sabino Ibarra's Crew"/>
  </r>
  <r>
    <x v="6"/>
    <x v="2"/>
    <d v="2025-05-14T00:00:00"/>
    <x v="2"/>
    <s v="05/15/2025 7:19 AM"/>
    <d v="2025-05-15T12:56:16"/>
    <x v="1"/>
    <n v="4"/>
    <s v=""/>
    <s v="467 6390A - SET (TY II) (24 IN) (RCP) (4:"/>
    <s v="240348 - Sabino Ibarra"/>
    <s v="Sabino Ibarra's Crew"/>
  </r>
  <r>
    <x v="6"/>
    <x v="2"/>
    <d v="2025-05-14T00:00:00"/>
    <x v="2"/>
    <s v="05/15/2025 7:20 AM"/>
    <d v="2025-05-15T12:56:16"/>
    <x v="1"/>
    <n v="4"/>
    <s v=""/>
    <s v="464 6005A - RCP 24 Ins Back Pipe"/>
    <s v="240348 - Sabino Ibarra"/>
    <s v="Sabino Ibarra's Crew"/>
  </r>
  <r>
    <x v="6"/>
    <x v="2"/>
    <d v="2025-05-15T00:00:00"/>
    <x v="1"/>
    <s v="05/16/2025 7:01 AM"/>
    <d v="2025-05-16T12:12:24"/>
    <x v="1"/>
    <n v="8"/>
    <s v=""/>
    <s v="467 6168E - F P S Sides"/>
    <s v="240348 - Sabino Ibarra"/>
    <s v="Sabino Ibarra's Crew"/>
  </r>
  <r>
    <x v="6"/>
    <x v="2"/>
    <d v="2025-05-16T00:00:00"/>
    <x v="0"/>
    <s v="05/16/2025 1:37 PM"/>
    <d v="2025-05-16T20:17:16"/>
    <x v="1"/>
    <n v="8"/>
    <s v=""/>
    <s v="467 6168E - F P S Sides"/>
    <s v="240348 - Sabino Ibarra"/>
    <s v="Sabino Ibarra's Crew"/>
  </r>
  <r>
    <x v="6"/>
    <x v="2"/>
    <d v="2025-05-12T00:00:00"/>
    <x v="4"/>
    <s v="05/14/2025 7:06 AM"/>
    <d v="2025-05-14T12:22:37"/>
    <x v="1"/>
    <n v="8"/>
    <s v=""/>
    <s v="9000 100A - PROJECT MANAGER ENGINEER"/>
    <s v="310008 - Esteban Rodriguez Perez"/>
    <s v=""/>
  </r>
  <r>
    <x v="6"/>
    <x v="2"/>
    <d v="2025-05-13T00:00:00"/>
    <x v="3"/>
    <s v="05/14/2025 7:06 AM"/>
    <d v="2025-05-14T12:22:37"/>
    <x v="1"/>
    <n v="8"/>
    <s v=""/>
    <s v="9000 100A - PROJECT MANAGER ENGINEER"/>
    <s v="310008 - Esteban Rodriguez Perez"/>
    <s v=""/>
  </r>
  <r>
    <x v="6"/>
    <x v="2"/>
    <d v="2025-05-14T00:00:00"/>
    <x v="2"/>
    <s v="05/14/2025 7:06 AM"/>
    <d v="2025-05-14T12:22:37"/>
    <x v="1"/>
    <n v="8"/>
    <s v=""/>
    <s v="9000 100A - PROJECT MANAGER ENGINEER"/>
    <s v="310008 - Esteban Rodriguez Perez"/>
    <s v=""/>
  </r>
  <r>
    <x v="6"/>
    <x v="2"/>
    <d v="2025-05-15T00:00:00"/>
    <x v="1"/>
    <s v="05/14/2025 7:06 AM"/>
    <d v="2025-05-14T12:22:37"/>
    <x v="1"/>
    <n v="8"/>
    <s v=""/>
    <s v="9000 100A - PROJECT MANAGER ENGINEER"/>
    <s v="310008 - Esteban Rodriguez Perez"/>
    <s v=""/>
  </r>
  <r>
    <x v="6"/>
    <x v="2"/>
    <d v="2025-05-16T00:00:00"/>
    <x v="0"/>
    <s v="05/14/2025 7:06 AM"/>
    <d v="2025-05-14T12:22:37"/>
    <x v="1"/>
    <n v="8"/>
    <s v=""/>
    <s v="9000 100A - PROJECT MANAGER ENGINEER"/>
    <s v="310008 - Esteban Rodriguez Perez"/>
    <s v=""/>
  </r>
  <r>
    <x v="6"/>
    <x v="2"/>
    <d v="2025-05-16T00:00:00"/>
    <x v="0"/>
    <s v="05/16/2025 1:37 PM"/>
    <d v="2025-05-16T20:17:16"/>
    <x v="1"/>
    <n v="10"/>
    <s v=""/>
    <s v="467 6168E - F P S Sides"/>
    <s v="240522 - Jose M. Gonzalez Pedroza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522 - Jose M. Gonzalez Pedroza"/>
    <s v="Sabino Ibarra's Crew"/>
  </r>
  <r>
    <x v="6"/>
    <x v="2"/>
    <d v="2025-05-14T00:00:00"/>
    <x v="2"/>
    <s v="05/15/2025 7:22 AM"/>
    <d v="2025-05-15T12:56:16"/>
    <x v="1"/>
    <n v="10"/>
    <s v=""/>
    <s v="462 6050I - CONC BOX CULV (5 FT X 2 FT)(EX"/>
    <s v="240522 - Jose M. Gonzalez Pedroza"/>
    <s v="Sabino Ibarra's Crew"/>
  </r>
  <r>
    <x v="6"/>
    <x v="2"/>
    <d v="2025-05-13T00:00:00"/>
    <x v="3"/>
    <s v="05/14/2025 7:04 AM"/>
    <d v="2025-05-14T12:22:25"/>
    <x v="1"/>
    <n v="10.5"/>
    <s v=""/>
    <s v="467 6168F - F P S Toe"/>
    <s v="240522 - Jose M. Gonzalez Pedroza"/>
    <s v="Sabino Ibarra's Crew"/>
  </r>
  <r>
    <x v="6"/>
    <x v="2"/>
    <d v="2025-05-12T00:00:00"/>
    <x v="4"/>
    <s v="05/13/2025 7:07 AM"/>
    <d v="2025-05-13T12:32:18"/>
    <x v="1"/>
    <n v="10"/>
    <s v=""/>
    <s v="466 6179E - F P S Wingwalls"/>
    <s v="240522 - Jose M. Gonzalez Pedroza"/>
    <s v="Sabino Ibarra's Crew"/>
  </r>
  <r>
    <x v="6"/>
    <x v="2"/>
    <d v="2025-05-12T00:00:00"/>
    <x v="4"/>
    <s v="05/13/2025 7:13 AM"/>
    <d v="2025-05-13T12:32:18"/>
    <x v="1"/>
    <n v="10"/>
    <s v=""/>
    <s v="467 6168C - Provide and Tie Steel"/>
    <s v="240706 - Jose M. Salazar Moreno"/>
    <s v="Sabino Ibarra's Crew"/>
  </r>
  <r>
    <x v="6"/>
    <x v="2"/>
    <d v="2025-05-13T00:00:00"/>
    <x v="3"/>
    <s v="05/14/2025 7:04 AM"/>
    <d v="2025-05-14T12:22:25"/>
    <x v="1"/>
    <n v="10.5"/>
    <s v=""/>
    <s v="467 6168F - F P S Toe"/>
    <s v="240706 - Jose M. Salazar Moreno"/>
    <s v="Sabino Ibarra's Crew"/>
  </r>
  <r>
    <x v="6"/>
    <x v="2"/>
    <d v="2025-05-14T00:00:00"/>
    <x v="2"/>
    <s v="05/15/2025 7:21 AM"/>
    <d v="2025-05-15T12:56:16"/>
    <x v="1"/>
    <n v="10"/>
    <s v=""/>
    <s v="462 6050I - CONC BOX CULV (5 FT X 2 FT)(EX"/>
    <s v="240706 - Jose M. Salazar Moreno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706 - Jose M. Salazar Moreno"/>
    <s v="Sabino Ibarra's Crew"/>
  </r>
  <r>
    <x v="6"/>
    <x v="2"/>
    <d v="2025-05-16T00:00:00"/>
    <x v="0"/>
    <s v="05/16/2025 1:37 PM"/>
    <d v="2025-05-16T20:17:16"/>
    <x v="1"/>
    <n v="10"/>
    <s v=""/>
    <s v="467 6168E - F P S Sides"/>
    <s v="240706 - Jose M. Salazar Moreno"/>
    <s v="Sabino Ibarra's Crew"/>
  </r>
  <r>
    <x v="6"/>
    <x v="2"/>
    <d v="2025-05-12T00:00:00"/>
    <x v="4"/>
    <s v="05/13/2025 7:07 AM"/>
    <d v="2025-05-13T12:32:18"/>
    <x v="1"/>
    <n v="10"/>
    <s v=""/>
    <s v="466 6179E - F P S Wingwalls"/>
    <s v="240347 - Manuel Bueno-Ibarra"/>
    <s v="Sabino Ibarra's Crew"/>
  </r>
  <r>
    <x v="6"/>
    <x v="2"/>
    <d v="2025-05-14T00:00:00"/>
    <x v="2"/>
    <s v="05/15/2025 7:21 AM"/>
    <d v="2025-05-15T12:56:16"/>
    <x v="1"/>
    <n v="10"/>
    <s v=""/>
    <s v="462 6050I - CONC BOX CULV (5 FT X 2 FT)(EX"/>
    <s v="240347 - Manuel Bueno-Ibarra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347 - Manuel Bueno-Ibarra"/>
    <s v="Sabino Ibarra's Crew"/>
  </r>
  <r>
    <x v="6"/>
    <x v="2"/>
    <d v="2025-05-16T00:00:00"/>
    <x v="0"/>
    <s v="05/16/2025 1:37 PM"/>
    <d v="2025-05-16T20:17:16"/>
    <x v="1"/>
    <n v="4"/>
    <s v=""/>
    <s v="467 6168E - F P S Sides"/>
    <s v="240347 - Manuel Bueno-Ibarra"/>
    <s v="Sabino Ibarra's Crew"/>
  </r>
  <r>
    <x v="6"/>
    <x v="2"/>
    <d v="2025-05-13T00:00:00"/>
    <x v="3"/>
    <s v="05/14/2025 7:04 AM"/>
    <d v="2025-05-14T12:22:25"/>
    <x v="1"/>
    <n v="10.5"/>
    <s v=""/>
    <s v="467 6168F - F P S Toe"/>
    <s v="240347 - Manuel Bueno-Ibarra"/>
    <s v="Sabino Ibarra's Crew"/>
  </r>
  <r>
    <x v="6"/>
    <x v="2"/>
    <d v="2025-05-13T00:00:00"/>
    <x v="3"/>
    <s v="05/14/2025 7:04 AM"/>
    <d v="2025-05-14T12:22:25"/>
    <x v="1"/>
    <n v="10.5"/>
    <s v=""/>
    <s v="467 6168F - F P S Toe"/>
    <s v="240378 - Hector G. Ibarra"/>
    <s v="Sabino Ibarra's Crew"/>
  </r>
  <r>
    <x v="6"/>
    <x v="2"/>
    <d v="2025-05-12T00:00:00"/>
    <x v="4"/>
    <s v="05/13/2025 7:10 AM"/>
    <d v="2025-05-13T12:32:18"/>
    <x v="1"/>
    <n v="10"/>
    <s v=""/>
    <s v="467 6168D - F P S Bottom"/>
    <s v="240378 - Hector G. Ibarra"/>
    <s v="Sabino Ibarra's Crew"/>
  </r>
  <r>
    <x v="6"/>
    <x v="2"/>
    <d v="2025-05-16T00:00:00"/>
    <x v="0"/>
    <s v="05/16/2025 1:37 PM"/>
    <d v="2025-05-16T20:17:16"/>
    <x v="1"/>
    <n v="10"/>
    <s v=""/>
    <s v="467 6168E - F P S Sides"/>
    <s v="240378 - Hector G. Ibarra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378 - Hector G. Ibarra"/>
    <s v="Sabino Ibarra's Crew"/>
  </r>
  <r>
    <x v="6"/>
    <x v="2"/>
    <d v="2025-05-14T00:00:00"/>
    <x v="2"/>
    <s v="05/15/2025 7:22 AM"/>
    <d v="2025-05-15T12:56:16"/>
    <x v="1"/>
    <n v="10"/>
    <s v=""/>
    <s v="462 6050I - CONC BOX CULV (5 FT X 2 FT)(EX"/>
    <s v="240378 - Hector G. Ibarra"/>
    <s v="Sabino Ibarra's Crew"/>
  </r>
  <r>
    <x v="6"/>
    <x v="2"/>
    <d v="2025-05-12T00:00:00"/>
    <x v="4"/>
    <s v="05/13/2025 7:13 AM"/>
    <d v="2025-05-13T12:32:18"/>
    <x v="1"/>
    <n v="10"/>
    <s v=""/>
    <s v="467 6168C - Provide and Tie Steel"/>
    <s v="240714 - Juan P. Granados Cerritos"/>
    <s v="Sabino Ibarra's Crew"/>
  </r>
  <r>
    <x v="6"/>
    <x v="2"/>
    <d v="2025-05-13T00:00:00"/>
    <x v="3"/>
    <s v="05/14/2025 7:04 AM"/>
    <d v="2025-05-14T12:22:25"/>
    <x v="1"/>
    <n v="10.5"/>
    <s v=""/>
    <s v="467 6168F - F P S Toe"/>
    <s v="240714 - Juan P. Granados Cerritos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714 - Juan P. Granados Cerritos"/>
    <s v="Sabino Ibarra's Crew"/>
  </r>
  <r>
    <x v="6"/>
    <x v="2"/>
    <d v="2025-05-16T00:00:00"/>
    <x v="0"/>
    <s v="05/16/2025 1:37 PM"/>
    <d v="2025-05-16T20:17:16"/>
    <x v="1"/>
    <n v="10"/>
    <s v=""/>
    <s v="467 6168E - F P S Sides"/>
    <s v="240714 - Juan P. Granados Cerritos"/>
    <s v="Sabino Ibarra's Crew"/>
  </r>
  <r>
    <x v="6"/>
    <x v="2"/>
    <d v="2025-05-14T00:00:00"/>
    <x v="2"/>
    <s v="05/15/2025 7:22 AM"/>
    <d v="2025-05-15T12:56:16"/>
    <x v="1"/>
    <n v="5"/>
    <s v=""/>
    <s v="462 6050I - CONC BOX CULV (5 FT X 2 FT)(EX"/>
    <s v="240714 - Juan P. Granados Cerritos"/>
    <s v="Sabino Ibarra's Crew"/>
  </r>
  <r>
    <x v="6"/>
    <x v="2"/>
    <d v="2025-05-14T00:00:00"/>
    <x v="2"/>
    <s v="05/15/2025 7:20 AM"/>
    <d v="2025-05-15T12:56:16"/>
    <x v="1"/>
    <n v="5"/>
    <s v=""/>
    <s v="464 6005A - RCP 24 Ins Back Pipe"/>
    <s v="240714 - Juan P. Granados Cerritos"/>
    <s v="Sabino Ibarra's Crew"/>
  </r>
  <r>
    <x v="6"/>
    <x v="2"/>
    <d v="2025-05-14T00:00:00"/>
    <x v="2"/>
    <s v="05/15/2025 7:07 AM"/>
    <d v="2025-05-15T12:56:26"/>
    <x v="1"/>
    <n v="5"/>
    <s v=""/>
    <s v="6185 6005A - Install Maintain Remove Attenu"/>
    <s v="240400 - Thomas G. Workman"/>
    <s v="Jorge Flores's Crew"/>
  </r>
  <r>
    <x v="6"/>
    <x v="2"/>
    <d v="2025-05-12T00:00:00"/>
    <x v="4"/>
    <s v="05/13/2025 7:07 AM"/>
    <d v="2025-05-13T12:32:18"/>
    <x v="1"/>
    <n v="10"/>
    <s v=""/>
    <s v="466 6179E - F P S Wingwalls"/>
    <s v="240599 - Isaac Lucero"/>
    <s v="Sabino Ibarra's Crew"/>
  </r>
  <r>
    <x v="6"/>
    <x v="2"/>
    <d v="2025-05-13T00:00:00"/>
    <x v="3"/>
    <s v="05/14/2025 7:04 AM"/>
    <d v="2025-05-14T12:22:25"/>
    <x v="1"/>
    <n v="10.5"/>
    <s v=""/>
    <s v="467 6168F - F P S Toe"/>
    <s v="240599 - Isaac Lucero"/>
    <s v="Sabino Ibarra's Crew"/>
  </r>
  <r>
    <x v="6"/>
    <x v="2"/>
    <d v="2025-05-16T00:00:00"/>
    <x v="0"/>
    <s v="05/16/2025 1:37 PM"/>
    <d v="2025-05-16T20:17:16"/>
    <x v="1"/>
    <n v="4"/>
    <s v=""/>
    <s v="467 6168E - F P S Sides"/>
    <s v="240599 - Isaac Lucero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599 - Isaac Lucero"/>
    <s v="Sabino Ibarra's Crew"/>
  </r>
  <r>
    <x v="6"/>
    <x v="2"/>
    <d v="2025-05-14T00:00:00"/>
    <x v="2"/>
    <s v="05/15/2025 7:20 AM"/>
    <d v="2025-05-15T12:56:16"/>
    <x v="1"/>
    <n v="10"/>
    <s v=""/>
    <s v="467 6390A - SET (TY II) (24 IN) (RCP) (4:"/>
    <s v="240599 - Isaac Lucero"/>
    <s v="Sabino Ibarra's Crew"/>
  </r>
  <r>
    <x v="6"/>
    <x v="2"/>
    <d v="2025-05-12T00:00:00"/>
    <x v="4"/>
    <s v="05/13/2025 7:07 AM"/>
    <d v="2025-05-13T12:32:18"/>
    <x v="1"/>
    <n v="5"/>
    <s v=""/>
    <s v="466 6179E - F P S Wingwalls"/>
    <s v="240351 - Timoteo Negrete-Herrera"/>
    <s v="Sabino Ibarra's Crew"/>
  </r>
  <r>
    <x v="6"/>
    <x v="2"/>
    <d v="2025-05-13T00:00:00"/>
    <x v="3"/>
    <s v="05/14/2025 7:05 AM"/>
    <d v="2025-05-14T12:22:25"/>
    <x v="1"/>
    <n v="10.5"/>
    <s v=""/>
    <s v="467 6168F - F P S Toe"/>
    <s v="240351 - Timoteo Negrete-Herrera"/>
    <s v="Sabino Ibarra's Crew"/>
  </r>
  <r>
    <x v="6"/>
    <x v="2"/>
    <d v="2025-05-16T00:00:00"/>
    <x v="0"/>
    <s v="05/16/2025 1:37 PM"/>
    <d v="2025-05-16T20:17:16"/>
    <x v="1"/>
    <n v="10"/>
    <s v=""/>
    <s v="467 6168E - F P S Sides"/>
    <s v="240351 - Timoteo Negrete-Herrera"/>
    <s v="Sabino Ibarra's Crew"/>
  </r>
  <r>
    <x v="6"/>
    <x v="2"/>
    <d v="2025-05-15T00:00:00"/>
    <x v="1"/>
    <s v="05/16/2025 7:01 AM"/>
    <d v="2025-05-16T12:12:24"/>
    <x v="1"/>
    <n v="10"/>
    <s v=""/>
    <s v="467 6168E - F P S Sides"/>
    <s v="240351 - Timoteo Negrete-Herrera"/>
    <s v="Sabino Ibarra's Crew"/>
  </r>
  <r>
    <x v="6"/>
    <x v="2"/>
    <d v="2025-05-14T00:00:00"/>
    <x v="2"/>
    <s v="05/15/2025 7:20 AM"/>
    <d v="2025-05-15T12:56:16"/>
    <x v="1"/>
    <n v="5"/>
    <s v=""/>
    <s v="496 6007A - Remove Existing Pipe"/>
    <s v="240351 - Timoteo Negrete-Herrera"/>
    <s v="Sabino Ibarra's Crew"/>
  </r>
  <r>
    <x v="6"/>
    <x v="2"/>
    <d v="2025-05-14T00:00:00"/>
    <x v="2"/>
    <s v="05/15/2025 7:20 AM"/>
    <d v="2025-05-15T12:56:16"/>
    <x v="1"/>
    <n v="5"/>
    <s v=""/>
    <s v="496 6004A - REMOV STR (SET)"/>
    <s v="240351 - Timoteo Negrete-Herrera"/>
    <s v="Sabino Ibarra's Crew"/>
  </r>
  <r>
    <x v="6"/>
    <x v="2"/>
    <d v="2025-05-12T00:00:00"/>
    <x v="4"/>
    <s v="05/13/2025 7:23 AM"/>
    <d v="2025-05-13T12:32:18"/>
    <x v="1"/>
    <n v="5"/>
    <s v=""/>
    <s v="467 6168C - Provide and Tie Steel"/>
    <s v="240351 - Timoteo Negrete-Herrera"/>
    <s v="Sabino Ibarra's Crew"/>
  </r>
  <r>
    <x v="6"/>
    <x v="2"/>
    <d v="2025-05-15T00:00:00"/>
    <x v="1"/>
    <s v="05/16/2025 7:03 AM"/>
    <d v="2025-05-16T12:11:48"/>
    <x v="1"/>
    <n v="12"/>
    <s v=""/>
    <s v="9606 6056I - BARRICADES SIGNS AND TRAFFIC H"/>
    <s v="340064 - Felix G. Ortiz Rosado"/>
    <s v="WILLIAM PERSINGER WTX TC"/>
  </r>
  <r>
    <x v="26"/>
    <x v="2"/>
    <d v="2025-05-12T00:00:00"/>
    <x v="4"/>
    <s v="05/14/2025 11:26 AM"/>
    <d v="2025-05-14T16:27:48"/>
    <x v="1"/>
    <n v="2"/>
    <s v=""/>
    <s v="9000 100A - PROJECT MANAGER ENGINEER"/>
    <s v="210053 - Jared K. Ruhrup"/>
    <s v=""/>
  </r>
  <r>
    <x v="26"/>
    <x v="2"/>
    <d v="2025-05-13T00:00:00"/>
    <x v="3"/>
    <s v="05/14/2025 11:26 AM"/>
    <d v="2025-05-14T16:27:48"/>
    <x v="1"/>
    <n v="2"/>
    <s v=""/>
    <s v="9000 100A - PROJECT MANAGER ENGINEER"/>
    <s v="210053 - Jared K. Ruhrup"/>
    <s v=""/>
  </r>
  <r>
    <x v="26"/>
    <x v="2"/>
    <d v="2025-05-14T00:00:00"/>
    <x v="2"/>
    <s v="05/14/2025 11:26 AM"/>
    <d v="2025-05-14T16:27:48"/>
    <x v="1"/>
    <n v="2"/>
    <s v=""/>
    <s v="9000 100A - PROJECT MANAGER ENGINEER"/>
    <s v="210053 - Jared K. Ruhrup"/>
    <s v=""/>
  </r>
  <r>
    <x v="26"/>
    <x v="2"/>
    <d v="2025-05-15T00:00:00"/>
    <x v="1"/>
    <s v="05/14/2025 11:26 AM"/>
    <d v="2025-05-14T16:27:48"/>
    <x v="1"/>
    <n v="2"/>
    <s v=""/>
    <s v="9000 100A - PROJECT MANAGER ENGINEER"/>
    <s v="210053 - Jared K. Ruhrup"/>
    <s v=""/>
  </r>
  <r>
    <x v="26"/>
    <x v="2"/>
    <d v="2025-05-16T00:00:00"/>
    <x v="0"/>
    <s v="05/14/2025 11:26 AM"/>
    <d v="2025-05-14T16:27:48"/>
    <x v="1"/>
    <n v="2"/>
    <s v=""/>
    <s v="9000 100A - PROJECT MANAGER ENGINEER"/>
    <s v="210053 - Jared K. Ruhrup"/>
    <s v=""/>
  </r>
  <r>
    <x v="24"/>
    <x v="2"/>
    <d v="2025-05-15T00:00:00"/>
    <x v="1"/>
    <s v="05/14/2025 11:26 AM"/>
    <d v="2025-05-14T16:27:34"/>
    <x v="1"/>
    <n v="2"/>
    <s v=""/>
    <s v="9000 100A - PROJECT MANAGER ENGINEER"/>
    <s v="210053 - Jared K. Ruhrup"/>
    <s v=""/>
  </r>
  <r>
    <x v="24"/>
    <x v="2"/>
    <d v="2025-05-12T00:00:00"/>
    <x v="4"/>
    <s v="05/14/2025 11:26 AM"/>
    <d v="2025-05-14T16:27:34"/>
    <x v="1"/>
    <n v="3"/>
    <s v=""/>
    <s v="9000 100A - PROJECT MANAGER ENGINEER"/>
    <s v="210053 - Jared K. Ruhrup"/>
    <s v=""/>
  </r>
  <r>
    <x v="24"/>
    <x v="2"/>
    <d v="2025-05-13T00:00:00"/>
    <x v="3"/>
    <s v="05/14/2025 11:26 AM"/>
    <d v="2025-05-14T16:27:34"/>
    <x v="1"/>
    <n v="3"/>
    <s v=""/>
    <s v="9000 100A - PROJECT MANAGER ENGINEER"/>
    <s v="210053 - Jared K. Ruhrup"/>
    <s v=""/>
  </r>
  <r>
    <x v="24"/>
    <x v="2"/>
    <d v="2025-05-14T00:00:00"/>
    <x v="2"/>
    <s v="05/14/2025 11:26 AM"/>
    <d v="2025-05-14T16:27:34"/>
    <x v="1"/>
    <n v="3"/>
    <s v=""/>
    <s v="9000 100A - PROJECT MANAGER ENGINEER"/>
    <s v="210053 - Jared K. Ruhrup"/>
    <s v=""/>
  </r>
  <r>
    <x v="27"/>
    <x v="2"/>
    <d v="2025-05-12T00:00:00"/>
    <x v="4"/>
    <s v="05/14/2025 11:26 AM"/>
    <d v="2025-05-14T16:27:41"/>
    <x v="1"/>
    <n v="3"/>
    <s v=""/>
    <s v="9000 100A - PROJECT MANAGER ENGINEER"/>
    <s v="210053 - Jared K. Ruhrup"/>
    <s v=""/>
  </r>
  <r>
    <x v="27"/>
    <x v="2"/>
    <d v="2025-05-13T00:00:00"/>
    <x v="3"/>
    <s v="05/14/2025 11:26 AM"/>
    <d v="2025-05-14T16:27:41"/>
    <x v="1"/>
    <n v="3"/>
    <s v=""/>
    <s v="9000 100A - PROJECT MANAGER ENGINEER"/>
    <s v="210053 - Jared K. Ruhrup"/>
    <s v=""/>
  </r>
  <r>
    <x v="27"/>
    <x v="2"/>
    <d v="2025-05-14T00:00:00"/>
    <x v="2"/>
    <s v="05/14/2025 11:26 AM"/>
    <d v="2025-05-14T16:27:41"/>
    <x v="1"/>
    <n v="3"/>
    <s v=""/>
    <s v="9000 100A - PROJECT MANAGER ENGINEER"/>
    <s v="210053 - Jared K. Ruhrup"/>
    <s v=""/>
  </r>
  <r>
    <x v="27"/>
    <x v="2"/>
    <d v="2025-05-16T00:00:00"/>
    <x v="0"/>
    <s v="05/14/2025 11:27 AM"/>
    <d v="2025-05-14T16:27:41"/>
    <x v="1"/>
    <n v="6"/>
    <s v=""/>
    <s v="9000 100A - PROJECT MANAGER ENGINEER"/>
    <s v="210053 - Jared K. Ruhrup"/>
    <s v=""/>
  </r>
  <r>
    <x v="28"/>
    <x v="2"/>
    <d v="2025-05-15T00:00:00"/>
    <x v="1"/>
    <s v="05/14/2025 11:26 AM"/>
    <d v="2025-05-14T16:27:28"/>
    <x v="1"/>
    <n v="4"/>
    <s v=""/>
    <s v="9000 100A - PROJECT MANAGER ENGINEER"/>
    <s v="210053 - Jared K. Ruhrup"/>
    <s v=""/>
  </r>
  <r>
    <x v="29"/>
    <x v="4"/>
    <d v="2025-05-12T00:00:00"/>
    <x v="4"/>
    <s v="05/14/2025 6:18 AM"/>
    <d v="2025-05-14T13:32:15"/>
    <x v="1"/>
    <n v="8"/>
    <s v=""/>
    <s v="9000 100S - Safety/Survey/Scheduling"/>
    <s v="240801 - Justin D. Hampton"/>
    <s v=""/>
  </r>
  <r>
    <x v="13"/>
    <x v="2"/>
    <d v="2025-05-12T00:00:00"/>
    <x v="4"/>
    <s v="05/12/2025 1:52 PM"/>
    <d v="2025-05-13T12:26:13"/>
    <x v="1"/>
    <n v="1"/>
    <s v=""/>
    <s v="100 6002B - Survey and Layout"/>
    <s v="210013 - Matthew C. Shaylor"/>
    <s v=""/>
  </r>
  <r>
    <x v="13"/>
    <x v="2"/>
    <d v="2025-05-15T00:00:00"/>
    <x v="1"/>
    <s v="05/15/2025 8:29 PM"/>
    <d v="2025-05-16T12:14:48"/>
    <x v="1"/>
    <n v="3"/>
    <s v=""/>
    <s v="416 6004E - Install 1 4 x 4 Steel Plate"/>
    <s v="240740 - Juan C. Santana Solis"/>
    <s v="Alonso Miramontes's Crew"/>
  </r>
  <r>
    <x v="13"/>
    <x v="2"/>
    <d v="2025-05-15T00:00:00"/>
    <x v="1"/>
    <s v="05/15/2025 8:31 PM"/>
    <d v="2025-05-16T12:14:48"/>
    <x v="1"/>
    <n v="2"/>
    <s v=""/>
    <s v="423 6007O - Install Shotcrete"/>
    <s v="240740 - Juan C. Santana Solis"/>
    <s v="Alonso Miramontes's Crew"/>
  </r>
  <r>
    <x v="13"/>
    <x v="2"/>
    <d v="2025-05-12T00:00:00"/>
    <x v="4"/>
    <s v="05/13/2025 6:40 AM"/>
    <d v="2025-05-13T12:25:44"/>
    <x v="1"/>
    <n v="2"/>
    <s v=""/>
    <s v="403 6008G - Exc and Install W Beam Lagging"/>
    <s v="240740 - Juan C. Santana Solis"/>
    <s v="Alonso Miramontes's Crew"/>
  </r>
  <r>
    <x v="13"/>
    <x v="2"/>
    <d v="2025-05-12T00:00:00"/>
    <x v="4"/>
    <s v="05/13/2025 6:40 AM"/>
    <d v="2025-05-13T12:25:44"/>
    <x v="1"/>
    <n v="8"/>
    <s v=""/>
    <s v="416 6004E - Install 1 4 x 4 Steel Plate"/>
    <s v="240740 - Juan C. Santana Solis"/>
    <s v="Alonso Miramontes's Crew"/>
  </r>
  <r>
    <x v="13"/>
    <x v="2"/>
    <d v="2025-05-13T00:00:00"/>
    <x v="3"/>
    <s v="05/14/2025 6:51 AM"/>
    <d v="2025-05-14T12:21:25"/>
    <x v="1"/>
    <n v="4"/>
    <s v=""/>
    <s v="423 6007J - Install Drainage Mat and Geote"/>
    <s v="240740 - Juan C. Santana Solis"/>
    <s v="Alonso Miramontes's Crew"/>
  </r>
  <r>
    <x v="13"/>
    <x v="2"/>
    <d v="2025-05-13T00:00:00"/>
    <x v="3"/>
    <s v="05/14/2025 6:51 AM"/>
    <d v="2025-05-14T12:21:25"/>
    <x v="1"/>
    <n v="3"/>
    <s v=""/>
    <s v="423 6007O - Install Shotcrete"/>
    <s v="240740 - Juan C. Santana Solis"/>
    <s v="Alonso Miramontes's Crew"/>
  </r>
  <r>
    <x v="13"/>
    <x v="2"/>
    <d v="2025-05-13T00:00:00"/>
    <x v="3"/>
    <s v="05/14/2025 6:51 AM"/>
    <d v="2025-05-14T12:21:25"/>
    <x v="1"/>
    <n v="3"/>
    <s v=""/>
    <s v="416 6004E - Install 1 4 x 4 Steel Plate"/>
    <s v="240740 - Juan C. Santana Solis"/>
    <s v="Alonso Miramontes's Crew"/>
  </r>
  <r>
    <x v="13"/>
    <x v="2"/>
    <d v="2025-05-14T00:00:00"/>
    <x v="2"/>
    <s v="05/15/2025 6:47 AM"/>
    <d v="2025-05-15T12:48:45"/>
    <x v="1"/>
    <n v="2"/>
    <s v=""/>
    <s v="500 6001B - Clean Project 2.5% of DL"/>
    <s v="240740 - Juan C. Santana Solis"/>
    <s v="Alonso Miramontes's Crew"/>
  </r>
  <r>
    <x v="13"/>
    <x v="2"/>
    <d v="2025-05-14T00:00:00"/>
    <x v="2"/>
    <s v="05/15/2025 6:47 AM"/>
    <d v="2025-05-15T12:48:45"/>
    <x v="1"/>
    <n v="2"/>
    <s v=""/>
    <s v="500 6001C - Maintain Eros 2.5% of DL"/>
    <s v="240740 - Juan C. Santana Solis"/>
    <s v="Alonso Miramontes's Crew"/>
  </r>
  <r>
    <x v="13"/>
    <x v="2"/>
    <d v="2025-05-14T00:00:00"/>
    <x v="2"/>
    <s v="05/15/2025 6:47 AM"/>
    <d v="2025-05-15T12:48:45"/>
    <x v="1"/>
    <n v="6"/>
    <s v=""/>
    <s v="416 6004E - Install 1 4 x 4 Steel Plate"/>
    <s v="240740 - Juan C. Santana Solis"/>
    <s v="Alonso Miramontes's Crew"/>
  </r>
  <r>
    <x v="13"/>
    <x v="2"/>
    <d v="2025-05-15T00:00:00"/>
    <x v="1"/>
    <s v="05/15/2025 8:31 PM"/>
    <d v="2025-05-16T12:14:43"/>
    <x v="1"/>
    <n v="2"/>
    <s v=""/>
    <s v="423 6007O - Install Shotcrete"/>
    <s v="240662 - Izaiah C. Casas"/>
    <s v="Alonso Miramontes's Crew"/>
  </r>
  <r>
    <x v="13"/>
    <x v="2"/>
    <d v="2025-05-15T00:00:00"/>
    <x v="1"/>
    <s v="05/15/2025 8:29 PM"/>
    <d v="2025-05-16T12:14:43"/>
    <x v="1"/>
    <n v="3"/>
    <s v=""/>
    <s v="416 6004E - Install 1 4 x 4 Steel Plate"/>
    <s v="240662 - Izaiah C. Casas"/>
    <s v="Alonso Miramontes's Crew"/>
  </r>
  <r>
    <x v="13"/>
    <x v="2"/>
    <d v="2025-05-14T00:00:00"/>
    <x v="2"/>
    <s v="05/15/2025 6:47 AM"/>
    <d v="2025-05-15T12:48:39"/>
    <x v="1"/>
    <n v="6"/>
    <s v=""/>
    <s v="416 6004E - Install 1 4 x 4 Steel Plate"/>
    <s v="240662 - Izaiah C. Casas"/>
    <s v="Alonso Miramontes's Crew"/>
  </r>
  <r>
    <x v="13"/>
    <x v="2"/>
    <d v="2025-05-14T00:00:00"/>
    <x v="2"/>
    <s v="05/15/2025 6:47 AM"/>
    <d v="2025-05-15T12:48:39"/>
    <x v="1"/>
    <n v="2"/>
    <s v=""/>
    <s v="500 6001C - Maintain Eros 2.5% of DL"/>
    <s v="240662 - Izaiah C. Casas"/>
    <s v="Alonso Miramontes's Crew"/>
  </r>
  <r>
    <x v="13"/>
    <x v="2"/>
    <d v="2025-05-14T00:00:00"/>
    <x v="2"/>
    <s v="05/15/2025 6:47 AM"/>
    <d v="2025-05-15T12:48:39"/>
    <x v="1"/>
    <n v="2"/>
    <s v=""/>
    <s v="500 6001B - Clean Project 2.5% of DL"/>
    <s v="240662 - Izaiah C. Casas"/>
    <s v="Alonso Miramontes's Crew"/>
  </r>
  <r>
    <x v="13"/>
    <x v="2"/>
    <d v="2025-05-13T00:00:00"/>
    <x v="3"/>
    <s v="05/14/2025 6:51 AM"/>
    <d v="2025-05-14T12:21:20"/>
    <x v="1"/>
    <n v="4"/>
    <s v=""/>
    <s v="423 6007J - Install Drainage Mat and Geote"/>
    <s v="240662 - Izaiah C. Casas"/>
    <s v="Alonso Miramontes's Crew"/>
  </r>
  <r>
    <x v="13"/>
    <x v="2"/>
    <d v="2025-05-13T00:00:00"/>
    <x v="3"/>
    <s v="05/14/2025 6:51 AM"/>
    <d v="2025-05-14T12:21:20"/>
    <x v="1"/>
    <n v="3"/>
    <s v=""/>
    <s v="423 6007O - Install Shotcrete"/>
    <s v="240662 - Izaiah C. Casas"/>
    <s v="Alonso Miramontes's Crew"/>
  </r>
  <r>
    <x v="13"/>
    <x v="2"/>
    <d v="2025-05-13T00:00:00"/>
    <x v="3"/>
    <s v="05/14/2025 6:51 AM"/>
    <d v="2025-05-14T12:21:20"/>
    <x v="1"/>
    <n v="3"/>
    <s v=""/>
    <s v="416 6004E - Install 1 4 x 4 Steel Plate"/>
    <s v="240662 - Izaiah C. Casas"/>
    <s v="Alonso Miramontes's Crew"/>
  </r>
  <r>
    <x v="13"/>
    <x v="2"/>
    <d v="2025-05-12T00:00:00"/>
    <x v="4"/>
    <s v="05/13/2025 6:40 AM"/>
    <d v="2025-05-13T12:25:39"/>
    <x v="1"/>
    <n v="8"/>
    <s v=""/>
    <s v="403 6008G - Exc and Install W Beam Lagging"/>
    <s v="240662 - Izaiah C. Casas"/>
    <s v="Alonso Miramontes's Crew"/>
  </r>
  <r>
    <x v="13"/>
    <x v="2"/>
    <d v="2025-05-12T00:00:00"/>
    <x v="4"/>
    <s v="05/13/2025 6:41 AM"/>
    <d v="2025-05-13T12:25:39"/>
    <x v="1"/>
    <n v="2"/>
    <s v=""/>
    <s v="416 6004E - Install 1 4 x 4 Steel Plate"/>
    <s v="240662 - Izaiah C. Casas"/>
    <s v="Alonso Miramontes's Crew"/>
  </r>
  <r>
    <x v="13"/>
    <x v="2"/>
    <d v="2025-05-15T00:00:00"/>
    <x v="1"/>
    <s v="05/15/2025 8:29 PM"/>
    <d v="2025-05-16T12:14:39"/>
    <x v="1"/>
    <n v="4"/>
    <s v=""/>
    <s v="416 6004E - Install 1 4 x 4 Steel Plate"/>
    <s v="240442 - Alonso Miramontes"/>
    <s v="Alonso Miramontes's Crew"/>
  </r>
  <r>
    <x v="13"/>
    <x v="2"/>
    <d v="2025-05-14T00:00:00"/>
    <x v="2"/>
    <s v="05/15/2025 6:47 AM"/>
    <d v="2025-05-15T12:48:37"/>
    <x v="1"/>
    <n v="8"/>
    <s v=""/>
    <s v="110 6001J - Cut and Waste Common"/>
    <s v="240442 - Alonso Miramontes"/>
    <s v="Alonso Miramontes's Crew"/>
  </r>
  <r>
    <x v="13"/>
    <x v="2"/>
    <d v="2025-05-12T00:00:00"/>
    <x v="4"/>
    <s v="05/13/2025 6:41 AM"/>
    <d v="2025-05-13T12:25:36"/>
    <x v="1"/>
    <n v="4"/>
    <s v=""/>
    <s v="403 6008G - Exc and Install W Beam Lagging"/>
    <s v="240442 - Alonso Miramontes"/>
    <s v="Alonso Miramontes's Crew"/>
  </r>
  <r>
    <x v="13"/>
    <x v="2"/>
    <d v="2025-05-12T00:00:00"/>
    <x v="4"/>
    <s v="05/13/2025 6:41 AM"/>
    <d v="2025-05-13T12:25:36"/>
    <x v="1"/>
    <n v="4"/>
    <s v=""/>
    <s v="416 6004E - Install 1 4 x 4 Steel Plate"/>
    <s v="240442 - Alonso Miramontes"/>
    <s v="Alonso Miramontes's Crew"/>
  </r>
  <r>
    <x v="13"/>
    <x v="2"/>
    <d v="2025-05-13T00:00:00"/>
    <x v="3"/>
    <s v="05/14/2025 6:51 AM"/>
    <d v="2025-05-14T12:21:17"/>
    <x v="1"/>
    <n v="4"/>
    <s v=""/>
    <s v="423 6007J - Install Drainage Mat and Geote"/>
    <s v="240442 - Alonso Miramontes"/>
    <s v="Alonso Miramontes's Crew"/>
  </r>
  <r>
    <x v="13"/>
    <x v="2"/>
    <d v="2025-05-13T00:00:00"/>
    <x v="3"/>
    <s v="05/14/2025 6:51 AM"/>
    <d v="2025-05-14T12:21:17"/>
    <x v="1"/>
    <n v="2"/>
    <s v=""/>
    <s v="423 6007O - Install Shotcrete"/>
    <s v="240442 - Alonso Miramontes"/>
    <s v="Alonso Miramontes's Crew"/>
  </r>
  <r>
    <x v="13"/>
    <x v="2"/>
    <d v="2025-05-13T00:00:00"/>
    <x v="3"/>
    <s v="05/14/2025 6:51 AM"/>
    <d v="2025-05-14T12:21:17"/>
    <x v="1"/>
    <n v="2"/>
    <s v=""/>
    <s v="416 6004E - Install 1 4 x 4 Steel Plate"/>
    <s v="240442 - Alonso Miramontes"/>
    <s v="Alonso Miramontes's Crew"/>
  </r>
  <r>
    <x v="13"/>
    <x v="2"/>
    <d v="2025-05-15T00:00:00"/>
    <x v="1"/>
    <s v="05/15/2025 8:30 PM"/>
    <d v="2025-05-16T12:14:46"/>
    <x v="1"/>
    <n v="5"/>
    <s v=""/>
    <s v="416 6004E - Install 1 4 x 4 Steel Plate"/>
    <s v="240443 - Juan C. Miramontes Marquez"/>
    <s v="Alonso Miramontes's Crew"/>
  </r>
  <r>
    <x v="13"/>
    <x v="2"/>
    <d v="2025-05-14T00:00:00"/>
    <x v="2"/>
    <s v="05/15/2025 6:47 AM"/>
    <d v="2025-05-15T12:48:42"/>
    <x v="1"/>
    <n v="2"/>
    <s v=""/>
    <s v="110 6001J - Cut and Waste Common"/>
    <s v="240443 - Juan C. Miramontes Marquez"/>
    <s v="Alonso Miramontes's Crew"/>
  </r>
  <r>
    <x v="13"/>
    <x v="2"/>
    <d v="2025-05-14T00:00:00"/>
    <x v="2"/>
    <s v="05/15/2025 6:47 AM"/>
    <d v="2025-05-15T12:48:42"/>
    <x v="1"/>
    <n v="4"/>
    <s v=""/>
    <s v="416 6004E - Install 1 4 x 4 Steel Plate"/>
    <s v="240443 - Juan C. Miramontes Marquez"/>
    <s v="Alonso Miramontes's Crew"/>
  </r>
  <r>
    <x v="13"/>
    <x v="2"/>
    <d v="2025-05-14T00:00:00"/>
    <x v="2"/>
    <s v="05/15/2025 6:47 AM"/>
    <d v="2025-05-15T12:48:42"/>
    <x v="1"/>
    <n v="2"/>
    <s v=""/>
    <s v="500 6001C - Maintain Eros 2.5% of DL"/>
    <s v="240443 - Juan C. Miramontes Marquez"/>
    <s v="Alonso Miramontes's Crew"/>
  </r>
  <r>
    <x v="13"/>
    <x v="2"/>
    <d v="2025-05-14T00:00:00"/>
    <x v="2"/>
    <s v="05/15/2025 6:48 AM"/>
    <d v="2025-05-15T12:48:42"/>
    <x v="1"/>
    <n v="2"/>
    <s v=""/>
    <s v="500 6001B - Clean Project 2.5% of DL"/>
    <s v="240443 - Juan C. Miramontes Marquez"/>
    <s v="Alonso Miramontes's Crew"/>
  </r>
  <r>
    <x v="13"/>
    <x v="2"/>
    <d v="2025-05-12T00:00:00"/>
    <x v="4"/>
    <s v="05/13/2025 6:41 AM"/>
    <d v="2025-05-13T12:25:41"/>
    <x v="1"/>
    <n v="7"/>
    <s v=""/>
    <s v="416 6004E - Install 1 4 x 4 Steel Plate"/>
    <s v="240443 - Juan C. Miramontes Marquez"/>
    <s v="Alonso Miramontes's Crew"/>
  </r>
  <r>
    <x v="13"/>
    <x v="2"/>
    <d v="2025-05-12T00:00:00"/>
    <x v="4"/>
    <s v="05/13/2025 6:41 AM"/>
    <d v="2025-05-13T12:25:41"/>
    <x v="1"/>
    <n v="3"/>
    <s v=""/>
    <s v="403 6008G - Exc and Install W Beam Lagging"/>
    <s v="240443 - Juan C. Miramontes Marquez"/>
    <s v="Alonso Miramontes's Crew"/>
  </r>
  <r>
    <x v="13"/>
    <x v="2"/>
    <d v="2025-05-13T00:00:00"/>
    <x v="3"/>
    <s v="05/14/2025 6:51 AM"/>
    <d v="2025-05-14T12:21:22"/>
    <x v="1"/>
    <n v="2"/>
    <s v=""/>
    <s v="416 6004E - Install 1 4 x 4 Steel Plate"/>
    <s v="240443 - Juan C. Miramontes Marquez"/>
    <s v="Alonso Miramontes's Crew"/>
  </r>
  <r>
    <x v="13"/>
    <x v="2"/>
    <d v="2025-05-13T00:00:00"/>
    <x v="3"/>
    <s v="05/14/2025 6:52 AM"/>
    <d v="2025-05-14T12:21:22"/>
    <x v="1"/>
    <n v="6"/>
    <s v=""/>
    <s v="403 6008G - Exc and Install W Beam Lagging"/>
    <s v="240443 - Juan C. Miramontes Marquez"/>
    <s v="Alonso Miramontes's Crew"/>
  </r>
  <r>
    <x v="13"/>
    <x v="2"/>
    <d v="2025-05-13T00:00:00"/>
    <x v="3"/>
    <s v="05/14/2025 6:52 AM"/>
    <d v="2025-05-14T12:21:22"/>
    <x v="1"/>
    <n v="2"/>
    <s v=""/>
    <s v="423 6007O - Install Shotcrete"/>
    <s v="240443 - Juan C. Miramontes Marquez"/>
    <s v="Alonso Miramontes's Crew"/>
  </r>
  <r>
    <x v="13"/>
    <x v="2"/>
    <d v="2025-05-13T00:00:00"/>
    <x v="3"/>
    <s v="05/14/2025 6:51 AM"/>
    <d v="2025-05-14T12:21:14"/>
    <x v="1"/>
    <n v="5"/>
    <s v=""/>
    <s v="416 6004E - Install 1 4 x 4 Steel Plate"/>
    <s v="240753 - Agustin Rodriguez Quilo"/>
    <s v="Alonso Miramontes's Crew"/>
  </r>
  <r>
    <x v="13"/>
    <x v="2"/>
    <d v="2025-05-12T00:00:00"/>
    <x v="4"/>
    <s v="05/13/2025 6:41 AM"/>
    <d v="2025-05-13T12:25:34"/>
    <x v="1"/>
    <n v="8"/>
    <s v=""/>
    <s v="403 6008G - Exc and Install W Beam Lagging"/>
    <s v="240753 - Agustin Rodriguez Quilo"/>
    <s v="Alonso Miramontes's Crew"/>
  </r>
  <r>
    <x v="13"/>
    <x v="2"/>
    <d v="2025-05-12T00:00:00"/>
    <x v="4"/>
    <s v="05/13/2025 6:41 AM"/>
    <d v="2025-05-13T12:25:34"/>
    <x v="1"/>
    <n v="2"/>
    <s v=""/>
    <s v="416 6004E - Install 1 4 x 4 Steel Plate"/>
    <s v="240753 - Agustin Rodriguez Quilo"/>
    <s v="Alonso Miramontes's Crew"/>
  </r>
  <r>
    <x v="13"/>
    <x v="2"/>
    <d v="2025-05-14T00:00:00"/>
    <x v="2"/>
    <s v="05/15/2025 6:48 AM"/>
    <d v="2025-05-15T12:48:34"/>
    <x v="1"/>
    <n v="8"/>
    <s v=""/>
    <s v="416 6004E - Install 1 4 x 4 Steel Plate"/>
    <s v="240753 - Agustin Rodriguez Quilo"/>
    <s v="Alonso Miramontes's Crew"/>
  </r>
  <r>
    <x v="13"/>
    <x v="2"/>
    <d v="2025-05-14T00:00:00"/>
    <x v="2"/>
    <s v="05/15/2025 6:48 AM"/>
    <d v="2025-05-15T12:48:34"/>
    <x v="1"/>
    <n v="1"/>
    <s v=""/>
    <s v="500 6001C - Maintain Eros 2.5% of DL"/>
    <s v="240753 - Agustin Rodriguez Quilo"/>
    <s v="Alonso Miramontes's Crew"/>
  </r>
  <r>
    <x v="13"/>
    <x v="2"/>
    <d v="2025-05-14T00:00:00"/>
    <x v="2"/>
    <s v="05/15/2025 6:48 AM"/>
    <d v="2025-05-15T12:48:34"/>
    <x v="1"/>
    <n v="1"/>
    <s v=""/>
    <s v="500 6001B - Clean Project 2.5% of DL"/>
    <s v="240753 - Agustin Rodriguez Quilo"/>
    <s v="Alonso Miramontes's Crew"/>
  </r>
  <r>
    <x v="13"/>
    <x v="2"/>
    <d v="2025-05-15T00:00:00"/>
    <x v="1"/>
    <s v="05/15/2025 8:30 PM"/>
    <d v="2025-05-16T12:14:36"/>
    <x v="1"/>
    <n v="5"/>
    <s v=""/>
    <s v="416 6004E - Install 1 4 x 4 Steel Plate"/>
    <s v="240753 - Agustin Rodriguez Quilo"/>
    <s v="Alonso Miramontes's Crew"/>
  </r>
  <r>
    <x v="13"/>
    <x v="2"/>
    <d v="2025-05-13T00:00:00"/>
    <x v="3"/>
    <s v="05/15/2025 7:29 AM"/>
    <d v="2025-05-15T13:09:46"/>
    <x v="1"/>
    <n v="2.5"/>
    <s v=""/>
    <s v="9000 100B - SUPERINTENDENT"/>
    <s v="240441 - Juan C. Miramontes Jr"/>
    <s v=""/>
  </r>
  <r>
    <x v="13"/>
    <x v="2"/>
    <d v="2025-05-14T00:00:00"/>
    <x v="2"/>
    <s v="05/15/2025 7:29 AM"/>
    <d v="2025-05-15T13:09:46"/>
    <x v="1"/>
    <n v="4"/>
    <s v=""/>
    <s v="9000 100B - SUPERINTENDENT"/>
    <s v="240441 - Juan C. Miramontes Jr"/>
    <s v=""/>
  </r>
  <r>
    <x v="13"/>
    <x v="2"/>
    <d v="2025-05-13T00:00:00"/>
    <x v="3"/>
    <s v="05/14/2025 7:20 AM"/>
    <d v="2025-05-14T12:21:14"/>
    <x v="1"/>
    <n v="5"/>
    <s v=""/>
    <s v="423 6007J - Install Drainage Mat and Geote"/>
    <s v="240753 - Agustin Rodriguez Quilo"/>
    <s v="Alonso Miramontes's Crew"/>
  </r>
  <r>
    <x v="13"/>
    <x v="2"/>
    <d v="2025-05-12T00:00:00"/>
    <x v="4"/>
    <s v="05/12/2025 5:14 PM"/>
    <d v="2025-05-13T12:26:04"/>
    <x v="1"/>
    <n v="2.5"/>
    <s v=""/>
    <s v="100 6002B - Survey and Layout"/>
    <s v="210036 - Jose C. Ramirez"/>
    <s v=""/>
  </r>
  <r>
    <x v="9"/>
    <x v="0"/>
    <d v="2025-05-12T00:00:00"/>
    <x v="4"/>
    <s v="05/12/2025 3:35 PM"/>
    <d v="2025-05-13T12:46:12"/>
    <x v="1"/>
    <n v="4"/>
    <s v=""/>
    <s v="9000 100S - SAFETY SCHED"/>
    <s v="800072 - Mario Moya"/>
    <s v=""/>
  </r>
  <r>
    <x v="30"/>
    <x v="0"/>
    <d v="2025-05-13T00:00:00"/>
    <x v="3"/>
    <s v="05/14/2025 7:26 AM"/>
    <d v="2025-05-14T13:03:33"/>
    <x v="1"/>
    <n v="2"/>
    <s v=""/>
    <s v="500 6001C - MOB Clean Project 3.5% of DL"/>
    <s v="240755 - Armando D. Reyes"/>
    <s v="Ramiro Vazquez's Crew"/>
  </r>
  <r>
    <x v="30"/>
    <x v="0"/>
    <d v="2025-05-12T00:00:00"/>
    <x v="4"/>
    <s v="05/14/2025 8:17 AM"/>
    <d v="2025-05-14T13:17:57"/>
    <x v="1"/>
    <n v="8"/>
    <s v=""/>
    <s v="9000 100A - PROJECT MANAGER ENGINEER"/>
    <s v="210031 - Alberto Zuniga"/>
    <s v=""/>
  </r>
  <r>
    <x v="30"/>
    <x v="0"/>
    <d v="2025-05-13T00:00:00"/>
    <x v="3"/>
    <s v="05/14/2025 8:17 AM"/>
    <d v="2025-05-14T13:17:57"/>
    <x v="1"/>
    <n v="8"/>
    <s v=""/>
    <s v="9000 100A - PROJECT MANAGER ENGINEER"/>
    <s v="210031 - Alberto Zuniga"/>
    <s v=""/>
  </r>
  <r>
    <x v="30"/>
    <x v="0"/>
    <d v="2025-05-14T00:00:00"/>
    <x v="2"/>
    <s v="05/14/2025 8:17 AM"/>
    <d v="2025-05-14T13:17:57"/>
    <x v="1"/>
    <n v="8"/>
    <s v=""/>
    <s v="9000 100A - PROJECT MANAGER ENGINEER"/>
    <s v="210031 - Alberto Zuniga"/>
    <s v=""/>
  </r>
  <r>
    <x v="30"/>
    <x v="0"/>
    <d v="2025-05-15T00:00:00"/>
    <x v="1"/>
    <s v="05/14/2025 8:17 AM"/>
    <d v="2025-05-14T13:17:57"/>
    <x v="1"/>
    <n v="8"/>
    <s v=""/>
    <s v="9000 100A - PROJECT MANAGER ENGINEER"/>
    <s v="210031 - Alberto Zuniga"/>
    <s v=""/>
  </r>
  <r>
    <x v="30"/>
    <x v="0"/>
    <d v="2025-05-16T00:00:00"/>
    <x v="0"/>
    <s v="05/14/2025 8:17 AM"/>
    <d v="2025-05-14T13:17:57"/>
    <x v="1"/>
    <n v="8"/>
    <s v=""/>
    <s v="9000 100A - PROJECT MANAGER ENGINEER"/>
    <s v="210031 - Alberto Zuniga"/>
    <s v=""/>
  </r>
  <r>
    <x v="9"/>
    <x v="0"/>
    <d v="2025-05-12T00:00:00"/>
    <x v="4"/>
    <s v="05/13/2025 6:49 AM"/>
    <d v="2025-05-13T12:44:50"/>
    <x v="1"/>
    <n v="10"/>
    <s v=""/>
    <s v="451 6032D - RET C221 Dowel"/>
    <s v="240749 - Gilberto Ortiz"/>
    <s v="Juan C. Vasquez's Crew"/>
  </r>
  <r>
    <x v="30"/>
    <x v="0"/>
    <d v="2025-05-13T00:00:00"/>
    <x v="3"/>
    <s v="05/14/2025 7:26 AM"/>
    <d v="2025-05-14T13:03:58"/>
    <x v="1"/>
    <n v="2"/>
    <s v=""/>
    <s v="500 6001C - MOB Clean Project 3.5% of DL"/>
    <s v="240625 - Marco Rivas"/>
    <s v="Ramiro Vazquez's Crew"/>
  </r>
  <r>
    <x v="9"/>
    <x v="0"/>
    <d v="2025-05-13T00:00:00"/>
    <x v="3"/>
    <s v="05/14/2025 7:35 AM"/>
    <d v="2025-05-14T13:08:15"/>
    <x v="1"/>
    <n v="4"/>
    <s v=""/>
    <s v="422 6048B - BR SDWK F P S"/>
    <s v="240566 - Juan R. Rivera Jr"/>
    <s v="Ramiro Vazquez's Crew"/>
  </r>
  <r>
    <x v="9"/>
    <x v="0"/>
    <d v="2025-05-13T00:00:00"/>
    <x v="3"/>
    <s v="05/14/2025 7:35 AM"/>
    <d v="2025-05-14T13:08:15"/>
    <x v="1"/>
    <n v="3"/>
    <s v=""/>
    <s v="451 6032D - RET C221 Dowel"/>
    <s v="240566 - Juan R. Rivera Jr"/>
    <s v="Ramiro Vazquez's Crew"/>
  </r>
  <r>
    <x v="9"/>
    <x v="0"/>
    <d v="2025-05-13T00:00:00"/>
    <x v="3"/>
    <s v="05/14/2025 7:39 AM"/>
    <d v="2025-05-14T13:08:57"/>
    <x v="1"/>
    <n v="10"/>
    <s v=""/>
    <s v="451 6032D - RET C221 Dowel"/>
    <s v="240744 - Juan G. Soriano Chacon"/>
    <s v="Juan C. Vasquez's Crew"/>
  </r>
  <r>
    <x v="30"/>
    <x v="0"/>
    <d v="2025-05-13T00:00:00"/>
    <x v="3"/>
    <s v="05/14/2025 7:26 AM"/>
    <d v="2025-05-14T13:03:45"/>
    <x v="1"/>
    <n v="2"/>
    <s v=""/>
    <s v="500 6001C - MOB Clean Project 3.5% of DL"/>
    <s v="240566 - Juan R. Rivera Jr"/>
    <s v="Ramiro Vazquez's Crew"/>
  </r>
  <r>
    <x v="9"/>
    <x v="0"/>
    <d v="2025-05-13T00:00:00"/>
    <x v="3"/>
    <s v="05/14/2025 7:32 AM"/>
    <d v="2025-05-14T13:08:07"/>
    <x v="1"/>
    <n v="5"/>
    <s v=""/>
    <s v="422 6048B - BR SDWK F P S"/>
    <s v="240755 - Armando D. Reyes"/>
    <s v="Ramiro Vazquez's Crew"/>
  </r>
  <r>
    <x v="9"/>
    <x v="0"/>
    <d v="2025-05-13T00:00:00"/>
    <x v="3"/>
    <s v="05/14/2025 7:34 AM"/>
    <d v="2025-05-14T13:08:07"/>
    <x v="1"/>
    <n v="3"/>
    <s v=""/>
    <s v="451 6032D - RET C221 Dowel"/>
    <s v="240755 - Armando D. Reyes"/>
    <s v="Ramiro Vazquez's Crew"/>
  </r>
  <r>
    <x v="30"/>
    <x v="0"/>
    <d v="2025-05-13T00:00:00"/>
    <x v="3"/>
    <s v="05/14/2025 7:26 AM"/>
    <d v="2025-05-14T13:03:43"/>
    <x v="1"/>
    <n v="2"/>
    <s v=""/>
    <s v="500 6001C - MOB Clean Project 3.5% of DL"/>
    <s v="240694 - Jesus A. Quiroga"/>
    <s v="Ramiro Vazquez's Crew"/>
  </r>
  <r>
    <x v="9"/>
    <x v="0"/>
    <d v="2025-05-13T00:00:00"/>
    <x v="3"/>
    <s v="05/14/2025 7:34 AM"/>
    <d v="2025-05-14T13:08:20"/>
    <x v="1"/>
    <n v="3"/>
    <s v=""/>
    <s v="451 6032D - RET C221 Dowel"/>
    <s v="240624 - Ramiro Vazquez De La Cruz"/>
    <s v="Ramiro Vazquez's Crew"/>
  </r>
  <r>
    <x v="30"/>
    <x v="0"/>
    <d v="2025-05-13T00:00:00"/>
    <x v="3"/>
    <s v="05/14/2025 7:26 AM"/>
    <d v="2025-05-14T13:04:02"/>
    <x v="1"/>
    <n v="2"/>
    <s v=""/>
    <s v="500 6001C - MOB Clean Project 3.5% of DL"/>
    <s v="240624 - Ramiro Vazquez De La Cruz"/>
    <s v="Ramiro Vazquez's Crew"/>
  </r>
  <r>
    <x v="9"/>
    <x v="0"/>
    <d v="2025-05-12T00:00:00"/>
    <x v="4"/>
    <s v="05/13/2025 6:49 AM"/>
    <d v="2025-05-13T12:44:57"/>
    <x v="1"/>
    <n v="8"/>
    <s v=""/>
    <s v="451 6032D - RET C221 Dowel"/>
    <s v="240743 - Juan C. Vasquez"/>
    <s v="Juan C. Vasquez's Crew"/>
  </r>
  <r>
    <x v="9"/>
    <x v="0"/>
    <d v="2025-05-13T00:00:00"/>
    <x v="3"/>
    <s v="05/14/2025 7:32 AM"/>
    <d v="2025-05-14T13:08:13"/>
    <x v="1"/>
    <n v="5"/>
    <s v=""/>
    <s v="422 6048B - BR SDWK F P S"/>
    <s v="240694 - Jesus A. Quiroga"/>
    <s v="Ramiro Vazquez's Crew"/>
  </r>
  <r>
    <x v="9"/>
    <x v="0"/>
    <d v="2025-05-13T00:00:00"/>
    <x v="3"/>
    <s v="05/14/2025 7:34 AM"/>
    <d v="2025-05-14T13:08:13"/>
    <x v="1"/>
    <n v="3"/>
    <s v=""/>
    <s v="451 6032D - RET C221 Dowel"/>
    <s v="240694 - Jesus A. Quiroga"/>
    <s v="Ramiro Vazquez's Crew"/>
  </r>
  <r>
    <x v="9"/>
    <x v="0"/>
    <d v="2025-05-13T00:00:00"/>
    <x v="3"/>
    <s v="05/14/2025 7:32 AM"/>
    <d v="2025-05-14T13:08:20"/>
    <x v="1"/>
    <n v="3"/>
    <s v=""/>
    <s v="422 6048B - BR SDWK F P S"/>
    <s v="240624 - Ramiro Vazquez De La Cruz"/>
    <s v="Ramiro Vazquez's Crew"/>
  </r>
  <r>
    <x v="9"/>
    <x v="0"/>
    <d v="2025-05-12T00:00:00"/>
    <x v="4"/>
    <s v="05/12/2025 11:32 AM"/>
    <d v="2025-05-13T12:46:14"/>
    <x v="1"/>
    <n v="8"/>
    <s v=""/>
    <s v="9000 100B - SUPERINTENDENT"/>
    <s v="240696 - Troy S. Malette"/>
    <s v=""/>
  </r>
  <r>
    <x v="9"/>
    <x v="0"/>
    <d v="2025-05-13T00:00:00"/>
    <x v="3"/>
    <s v="05/12/2025 11:32 AM"/>
    <d v="2025-05-13T12:46:14"/>
    <x v="1"/>
    <n v="8"/>
    <s v=""/>
    <s v="9000 100B - SUPERINTENDENT"/>
    <s v="240696 - Troy S. Malette"/>
    <s v=""/>
  </r>
  <r>
    <x v="9"/>
    <x v="0"/>
    <d v="2025-05-14T00:00:00"/>
    <x v="2"/>
    <s v="05/12/2025 11:32 AM"/>
    <d v="2025-05-13T12:46:14"/>
    <x v="1"/>
    <n v="8"/>
    <s v=""/>
    <s v="9000 100B - SUPERINTENDENT"/>
    <s v="240696 - Troy S. Malette"/>
    <s v=""/>
  </r>
  <r>
    <x v="9"/>
    <x v="0"/>
    <d v="2025-05-15T00:00:00"/>
    <x v="1"/>
    <s v="05/12/2025 11:32 AM"/>
    <d v="2025-05-13T12:46:14"/>
    <x v="1"/>
    <n v="8"/>
    <s v=""/>
    <s v="9000 100B - SUPERINTENDENT"/>
    <s v="240696 - Troy S. Malette"/>
    <s v=""/>
  </r>
  <r>
    <x v="9"/>
    <x v="0"/>
    <d v="2025-05-16T00:00:00"/>
    <x v="0"/>
    <s v="05/12/2025 11:32 AM"/>
    <d v="2025-05-13T12:46:14"/>
    <x v="1"/>
    <n v="8"/>
    <s v=""/>
    <s v="9000 100B - SUPERINTENDENT"/>
    <s v="240696 - Troy S. Malette"/>
    <s v=""/>
  </r>
  <r>
    <x v="9"/>
    <x v="0"/>
    <d v="2025-05-13T00:00:00"/>
    <x v="3"/>
    <s v="05/13/2025 4:12 PM"/>
    <d v="2025-05-14T13:08:45"/>
    <x v="1"/>
    <n v="9"/>
    <s v=""/>
    <s v="451 6032D - RET C221 Dowel"/>
    <s v="240742 - Felipe Lara Carreno"/>
    <s v="Juan C. Vasquez's Crew"/>
  </r>
  <r>
    <x v="9"/>
    <x v="0"/>
    <d v="2025-05-13T00:00:00"/>
    <x v="3"/>
    <s v="05/13/2025 4:14 PM"/>
    <d v="2025-05-14T13:08:45"/>
    <x v="1"/>
    <n v="1"/>
    <s v=""/>
    <s v="785 6011C - BJR SEJ Break Conc"/>
    <s v="240742 - Felipe Lara Carreno"/>
    <s v="Juan C. Vasquez's Crew"/>
  </r>
  <r>
    <x v="9"/>
    <x v="0"/>
    <d v="2025-05-13T00:00:00"/>
    <x v="3"/>
    <s v="05/13/2025 4:14 PM"/>
    <d v="2025-05-14T13:08:55"/>
    <x v="1"/>
    <n v="6"/>
    <s v=""/>
    <s v="451 6032D - RET C221 Dowel"/>
    <s v="240743 - Juan C. Vasquez"/>
    <s v="Juan C. Vasquez's Crew"/>
  </r>
  <r>
    <x v="9"/>
    <x v="0"/>
    <d v="2025-05-13T00:00:00"/>
    <x v="3"/>
    <s v="05/13/2025 4:14 PM"/>
    <d v="2025-05-14T13:08:55"/>
    <x v="1"/>
    <n v="2"/>
    <s v=""/>
    <s v="785 6011C - BJR SEJ Break Conc"/>
    <s v="240743 - Juan C. Vasquez"/>
    <s v="Juan C. Vasquez's Crew"/>
  </r>
  <r>
    <x v="9"/>
    <x v="0"/>
    <d v="2025-05-13T00:00:00"/>
    <x v="3"/>
    <s v="05/13/2025 4:14 PM"/>
    <d v="2025-05-14T13:08:48"/>
    <x v="1"/>
    <n v="1"/>
    <s v=""/>
    <s v="785 6011C - BJR SEJ Break Conc"/>
    <s v="240749 - Gilberto Ortiz"/>
    <s v="Juan C. Vasquez's Crew"/>
  </r>
  <r>
    <x v="9"/>
    <x v="0"/>
    <d v="2025-05-13T00:00:00"/>
    <x v="3"/>
    <s v="05/13/2025 4:14 PM"/>
    <d v="2025-05-14T13:08:48"/>
    <x v="1"/>
    <n v="9"/>
    <s v=""/>
    <s v="451 6032D - RET C221 Dowel"/>
    <s v="240749 - Gilberto Ortiz"/>
    <s v="Juan C. Vasquez's Crew"/>
  </r>
  <r>
    <x v="9"/>
    <x v="0"/>
    <d v="2025-05-13T00:00:00"/>
    <x v="3"/>
    <s v="05/13/2025 4:13 PM"/>
    <d v="2025-05-14T13:08:38"/>
    <x v="1"/>
    <n v="1"/>
    <s v=""/>
    <s v="785 6011C - BJR SEJ Break Conc"/>
    <s v="240817 - Bryan A. Hernandez"/>
    <s v="Juan C. Vasquez's Crew"/>
  </r>
  <r>
    <x v="9"/>
    <x v="0"/>
    <d v="2025-05-13T00:00:00"/>
    <x v="3"/>
    <s v="05/13/2025 4:12 PM"/>
    <d v="2025-05-14T13:08:38"/>
    <x v="1"/>
    <n v="9"/>
    <s v=""/>
    <s v="451 6032D - RET C221 Dowel"/>
    <s v="240817 - Bryan A. Hernandez"/>
    <s v="Juan C. Vasquez's Crew"/>
  </r>
  <r>
    <x v="9"/>
    <x v="0"/>
    <d v="2025-05-13T00:00:00"/>
    <x v="3"/>
    <s v="05/13/2025 4:15 PM"/>
    <d v="2025-05-14T13:09:01"/>
    <x v="1"/>
    <n v="10"/>
    <s v=""/>
    <s v="451 6032D - RET C221 Dowel"/>
    <s v="240746 - Juan Vasquez Jr"/>
    <s v="Juan C. Vasquez's Crew"/>
  </r>
  <r>
    <x v="9"/>
    <x v="0"/>
    <d v="2025-05-13T00:00:00"/>
    <x v="3"/>
    <s v="05/13/2025 4:12 PM"/>
    <d v="2025-05-14T13:08:51"/>
    <x v="1"/>
    <n v="9"/>
    <s v=""/>
    <s v="451 6032D - RET C221 Dowel"/>
    <s v="240747 - Hernan Soto Aguilar"/>
    <s v="Juan C. Vasquez's Crew"/>
  </r>
  <r>
    <x v="9"/>
    <x v="0"/>
    <d v="2025-05-13T00:00:00"/>
    <x v="3"/>
    <s v="05/13/2025 4:13 PM"/>
    <d v="2025-05-14T13:08:51"/>
    <x v="1"/>
    <n v="1"/>
    <s v=""/>
    <s v="785 6011C - BJR SEJ Break Conc"/>
    <s v="240747 - Hernan Soto Aguilar"/>
    <s v="Juan C. Vasquez's Crew"/>
  </r>
  <r>
    <x v="9"/>
    <x v="0"/>
    <d v="2025-05-12T00:00:00"/>
    <x v="4"/>
    <s v="05/12/2025 4:06 PM"/>
    <d v="2025-05-13T12:45:14"/>
    <x v="1"/>
    <n v="4"/>
    <s v=""/>
    <s v="422 6048B - BR SDWK F P S"/>
    <s v="240624 - Ramiro Vazquez De La Cruz"/>
    <s v="Ramiro Vazquez's Crew"/>
  </r>
  <r>
    <x v="9"/>
    <x v="0"/>
    <d v="2025-05-12T00:00:00"/>
    <x v="4"/>
    <s v="05/12/2025 4:06 PM"/>
    <d v="2025-05-13T12:45:09"/>
    <x v="1"/>
    <n v="4"/>
    <s v=""/>
    <s v="422 6048B - BR SDWK F P S"/>
    <s v="240694 - Jesus A. Quiroga"/>
    <s v="Ramiro Vazquez's Crew"/>
  </r>
  <r>
    <x v="9"/>
    <x v="0"/>
    <d v="2025-05-12T00:00:00"/>
    <x v="4"/>
    <s v="05/12/2025 4:06 PM"/>
    <d v="2025-05-13T12:45:06"/>
    <x v="1"/>
    <n v="5"/>
    <s v=""/>
    <s v="422 6048B - BR SDWK F P S"/>
    <s v="240755 - Armando D. Reyes"/>
    <s v="Ramiro Vazquez's Crew"/>
  </r>
  <r>
    <x v="9"/>
    <x v="0"/>
    <d v="2025-05-12T00:00:00"/>
    <x v="4"/>
    <s v="05/12/2025 4:06 PM"/>
    <d v="2025-05-13T12:45:11"/>
    <x v="1"/>
    <n v="2"/>
    <s v=""/>
    <s v="422 6048B - BR SDWK F P S"/>
    <s v="240625 - Marco Rivas"/>
    <s v="Ramiro Vazquez's Crew"/>
  </r>
  <r>
    <x v="9"/>
    <x v="0"/>
    <d v="2025-05-13T00:00:00"/>
    <x v="3"/>
    <s v="05/14/2025 6:27 AM"/>
    <d v="2025-05-14T13:08:42"/>
    <x v="1"/>
    <n v="3"/>
    <s v=""/>
    <s v="502 6001B - TRAFF Daily Ops"/>
    <s v="240664 - Eduardo D. Alvarado"/>
    <s v="Roberto Lumbreras's Crew"/>
  </r>
  <r>
    <x v="9"/>
    <x v="0"/>
    <d v="2025-05-12T00:00:00"/>
    <x v="4"/>
    <s v="05/13/2025 6:17 AM"/>
    <d v="2025-05-13T12:45:34"/>
    <x v="1"/>
    <n v="3"/>
    <s v=""/>
    <s v="502 6001B - TRAFF Daily Ops"/>
    <s v="240664 - Eduardo D. Alvarado"/>
    <s v="Roberto Lumbreras's Crew"/>
  </r>
  <r>
    <x v="9"/>
    <x v="0"/>
    <d v="2025-05-12T00:00:00"/>
    <x v="4"/>
    <s v="05/13/2025 6:20 AM"/>
    <d v="2025-05-13T12:46:08"/>
    <x v="1"/>
    <n v="4"/>
    <s v=""/>
    <s v="502 6001B - TRAFF Daily Ops"/>
    <s v="240255 - Juan M. Luevano"/>
    <s v="Roberto Lumbreras's Crew"/>
  </r>
  <r>
    <x v="9"/>
    <x v="0"/>
    <d v="2025-05-12T00:00:00"/>
    <x v="4"/>
    <s v="05/13/2025 6:26 AM"/>
    <d v="2025-05-13T12:46:05"/>
    <x v="1"/>
    <n v="1.5"/>
    <s v=""/>
    <s v="502 6001B - TRAFF Daily Ops"/>
    <s v="240494 - Juan B. Hernandez"/>
    <s v="Roberto Lumbreras's Crew"/>
  </r>
  <r>
    <x v="9"/>
    <x v="0"/>
    <d v="2025-05-12T00:00:00"/>
    <x v="4"/>
    <s v="05/13/2025 6:26 AM"/>
    <d v="2025-05-13T12:45:43"/>
    <x v="1"/>
    <n v="1.5"/>
    <s v=""/>
    <s v="502 6001B - TRAFF Daily Ops"/>
    <s v="240821 - Jose R. Jaquez Rodriguez"/>
    <s v="Roberto Lumbreras's Crew"/>
  </r>
  <r>
    <x v="9"/>
    <x v="0"/>
    <d v="2025-05-13T00:00:00"/>
    <x v="3"/>
    <s v="05/14/2025 7:35 AM"/>
    <d v="2025-05-14T13:08:10"/>
    <x v="1"/>
    <n v="4"/>
    <s v=""/>
    <s v="422 6048B - BR SDWK F P S"/>
    <s v="240074 - Daniel Rodriguez Flores"/>
    <s v="Ramiro Vazquez's Crew"/>
  </r>
  <r>
    <x v="9"/>
    <x v="0"/>
    <d v="2025-05-13T00:00:00"/>
    <x v="3"/>
    <s v="05/14/2025 7:35 AM"/>
    <d v="2025-05-14T13:08:10"/>
    <x v="1"/>
    <n v="3"/>
    <s v=""/>
    <s v="451 6032D - RET C221 Dowel"/>
    <s v="240074 - Daniel Rodriguez Flores"/>
    <s v="Ramiro Vazquez's Crew"/>
  </r>
  <r>
    <x v="9"/>
    <x v="0"/>
    <d v="2025-05-13T00:00:00"/>
    <x v="3"/>
    <s v="05/14/2025 6:54 AM"/>
    <d v="2025-05-14T13:08:10"/>
    <x v="1"/>
    <n v="1"/>
    <s v=""/>
    <s v="168 6001A - VEGETATIVE WATERING"/>
    <s v="240074 - Daniel Rodriguez Flores"/>
    <s v="Ramiro Vazquez's Crew"/>
  </r>
  <r>
    <x v="9"/>
    <x v="0"/>
    <d v="2025-05-12T00:00:00"/>
    <x v="4"/>
    <s v="05/13/2025 7:00 AM"/>
    <d v="2025-05-13T12:45:22"/>
    <x v="1"/>
    <n v="5"/>
    <s v=""/>
    <s v="542 6001A - REMOVE METAL BEAM GUARD FENCE"/>
    <s v="240074 - Daniel Rodriguez Flores"/>
    <s v="Troy Malette - Superintendent"/>
  </r>
  <r>
    <x v="9"/>
    <x v="0"/>
    <d v="2025-05-12T00:00:00"/>
    <x v="4"/>
    <s v="05/13/2025 7:00 AM"/>
    <d v="2025-05-13T12:45:22"/>
    <x v="1"/>
    <n v="5"/>
    <s v=""/>
    <s v="500 6001C - MOB Erosion"/>
    <s v="240074 - Daniel Rodriguez Flores"/>
    <s v="Troy Malette - Superintendent"/>
  </r>
  <r>
    <x v="9"/>
    <x v="0"/>
    <d v="2025-05-12T00:00:00"/>
    <x v="4"/>
    <s v="05/13/2025 6:48 AM"/>
    <d v="2025-05-13T12:44:44"/>
    <x v="1"/>
    <n v="10"/>
    <s v=""/>
    <s v="451 6032D - RET C221 Dowel"/>
    <s v="240817 - Bryan A. Hernandez"/>
    <s v="Juan C. Vasquez's Crew"/>
  </r>
  <r>
    <x v="9"/>
    <x v="0"/>
    <d v="2025-05-12T00:00:00"/>
    <x v="4"/>
    <s v="05/13/2025 6:48 AM"/>
    <d v="2025-05-13T12:44:47"/>
    <x v="1"/>
    <n v="10"/>
    <s v=""/>
    <s v="451 6032D - RET C221 Dowel"/>
    <s v="240742 - Felipe Lara Carreno"/>
    <s v="Juan C. Vasquez's Crew"/>
  </r>
  <r>
    <x v="30"/>
    <x v="0"/>
    <d v="2025-05-13T00:00:00"/>
    <x v="3"/>
    <s v="05/14/2025 7:26 AM"/>
    <d v="2025-05-14T13:03:37"/>
    <x v="1"/>
    <n v="2"/>
    <s v=""/>
    <s v="500 6001C - MOB Clean Project 3.5% of DL"/>
    <s v="240074 - Daniel Rodriguez Flores"/>
    <s v="Ramiro Vazquez's Crew"/>
  </r>
  <r>
    <x v="9"/>
    <x v="0"/>
    <d v="2025-05-12T00:00:00"/>
    <x v="4"/>
    <s v="05/13/2025 6:49 AM"/>
    <d v="2025-05-13T12:44:52"/>
    <x v="1"/>
    <n v="10"/>
    <s v=""/>
    <s v="451 6032D - RET C221 Dowel"/>
    <s v="240747 - Hernan Soto Aguilar"/>
    <s v="Juan C. Vasquez's Crew"/>
  </r>
  <r>
    <x v="9"/>
    <x v="0"/>
    <d v="2025-05-12T00:00:00"/>
    <x v="4"/>
    <s v="05/13/2025 7:00 AM"/>
    <d v="2025-05-13T12:45:24"/>
    <x v="1"/>
    <n v="5"/>
    <s v=""/>
    <s v="500 6001C - MOB Erosion"/>
    <s v="240566 - Juan R. Rivera Jr"/>
    <s v="Troy Malette - Superintendent"/>
  </r>
  <r>
    <x v="9"/>
    <x v="0"/>
    <d v="2025-05-12T00:00:00"/>
    <x v="4"/>
    <s v="05/13/2025 7:00 AM"/>
    <d v="2025-05-13T12:45:24"/>
    <x v="1"/>
    <n v="5"/>
    <s v=""/>
    <s v="542 6001A - REMOVE METAL BEAM GUARD FENCE"/>
    <s v="240566 - Juan R. Rivera Jr"/>
    <s v="Troy Malette - Superintendent"/>
  </r>
  <r>
    <x v="9"/>
    <x v="0"/>
    <d v="2025-05-13T00:00:00"/>
    <x v="3"/>
    <s v="05/14/2025 6:54 AM"/>
    <d v="2025-05-14T13:08:15"/>
    <x v="1"/>
    <n v="1"/>
    <s v=""/>
    <s v="168 6001A - VEGETATIVE WATERING"/>
    <s v="240566 - Juan R. Rivera Jr"/>
    <s v="Ramiro Vazquez's Crew"/>
  </r>
  <r>
    <x v="9"/>
    <x v="0"/>
    <d v="2025-05-13T00:00:00"/>
    <x v="3"/>
    <s v="05/14/2025 7:34 AM"/>
    <d v="2025-05-14T13:08:17"/>
    <x v="1"/>
    <n v="3"/>
    <s v=""/>
    <s v="451 6032D - RET C221 Dowel"/>
    <s v="240625 - Marco Rivas"/>
    <s v="Ramiro Vazquez's Crew"/>
  </r>
  <r>
    <x v="9"/>
    <x v="0"/>
    <d v="2025-05-13T00:00:00"/>
    <x v="3"/>
    <s v="05/14/2025 7:32 AM"/>
    <d v="2025-05-14T13:08:17"/>
    <x v="1"/>
    <n v="5"/>
    <s v=""/>
    <s v="422 6048B - BR SDWK F P S"/>
    <s v="240625 - Marco Rivas"/>
    <s v="Ramiro Vazquez's Crew"/>
  </r>
  <r>
    <x v="9"/>
    <x v="0"/>
    <d v="2025-05-12T00:00:00"/>
    <x v="4"/>
    <s v="05/13/2025 7:33 AM"/>
    <d v="2025-05-13T12:46:02"/>
    <x v="1"/>
    <n v="8"/>
    <s v=""/>
    <s v="9000 100A - PROJECT MANAGER ENGINEER"/>
    <s v="210069 - Jose R. Terrazas Melendez"/>
    <s v=""/>
  </r>
  <r>
    <x v="9"/>
    <x v="0"/>
    <d v="2025-05-13T00:00:00"/>
    <x v="3"/>
    <s v="05/13/2025 7:33 AM"/>
    <d v="2025-05-13T12:46:02"/>
    <x v="1"/>
    <n v="8"/>
    <s v=""/>
    <s v="9000 100A - PROJECT MANAGER ENGINEER"/>
    <s v="210069 - Jose R. Terrazas Melendez"/>
    <s v=""/>
  </r>
  <r>
    <x v="9"/>
    <x v="0"/>
    <d v="2025-05-14T00:00:00"/>
    <x v="2"/>
    <s v="05/13/2025 7:33 AM"/>
    <d v="2025-05-13T12:46:02"/>
    <x v="1"/>
    <n v="8"/>
    <s v=""/>
    <s v="9000 100A - PROJECT MANAGER ENGINEER"/>
    <s v="210069 - Jose R. Terrazas Melendez"/>
    <s v=""/>
  </r>
  <r>
    <x v="9"/>
    <x v="0"/>
    <d v="2025-05-15T00:00:00"/>
    <x v="1"/>
    <s v="05/13/2025 7:33 AM"/>
    <d v="2025-05-13T12:46:02"/>
    <x v="1"/>
    <n v="8"/>
    <s v=""/>
    <s v="9000 100A - PROJECT MANAGER ENGINEER"/>
    <s v="210069 - Jose R. Terrazas Melendez"/>
    <s v=""/>
  </r>
  <r>
    <x v="9"/>
    <x v="0"/>
    <d v="2025-05-16T00:00:00"/>
    <x v="0"/>
    <s v="05/13/2025 7:33 AM"/>
    <d v="2025-05-13T12:46:02"/>
    <x v="1"/>
    <n v="8"/>
    <s v=""/>
    <s v="9000 100A - PROJECT MANAGER ENGINEER"/>
    <s v="210069 - Jose R. Terrazas Melendez"/>
    <s v=""/>
  </r>
  <r>
    <x v="9"/>
    <x v="0"/>
    <d v="2025-05-12T00:00:00"/>
    <x v="4"/>
    <s v="05/13/2025 7:39 AM"/>
    <d v="2025-05-13T12:45:06"/>
    <x v="1"/>
    <n v="5"/>
    <s v=""/>
    <s v="451 6032D - RET C221 Dowel"/>
    <s v="240755 - Armando D. Reyes"/>
    <s v="Ramiro Vazquez's Crew"/>
  </r>
  <r>
    <x v="9"/>
    <x v="0"/>
    <d v="2025-05-12T00:00:00"/>
    <x v="4"/>
    <s v="05/13/2025 7:39 AM"/>
    <d v="2025-05-13T12:45:14"/>
    <x v="1"/>
    <n v="4"/>
    <s v=""/>
    <s v="451 6032D - RET C221 Dowel"/>
    <s v="240624 - Ramiro Vazquez De La Cruz"/>
    <s v="Ramiro Vazquez's Crew"/>
  </r>
  <r>
    <x v="9"/>
    <x v="0"/>
    <d v="2025-05-12T00:00:00"/>
    <x v="4"/>
    <s v="05/13/2025 7:39 AM"/>
    <d v="2025-05-13T12:45:09"/>
    <x v="1"/>
    <n v="6"/>
    <s v=""/>
    <s v="451 6032D - RET C221 Dowel"/>
    <s v="240694 - Jesus A. Quiroga"/>
    <s v="Ramiro Vazquez's Crew"/>
  </r>
  <r>
    <x v="9"/>
    <x v="0"/>
    <d v="2025-05-12T00:00:00"/>
    <x v="4"/>
    <s v="05/13/2025 7:39 AM"/>
    <d v="2025-05-13T12:45:11"/>
    <x v="1"/>
    <n v="8"/>
    <s v=""/>
    <s v="451 6032D - RET C221 Dowel"/>
    <s v="240625 - Marco Rivas"/>
    <s v="Ramiro Vazquez's Crew"/>
  </r>
  <r>
    <x v="5"/>
    <x v="3"/>
    <d v="2025-05-16T00:00:00"/>
    <x v="0"/>
    <s v="05/13/2025 1:35 PM"/>
    <d v="2025-05-13T18:35:51"/>
    <x v="1"/>
    <n v="8"/>
    <s v=""/>
    <s v="9000 100A - PROJECT MANAGER ENGINEER"/>
    <s v="210088 - Eric Giebelhaus"/>
    <s v=""/>
  </r>
  <r>
    <x v="4"/>
    <x v="3"/>
    <d v="2025-05-12T00:00:00"/>
    <x v="4"/>
    <s v="05/13/2025 1:35 PM"/>
    <d v="2025-05-13T18:36:15"/>
    <x v="1"/>
    <n v="8"/>
    <s v=""/>
    <s v="9000 100A - PROJECT MANAGER ENGINEER"/>
    <s v="210088 - Eric Giebelhaus"/>
    <s v=""/>
  </r>
  <r>
    <x v="4"/>
    <x v="3"/>
    <d v="2025-05-13T00:00:00"/>
    <x v="3"/>
    <s v="05/13/2025 1:35 PM"/>
    <d v="2025-05-13T18:36:15"/>
    <x v="1"/>
    <n v="8"/>
    <s v=""/>
    <s v="9000 100A - PROJECT MANAGER ENGINEER"/>
    <s v="210088 - Eric Giebelhaus"/>
    <s v=""/>
  </r>
  <r>
    <x v="4"/>
    <x v="3"/>
    <d v="2025-05-14T00:00:00"/>
    <x v="2"/>
    <s v="05/13/2025 1:35 PM"/>
    <d v="2025-05-13T18:36:15"/>
    <x v="1"/>
    <n v="8"/>
    <s v=""/>
    <s v="9000 100A - PROJECT MANAGER ENGINEER"/>
    <s v="210088 - Eric Giebelhaus"/>
    <s v=""/>
  </r>
  <r>
    <x v="4"/>
    <x v="3"/>
    <d v="2025-05-15T00:00:00"/>
    <x v="1"/>
    <s v="05/13/2025 1:35 PM"/>
    <d v="2025-05-13T18:36:15"/>
    <x v="1"/>
    <n v="8"/>
    <s v=""/>
    <s v="9000 100A - PROJECT MANAGER ENGINEER"/>
    <s v="210088 - Eric Giebelhaus"/>
    <s v=""/>
  </r>
  <r>
    <x v="5"/>
    <x v="3"/>
    <d v="2025-05-12T00:00:00"/>
    <x v="4"/>
    <s v="05/12/2025 11:23 AM"/>
    <d v="2025-05-12T16:26:15"/>
    <x v="1"/>
    <n v="13"/>
    <s v=""/>
    <s v="439 6017B - CO Inst Rem Machine Railing"/>
    <s v="240161 - Reynaldo M. Smith Jr"/>
    <s v="Leonel Munoz"/>
  </r>
  <r>
    <x v="5"/>
    <x v="3"/>
    <d v="2025-05-11T00:00:00"/>
    <x v="6"/>
    <s v="05/12/2025 9:21 AM"/>
    <d v="2025-05-12T14:23:15"/>
    <x v="1"/>
    <n v="5"/>
    <s v=""/>
    <s v="439 6017H - CO Clean After Pour"/>
    <s v="240519 - Juan Rivera Munoz"/>
    <s v="Jose Rivera's Crew"/>
  </r>
  <r>
    <x v="5"/>
    <x v="3"/>
    <d v="2025-05-11T00:00:00"/>
    <x v="6"/>
    <s v="05/12/2025 9:21 AM"/>
    <d v="2025-05-12T14:23:15"/>
    <x v="1"/>
    <n v="5"/>
    <s v=""/>
    <s v="439 6017I - CO Rem Cure Blankets"/>
    <s v="240519 - Juan Rivera Munoz"/>
    <s v="Jose Rivera's Crew"/>
  </r>
  <r>
    <x v="5"/>
    <x v="3"/>
    <d v="2025-05-11T00:00:00"/>
    <x v="6"/>
    <s v="05/12/2025 9:21 AM"/>
    <d v="2025-05-12T14:23:15"/>
    <x v="1"/>
    <n v="1"/>
    <s v=""/>
    <s v="439 6017C - CO Setup Machine"/>
    <s v="240519 - Juan Rivera Munoz"/>
    <s v="Jose Rivera's Crew"/>
  </r>
  <r>
    <x v="5"/>
    <x v="3"/>
    <d v="2025-05-12T00:00:00"/>
    <x v="4"/>
    <s v="05/12/2025 11:23 AM"/>
    <d v="2025-05-12T16:26:15"/>
    <x v="1"/>
    <n v="13"/>
    <s v=""/>
    <s v="439 6017B - CO Inst Rem Machine Railing"/>
    <s v="240514 - Joel M. Garcia"/>
    <s v="Leonel Munoz"/>
  </r>
  <r>
    <x v="5"/>
    <x v="3"/>
    <d v="2025-05-12T00:00:00"/>
    <x v="4"/>
    <s v="05/12/2025 11:23 AM"/>
    <d v="2025-05-12T16:26:15"/>
    <x v="1"/>
    <n v="13"/>
    <s v=""/>
    <s v="439 6017B - CO Inst Rem Machine Railing"/>
    <s v="240538 - Francisco Diaz Serna"/>
    <s v="Leonel Munoz"/>
  </r>
  <r>
    <x v="5"/>
    <x v="3"/>
    <d v="2025-05-11T00:00:00"/>
    <x v="6"/>
    <s v="05/12/2025 9:21 AM"/>
    <d v="2025-05-12T14:23:15"/>
    <x v="1"/>
    <n v="3"/>
    <s v=""/>
    <s v="439 6017H - CO Clean After Pour"/>
    <s v="240072 - Jose J. Rivera"/>
    <s v="Jose Rivera's Crew"/>
  </r>
  <r>
    <x v="5"/>
    <x v="3"/>
    <d v="2025-05-11T00:00:00"/>
    <x v="6"/>
    <s v="05/12/2025 9:21 AM"/>
    <d v="2025-05-12T14:23:15"/>
    <x v="1"/>
    <n v="3"/>
    <s v=""/>
    <s v="439 6017I - CO Rem Cure Blankets"/>
    <s v="240072 - Jose J. Rivera"/>
    <s v="Jose Rivera's Crew"/>
  </r>
  <r>
    <x v="5"/>
    <x v="3"/>
    <d v="2025-05-11T00:00:00"/>
    <x v="6"/>
    <s v="05/12/2025 9:21 AM"/>
    <d v="2025-05-12T14:23:15"/>
    <x v="1"/>
    <n v="2"/>
    <s v=""/>
    <s v="439 6017C - CO Setup Machine"/>
    <s v="240072 - Jose J. Rivera"/>
    <s v="Jose Rivera's Crew"/>
  </r>
  <r>
    <x v="5"/>
    <x v="3"/>
    <d v="2025-05-12T00:00:00"/>
    <x v="4"/>
    <s v="05/12/2025 11:23 AM"/>
    <d v="2025-05-12T16:26:15"/>
    <x v="1"/>
    <n v="13"/>
    <s v=""/>
    <s v="439 6017B - CO Inst Rem Machine Railing"/>
    <s v="240160 - Miguel Aguilar Rico"/>
    <s v="Leonel Munoz"/>
  </r>
  <r>
    <x v="5"/>
    <x v="3"/>
    <d v="2025-05-11T00:00:00"/>
    <x v="6"/>
    <s v="05/12/2025 9:20 AM"/>
    <d v="2025-05-12T14:23:15"/>
    <x v="1"/>
    <n v="5"/>
    <s v=""/>
    <s v="439 6017H - CO Clean After Pour"/>
    <s v="240089 - Miguel A. Sotelo"/>
    <s v="Jose Rivera's Crew"/>
  </r>
  <r>
    <x v="5"/>
    <x v="3"/>
    <d v="2025-05-11T00:00:00"/>
    <x v="6"/>
    <s v="05/12/2025 9:20 AM"/>
    <d v="2025-05-12T14:23:15"/>
    <x v="1"/>
    <n v="5"/>
    <s v=""/>
    <s v="439 6017I - CO Rem Cure Blankets"/>
    <s v="240089 - Miguel A. Sotelo"/>
    <s v="Jose Rivera's Crew"/>
  </r>
  <r>
    <x v="5"/>
    <x v="3"/>
    <d v="2025-05-11T00:00:00"/>
    <x v="6"/>
    <s v="05/12/2025 9:20 AM"/>
    <d v="2025-05-12T14:23:15"/>
    <x v="1"/>
    <n v="1"/>
    <s v=""/>
    <s v="439 6017C - CO Setup Machine"/>
    <s v="240089 - Miguel A. Sotelo"/>
    <s v="Jose Rivera's Crew"/>
  </r>
  <r>
    <x v="5"/>
    <x v="3"/>
    <d v="2025-05-12T00:00:00"/>
    <x v="4"/>
    <s v="05/12/2025 11:22 AM"/>
    <d v="2025-05-12T16:26:15"/>
    <x v="1"/>
    <n v="13"/>
    <s v=""/>
    <s v="439 6017B - CO Inst Rem Machine Railing"/>
    <s v="240781 - Enrique Cortez"/>
    <s v="Leonel Munoz"/>
  </r>
  <r>
    <x v="5"/>
    <x v="3"/>
    <d v="2025-05-11T00:00:00"/>
    <x v="6"/>
    <s v="05/12/2025 9:21 AM"/>
    <d v="2025-05-12T14:23:15"/>
    <x v="1"/>
    <n v="5"/>
    <s v=""/>
    <s v="439 6017H - CO Clean After Pour"/>
    <s v="240827 - Jorge Mercado"/>
    <s v="Jose Rivera's Crew"/>
  </r>
  <r>
    <x v="5"/>
    <x v="3"/>
    <d v="2025-05-11T00:00:00"/>
    <x v="6"/>
    <s v="05/12/2025 9:21 AM"/>
    <d v="2025-05-12T14:23:15"/>
    <x v="1"/>
    <n v="5"/>
    <s v=""/>
    <s v="439 6017I - CO Rem Cure Blankets"/>
    <s v="240827 - Jorge Mercado"/>
    <s v="Jose Rivera's Crew"/>
  </r>
  <r>
    <x v="5"/>
    <x v="3"/>
    <d v="2025-05-11T00:00:00"/>
    <x v="6"/>
    <s v="05/12/2025 9:21 AM"/>
    <d v="2025-05-12T14:23:15"/>
    <x v="1"/>
    <n v="1"/>
    <s v=""/>
    <s v="439 6017C - CO Setup Machine"/>
    <s v="240827 - Jorge Mercado"/>
    <s v="Jose Rivera's Crew"/>
  </r>
  <r>
    <x v="5"/>
    <x v="3"/>
    <d v="2025-05-11T00:00:00"/>
    <x v="6"/>
    <s v="05/12/2025 9:20 AM"/>
    <d v="2025-05-12T14:23:15"/>
    <x v="1"/>
    <n v="5"/>
    <s v=""/>
    <s v="439 6017H - CO Clean After Pour"/>
    <s v="240826 - Rodolfo R. Diaz Caballero"/>
    <s v="Jose Rivera's Crew"/>
  </r>
  <r>
    <x v="5"/>
    <x v="3"/>
    <d v="2025-05-11T00:00:00"/>
    <x v="6"/>
    <s v="05/12/2025 9:20 AM"/>
    <d v="2025-05-12T14:23:15"/>
    <x v="1"/>
    <n v="5"/>
    <s v=""/>
    <s v="439 6017I - CO Rem Cure Blankets"/>
    <s v="240826 - Rodolfo R. Diaz Caballero"/>
    <s v="Jose Rivera's Crew"/>
  </r>
  <r>
    <x v="5"/>
    <x v="3"/>
    <d v="2025-05-11T00:00:00"/>
    <x v="6"/>
    <s v="05/12/2025 9:20 AM"/>
    <d v="2025-05-12T14:23:15"/>
    <x v="1"/>
    <n v="1"/>
    <s v=""/>
    <s v="439 6017C - CO Setup Machine"/>
    <s v="240826 - Rodolfo R. Diaz Caballero"/>
    <s v="Jose Rivera's Crew"/>
  </r>
  <r>
    <x v="5"/>
    <x v="3"/>
    <d v="2025-05-11T00:00:00"/>
    <x v="6"/>
    <s v="05/12/2025 9:21 AM"/>
    <d v="2025-05-12T14:23:15"/>
    <x v="1"/>
    <n v="5"/>
    <s v=""/>
    <s v="439 6017H - CO Clean After Pour"/>
    <s v="240772 - HUGO A. SALINAS GONZALEZ"/>
    <s v="Jose Rivera's Crew"/>
  </r>
  <r>
    <x v="5"/>
    <x v="3"/>
    <d v="2025-05-11T00:00:00"/>
    <x v="6"/>
    <s v="05/12/2025 9:21 AM"/>
    <d v="2025-05-12T14:23:15"/>
    <x v="1"/>
    <n v="5"/>
    <s v=""/>
    <s v="439 6017I - CO Rem Cure Blankets"/>
    <s v="240772 - HUGO A. SALINAS GONZALEZ"/>
    <s v="Jose Rivera's Crew"/>
  </r>
  <r>
    <x v="5"/>
    <x v="3"/>
    <d v="2025-05-11T00:00:00"/>
    <x v="6"/>
    <s v="05/12/2025 9:21 AM"/>
    <d v="2025-05-12T14:23:15"/>
    <x v="1"/>
    <n v="1"/>
    <s v=""/>
    <s v="439 6017C - CO Setup Machine"/>
    <s v="240772 - HUGO A. SALINAS GONZALEZ"/>
    <s v="Jose Rivera's Crew"/>
  </r>
  <r>
    <x v="5"/>
    <x v="3"/>
    <d v="2025-05-11T00:00:00"/>
    <x v="6"/>
    <s v="05/12/2025 9:20 AM"/>
    <d v="2025-05-12T14:23:15"/>
    <x v="1"/>
    <n v="5"/>
    <s v=""/>
    <s v="439 6017H - CO Clean After Pour"/>
    <s v="240711 - Marcos A. Juarez Torres"/>
    <s v="Jose Rivera's Crew"/>
  </r>
  <r>
    <x v="5"/>
    <x v="3"/>
    <d v="2025-05-11T00:00:00"/>
    <x v="6"/>
    <s v="05/12/2025 9:20 AM"/>
    <d v="2025-05-12T14:23:15"/>
    <x v="1"/>
    <n v="5"/>
    <s v=""/>
    <s v="439 6017I - CO Rem Cure Blankets"/>
    <s v="240711 - Marcos A. Juarez Torres"/>
    <s v="Jose Rivera's Crew"/>
  </r>
  <r>
    <x v="5"/>
    <x v="3"/>
    <d v="2025-05-11T00:00:00"/>
    <x v="6"/>
    <s v="05/12/2025 9:20 AM"/>
    <d v="2025-05-12T14:23:15"/>
    <x v="1"/>
    <n v="1"/>
    <s v=""/>
    <s v="439 6017C - CO Setup Machine"/>
    <s v="240711 - Marcos A. Juarez Torres"/>
    <s v="Jose Rivera's Crew"/>
  </r>
  <r>
    <x v="5"/>
    <x v="3"/>
    <d v="2025-05-12T00:00:00"/>
    <x v="4"/>
    <s v="05/12/2025 11:23 AM"/>
    <d v="2025-05-12T16:26:15"/>
    <x v="1"/>
    <n v="8"/>
    <s v=""/>
    <s v="439 6017B - CO Inst Rem Machine Railing"/>
    <s v="240057 - Leonel Munoz"/>
    <s v="Leonel Munoz"/>
  </r>
  <r>
    <x v="5"/>
    <x v="3"/>
    <d v="2025-05-11T00:00:00"/>
    <x v="6"/>
    <s v="05/11/2025 11:32 PM"/>
    <d v="2025-05-12T12:22:23"/>
    <x v="1"/>
    <n v="8"/>
    <s v=""/>
    <s v="512 6095A - PTB STL MO Load Barrier"/>
    <s v="240014 - Hector O. Rodriguez"/>
    <s v="Juan Ruiz's Crew"/>
  </r>
  <r>
    <x v="4"/>
    <x v="3"/>
    <d v="2025-05-14T00:00:00"/>
    <x v="2"/>
    <s v="05/16/2025 5:18 AM"/>
    <d v="2025-05-16T12:49:14"/>
    <x v="1"/>
    <n v="7"/>
    <s v=""/>
    <s v="4106 6001G - PPO Conc Overlay Pour"/>
    <s v="240710 - Juan C. Ybarra"/>
    <s v="Juan Ruiz's Crew"/>
  </r>
  <r>
    <x v="4"/>
    <x v="3"/>
    <d v="2025-05-14T00:00:00"/>
    <x v="2"/>
    <s v="05/16/2025 5:18 AM"/>
    <d v="2025-05-16T12:49:14"/>
    <x v="1"/>
    <n v="3"/>
    <s v=""/>
    <s v="4106 6001H - PPO Conc Overlay Clean After P"/>
    <s v="240710 - Juan C. Ybarra"/>
    <s v="Juan Ruiz's Crew"/>
  </r>
  <r>
    <x v="5"/>
    <x v="3"/>
    <d v="2025-05-11T00:00:00"/>
    <x v="6"/>
    <s v="05/11/2025 11:31 PM"/>
    <d v="2025-05-12T12:22:23"/>
    <x v="1"/>
    <n v="8"/>
    <s v=""/>
    <s v="512 6095A - PTB STL MO Load Barrier"/>
    <s v="240182 - Alfredo Becerra"/>
    <s v="Juan Ruiz's Crew"/>
  </r>
  <r>
    <x v="5"/>
    <x v="3"/>
    <d v="2025-05-11T00:00:00"/>
    <x v="6"/>
    <s v="05/11/2025 11:31 PM"/>
    <d v="2025-05-12T12:22:23"/>
    <x v="1"/>
    <n v="8"/>
    <s v=""/>
    <s v="512 6095A - PTB STL MO Load Barrier"/>
    <s v="240710 - Juan C. Ybarra"/>
    <s v="Juan Ruiz's Crew"/>
  </r>
  <r>
    <x v="5"/>
    <x v="3"/>
    <d v="2025-05-11T00:00:00"/>
    <x v="6"/>
    <s v="05/11/2025 11:31 PM"/>
    <d v="2025-05-12T12:22:23"/>
    <x v="1"/>
    <n v="8"/>
    <s v=""/>
    <s v="512 6095A - PTB STL MO Load Barrier"/>
    <s v="240080 - Juan L. Ruiz"/>
    <s v="Juan Ruiz's Crew"/>
  </r>
  <r>
    <x v="4"/>
    <x v="3"/>
    <d v="2025-05-14T00:00:00"/>
    <x v="2"/>
    <s v="05/16/2025 5:19 AM"/>
    <d v="2025-05-16T12:49:14"/>
    <x v="1"/>
    <n v="10.5"/>
    <s v=""/>
    <s v="4106 6001G - PPO Conc Overlay Pour"/>
    <s v="240793 - Jose O. Mercado Rapalo"/>
    <s v="Juan Ruiz's Crew"/>
  </r>
  <r>
    <x v="5"/>
    <x v="3"/>
    <d v="2025-05-11T00:00:00"/>
    <x v="6"/>
    <s v="05/11/2025 11:31 PM"/>
    <d v="2025-05-12T12:22:23"/>
    <x v="1"/>
    <n v="8"/>
    <s v=""/>
    <s v="512 6095A - PTB STL MO Load Barrier"/>
    <s v="240793 - Jose O. Mercado Rapalo"/>
    <s v="Juan Ruiz's Crew"/>
  </r>
  <r>
    <x v="4"/>
    <x v="3"/>
    <d v="2025-05-14T00:00:00"/>
    <x v="2"/>
    <s v="05/16/2025 5:18 AM"/>
    <d v="2025-05-16T12:49:14"/>
    <x v="1"/>
    <n v="10"/>
    <s v=""/>
    <s v="4106 6001G - PPO Conc Overlay Pour"/>
    <s v="240182 - Alfredo Becerra"/>
    <s v="Juan Ruiz's Crew"/>
  </r>
  <r>
    <x v="5"/>
    <x v="3"/>
    <d v="2025-05-11T00:00:00"/>
    <x v="6"/>
    <s v="05/11/2025 11:31 PM"/>
    <d v="2025-05-12T12:22:23"/>
    <x v="1"/>
    <n v="8"/>
    <s v=""/>
    <s v="512 6095A - PTB STL MO Load Barrier"/>
    <s v="240736 - Felipe J. Mendoza Rincon"/>
    <s v="Juan Ruiz's Crew"/>
  </r>
  <r>
    <x v="4"/>
    <x v="3"/>
    <d v="2025-05-14T00:00:00"/>
    <x v="2"/>
    <s v="05/16/2025 5:19 AM"/>
    <d v="2025-05-16T12:49:14"/>
    <x v="1"/>
    <n v="8"/>
    <s v=""/>
    <s v="4106 6001G - PPO Conc Overlay Pour"/>
    <s v="240080 - Juan L. Ruiz"/>
    <s v="Juan Ruiz's Crew"/>
  </r>
  <r>
    <x v="4"/>
    <x v="3"/>
    <d v="2025-05-14T00:00:00"/>
    <x v="2"/>
    <s v="05/16/2025 5:18 AM"/>
    <d v="2025-05-16T12:49:14"/>
    <x v="1"/>
    <n v="7"/>
    <s v=""/>
    <s v="4106 6001G - PPO Conc Overlay Pour"/>
    <s v="240736 - Felipe J. Mendoza Rincon"/>
    <s v="Juan Ruiz's Crew"/>
  </r>
  <r>
    <x v="4"/>
    <x v="3"/>
    <d v="2025-05-14T00:00:00"/>
    <x v="2"/>
    <s v="05/16/2025 5:18 AM"/>
    <d v="2025-05-16T12:49:14"/>
    <x v="1"/>
    <n v="3"/>
    <s v=""/>
    <s v="4106 6001H - PPO Conc Overlay Clean After P"/>
    <s v="240736 - Felipe J. Mendoza Rincon"/>
    <s v="Juan Ruiz's Crew"/>
  </r>
  <r>
    <x v="4"/>
    <x v="3"/>
    <d v="2025-05-14T00:00:00"/>
    <x v="2"/>
    <s v="05/16/2025 5:18 AM"/>
    <d v="2025-05-16T12:49:14"/>
    <x v="1"/>
    <n v="10"/>
    <s v=""/>
    <s v="4106 6001G - PPO Conc Overlay Pour"/>
    <s v="340057 - ABRAHAM G. VILLA"/>
    <s v="Juan Ruiz's Crew"/>
  </r>
  <r>
    <x v="5"/>
    <x v="3"/>
    <d v="2025-05-11T00:00:00"/>
    <x v="6"/>
    <s v="05/11/2025 11:31 PM"/>
    <d v="2025-05-12T12:22:23"/>
    <x v="1"/>
    <n v="8"/>
    <s v=""/>
    <s v="512 6095A - PTB STL MO Load Barrier"/>
    <s v="340057 - ABRAHAM G. VILLA"/>
    <s v="Juan Ruiz's Crew"/>
  </r>
  <r>
    <x v="4"/>
    <x v="3"/>
    <d v="2025-05-12T00:00:00"/>
    <x v="4"/>
    <s v="05/12/2025 1:53 PM"/>
    <d v="2025-05-13T11:33:06"/>
    <x v="1"/>
    <n v="3"/>
    <s v=""/>
    <s v="500 6001H - Survey and Layout"/>
    <s v="210013 - Matthew C. Shaylor"/>
    <s v=""/>
  </r>
  <r>
    <x v="4"/>
    <x v="3"/>
    <d v="2025-05-13T00:00:00"/>
    <x v="3"/>
    <s v="05/14/2025 8:48 AM"/>
    <d v="2025-05-14T14:50:35"/>
    <x v="1"/>
    <n v="3"/>
    <s v=""/>
    <s v="500 6001H - Survey and Layout"/>
    <s v="210013 - Matthew C. Shaylor"/>
    <s v=""/>
  </r>
  <r>
    <x v="4"/>
    <x v="3"/>
    <d v="2025-05-14T00:00:00"/>
    <x v="2"/>
    <s v="05/15/2025 1:56 PM"/>
    <d v="2025-05-16T12:48:17"/>
    <x v="1"/>
    <n v="6"/>
    <s v=""/>
    <s v="4106 6001G - PPO Conc Overlay Pour"/>
    <s v="240019 - Salvador Aguillon"/>
    <s v="Salvador Aguillon Crew"/>
  </r>
  <r>
    <x v="4"/>
    <x v="3"/>
    <d v="2025-05-14T00:00:00"/>
    <x v="2"/>
    <s v="05/15/2025 1:56 PM"/>
    <d v="2025-05-16T12:48:17"/>
    <x v="1"/>
    <n v="1"/>
    <s v=""/>
    <s v="4106 6001D - PPO Conc Overlay Prep for Over"/>
    <s v="240019 - Salvador Aguillon"/>
    <s v="Salvador Aguillon Crew"/>
  </r>
  <r>
    <x v="4"/>
    <x v="3"/>
    <d v="2025-05-14T00:00:00"/>
    <x v="2"/>
    <s v="05/15/2025 1:56 PM"/>
    <d v="2025-05-16T12:48:17"/>
    <x v="1"/>
    <n v="1"/>
    <s v=""/>
    <s v="4106 6001C - PPO Conc Overlay Setup Machine"/>
    <s v="240019 - Salvador Aguillon"/>
    <s v="Salvador Aguillon Crew"/>
  </r>
  <r>
    <x v="4"/>
    <x v="3"/>
    <d v="2025-05-14T00:00:00"/>
    <x v="2"/>
    <s v="05/15/2025 1:56 PM"/>
    <d v="2025-05-16T12:48:17"/>
    <x v="1"/>
    <n v="1"/>
    <s v=""/>
    <s v="4106 6001C - PPO Conc Overlay Setup Machine"/>
    <s v="240297 - Isaac Caamal"/>
    <s v="Salvador Aguillon Crew"/>
  </r>
  <r>
    <x v="4"/>
    <x v="3"/>
    <d v="2025-05-14T00:00:00"/>
    <x v="2"/>
    <s v="05/15/2025 1:56 PM"/>
    <d v="2025-05-16T12:48:17"/>
    <x v="1"/>
    <n v="2"/>
    <s v=""/>
    <s v="4106 6001D - PPO Conc Overlay Prep for Over"/>
    <s v="240297 - Isaac Caamal"/>
    <s v="Salvador Aguillon Crew"/>
  </r>
  <r>
    <x v="4"/>
    <x v="3"/>
    <d v="2025-05-14T00:00:00"/>
    <x v="2"/>
    <s v="05/15/2025 1:56 PM"/>
    <d v="2025-05-16T12:48:17"/>
    <x v="1"/>
    <n v="8"/>
    <s v=""/>
    <s v="4106 6001G - PPO Conc Overlay Pour"/>
    <s v="240297 - Isaac Caamal"/>
    <s v="Salvador Aguillon Crew"/>
  </r>
  <r>
    <x v="4"/>
    <x v="3"/>
    <d v="2025-05-13T00:00:00"/>
    <x v="3"/>
    <s v="05/13/2025 7:30 AM"/>
    <d v="2025-05-13T13:16:50"/>
    <x v="1"/>
    <n v="8"/>
    <s v=""/>
    <s v="9000 100A - PROJECT MANAGER ENGINEER"/>
    <s v="210085 - Luis F. Ramirez"/>
    <s v=""/>
  </r>
  <r>
    <x v="4"/>
    <x v="3"/>
    <d v="2025-05-14T00:00:00"/>
    <x v="2"/>
    <s v="05/13/2025 7:31 AM"/>
    <d v="2025-05-13T13:16:50"/>
    <x v="1"/>
    <n v="8"/>
    <s v=""/>
    <s v="9000 100A - PROJECT MANAGER ENGINEER"/>
    <s v="210085 - Luis F. Ramirez"/>
    <s v=""/>
  </r>
  <r>
    <x v="4"/>
    <x v="3"/>
    <d v="2025-05-15T00:00:00"/>
    <x v="1"/>
    <s v="05/13/2025 7:31 AM"/>
    <d v="2025-05-13T13:16:50"/>
    <x v="1"/>
    <n v="8"/>
    <s v=""/>
    <s v="9000 100A - PROJECT MANAGER ENGINEER"/>
    <s v="210085 - Luis F. Ramirez"/>
    <s v=""/>
  </r>
  <r>
    <x v="5"/>
    <x v="3"/>
    <d v="2025-05-12T00:00:00"/>
    <x v="4"/>
    <s v="05/13/2025 7:31 AM"/>
    <d v="2025-05-13T13:17:30"/>
    <x v="1"/>
    <n v="8"/>
    <s v=""/>
    <s v="9000 100A - PROJECT MANAGER ENGINEER"/>
    <s v="210085 - Luis F. Ramirez"/>
    <s v=""/>
  </r>
  <r>
    <x v="5"/>
    <x v="3"/>
    <d v="2025-05-16T00:00:00"/>
    <x v="0"/>
    <s v="05/13/2025 7:31 AM"/>
    <d v="2025-05-13T13:17:30"/>
    <x v="1"/>
    <n v="8"/>
    <s v=""/>
    <s v="9000 100A - PROJECT MANAGER ENGINEER"/>
    <s v="210085 - Luis F. Ramirez"/>
    <s v=""/>
  </r>
  <r>
    <x v="4"/>
    <x v="3"/>
    <d v="2025-05-14T00:00:00"/>
    <x v="2"/>
    <s v="05/15/2025 1:56 PM"/>
    <d v="2025-05-16T12:48:17"/>
    <x v="1"/>
    <n v="8"/>
    <s v=""/>
    <s v="4106 6001G - PPO Conc Overlay Pour"/>
    <s v="240709 - Agustin Ruiz Ledesma"/>
    <s v="Salvador Aguillon Crew"/>
  </r>
  <r>
    <x v="4"/>
    <x v="3"/>
    <d v="2025-05-14T00:00:00"/>
    <x v="2"/>
    <s v="05/15/2025 1:56 PM"/>
    <d v="2025-05-16T12:48:17"/>
    <x v="1"/>
    <n v="2"/>
    <s v=""/>
    <s v="4106 6001D - PPO Conc Overlay Prep for Over"/>
    <s v="240709 - Agustin Ruiz Ledesma"/>
    <s v="Salvador Aguillon Crew"/>
  </r>
  <r>
    <x v="4"/>
    <x v="3"/>
    <d v="2025-05-14T00:00:00"/>
    <x v="2"/>
    <s v="05/15/2025 1:56 PM"/>
    <d v="2025-05-16T12:48:17"/>
    <x v="1"/>
    <n v="1"/>
    <s v=""/>
    <s v="4106 6001C - PPO Conc Overlay Setup Machine"/>
    <s v="240709 - Agustin Ruiz Ledesma"/>
    <s v="Salvador Aguillon Crew"/>
  </r>
  <r>
    <x v="4"/>
    <x v="3"/>
    <d v="2025-05-13T00:00:00"/>
    <x v="3"/>
    <s v="05/14/2025 1:37 PM"/>
    <d v="2025-05-15T12:36:16"/>
    <x v="1"/>
    <n v="8"/>
    <s v=""/>
    <s v="4106 6001G - PPO Conc Overlay Pour"/>
    <s v="240646 - Johnny Carmona"/>
    <s v="Salvador Aguillon Crew"/>
  </r>
  <r>
    <x v="4"/>
    <x v="3"/>
    <d v="2025-05-13T00:00:00"/>
    <x v="3"/>
    <s v="05/14/2025 1:37 PM"/>
    <d v="2025-05-15T12:36:16"/>
    <x v="1"/>
    <n v="2"/>
    <s v=""/>
    <s v="4106 6001D - PPO Conc Overlay Prep for Over"/>
    <s v="240646 - Johnny Carmona"/>
    <s v="Salvador Aguillon Crew"/>
  </r>
  <r>
    <x v="4"/>
    <x v="3"/>
    <d v="2025-05-13T00:00:00"/>
    <x v="3"/>
    <s v="05/14/2025 1:37 PM"/>
    <d v="2025-05-15T12:36:16"/>
    <x v="1"/>
    <n v="2"/>
    <s v=""/>
    <s v="4106 6001C - PPO Conc Overlay Setup Machine"/>
    <s v="240646 - Johnny Carmona"/>
    <s v="Salvador Aguillon Crew"/>
  </r>
  <r>
    <x v="4"/>
    <x v="3"/>
    <d v="2025-05-14T00:00:00"/>
    <x v="2"/>
    <s v="05/15/2025 1:55 PM"/>
    <d v="2025-05-16T12:48:17"/>
    <x v="1"/>
    <n v="2"/>
    <s v=""/>
    <s v="4106 6001D - PPO Conc Overlay Prep for Over"/>
    <s v="240646 - Johnny Carmona"/>
    <s v="Salvador Aguillon Crew"/>
  </r>
  <r>
    <x v="4"/>
    <x v="3"/>
    <d v="2025-05-14T00:00:00"/>
    <x v="2"/>
    <s v="05/15/2025 1:55 PM"/>
    <d v="2025-05-16T12:48:17"/>
    <x v="1"/>
    <n v="1"/>
    <s v=""/>
    <s v="4106 6001C - PPO Conc Overlay Setup Machine"/>
    <s v="240646 - Johnny Carmona"/>
    <s v="Salvador Aguillon Crew"/>
  </r>
  <r>
    <x v="4"/>
    <x v="3"/>
    <d v="2025-05-14T00:00:00"/>
    <x v="2"/>
    <s v="05/15/2025 1:56 PM"/>
    <d v="2025-05-16T12:48:17"/>
    <x v="1"/>
    <n v="8"/>
    <s v=""/>
    <s v="4106 6001G - PPO Conc Overlay Pour"/>
    <s v="240646 - Johnny Carmona"/>
    <s v="Salvador Aguillon Crew"/>
  </r>
  <r>
    <x v="4"/>
    <x v="3"/>
    <d v="2025-05-14T00:00:00"/>
    <x v="2"/>
    <s v="05/15/2025 1:55 PM"/>
    <d v="2025-05-16T12:48:17"/>
    <x v="1"/>
    <n v="2"/>
    <s v=""/>
    <s v="4106 6001D - PPO Conc Overlay Prep for Over"/>
    <s v="240653 - Ricardo Palmerin"/>
    <s v="Salvador Aguillon Crew"/>
  </r>
  <r>
    <x v="4"/>
    <x v="3"/>
    <d v="2025-05-14T00:00:00"/>
    <x v="2"/>
    <s v="05/15/2025 1:55 PM"/>
    <d v="2025-05-16T12:48:17"/>
    <x v="1"/>
    <n v="1"/>
    <s v=""/>
    <s v="4106 6001C - PPO Conc Overlay Setup Machine"/>
    <s v="240653 - Ricardo Palmerin"/>
    <s v="Salvador Aguillon Crew"/>
  </r>
  <r>
    <x v="4"/>
    <x v="3"/>
    <d v="2025-05-14T00:00:00"/>
    <x v="2"/>
    <s v="05/15/2025 1:55 PM"/>
    <d v="2025-05-16T12:48:17"/>
    <x v="1"/>
    <n v="8"/>
    <s v=""/>
    <s v="4106 6001G - PPO Conc Overlay Pour"/>
    <s v="240653 - Ricardo Palmerin"/>
    <s v="Salvador Aguillon Crew"/>
  </r>
  <r>
    <x v="4"/>
    <x v="3"/>
    <d v="2025-05-14T00:00:00"/>
    <x v="2"/>
    <s v="05/15/2025 1:55 PM"/>
    <d v="2025-05-16T12:48:17"/>
    <x v="1"/>
    <n v="8"/>
    <s v=""/>
    <s v="4106 6001G - PPO Conc Overlay Pour"/>
    <s v="240802 - Miguel T. Tovar"/>
    <s v="Salvador Aguillon Crew"/>
  </r>
  <r>
    <x v="4"/>
    <x v="3"/>
    <d v="2025-05-14T00:00:00"/>
    <x v="2"/>
    <s v="05/15/2025 1:55 PM"/>
    <d v="2025-05-16T12:48:17"/>
    <x v="1"/>
    <n v="2"/>
    <s v=""/>
    <s v="4106 6001D - PPO Conc Overlay Prep for Over"/>
    <s v="240802 - Miguel T. Tovar"/>
    <s v="Salvador Aguillon Crew"/>
  </r>
  <r>
    <x v="4"/>
    <x v="3"/>
    <d v="2025-05-14T00:00:00"/>
    <x v="2"/>
    <s v="05/15/2025 1:55 PM"/>
    <d v="2025-05-16T12:48:17"/>
    <x v="1"/>
    <n v="1"/>
    <s v=""/>
    <s v="4106 6001C - PPO Conc Overlay Setup Machine"/>
    <s v="240802 - Miguel T. Tovar"/>
    <s v="Salvador Aguillon Crew"/>
  </r>
  <r>
    <x v="5"/>
    <x v="3"/>
    <d v="2025-05-12T00:00:00"/>
    <x v="4"/>
    <s v="05/13/2025 7:48 AM"/>
    <d v="2025-05-14T14:50:21"/>
    <x v="1"/>
    <n v="8"/>
    <s v=""/>
    <s v="4106 6001G - PPC Pour"/>
    <s v="240444 - Josue Martinez Salazar"/>
    <s v="Josue Martinez"/>
  </r>
  <r>
    <x v="5"/>
    <x v="3"/>
    <d v="2025-05-14T00:00:00"/>
    <x v="2"/>
    <s v="05/15/2025 9:55 AM"/>
    <d v="2025-05-16T12:44:41"/>
    <x v="1"/>
    <n v="11.5"/>
    <s v=""/>
    <s v="502 6001C - TRAFF Weekend Op"/>
    <s v="240808 - Jesus A. Saa Aleman"/>
    <s v="Omar Ramirez Traffic Crew"/>
  </r>
  <r>
    <x v="5"/>
    <x v="3"/>
    <d v="2025-05-11T00:00:00"/>
    <x v="6"/>
    <s v="05/12/2025 7:08 AM"/>
    <d v="2025-05-12T13:47:25"/>
    <x v="1"/>
    <n v="1.5"/>
    <s v=""/>
    <s v="545 6005A - CRASH CUSH ATTEN (REMOVE)"/>
    <s v="240721 - ADRIAN B. FUENTES"/>
    <s v="Omar Ramirez Traffic Crew"/>
  </r>
  <r>
    <x v="5"/>
    <x v="3"/>
    <d v="2025-05-11T00:00:00"/>
    <x v="6"/>
    <s v="05/12/2025 7:20 AM"/>
    <d v="2025-05-12T13:47:25"/>
    <x v="1"/>
    <n v="10.5"/>
    <s v=""/>
    <s v="502 6001C - TRAFF Weekend Op"/>
    <s v="240721 - ADRIAN B. FUENTES"/>
    <s v="Omar Ramirez Traffic Crew"/>
  </r>
  <r>
    <x v="5"/>
    <x v="3"/>
    <d v="2025-05-11T00:00:00"/>
    <x v="6"/>
    <s v="05/11/2025 8:43 AM"/>
    <d v="2025-05-12T13:47:25"/>
    <x v="1"/>
    <n v="10"/>
    <s v=""/>
    <s v="502 6001B - TRAFF Traffic Main"/>
    <s v="240805 - Alex Torres"/>
    <s v="Omar Ramirez Traffic Crew"/>
  </r>
  <r>
    <x v="5"/>
    <x v="3"/>
    <d v="2025-05-16T00:00:00"/>
    <x v="0"/>
    <s v="05/16/2025 6:31 AM"/>
    <d v="2025-05-16T12:44:53"/>
    <x v="1"/>
    <n v="8"/>
    <s v=""/>
    <s v="502 6001C - TRAFF Weekend Op"/>
    <s v="240259 - Omar Ramirez"/>
    <s v=""/>
  </r>
  <r>
    <x v="5"/>
    <x v="3"/>
    <d v="2025-05-11T00:00:00"/>
    <x v="6"/>
    <s v="05/13/2025 7:33 AM"/>
    <d v="2025-05-13T13:17:43"/>
    <x v="1"/>
    <n v="8"/>
    <s v=""/>
    <s v="502 6001C - TRAFF Weekend Op"/>
    <s v="240259 - Omar Ramirez"/>
    <s v=""/>
  </r>
  <r>
    <x v="5"/>
    <x v="3"/>
    <d v="2025-05-13T00:00:00"/>
    <x v="3"/>
    <s v="05/14/2025 6:37 AM"/>
    <d v="2025-05-14T14:48:54"/>
    <x v="1"/>
    <n v="8"/>
    <s v=""/>
    <s v="502 6001C - TRAFF Weekend Op"/>
    <s v="240259 - Omar Ramirez"/>
    <s v=""/>
  </r>
  <r>
    <x v="5"/>
    <x v="3"/>
    <d v="2025-05-14T00:00:00"/>
    <x v="2"/>
    <s v="05/15/2025 9:53 AM"/>
    <d v="2025-05-16T12:44:53"/>
    <x v="1"/>
    <n v="8"/>
    <s v=""/>
    <s v="502 6001C - TRAFF Weekend Op"/>
    <s v="240259 - Omar Ramirez"/>
    <s v=""/>
  </r>
  <r>
    <x v="4"/>
    <x v="3"/>
    <d v="2025-05-15T00:00:00"/>
    <x v="1"/>
    <s v="05/16/2025 6:30 AM"/>
    <d v="2025-05-16T12:50:30"/>
    <x v="1"/>
    <n v="8"/>
    <s v=""/>
    <s v="9000 100B - SUPERINTENDENT"/>
    <s v="240259 - Omar Ramirez"/>
    <s v=""/>
  </r>
  <r>
    <x v="4"/>
    <x v="3"/>
    <d v="2025-05-15T00:00:00"/>
    <x v="1"/>
    <s v="05/16/2025 6:51 AM"/>
    <d v="2025-05-16T12:45:29"/>
    <x v="1"/>
    <n v="8"/>
    <s v=""/>
    <s v="502 6001B - TRAFF Full Single Lanes Closur"/>
    <s v="240255 - Juan M. Luevano"/>
    <s v="Omar Ramirez Traffic Crew"/>
  </r>
  <r>
    <x v="5"/>
    <x v="3"/>
    <d v="2025-05-11T00:00:00"/>
    <x v="6"/>
    <s v="05/11/2025 8:43 AM"/>
    <d v="2025-05-12T13:47:25"/>
    <x v="1"/>
    <n v="10"/>
    <s v=""/>
    <s v="502 6001B - TRAFF Traffic Main"/>
    <s v="240664 - Eduardo D. Alvarado"/>
    <s v="Omar Ramirez Traffic Crew"/>
  </r>
  <r>
    <x v="4"/>
    <x v="3"/>
    <d v="2025-05-15T00:00:00"/>
    <x v="1"/>
    <s v="05/16/2025 6:52 AM"/>
    <d v="2025-05-16T12:45:29"/>
    <x v="1"/>
    <n v="2"/>
    <s v=""/>
    <s v="502 6001D - TRAFF Detours Single Lane Clos"/>
    <s v="240664 - Eduardo D. Alvarado"/>
    <s v="Omar Ramirez Traffic Crew"/>
  </r>
  <r>
    <x v="4"/>
    <x v="3"/>
    <d v="2025-05-15T00:00:00"/>
    <x v="1"/>
    <s v="05/16/2025 6:52 AM"/>
    <d v="2025-05-16T12:45:29"/>
    <x v="1"/>
    <n v="10"/>
    <s v=""/>
    <s v="502 6001B - TRAFF Full Single Lanes Closur"/>
    <s v="240664 - Eduardo D. Alvarado"/>
    <s v="Omar Ramirez Traffic Crew"/>
  </r>
  <r>
    <x v="4"/>
    <x v="3"/>
    <d v="2025-05-14T00:00:00"/>
    <x v="2"/>
    <s v="05/16/2025 6:38 AM"/>
    <d v="2025-05-16T12:45:29"/>
    <x v="1"/>
    <n v="16"/>
    <s v=""/>
    <s v="502 6001B - TRAFF Full Single Lanes Closur"/>
    <s v="240664 - Eduardo D. Alvarado"/>
    <s v="Omar Ramirez Traffic Crew"/>
  </r>
  <r>
    <x v="5"/>
    <x v="3"/>
    <d v="2025-05-11T00:00:00"/>
    <x v="6"/>
    <s v="05/12/2025 7:07 AM"/>
    <d v="2025-05-12T13:47:25"/>
    <x v="1"/>
    <n v="1.5"/>
    <s v=""/>
    <s v="545 6005A - CRASH CUSH ATTEN (REMOVE)"/>
    <s v="240675 - Cordova A. Hodges"/>
    <s v="Omar Ramirez Traffic Crew"/>
  </r>
  <r>
    <x v="5"/>
    <x v="3"/>
    <d v="2025-05-11T00:00:00"/>
    <x v="6"/>
    <s v="05/12/2025 7:20 AM"/>
    <d v="2025-05-12T13:47:25"/>
    <x v="1"/>
    <n v="10.5"/>
    <s v=""/>
    <s v="502 6001C - TRAFF Weekend Op"/>
    <s v="240675 - Cordova A. Hodges"/>
    <s v="Omar Ramirez Traffic Crew"/>
  </r>
  <r>
    <x v="4"/>
    <x v="3"/>
    <d v="2025-05-15T00:00:00"/>
    <x v="1"/>
    <s v="05/16/2025 6:52 AM"/>
    <d v="2025-05-16T12:45:29"/>
    <x v="1"/>
    <n v="10"/>
    <s v=""/>
    <s v="502 6001B - TRAFF Full Single Lanes Closur"/>
    <s v="240675 - Cordova A. Hodges"/>
    <s v="Omar Ramirez Traffic Crew"/>
  </r>
  <r>
    <x v="4"/>
    <x v="3"/>
    <d v="2025-05-15T00:00:00"/>
    <x v="1"/>
    <s v="05/16/2025 6:53 AM"/>
    <d v="2025-05-16T12:45:29"/>
    <x v="1"/>
    <n v="2"/>
    <s v=""/>
    <s v="502 6001D - TRAFF Detours Single Lane Clos"/>
    <s v="240675 - Cordova A. Hodges"/>
    <s v="Omar Ramirez Traffic Crew"/>
  </r>
  <r>
    <x v="4"/>
    <x v="3"/>
    <d v="2025-05-13T00:00:00"/>
    <x v="3"/>
    <s v="05/14/2025 6:48 AM"/>
    <d v="2025-05-14T12:51:45"/>
    <x v="1"/>
    <n v="1.5"/>
    <s v=""/>
    <s v="502 6001B - TRAFF Full Single Lanes Closur"/>
    <s v="240612 - Anthony I. Ibe"/>
    <s v="Omar Ramirez Traffic Crew"/>
  </r>
  <r>
    <x v="4"/>
    <x v="3"/>
    <d v="2025-05-12T00:00:00"/>
    <x v="4"/>
    <s v="05/13/2025 7:31 AM"/>
    <d v="2025-05-13T13:12:12"/>
    <x v="1"/>
    <n v="8.5"/>
    <s v=""/>
    <s v="502 6001B - TRAFF Full Single Lanes Closur"/>
    <s v="240701 - Diogo P. Favela"/>
    <s v="Omar Ramirez Traffic Crew"/>
  </r>
  <r>
    <x v="4"/>
    <x v="3"/>
    <d v="2025-05-15T00:00:00"/>
    <x v="1"/>
    <s v="05/16/2025 9:24 AM"/>
    <d v="2025-05-16T14:37:01"/>
    <x v="1"/>
    <n v="10.5"/>
    <s v=""/>
    <s v="502 6001B - TRAFF Full Single Lanes Closur"/>
    <s v="240701 - Diogo P. Favela"/>
    <s v="Omar Ramirez Traffic Crew"/>
  </r>
  <r>
    <x v="4"/>
    <x v="3"/>
    <d v="2025-05-15T00:00:00"/>
    <x v="1"/>
    <s v="05/16/2025 9:24 AM"/>
    <d v="2025-05-16T14:37:01"/>
    <x v="1"/>
    <n v="2.5"/>
    <s v=""/>
    <s v="502 6001D - TRAFF Detours Single Lane Clos"/>
    <s v="240701 - Diogo P. Favela"/>
    <s v="Omar Ramirez Traffic Crew"/>
  </r>
  <r>
    <x v="4"/>
    <x v="3"/>
    <d v="2025-05-14T00:00:00"/>
    <x v="2"/>
    <s v="05/16/2025 6:38 AM"/>
    <d v="2025-05-16T12:45:29"/>
    <x v="1"/>
    <n v="16"/>
    <s v=""/>
    <s v="502 6001B - TRAFF Full Single Lanes Closur"/>
    <s v="240701 - Diogo P. Favela"/>
    <s v="Omar Ramirez Traffic Crew"/>
  </r>
  <r>
    <x v="5"/>
    <x v="3"/>
    <d v="2025-05-11T00:00:00"/>
    <x v="6"/>
    <s v="05/12/2025 7:07 AM"/>
    <d v="2025-05-12T13:47:25"/>
    <x v="1"/>
    <n v="1.5"/>
    <s v=""/>
    <s v="545 6005A - CRASH CUSH ATTEN (REMOVE)"/>
    <s v="240808 - Jesus A. Saa Aleman"/>
    <s v="Omar Ramirez Traffic Crew"/>
  </r>
  <r>
    <x v="5"/>
    <x v="3"/>
    <d v="2025-05-11T00:00:00"/>
    <x v="6"/>
    <s v="05/12/2025 7:11 AM"/>
    <d v="2025-05-12T13:47:25"/>
    <x v="1"/>
    <n v="9.5"/>
    <s v=""/>
    <s v="502 6001C - TRAFF Weekend Op"/>
    <s v="240808 - Jesus A. Saa Aleman"/>
    <s v="Omar Ramirez Traffic Crew"/>
  </r>
  <r>
    <x v="4"/>
    <x v="3"/>
    <d v="2025-05-15T00:00:00"/>
    <x v="1"/>
    <s v="05/16/2025 6:55 AM"/>
    <d v="2025-05-16T12:45:29"/>
    <x v="1"/>
    <n v="10.5"/>
    <s v=""/>
    <s v="502 6001B - TRAFF Full Single Lanes Closur"/>
    <s v="240808 - Jesus A. Saa Aleman"/>
    <s v="Omar Ramirez Traffic Crew"/>
  </r>
  <r>
    <x v="4"/>
    <x v="3"/>
    <d v="2025-05-15T00:00:00"/>
    <x v="1"/>
    <s v="05/16/2025 6:55 AM"/>
    <d v="2025-05-16T12:45:29"/>
    <x v="1"/>
    <n v="2"/>
    <s v=""/>
    <s v="502 6001D - TRAFF Detours Single Lane Clos"/>
    <s v="240808 - Jesus A. Saa Aleman"/>
    <s v="Omar Ramirez Traffic Crew"/>
  </r>
  <r>
    <x v="5"/>
    <x v="3"/>
    <d v="2025-05-11T00:00:00"/>
    <x v="6"/>
    <s v="05/11/2025 8:00 PM"/>
    <d v="2025-05-12T13:54:07"/>
    <x v="1"/>
    <n v="6"/>
    <s v=""/>
    <s v="483 6021C - HYRDO Clean Tanks"/>
    <s v="240129 - Miguel A. Carbajal"/>
    <s v="Juan Lopez's Crew"/>
  </r>
  <r>
    <x v="5"/>
    <x v="3"/>
    <d v="2025-05-11T00:00:00"/>
    <x v="6"/>
    <s v="05/11/2025 6:59 PM"/>
    <d v="2025-05-12T13:54:07"/>
    <x v="1"/>
    <n v="6"/>
    <s v=""/>
    <s v="439 6017G - CO Pour"/>
    <s v="240129 - Miguel A. Carbajal"/>
    <s v="Juan Lopez's Crew"/>
  </r>
  <r>
    <x v="4"/>
    <x v="3"/>
    <d v="2025-05-14T00:00:00"/>
    <x v="2"/>
    <s v="05/15/2025 1:09 PM"/>
    <d v="2025-05-16T12:48:45"/>
    <x v="1"/>
    <n v="2.5"/>
    <s v=""/>
    <s v="429 6004A - PT DECK REP Chip Clean Areas 4"/>
    <s v="240763 - Brian M. Garza"/>
    <s v="Juan Lopez's Crew"/>
  </r>
  <r>
    <x v="4"/>
    <x v="3"/>
    <d v="2025-05-14T00:00:00"/>
    <x v="2"/>
    <s v="05/15/2025 1:09 PM"/>
    <d v="2025-05-16T12:48:45"/>
    <x v="1"/>
    <n v="4"/>
    <s v=""/>
    <s v="429 6004B - PT DECK REP 4 deep 22 Pours"/>
    <s v="240763 - Brian M. Garza"/>
    <s v="Juan Lopez's Crew"/>
  </r>
  <r>
    <x v="4"/>
    <x v="3"/>
    <d v="2025-05-14T00:00:00"/>
    <x v="2"/>
    <s v="05/15/2025 1:09 PM"/>
    <d v="2025-05-16T12:48:45"/>
    <x v="1"/>
    <n v="4"/>
    <s v=""/>
    <s v="4106 6001H - PPO Conc Overlay Clean After P"/>
    <s v="240763 - Brian M. Garza"/>
    <s v="Juan Lopez's Crew"/>
  </r>
  <r>
    <x v="4"/>
    <x v="3"/>
    <d v="2025-05-12T00:00:00"/>
    <x v="4"/>
    <s v="05/13/2025 6:37 AM"/>
    <d v="2025-05-13T13:12:55"/>
    <x v="1"/>
    <n v="6"/>
    <s v=""/>
    <s v="4106 6001A - PPO Perform Shotblasting 8 Loc"/>
    <s v="240759 - Jason Hernandez"/>
    <s v="Juan Lopez's Crew"/>
  </r>
  <r>
    <x v="4"/>
    <x v="3"/>
    <d v="2025-05-12T00:00:00"/>
    <x v="4"/>
    <s v="05/13/2025 6:37 AM"/>
    <d v="2025-05-13T13:12:55"/>
    <x v="1"/>
    <n v="6"/>
    <s v=""/>
    <s v="4106 6001D - PPO Conc Overlay Prep for Over"/>
    <s v="240759 - Jason Hernandez"/>
    <s v="Juan Lopez's Crew"/>
  </r>
  <r>
    <x v="4"/>
    <x v="3"/>
    <d v="2025-05-14T00:00:00"/>
    <x v="2"/>
    <s v="05/15/2025 1:08 PM"/>
    <d v="2025-05-16T12:48:45"/>
    <x v="1"/>
    <n v="4"/>
    <s v=""/>
    <s v="429 6004A - PT DECK REP Chip Clean Areas 4"/>
    <s v="240759 - Jason Hernandez"/>
    <s v="Juan Lopez's Crew"/>
  </r>
  <r>
    <x v="4"/>
    <x v="3"/>
    <d v="2025-05-14T00:00:00"/>
    <x v="2"/>
    <s v="05/15/2025 1:08 PM"/>
    <d v="2025-05-16T12:48:45"/>
    <x v="1"/>
    <n v="4"/>
    <s v=""/>
    <s v="429 6004B - PT DECK REP 4 deep 22 Pours"/>
    <s v="240759 - Jason Hernandez"/>
    <s v="Juan Lopez's Crew"/>
  </r>
  <r>
    <x v="4"/>
    <x v="3"/>
    <d v="2025-05-14T00:00:00"/>
    <x v="2"/>
    <s v="05/15/2025 1:08 PM"/>
    <d v="2025-05-16T12:48:45"/>
    <x v="1"/>
    <n v="2.5"/>
    <s v=""/>
    <s v="4106 6001H - PPO Conc Overlay Clean After P"/>
    <s v="240759 - Jason Hernandez"/>
    <s v="Juan Lopez's Crew"/>
  </r>
  <r>
    <x v="4"/>
    <x v="3"/>
    <d v="2025-05-12T00:00:00"/>
    <x v="4"/>
    <s v="05/13/2025 6:36 AM"/>
    <d v="2025-05-13T13:12:55"/>
    <x v="1"/>
    <n v="6"/>
    <s v=""/>
    <s v="4106 6001A - PPO Perform Shotblasting 8 Loc"/>
    <s v="240129 - Miguel A. Carbajal"/>
    <s v="Juan Lopez's Crew"/>
  </r>
  <r>
    <x v="4"/>
    <x v="3"/>
    <d v="2025-05-12T00:00:00"/>
    <x v="4"/>
    <s v="05/13/2025 6:37 AM"/>
    <d v="2025-05-13T13:12:55"/>
    <x v="1"/>
    <n v="6"/>
    <s v=""/>
    <s v="4106 6001D - PPO Conc Overlay Prep for Over"/>
    <s v="240129 - Miguel A. Carbajal"/>
    <s v="Juan Lopez's Crew"/>
  </r>
  <r>
    <x v="5"/>
    <x v="3"/>
    <d v="2025-05-11T00:00:00"/>
    <x v="6"/>
    <s v="05/11/2025 6:59 PM"/>
    <d v="2025-05-12T13:54:07"/>
    <x v="1"/>
    <n v="8"/>
    <s v=""/>
    <s v="439 6017G - CO Pour"/>
    <s v="240122 - Juan Lopez"/>
    <s v="Juan Lopez's Crew"/>
  </r>
  <r>
    <x v="5"/>
    <x v="3"/>
    <d v="2025-05-11T00:00:00"/>
    <x v="6"/>
    <s v="05/11/2025 6:59 PM"/>
    <d v="2025-05-12T13:54:07"/>
    <x v="1"/>
    <n v="6"/>
    <s v=""/>
    <s v="439 6017G - CO Pour"/>
    <s v="240763 - Brian M. Garza"/>
    <s v="Juan Lopez's Crew"/>
  </r>
  <r>
    <x v="5"/>
    <x v="3"/>
    <d v="2025-05-11T00:00:00"/>
    <x v="6"/>
    <s v="05/11/2025 7:59 PM"/>
    <d v="2025-05-12T13:54:07"/>
    <x v="1"/>
    <n v="6"/>
    <s v=""/>
    <s v="483 6021C - HYRDO Clean Tanks"/>
    <s v="240763 - Brian M. Garza"/>
    <s v="Juan Lopez's Crew"/>
  </r>
  <r>
    <x v="4"/>
    <x v="3"/>
    <d v="2025-05-14T00:00:00"/>
    <x v="2"/>
    <s v="05/15/2025 1:08 PM"/>
    <d v="2025-05-16T12:48:45"/>
    <x v="1"/>
    <n v="0.5"/>
    <s v=""/>
    <s v="429 6004A - PT DECK REP Chip Clean Areas 4"/>
    <s v="240122 - Juan Lopez"/>
    <s v="Juan Lopez's Crew"/>
  </r>
  <r>
    <x v="4"/>
    <x v="3"/>
    <d v="2025-05-14T00:00:00"/>
    <x v="2"/>
    <s v="05/15/2025 1:08 PM"/>
    <d v="2025-05-16T12:48:45"/>
    <x v="1"/>
    <n v="4"/>
    <s v=""/>
    <s v="429 6004B - PT DECK REP 4 deep 22 Pours"/>
    <s v="240122 - Juan Lopez"/>
    <s v="Juan Lopez's Crew"/>
  </r>
  <r>
    <x v="4"/>
    <x v="3"/>
    <d v="2025-05-14T00:00:00"/>
    <x v="2"/>
    <s v="05/15/2025 1:08 PM"/>
    <d v="2025-05-16T12:48:45"/>
    <x v="1"/>
    <n v="3.5"/>
    <s v=""/>
    <s v="4106 6001H - PPO Conc Overlay Clean After P"/>
    <s v="240122 - Juan Lopez"/>
    <s v="Juan Lopez's Crew"/>
  </r>
  <r>
    <x v="4"/>
    <x v="3"/>
    <d v="2025-05-12T00:00:00"/>
    <x v="4"/>
    <s v="05/13/2025 6:37 AM"/>
    <d v="2025-05-13T13:12:55"/>
    <x v="1"/>
    <n v="4"/>
    <s v=""/>
    <s v="4106 6001A - PPO Perform Shotblasting 8 Loc"/>
    <s v="240122 - Juan Lopez"/>
    <s v="Juan Lopez's Crew"/>
  </r>
  <r>
    <x v="4"/>
    <x v="3"/>
    <d v="2025-05-12T00:00:00"/>
    <x v="4"/>
    <s v="05/13/2025 6:37 AM"/>
    <d v="2025-05-13T13:12:55"/>
    <x v="1"/>
    <n v="4"/>
    <s v=""/>
    <s v="4106 6001D - PPO Conc Overlay Prep for Over"/>
    <s v="240122 - Juan Lopez"/>
    <s v="Juan Lopez's Crew"/>
  </r>
  <r>
    <x v="4"/>
    <x v="3"/>
    <d v="2025-05-12T00:00:00"/>
    <x v="4"/>
    <s v="05/13/2025 6:37 AM"/>
    <d v="2025-05-13T13:12:55"/>
    <x v="1"/>
    <n v="6"/>
    <s v=""/>
    <s v="4106 6001A - PPO Perform Shotblasting 8 Loc"/>
    <s v="240763 - Brian M. Garza"/>
    <s v="Juan Lopez's Crew"/>
  </r>
  <r>
    <x v="4"/>
    <x v="3"/>
    <d v="2025-05-12T00:00:00"/>
    <x v="4"/>
    <s v="05/13/2025 6:37 AM"/>
    <d v="2025-05-13T13:12:55"/>
    <x v="1"/>
    <n v="6"/>
    <s v=""/>
    <s v="4106 6001D - PPO Conc Overlay Prep for Over"/>
    <s v="240763 - Brian M. Garza"/>
    <s v="Juan Lopez's Crew"/>
  </r>
  <r>
    <x v="4"/>
    <x v="3"/>
    <d v="2025-05-12T00:00:00"/>
    <x v="4"/>
    <s v="05/13/2025 6:37 AM"/>
    <d v="2025-05-13T13:12:55"/>
    <x v="1"/>
    <n v="6"/>
    <s v=""/>
    <s v="4106 6001A - PPO Perform Shotblasting 8 Loc"/>
    <s v="240718 - Abraham A. Casarez"/>
    <s v="Juan Lopez's Crew"/>
  </r>
  <r>
    <x v="4"/>
    <x v="3"/>
    <d v="2025-05-12T00:00:00"/>
    <x v="4"/>
    <s v="05/13/2025 6:37 AM"/>
    <d v="2025-05-13T13:12:55"/>
    <x v="1"/>
    <n v="7"/>
    <s v=""/>
    <s v="4106 6001D - PPO Conc Overlay Prep for Over"/>
    <s v="240718 - Abraham A. Casarez"/>
    <s v="Juan Lopez's Crew"/>
  </r>
  <r>
    <x v="4"/>
    <x v="3"/>
    <d v="2025-05-14T00:00:00"/>
    <x v="2"/>
    <s v="05/15/2025 1:08 PM"/>
    <d v="2025-05-16T12:48:45"/>
    <x v="1"/>
    <n v="4"/>
    <s v=""/>
    <s v="429 6004A - PT DECK REP Chip Clean Areas 4"/>
    <s v="240718 - Abraham A. Casarez"/>
    <s v="Juan Lopez's Crew"/>
  </r>
  <r>
    <x v="4"/>
    <x v="3"/>
    <d v="2025-05-14T00:00:00"/>
    <x v="2"/>
    <s v="05/15/2025 1:08 PM"/>
    <d v="2025-05-16T12:48:45"/>
    <x v="1"/>
    <n v="4"/>
    <s v=""/>
    <s v="429 6004B - PT DECK REP 4 deep 22 Pours"/>
    <s v="240718 - Abraham A. Casarez"/>
    <s v="Juan Lopez's Crew"/>
  </r>
  <r>
    <x v="4"/>
    <x v="3"/>
    <d v="2025-05-14T00:00:00"/>
    <x v="2"/>
    <s v="05/15/2025 1:08 PM"/>
    <d v="2025-05-16T12:48:45"/>
    <x v="1"/>
    <n v="2.5"/>
    <s v=""/>
    <s v="4106 6001H - PPO Conc Overlay Clean After P"/>
    <s v="240718 - Abraham A. Casarez"/>
    <s v="Juan Lopez's Crew"/>
  </r>
  <r>
    <x v="4"/>
    <x v="3"/>
    <d v="2025-05-14T00:00:00"/>
    <x v="2"/>
    <s v="05/15/2025 1:07 PM"/>
    <d v="2025-05-16T12:48:45"/>
    <x v="1"/>
    <n v="4"/>
    <s v=""/>
    <s v="429 6004A - PT DECK REP Chip Clean Areas 4"/>
    <s v="240015 - Mauro Salinas"/>
    <s v="Juan Lopez's Crew"/>
  </r>
  <r>
    <x v="4"/>
    <x v="3"/>
    <d v="2025-05-14T00:00:00"/>
    <x v="2"/>
    <s v="05/15/2025 1:07 PM"/>
    <d v="2025-05-16T12:48:45"/>
    <x v="1"/>
    <n v="4"/>
    <s v=""/>
    <s v="429 6004B - PT DECK REP 4 deep 22 Pours"/>
    <s v="240015 - Mauro Salinas"/>
    <s v="Juan Lopez's Crew"/>
  </r>
  <r>
    <x v="4"/>
    <x v="3"/>
    <d v="2025-05-14T00:00:00"/>
    <x v="2"/>
    <s v="05/15/2025 1:07 PM"/>
    <d v="2025-05-16T12:48:45"/>
    <x v="1"/>
    <n v="2.5"/>
    <s v=""/>
    <s v="4106 6001H - PPO Conc Overlay Clean After P"/>
    <s v="240015 - Mauro Salinas"/>
    <s v="Juan Lopez's Crew"/>
  </r>
  <r>
    <x v="4"/>
    <x v="3"/>
    <d v="2025-05-12T00:00:00"/>
    <x v="4"/>
    <s v="05/13/2025 6:36 AM"/>
    <d v="2025-05-13T13:12:55"/>
    <x v="1"/>
    <n v="6"/>
    <s v=""/>
    <s v="4106 6001A - PPO Perform Shotblasting 8 Loc"/>
    <s v="240015 - Mauro Salinas"/>
    <s v="Juan Lopez's Crew"/>
  </r>
  <r>
    <x v="4"/>
    <x v="3"/>
    <d v="2025-05-12T00:00:00"/>
    <x v="4"/>
    <s v="05/13/2025 6:36 AM"/>
    <d v="2025-05-13T13:12:55"/>
    <x v="1"/>
    <n v="6"/>
    <s v=""/>
    <s v="4106 6001D - PPO Conc Overlay Prep for Over"/>
    <s v="240015 - Mauro Salinas"/>
    <s v="Juan Lopez's Crew"/>
  </r>
  <r>
    <x v="5"/>
    <x v="3"/>
    <d v="2025-05-11T00:00:00"/>
    <x v="6"/>
    <s v="05/11/2025 7:59 PM"/>
    <d v="2025-05-12T13:54:07"/>
    <x v="1"/>
    <n v="6"/>
    <s v=""/>
    <s v="483 6021C - HYRDO Clean Tanks"/>
    <s v="240015 - Mauro Salinas"/>
    <s v="Juan Lopez's Crew"/>
  </r>
  <r>
    <x v="5"/>
    <x v="3"/>
    <d v="2025-05-11T00:00:00"/>
    <x v="6"/>
    <s v="05/11/2025 6:58 PM"/>
    <d v="2025-05-12T13:54:07"/>
    <x v="1"/>
    <n v="6"/>
    <s v=""/>
    <s v="439 6017G - CO Pour"/>
    <s v="240015 - Mauro Salinas"/>
    <s v="Juan Lopez's Crew"/>
  </r>
  <r>
    <x v="4"/>
    <x v="3"/>
    <d v="2025-05-14T00:00:00"/>
    <x v="2"/>
    <s v="05/15/2025 1:07 PM"/>
    <d v="2025-05-16T12:48:45"/>
    <x v="1"/>
    <n v="4"/>
    <s v=""/>
    <s v="429 6004A - PT DECK REP Chip Clean Areas 4"/>
    <s v="240811 - Kevin Quinones"/>
    <s v="Juan Lopez's Crew"/>
  </r>
  <r>
    <x v="4"/>
    <x v="3"/>
    <d v="2025-05-14T00:00:00"/>
    <x v="2"/>
    <s v="05/15/2025 1:07 PM"/>
    <d v="2025-05-16T12:48:45"/>
    <x v="1"/>
    <n v="2.5"/>
    <s v=""/>
    <s v="429 6004B - PT DECK REP 4 deep 22 Pours"/>
    <s v="240811 - Kevin Quinones"/>
    <s v="Juan Lopez's Crew"/>
  </r>
  <r>
    <x v="4"/>
    <x v="3"/>
    <d v="2025-05-14T00:00:00"/>
    <x v="2"/>
    <s v="05/15/2025 1:08 PM"/>
    <d v="2025-05-16T12:48:45"/>
    <x v="1"/>
    <n v="4"/>
    <s v=""/>
    <s v="4106 6001H - PPO Conc Overlay Clean After P"/>
    <s v="240811 - Kevin Quinones"/>
    <s v="Juan Lopez's Crew"/>
  </r>
  <r>
    <x v="5"/>
    <x v="3"/>
    <d v="2025-05-11T00:00:00"/>
    <x v="6"/>
    <s v="05/11/2025 6:58 PM"/>
    <d v="2025-05-12T13:54:07"/>
    <x v="1"/>
    <n v="6"/>
    <s v=""/>
    <s v="439 6017G - CO Pour"/>
    <s v="240811 - Kevin Quinones"/>
    <s v="Juan Lopez's Crew"/>
  </r>
  <r>
    <x v="5"/>
    <x v="3"/>
    <d v="2025-05-11T00:00:00"/>
    <x v="6"/>
    <s v="05/11/2025 7:59 PM"/>
    <d v="2025-05-12T13:54:07"/>
    <x v="1"/>
    <n v="6"/>
    <s v=""/>
    <s v="483 6021C - HYRDO Clean Tanks"/>
    <s v="240811 - Kevin Quinones"/>
    <s v="Juan Lopez's Crew"/>
  </r>
  <r>
    <x v="4"/>
    <x v="3"/>
    <d v="2025-05-14T00:00:00"/>
    <x v="2"/>
    <s v="05/15/2025 1:08 PM"/>
    <d v="2025-05-16T12:48:45"/>
    <x v="1"/>
    <n v="2.5"/>
    <s v=""/>
    <s v="429 6004A - PT DECK REP Chip Clean Areas 4"/>
    <s v="240129 - Miguel A. Carbajal"/>
    <s v="Juan Lopez's Crew"/>
  </r>
  <r>
    <x v="4"/>
    <x v="3"/>
    <d v="2025-05-14T00:00:00"/>
    <x v="2"/>
    <s v="05/15/2025 1:08 PM"/>
    <d v="2025-05-16T12:48:45"/>
    <x v="1"/>
    <n v="4"/>
    <s v=""/>
    <s v="429 6004B - PT DECK REP 4 deep 22 Pours"/>
    <s v="240129 - Miguel A. Carbajal"/>
    <s v="Juan Lopez's Crew"/>
  </r>
  <r>
    <x v="4"/>
    <x v="3"/>
    <d v="2025-05-14T00:00:00"/>
    <x v="2"/>
    <s v="05/15/2025 1:08 PM"/>
    <d v="2025-05-16T12:48:45"/>
    <x v="1"/>
    <n v="4"/>
    <s v=""/>
    <s v="4106 6001H - PPO Conc Overlay Clean After P"/>
    <s v="240129 - Miguel A. Carbajal"/>
    <s v="Juan Lopez's Crew"/>
  </r>
  <r>
    <x v="4"/>
    <x v="3"/>
    <d v="2025-05-12T00:00:00"/>
    <x v="4"/>
    <s v="05/13/2025 9:12 AM"/>
    <d v="2025-05-13T18:36:26"/>
    <x v="1"/>
    <n v="8"/>
    <s v=""/>
    <s v="9000 100C - LD INOUT SHOW UP REPAIR LABOR"/>
    <s v="230017 - Lorenzo Aparicio"/>
    <s v=""/>
  </r>
  <r>
    <x v="4"/>
    <x v="3"/>
    <d v="2025-05-14T00:00:00"/>
    <x v="2"/>
    <s v="05/14/2025 6:05 AM"/>
    <d v="2025-05-14T12:52:50"/>
    <x v="1"/>
    <n v="10"/>
    <s v=""/>
    <s v="4106 6001M - PPC DRIVER"/>
    <s v="240819 - Nathan T. Jackson"/>
    <s v=""/>
  </r>
  <r>
    <x v="4"/>
    <x v="3"/>
    <d v="2025-05-12T00:00:00"/>
    <x v="4"/>
    <s v="05/13/2025 9:11 AM"/>
    <d v="2025-05-13T18:36:36"/>
    <x v="1"/>
    <n v="4"/>
    <s v=""/>
    <s v="4106 6001M - PPC DRIVER"/>
    <s v="240819 - Nathan T. Jackson"/>
    <s v=""/>
  </r>
  <r>
    <x v="4"/>
    <x v="3"/>
    <d v="2025-05-13T00:00:00"/>
    <x v="3"/>
    <s v="05/13/2025 9:11 AM"/>
    <d v="2025-05-13T18:36:36"/>
    <x v="1"/>
    <n v="6.5"/>
    <s v=""/>
    <s v="4106 6001M - PPC DRIVER"/>
    <s v="240819 - Nathan T. Jackson"/>
    <s v=""/>
  </r>
  <r>
    <x v="5"/>
    <x v="3"/>
    <d v="2025-05-13T00:00:00"/>
    <x v="3"/>
    <s v="05/14/2025 12:44 PM"/>
    <d v="2025-05-16T12:45:03"/>
    <x v="1"/>
    <n v="11.5"/>
    <s v=""/>
    <s v="9000 100C - LD INOUT SHOW UP REPAIR LABOR"/>
    <s v="240809 - Santiago Ponciano Lara"/>
    <s v="Jesus Rodarte's Crew"/>
  </r>
  <r>
    <x v="5"/>
    <x v="3"/>
    <d v="2025-05-12T00:00:00"/>
    <x v="4"/>
    <s v="05/14/2025 12:45 PM"/>
    <d v="2025-05-16T12:45:03"/>
    <x v="1"/>
    <n v="11.5"/>
    <s v=""/>
    <s v="9000 100C - LD INOUT SHOW UP REPAIR LABOR"/>
    <s v="240809 - Santiago Ponciano Lara"/>
    <s v="Jesus Rodarte's Crew"/>
  </r>
  <r>
    <x v="5"/>
    <x v="3"/>
    <d v="2025-05-15T00:00:00"/>
    <x v="1"/>
    <s v="05/15/2025 5:59 PM"/>
    <d v="2025-05-16T12:45:03"/>
    <x v="1"/>
    <n v="10"/>
    <s v=""/>
    <s v="9000 100C - LD INOUT SHOW UP REPAIR LABOR"/>
    <s v="240809 - Santiago Ponciano Lara"/>
    <s v="Jesus Rodarte's Crew"/>
  </r>
  <r>
    <x v="5"/>
    <x v="3"/>
    <d v="2025-05-14T00:00:00"/>
    <x v="2"/>
    <s v="05/15/2025 9:55 AM"/>
    <d v="2025-05-16T12:44:41"/>
    <x v="1"/>
    <n v="11"/>
    <s v=""/>
    <s v="502 6001C - TRAFF Weekend Op"/>
    <s v="240828 - Mario De La Torre"/>
    <s v="Omar Ramirez Traffic Crew"/>
  </r>
  <r>
    <x v="4"/>
    <x v="3"/>
    <d v="2025-05-12T00:00:00"/>
    <x v="4"/>
    <s v="05/13/2025 7:30 AM"/>
    <d v="2025-05-13T13:12:12"/>
    <x v="1"/>
    <n v="5"/>
    <s v=""/>
    <s v="502 6001B - TRAFF Full Single Lanes Closur"/>
    <s v="240713 - Olivorio Loredo Jr"/>
    <s v="Omar Ramirez Traffic Crew"/>
  </r>
  <r>
    <x v="4"/>
    <x v="3"/>
    <d v="2025-05-15T00:00:00"/>
    <x v="1"/>
    <s v="05/16/2025 6:54 AM"/>
    <d v="2025-05-16T12:45:29"/>
    <x v="1"/>
    <n v="10.5"/>
    <s v=""/>
    <s v="502 6001B - TRAFF Full Single Lanes Closur"/>
    <s v="240713 - Olivorio Loredo Jr"/>
    <s v="Omar Ramirez Traffic Crew"/>
  </r>
  <r>
    <x v="4"/>
    <x v="3"/>
    <d v="2025-05-15T00:00:00"/>
    <x v="1"/>
    <s v="05/16/2025 6:54 AM"/>
    <d v="2025-05-16T12:45:29"/>
    <x v="1"/>
    <n v="2"/>
    <s v=""/>
    <s v="502 6001D - TRAFF Detours Single Lane Clos"/>
    <s v="240713 - Olivorio Loredo Jr"/>
    <s v="Omar Ramirez Traffic Crew"/>
  </r>
  <r>
    <x v="5"/>
    <x v="3"/>
    <d v="2025-05-11T00:00:00"/>
    <x v="6"/>
    <s v="05/12/2025 7:07 AM"/>
    <d v="2025-05-12T13:47:25"/>
    <x v="1"/>
    <n v="1.5"/>
    <s v=""/>
    <s v="545 6005A - CRASH CUSH ATTEN (REMOVE)"/>
    <s v="240713 - Olivorio Loredo Jr"/>
    <s v="Omar Ramirez Traffic Crew"/>
  </r>
  <r>
    <x v="5"/>
    <x v="3"/>
    <d v="2025-05-11T00:00:00"/>
    <x v="6"/>
    <s v="05/12/2025 7:11 AM"/>
    <d v="2025-05-12T13:47:25"/>
    <x v="1"/>
    <n v="9.5"/>
    <s v=""/>
    <s v="502 6001C - TRAFF Weekend Op"/>
    <s v="240713 - Olivorio Loredo Jr"/>
    <s v="Omar Ramirez Traffic Crew"/>
  </r>
  <r>
    <x v="5"/>
    <x v="3"/>
    <d v="2025-05-14T00:00:00"/>
    <x v="2"/>
    <s v="05/15/2025 9:54 AM"/>
    <d v="2025-05-16T12:44:41"/>
    <x v="1"/>
    <n v="11"/>
    <s v=""/>
    <s v="502 6001C - TRAFF Weekend Op"/>
    <s v="240713 - Olivorio Loredo Jr"/>
    <s v="Omar Ramirez Traffic Crew"/>
  </r>
  <r>
    <x v="5"/>
    <x v="3"/>
    <d v="2025-05-14T00:00:00"/>
    <x v="2"/>
    <s v="05/15/2025 9:54 AM"/>
    <d v="2025-05-16T12:44:41"/>
    <x v="1"/>
    <n v="11"/>
    <s v=""/>
    <s v="502 6001C - TRAFF Weekend Op"/>
    <s v="240675 - Cordova A. Hodges"/>
    <s v="Omar Ramirez Traffic Crew"/>
  </r>
  <r>
    <x v="5"/>
    <x v="3"/>
    <d v="2025-05-11T00:00:00"/>
    <x v="6"/>
    <s v="05/12/2025 7:11 AM"/>
    <d v="2025-05-12T13:47:25"/>
    <x v="1"/>
    <n v="9.5"/>
    <s v=""/>
    <s v="502 6001C - TRAFF Weekend Op"/>
    <s v="240828 - Mario De La Torre"/>
    <s v="Omar Ramirez Traffic Crew"/>
  </r>
  <r>
    <x v="5"/>
    <x v="3"/>
    <d v="2025-05-11T00:00:00"/>
    <x v="6"/>
    <s v="05/12/2025 7:07 AM"/>
    <d v="2025-05-12T13:47:25"/>
    <x v="1"/>
    <n v="1.5"/>
    <s v=""/>
    <s v="545 6005A - CRASH CUSH ATTEN (REMOVE)"/>
    <s v="240828 - Mario De La Torre"/>
    <s v="Omar Ramirez Traffic Crew"/>
  </r>
  <r>
    <x v="4"/>
    <x v="3"/>
    <d v="2025-05-15T00:00:00"/>
    <x v="1"/>
    <s v="05/16/2025 6:55 AM"/>
    <d v="2025-05-16T12:45:29"/>
    <x v="1"/>
    <n v="10.5"/>
    <s v=""/>
    <s v="502 6001B - TRAFF Full Single Lanes Closur"/>
    <s v="240828 - Mario De La Torre"/>
    <s v="Omar Ramirez Traffic Crew"/>
  </r>
  <r>
    <x v="4"/>
    <x v="3"/>
    <d v="2025-05-15T00:00:00"/>
    <x v="1"/>
    <s v="05/16/2025 6:55 AM"/>
    <d v="2025-05-16T12:45:29"/>
    <x v="1"/>
    <n v="2"/>
    <s v=""/>
    <s v="502 6001D - TRAFF Detours Single Lane Clos"/>
    <s v="240828 - Mario De La Torre"/>
    <s v="Omar Ramirez Traffic Crew"/>
  </r>
  <r>
    <x v="5"/>
    <x v="3"/>
    <d v="2025-05-12T00:00:00"/>
    <x v="4"/>
    <s v="05/12/2025 7:32 PM"/>
    <d v="2025-05-14T12:51:13"/>
    <x v="1"/>
    <n v="8"/>
    <s v=""/>
    <s v="9000 100C - LD INOUT SHOW UP REPAIR LABOR"/>
    <s v="240083 - Hector Sanchez"/>
    <s v="Hector Sanchez's Crew"/>
  </r>
  <r>
    <x v="4"/>
    <x v="3"/>
    <d v="2025-05-12T00:00:00"/>
    <x v="4"/>
    <s v="05/13/2025 7:30 AM"/>
    <d v="2025-05-13T13:12:12"/>
    <x v="1"/>
    <n v="5"/>
    <s v=""/>
    <s v="502 6001B - TRAFF Full Single Lanes Closur"/>
    <s v="240254 - Salvador Rodriguez Jr"/>
    <s v="Omar Ramirez Traffic Crew"/>
  </r>
  <r>
    <x v="4"/>
    <x v="3"/>
    <d v="2025-05-15T00:00:00"/>
    <x v="1"/>
    <s v="05/16/2025 7:02 AM"/>
    <d v="2025-05-16T12:45:29"/>
    <x v="1"/>
    <n v="10.5"/>
    <s v=""/>
    <s v="502 6001B - TRAFF Full Single Lanes Closur"/>
    <s v="240254 - Salvador Rodriguez Jr"/>
    <s v="Omar Ramirez Traffic Crew"/>
  </r>
  <r>
    <x v="4"/>
    <x v="3"/>
    <d v="2025-05-15T00:00:00"/>
    <x v="1"/>
    <s v="05/16/2025 7:02 AM"/>
    <d v="2025-05-16T12:45:29"/>
    <x v="1"/>
    <n v="2.5"/>
    <s v=""/>
    <s v="502 6001D - TRAFF Detours Single Lane Clos"/>
    <s v="240254 - Salvador Rodriguez Jr"/>
    <s v="Omar Ramirez Traffic Crew"/>
  </r>
  <r>
    <x v="5"/>
    <x v="3"/>
    <d v="2025-05-11T00:00:00"/>
    <x v="6"/>
    <s v="05/12/2025 7:07 AM"/>
    <d v="2025-05-12T13:47:25"/>
    <x v="1"/>
    <n v="1.5"/>
    <s v=""/>
    <s v="545 6005A - CRASH CUSH ATTEN (REMOVE)"/>
    <s v="240254 - Salvador Rodriguez Jr"/>
    <s v="Omar Ramirez Traffic Crew"/>
  </r>
  <r>
    <x v="5"/>
    <x v="3"/>
    <d v="2025-05-11T00:00:00"/>
    <x v="6"/>
    <s v="05/12/2025 7:20 AM"/>
    <d v="2025-05-12T13:47:25"/>
    <x v="1"/>
    <n v="10.5"/>
    <s v=""/>
    <s v="502 6001C - TRAFF Weekend Op"/>
    <s v="240254 - Salvador Rodriguez Jr"/>
    <s v="Omar Ramirez Traffic Crew"/>
  </r>
  <r>
    <x v="5"/>
    <x v="3"/>
    <d v="2025-05-14T00:00:00"/>
    <x v="2"/>
    <s v="05/15/2025 9:55 AM"/>
    <d v="2025-05-16T12:44:41"/>
    <x v="1"/>
    <n v="11.5"/>
    <s v=""/>
    <s v="502 6001C - TRAFF Weekend Op"/>
    <s v="240254 - Salvador Rodriguez Jr"/>
    <s v="Omar Ramirez Traffic Crew"/>
  </r>
  <r>
    <x v="4"/>
    <x v="3"/>
    <d v="2025-05-14T00:00:00"/>
    <x v="2"/>
    <s v="05/14/2025 8:19 PM"/>
    <d v="2025-05-15T12:37:05"/>
    <x v="1"/>
    <n v="3"/>
    <s v=""/>
    <s v="9000 100S - SAFETY SCHED"/>
    <s v="800069 - Said A. Garcia"/>
    <s v=""/>
  </r>
  <r>
    <x v="4"/>
    <x v="3"/>
    <d v="2025-05-12T00:00:00"/>
    <x v="4"/>
    <s v="05/12/2025 3:13 PM"/>
    <d v="2025-05-13T11:33:11"/>
    <x v="1"/>
    <n v="4"/>
    <s v=""/>
    <s v="9000 100S - SAFETY SCHED"/>
    <s v="800069 - Said A. Garcia"/>
    <s v=""/>
  </r>
  <r>
    <x v="4"/>
    <x v="3"/>
    <d v="2025-05-14T00:00:00"/>
    <x v="2"/>
    <s v="05/16/2025 5:37 AM"/>
    <d v="2025-05-16T12:49:36"/>
    <x v="1"/>
    <n v="6"/>
    <s v=""/>
    <s v="451 6012G - RET T402 Prefab Forms"/>
    <s v="240075 - Juan P. Rodriguez"/>
    <s v="Juan Rodriguez's Crew"/>
  </r>
  <r>
    <x v="4"/>
    <x v="3"/>
    <d v="2025-05-14T00:00:00"/>
    <x v="2"/>
    <s v="05/15/2025 5:52 PM"/>
    <d v="2025-05-16T12:49:36"/>
    <x v="1"/>
    <n v="2"/>
    <s v=""/>
    <s v="4106 6001G - PPO Conc Overlay Pour"/>
    <s v="240075 - Juan P. Rodriguez"/>
    <s v="Juan Rodriguez's Crew"/>
  </r>
  <r>
    <x v="4"/>
    <x v="3"/>
    <d v="2025-05-15T00:00:00"/>
    <x v="1"/>
    <s v="05/16/2025 7:58 AM"/>
    <d v="2025-05-16T14:36:41"/>
    <x v="1"/>
    <n v="3"/>
    <s v=""/>
    <s v="450 6011F - RAIL T402 Slipform"/>
    <s v="240075 - Juan P. Rodriguez"/>
    <s v="Juan Rodriguez's Crew"/>
  </r>
  <r>
    <x v="4"/>
    <x v="3"/>
    <d v="2025-05-15T00:00:00"/>
    <x v="1"/>
    <s v="05/16/2025 7:58 AM"/>
    <d v="2025-05-16T14:36:41"/>
    <x v="1"/>
    <n v="3"/>
    <s v=""/>
    <s v="450 6011E - RAIL T402 Dry Run"/>
    <s v="240075 - Juan P. Rodriguez"/>
    <s v="Juan Rodriguez's Crew"/>
  </r>
  <r>
    <x v="4"/>
    <x v="3"/>
    <d v="2025-05-15T00:00:00"/>
    <x v="1"/>
    <s v="05/16/2025 7:58 AM"/>
    <d v="2025-05-16T14:36:41"/>
    <x v="1"/>
    <n v="2"/>
    <s v=""/>
    <s v="450 6011D - RAIL T402 Set Tear Machine"/>
    <s v="240075 - Juan P. Rodriguez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075 - Juan P. Rodriguez"/>
    <s v="Juan Rodriguez's Crew"/>
  </r>
  <r>
    <x v="4"/>
    <x v="3"/>
    <d v="2025-05-12T00:00:00"/>
    <x v="4"/>
    <s v="05/13/2025 7:40 AM"/>
    <d v="2025-05-13T13:16:23"/>
    <x v="1"/>
    <n v="6"/>
    <s v=""/>
    <s v="4106 6001G - PPO Conc Overlay Pour"/>
    <s v="240075 - Juan P. Rodriguez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076 - Miguel Rodriguez"/>
    <s v="Juan Rodriguez's Crew"/>
  </r>
  <r>
    <x v="4"/>
    <x v="3"/>
    <d v="2025-05-12T00:00:00"/>
    <x v="4"/>
    <s v="05/13/2025 7:42 AM"/>
    <d v="2025-05-13T13:16:23"/>
    <x v="1"/>
    <n v="10"/>
    <s v=""/>
    <s v="4106 6001G - PPO Conc Overlay Pour"/>
    <s v="240076 - Miguel Rodriguez"/>
    <s v="Juan Rodriguez's Crew"/>
  </r>
  <r>
    <x v="4"/>
    <x v="3"/>
    <d v="2025-05-15T00:00:00"/>
    <x v="1"/>
    <s v="05/16/2025 7:58 AM"/>
    <d v="2025-05-16T14:36:41"/>
    <x v="1"/>
    <n v="4"/>
    <s v=""/>
    <s v="450 6011F - RAIL T402 Slipform"/>
    <s v="240504 - Carlos A. Rodriguez Avelar"/>
    <s v="Juan Rodriguez's Crew"/>
  </r>
  <r>
    <x v="4"/>
    <x v="3"/>
    <d v="2025-05-15T00:00:00"/>
    <x v="1"/>
    <s v="05/16/2025 7:58 AM"/>
    <d v="2025-05-16T14:36:41"/>
    <x v="1"/>
    <n v="4"/>
    <s v=""/>
    <s v="450 6011E - RAIL T402 Dry Run"/>
    <s v="240504 - Carlos A. Rodriguez Avelar"/>
    <s v="Juan Rodriguez's Crew"/>
  </r>
  <r>
    <x v="4"/>
    <x v="3"/>
    <d v="2025-05-15T00:00:00"/>
    <x v="1"/>
    <s v="05/16/2025 7:58 AM"/>
    <d v="2025-05-16T14:36:41"/>
    <x v="1"/>
    <n v="3.5"/>
    <s v=""/>
    <s v="450 6011D - RAIL T402 Set Tear Machine"/>
    <s v="240504 - Carlos A. Rodriguez Avelar"/>
    <s v="Juan Rodriguez's Crew"/>
  </r>
  <r>
    <x v="4"/>
    <x v="3"/>
    <d v="2025-05-14T00:00:00"/>
    <x v="2"/>
    <s v="05/15/2025 5:52 PM"/>
    <d v="2025-05-16T12:49:36"/>
    <x v="1"/>
    <n v="2"/>
    <s v=""/>
    <s v="4106 6001G - PPO Conc Overlay Pour"/>
    <s v="240708 - Heriberto Garcia Jr"/>
    <s v="Juan Rodriguez's Crew"/>
  </r>
  <r>
    <x v="4"/>
    <x v="3"/>
    <d v="2025-05-14T00:00:00"/>
    <x v="2"/>
    <s v="05/16/2025 5:38 AM"/>
    <d v="2025-05-16T12:49:36"/>
    <x v="1"/>
    <n v="9"/>
    <s v=""/>
    <s v="451 6012G - RET T402 Prefab Forms"/>
    <s v="240708 - Heriberto Garcia Jr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504 - Carlos A. Rodriguez Avelar"/>
    <s v="Juan Rodriguez's Crew"/>
  </r>
  <r>
    <x v="4"/>
    <x v="3"/>
    <d v="2025-05-12T00:00:00"/>
    <x v="4"/>
    <s v="05/13/2025 7:41 AM"/>
    <d v="2025-05-13T13:16:23"/>
    <x v="1"/>
    <n v="10"/>
    <s v=""/>
    <s v="4106 6001G - PPO Conc Overlay Pour"/>
    <s v="240504 - Carlos A. Rodriguez Avelar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708 - Heriberto Garcia Jr"/>
    <s v="Juan Rodriguez's Crew"/>
  </r>
  <r>
    <x v="4"/>
    <x v="3"/>
    <d v="2025-05-12T00:00:00"/>
    <x v="4"/>
    <s v="05/13/2025 7:42 AM"/>
    <d v="2025-05-13T13:16:23"/>
    <x v="1"/>
    <n v="10"/>
    <s v=""/>
    <s v="4106 6001G - PPO Conc Overlay Pour"/>
    <s v="240708 - Heriberto Garcia Jr"/>
    <s v="Juan Rodriguez's Crew"/>
  </r>
  <r>
    <x v="4"/>
    <x v="3"/>
    <d v="2025-05-15T00:00:00"/>
    <x v="1"/>
    <s v="05/16/2025 7:57 AM"/>
    <d v="2025-05-16T14:36:41"/>
    <x v="1"/>
    <n v="4"/>
    <s v=""/>
    <s v="450 6011F - RAIL T402 Slipform"/>
    <s v="240708 - Heriberto Garcia Jr"/>
    <s v="Juan Rodriguez's Crew"/>
  </r>
  <r>
    <x v="4"/>
    <x v="3"/>
    <d v="2025-05-15T00:00:00"/>
    <x v="1"/>
    <s v="05/16/2025 7:57 AM"/>
    <d v="2025-05-16T14:36:41"/>
    <x v="1"/>
    <n v="4"/>
    <s v=""/>
    <s v="450 6011E - RAIL T402 Dry Run"/>
    <s v="240708 - Heriberto Garcia Jr"/>
    <s v="Juan Rodriguez's Crew"/>
  </r>
  <r>
    <x v="4"/>
    <x v="3"/>
    <d v="2025-05-15T00:00:00"/>
    <x v="1"/>
    <s v="05/16/2025 7:57 AM"/>
    <d v="2025-05-16T14:36:41"/>
    <x v="1"/>
    <n v="3.5"/>
    <s v=""/>
    <s v="450 6011D - RAIL T402 Set Tear Machine"/>
    <s v="240708 - Heriberto Garcia Jr"/>
    <s v="Juan Rodriguez's Crew"/>
  </r>
  <r>
    <x v="4"/>
    <x v="3"/>
    <d v="2025-05-12T00:00:00"/>
    <x v="4"/>
    <s v="05/13/2025 7:42 AM"/>
    <d v="2025-05-13T13:16:23"/>
    <x v="1"/>
    <n v="10"/>
    <s v=""/>
    <s v="4106 6001G - PPO Conc Overlay Pour"/>
    <s v="240064 - Jose M. Perez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064 - Jose M. Perez"/>
    <s v="Juan Rodriguez's Crew"/>
  </r>
  <r>
    <x v="4"/>
    <x v="3"/>
    <d v="2025-05-14T00:00:00"/>
    <x v="2"/>
    <s v="05/15/2025 5:52 PM"/>
    <d v="2025-05-16T12:49:36"/>
    <x v="1"/>
    <n v="7"/>
    <s v=""/>
    <s v="4106 6001G - PPO Conc Overlay Pour"/>
    <s v="240064 - Jose M. Perez"/>
    <s v="Juan Rodriguez's Crew"/>
  </r>
  <r>
    <x v="4"/>
    <x v="3"/>
    <d v="2025-05-14T00:00:00"/>
    <x v="2"/>
    <s v="05/15/2025 5:53 PM"/>
    <d v="2025-05-16T12:49:36"/>
    <x v="1"/>
    <n v="4"/>
    <s v=""/>
    <s v="4106 6001H - PPO Conc Overlay Clean After P"/>
    <s v="240064 - Jose M. Perez"/>
    <s v="Juan Rodriguez's Crew"/>
  </r>
  <r>
    <x v="4"/>
    <x v="3"/>
    <d v="2025-05-14T00:00:00"/>
    <x v="2"/>
    <s v="05/16/2025 5:37 AM"/>
    <d v="2025-05-16T12:49:36"/>
    <x v="1"/>
    <n v="9"/>
    <s v=""/>
    <s v="451 6012G - RET T402 Prefab Forms"/>
    <s v="240504 - Carlos A. Rodriguez Avelar"/>
    <s v="Juan Rodriguez's Crew"/>
  </r>
  <r>
    <x v="4"/>
    <x v="3"/>
    <d v="2025-05-14T00:00:00"/>
    <x v="2"/>
    <s v="05/15/2025 5:52 PM"/>
    <d v="2025-05-16T12:49:36"/>
    <x v="1"/>
    <n v="2"/>
    <s v=""/>
    <s v="4106 6001G - PPO Conc Overlay Pour"/>
    <s v="240504 - Carlos A. Rodriguez Avelar"/>
    <s v="Juan Rodriguez's Crew"/>
  </r>
  <r>
    <x v="4"/>
    <x v="3"/>
    <d v="2025-05-15T00:00:00"/>
    <x v="1"/>
    <s v="05/16/2025 7:57 AM"/>
    <d v="2025-05-16T14:36:41"/>
    <x v="1"/>
    <n v="4"/>
    <s v=""/>
    <s v="450 6011F - RAIL T402 Slipform"/>
    <s v="240064 - Jose M. Perez"/>
    <s v="Juan Rodriguez's Crew"/>
  </r>
  <r>
    <x v="4"/>
    <x v="3"/>
    <d v="2025-05-15T00:00:00"/>
    <x v="1"/>
    <s v="05/16/2025 7:57 AM"/>
    <d v="2025-05-16T14:36:41"/>
    <x v="1"/>
    <n v="4"/>
    <s v=""/>
    <s v="450 6011E - RAIL T402 Dry Run"/>
    <s v="240064 - Jose M. Perez"/>
    <s v="Juan Rodriguez's Crew"/>
  </r>
  <r>
    <x v="4"/>
    <x v="3"/>
    <d v="2025-05-15T00:00:00"/>
    <x v="1"/>
    <s v="05/16/2025 7:58 AM"/>
    <d v="2025-05-16T14:36:41"/>
    <x v="1"/>
    <n v="3.5"/>
    <s v=""/>
    <s v="450 6011D - RAIL T402 Set Tear Machine"/>
    <s v="240064 - Jose M. Perez"/>
    <s v="Juan Rodriguez's Crew"/>
  </r>
  <r>
    <x v="4"/>
    <x v="3"/>
    <d v="2025-05-13T00:00:00"/>
    <x v="3"/>
    <s v="05/14/2025 7:21 PM"/>
    <d v="2025-05-15T12:36:46"/>
    <x v="1"/>
    <n v="8"/>
    <s v=""/>
    <s v="9000 100B - SUPERINTENDENT"/>
    <s v="240085 - Martin Sanchez"/>
    <s v=""/>
  </r>
  <r>
    <x v="4"/>
    <x v="3"/>
    <d v="2025-05-14T00:00:00"/>
    <x v="2"/>
    <s v="05/14/2025 7:21 PM"/>
    <d v="2025-05-15T12:36:46"/>
    <x v="1"/>
    <n v="8"/>
    <s v=""/>
    <s v="9000 100B - SUPERINTENDENT"/>
    <s v="240085 - Martin Sanchez"/>
    <s v=""/>
  </r>
  <r>
    <x v="5"/>
    <x v="3"/>
    <d v="2025-05-12T00:00:00"/>
    <x v="4"/>
    <s v="05/14/2025 7:21 PM"/>
    <d v="2025-05-15T12:34:38"/>
    <x v="1"/>
    <n v="8"/>
    <s v=""/>
    <s v="9000 100B - SUPERINTENDENT"/>
    <s v="240085 - Martin Sanchez"/>
    <s v=""/>
  </r>
  <r>
    <x v="5"/>
    <x v="3"/>
    <d v="2025-05-12T00:00:00"/>
    <x v="4"/>
    <s v="05/15/2025 10:36 AM"/>
    <d v="2025-05-16T12:44:18"/>
    <x v="1"/>
    <n v="8"/>
    <s v=""/>
    <s v="9000 100A - PROJECT MANAGER ENGINEER"/>
    <s v="210093 - Grecia Mancha Camacho"/>
    <s v=""/>
  </r>
  <r>
    <x v="4"/>
    <x v="3"/>
    <d v="2025-05-13T00:00:00"/>
    <x v="3"/>
    <s v="05/15/2025 10:37 AM"/>
    <d v="2025-05-16T12:50:10"/>
    <x v="1"/>
    <n v="4"/>
    <s v=""/>
    <s v="9000 100A - PROJECT MANAGER ENGINEER"/>
    <s v="210093 - Grecia Mancha Camacho"/>
    <s v=""/>
  </r>
  <r>
    <x v="4"/>
    <x v="3"/>
    <d v="2025-05-14T00:00:00"/>
    <x v="2"/>
    <s v="05/15/2025 10:38 AM"/>
    <d v="2025-05-16T12:50:10"/>
    <x v="1"/>
    <n v="8"/>
    <s v=""/>
    <s v="9000 100A - PROJECT MANAGER ENGINEER"/>
    <s v="210093 - Grecia Mancha Camacho"/>
    <s v=""/>
  </r>
  <r>
    <x v="4"/>
    <x v="3"/>
    <d v="2025-05-15T00:00:00"/>
    <x v="1"/>
    <s v="05/15/2025 10:38 AM"/>
    <d v="2025-05-16T12:50:10"/>
    <x v="1"/>
    <n v="4"/>
    <s v=""/>
    <s v="9000 100A - PROJECT MANAGER ENGINEER"/>
    <s v="210093 - Grecia Mancha Camacho"/>
    <s v=""/>
  </r>
  <r>
    <x v="4"/>
    <x v="3"/>
    <d v="2025-05-15T00:00:00"/>
    <x v="1"/>
    <s v="05/15/2025 5:20 PM"/>
    <d v="2025-05-16T12:50:24"/>
    <x v="1"/>
    <n v="4"/>
    <s v=""/>
    <s v="9000 100S - SAFETY SCHED"/>
    <s v="800070 - Juan J. Castro"/>
    <s v=""/>
  </r>
  <r>
    <x v="4"/>
    <x v="3"/>
    <d v="2025-05-12T00:00:00"/>
    <x v="4"/>
    <s v="05/14/2025 10:07 AM"/>
    <d v="2025-05-15T12:36:56"/>
    <x v="1"/>
    <n v="8"/>
    <s v=""/>
    <s v="9000 100A - PROJECT MANAGER ENGINEER"/>
    <s v="210012 - Nagesh Kumar Pachipulusu Sreedhar"/>
    <s v=""/>
  </r>
  <r>
    <x v="4"/>
    <x v="3"/>
    <d v="2025-05-13T00:00:00"/>
    <x v="3"/>
    <s v="05/14/2025 10:07 AM"/>
    <d v="2025-05-15T12:36:56"/>
    <x v="1"/>
    <n v="8"/>
    <s v=""/>
    <s v="9000 100A - PROJECT MANAGER ENGINEER"/>
    <s v="210012 - Nagesh Kumar Pachipulusu Sreedhar"/>
    <s v=""/>
  </r>
  <r>
    <x v="4"/>
    <x v="3"/>
    <d v="2025-05-14T00:00:00"/>
    <x v="2"/>
    <s v="05/14/2025 10:07 AM"/>
    <d v="2025-05-15T12:36:56"/>
    <x v="1"/>
    <n v="8"/>
    <s v=""/>
    <s v="9000 100A - PROJECT MANAGER ENGINEER"/>
    <s v="210012 - Nagesh Kumar Pachipulusu Sreedhar"/>
    <s v=""/>
  </r>
  <r>
    <x v="4"/>
    <x v="3"/>
    <d v="2025-05-15T00:00:00"/>
    <x v="1"/>
    <s v="05/14/2025 10:07 AM"/>
    <d v="2025-05-15T12:36:56"/>
    <x v="1"/>
    <n v="8"/>
    <s v=""/>
    <s v="9000 100A - PROJECT MANAGER ENGINEER"/>
    <s v="210012 - Nagesh Kumar Pachipulusu Sreedhar"/>
    <s v=""/>
  </r>
  <r>
    <x v="4"/>
    <x v="3"/>
    <d v="2025-05-16T00:00:00"/>
    <x v="0"/>
    <s v="05/14/2025 10:08 AM"/>
    <d v="2025-05-15T12:36:56"/>
    <x v="1"/>
    <n v="4"/>
    <s v=""/>
    <s v="9000 100A - PROJECT MANAGER ENGINEER"/>
    <s v="210012 - Nagesh Kumar Pachipulusu Sreedhar"/>
    <s v=""/>
  </r>
  <r>
    <x v="5"/>
    <x v="3"/>
    <d v="2025-05-16T00:00:00"/>
    <x v="0"/>
    <s v="05/14/2025 10:08 AM"/>
    <d v="2025-05-15T12:34:35"/>
    <x v="1"/>
    <n v="4"/>
    <s v=""/>
    <s v="9000 100A - PROJECT MANAGER ENGINEER"/>
    <s v="210012 - Nagesh Kumar Pachipulusu Sreedhar"/>
    <s v=""/>
  </r>
  <r>
    <x v="4"/>
    <x v="3"/>
    <d v="2025-05-12T00:00:00"/>
    <x v="4"/>
    <s v="05/13/2025 7:42 AM"/>
    <d v="2025-05-13T13:16:23"/>
    <x v="1"/>
    <n v="10"/>
    <s v=""/>
    <s v="4106 6001G - PPO Conc Overlay Pour"/>
    <s v="240374 - Angel J. Flores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374 - Angel J. Flores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774 - Jesus H. Bravo Martinez"/>
    <s v="Juan Rodriguez's Crew"/>
  </r>
  <r>
    <x v="4"/>
    <x v="3"/>
    <d v="2025-05-12T00:00:00"/>
    <x v="4"/>
    <s v="05/13/2025 7:42 AM"/>
    <d v="2025-05-13T13:16:23"/>
    <x v="1"/>
    <n v="10"/>
    <s v=""/>
    <s v="4106 6001G - PPO Conc Overlay Pour"/>
    <s v="240774 - Jesus H. Bravo Martinez"/>
    <s v="Juan Rodriguez's Crew"/>
  </r>
  <r>
    <x v="4"/>
    <x v="3"/>
    <d v="2025-05-15T00:00:00"/>
    <x v="1"/>
    <s v="05/16/2025 7:56 AM"/>
    <d v="2025-05-16T14:36:41"/>
    <x v="1"/>
    <n v="4"/>
    <s v=""/>
    <s v="450 6011F - RAIL T402 Slipform"/>
    <s v="240774 - Jesus H. Bravo Martinez"/>
    <s v="Juan Rodriguez's Crew"/>
  </r>
  <r>
    <x v="4"/>
    <x v="3"/>
    <d v="2025-05-15T00:00:00"/>
    <x v="1"/>
    <s v="05/16/2025 7:56 AM"/>
    <d v="2025-05-16T14:36:41"/>
    <x v="1"/>
    <n v="4"/>
    <s v=""/>
    <s v="450 6011E - RAIL T402 Dry Run"/>
    <s v="240774 - Jesus H. Bravo Martinez"/>
    <s v="Juan Rodriguez's Crew"/>
  </r>
  <r>
    <x v="4"/>
    <x v="3"/>
    <d v="2025-05-15T00:00:00"/>
    <x v="1"/>
    <s v="05/16/2025 7:56 AM"/>
    <d v="2025-05-16T14:36:41"/>
    <x v="1"/>
    <n v="3.5"/>
    <s v=""/>
    <s v="450 6011D - RAIL T402 Set Tear Machine"/>
    <s v="240774 - Jesus H. Bravo Martinez"/>
    <s v="Juan Rodriguez's Crew"/>
  </r>
  <r>
    <x v="4"/>
    <x v="3"/>
    <d v="2025-05-14T00:00:00"/>
    <x v="2"/>
    <s v="05/15/2025 5:53 PM"/>
    <d v="2025-05-16T12:49:36"/>
    <x v="1"/>
    <n v="4"/>
    <s v=""/>
    <s v="4106 6001H - PPO Conc Overlay Clean After P"/>
    <s v="240774 - Jesus H. Bravo Martinez"/>
    <s v="Juan Rodriguez's Crew"/>
  </r>
  <r>
    <x v="4"/>
    <x v="3"/>
    <d v="2025-05-14T00:00:00"/>
    <x v="2"/>
    <s v="05/15/2025 5:52 PM"/>
    <d v="2025-05-16T12:49:36"/>
    <x v="1"/>
    <n v="7"/>
    <s v=""/>
    <s v="4106 6001G - PPO Conc Overlay Pour"/>
    <s v="240774 - Jesus H. Bravo Martinez"/>
    <s v="Juan Rodriguez's Crew"/>
  </r>
  <r>
    <x v="4"/>
    <x v="3"/>
    <d v="2025-05-14T00:00:00"/>
    <x v="2"/>
    <s v="05/16/2025 5:38 AM"/>
    <d v="2025-05-16T12:49:36"/>
    <x v="1"/>
    <n v="2"/>
    <s v=""/>
    <s v="4106 6001G - PPO Conc Overlay Pour"/>
    <s v="240374 - Angel J. Flores"/>
    <s v="Juan Rodriguez's Crew"/>
  </r>
  <r>
    <x v="4"/>
    <x v="3"/>
    <d v="2025-05-14T00:00:00"/>
    <x v="2"/>
    <s v="05/16/2025 5:37 AM"/>
    <d v="2025-05-16T12:49:36"/>
    <x v="1"/>
    <n v="9"/>
    <s v=""/>
    <s v="451 6012G - RET T402 Prefab Forms"/>
    <s v="240374 - Angel J. Flores"/>
    <s v="Juan Rodriguez's Crew"/>
  </r>
  <r>
    <x v="4"/>
    <x v="3"/>
    <d v="2025-05-12T00:00:00"/>
    <x v="4"/>
    <s v="05/13/2025 7:40 AM"/>
    <d v="2025-05-13T13:16:23"/>
    <x v="1"/>
    <n v="2"/>
    <s v=""/>
    <s v="4106 6001H - PPO Conc Overlay Clean After P"/>
    <s v="240033 - Ramon Deanda"/>
    <s v="Juan Rodriguez's Crew"/>
  </r>
  <r>
    <x v="4"/>
    <x v="3"/>
    <d v="2025-05-12T00:00:00"/>
    <x v="4"/>
    <s v="05/13/2025 7:42 AM"/>
    <d v="2025-05-13T13:16:23"/>
    <x v="1"/>
    <n v="10"/>
    <s v=""/>
    <s v="4106 6001G - PPO Conc Overlay Pour"/>
    <s v="240033 - Ramon Deanda"/>
    <s v="Juan Rodriguez's Crew"/>
  </r>
  <r>
    <x v="4"/>
    <x v="3"/>
    <d v="2025-05-15T00:00:00"/>
    <x v="1"/>
    <s v="05/16/2025 7:56 AM"/>
    <d v="2025-05-16T14:36:41"/>
    <x v="1"/>
    <n v="4"/>
    <s v=""/>
    <s v="450 6011F - RAIL T402 Slipform"/>
    <s v="240033 - Ramon Deanda"/>
    <s v="Juan Rodriguez's Crew"/>
  </r>
  <r>
    <x v="4"/>
    <x v="3"/>
    <d v="2025-05-15T00:00:00"/>
    <x v="1"/>
    <s v="05/16/2025 7:57 AM"/>
    <d v="2025-05-16T14:36:41"/>
    <x v="1"/>
    <n v="4"/>
    <s v=""/>
    <s v="450 6011E - RAIL T402 Dry Run"/>
    <s v="240033 - Ramon Deanda"/>
    <s v="Juan Rodriguez's Crew"/>
  </r>
  <r>
    <x v="4"/>
    <x v="3"/>
    <d v="2025-05-15T00:00:00"/>
    <x v="1"/>
    <s v="05/16/2025 7:57 AM"/>
    <d v="2025-05-16T14:36:41"/>
    <x v="1"/>
    <n v="3.5"/>
    <s v=""/>
    <s v="450 6011D - RAIL T402 Set Tear Machine"/>
    <s v="240033 - Ramon Deanda"/>
    <s v="Juan Rodriguez's Crew"/>
  </r>
  <r>
    <x v="4"/>
    <x v="3"/>
    <d v="2025-05-14T00:00:00"/>
    <x v="2"/>
    <s v="05/15/2025 5:53 PM"/>
    <d v="2025-05-16T12:49:36"/>
    <x v="1"/>
    <n v="4"/>
    <s v=""/>
    <s v="4106 6001H - PPO Conc Overlay Clean After P"/>
    <s v="240033 - Ramon Deanda"/>
    <s v="Juan Rodriguez's Crew"/>
  </r>
  <r>
    <x v="4"/>
    <x v="3"/>
    <d v="2025-05-14T00:00:00"/>
    <x v="2"/>
    <s v="05/15/2025 5:52 PM"/>
    <d v="2025-05-16T12:49:36"/>
    <x v="1"/>
    <n v="7"/>
    <s v=""/>
    <s v="4106 6001G - PPO Conc Overlay Pour"/>
    <s v="240033 - Ramon Deanda"/>
    <s v="Juan Rodriguez's Crew"/>
  </r>
  <r>
    <x v="4"/>
    <x v="3"/>
    <d v="2025-05-15T00:00:00"/>
    <x v="1"/>
    <s v="05/16/2025 7:57 AM"/>
    <d v="2025-05-16T14:36:41"/>
    <x v="1"/>
    <n v="4"/>
    <s v=""/>
    <s v="450 6011F - RAIL T402 Slipform"/>
    <s v="240374 - Angel J. Flores"/>
    <s v="Juan Rodriguez's Crew"/>
  </r>
  <r>
    <x v="4"/>
    <x v="3"/>
    <d v="2025-05-15T00:00:00"/>
    <x v="1"/>
    <s v="05/16/2025 7:57 AM"/>
    <d v="2025-05-16T14:36:41"/>
    <x v="1"/>
    <n v="4"/>
    <s v=""/>
    <s v="450 6011E - RAIL T402 Dry Run"/>
    <s v="240374 - Angel J. Flores"/>
    <s v="Juan Rodriguez's Crew"/>
  </r>
  <r>
    <x v="4"/>
    <x v="3"/>
    <d v="2025-05-15T00:00:00"/>
    <x v="1"/>
    <s v="05/16/2025 7:57 AM"/>
    <d v="2025-05-16T14:36:41"/>
    <x v="1"/>
    <n v="3.5"/>
    <s v=""/>
    <s v="450 6011D - RAIL T402 Set Tear Machine"/>
    <s v="240374 - Angel J. Flores"/>
    <s v="Juan Rodriguez's Crew"/>
  </r>
  <r>
    <x v="4"/>
    <x v="3"/>
    <d v="2025-05-15T00:00:00"/>
    <x v="1"/>
    <s v="05/16/2025 7:57 AM"/>
    <d v="2025-05-16T14:36:41"/>
    <x v="1"/>
    <n v="4"/>
    <s v=""/>
    <s v="450 6011F - RAIL T402 Slipform"/>
    <s v="240076 - Miguel Rodriguez"/>
    <s v="Juan Rodriguez's Crew"/>
  </r>
  <r>
    <x v="4"/>
    <x v="3"/>
    <d v="2025-05-15T00:00:00"/>
    <x v="1"/>
    <s v="05/16/2025 7:57 AM"/>
    <d v="2025-05-16T14:36:41"/>
    <x v="1"/>
    <n v="4"/>
    <s v=""/>
    <s v="450 6011E - RAIL T402 Dry Run"/>
    <s v="240076 - Miguel Rodriguez"/>
    <s v="Juan Rodriguez's Crew"/>
  </r>
  <r>
    <x v="4"/>
    <x v="3"/>
    <d v="2025-05-15T00:00:00"/>
    <x v="1"/>
    <s v="05/16/2025 7:57 AM"/>
    <d v="2025-05-16T14:36:41"/>
    <x v="1"/>
    <n v="3.5"/>
    <s v=""/>
    <s v="450 6011D - RAIL T402 Set Tear Machine"/>
    <s v="240076 - Miguel Rodriguez"/>
    <s v="Juan Rodriguez's Crew"/>
  </r>
  <r>
    <x v="4"/>
    <x v="3"/>
    <d v="2025-05-14T00:00:00"/>
    <x v="2"/>
    <s v="05/16/2025 5:37 AM"/>
    <d v="2025-05-16T12:49:36"/>
    <x v="1"/>
    <n v="9"/>
    <s v=""/>
    <s v="451 6012G - RET T402 Prefab Forms"/>
    <s v="240076 - Miguel Rodriguez"/>
    <s v="Juan Rodriguez's Crew"/>
  </r>
  <r>
    <x v="4"/>
    <x v="3"/>
    <d v="2025-05-14T00:00:00"/>
    <x v="2"/>
    <s v="05/15/2025 5:52 PM"/>
    <d v="2025-05-16T12:49:36"/>
    <x v="1"/>
    <n v="2"/>
    <s v=""/>
    <s v="4106 6001G - PPO Conc Overlay Pour"/>
    <s v="240076 - Miguel Rodriguez"/>
    <s v="Juan Rodriguez's Crew"/>
  </r>
  <r>
    <x v="4"/>
    <x v="3"/>
    <d v="2025-05-13T00:00:00"/>
    <x v="3"/>
    <s v="05/14/2025 3:31 PM"/>
    <d v="2025-05-15T12:36:40"/>
    <x v="1"/>
    <n v="4"/>
    <s v=""/>
    <s v="9000 100S - SAFETY SCHED"/>
    <s v="800072 - Mario Moya"/>
    <s v=""/>
  </r>
  <r>
    <x v="4"/>
    <x v="3"/>
    <d v="2025-05-15T00:00:00"/>
    <x v="1"/>
    <s v="05/16/2025 7:35 AM"/>
    <d v="2025-05-16T12:50:17"/>
    <x v="1"/>
    <n v="8"/>
    <s v=""/>
    <s v="9000 100C - LD INOUT SHOW UP REPAIR LABOR"/>
    <s v="240745 - Jeremy T. Collins"/>
    <s v=""/>
  </r>
  <r>
    <x v="5"/>
    <x v="3"/>
    <d v="2025-05-11T00:00:00"/>
    <x v="6"/>
    <s v="05/13/2025 7:02 AM"/>
    <d v="2025-05-13T13:17:17"/>
    <x v="1"/>
    <n v="10"/>
    <s v=""/>
    <s v="9000 100C - LD INOUT SHOW UP REPAIR LABOR"/>
    <s v="240745 - Jeremy T. Collins"/>
    <s v=""/>
  </r>
  <r>
    <x v="5"/>
    <x v="3"/>
    <d v="2025-05-12T00:00:00"/>
    <x v="4"/>
    <s v="05/13/2025 7:03 AM"/>
    <d v="2025-05-13T13:17:17"/>
    <x v="1"/>
    <n v="10"/>
    <s v=""/>
    <s v="9000 100C - LD INOUT SHOW UP REPAIR LABOR"/>
    <s v="240745 - Jeremy T. Collins"/>
    <s v=""/>
  </r>
  <r>
    <x v="4"/>
    <x v="3"/>
    <d v="2025-05-13T00:00:00"/>
    <x v="3"/>
    <s v="05/14/2025 3:32 AM"/>
    <d v="2025-05-14T12:52:44"/>
    <x v="1"/>
    <n v="8"/>
    <s v=""/>
    <s v="9000 100C - LD INOUT SHOW UP REPAIR LABOR"/>
    <s v="230019 - Korbin E. Gee"/>
    <s v=""/>
  </r>
  <r>
    <x v="4"/>
    <x v="3"/>
    <d v="2025-05-12T00:00:00"/>
    <x v="4"/>
    <s v="05/13/2025 9:12 AM"/>
    <d v="2025-05-13T18:36:31"/>
    <x v="1"/>
    <n v="8"/>
    <s v=""/>
    <s v="9000 100C - LD INOUT SHOW UP REPAIR LABOR"/>
    <s v="230019 - Korbin E. Gee"/>
    <s v=""/>
  </r>
  <r>
    <x v="4"/>
    <x v="3"/>
    <d v="2025-05-14T00:00:00"/>
    <x v="2"/>
    <s v="05/15/2025 1:24 AM"/>
    <d v="2025-05-15T12:53:42"/>
    <x v="1"/>
    <n v="8"/>
    <s v=""/>
    <s v="9000 100C - LD INOUT SHOW UP REPAIR LABOR"/>
    <s v="230019 - Korbin E. Gee"/>
    <s v=""/>
  </r>
  <r>
    <x v="4"/>
    <x v="3"/>
    <d v="2025-05-15T00:00:00"/>
    <x v="1"/>
    <s v="05/15/2025 1:24 AM"/>
    <d v="2025-05-15T12:53:42"/>
    <x v="1"/>
    <n v="8"/>
    <s v=""/>
    <s v="9000 100C - LD INOUT SHOW UP REPAIR LABOR"/>
    <s v="230019 - Korbin E. Gee"/>
    <s v=""/>
  </r>
  <r>
    <x v="5"/>
    <x v="3"/>
    <d v="2025-05-11T00:00:00"/>
    <x v="6"/>
    <s v="05/11/2025 11:45 PM"/>
    <d v="2025-05-12T14:27:35"/>
    <x v="1"/>
    <n v="6.5"/>
    <s v=""/>
    <s v="439 6017H - CO Clean After Pour"/>
    <s v="240084 - Juvenal Sanchez"/>
    <s v="Juan Reyes's Crew"/>
  </r>
  <r>
    <x v="5"/>
    <x v="3"/>
    <d v="2025-05-11T00:00:00"/>
    <x v="6"/>
    <s v="05/11/2025 11:45 PM"/>
    <d v="2025-05-12T14:27:35"/>
    <x v="1"/>
    <n v="6"/>
    <s v=""/>
    <s v="483 6021C - HYRDO Clean Tanks"/>
    <s v="240084 - Juvenal Sanchez"/>
    <s v="Juan Reyes's Crew"/>
  </r>
  <r>
    <x v="4"/>
    <x v="3"/>
    <d v="2025-05-13T00:00:00"/>
    <x v="3"/>
    <s v="05/13/2025 8:24 PM"/>
    <d v="2025-05-14T12:52:22"/>
    <x v="1"/>
    <n v="8.5"/>
    <s v=""/>
    <s v="4106 6001D - PPO Conc Overlay Prep for Over"/>
    <s v="240616 - Victor M. Arreola"/>
    <s v="Juan Reyes's Crew"/>
  </r>
  <r>
    <x v="4"/>
    <x v="3"/>
    <d v="2025-05-13T00:00:00"/>
    <x v="3"/>
    <s v="05/13/2025 8:24 PM"/>
    <d v="2025-05-14T12:52:22"/>
    <x v="1"/>
    <n v="2"/>
    <s v=""/>
    <s v="4106 6001H - PPO Conc Overlay Clean After P"/>
    <s v="240616 - Victor M. Arreola"/>
    <s v="Juan Reyes's Crew"/>
  </r>
  <r>
    <x v="5"/>
    <x v="3"/>
    <d v="2025-05-11T00:00:00"/>
    <x v="6"/>
    <s v="05/11/2025 11:45 PM"/>
    <d v="2025-05-12T14:27:35"/>
    <x v="1"/>
    <n v="6.5"/>
    <s v=""/>
    <s v="439 6017I - CO Rem Cure Blankets"/>
    <s v="240616 - Victor M. Arreola"/>
    <s v="Juan Reyes's Crew"/>
  </r>
  <r>
    <x v="5"/>
    <x v="3"/>
    <d v="2025-05-11T00:00:00"/>
    <x v="6"/>
    <s v="05/11/2025 11:46 PM"/>
    <d v="2025-05-12T14:27:35"/>
    <x v="1"/>
    <n v="3"/>
    <s v=""/>
    <s v="483 6021C - HYRDO Clean Tanks"/>
    <s v="240616 - Victor M. Arreola"/>
    <s v="Juan Reyes's Crew"/>
  </r>
  <r>
    <x v="5"/>
    <x v="3"/>
    <d v="2025-05-11T00:00:00"/>
    <x v="6"/>
    <s v="05/11/2025 11:46 PM"/>
    <d v="2025-05-12T14:27:35"/>
    <x v="1"/>
    <n v="3"/>
    <s v=""/>
    <s v="439 6017H - CO Clean After Pour"/>
    <s v="240616 - Victor M. Arreola"/>
    <s v="Juan Reyes's Crew"/>
  </r>
  <r>
    <x v="4"/>
    <x v="3"/>
    <d v="2025-05-14T00:00:00"/>
    <x v="2"/>
    <s v="05/14/2025 6:26 PM"/>
    <d v="2025-05-15T12:35:40"/>
    <x v="1"/>
    <n v="5"/>
    <s v=""/>
    <s v="9000 100C - LD INOUT SHOW UP REPAIR LABOR"/>
    <s v="240616 - Victor M. Arreola"/>
    <s v="Juan Reyes's Crew"/>
  </r>
  <r>
    <x v="4"/>
    <x v="3"/>
    <d v="2025-05-14T00:00:00"/>
    <x v="2"/>
    <s v="05/14/2025 6:27 PM"/>
    <d v="2025-05-15T12:35:40"/>
    <x v="1"/>
    <n v="2.5"/>
    <s v=""/>
    <s v="4106 6001H - PPO Conc Overlay Clean After P"/>
    <s v="240616 - Victor M. Arreola"/>
    <s v="Juan Reyes's Crew"/>
  </r>
  <r>
    <x v="4"/>
    <x v="3"/>
    <d v="2025-05-14T00:00:00"/>
    <x v="2"/>
    <s v="05/14/2025 6:27 PM"/>
    <d v="2025-05-15T12:35:40"/>
    <x v="1"/>
    <n v="2.5"/>
    <s v=""/>
    <s v="4106 6001D - PPO Conc Overlay Prep for Over"/>
    <s v="240616 - Victor M. Arreola"/>
    <s v="Juan Reyes's Crew"/>
  </r>
  <r>
    <x v="4"/>
    <x v="3"/>
    <d v="2025-05-15T00:00:00"/>
    <x v="1"/>
    <s v="05/15/2025 7:41 PM"/>
    <d v="2025-05-16T12:50:01"/>
    <x v="1"/>
    <n v="7"/>
    <s v=""/>
    <s v="4106 6001H - PPO Conc Overlay Clean After P"/>
    <s v="240616 - Victor M. Arreola"/>
    <s v="Juan Reyes's Crew"/>
  </r>
  <r>
    <x v="4"/>
    <x v="3"/>
    <d v="2025-05-15T00:00:00"/>
    <x v="1"/>
    <s v="05/15/2025 7:41 PM"/>
    <d v="2025-05-16T12:50:01"/>
    <x v="1"/>
    <n v="3"/>
    <s v=""/>
    <s v="785 6011A - BJR SEJ Install Armor Joint an"/>
    <s v="240616 - Victor M. Arreola"/>
    <s v="Juan Reyes's Crew"/>
  </r>
  <r>
    <x v="4"/>
    <x v="3"/>
    <d v="2025-05-14T00:00:00"/>
    <x v="2"/>
    <s v="05/14/2025 6:26 PM"/>
    <d v="2025-05-15T12:35:40"/>
    <x v="1"/>
    <n v="7"/>
    <s v=""/>
    <s v="4106 6001D - PPO Conc Overlay Prep for Over"/>
    <s v="240084 - Juvenal Sanchez"/>
    <s v="Juan Reyes's Crew"/>
  </r>
  <r>
    <x v="4"/>
    <x v="3"/>
    <d v="2025-05-14T00:00:00"/>
    <x v="2"/>
    <s v="05/14/2025 6:26 PM"/>
    <d v="2025-05-15T12:35:40"/>
    <x v="1"/>
    <n v="3"/>
    <s v=""/>
    <s v="4106 6001H - PPO Conc Overlay Clean After P"/>
    <s v="240084 - Juvenal Sanchez"/>
    <s v="Juan Reyes's Crew"/>
  </r>
  <r>
    <x v="4"/>
    <x v="3"/>
    <d v="2025-05-15T00:00:00"/>
    <x v="1"/>
    <s v="05/15/2025 7:41 PM"/>
    <d v="2025-05-16T12:50:01"/>
    <x v="1"/>
    <n v="7"/>
    <s v=""/>
    <s v="4106 6001H - PPO Conc Overlay Clean After P"/>
    <s v="240084 - Juvenal Sanchez"/>
    <s v="Juan Reyes's Crew"/>
  </r>
  <r>
    <x v="4"/>
    <x v="3"/>
    <d v="2025-05-15T00:00:00"/>
    <x v="1"/>
    <s v="05/15/2025 7:41 PM"/>
    <d v="2025-05-16T12:50:01"/>
    <x v="1"/>
    <n v="3"/>
    <s v=""/>
    <s v="785 6011A - BJR SEJ Install Armor Joint an"/>
    <s v="240084 - Juvenal Sanchez"/>
    <s v="Juan Reyes's Crew"/>
  </r>
  <r>
    <x v="4"/>
    <x v="3"/>
    <d v="2025-05-13T00:00:00"/>
    <x v="3"/>
    <s v="05/13/2025 8:23 PM"/>
    <d v="2025-05-14T12:52:22"/>
    <x v="1"/>
    <n v="8.5"/>
    <s v=""/>
    <s v="4106 6001D - PPO Conc Overlay Prep for Over"/>
    <s v="240084 - Juvenal Sanchez"/>
    <s v="Juan Reyes's Crew"/>
  </r>
  <r>
    <x v="4"/>
    <x v="3"/>
    <d v="2025-05-13T00:00:00"/>
    <x v="3"/>
    <s v="05/13/2025 8:24 PM"/>
    <d v="2025-05-14T12:52:22"/>
    <x v="1"/>
    <n v="2"/>
    <s v=""/>
    <s v="4106 6001H - PPO Conc Overlay Clean After P"/>
    <s v="240084 - Juvenal Sanchez"/>
    <s v="Juan Reyes's Crew"/>
  </r>
  <r>
    <x v="5"/>
    <x v="3"/>
    <d v="2025-05-11T00:00:00"/>
    <x v="6"/>
    <s v="05/11/2025 11:43 PM"/>
    <d v="2025-05-12T14:27:35"/>
    <x v="1"/>
    <n v="6"/>
    <s v=""/>
    <s v="439 6017I - CO Rem Cure Blankets"/>
    <s v="240825 - Jilber Estrada Lopez"/>
    <s v="Juan Reyes's Crew"/>
  </r>
  <r>
    <x v="5"/>
    <x v="3"/>
    <d v="2025-05-11T00:00:00"/>
    <x v="6"/>
    <s v="05/11/2025 11:43 PM"/>
    <d v="2025-05-12T14:27:35"/>
    <x v="1"/>
    <n v="6.5"/>
    <s v=""/>
    <s v="483 6021C - HYRDO Clean Tanks"/>
    <s v="240825 - Jilber Estrada Lopez"/>
    <s v="Juan Reyes's Crew"/>
  </r>
  <r>
    <x v="4"/>
    <x v="3"/>
    <d v="2025-05-14T00:00:00"/>
    <x v="2"/>
    <s v="05/14/2025 6:30 PM"/>
    <d v="2025-05-15T12:35:40"/>
    <x v="1"/>
    <n v="5"/>
    <s v=""/>
    <s v="4106 6001D - PPO Conc Overlay Prep for Over"/>
    <s v="240044 - Floriberto Govea"/>
    <s v="Juan Reyes's Crew"/>
  </r>
  <r>
    <x v="4"/>
    <x v="3"/>
    <d v="2025-05-13T00:00:00"/>
    <x v="3"/>
    <s v="05/13/2025 8:06 PM"/>
    <d v="2025-05-14T12:52:33"/>
    <x v="1"/>
    <n v="5"/>
    <s v=""/>
    <s v="4106 6001D - PPO Conc Overlay Prep for Over"/>
    <s v="240044 - Floriberto Govea"/>
    <s v="Hector Claudio's Crew"/>
  </r>
  <r>
    <x v="4"/>
    <x v="3"/>
    <d v="2025-05-14T00:00:00"/>
    <x v="2"/>
    <s v="05/15/2025 4:34 AM"/>
    <d v="2025-05-15T12:37:16"/>
    <x v="1"/>
    <n v="5"/>
    <s v=""/>
    <s v="784 6170B - STL PHD1 Drill 1 Hole Rem Weld"/>
    <s v="240549 - Michael A. Pina"/>
    <s v="Hector Claudio's Crew"/>
  </r>
  <r>
    <x v="4"/>
    <x v="3"/>
    <d v="2025-05-13T00:00:00"/>
    <x v="3"/>
    <s v="05/13/2025 8:23 PM"/>
    <d v="2025-05-14T12:52:22"/>
    <x v="1"/>
    <n v="10.5"/>
    <s v=""/>
    <s v="4106 6001D - PPO Conc Overlay Prep for Over"/>
    <s v="240790 - Bismarck A. Arauz Barrera"/>
    <s v="Juan Reyes's Crew"/>
  </r>
  <r>
    <x v="5"/>
    <x v="3"/>
    <d v="2025-05-11T00:00:00"/>
    <x v="6"/>
    <s v="05/11/2025 11:44 PM"/>
    <d v="2025-05-12T14:27:35"/>
    <x v="1"/>
    <n v="6"/>
    <s v=""/>
    <s v="439 6017H - CO Clean After Pour"/>
    <s v="240790 - Bismarck A. Arauz Barrera"/>
    <s v="Juan Reyes's Crew"/>
  </r>
  <r>
    <x v="5"/>
    <x v="3"/>
    <d v="2025-05-11T00:00:00"/>
    <x v="6"/>
    <s v="05/11/2025 11:45 PM"/>
    <d v="2025-05-12T14:27:35"/>
    <x v="1"/>
    <n v="6.5"/>
    <s v=""/>
    <s v="483 6021C - HYRDO Clean Tanks"/>
    <s v="240790 - Bismarck A. Arauz Barrera"/>
    <s v="Juan Reyes's Crew"/>
  </r>
  <r>
    <x v="4"/>
    <x v="3"/>
    <d v="2025-05-13T00:00:00"/>
    <x v="3"/>
    <s v="05/13/2025 8:23 PM"/>
    <d v="2025-05-14T12:52:22"/>
    <x v="1"/>
    <n v="8.5"/>
    <s v=""/>
    <s v="4106 6001D - PPO Conc Overlay Prep for Over"/>
    <s v="240070 - Ramon Reyes"/>
    <s v="Juan Reyes's Crew"/>
  </r>
  <r>
    <x v="4"/>
    <x v="3"/>
    <d v="2025-05-13T00:00:00"/>
    <x v="3"/>
    <s v="05/13/2025 8:23 PM"/>
    <d v="2025-05-14T12:52:22"/>
    <x v="1"/>
    <n v="2"/>
    <s v=""/>
    <s v="4106 6001H - PPO Conc Overlay Clean After P"/>
    <s v="240070 - Ramon Reyes"/>
    <s v="Juan Reyes's Crew"/>
  </r>
  <r>
    <x v="4"/>
    <x v="3"/>
    <d v="2025-05-14T00:00:00"/>
    <x v="2"/>
    <s v="05/14/2025 6:26 PM"/>
    <d v="2025-05-15T12:35:40"/>
    <x v="1"/>
    <n v="7"/>
    <s v=""/>
    <s v="4106 6001D - PPO Conc Overlay Prep for Over"/>
    <s v="240790 - Bismarck A. Arauz Barrera"/>
    <s v="Juan Reyes's Crew"/>
  </r>
  <r>
    <x v="4"/>
    <x v="3"/>
    <d v="2025-05-14T00:00:00"/>
    <x v="2"/>
    <s v="05/14/2025 6:26 PM"/>
    <d v="2025-05-15T12:35:40"/>
    <x v="1"/>
    <n v="3"/>
    <s v=""/>
    <s v="4106 6001H - PPO Conc Overlay Clean After P"/>
    <s v="240790 - Bismarck A. Arauz Barrera"/>
    <s v="Juan Reyes's Crew"/>
  </r>
  <r>
    <x v="4"/>
    <x v="3"/>
    <d v="2025-05-15T00:00:00"/>
    <x v="1"/>
    <s v="05/15/2025 7:40 PM"/>
    <d v="2025-05-16T12:50:01"/>
    <x v="1"/>
    <n v="7"/>
    <s v=""/>
    <s v="785 6011A - BJR SEJ Install Armor Joint an"/>
    <s v="240790 - Bismarck A. Arauz Barrera"/>
    <s v="Juan Reyes's Crew"/>
  </r>
  <r>
    <x v="4"/>
    <x v="3"/>
    <d v="2025-05-15T00:00:00"/>
    <x v="1"/>
    <s v="05/15/2025 7:41 PM"/>
    <d v="2025-05-16T12:50:01"/>
    <x v="1"/>
    <n v="3"/>
    <s v=""/>
    <s v="4106 6001H - PPO Conc Overlay Clean After P"/>
    <s v="240790 - Bismarck A. Arauz Barrera"/>
    <s v="Juan Reyes's Crew"/>
  </r>
  <r>
    <x v="4"/>
    <x v="3"/>
    <d v="2025-05-15T00:00:00"/>
    <x v="1"/>
    <s v="05/15/2025 7:39 PM"/>
    <d v="2025-05-16T12:50:01"/>
    <x v="1"/>
    <n v="7"/>
    <s v=""/>
    <s v="785 6011A - BJR SEJ Install Armor Joint an"/>
    <s v="240766 - Lisandro R. Alvarado Alvarado"/>
    <s v="Juan Reyes's Crew"/>
  </r>
  <r>
    <x v="4"/>
    <x v="3"/>
    <d v="2025-05-15T00:00:00"/>
    <x v="1"/>
    <s v="05/15/2025 7:39 PM"/>
    <d v="2025-05-16T12:50:01"/>
    <x v="1"/>
    <n v="3"/>
    <s v=""/>
    <s v="4106 6001H - PPO Conc Overlay Clean After P"/>
    <s v="240766 - Lisandro R. Alvarado Alvarado"/>
    <s v="Juan Reyes's Crew"/>
  </r>
  <r>
    <x v="4"/>
    <x v="3"/>
    <d v="2025-05-14T00:00:00"/>
    <x v="2"/>
    <s v="05/14/2025 6:25 PM"/>
    <d v="2025-05-15T12:35:40"/>
    <x v="1"/>
    <n v="10"/>
    <s v=""/>
    <s v="4106 6001D - PPO Conc Overlay Prep for Over"/>
    <s v="240766 - Lisandro R. Alvarado Alvarado"/>
    <s v="Juan Reyes's Crew"/>
  </r>
  <r>
    <x v="4"/>
    <x v="3"/>
    <d v="2025-05-13T00:00:00"/>
    <x v="3"/>
    <s v="05/13/2025 8:22 PM"/>
    <d v="2025-05-14T12:52:22"/>
    <x v="1"/>
    <n v="10.5"/>
    <s v=""/>
    <s v="4106 6001D - PPO Conc Overlay Prep for Over"/>
    <s v="240766 - Lisandro R. Alvarado Alvarado"/>
    <s v="Juan Reyes's Crew"/>
  </r>
  <r>
    <x v="4"/>
    <x v="3"/>
    <d v="2025-05-13T00:00:00"/>
    <x v="3"/>
    <s v="05/13/2025 8:22 PM"/>
    <d v="2025-05-14T12:52:22"/>
    <x v="1"/>
    <n v="8.5"/>
    <s v=""/>
    <s v="4106 6001D - PPO Conc Overlay Prep for Over"/>
    <s v="240825 - Jilber Estrada Lopez"/>
    <s v="Juan Reyes's Crew"/>
  </r>
  <r>
    <x v="4"/>
    <x v="3"/>
    <d v="2025-05-13T00:00:00"/>
    <x v="3"/>
    <s v="05/13/2025 8:22 PM"/>
    <d v="2025-05-14T12:52:22"/>
    <x v="1"/>
    <n v="2"/>
    <s v=""/>
    <s v="4106 6001H - PPO Conc Overlay Clean After P"/>
    <s v="240825 - Jilber Estrada Lopez"/>
    <s v="Juan Reyes's Crew"/>
  </r>
  <r>
    <x v="4"/>
    <x v="3"/>
    <d v="2025-05-15T00:00:00"/>
    <x v="1"/>
    <s v="05/15/2025 7:39 PM"/>
    <d v="2025-05-16T12:50:01"/>
    <x v="1"/>
    <n v="7"/>
    <s v=""/>
    <s v="785 6011A - BJR SEJ Install Armor Joint an"/>
    <s v="240825 - Jilber Estrada Lopez"/>
    <s v="Juan Reyes's Crew"/>
  </r>
  <r>
    <x v="4"/>
    <x v="3"/>
    <d v="2025-05-15T00:00:00"/>
    <x v="1"/>
    <s v="05/15/2025 7:39 PM"/>
    <d v="2025-05-16T12:50:01"/>
    <x v="1"/>
    <n v="3"/>
    <s v=""/>
    <s v="4106 6001H - PPO Conc Overlay Clean After P"/>
    <s v="240825 - Jilber Estrada Lopez"/>
    <s v="Juan Reyes's Crew"/>
  </r>
  <r>
    <x v="4"/>
    <x v="3"/>
    <d v="2025-05-14T00:00:00"/>
    <x v="2"/>
    <s v="05/14/2025 6:25 PM"/>
    <d v="2025-05-15T12:35:40"/>
    <x v="1"/>
    <n v="7"/>
    <s v=""/>
    <s v="4106 6001D - PPO Conc Overlay Prep for Over"/>
    <s v="240825 - Jilber Estrada Lopez"/>
    <s v="Juan Reyes's Crew"/>
  </r>
  <r>
    <x v="4"/>
    <x v="3"/>
    <d v="2025-05-14T00:00:00"/>
    <x v="2"/>
    <s v="05/14/2025 6:25 PM"/>
    <d v="2025-05-15T12:35:40"/>
    <x v="1"/>
    <n v="3"/>
    <s v=""/>
    <s v="4106 6001H - PPO Conc Overlay Clean After P"/>
    <s v="240825 - Jilber Estrada Lopez"/>
    <s v="Juan Reyes's Crew"/>
  </r>
  <r>
    <x v="5"/>
    <x v="3"/>
    <d v="2025-05-11T00:00:00"/>
    <x v="6"/>
    <s v="05/11/2025 11:44 PM"/>
    <d v="2025-05-12T14:27:35"/>
    <x v="1"/>
    <n v="3"/>
    <s v=""/>
    <s v="439 6017H - CO Clean After Pour"/>
    <s v="240068 - Juan C. Reyes Diaz"/>
    <s v="Juan Reyes's Crew"/>
  </r>
  <r>
    <x v="5"/>
    <x v="3"/>
    <d v="2025-05-11T00:00:00"/>
    <x v="6"/>
    <s v="05/11/2025 11:44 PM"/>
    <d v="2025-05-12T14:27:35"/>
    <x v="1"/>
    <n v="3"/>
    <s v=""/>
    <s v="483 6021C - HYRDO Clean Tanks"/>
    <s v="240068 - Juan C. Reyes Diaz"/>
    <s v="Juan Reyes's Crew"/>
  </r>
  <r>
    <x v="5"/>
    <x v="3"/>
    <d v="2025-05-11T00:00:00"/>
    <x v="6"/>
    <s v="05/11/2025 11:44 PM"/>
    <d v="2025-05-12T14:27:35"/>
    <x v="1"/>
    <n v="2"/>
    <s v=""/>
    <s v="439 6017I - CO Rem Cure Blankets"/>
    <s v="240068 - Juan C. Reyes Diaz"/>
    <s v="Juan Reyes's Crew"/>
  </r>
  <r>
    <x v="5"/>
    <x v="3"/>
    <d v="2025-05-11T00:00:00"/>
    <x v="6"/>
    <s v="05/11/2025 11:44 PM"/>
    <d v="2025-05-12T14:27:35"/>
    <x v="1"/>
    <n v="6.5"/>
    <s v=""/>
    <s v="439 6017H - CO Clean After Pour"/>
    <s v="240070 - Ramon Reyes"/>
    <s v="Juan Reyes's Crew"/>
  </r>
  <r>
    <x v="5"/>
    <x v="3"/>
    <d v="2025-05-11T00:00:00"/>
    <x v="6"/>
    <s v="05/11/2025 11:44 PM"/>
    <d v="2025-05-12T14:27:35"/>
    <x v="1"/>
    <n v="6"/>
    <s v=""/>
    <s v="483 6021C - HYRDO Clean Tanks"/>
    <s v="240070 - Ramon Reyes"/>
    <s v="Juan Reyes's Crew"/>
  </r>
  <r>
    <x v="4"/>
    <x v="3"/>
    <d v="2025-05-14T00:00:00"/>
    <x v="2"/>
    <s v="05/14/2025 6:25 PM"/>
    <d v="2025-05-15T12:35:40"/>
    <x v="1"/>
    <n v="7"/>
    <s v=""/>
    <s v="4106 6001D - PPO Conc Overlay Prep for Over"/>
    <s v="240070 - Ramon Reyes"/>
    <s v="Juan Reyes's Crew"/>
  </r>
  <r>
    <x v="4"/>
    <x v="3"/>
    <d v="2025-05-14T00:00:00"/>
    <x v="2"/>
    <s v="05/14/2025 6:26 PM"/>
    <d v="2025-05-15T12:35:40"/>
    <x v="1"/>
    <n v="3.5"/>
    <s v=""/>
    <s v="4106 6001H - PPO Conc Overlay Clean After P"/>
    <s v="240070 - Ramon Reyes"/>
    <s v="Juan Reyes's Crew"/>
  </r>
  <r>
    <x v="4"/>
    <x v="3"/>
    <d v="2025-05-15T00:00:00"/>
    <x v="1"/>
    <s v="05/15/2025 7:40 PM"/>
    <d v="2025-05-16T12:50:01"/>
    <x v="1"/>
    <n v="8"/>
    <s v=""/>
    <s v="4106 6001H - PPO Conc Overlay Clean After P"/>
    <s v="240070 - Ramon Reyes"/>
    <s v="Juan Reyes's Crew"/>
  </r>
  <r>
    <x v="4"/>
    <x v="3"/>
    <d v="2025-05-15T00:00:00"/>
    <x v="1"/>
    <s v="05/15/2025 7:40 PM"/>
    <d v="2025-05-16T12:50:01"/>
    <x v="1"/>
    <n v="2.5"/>
    <s v=""/>
    <s v="785 6011A - BJR SEJ Install Armor Joint an"/>
    <s v="240070 - Ramon Reyes"/>
    <s v="Juan Reyes's Crew"/>
  </r>
  <r>
    <x v="4"/>
    <x v="3"/>
    <d v="2025-05-13T00:00:00"/>
    <x v="3"/>
    <s v="05/13/2025 8:23 PM"/>
    <d v="2025-05-14T12:52:22"/>
    <x v="1"/>
    <n v="6"/>
    <s v=""/>
    <s v="4106 6001D - PPO Conc Overlay Prep for Over"/>
    <s v="240068 - Juan C. Reyes Diaz"/>
    <s v="Juan Reyes's Crew"/>
  </r>
  <r>
    <x v="4"/>
    <x v="3"/>
    <d v="2025-05-13T00:00:00"/>
    <x v="3"/>
    <s v="05/13/2025 8:23 PM"/>
    <d v="2025-05-14T12:52:22"/>
    <x v="1"/>
    <n v="2"/>
    <s v=""/>
    <s v="4106 6001H - PPO Conc Overlay Clean After P"/>
    <s v="240068 - Juan C. Reyes Diaz"/>
    <s v="Juan Reyes's Crew"/>
  </r>
  <r>
    <x v="4"/>
    <x v="3"/>
    <d v="2025-05-15T00:00:00"/>
    <x v="1"/>
    <s v="05/15/2025 7:40 PM"/>
    <d v="2025-05-16T12:50:01"/>
    <x v="1"/>
    <n v="4"/>
    <s v=""/>
    <s v="785 6011A - BJR SEJ Install Armor Joint an"/>
    <s v="240068 - Juan C. Reyes Diaz"/>
    <s v="Juan Reyes's Crew"/>
  </r>
  <r>
    <x v="4"/>
    <x v="3"/>
    <d v="2025-05-15T00:00:00"/>
    <x v="1"/>
    <s v="05/15/2025 7:40 PM"/>
    <d v="2025-05-16T12:50:01"/>
    <x v="1"/>
    <n v="4"/>
    <s v=""/>
    <s v="4106 6001H - PPO Conc Overlay Clean After P"/>
    <s v="240068 - Juan C. Reyes Diaz"/>
    <s v="Juan Reyes's Crew"/>
  </r>
  <r>
    <x v="4"/>
    <x v="3"/>
    <d v="2025-05-14T00:00:00"/>
    <x v="2"/>
    <s v="05/14/2025 6:26 PM"/>
    <d v="2025-05-15T12:35:40"/>
    <x v="1"/>
    <n v="4"/>
    <s v=""/>
    <s v="9000 100C - LD INOUT SHOW UP REPAIR LABOR"/>
    <s v="240068 - Juan C. Reyes Diaz"/>
    <s v="Juan Reyes's Crew"/>
  </r>
  <r>
    <x v="4"/>
    <x v="3"/>
    <d v="2025-05-14T00:00:00"/>
    <x v="2"/>
    <s v="05/14/2025 6:26 PM"/>
    <d v="2025-05-15T12:35:40"/>
    <x v="1"/>
    <n v="2"/>
    <s v=""/>
    <s v="4106 6001H - PPO Conc Overlay Clean After P"/>
    <s v="240068 - Juan C. Reyes Diaz"/>
    <s v="Juan Reyes's Crew"/>
  </r>
  <r>
    <x v="4"/>
    <x v="3"/>
    <d v="2025-05-14T00:00:00"/>
    <x v="2"/>
    <s v="05/14/2025 6:26 PM"/>
    <d v="2025-05-15T12:35:40"/>
    <x v="1"/>
    <n v="2"/>
    <s v=""/>
    <s v="4106 6001D - PPO Conc Overlay Prep for Over"/>
    <s v="240068 - Juan C. Reyes Diaz"/>
    <s v="Juan Reyes's Crew"/>
  </r>
  <r>
    <x v="9"/>
    <x v="0"/>
    <d v="2025-05-14T00:00:00"/>
    <x v="2"/>
    <s v="05/15/2025 7:44 AM"/>
    <d v="2025-05-15T13:30:18"/>
    <x v="1"/>
    <n v="4"/>
    <s v=""/>
    <s v="451 6032D - RET C221 Dowel"/>
    <s v="240755 - Armando D. Reyes"/>
    <s v="Ramiro Vazquez's Crew"/>
  </r>
  <r>
    <x v="9"/>
    <x v="0"/>
    <d v="2025-05-14T00:00:00"/>
    <x v="2"/>
    <s v="05/15/2025 7:45 AM"/>
    <d v="2025-05-15T13:30:18"/>
    <x v="1"/>
    <n v="2"/>
    <s v=""/>
    <s v="451 6032D - RET C221 Dowel"/>
    <s v="240624 - Ramiro Vazquez De La Cruz"/>
    <s v="Ramiro Vazquez's Crew"/>
  </r>
  <r>
    <x v="9"/>
    <x v="0"/>
    <d v="2025-05-14T00:00:00"/>
    <x v="2"/>
    <s v="05/15/2025 7:44 AM"/>
    <d v="2025-05-15T13:30:18"/>
    <x v="1"/>
    <n v="4"/>
    <s v=""/>
    <s v="451 6032D - RET C221 Dowel"/>
    <s v="240694 - Jesus A. Quiroga"/>
    <s v="Ramiro Vazquez's Crew"/>
  </r>
  <r>
    <x v="9"/>
    <x v="0"/>
    <d v="2025-05-15T00:00:00"/>
    <x v="1"/>
    <s v="05/16/2025 7:41 AM"/>
    <d v="2025-05-16T12:57:03"/>
    <x v="1"/>
    <n v="2"/>
    <s v=""/>
    <s v="545 6005A - CRASH CUSH ATTEN (REMOVE)"/>
    <s v="240694 - Jesus A. Quiroga"/>
    <s v="Ramiro Vazquez's Crew"/>
  </r>
  <r>
    <x v="9"/>
    <x v="0"/>
    <d v="2025-05-15T00:00:00"/>
    <x v="1"/>
    <s v="05/16/2025 7:31 AM"/>
    <d v="2025-05-16T12:57:03"/>
    <x v="1"/>
    <n v="2"/>
    <s v=""/>
    <s v="168 6001A - VEGETATIVE WATERING"/>
    <s v="240566 - Juan R. Rivera Jr"/>
    <s v="Ramiro Vazquez's Crew"/>
  </r>
  <r>
    <x v="9"/>
    <x v="0"/>
    <d v="2025-05-15T00:00:00"/>
    <x v="1"/>
    <s v="05/16/2025 7:41 AM"/>
    <d v="2025-05-16T12:57:03"/>
    <x v="1"/>
    <n v="2"/>
    <s v=""/>
    <s v="545 6005A - CRASH CUSH ATTEN (REMOVE)"/>
    <s v="240624 - Ramiro Vazquez De La Cruz"/>
    <s v="Ramiro Vazquez's Crew"/>
  </r>
  <r>
    <x v="9"/>
    <x v="0"/>
    <d v="2025-05-14T00:00:00"/>
    <x v="2"/>
    <s v="05/15/2025 6:58 AM"/>
    <d v="2025-05-15T13:30:18"/>
    <x v="1"/>
    <n v="6"/>
    <s v=""/>
    <s v="500 6001C - MOB Erosion"/>
    <s v="240566 - Juan R. Rivera Jr"/>
    <s v="Ramiro Vazquez's Crew"/>
  </r>
  <r>
    <x v="9"/>
    <x v="0"/>
    <d v="2025-05-14T00:00:00"/>
    <x v="2"/>
    <s v="05/15/2025 6:57 AM"/>
    <d v="2025-05-15T13:30:18"/>
    <x v="1"/>
    <n v="2"/>
    <s v=""/>
    <s v="168 6001A - VEGETATIVE WATERING"/>
    <s v="240566 - Juan R. Rivera Jr"/>
    <s v="Ramiro Vazquez's Crew"/>
  </r>
  <r>
    <x v="9"/>
    <x v="0"/>
    <d v="2025-05-15T00:00:00"/>
    <x v="1"/>
    <s v="05/16/2025 7:41 AM"/>
    <d v="2025-05-16T12:57:03"/>
    <x v="1"/>
    <n v="2"/>
    <s v=""/>
    <s v="545 6005A - CRASH CUSH ATTEN (REMOVE)"/>
    <s v="240625 - Marco Rivas"/>
    <s v="Ramiro Vazquez's Crew"/>
  </r>
  <r>
    <x v="9"/>
    <x v="0"/>
    <d v="2025-05-15T00:00:00"/>
    <x v="1"/>
    <s v="05/16/2025 7:41 AM"/>
    <d v="2025-05-16T12:57:03"/>
    <x v="1"/>
    <n v="2"/>
    <s v=""/>
    <s v="545 6005A - CRASH CUSH ATTEN (REMOVE)"/>
    <s v="240755 - Armando D. Reyes"/>
    <s v="Ramiro Vazquez's Crew"/>
  </r>
  <r>
    <x v="9"/>
    <x v="0"/>
    <d v="2025-05-14T00:00:00"/>
    <x v="2"/>
    <s v="05/14/2025 11:45 AM"/>
    <d v="2025-05-15T13:30:04"/>
    <x v="1"/>
    <n v="1"/>
    <s v=""/>
    <s v="422 6048D - BR SDWK Unload Rebar"/>
    <s v="240742 - Felipe Lara Carreno"/>
    <s v="Juan C. Vasquez's Crew"/>
  </r>
  <r>
    <x v="9"/>
    <x v="0"/>
    <d v="2025-05-14T00:00:00"/>
    <x v="2"/>
    <s v="05/15/2025 6:43 AM"/>
    <d v="2025-05-15T13:30:04"/>
    <x v="1"/>
    <n v="8"/>
    <s v=""/>
    <s v="451 6032D - RET C221 Dowel"/>
    <s v="240742 - Felipe Lara Carreno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742 - Felipe Lara Carreno"/>
    <s v="Juan C. Vasquez's Crew"/>
  </r>
  <r>
    <x v="9"/>
    <x v="0"/>
    <d v="2025-05-15T00:00:00"/>
    <x v="1"/>
    <s v="05/16/2025 7:17 AM"/>
    <d v="2025-05-16T12:56:52"/>
    <x v="1"/>
    <n v="5"/>
    <s v=""/>
    <s v="451 6032D - RET C221 Dowel"/>
    <s v="240742 - Felipe Lara Carreno"/>
    <s v="Juan C. Vasquez's Crew"/>
  </r>
  <r>
    <x v="9"/>
    <x v="0"/>
    <d v="2025-05-15T00:00:00"/>
    <x v="1"/>
    <s v="05/16/2025 7:18 AM"/>
    <d v="2025-05-16T12:56:52"/>
    <x v="1"/>
    <n v="4"/>
    <s v=""/>
    <s v="422 6048A - BR SDWK Ins Dowels"/>
    <s v="240743 - Juan C. Vasquez"/>
    <s v="Juan C. Vasquez's Crew"/>
  </r>
  <r>
    <x v="9"/>
    <x v="0"/>
    <d v="2025-05-14T00:00:00"/>
    <x v="2"/>
    <s v="05/15/2025 6:43 AM"/>
    <d v="2025-05-15T13:30:04"/>
    <x v="1"/>
    <n v="6"/>
    <s v=""/>
    <s v="451 6032D - RET C221 Dowel"/>
    <s v="240743 - Juan C. Vasquez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743 - Juan C. Vasquez"/>
    <s v="Juan C. Vasquez's Crew"/>
  </r>
  <r>
    <x v="9"/>
    <x v="0"/>
    <d v="2025-05-15T00:00:00"/>
    <x v="1"/>
    <s v="05/16/2025 7:17 AM"/>
    <d v="2025-05-16T12:56:52"/>
    <x v="1"/>
    <n v="4"/>
    <s v=""/>
    <s v="451 6032D - RET C221 Dowel"/>
    <s v="240743 - Juan C. Vasquez"/>
    <s v="Juan C. Vasquez's Crew"/>
  </r>
  <r>
    <x v="9"/>
    <x v="0"/>
    <d v="2025-05-14T00:00:00"/>
    <x v="2"/>
    <s v="05/14/2025 11:45 AM"/>
    <d v="2025-05-15T13:30:04"/>
    <x v="1"/>
    <n v="1"/>
    <s v=""/>
    <s v="422 6048D - BR SDWK Unload Rebar"/>
    <s v="240743 - Juan C. Vasquez"/>
    <s v="Juan C. Vasquez's Crew"/>
  </r>
  <r>
    <x v="9"/>
    <x v="0"/>
    <d v="2025-05-15T00:00:00"/>
    <x v="1"/>
    <s v="05/16/2025 7:17 AM"/>
    <d v="2025-05-16T12:56:52"/>
    <x v="1"/>
    <n v="5"/>
    <s v=""/>
    <s v="451 6032D - RET C221 Dowel"/>
    <s v="240747 - Hernan Soto Aguilar"/>
    <s v="Juan C. Vasquez's Crew"/>
  </r>
  <r>
    <x v="9"/>
    <x v="0"/>
    <d v="2025-05-14T00:00:00"/>
    <x v="2"/>
    <s v="05/15/2025 6:43 AM"/>
    <d v="2025-05-15T13:30:04"/>
    <x v="1"/>
    <n v="8"/>
    <s v=""/>
    <s v="451 6032D - RET C221 Dowel"/>
    <s v="240747 - Hernan Soto Aguilar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747 - Hernan Soto Aguilar"/>
    <s v="Juan C. Vasquez's Crew"/>
  </r>
  <r>
    <x v="9"/>
    <x v="0"/>
    <d v="2025-05-14T00:00:00"/>
    <x v="2"/>
    <s v="05/14/2025 11:45 AM"/>
    <d v="2025-05-15T13:30:04"/>
    <x v="1"/>
    <n v="1"/>
    <s v=""/>
    <s v="422 6048D - BR SDWK Unload Rebar"/>
    <s v="240746 - Juan Vasquez Jr"/>
    <s v="Juan C. Vasquez's Crew"/>
  </r>
  <r>
    <x v="9"/>
    <x v="0"/>
    <d v="2025-05-15T00:00:00"/>
    <x v="1"/>
    <s v="05/16/2025 7:18 AM"/>
    <d v="2025-05-16T12:56:52"/>
    <x v="1"/>
    <n v="5"/>
    <s v=""/>
    <s v="422 6048A - BR SDWK Ins Dowels"/>
    <s v="240746 - Juan Vasquez Jr"/>
    <s v="Juan C. Vasquez's Crew"/>
  </r>
  <r>
    <x v="9"/>
    <x v="0"/>
    <d v="2025-05-15T00:00:00"/>
    <x v="1"/>
    <s v="05/16/2025 7:18 AM"/>
    <d v="2025-05-16T12:56:52"/>
    <x v="1"/>
    <n v="5"/>
    <s v=""/>
    <s v="422 6048A - BR SDWK Ins Dowels"/>
    <s v="240747 - Hernan Soto Aguilar"/>
    <s v="Juan C. Vasquez's Crew"/>
  </r>
  <r>
    <x v="9"/>
    <x v="0"/>
    <d v="2025-05-14T00:00:00"/>
    <x v="2"/>
    <s v="05/14/2025 11:45 AM"/>
    <d v="2025-05-15T13:30:04"/>
    <x v="1"/>
    <n v="1"/>
    <s v=""/>
    <s v="422 6048D - BR SDWK Unload Rebar"/>
    <s v="240747 - Hernan Soto Aguilar"/>
    <s v="Juan C. Vasquez's Crew"/>
  </r>
  <r>
    <x v="9"/>
    <x v="0"/>
    <d v="2025-05-14T00:00:00"/>
    <x v="2"/>
    <s v="05/15/2025 6:42 AM"/>
    <d v="2025-05-15T13:30:04"/>
    <x v="1"/>
    <n v="8"/>
    <s v=""/>
    <s v="451 6032D - RET C221 Dowel"/>
    <s v="240817 - Bryan A. Hernandez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817 - Bryan A. Hernandez"/>
    <s v="Juan C. Vasquez's Crew"/>
  </r>
  <r>
    <x v="9"/>
    <x v="0"/>
    <d v="2025-05-14T00:00:00"/>
    <x v="2"/>
    <s v="05/14/2025 11:45 AM"/>
    <d v="2025-05-15T13:30:04"/>
    <x v="1"/>
    <n v="1"/>
    <s v=""/>
    <s v="422 6048D - BR SDWK Unload Rebar"/>
    <s v="240817 - Bryan A. Hernandez"/>
    <s v="Juan C. Vasquez's Crew"/>
  </r>
  <r>
    <x v="9"/>
    <x v="0"/>
    <d v="2025-05-15T00:00:00"/>
    <x v="1"/>
    <s v="05/16/2025 7:18 AM"/>
    <d v="2025-05-16T12:56:52"/>
    <x v="1"/>
    <n v="5"/>
    <s v=""/>
    <s v="422 6048A - BR SDWK Ins Dowels"/>
    <s v="240817 - Bryan A. Hernandez"/>
    <s v="Juan C. Vasquez's Crew"/>
  </r>
  <r>
    <x v="9"/>
    <x v="0"/>
    <d v="2025-05-15T00:00:00"/>
    <x v="1"/>
    <s v="05/16/2025 7:19 AM"/>
    <d v="2025-05-16T12:56:52"/>
    <x v="1"/>
    <n v="5"/>
    <s v=""/>
    <s v="422 6048A - BR SDWK Ins Dowels"/>
    <s v="240742 - Felipe Lara Carreno"/>
    <s v="Juan C. Vasquez's Crew"/>
  </r>
  <r>
    <x v="9"/>
    <x v="0"/>
    <d v="2025-05-14T00:00:00"/>
    <x v="2"/>
    <s v="05/15/2025 6:43 AM"/>
    <d v="2025-05-15T13:30:04"/>
    <x v="1"/>
    <n v="8"/>
    <s v=""/>
    <s v="451 6032D - RET C221 Dowel"/>
    <s v="240746 - Juan Vasquez Jr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746 - Juan Vasquez Jr"/>
    <s v="Juan C. Vasquez's Crew"/>
  </r>
  <r>
    <x v="9"/>
    <x v="0"/>
    <d v="2025-05-15T00:00:00"/>
    <x v="1"/>
    <s v="05/16/2025 7:17 AM"/>
    <d v="2025-05-16T12:56:52"/>
    <x v="1"/>
    <n v="5"/>
    <s v=""/>
    <s v="451 6032D - RET C221 Dowel"/>
    <s v="240746 - Juan Vasquez Jr"/>
    <s v="Juan C. Vasquez's Crew"/>
  </r>
  <r>
    <x v="9"/>
    <x v="0"/>
    <d v="2025-05-14T00:00:00"/>
    <x v="2"/>
    <s v="05/14/2025 11:45 AM"/>
    <d v="2025-05-15T13:30:04"/>
    <x v="1"/>
    <n v="1"/>
    <s v=""/>
    <s v="422 6048D - BR SDWK Unload Rebar"/>
    <s v="240749 - Gilberto Ortiz"/>
    <s v="Juan C. Vasquez's Crew"/>
  </r>
  <r>
    <x v="9"/>
    <x v="0"/>
    <d v="2025-05-15T00:00:00"/>
    <x v="1"/>
    <s v="05/16/2025 7:17 AM"/>
    <d v="2025-05-16T12:56:52"/>
    <x v="1"/>
    <n v="5"/>
    <s v=""/>
    <s v="451 6032D - RET C221 Dowel"/>
    <s v="240749 - Gilberto Ortiz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749 - Gilberto Ortiz"/>
    <s v="Juan C. Vasquez's Crew"/>
  </r>
  <r>
    <x v="9"/>
    <x v="0"/>
    <d v="2025-05-14T00:00:00"/>
    <x v="2"/>
    <s v="05/15/2025 6:43 AM"/>
    <d v="2025-05-15T13:30:04"/>
    <x v="1"/>
    <n v="8"/>
    <s v=""/>
    <s v="451 6032D - RET C221 Dowel"/>
    <s v="240749 - Gilberto Ortiz"/>
    <s v="Juan C. Vasquez's Crew"/>
  </r>
  <r>
    <x v="9"/>
    <x v="0"/>
    <d v="2025-05-15T00:00:00"/>
    <x v="1"/>
    <s v="05/16/2025 7:18 AM"/>
    <d v="2025-05-16T12:56:52"/>
    <x v="1"/>
    <n v="5"/>
    <s v=""/>
    <s v="422 6048A - BR SDWK Ins Dowels"/>
    <s v="240744 - Juan G. Soriano Chacon"/>
    <s v="Juan C. Vasquez's Crew"/>
  </r>
  <r>
    <x v="9"/>
    <x v="0"/>
    <d v="2025-05-14T00:00:00"/>
    <x v="2"/>
    <s v="05/14/2025 11:45 AM"/>
    <d v="2025-05-15T13:30:04"/>
    <x v="1"/>
    <n v="1"/>
    <s v=""/>
    <s v="422 6048D - BR SDWK Unload Rebar"/>
    <s v="240744 - Juan G. Soriano Chacon"/>
    <s v="Juan C. Vasquez's Crew"/>
  </r>
  <r>
    <x v="9"/>
    <x v="0"/>
    <d v="2025-05-14T00:00:00"/>
    <x v="2"/>
    <s v="05/15/2025 6:43 AM"/>
    <d v="2025-05-15T13:30:04"/>
    <x v="1"/>
    <n v="8"/>
    <s v=""/>
    <s v="451 6032D - RET C221 Dowel"/>
    <s v="240744 - Juan G. Soriano Chacon"/>
    <s v="Juan C. Vasquez's Crew"/>
  </r>
  <r>
    <x v="9"/>
    <x v="0"/>
    <d v="2025-05-14T00:00:00"/>
    <x v="2"/>
    <s v="05/15/2025 6:43 AM"/>
    <d v="2025-05-15T13:30:04"/>
    <x v="1"/>
    <n v="1"/>
    <s v=""/>
    <s v="422 6048A - BR SDWK Ins Dowels"/>
    <s v="240744 - Juan G. Soriano Chacon"/>
    <s v="Juan C. Vasquez's Crew"/>
  </r>
  <r>
    <x v="9"/>
    <x v="0"/>
    <d v="2025-05-15T00:00:00"/>
    <x v="1"/>
    <s v="05/16/2025 7:17 AM"/>
    <d v="2025-05-16T12:56:52"/>
    <x v="1"/>
    <n v="5"/>
    <s v=""/>
    <s v="451 6032D - RET C221 Dowel"/>
    <s v="240744 - Juan G. Soriano Chacon"/>
    <s v="Juan C. Vasquez's Crew"/>
  </r>
  <r>
    <x v="9"/>
    <x v="0"/>
    <d v="2025-05-15T00:00:00"/>
    <x v="1"/>
    <s v="05/16/2025 7:17 AM"/>
    <d v="2025-05-16T12:56:52"/>
    <x v="1"/>
    <n v="5"/>
    <s v=""/>
    <s v="451 6032D - RET C221 Dowel"/>
    <s v="240817 - Bryan A. Hernandez"/>
    <s v="Juan C. Vasquez's Crew"/>
  </r>
  <r>
    <x v="9"/>
    <x v="0"/>
    <d v="2025-05-15T00:00:00"/>
    <x v="1"/>
    <s v="05/16/2025 7:18 AM"/>
    <d v="2025-05-16T12:56:52"/>
    <x v="1"/>
    <n v="5"/>
    <s v=""/>
    <s v="422 6048A - BR SDWK Ins Dowels"/>
    <s v="240749 - Gilberto Ortiz"/>
    <s v="Juan C. Vasquez's Crew"/>
  </r>
  <r>
    <x v="9"/>
    <x v="0"/>
    <d v="2025-05-14T00:00:00"/>
    <x v="2"/>
    <s v="05/15/2025 7:32 AM"/>
    <d v="2025-05-15T13:30:18"/>
    <x v="1"/>
    <n v="6"/>
    <s v=""/>
    <s v="422 6048B - BR SDWK F P S"/>
    <s v="240624 - Ramiro Vazquez De La Cruz"/>
    <s v="Ramiro Vazquez's Crew"/>
  </r>
  <r>
    <x v="9"/>
    <x v="0"/>
    <d v="2025-05-14T00:00:00"/>
    <x v="2"/>
    <s v="05/15/2025 7:32 AM"/>
    <d v="2025-05-15T13:30:18"/>
    <x v="1"/>
    <n v="6"/>
    <s v=""/>
    <s v="422 6048B - BR SDWK F P S"/>
    <s v="240694 - Jesus A. Quiroga"/>
    <s v="Ramiro Vazquez's Crew"/>
  </r>
  <r>
    <x v="9"/>
    <x v="0"/>
    <d v="2025-05-15T00:00:00"/>
    <x v="1"/>
    <s v="05/16/2025 7:21 AM"/>
    <d v="2025-05-16T12:57:03"/>
    <x v="1"/>
    <n v="6"/>
    <s v=""/>
    <s v="422 6048B - BR SDWK F P S"/>
    <s v="240624 - Ramiro Vazquez De La Cruz"/>
    <s v="Ramiro Vazquez's Crew"/>
  </r>
  <r>
    <x v="9"/>
    <x v="0"/>
    <d v="2025-05-14T00:00:00"/>
    <x v="2"/>
    <s v="05/15/2025 7:32 AM"/>
    <d v="2025-05-15T13:30:18"/>
    <x v="1"/>
    <n v="6"/>
    <s v=""/>
    <s v="422 6048B - BR SDWK F P S"/>
    <s v="240755 - Armando D. Reyes"/>
    <s v="Ramiro Vazquez's Crew"/>
  </r>
  <r>
    <x v="9"/>
    <x v="0"/>
    <d v="2025-05-15T00:00:00"/>
    <x v="1"/>
    <s v="05/16/2025 7:21 AM"/>
    <d v="2025-05-16T12:57:03"/>
    <x v="1"/>
    <n v="8"/>
    <s v=""/>
    <s v="422 6048B - BR SDWK F P S"/>
    <s v="240625 - Marco Rivas"/>
    <s v="Ramiro Vazquez's Crew"/>
  </r>
  <r>
    <x v="9"/>
    <x v="0"/>
    <d v="2025-05-15T00:00:00"/>
    <x v="1"/>
    <s v="05/16/2025 7:21 AM"/>
    <d v="2025-05-16T12:57:03"/>
    <x v="1"/>
    <n v="8"/>
    <s v=""/>
    <s v="422 6048B - BR SDWK F P S"/>
    <s v="240755 - Armando D. Reyes"/>
    <s v="Ramiro Vazquez's Crew"/>
  </r>
  <r>
    <x v="9"/>
    <x v="0"/>
    <d v="2025-05-14T00:00:00"/>
    <x v="2"/>
    <s v="05/15/2025 7:32 AM"/>
    <d v="2025-05-15T13:30:18"/>
    <x v="1"/>
    <n v="2"/>
    <s v=""/>
    <s v="422 6048B - BR SDWK F P S"/>
    <s v="240566 - Juan R. Rivera Jr"/>
    <s v="Ramiro Vazquez's Crew"/>
  </r>
  <r>
    <x v="9"/>
    <x v="0"/>
    <d v="2025-05-15T00:00:00"/>
    <x v="1"/>
    <s v="05/16/2025 7:21 AM"/>
    <d v="2025-05-16T12:57:03"/>
    <x v="1"/>
    <n v="8"/>
    <s v=""/>
    <s v="422 6048B - BR SDWK F P S"/>
    <s v="240074 - Daniel Rodriguez Flores"/>
    <s v="Ramiro Vazquez's Crew"/>
  </r>
  <r>
    <x v="9"/>
    <x v="0"/>
    <d v="2025-05-14T00:00:00"/>
    <x v="2"/>
    <s v="05/15/2025 7:32 AM"/>
    <d v="2025-05-15T13:30:18"/>
    <x v="1"/>
    <n v="2"/>
    <s v=""/>
    <s v="422 6048B - BR SDWK F P S"/>
    <s v="240074 - Daniel Rodriguez Flores"/>
    <s v="Ramiro Vazquez's Crew"/>
  </r>
  <r>
    <x v="9"/>
    <x v="0"/>
    <d v="2025-05-15T00:00:00"/>
    <x v="1"/>
    <s v="05/16/2025 7:21 AM"/>
    <d v="2025-05-16T12:57:03"/>
    <x v="1"/>
    <n v="8"/>
    <s v=""/>
    <s v="422 6048B - BR SDWK F P S"/>
    <s v="240694 - Jesus A. Quiroga"/>
    <s v="Ramiro Vazquez's Crew"/>
  </r>
  <r>
    <x v="9"/>
    <x v="0"/>
    <d v="2025-05-15T00:00:00"/>
    <x v="1"/>
    <s v="05/16/2025 7:21 AM"/>
    <d v="2025-05-16T12:57:03"/>
    <x v="1"/>
    <n v="8"/>
    <s v=""/>
    <s v="422 6048B - BR SDWK F P S"/>
    <s v="240566 - Juan R. Rivera Jr"/>
    <s v="Ramiro Vazquez's Crew"/>
  </r>
  <r>
    <x v="9"/>
    <x v="0"/>
    <d v="2025-05-14T00:00:00"/>
    <x v="2"/>
    <s v="05/15/2025 7:32 AM"/>
    <d v="2025-05-15T13:30:18"/>
    <x v="1"/>
    <n v="6"/>
    <s v=""/>
    <s v="422 6048B - BR SDWK F P S"/>
    <s v="240625 - Marco Rivas"/>
    <s v="Ramiro Vazquez's Crew"/>
  </r>
  <r>
    <x v="9"/>
    <x v="0"/>
    <d v="2025-05-14T00:00:00"/>
    <x v="2"/>
    <s v="05/14/2025 5:21 PM"/>
    <d v="2025-05-15T13:33:06"/>
    <x v="1"/>
    <n v="4"/>
    <s v=""/>
    <s v="9000 100S - SAFETY SCHED"/>
    <s v="800070 - Juan J. Castro"/>
    <s v=""/>
  </r>
  <r>
    <x v="9"/>
    <x v="0"/>
    <d v="2025-05-15T00:00:00"/>
    <x v="1"/>
    <s v="05/15/2025 11:52 AM"/>
    <d v="2025-05-16T12:57:46"/>
    <x v="1"/>
    <n v="4"/>
    <s v=""/>
    <s v="9000 100S - SAFETY SCHED"/>
    <s v="800069 - Said A. Garcia"/>
    <s v=""/>
  </r>
  <r>
    <x v="9"/>
    <x v="0"/>
    <d v="2025-05-13T00:00:00"/>
    <x v="3"/>
    <s v="05/14/2025 8:19 PM"/>
    <d v="2025-05-15T13:30:57"/>
    <x v="1"/>
    <n v="4"/>
    <s v=""/>
    <s v="9000 100S - SAFETY SCHED"/>
    <s v="800069 - Said A. Garcia"/>
    <s v=""/>
  </r>
  <r>
    <x v="9"/>
    <x v="0"/>
    <d v="2025-05-14T00:00:00"/>
    <x v="2"/>
    <s v="05/14/2025 8:19 PM"/>
    <d v="2025-05-15T13:30:57"/>
    <x v="1"/>
    <n v="1"/>
    <s v=""/>
    <s v="9000 100S - SAFETY SCHED"/>
    <s v="800069 - Said A. Garcia"/>
    <s v=""/>
  </r>
  <r>
    <x v="9"/>
    <x v="0"/>
    <d v="2025-05-15T00:00:00"/>
    <x v="1"/>
    <s v="05/16/2025 7:14 AM"/>
    <d v="2025-05-16T12:58:27"/>
    <x v="1"/>
    <n v="1"/>
    <s v=""/>
    <s v="502 6001B - TRAFF Daily Ops"/>
    <s v="240494 - Juan B. Hernandez"/>
    <s v="Roberto Lumbreras's Crew"/>
  </r>
  <r>
    <x v="9"/>
    <x v="0"/>
    <d v="2025-05-14T00:00:00"/>
    <x v="2"/>
    <s v="05/15/2025 1:47 AM"/>
    <d v="2025-05-15T13:32:31"/>
    <x v="1"/>
    <n v="6"/>
    <s v=""/>
    <s v="502 6001B - TRAFF Daily Ops"/>
    <s v="240255 - Juan M. Luevano"/>
    <s v="Roberto Lumbreras's Crew"/>
  </r>
  <r>
    <x v="9"/>
    <x v="0"/>
    <d v="2025-05-14T00:00:00"/>
    <x v="2"/>
    <s v="05/15/2025 7:44 AM"/>
    <d v="2025-05-15T13:30:18"/>
    <x v="1"/>
    <n v="4"/>
    <s v=""/>
    <s v="451 6032D - RET C221 Dowel"/>
    <s v="240625 - Marco Rivas"/>
    <s v="Ramiro Vazquez's Crew"/>
  </r>
  <r>
    <x v="9"/>
    <x v="0"/>
    <d v="2025-05-15T00:00:00"/>
    <x v="1"/>
    <s v="05/16/2025 7:31 AM"/>
    <d v="2025-05-16T12:57:03"/>
    <x v="1"/>
    <n v="2"/>
    <s v=""/>
    <s v="168 6001A - VEGETATIVE WATERING"/>
    <s v="240074 - Daniel Rodriguez Flores"/>
    <s v="Ramiro Vazquez's Crew"/>
  </r>
  <r>
    <x v="9"/>
    <x v="0"/>
    <d v="2025-05-14T00:00:00"/>
    <x v="2"/>
    <s v="05/15/2025 6:57 AM"/>
    <d v="2025-05-15T13:30:18"/>
    <x v="1"/>
    <n v="2"/>
    <s v=""/>
    <s v="168 6001A - VEGETATIVE WATERING"/>
    <s v="240074 - Daniel Rodriguez Flores"/>
    <s v="Ramiro Vazquez's Crew"/>
  </r>
  <r>
    <x v="9"/>
    <x v="0"/>
    <d v="2025-05-14T00:00:00"/>
    <x v="2"/>
    <s v="05/15/2025 6:58 AM"/>
    <d v="2025-05-15T13:30:18"/>
    <x v="1"/>
    <n v="6"/>
    <s v=""/>
    <s v="500 6001C - MOB Erosion"/>
    <s v="240074 - Daniel Rodriguez Flores"/>
    <s v="Ramiro Vazquez's Crew"/>
  </r>
  <r>
    <x v="7"/>
    <x v="0"/>
    <d v="2025-05-12T00:00:00"/>
    <x v="4"/>
    <s v="05/13/2025 8:12 AM"/>
    <d v="2025-05-13T13:13:33"/>
    <x v="1"/>
    <n v="1"/>
    <s v=""/>
    <s v="100 6154C - Drill Shaft Support-ALL"/>
    <s v="240785 - William A. Lemus Perez"/>
    <s v="Justin - Grading Crew"/>
  </r>
  <r>
    <x v="7"/>
    <x v="0"/>
    <d v="2025-05-12T00:00:00"/>
    <x v="4"/>
    <s v="05/13/2025 8:09 AM"/>
    <d v="2025-05-13T13:10:43"/>
    <x v="1"/>
    <n v="8"/>
    <s v=""/>
    <s v="9000 100A - PROJECT MANAGER ENGINEER"/>
    <s v="210092 - Kody Hurley"/>
    <s v=""/>
  </r>
  <r>
    <x v="7"/>
    <x v="0"/>
    <d v="2025-05-13T00:00:00"/>
    <x v="3"/>
    <s v="05/13/2025 8:09 AM"/>
    <d v="2025-05-13T13:10:43"/>
    <x v="1"/>
    <n v="8"/>
    <s v=""/>
    <s v="9000 100A - PROJECT MANAGER ENGINEER"/>
    <s v="210092 - Kody Hurley"/>
    <s v=""/>
  </r>
  <r>
    <x v="7"/>
    <x v="0"/>
    <d v="2025-05-14T00:00:00"/>
    <x v="2"/>
    <s v="05/13/2025 8:09 AM"/>
    <d v="2025-05-13T13:10:43"/>
    <x v="1"/>
    <n v="8"/>
    <s v=""/>
    <s v="9000 100A - PROJECT MANAGER ENGINEER"/>
    <s v="210092 - Kody Hurley"/>
    <s v=""/>
  </r>
  <r>
    <x v="7"/>
    <x v="0"/>
    <d v="2025-05-15T00:00:00"/>
    <x v="1"/>
    <s v="05/13/2025 8:09 AM"/>
    <d v="2025-05-13T13:10:43"/>
    <x v="1"/>
    <n v="8"/>
    <s v=""/>
    <s v="9000 100A - PROJECT MANAGER ENGINEER"/>
    <s v="210092 - Kody Hurley"/>
    <s v=""/>
  </r>
  <r>
    <x v="7"/>
    <x v="0"/>
    <d v="2025-05-16T00:00:00"/>
    <x v="0"/>
    <s v="05/13/2025 8:09 AM"/>
    <d v="2025-05-13T13:10:43"/>
    <x v="1"/>
    <n v="8"/>
    <s v=""/>
    <s v="9000 100A - PROJECT MANAGER ENGINEER"/>
    <s v="210092 - Kody Hurley"/>
    <s v=""/>
  </r>
  <r>
    <x v="7"/>
    <x v="0"/>
    <d v="2025-05-12T00:00:00"/>
    <x v="4"/>
    <s v="05/13/2025 8:12 AM"/>
    <d v="2025-05-13T13:12:56"/>
    <x v="1"/>
    <n v="2"/>
    <s v=""/>
    <s v="100 6154C - Drill Shaft Support-ALL"/>
    <s v="240812 - Edwin Romero"/>
    <s v="Justin - Grading Crew"/>
  </r>
  <r>
    <x v="7"/>
    <x v="0"/>
    <d v="2025-05-12T00:00:00"/>
    <x v="4"/>
    <s v="05/13/2025 8:12 AM"/>
    <d v="2025-05-13T13:13:19"/>
    <x v="1"/>
    <n v="1"/>
    <s v=""/>
    <s v="100 6154C - Drill Shaft Support-ALL"/>
    <s v="240769 - Reynaldo Gutierrez Alejandre"/>
    <s v="Justin - Grading Crew"/>
  </r>
  <r>
    <x v="7"/>
    <x v="0"/>
    <d v="2025-05-15T00:00:00"/>
    <x v="1"/>
    <s v="05/16/2025 8:25 AM"/>
    <d v="2025-05-16T13:25:55"/>
    <x v="1"/>
    <n v="10"/>
    <s v=""/>
    <s v="100 6154C - Drill Shaft Support-ALL"/>
    <s v="240769 - Reynaldo Gutierrez Alejandre"/>
    <s v="Drilled Shaft Support Crew - Riverfront"/>
  </r>
  <r>
    <x v="7"/>
    <x v="0"/>
    <d v="2025-05-12T00:00:00"/>
    <x v="4"/>
    <s v="05/12/2025 6:55 AM"/>
    <d v="2025-05-13T13:10:47"/>
    <x v="1"/>
    <n v="8"/>
    <s v=""/>
    <s v="9000 100A - PROJECT MANAGER ENGINEER"/>
    <s v="210051 - Martin Escobedo Jr"/>
    <s v=""/>
  </r>
  <r>
    <x v="7"/>
    <x v="0"/>
    <d v="2025-05-13T00:00:00"/>
    <x v="3"/>
    <s v="05/12/2025 6:55 AM"/>
    <d v="2025-05-13T13:10:47"/>
    <x v="1"/>
    <n v="8"/>
    <s v=""/>
    <s v="9000 100A - PROJECT MANAGER ENGINEER"/>
    <s v="210051 - Martin Escobedo Jr"/>
    <s v=""/>
  </r>
  <r>
    <x v="7"/>
    <x v="0"/>
    <d v="2025-05-14T00:00:00"/>
    <x v="2"/>
    <s v="05/12/2025 6:55 AM"/>
    <d v="2025-05-13T13:10:47"/>
    <x v="1"/>
    <n v="8"/>
    <s v=""/>
    <s v="9000 100A - PROJECT MANAGER ENGINEER"/>
    <s v="210051 - Martin Escobedo Jr"/>
    <s v=""/>
  </r>
  <r>
    <x v="7"/>
    <x v="0"/>
    <d v="2025-05-15T00:00:00"/>
    <x v="1"/>
    <s v="05/12/2025 6:55 AM"/>
    <d v="2025-05-13T13:10:47"/>
    <x v="1"/>
    <n v="8"/>
    <s v=""/>
    <s v="9000 100A - PROJECT MANAGER ENGINEER"/>
    <s v="210051 - Martin Escobedo Jr"/>
    <s v=""/>
  </r>
  <r>
    <x v="7"/>
    <x v="0"/>
    <d v="2025-05-16T00:00:00"/>
    <x v="0"/>
    <s v="05/12/2025 6:55 AM"/>
    <d v="2025-05-13T13:10:47"/>
    <x v="1"/>
    <n v="8"/>
    <s v=""/>
    <s v="9000 100A - PROJECT MANAGER ENGINEER"/>
    <s v="210051 - Martin Escobedo Jr"/>
    <s v=""/>
  </r>
  <r>
    <x v="7"/>
    <x v="0"/>
    <d v="2025-05-14T00:00:00"/>
    <x v="2"/>
    <s v="05/15/2025 1:38 AM"/>
    <d v="2025-05-15T12:45:24"/>
    <x v="1"/>
    <n v="3"/>
    <s v=""/>
    <s v="100 6050B - Maintenance of Traffic Control"/>
    <s v="240821 - Jose R. Jaquez Rodriguez"/>
    <s v="Roberto Lumbreras's Crew"/>
  </r>
  <r>
    <x v="7"/>
    <x v="0"/>
    <d v="2025-05-14T00:00:00"/>
    <x v="2"/>
    <s v="05/15/2025 1:36 AM"/>
    <d v="2025-05-15T12:45:16"/>
    <x v="1"/>
    <n v="2.5"/>
    <s v=""/>
    <s v="100 6050B - Maintenance of Traffic Control"/>
    <s v="240612 - Anthony I. Ibe"/>
    <s v="Roberto Lumbreras's Crew"/>
  </r>
  <r>
    <x v="7"/>
    <x v="0"/>
    <d v="2025-05-14T00:00:00"/>
    <x v="2"/>
    <s v="05/15/2025 1:45 AM"/>
    <d v="2025-05-15T12:45:11"/>
    <x v="1"/>
    <n v="3"/>
    <s v=""/>
    <s v="100 6050B - Maintenance of Traffic Control"/>
    <s v="240263 - Ernest S. Lemon Jr"/>
    <s v="Roberto Lumbreras's Crew"/>
  </r>
  <r>
    <x v="7"/>
    <x v="0"/>
    <d v="2025-05-14T00:00:00"/>
    <x v="2"/>
    <s v="05/14/2025 7:53 PM"/>
    <d v="2025-05-15T12:45:44"/>
    <x v="1"/>
    <n v="3"/>
    <s v=""/>
    <s v="100 6002B - Survey and Layout"/>
    <s v="240807 - Robert S. Neff"/>
    <s v=""/>
  </r>
  <r>
    <x v="7"/>
    <x v="0"/>
    <d v="2025-05-12T00:00:00"/>
    <x v="4"/>
    <s v="05/12/2025 7:01 PM"/>
    <d v="2025-05-13T13:10:52"/>
    <x v="1"/>
    <n v="4"/>
    <s v=""/>
    <s v="100 6002B - Survey and Layout"/>
    <s v="240807 - Robert S. Neff"/>
    <s v=""/>
  </r>
  <r>
    <x v="7"/>
    <x v="0"/>
    <d v="2025-05-12T00:00:00"/>
    <x v="4"/>
    <s v="05/12/2025 7:01 AM"/>
    <d v="2025-05-13T13:13:33"/>
    <x v="1"/>
    <n v="9"/>
    <s v=""/>
    <s v="9000 5550B - 60 WW FM  SOIL REMOVAL/REPLACE"/>
    <s v="240785 - William A. Lemus Perez"/>
    <s v="Justin - Grading Crew"/>
  </r>
  <r>
    <x v="7"/>
    <x v="0"/>
    <d v="2025-05-14T00:00:00"/>
    <x v="2"/>
    <s v="05/14/2025 10:23 AM"/>
    <d v="2025-05-15T13:05:39"/>
    <x v="1"/>
    <n v="5"/>
    <s v=""/>
    <s v="100 6154C - Drill Shaft Support-ALL"/>
    <s v="240785 - William A. Lemus Perez"/>
    <s v="Justin - Grading Crew"/>
  </r>
  <r>
    <x v="7"/>
    <x v="0"/>
    <d v="2025-05-13T00:00:00"/>
    <x v="3"/>
    <s v="05/13/2025 12:03 PM"/>
    <d v="2025-05-14T13:43:05"/>
    <x v="1"/>
    <n v="10"/>
    <s v=""/>
    <s v="9000 5550B - 60 WW FM  SOIL REMOVAL/REPLACE"/>
    <s v="240785 - William A. Lemus Perez"/>
    <s v="Justin - Grading Crew"/>
  </r>
  <r>
    <x v="7"/>
    <x v="0"/>
    <d v="2025-05-14T00:00:00"/>
    <x v="2"/>
    <s v="05/14/2025 10:21 AM"/>
    <d v="2025-05-15T13:03:03"/>
    <x v="1"/>
    <n v="5"/>
    <s v=""/>
    <s v="9000 5550B - 60 WW FM  SOIL REMOVAL/REPLACE"/>
    <s v="240785 - William A. Lemus Perez"/>
    <s v="Justin - Grading Crew"/>
  </r>
  <r>
    <x v="7"/>
    <x v="0"/>
    <d v="2025-05-12T00:00:00"/>
    <x v="4"/>
    <s v="05/12/2025 7:01 AM"/>
    <d v="2025-05-13T13:13:19"/>
    <x v="1"/>
    <n v="9"/>
    <s v=""/>
    <s v="9000 5550B - 60 WW FM  SOIL REMOVAL/REPLACE"/>
    <s v="240769 - Reynaldo Gutierrez Alejandre"/>
    <s v="Justin - Grading Crew"/>
  </r>
  <r>
    <x v="7"/>
    <x v="0"/>
    <d v="2025-05-14T00:00:00"/>
    <x v="2"/>
    <s v="05/14/2025 10:23 AM"/>
    <d v="2025-05-15T13:05:52"/>
    <x v="1"/>
    <n v="5"/>
    <s v=""/>
    <s v="100 6154C - Drill Shaft Support-ALL"/>
    <s v="240769 - Reynaldo Gutierrez Alejandre"/>
    <s v="Justin - Grading Crew"/>
  </r>
  <r>
    <x v="7"/>
    <x v="0"/>
    <d v="2025-05-14T00:00:00"/>
    <x v="2"/>
    <s v="05/14/2025 10:21 AM"/>
    <d v="2025-05-15T13:05:47"/>
    <x v="1"/>
    <n v="5"/>
    <s v=""/>
    <s v="9000 5550B - 60 WW FM  SOIL REMOVAL/REPLACE"/>
    <s v="240769 - Reynaldo Gutierrez Alejandre"/>
    <s v="Justin - Grading Crew"/>
  </r>
  <r>
    <x v="7"/>
    <x v="0"/>
    <d v="2025-05-13T00:00:00"/>
    <x v="3"/>
    <s v="05/13/2025 12:03 PM"/>
    <d v="2025-05-14T13:43:00"/>
    <x v="1"/>
    <n v="10"/>
    <s v=""/>
    <s v="9000 5550B - 60 WW FM  SOIL REMOVAL/REPLACE"/>
    <s v="240769 - Reynaldo Gutierrez Alejandre"/>
    <s v="Justin - Grading Crew"/>
  </r>
  <r>
    <x v="7"/>
    <x v="0"/>
    <d v="2025-05-13T00:00:00"/>
    <x v="3"/>
    <s v="05/13/2025 12:03 PM"/>
    <d v="2025-05-14T13:42:08"/>
    <x v="1"/>
    <n v="10"/>
    <s v=""/>
    <s v="9000 5550B - 60 WW FM  SOIL REMOVAL/REPLACE"/>
    <s v="240812 - Edwin Romero"/>
    <s v="Justin - Grading Crew"/>
  </r>
  <r>
    <x v="7"/>
    <x v="0"/>
    <d v="2025-05-14T00:00:00"/>
    <x v="2"/>
    <s v="05/14/2025 10:21 AM"/>
    <d v="2025-05-15T13:06:14"/>
    <x v="1"/>
    <n v="5"/>
    <s v=""/>
    <s v="9000 5550B - 60 WW FM  SOIL REMOVAL/REPLACE"/>
    <s v="240812 - Edwin Romero"/>
    <s v="Justin - Grading Crew"/>
  </r>
  <r>
    <x v="7"/>
    <x v="0"/>
    <d v="2025-05-14T00:00:00"/>
    <x v="2"/>
    <s v="05/14/2025 10:23 AM"/>
    <d v="2025-05-15T13:06:20"/>
    <x v="1"/>
    <n v="5"/>
    <s v=""/>
    <s v="100 6154C - Drill Shaft Support-ALL"/>
    <s v="240812 - Edwin Romero"/>
    <s v="Justin - Grading Crew"/>
  </r>
  <r>
    <x v="7"/>
    <x v="0"/>
    <d v="2025-05-12T00:00:00"/>
    <x v="4"/>
    <s v="05/12/2025 7:00 AM"/>
    <d v="2025-05-13T13:12:56"/>
    <x v="1"/>
    <n v="8"/>
    <s v=""/>
    <s v="9000 5550B - 60 WW FM  SOIL REMOVAL/REPLACE"/>
    <s v="240812 - Edwin Romero"/>
    <s v="Justin - Grading Crew"/>
  </r>
  <r>
    <x v="7"/>
    <x v="0"/>
    <d v="2025-05-13T00:00:00"/>
    <x v="3"/>
    <s v="05/13/2025 12:03 PM"/>
    <d v="2025-05-14T13:42:14"/>
    <x v="1"/>
    <n v="10"/>
    <s v=""/>
    <s v="9000 5550B - 60 WW FM  SOIL REMOVAL/REPLACE"/>
    <s v="240770 - Faustino J. Mendoza"/>
    <s v="Justin - Grading Crew"/>
  </r>
  <r>
    <x v="7"/>
    <x v="0"/>
    <d v="2025-05-14T00:00:00"/>
    <x v="2"/>
    <s v="05/14/2025 10:21 AM"/>
    <d v="2025-05-15T13:05:59"/>
    <x v="1"/>
    <n v="5"/>
    <s v=""/>
    <s v="9000 5550B - 60 WW FM  SOIL REMOVAL/REPLACE"/>
    <s v="240770 - Faustino J. Mendoza"/>
    <s v="Justin - Grading Crew"/>
  </r>
  <r>
    <x v="7"/>
    <x v="0"/>
    <d v="2025-05-14T00:00:00"/>
    <x v="2"/>
    <s v="05/14/2025 10:23 AM"/>
    <d v="2025-05-15T13:06:07"/>
    <x v="1"/>
    <n v="5"/>
    <s v=""/>
    <s v="100 6154C - Drill Shaft Support-ALL"/>
    <s v="240770 - Faustino J. Mendoza"/>
    <s v="Justin - Grading Crew"/>
  </r>
  <r>
    <x v="7"/>
    <x v="0"/>
    <d v="2025-05-12T00:00:00"/>
    <x v="4"/>
    <s v="05/12/2025 7:01 AM"/>
    <d v="2025-05-13T13:13:05"/>
    <x v="1"/>
    <n v="10"/>
    <s v=""/>
    <s v="9000 5550B - 60 WW FM  SOIL REMOVAL/REPLACE"/>
    <s v="240770 - Faustino J. Mendoza"/>
    <s v="Justin - Grading Crew"/>
  </r>
  <r>
    <x v="7"/>
    <x v="0"/>
    <d v="2025-05-12T00:00:00"/>
    <x v="4"/>
    <s v="05/12/2025 6:59 AM"/>
    <d v="2025-05-13T13:11:03"/>
    <x v="1"/>
    <n v="8"/>
    <s v=""/>
    <s v="9000 100B - SUPERINTENDENT"/>
    <s v="240794 - JUSTIN W. OWENS"/>
    <s v=""/>
  </r>
  <r>
    <x v="7"/>
    <x v="0"/>
    <d v="2025-05-13T00:00:00"/>
    <x v="3"/>
    <s v="05/13/2025 12:04 PM"/>
    <d v="2025-05-14T13:42:45"/>
    <x v="1"/>
    <n v="8"/>
    <s v=""/>
    <s v="9000 100B - SUPERINTENDENT"/>
    <s v="240794 - JUSTIN W. OWENS"/>
    <s v=""/>
  </r>
  <r>
    <x v="7"/>
    <x v="0"/>
    <d v="2025-05-14T00:00:00"/>
    <x v="2"/>
    <s v="05/13/2025 12:05 PM"/>
    <d v="2025-05-14T13:42:36"/>
    <x v="1"/>
    <n v="8"/>
    <s v=""/>
    <s v="9000 100B - SUPERINTENDENT"/>
    <s v="240794 - JUSTIN W. OWENS"/>
    <s v=""/>
  </r>
  <r>
    <x v="7"/>
    <x v="0"/>
    <d v="2025-05-12T00:00:00"/>
    <x v="4"/>
    <s v="05/13/2025 7:01 PM"/>
    <d v="2025-05-14T13:42:51"/>
    <x v="1"/>
    <n v="4"/>
    <s v=""/>
    <s v="9000 100S - Safety/Survey/Scheduling"/>
    <s v="800070 - Juan J. Castro"/>
    <s v=""/>
  </r>
  <r>
    <x v="7"/>
    <x v="0"/>
    <d v="2025-05-14T00:00:00"/>
    <x v="2"/>
    <s v="05/14/2025 3:32 PM"/>
    <d v="2025-05-15T12:45:29"/>
    <x v="1"/>
    <n v="2"/>
    <s v=""/>
    <s v="9000 100S - Safety/Survey/Scheduling"/>
    <s v="800072 - Mario Moya"/>
    <s v=""/>
  </r>
  <r>
    <x v="7"/>
    <x v="0"/>
    <d v="2025-05-14T00:00:00"/>
    <x v="2"/>
    <s v="05/14/2025 2:52 PM"/>
    <d v="2025-05-15T12:45:37"/>
    <x v="1"/>
    <n v="1"/>
    <s v=""/>
    <s v="100 6002B - Survey and Layout"/>
    <s v="240815 - Osiel Salaices"/>
    <s v=""/>
  </r>
  <r>
    <x v="19"/>
    <x v="7"/>
    <d v="2025-05-14T00:00:00"/>
    <x v="2"/>
    <s v="05/16/2025 7:35 AM"/>
    <d v="2025-05-16T16:48:24"/>
    <x v="1"/>
    <n v="10"/>
    <s v=""/>
    <s v="9000 100C - LD INOUT SHOW UP REPAIR LABOR"/>
    <s v="240745 - Jeremy T. Collins"/>
    <s v=""/>
  </r>
  <r>
    <x v="19"/>
    <x v="7"/>
    <d v="2025-05-13T00:00:00"/>
    <x v="3"/>
    <s v="05/14/2025 9:52 AM"/>
    <d v="2025-05-15T16:47:22"/>
    <x v="1"/>
    <n v="10"/>
    <s v=""/>
    <s v="9000 100H - PUNCH LIST"/>
    <s v="240781 - Enrique Cortez"/>
    <s v="Leonel Munoz"/>
  </r>
  <r>
    <x v="19"/>
    <x v="7"/>
    <d v="2025-05-13T00:00:00"/>
    <x v="3"/>
    <s v="05/14/2025 9:53 AM"/>
    <d v="2025-05-15T16:47:22"/>
    <x v="1"/>
    <n v="2"/>
    <s v=""/>
    <s v="9000 100C - LD INOUT SHOW UP REPAIR LABOR"/>
    <s v="240781 - Enrique Cortez"/>
    <s v="Leonel Munoz"/>
  </r>
  <r>
    <x v="19"/>
    <x v="7"/>
    <d v="2025-05-14T00:00:00"/>
    <x v="2"/>
    <s v="05/16/2025 11:48 AM"/>
    <d v="2025-05-16T20:32:14"/>
    <x v="1"/>
    <n v="10"/>
    <s v=""/>
    <s v="9000 100H - PUNCH LIST"/>
    <s v="240781 - Enrique Cortez"/>
    <s v="Leonel Munoz"/>
  </r>
  <r>
    <x v="19"/>
    <x v="7"/>
    <d v="2025-05-15T00:00:00"/>
    <x v="1"/>
    <s v="05/16/2025 11:49 AM"/>
    <d v="2025-05-16T20:32:14"/>
    <x v="1"/>
    <n v="5.5"/>
    <s v=""/>
    <s v="644 6084A - IN SRSS AM (RAIL)(90 MPH)(T MO"/>
    <s v="240781 - Enrique Cortez"/>
    <s v="Leonel Munoz"/>
  </r>
  <r>
    <x v="19"/>
    <x v="7"/>
    <d v="2025-05-15T00:00:00"/>
    <x v="1"/>
    <s v="05/16/2025 11:49 AM"/>
    <d v="2025-05-16T20:32:14"/>
    <x v="1"/>
    <n v="5"/>
    <s v=""/>
    <s v="9000 100H - PUNCH LIST"/>
    <s v="240781 - Enrique Cortez"/>
    <s v="Leonel Munoz"/>
  </r>
  <r>
    <x v="19"/>
    <x v="7"/>
    <d v="2025-05-16T00:00:00"/>
    <x v="0"/>
    <s v="05/16/2025 12:13 PM"/>
    <d v="2025-05-16T20:32:14"/>
    <x v="1"/>
    <n v="8"/>
    <s v=""/>
    <s v="644 6084A - IN SRSS AM (RAIL)(90 MPH)(T MO"/>
    <s v="240781 - Enrique Cortez"/>
    <s v="Leonel Munoz"/>
  </r>
  <r>
    <x v="19"/>
    <x v="7"/>
    <d v="2025-05-16T00:00:00"/>
    <x v="0"/>
    <s v="05/16/2025 12:13 PM"/>
    <d v="2025-05-16T20:32:14"/>
    <x v="1"/>
    <n v="2"/>
    <s v=""/>
    <s v="9000 100H - PUNCH LIST"/>
    <s v="240781 - Enrique Cortez"/>
    <s v="Leonel Munoz"/>
  </r>
  <r>
    <x v="19"/>
    <x v="7"/>
    <d v="2025-05-13T00:00:00"/>
    <x v="3"/>
    <s v="05/14/2025 9:53 AM"/>
    <d v="2025-05-15T16:47:22"/>
    <x v="1"/>
    <n v="2"/>
    <s v=""/>
    <s v="9000 100C - LD INOUT SHOW UP REPAIR LABOR"/>
    <s v="240161 - Reynaldo M. Smith Jr"/>
    <s v="Leonel Munoz"/>
  </r>
  <r>
    <x v="19"/>
    <x v="7"/>
    <d v="2025-05-13T00:00:00"/>
    <x v="3"/>
    <s v="05/14/2025 9:52 AM"/>
    <d v="2025-05-15T16:47:22"/>
    <x v="1"/>
    <n v="10"/>
    <s v=""/>
    <s v="9000 100H - PUNCH LIST"/>
    <s v="240161 - Reynaldo M. Smith Jr"/>
    <s v="Leonel Munoz"/>
  </r>
  <r>
    <x v="19"/>
    <x v="7"/>
    <d v="2025-05-14T00:00:00"/>
    <x v="2"/>
    <s v="05/16/2025 11:48 AM"/>
    <d v="2025-05-16T20:32:14"/>
    <x v="1"/>
    <n v="10"/>
    <s v=""/>
    <s v="9000 100H - PUNCH LIST"/>
    <s v="240161 - Reynaldo M. Smith Jr"/>
    <s v="Leonel Munoz"/>
  </r>
  <r>
    <x v="19"/>
    <x v="7"/>
    <d v="2025-05-16T00:00:00"/>
    <x v="0"/>
    <s v="05/16/2025 12:12 PM"/>
    <d v="2025-05-16T20:32:14"/>
    <x v="1"/>
    <n v="8"/>
    <s v=""/>
    <s v="644 6084A - IN SRSS AM (RAIL)(90 MPH)(T MO"/>
    <s v="240161 - Reynaldo M. Smith Jr"/>
    <s v="Leonel Munoz"/>
  </r>
  <r>
    <x v="19"/>
    <x v="7"/>
    <d v="2025-05-16T00:00:00"/>
    <x v="0"/>
    <s v="05/16/2025 12:13 PM"/>
    <d v="2025-05-16T20:32:14"/>
    <x v="1"/>
    <n v="2"/>
    <s v=""/>
    <s v="9000 100H - PUNCH LIST"/>
    <s v="240161 - Reynaldo M. Smith Jr"/>
    <s v="Leonel Munoz"/>
  </r>
  <r>
    <x v="19"/>
    <x v="7"/>
    <d v="2025-05-15T00:00:00"/>
    <x v="1"/>
    <s v="05/16/2025 11:49 AM"/>
    <d v="2025-05-16T20:32:14"/>
    <x v="1"/>
    <n v="5.5"/>
    <s v=""/>
    <s v="644 6084A - IN SRSS AM (RAIL)(90 MPH)(T MO"/>
    <s v="240161 - Reynaldo M. Smith Jr"/>
    <s v="Leonel Munoz"/>
  </r>
  <r>
    <x v="19"/>
    <x v="7"/>
    <d v="2025-05-15T00:00:00"/>
    <x v="1"/>
    <s v="05/16/2025 11:49 AM"/>
    <d v="2025-05-16T20:32:14"/>
    <x v="1"/>
    <n v="5"/>
    <s v=""/>
    <s v="9000 100H - PUNCH LIST"/>
    <s v="240161 - Reynaldo M. Smith Jr"/>
    <s v="Leonel Munoz"/>
  </r>
  <r>
    <x v="19"/>
    <x v="7"/>
    <d v="2025-05-13T00:00:00"/>
    <x v="3"/>
    <s v="05/14/2025 9:52 AM"/>
    <d v="2025-05-15T16:47:22"/>
    <x v="1"/>
    <n v="10"/>
    <s v=""/>
    <s v="9000 100H - PUNCH LIST"/>
    <s v="240160 - Miguel Aguilar Rico"/>
    <s v="Leonel Munoz"/>
  </r>
  <r>
    <x v="19"/>
    <x v="7"/>
    <d v="2025-05-13T00:00:00"/>
    <x v="3"/>
    <s v="05/14/2025 9:53 AM"/>
    <d v="2025-05-15T16:47:22"/>
    <x v="1"/>
    <n v="2"/>
    <s v=""/>
    <s v="9000 100C - LD INOUT SHOW UP REPAIR LABOR"/>
    <s v="240160 - Miguel Aguilar Rico"/>
    <s v="Leonel Munoz"/>
  </r>
  <r>
    <x v="19"/>
    <x v="7"/>
    <d v="2025-05-14T00:00:00"/>
    <x v="2"/>
    <s v="05/16/2025 11:48 AM"/>
    <d v="2025-05-16T20:32:14"/>
    <x v="1"/>
    <n v="10"/>
    <s v=""/>
    <s v="9000 100H - PUNCH LIST"/>
    <s v="240160 - Miguel Aguilar Rico"/>
    <s v="Leonel Munoz"/>
  </r>
  <r>
    <x v="19"/>
    <x v="7"/>
    <d v="2025-05-15T00:00:00"/>
    <x v="1"/>
    <s v="05/16/2025 11:49 AM"/>
    <d v="2025-05-16T20:32:14"/>
    <x v="1"/>
    <n v="5.5"/>
    <s v=""/>
    <s v="644 6084A - IN SRSS AM (RAIL)(90 MPH)(T MO"/>
    <s v="240160 - Miguel Aguilar Rico"/>
    <s v="Leonel Munoz"/>
  </r>
  <r>
    <x v="19"/>
    <x v="7"/>
    <d v="2025-05-15T00:00:00"/>
    <x v="1"/>
    <s v="05/16/2025 11:49 AM"/>
    <d v="2025-05-16T20:32:14"/>
    <x v="1"/>
    <n v="5"/>
    <s v=""/>
    <s v="9000 100H - PUNCH LIST"/>
    <s v="240160 - Miguel Aguilar Rico"/>
    <s v="Leonel Munoz"/>
  </r>
  <r>
    <x v="19"/>
    <x v="7"/>
    <d v="2025-05-16T00:00:00"/>
    <x v="0"/>
    <s v="05/16/2025 12:12 PM"/>
    <d v="2025-05-16T20:32:14"/>
    <x v="1"/>
    <n v="8"/>
    <s v=""/>
    <s v="644 6084A - IN SRSS AM (RAIL)(90 MPH)(T MO"/>
    <s v="240160 - Miguel Aguilar Rico"/>
    <s v="Leonel Munoz"/>
  </r>
  <r>
    <x v="19"/>
    <x v="7"/>
    <d v="2025-05-16T00:00:00"/>
    <x v="0"/>
    <s v="05/16/2025 12:12 PM"/>
    <d v="2025-05-16T20:32:14"/>
    <x v="1"/>
    <n v="2"/>
    <s v=""/>
    <s v="9000 100H - PUNCH LIST"/>
    <s v="240160 - Miguel Aguilar Rico"/>
    <s v="Leonel Munoz"/>
  </r>
  <r>
    <x v="19"/>
    <x v="7"/>
    <d v="2025-05-13T00:00:00"/>
    <x v="3"/>
    <s v="05/14/2025 9:52 AM"/>
    <d v="2025-05-15T16:47:22"/>
    <x v="1"/>
    <n v="10"/>
    <s v=""/>
    <s v="9000 100H - PUNCH LIST"/>
    <s v="240514 - Joel M. Garcia"/>
    <s v="Leonel Munoz"/>
  </r>
  <r>
    <x v="19"/>
    <x v="7"/>
    <d v="2025-05-13T00:00:00"/>
    <x v="3"/>
    <s v="05/14/2025 9:54 AM"/>
    <d v="2025-05-15T16:47:22"/>
    <x v="1"/>
    <n v="2"/>
    <s v=""/>
    <s v="9000 100C - LD INOUT SHOW UP REPAIR LABOR"/>
    <s v="240514 - Joel M. Garcia"/>
    <s v="Leonel Munoz"/>
  </r>
  <r>
    <x v="19"/>
    <x v="7"/>
    <d v="2025-05-15T00:00:00"/>
    <x v="1"/>
    <s v="05/16/2025 11:49 AM"/>
    <d v="2025-05-16T20:32:14"/>
    <x v="1"/>
    <n v="5.5"/>
    <s v=""/>
    <s v="644 6084A - IN SRSS AM (RAIL)(90 MPH)(T MO"/>
    <s v="240514 - Joel M. Garcia"/>
    <s v="Leonel Munoz"/>
  </r>
  <r>
    <x v="19"/>
    <x v="7"/>
    <d v="2025-05-15T00:00:00"/>
    <x v="1"/>
    <s v="05/16/2025 11:49 AM"/>
    <d v="2025-05-16T20:32:14"/>
    <x v="1"/>
    <n v="5"/>
    <s v=""/>
    <s v="9000 100H - PUNCH LIST"/>
    <s v="240514 - Joel M. Garcia"/>
    <s v="Leonel Munoz"/>
  </r>
  <r>
    <x v="19"/>
    <x v="7"/>
    <d v="2025-05-16T00:00:00"/>
    <x v="0"/>
    <s v="05/16/2025 12:12 PM"/>
    <d v="2025-05-16T20:32:14"/>
    <x v="1"/>
    <n v="8"/>
    <s v=""/>
    <s v="644 6084A - IN SRSS AM (RAIL)(90 MPH)(T MO"/>
    <s v="240514 - Joel M. Garcia"/>
    <s v="Leonel Munoz"/>
  </r>
  <r>
    <x v="19"/>
    <x v="7"/>
    <d v="2025-05-16T00:00:00"/>
    <x v="0"/>
    <s v="05/16/2025 12:12 PM"/>
    <d v="2025-05-16T20:32:14"/>
    <x v="1"/>
    <n v="2"/>
    <s v=""/>
    <s v="9000 100H - PUNCH LIST"/>
    <s v="240514 - Joel M. Garcia"/>
    <s v="Leonel Munoz"/>
  </r>
  <r>
    <x v="19"/>
    <x v="7"/>
    <d v="2025-05-14T00:00:00"/>
    <x v="2"/>
    <s v="05/16/2025 11:48 AM"/>
    <d v="2025-05-16T20:32:14"/>
    <x v="1"/>
    <n v="10"/>
    <s v=""/>
    <s v="9000 100H - PUNCH LIST"/>
    <s v="240514 - Joel M. Garcia"/>
    <s v="Leonel Munoz"/>
  </r>
  <r>
    <x v="19"/>
    <x v="7"/>
    <d v="2025-05-13T00:00:00"/>
    <x v="3"/>
    <s v="05/14/2025 9:45 AM"/>
    <d v="2025-05-15T16:47:22"/>
    <x v="1"/>
    <n v="8"/>
    <s v=""/>
    <s v="9000 100H - PUNCH LIST"/>
    <s v="240057 - Leonel Munoz"/>
    <s v="Leonel Munoz"/>
  </r>
  <r>
    <x v="19"/>
    <x v="7"/>
    <d v="2025-05-14T00:00:00"/>
    <x v="2"/>
    <s v="05/16/2025 11:40 AM"/>
    <d v="2025-05-16T20:32:14"/>
    <x v="1"/>
    <n v="8"/>
    <s v=""/>
    <s v="9000 100H - PUNCH LIST"/>
    <s v="240057 - Leonel Munoz"/>
    <s v="Leonel Munoz"/>
  </r>
  <r>
    <x v="19"/>
    <x v="7"/>
    <d v="2025-05-15T00:00:00"/>
    <x v="1"/>
    <s v="05/16/2025 11:41 AM"/>
    <d v="2025-05-16T20:32:14"/>
    <x v="1"/>
    <n v="8"/>
    <s v=""/>
    <s v="644 6084A - IN SRSS AM (RAIL)(90 MPH)(T MO"/>
    <s v="240057 - Leonel Munoz"/>
    <s v="Leonel Munoz"/>
  </r>
  <r>
    <x v="19"/>
    <x v="7"/>
    <d v="2025-05-16T00:00:00"/>
    <x v="0"/>
    <s v="05/16/2025 11:44 AM"/>
    <d v="2025-05-16T20:32:14"/>
    <x v="1"/>
    <n v="8"/>
    <s v=""/>
    <s v="644 6084A - IN SRSS AM (RAIL)(90 MPH)(T MO"/>
    <s v="240057 - Leonel Munoz"/>
    <s v="Leonel Munoz"/>
  </r>
  <r>
    <x v="19"/>
    <x v="7"/>
    <d v="2025-05-14T00:00:00"/>
    <x v="2"/>
    <s v="05/16/2025 11:48 AM"/>
    <d v="2025-05-16T20:32:14"/>
    <x v="1"/>
    <n v="10"/>
    <s v=""/>
    <s v="9000 100H - PUNCH LIST"/>
    <s v="240538 - Francisco Diaz Serna"/>
    <s v="Leonel Munoz"/>
  </r>
  <r>
    <x v="19"/>
    <x v="7"/>
    <d v="2025-05-16T00:00:00"/>
    <x v="0"/>
    <s v="05/16/2025 12:12 PM"/>
    <d v="2025-05-16T20:32:14"/>
    <x v="1"/>
    <n v="8"/>
    <s v=""/>
    <s v="644 6084A - IN SRSS AM (RAIL)(90 MPH)(T MO"/>
    <s v="240538 - Francisco Diaz Serna"/>
    <s v="Leonel Munoz"/>
  </r>
  <r>
    <x v="19"/>
    <x v="7"/>
    <d v="2025-05-16T00:00:00"/>
    <x v="0"/>
    <s v="05/16/2025 12:12 PM"/>
    <d v="2025-05-16T20:32:14"/>
    <x v="1"/>
    <n v="2"/>
    <s v=""/>
    <s v="9000 100H - PUNCH LIST"/>
    <s v="240538 - Francisco Diaz Serna"/>
    <s v="Leonel Munoz"/>
  </r>
  <r>
    <x v="19"/>
    <x v="7"/>
    <d v="2025-05-15T00:00:00"/>
    <x v="1"/>
    <s v="05/16/2025 11:49 AM"/>
    <d v="2025-05-16T20:32:14"/>
    <x v="1"/>
    <n v="5.5"/>
    <s v=""/>
    <s v="644 6084A - IN SRSS AM (RAIL)(90 MPH)(T MO"/>
    <s v="240538 - Francisco Diaz Serna"/>
    <s v="Leonel Munoz"/>
  </r>
  <r>
    <x v="19"/>
    <x v="7"/>
    <d v="2025-05-15T00:00:00"/>
    <x v="1"/>
    <s v="05/16/2025 11:49 AM"/>
    <d v="2025-05-16T20:32:14"/>
    <x v="1"/>
    <n v="5"/>
    <s v=""/>
    <s v="9000 100H - PUNCH LIST"/>
    <s v="240538 - Francisco Diaz Serna"/>
    <s v="Leonel Munoz"/>
  </r>
  <r>
    <x v="19"/>
    <x v="7"/>
    <d v="2025-05-13T00:00:00"/>
    <x v="3"/>
    <s v="05/14/2025 9:53 AM"/>
    <d v="2025-05-15T16:47:22"/>
    <x v="1"/>
    <n v="2"/>
    <s v=""/>
    <s v="9000 100C - LD INOUT SHOW UP REPAIR LABOR"/>
    <s v="240538 - Francisco Diaz Serna"/>
    <s v="Leonel Munoz"/>
  </r>
  <r>
    <x v="19"/>
    <x v="7"/>
    <d v="2025-05-13T00:00:00"/>
    <x v="3"/>
    <s v="05/14/2025 9:52 AM"/>
    <d v="2025-05-15T16:47:22"/>
    <x v="1"/>
    <n v="10"/>
    <s v=""/>
    <s v="9000 100H - PUNCH LIST"/>
    <s v="240538 - Francisco Diaz Serna"/>
    <s v="Leonel Munoz"/>
  </r>
  <r>
    <x v="4"/>
    <x v="3"/>
    <d v="2025-05-13T00:00:00"/>
    <x v="3"/>
    <s v="05/14/2025 5:16 AM"/>
    <d v="2025-05-14T12:25:20"/>
    <x v="1"/>
    <n v="10"/>
    <s v=""/>
    <s v="451 6012L - RET T402 Rail Mesh Install"/>
    <s v="240182 - Alfredo Becerra"/>
    <s v="Juan Ruiz's Crew"/>
  </r>
  <r>
    <x v="4"/>
    <x v="3"/>
    <d v="2025-05-13T00:00:00"/>
    <x v="3"/>
    <s v="05/14/2025 5:16 AM"/>
    <d v="2025-05-14T12:29:32"/>
    <x v="1"/>
    <n v="10"/>
    <s v=""/>
    <s v="451 6012L - RET T402 Rail Mesh Install"/>
    <s v="240710 - Juan C. Ybarra"/>
    <s v="Juan Ruiz's Crew"/>
  </r>
  <r>
    <x v="4"/>
    <x v="3"/>
    <d v="2025-05-13T00:00:00"/>
    <x v="3"/>
    <s v="05/14/2025 5:16 AM"/>
    <d v="2025-05-14T12:23:57"/>
    <x v="1"/>
    <n v="10"/>
    <s v=""/>
    <s v="451 6012L - RET T402 Rail Mesh Install"/>
    <s v="340057 - ABRAHAM G. VILLA"/>
    <s v="Juan Ruiz's Crew"/>
  </r>
  <r>
    <x v="4"/>
    <x v="3"/>
    <d v="2025-05-13T00:00:00"/>
    <x v="3"/>
    <s v="05/14/2025 5:16 AM"/>
    <d v="2025-05-14T12:25:13"/>
    <x v="1"/>
    <n v="10"/>
    <s v=""/>
    <s v="451 6012L - RET T402 Rail Mesh Install"/>
    <s v="240736 - Felipe J. Mendoza Rincon"/>
    <s v="Juan Ruiz's Crew"/>
  </r>
  <r>
    <x v="4"/>
    <x v="3"/>
    <d v="2025-05-13T00:00:00"/>
    <x v="3"/>
    <s v="05/14/2025 5:16 AM"/>
    <d v="2025-05-14T12:29:34"/>
    <x v="1"/>
    <n v="8"/>
    <s v=""/>
    <s v="451 6012L - RET T402 Rail Mesh Install"/>
    <s v="240080 - Juan L. Ruiz"/>
    <s v="Juan Ruiz's Crew"/>
  </r>
  <r>
    <x v="4"/>
    <x v="3"/>
    <d v="2025-05-13T00:00:00"/>
    <x v="3"/>
    <s v="05/14/2025 5:16 AM"/>
    <d v="2025-05-14T12:25:23"/>
    <x v="1"/>
    <n v="10"/>
    <s v=""/>
    <s v="451 6012L - RET T402 Rail Mesh Install"/>
    <s v="240793 - Jose O. Mercado Rapalo"/>
    <s v="Juan Ruiz's Crew"/>
  </r>
  <r>
    <x v="4"/>
    <x v="3"/>
    <d v="2025-05-13T00:00:00"/>
    <x v="3"/>
    <s v="05/14/2025 8:39 AM"/>
    <d v="2025-05-14T13:42:27"/>
    <x v="1"/>
    <n v="2"/>
    <s v=""/>
    <s v="785 6015B - BJR SPC Clean and Prep"/>
    <s v="240129 - Miguel A. Carbajal"/>
    <s v="Juan Lopez's Crew"/>
  </r>
  <r>
    <x v="4"/>
    <x v="3"/>
    <d v="2025-05-13T00:00:00"/>
    <x v="3"/>
    <s v="05/14/2025 8:40 AM"/>
    <d v="2025-05-14T13:42:27"/>
    <x v="1"/>
    <n v="2"/>
    <s v=""/>
    <s v="785 6015F - BJR SPC Haul off Broken concre"/>
    <s v="240129 - Miguel A. Carbajal"/>
    <s v="Juan Lopez's Crew"/>
  </r>
  <r>
    <x v="4"/>
    <x v="3"/>
    <d v="2025-05-13T00:00:00"/>
    <x v="3"/>
    <s v="05/14/2025 8:40 AM"/>
    <d v="2025-05-14T13:42:27"/>
    <x v="1"/>
    <n v="2"/>
    <s v=""/>
    <s v="429 6004A - PT DECK REP Chip Clean Areas 4"/>
    <s v="240129 - Miguel A. Carbajal"/>
    <s v="Juan Lopez's Crew"/>
  </r>
  <r>
    <x v="4"/>
    <x v="3"/>
    <d v="2025-05-13T00:00:00"/>
    <x v="3"/>
    <s v="05/14/2025 8:40 AM"/>
    <d v="2025-05-14T13:42:27"/>
    <x v="1"/>
    <n v="2.5"/>
    <s v=""/>
    <s v="785 6015H - BJR SPC Pour Armor Joint"/>
    <s v="240129 - Miguel A. Carbajal"/>
    <s v="Juan Lopez's Crew"/>
  </r>
  <r>
    <x v="4"/>
    <x v="3"/>
    <d v="2025-05-13T00:00:00"/>
    <x v="3"/>
    <s v="05/14/2025 8:39 AM"/>
    <d v="2025-05-14T13:42:27"/>
    <x v="1"/>
    <n v="2"/>
    <s v=""/>
    <s v="785 6015A - BJR SPC Chip Area 1.25"/>
    <s v="240129 - Miguel A. Carbajal"/>
    <s v="Juan Lopez's Crew"/>
  </r>
  <r>
    <x v="4"/>
    <x v="3"/>
    <d v="2025-05-13T00:00:00"/>
    <x v="3"/>
    <s v="05/14/2025 6:57 AM"/>
    <d v="2025-05-14T12:39:46"/>
    <x v="1"/>
    <n v="10.5"/>
    <s v=""/>
    <s v="502 6001B - TRAFF Full Single Lanes Closur"/>
    <s v="240808 - Jesus A. Saa Aleman"/>
    <s v="Omar Ramirez Traffic Crew"/>
  </r>
  <r>
    <x v="4"/>
    <x v="3"/>
    <d v="2025-05-13T00:00:00"/>
    <x v="3"/>
    <s v="05/14/2025 6:57 AM"/>
    <d v="2025-05-14T12:39:43"/>
    <x v="1"/>
    <n v="10.5"/>
    <s v=""/>
    <s v="502 6001B - TRAFF Full Single Lanes Closur"/>
    <s v="240675 - Cordova A. Hodges"/>
    <s v="Omar Ramirez Traffic Crew"/>
  </r>
  <r>
    <x v="4"/>
    <x v="3"/>
    <d v="2025-05-13T00:00:00"/>
    <x v="3"/>
    <s v="05/14/2025 6:57 AM"/>
    <d v="2025-05-14T12:39:51"/>
    <x v="1"/>
    <n v="9"/>
    <s v=""/>
    <s v="502 6001B - TRAFF Full Single Lanes Closur"/>
    <s v="240713 - Olivorio Loredo Jr"/>
    <s v="Omar Ramirez Traffic Crew"/>
  </r>
  <r>
    <x v="4"/>
    <x v="3"/>
    <d v="2025-05-13T00:00:00"/>
    <x v="3"/>
    <s v="05/14/2025 6:57 AM"/>
    <d v="2025-05-14T12:39:39"/>
    <x v="1"/>
    <n v="10.5"/>
    <s v=""/>
    <s v="502 6001B - TRAFF Full Single Lanes Closur"/>
    <s v="240721 - ADRIAN B. FUENTES"/>
    <s v="Omar Ramirez Traffic Crew"/>
  </r>
  <r>
    <x v="4"/>
    <x v="3"/>
    <d v="2025-05-13T00:00:00"/>
    <x v="3"/>
    <s v="05/14/2025 1:37 PM"/>
    <d v="2025-05-15T11:37:43"/>
    <x v="1"/>
    <n v="2"/>
    <s v=""/>
    <s v="4106 6001C - PPO Conc Overlay Setup Machine"/>
    <s v="240653 - Ricardo Palmerin"/>
    <s v="Salvador Aguillon Crew"/>
  </r>
  <r>
    <x v="4"/>
    <x v="3"/>
    <d v="2025-05-13T00:00:00"/>
    <x v="3"/>
    <s v="05/14/2025 1:37 PM"/>
    <d v="2025-05-15T11:37:43"/>
    <x v="1"/>
    <n v="2"/>
    <s v=""/>
    <s v="4106 6001D - PPO Conc Overlay Prep for Over"/>
    <s v="240653 - Ricardo Palmerin"/>
    <s v="Salvador Aguillon Crew"/>
  </r>
  <r>
    <x v="4"/>
    <x v="3"/>
    <d v="2025-05-13T00:00:00"/>
    <x v="3"/>
    <s v="05/14/2025 1:37 PM"/>
    <d v="2025-05-15T11:37:43"/>
    <x v="1"/>
    <n v="8"/>
    <s v=""/>
    <s v="4106 6001G - PPO Conc Overlay Pour"/>
    <s v="240653 - Ricardo Palmerin"/>
    <s v="Salvador Aguillon Crew"/>
  </r>
  <r>
    <x v="4"/>
    <x v="3"/>
    <d v="2025-05-12T00:00:00"/>
    <x v="4"/>
    <s v="05/13/2025 2:13 PM"/>
    <d v="2025-05-14T12:33:43"/>
    <x v="1"/>
    <n v="6"/>
    <s v=""/>
    <s v="4106 6001G - PPO Conc Overlay Pour"/>
    <s v="240646 - Johnny Carmona"/>
    <s v="Salvador Aguillon Crew"/>
  </r>
  <r>
    <x v="4"/>
    <x v="3"/>
    <d v="2025-05-12T00:00:00"/>
    <x v="4"/>
    <s v="05/13/2025 2:13 PM"/>
    <d v="2025-05-14T12:33:43"/>
    <x v="1"/>
    <n v="4.5"/>
    <s v=""/>
    <s v="4106 6001D - PPO Conc Overlay Prep for Over"/>
    <s v="240646 - Johnny Carmona"/>
    <s v="Salvador Aguillon Crew"/>
  </r>
  <r>
    <x v="4"/>
    <x v="3"/>
    <d v="2025-05-12T00:00:00"/>
    <x v="4"/>
    <s v="05/13/2025 2:13 PM"/>
    <d v="2025-05-14T12:33:43"/>
    <x v="1"/>
    <n v="2"/>
    <s v=""/>
    <s v="4106 6001C - PPO Conc Overlay Setup Machine"/>
    <s v="240646 - Johnny Carmona"/>
    <s v="Salvador Aguillon Crew"/>
  </r>
  <r>
    <x v="4"/>
    <x v="3"/>
    <d v="2025-05-12T00:00:00"/>
    <x v="4"/>
    <s v="05/13/2025 2:13 PM"/>
    <d v="2025-05-14T12:33:40"/>
    <x v="1"/>
    <n v="2"/>
    <s v=""/>
    <s v="4106 6001C - PPO Conc Overlay Setup Machine"/>
    <s v="240653 - Ricardo Palmerin"/>
    <s v="Salvador Aguillon Crew"/>
  </r>
  <r>
    <x v="4"/>
    <x v="3"/>
    <d v="2025-05-12T00:00:00"/>
    <x v="4"/>
    <s v="05/13/2025 2:13 PM"/>
    <d v="2025-05-14T12:33:40"/>
    <x v="1"/>
    <n v="4"/>
    <s v=""/>
    <s v="4106 6001D - PPO Conc Overlay Prep for Over"/>
    <s v="240653 - Ricardo Palmerin"/>
    <s v="Salvador Aguillon Crew"/>
  </r>
  <r>
    <x v="4"/>
    <x v="3"/>
    <d v="2025-05-12T00:00:00"/>
    <x v="4"/>
    <s v="05/13/2025 2:13 PM"/>
    <d v="2025-05-14T12:33:40"/>
    <x v="1"/>
    <n v="6.5"/>
    <s v=""/>
    <s v="4106 6001G - PPO Conc Overlay Pour"/>
    <s v="240653 - Ricardo Palmerin"/>
    <s v="Salvador Aguillon Crew"/>
  </r>
  <r>
    <x v="4"/>
    <x v="3"/>
    <d v="2025-05-13T00:00:00"/>
    <x v="3"/>
    <s v="05/14/2025 1:37 PM"/>
    <d v="2025-05-15T11:37:37"/>
    <x v="1"/>
    <n v="2"/>
    <s v=""/>
    <s v="4106 6001C - PPO Conc Overlay Setup Machine"/>
    <s v="240709 - Agustin Ruiz Ledesma"/>
    <s v="Salvador Aguillon Crew"/>
  </r>
  <r>
    <x v="4"/>
    <x v="3"/>
    <d v="2025-05-13T00:00:00"/>
    <x v="3"/>
    <s v="05/14/2025 1:37 PM"/>
    <d v="2025-05-15T11:37:37"/>
    <x v="1"/>
    <n v="2"/>
    <s v=""/>
    <s v="4106 6001D - PPO Conc Overlay Prep for Over"/>
    <s v="240709 - Agustin Ruiz Ledesma"/>
    <s v="Salvador Aguillon Crew"/>
  </r>
  <r>
    <x v="4"/>
    <x v="3"/>
    <d v="2025-05-13T00:00:00"/>
    <x v="3"/>
    <s v="05/14/2025 1:38 PM"/>
    <d v="2025-05-15T11:37:37"/>
    <x v="1"/>
    <n v="8"/>
    <s v=""/>
    <s v="4106 6001G - PPO Conc Overlay Pour"/>
    <s v="240709 - Agustin Ruiz Ledesma"/>
    <s v="Salvador Aguillon Crew"/>
  </r>
  <r>
    <x v="4"/>
    <x v="3"/>
    <d v="2025-05-12T00:00:00"/>
    <x v="4"/>
    <s v="05/13/2025 2:12 PM"/>
    <d v="2025-05-14T12:33:26"/>
    <x v="1"/>
    <n v="2"/>
    <s v=""/>
    <s v="4106 6001C - PPO Conc Overlay Setup Machine"/>
    <s v="240802 - Miguel T. Tovar"/>
    <s v="Salvador Aguillon Crew"/>
  </r>
  <r>
    <x v="4"/>
    <x v="3"/>
    <d v="2025-05-12T00:00:00"/>
    <x v="4"/>
    <s v="05/13/2025 2:12 PM"/>
    <d v="2025-05-14T12:33:26"/>
    <x v="1"/>
    <n v="4"/>
    <s v=""/>
    <s v="4106 6001D - PPO Conc Overlay Prep for Over"/>
    <s v="240802 - Miguel T. Tovar"/>
    <s v="Salvador Aguillon Crew"/>
  </r>
  <r>
    <x v="4"/>
    <x v="3"/>
    <d v="2025-05-12T00:00:00"/>
    <x v="4"/>
    <s v="05/13/2025 2:12 PM"/>
    <d v="2025-05-14T12:33:26"/>
    <x v="1"/>
    <n v="6"/>
    <s v=""/>
    <s v="4106 6001G - PPO Conc Overlay Pour"/>
    <s v="240802 - Miguel T. Tovar"/>
    <s v="Salvador Aguillon Crew"/>
  </r>
  <r>
    <x v="4"/>
    <x v="3"/>
    <d v="2025-05-13T00:00:00"/>
    <x v="3"/>
    <s v="05/14/2025 1:37 PM"/>
    <d v="2025-05-15T11:37:41"/>
    <x v="1"/>
    <n v="8"/>
    <s v=""/>
    <s v="4106 6001G - PPO Conc Overlay Pour"/>
    <s v="240802 - Miguel T. Tovar"/>
    <s v="Salvador Aguillon Crew"/>
  </r>
  <r>
    <x v="4"/>
    <x v="3"/>
    <d v="2025-05-13T00:00:00"/>
    <x v="3"/>
    <s v="05/14/2025 1:37 PM"/>
    <d v="2025-05-15T11:37:41"/>
    <x v="1"/>
    <n v="2"/>
    <s v=""/>
    <s v="4106 6001D - PPO Conc Overlay Prep for Over"/>
    <s v="240802 - Miguel T. Tovar"/>
    <s v="Salvador Aguillon Crew"/>
  </r>
  <r>
    <x v="4"/>
    <x v="3"/>
    <d v="2025-05-13T00:00:00"/>
    <x v="3"/>
    <s v="05/14/2025 1:37 PM"/>
    <d v="2025-05-15T11:37:41"/>
    <x v="1"/>
    <n v="2"/>
    <s v=""/>
    <s v="4106 6001C - PPO Conc Overlay Setup Machine"/>
    <s v="240802 - Miguel T. Tovar"/>
    <s v="Salvador Aguillon Crew"/>
  </r>
  <r>
    <x v="4"/>
    <x v="3"/>
    <d v="2025-05-13T00:00:00"/>
    <x v="3"/>
    <s v="05/14/2025 8:39 AM"/>
    <d v="2025-05-14T13:42:20"/>
    <x v="1"/>
    <n v="2"/>
    <s v=""/>
    <s v="785 6015B - BJR SPC Clean and Prep"/>
    <s v="240718 - Abraham A. Casarez"/>
    <s v="Juan Lopez's Crew"/>
  </r>
  <r>
    <x v="4"/>
    <x v="3"/>
    <d v="2025-05-13T00:00:00"/>
    <x v="3"/>
    <s v="05/14/2025 8:40 AM"/>
    <d v="2025-05-14T13:42:20"/>
    <x v="1"/>
    <n v="2"/>
    <s v=""/>
    <s v="785 6015F - BJR SPC Haul off Broken concre"/>
    <s v="240718 - Abraham A. Casarez"/>
    <s v="Juan Lopez's Crew"/>
  </r>
  <r>
    <x v="4"/>
    <x v="3"/>
    <d v="2025-05-13T00:00:00"/>
    <x v="3"/>
    <s v="05/14/2025 8:40 AM"/>
    <d v="2025-05-14T13:42:20"/>
    <x v="1"/>
    <n v="2"/>
    <s v=""/>
    <s v="429 6004A - PT DECK REP Chip Clean Areas 4"/>
    <s v="240718 - Abraham A. Casarez"/>
    <s v="Juan Lopez's Crew"/>
  </r>
  <r>
    <x v="4"/>
    <x v="3"/>
    <d v="2025-05-13T00:00:00"/>
    <x v="3"/>
    <s v="05/14/2025 8:40 AM"/>
    <d v="2025-05-14T13:42:20"/>
    <x v="1"/>
    <n v="2.5"/>
    <s v=""/>
    <s v="785 6015H - BJR SPC Pour Armor Joint"/>
    <s v="240718 - Abraham A. Casarez"/>
    <s v="Juan Lopez's Crew"/>
  </r>
  <r>
    <x v="4"/>
    <x v="3"/>
    <d v="2025-05-13T00:00:00"/>
    <x v="3"/>
    <s v="05/14/2025 8:39 AM"/>
    <d v="2025-05-14T13:42:14"/>
    <x v="1"/>
    <n v="2"/>
    <s v=""/>
    <s v="785 6015A - BJR SPC Chip Area 1.25"/>
    <s v="240718 - Abraham A. Casarez"/>
    <s v="Juan Lopez's Crew"/>
  </r>
  <r>
    <x v="4"/>
    <x v="3"/>
    <d v="2025-05-13T00:00:00"/>
    <x v="3"/>
    <s v="05/14/2025 8:39 AM"/>
    <d v="2025-05-14T13:42:36"/>
    <x v="1"/>
    <n v="2"/>
    <s v=""/>
    <s v="785 6015A - BJR SPC Chip Area 1.25"/>
    <s v="240759 - Jason Hernandez"/>
    <s v="Juan Lopez's Crew"/>
  </r>
  <r>
    <x v="4"/>
    <x v="3"/>
    <d v="2025-05-13T00:00:00"/>
    <x v="3"/>
    <s v="05/14/2025 8:40 AM"/>
    <d v="2025-05-14T13:42:36"/>
    <x v="1"/>
    <n v="2"/>
    <s v=""/>
    <s v="785 6015F - BJR SPC Haul off Broken concre"/>
    <s v="240759 - Jason Hernandez"/>
    <s v="Juan Lopez's Crew"/>
  </r>
  <r>
    <x v="4"/>
    <x v="3"/>
    <d v="2025-05-13T00:00:00"/>
    <x v="3"/>
    <s v="05/14/2025 8:40 AM"/>
    <d v="2025-05-14T13:42:36"/>
    <x v="1"/>
    <n v="2"/>
    <s v=""/>
    <s v="429 6004A - PT DECK REP Chip Clean Areas 4"/>
    <s v="240759 - Jason Hernandez"/>
    <s v="Juan Lopez's Crew"/>
  </r>
  <r>
    <x v="4"/>
    <x v="3"/>
    <d v="2025-05-13T00:00:00"/>
    <x v="3"/>
    <s v="05/14/2025 8:40 AM"/>
    <d v="2025-05-14T13:42:36"/>
    <x v="1"/>
    <n v="2.5"/>
    <s v=""/>
    <s v="785 6015H - BJR SPC Pour Armor Joint"/>
    <s v="240759 - Jason Hernandez"/>
    <s v="Juan Lopez's Crew"/>
  </r>
  <r>
    <x v="4"/>
    <x v="3"/>
    <d v="2025-05-13T00:00:00"/>
    <x v="3"/>
    <s v="05/14/2025 8:39 AM"/>
    <d v="2025-05-14T13:42:36"/>
    <x v="1"/>
    <n v="2"/>
    <s v=""/>
    <s v="785 6015B - BJR SPC Clean and Prep"/>
    <s v="240759 - Jason Hernandez"/>
    <s v="Juan Lopez's Crew"/>
  </r>
  <r>
    <x v="4"/>
    <x v="3"/>
    <d v="2025-05-13T00:00:00"/>
    <x v="3"/>
    <s v="05/14/2025 8:39 AM"/>
    <d v="2025-05-14T13:42:34"/>
    <x v="1"/>
    <n v="2"/>
    <s v=""/>
    <s v="785 6015B - BJR SPC Clean and Prep"/>
    <s v="240122 - Juan Lopez"/>
    <s v="Juan Lopez's Crew"/>
  </r>
  <r>
    <x v="4"/>
    <x v="3"/>
    <d v="2025-05-13T00:00:00"/>
    <x v="3"/>
    <s v="05/14/2025 8:40 AM"/>
    <d v="2025-05-14T13:42:34"/>
    <x v="1"/>
    <n v="2"/>
    <s v=""/>
    <s v="785 6015F - BJR SPC Haul off Broken concre"/>
    <s v="240122 - Juan Lopez"/>
    <s v="Juan Lopez's Crew"/>
  </r>
  <r>
    <x v="4"/>
    <x v="3"/>
    <d v="2025-05-13T00:00:00"/>
    <x v="3"/>
    <s v="05/14/2025 8:40 AM"/>
    <d v="2025-05-14T13:42:34"/>
    <x v="1"/>
    <n v="2"/>
    <s v=""/>
    <s v="429 6004A - PT DECK REP Chip Clean Areas 4"/>
    <s v="240122 - Juan Lopez"/>
    <s v="Juan Lopez's Crew"/>
  </r>
  <r>
    <x v="4"/>
    <x v="3"/>
    <d v="2025-05-13T00:00:00"/>
    <x v="3"/>
    <s v="05/14/2025 8:39 AM"/>
    <d v="2025-05-14T13:42:34"/>
    <x v="1"/>
    <n v="2"/>
    <s v=""/>
    <s v="785 6015A - BJR SPC Chip Area 1.25"/>
    <s v="240122 - Juan Lopez"/>
    <s v="Juan Lopez's Crew"/>
  </r>
  <r>
    <x v="4"/>
    <x v="3"/>
    <d v="2025-05-13T00:00:00"/>
    <x v="3"/>
    <s v="05/14/2025 8:39 AM"/>
    <d v="2025-05-14T13:42:22"/>
    <x v="1"/>
    <n v="2"/>
    <s v=""/>
    <s v="785 6015A - BJR SPC Chip Area 1.25"/>
    <s v="240763 - Brian M. Garza"/>
    <s v="Juan Lopez's Crew"/>
  </r>
  <r>
    <x v="4"/>
    <x v="3"/>
    <d v="2025-05-13T00:00:00"/>
    <x v="3"/>
    <s v="05/14/2025 8:39 AM"/>
    <d v="2025-05-14T13:42:22"/>
    <x v="1"/>
    <n v="2"/>
    <s v=""/>
    <s v="785 6015B - BJR SPC Clean and Prep"/>
    <s v="240763 - Brian M. Garza"/>
    <s v="Juan Lopez's Crew"/>
  </r>
  <r>
    <x v="4"/>
    <x v="3"/>
    <d v="2025-05-13T00:00:00"/>
    <x v="3"/>
    <s v="05/14/2025 8:40 AM"/>
    <d v="2025-05-14T13:42:22"/>
    <x v="1"/>
    <n v="2"/>
    <s v=""/>
    <s v="785 6015F - BJR SPC Haul off Broken concre"/>
    <s v="240763 - Brian M. Garza"/>
    <s v="Juan Lopez's Crew"/>
  </r>
  <r>
    <x v="4"/>
    <x v="3"/>
    <d v="2025-05-13T00:00:00"/>
    <x v="3"/>
    <s v="05/14/2025 8:40 AM"/>
    <d v="2025-05-14T13:42:22"/>
    <x v="1"/>
    <n v="2"/>
    <s v=""/>
    <s v="429 6004A - PT DECK REP Chip Clean Areas 4"/>
    <s v="240763 - Brian M. Garza"/>
    <s v="Juan Lopez's Crew"/>
  </r>
  <r>
    <x v="4"/>
    <x v="3"/>
    <d v="2025-05-13T00:00:00"/>
    <x v="3"/>
    <s v="05/14/2025 8:40 AM"/>
    <d v="2025-05-14T13:42:22"/>
    <x v="1"/>
    <n v="2.5"/>
    <s v=""/>
    <s v="785 6015H - BJR SPC Pour Armor Joint"/>
    <s v="240763 - Brian M. Garza"/>
    <s v="Juan Lopez's Crew"/>
  </r>
  <r>
    <x v="4"/>
    <x v="3"/>
    <d v="2025-05-13T00:00:00"/>
    <x v="3"/>
    <s v="05/14/2025 8:39 AM"/>
    <d v="2025-05-14T13:42:29"/>
    <x v="1"/>
    <n v="2"/>
    <s v=""/>
    <s v="785 6015A - BJR SPC Chip Area 1.25"/>
    <s v="240015 - Mauro Salinas"/>
    <s v="Juan Lopez's Crew"/>
  </r>
  <r>
    <x v="4"/>
    <x v="3"/>
    <d v="2025-05-13T00:00:00"/>
    <x v="3"/>
    <s v="05/14/2025 8:39 AM"/>
    <d v="2025-05-14T13:42:29"/>
    <x v="1"/>
    <n v="2"/>
    <s v=""/>
    <s v="785 6015B - BJR SPC Clean and Prep"/>
    <s v="240015 - Mauro Salinas"/>
    <s v="Juan Lopez's Crew"/>
  </r>
  <r>
    <x v="4"/>
    <x v="3"/>
    <d v="2025-05-13T00:00:00"/>
    <x v="3"/>
    <s v="05/14/2025 8:39 AM"/>
    <d v="2025-05-14T13:42:29"/>
    <x v="1"/>
    <n v="2"/>
    <s v=""/>
    <s v="785 6015F - BJR SPC Haul off Broken concre"/>
    <s v="240015 - Mauro Salinas"/>
    <s v="Juan Lopez's Crew"/>
  </r>
  <r>
    <x v="4"/>
    <x v="3"/>
    <d v="2025-05-13T00:00:00"/>
    <x v="3"/>
    <s v="05/14/2025 8:39 AM"/>
    <d v="2025-05-14T13:42:29"/>
    <x v="1"/>
    <n v="2"/>
    <s v=""/>
    <s v="429 6004A - PT DECK REP Chip Clean Areas 4"/>
    <s v="240015 - Mauro Salinas"/>
    <s v="Juan Lopez's Crew"/>
  </r>
  <r>
    <x v="4"/>
    <x v="3"/>
    <d v="2025-05-13T00:00:00"/>
    <x v="3"/>
    <s v="05/14/2025 8:39 AM"/>
    <d v="2025-05-14T13:42:29"/>
    <x v="1"/>
    <n v="2.5"/>
    <s v=""/>
    <s v="785 6015H - BJR SPC Pour Armor Joint"/>
    <s v="240015 - Mauro Salinas"/>
    <s v="Juan Lopez's Crew"/>
  </r>
  <r>
    <x v="4"/>
    <x v="3"/>
    <d v="2025-05-13T00:00:00"/>
    <x v="3"/>
    <s v="05/14/2025 8:39 AM"/>
    <d v="2025-05-14T13:42:31"/>
    <x v="1"/>
    <n v="2"/>
    <s v=""/>
    <s v="785 6015A - BJR SPC Chip Area 1.25"/>
    <s v="240811 - Kevin Quinones"/>
    <s v="Juan Lopez's Crew"/>
  </r>
  <r>
    <x v="4"/>
    <x v="3"/>
    <d v="2025-05-13T00:00:00"/>
    <x v="3"/>
    <s v="05/14/2025 8:39 AM"/>
    <d v="2025-05-14T13:42:31"/>
    <x v="1"/>
    <n v="2"/>
    <s v=""/>
    <s v="785 6015B - BJR SPC Clean and Prep"/>
    <s v="240811 - Kevin Quinones"/>
    <s v="Juan Lopez's Crew"/>
  </r>
  <r>
    <x v="4"/>
    <x v="3"/>
    <d v="2025-05-13T00:00:00"/>
    <x v="3"/>
    <s v="05/14/2025 8:39 AM"/>
    <d v="2025-05-14T13:42:31"/>
    <x v="1"/>
    <n v="2"/>
    <s v=""/>
    <s v="785 6015F - BJR SPC Haul off Broken concre"/>
    <s v="240811 - Kevin Quinones"/>
    <s v="Juan Lopez's Crew"/>
  </r>
  <r>
    <x v="4"/>
    <x v="3"/>
    <d v="2025-05-13T00:00:00"/>
    <x v="3"/>
    <s v="05/14/2025 8:40 AM"/>
    <d v="2025-05-14T13:42:31"/>
    <x v="1"/>
    <n v="2"/>
    <s v=""/>
    <s v="429 6004A - PT DECK REP Chip Clean Areas 4"/>
    <s v="240811 - Kevin Quinones"/>
    <s v="Juan Lopez's Crew"/>
  </r>
  <r>
    <x v="4"/>
    <x v="3"/>
    <d v="2025-05-13T00:00:00"/>
    <x v="3"/>
    <s v="05/14/2025 8:40 AM"/>
    <d v="2025-05-14T13:42:31"/>
    <x v="1"/>
    <n v="2.5"/>
    <s v=""/>
    <s v="785 6015H - BJR SPC Pour Armor Joint"/>
    <s v="240811 - Kevin Quinones"/>
    <s v="Juan Lopez's Crew"/>
  </r>
  <r>
    <x v="4"/>
    <x v="3"/>
    <d v="2025-05-13T00:00:00"/>
    <x v="3"/>
    <s v="05/14/2025 1:37 PM"/>
    <d v="2025-05-15T11:37:39"/>
    <x v="1"/>
    <n v="2"/>
    <s v=""/>
    <s v="4106 6001C - PPO Conc Overlay Setup Machine"/>
    <s v="240297 - Isaac Caamal"/>
    <s v="Salvador Aguillon Crew"/>
  </r>
  <r>
    <x v="4"/>
    <x v="3"/>
    <d v="2025-05-13T00:00:00"/>
    <x v="3"/>
    <s v="05/14/2025 1:37 PM"/>
    <d v="2025-05-15T11:37:39"/>
    <x v="1"/>
    <n v="2"/>
    <s v=""/>
    <s v="4106 6001D - PPO Conc Overlay Prep for Over"/>
    <s v="240297 - Isaac Caamal"/>
    <s v="Salvador Aguillon Crew"/>
  </r>
  <r>
    <x v="4"/>
    <x v="3"/>
    <d v="2025-05-13T00:00:00"/>
    <x v="3"/>
    <s v="05/14/2025 1:37 PM"/>
    <d v="2025-05-15T11:37:39"/>
    <x v="1"/>
    <n v="8"/>
    <s v=""/>
    <s v="4106 6001G - PPO Conc Overlay Pour"/>
    <s v="240297 - Isaac Caamal"/>
    <s v="Salvador Aguillon Crew"/>
  </r>
  <r>
    <x v="4"/>
    <x v="3"/>
    <d v="2025-05-12T00:00:00"/>
    <x v="4"/>
    <s v="05/13/2025 2:14 PM"/>
    <d v="2025-05-14T12:33:33"/>
    <x v="1"/>
    <n v="2"/>
    <s v=""/>
    <s v="4106 6001C - PPO Conc Overlay Setup Machine"/>
    <s v="240297 - Isaac Caamal"/>
    <s v="Salvador Aguillon Crew"/>
  </r>
  <r>
    <x v="4"/>
    <x v="3"/>
    <d v="2025-05-12T00:00:00"/>
    <x v="4"/>
    <s v="05/13/2025 2:14 PM"/>
    <d v="2025-05-14T12:33:33"/>
    <x v="1"/>
    <n v="4"/>
    <s v=""/>
    <s v="4106 6001D - PPO Conc Overlay Prep for Over"/>
    <s v="240297 - Isaac Caamal"/>
    <s v="Salvador Aguillon Crew"/>
  </r>
  <r>
    <x v="4"/>
    <x v="3"/>
    <d v="2025-05-12T00:00:00"/>
    <x v="4"/>
    <s v="05/13/2025 2:14 PM"/>
    <d v="2025-05-14T12:33:33"/>
    <x v="1"/>
    <n v="6.5"/>
    <s v=""/>
    <s v="4106 6001G - PPO Conc Overlay Pour"/>
    <s v="240297 - Isaac Caamal"/>
    <s v="Salvador Aguillon Crew"/>
  </r>
  <r>
    <x v="4"/>
    <x v="3"/>
    <d v="2025-05-12T00:00:00"/>
    <x v="4"/>
    <s v="05/13/2025 2:14 PM"/>
    <d v="2025-05-14T12:33:37"/>
    <x v="1"/>
    <n v="2"/>
    <s v=""/>
    <s v="4106 6001C - PPO Conc Overlay Setup Machine"/>
    <s v="240709 - Agustin Ruiz Ledesma"/>
    <s v="Salvador Aguillon Crew"/>
  </r>
  <r>
    <x v="4"/>
    <x v="3"/>
    <d v="2025-05-12T00:00:00"/>
    <x v="4"/>
    <s v="05/13/2025 2:14 PM"/>
    <d v="2025-05-14T12:33:37"/>
    <x v="1"/>
    <n v="2"/>
    <s v=""/>
    <s v="4106 6001D - PPO Conc Overlay Prep for Over"/>
    <s v="240709 - Agustin Ruiz Ledesma"/>
    <s v="Salvador Aguillon Crew"/>
  </r>
  <r>
    <x v="4"/>
    <x v="3"/>
    <d v="2025-05-12T00:00:00"/>
    <x v="4"/>
    <s v="05/13/2025 2:14 PM"/>
    <d v="2025-05-14T12:33:37"/>
    <x v="1"/>
    <n v="2"/>
    <s v=""/>
    <s v="4106 6001G - PPO Conc Overlay Pour"/>
    <s v="240709 - Agustin Ruiz Ledesma"/>
    <s v="Salvador Aguillon Crew"/>
  </r>
  <r>
    <x v="4"/>
    <x v="3"/>
    <d v="2025-05-13T00:00:00"/>
    <x v="3"/>
    <s v="05/14/2025 1:37 PM"/>
    <d v="2025-05-15T11:37:28"/>
    <x v="1"/>
    <n v="6"/>
    <s v=""/>
    <s v="4106 6001G - PPO Conc Overlay Pour"/>
    <s v="240019 - Salvador Aguillon"/>
    <s v="Salvador Aguillon Crew"/>
  </r>
  <r>
    <x v="4"/>
    <x v="3"/>
    <d v="2025-05-13T00:00:00"/>
    <x v="3"/>
    <s v="05/14/2025 1:37 PM"/>
    <d v="2025-05-15T11:37:34"/>
    <x v="1"/>
    <n v="1"/>
    <s v=""/>
    <s v="4106 6001D - PPO Conc Overlay Prep for Over"/>
    <s v="240019 - Salvador Aguillon"/>
    <s v="Salvador Aguillon Crew"/>
  </r>
  <r>
    <x v="4"/>
    <x v="3"/>
    <d v="2025-05-13T00:00:00"/>
    <x v="3"/>
    <s v="05/14/2025 1:37 PM"/>
    <d v="2025-05-15T11:37:34"/>
    <x v="1"/>
    <n v="1"/>
    <s v=""/>
    <s v="4106 6001C - PPO Conc Overlay Setup Machine"/>
    <s v="240019 - Salvador Aguillon"/>
    <s v="Salvador Aguillon Crew"/>
  </r>
  <r>
    <x v="4"/>
    <x v="3"/>
    <d v="2025-05-12T00:00:00"/>
    <x v="4"/>
    <s v="05/13/2025 2:13 PM"/>
    <d v="2025-05-14T12:33:21"/>
    <x v="1"/>
    <n v="1"/>
    <s v=""/>
    <s v="4106 6001C - PPO Conc Overlay Setup Machine"/>
    <s v="240019 - Salvador Aguillon"/>
    <s v="Salvador Aguillon Crew"/>
  </r>
  <r>
    <x v="4"/>
    <x v="3"/>
    <d v="2025-05-12T00:00:00"/>
    <x v="4"/>
    <s v="05/13/2025 2:13 PM"/>
    <d v="2025-05-14T12:33:21"/>
    <x v="1"/>
    <n v="1"/>
    <s v=""/>
    <s v="4106 6001D - PPO Conc Overlay Prep for Over"/>
    <s v="240019 - Salvador Aguillon"/>
    <s v="Salvador Aguillon Crew"/>
  </r>
  <r>
    <x v="4"/>
    <x v="3"/>
    <d v="2025-05-12T00:00:00"/>
    <x v="4"/>
    <s v="05/13/2025 2:14 PM"/>
    <d v="2025-05-14T12:33:22"/>
    <x v="1"/>
    <n v="6"/>
    <s v=""/>
    <s v="4106 6001G - PPO Conc Overlay Pour"/>
    <s v="240019 - Salvador Aguillon"/>
    <s v="Salvador Aguillon Crew"/>
  </r>
  <r>
    <x v="4"/>
    <x v="3"/>
    <d v="2025-05-13T00:00:00"/>
    <x v="3"/>
    <s v="05/14/2025 6:57 AM"/>
    <d v="2025-05-14T12:39:49"/>
    <x v="1"/>
    <n v="10.5"/>
    <s v=""/>
    <s v="502 6001B - TRAFF Full Single Lanes Closur"/>
    <s v="240828 - Mario De La Torre"/>
    <s v="Omar Ramirez Traffic Crew"/>
  </r>
  <r>
    <x v="4"/>
    <x v="3"/>
    <d v="2025-05-13T00:00:00"/>
    <x v="3"/>
    <s v="05/14/2025 6:57 AM"/>
    <d v="2025-05-14T12:39:53"/>
    <x v="1"/>
    <n v="9"/>
    <s v=""/>
    <s v="502 6001B - TRAFF Full Single Lanes Closur"/>
    <s v="240254 - Salvador Rodriguez Jr"/>
    <s v="Omar Ramirez Traffic Crew"/>
  </r>
  <r>
    <x v="4"/>
    <x v="3"/>
    <d v="2025-05-15T00:00:00"/>
    <x v="1"/>
    <s v="05/15/2025 2:51 AM"/>
    <d v="2025-05-15T11:39:06"/>
    <x v="1"/>
    <n v="7"/>
    <s v=""/>
    <s v="4106 6001M - PPC DRIVER"/>
    <s v="240819 - Nathan T. Jackson"/>
    <s v=""/>
  </r>
  <r>
    <x v="4"/>
    <x v="3"/>
    <d v="2025-05-13T00:00:00"/>
    <x v="3"/>
    <s v="05/14/2025 1:58 PM"/>
    <d v="2025-05-15T11:41:36"/>
    <x v="1"/>
    <n v="9"/>
    <s v=""/>
    <s v="4106 6001G - PPO Conc Overlay Pour"/>
    <s v="240076 - Miguel Rodriguez"/>
    <s v="Juan Rodriguez's Crew"/>
  </r>
  <r>
    <x v="4"/>
    <x v="3"/>
    <d v="2025-05-13T00:00:00"/>
    <x v="3"/>
    <s v="05/14/2025 1:57 PM"/>
    <d v="2025-05-15T11:41:36"/>
    <x v="1"/>
    <n v="3"/>
    <s v=""/>
    <s v="4106 6001H - PPO Conc Overlay Clean After P"/>
    <s v="240076 - Miguel Rodriguez"/>
    <s v="Juan Rodriguez's Crew"/>
  </r>
  <r>
    <x v="4"/>
    <x v="3"/>
    <d v="2025-05-13T00:00:00"/>
    <x v="3"/>
    <s v="05/14/2025 1:57 PM"/>
    <d v="2025-05-15T11:41:24"/>
    <x v="1"/>
    <n v="3"/>
    <s v=""/>
    <s v="4106 6001H - PPO Conc Overlay Clean After P"/>
    <s v="240374 - Angel J. Flores"/>
    <s v="Juan Rodriguez's Crew"/>
  </r>
  <r>
    <x v="4"/>
    <x v="3"/>
    <d v="2025-05-13T00:00:00"/>
    <x v="3"/>
    <s v="05/14/2025 1:58 PM"/>
    <d v="2025-05-15T11:41:24"/>
    <x v="1"/>
    <n v="9"/>
    <s v=""/>
    <s v="4106 6001G - PPO Conc Overlay Pour"/>
    <s v="240374 - Angel J. Flores"/>
    <s v="Juan Rodriguez's Crew"/>
  </r>
  <r>
    <x v="4"/>
    <x v="3"/>
    <d v="2025-05-13T00:00:00"/>
    <x v="3"/>
    <s v="05/14/2025 1:59 PM"/>
    <d v="2025-05-15T11:41:29"/>
    <x v="1"/>
    <n v="9"/>
    <s v=""/>
    <s v="4106 6001G - PPO Conc Overlay Pour"/>
    <s v="240033 - Ramon Deanda"/>
    <s v="Juan Rodriguez's Crew"/>
  </r>
  <r>
    <x v="4"/>
    <x v="3"/>
    <d v="2025-05-13T00:00:00"/>
    <x v="3"/>
    <s v="05/14/2025 1:57 PM"/>
    <d v="2025-05-15T11:41:29"/>
    <x v="1"/>
    <n v="3"/>
    <s v=""/>
    <s v="4106 6001H - PPO Conc Overlay Clean After P"/>
    <s v="240033 - Ramon Deanda"/>
    <s v="Juan Rodriguez's Crew"/>
  </r>
  <r>
    <x v="4"/>
    <x v="3"/>
    <d v="2025-05-13T00:00:00"/>
    <x v="3"/>
    <s v="05/14/2025 1:57 PM"/>
    <d v="2025-05-15T11:41:38"/>
    <x v="1"/>
    <n v="3"/>
    <s v=""/>
    <s v="4106 6001H - PPO Conc Overlay Clean After P"/>
    <s v="240774 - Jesus H. Bravo Martinez"/>
    <s v="Juan Rodriguez's Crew"/>
  </r>
  <r>
    <x v="4"/>
    <x v="3"/>
    <d v="2025-05-13T00:00:00"/>
    <x v="3"/>
    <s v="05/14/2025 1:58 PM"/>
    <d v="2025-05-15T11:41:38"/>
    <x v="1"/>
    <n v="9"/>
    <s v=""/>
    <s v="4106 6001G - PPO Conc Overlay Pour"/>
    <s v="240774 - Jesus H. Bravo Martinez"/>
    <s v="Juan Rodriguez's Crew"/>
  </r>
  <r>
    <x v="4"/>
    <x v="3"/>
    <d v="2025-05-13T00:00:00"/>
    <x v="3"/>
    <s v="05/14/2025 1:57 PM"/>
    <d v="2025-05-15T11:41:45"/>
    <x v="1"/>
    <n v="3"/>
    <s v=""/>
    <s v="4106 6001H - PPO Conc Overlay Clean After P"/>
    <s v="240075 - Juan P. Rodriguez"/>
    <s v="Juan Rodriguez's Crew"/>
  </r>
  <r>
    <x v="4"/>
    <x v="3"/>
    <d v="2025-05-13T00:00:00"/>
    <x v="3"/>
    <s v="05/14/2025 1:59 PM"/>
    <d v="2025-05-15T11:41:45"/>
    <x v="1"/>
    <n v="5"/>
    <s v=""/>
    <s v="4106 6001G - PPO Conc Overlay Pour"/>
    <s v="240075 - Juan P. Rodriguez"/>
    <s v="Juan Rodriguez's Crew"/>
  </r>
  <r>
    <x v="4"/>
    <x v="3"/>
    <d v="2025-05-13T00:00:00"/>
    <x v="3"/>
    <s v="05/14/2025 1:59 PM"/>
    <d v="2025-05-15T11:41:43"/>
    <x v="1"/>
    <n v="9"/>
    <s v=""/>
    <s v="4106 6001G - PPO Conc Overlay Pour"/>
    <s v="240064 - Jose M. Perez"/>
    <s v="Juan Rodriguez's Crew"/>
  </r>
  <r>
    <x v="4"/>
    <x v="3"/>
    <d v="2025-05-13T00:00:00"/>
    <x v="3"/>
    <s v="05/14/2025 1:57 PM"/>
    <d v="2025-05-15T11:41:43"/>
    <x v="1"/>
    <n v="3"/>
    <s v=""/>
    <s v="4106 6001H - PPO Conc Overlay Clean After P"/>
    <s v="240064 - Jose M. Perez"/>
    <s v="Juan Rodriguez's Crew"/>
  </r>
  <r>
    <x v="4"/>
    <x v="3"/>
    <d v="2025-05-13T00:00:00"/>
    <x v="3"/>
    <s v="05/14/2025 1:59 PM"/>
    <d v="2025-05-15T11:41:26"/>
    <x v="1"/>
    <n v="9"/>
    <s v=""/>
    <s v="4106 6001G - PPO Conc Overlay Pour"/>
    <s v="240504 - Carlos A. Rodriguez Avelar"/>
    <s v="Juan Rodriguez's Crew"/>
  </r>
  <r>
    <x v="4"/>
    <x v="3"/>
    <d v="2025-05-13T00:00:00"/>
    <x v="3"/>
    <s v="05/14/2025 1:57 PM"/>
    <d v="2025-05-15T11:41:26"/>
    <x v="1"/>
    <n v="3"/>
    <s v=""/>
    <s v="4106 6001H - PPO Conc Overlay Clean After P"/>
    <s v="240504 - Carlos A. Rodriguez Avelar"/>
    <s v="Juan Rodriguez's Crew"/>
  </r>
  <r>
    <x v="4"/>
    <x v="3"/>
    <d v="2025-05-13T00:00:00"/>
    <x v="3"/>
    <s v="05/14/2025 1:59 PM"/>
    <d v="2025-05-15T11:41:40"/>
    <x v="1"/>
    <n v="9"/>
    <s v=""/>
    <s v="4106 6001G - PPO Conc Overlay Pour"/>
    <s v="240708 - Heriberto Garcia Jr"/>
    <s v="Juan Rodriguez's Crew"/>
  </r>
  <r>
    <x v="4"/>
    <x v="3"/>
    <d v="2025-05-13T00:00:00"/>
    <x v="3"/>
    <s v="05/14/2025 1:57 PM"/>
    <d v="2025-05-15T11:41:40"/>
    <x v="1"/>
    <n v="3"/>
    <s v=""/>
    <s v="4106 6001H - PPO Conc Overlay Clean After P"/>
    <s v="240708 - Heriberto Garcia Jr"/>
    <s v="Juan Rodriguez's Crew"/>
  </r>
  <r>
    <x v="0"/>
    <x v="0"/>
    <d v="2025-05-16T00:00:00"/>
    <x v="0"/>
    <s v="05/16/2025 7:27 AM"/>
    <d v="2025-05-16T12:30:11"/>
    <x v="1"/>
    <n v="2"/>
    <s v=""/>
    <s v="9000 100A - PROJECT MANAGER ENGINEER"/>
    <s v="210073 - Bikhyat Adhikari"/>
    <s v=""/>
  </r>
  <r>
    <x v="6"/>
    <x v="2"/>
    <d v="2025-05-14T00:00:00"/>
    <x v="2"/>
    <s v="05/16/2025 7:27 AM"/>
    <d v="2025-05-16T12:29:39"/>
    <x v="1"/>
    <n v="8"/>
    <s v=""/>
    <s v="9000 100A - PROJECT MANAGER ENGINEER"/>
    <s v="210073 - Bikhyat Adhikari"/>
    <s v=""/>
  </r>
  <r>
    <x v="13"/>
    <x v="2"/>
    <d v="2025-05-13T00:00:00"/>
    <x v="3"/>
    <s v="05/16/2025 7:26 AM"/>
    <d v="2025-05-16T12:29:20"/>
    <x v="1"/>
    <n v="8"/>
    <s v=""/>
    <s v="9000 100A - PROJECT MANAGER ENGINEER"/>
    <s v="210073 - Bikhyat Adhikari"/>
    <s v=""/>
  </r>
  <r>
    <x v="25"/>
    <x v="2"/>
    <d v="2025-05-12T00:00:00"/>
    <x v="4"/>
    <s v="05/16/2025 7:27 AM"/>
    <d v="2025-05-16T12:29:55"/>
    <x v="1"/>
    <n v="8"/>
    <s v=""/>
    <s v="9000 100A - PROJECT MANAGER ENGINEER"/>
    <s v="210073 - Bikhyat Adhikari"/>
    <s v=""/>
  </r>
  <r>
    <x v="28"/>
    <x v="2"/>
    <d v="2025-05-15T00:00:00"/>
    <x v="1"/>
    <s v="05/16/2025 7:27 AM"/>
    <d v="2025-05-16T12:29:49"/>
    <x v="1"/>
    <n v="4"/>
    <s v=""/>
    <s v="9000 100A - PROJECT MANAGER ENGINEER"/>
    <s v="210073 - Bikhyat Adhikari"/>
    <s v=""/>
  </r>
  <r>
    <x v="31"/>
    <x v="2"/>
    <d v="2025-05-15T00:00:00"/>
    <x v="1"/>
    <s v="05/16/2025 7:27 AM"/>
    <d v="2025-05-16T12:29:14"/>
    <x v="1"/>
    <n v="4"/>
    <s v=""/>
    <s v="9000 100A - PROJECT MANAGER ENGINEER"/>
    <s v="210073 - Bikhyat Adhikari"/>
    <s v=""/>
  </r>
  <r>
    <x v="27"/>
    <x v="2"/>
    <d v="2025-05-16T00:00:00"/>
    <x v="0"/>
    <s v="05/16/2025 7:28 AM"/>
    <d v="2025-05-16T12:30:44"/>
    <x v="1"/>
    <n v="2"/>
    <s v=""/>
    <s v="9000 100A - PROJECT MANAGER ENGINEER"/>
    <s v="210073 - Bikhyat Adhikari"/>
    <s v=""/>
  </r>
  <r>
    <x v="26"/>
    <x v="2"/>
    <d v="2025-05-16T00:00:00"/>
    <x v="0"/>
    <s v="05/16/2025 7:29 AM"/>
    <d v="2025-05-16T12:30:50"/>
    <x v="1"/>
    <n v="2"/>
    <s v=""/>
    <s v="9000 100A - PROJECT MANAGER ENGINEER"/>
    <s v="210073 - Bikhyat Adhikari"/>
    <s v=""/>
  </r>
  <r>
    <x v="10"/>
    <x v="5"/>
    <d v="2025-05-13T00:00:00"/>
    <x v="3"/>
    <s v="05/14/2025 6:18 AM"/>
    <d v="2025-05-19T11:35:17"/>
    <x v="1"/>
    <n v="8"/>
    <s v=""/>
    <s v="PTO - PTO"/>
    <s v="240801 - Justin D. Hampton"/>
    <s v=""/>
  </r>
  <r>
    <x v="10"/>
    <x v="5"/>
    <d v="2025-05-14T00:00:00"/>
    <x v="2"/>
    <s v="05/16/2025 12:21 PM"/>
    <d v="2025-05-19T11:35:17"/>
    <x v="1"/>
    <n v="8"/>
    <s v=""/>
    <s v="9000 100S - Safety/Survey/Scheduling"/>
    <s v="240801 - Justin D. Hampton"/>
    <s v=""/>
  </r>
  <r>
    <x v="10"/>
    <x v="5"/>
    <d v="2025-05-15T00:00:00"/>
    <x v="1"/>
    <s v="05/16/2025 12:21 PM"/>
    <d v="2025-05-19T11:35:17"/>
    <x v="1"/>
    <n v="8"/>
    <s v=""/>
    <s v="9000 100S - Safety/Survey/Scheduling"/>
    <s v="240801 - Justin D. Hampton"/>
    <s v=""/>
  </r>
  <r>
    <x v="10"/>
    <x v="5"/>
    <d v="2025-05-16T00:00:00"/>
    <x v="0"/>
    <s v="05/16/2025 12:21 PM"/>
    <d v="2025-05-19T11:35:17"/>
    <x v="1"/>
    <n v="8"/>
    <s v=""/>
    <s v="9000 100S - Safety/Survey/Scheduling"/>
    <s v="240801 - Justin D. Hampton"/>
    <s v=""/>
  </r>
  <r>
    <x v="10"/>
    <x v="5"/>
    <d v="2025-05-15T00:00:00"/>
    <x v="1"/>
    <s v="05/15/2025 9:35 PM"/>
    <d v="2025-05-19T11:35:41"/>
    <x v="1"/>
    <n v="8"/>
    <s v=""/>
    <s v="9000 100S - Safety/Survey/Scheduling"/>
    <s v="240807 - Robert S. Neff"/>
    <s v=""/>
  </r>
  <r>
    <x v="10"/>
    <x v="5"/>
    <d v="2025-05-16T00:00:00"/>
    <x v="0"/>
    <s v="05/16/2025 1:13 PM"/>
    <d v="2025-05-19T11:35:41"/>
    <x v="1"/>
    <n v="6"/>
    <s v=""/>
    <s v="9000 100S - Safety/Survey/Scheduling"/>
    <s v="240807 - Robert S. Neff"/>
    <s v=""/>
  </r>
  <r>
    <x v="10"/>
    <x v="5"/>
    <d v="2025-05-15T00:00:00"/>
    <x v="1"/>
    <s v="05/16/2025 1:24 PM"/>
    <d v="2025-05-19T11:35:21"/>
    <x v="1"/>
    <n v="8"/>
    <s v=""/>
    <s v="9000 100S - Safety/Survey/Scheduling"/>
    <s v="240165 - Luis E. Murcia Orellana"/>
    <s v=""/>
  </r>
  <r>
    <x v="10"/>
    <x v="5"/>
    <d v="2025-05-12T00:00:00"/>
    <x v="4"/>
    <s v="05/12/2025 5:15 PM"/>
    <d v="2025-05-19T11:35:14"/>
    <x v="1"/>
    <n v="3"/>
    <s v=""/>
    <s v="9000 100S - Safety/Survey/Scheduling"/>
    <s v="210036 - Jose C. Ramirez"/>
    <s v=""/>
  </r>
  <r>
    <x v="10"/>
    <x v="5"/>
    <d v="2025-05-14T00:00:00"/>
    <x v="2"/>
    <s v="05/15/2025 8:26 AM"/>
    <d v="2025-05-19T11:35:14"/>
    <x v="1"/>
    <n v="3"/>
    <s v=""/>
    <s v="9000 100S - Safety/Survey/Scheduling"/>
    <s v="210036 - Jose C. Ramirez"/>
    <s v=""/>
  </r>
  <r>
    <x v="10"/>
    <x v="5"/>
    <d v="2025-05-15T00:00:00"/>
    <x v="1"/>
    <s v="05/15/2025 6:45 PM"/>
    <d v="2025-05-19T11:35:14"/>
    <x v="1"/>
    <n v="8"/>
    <s v=""/>
    <s v="9000 100S - Safety/Survey/Scheduling"/>
    <s v="210036 - Jose C. Ramirez"/>
    <s v=""/>
  </r>
  <r>
    <x v="10"/>
    <x v="5"/>
    <d v="2025-05-12T00:00:00"/>
    <x v="4"/>
    <s v="05/13/2025 9:03 AM"/>
    <d v="2025-05-19T11:35:38"/>
    <x v="1"/>
    <n v="1"/>
    <s v=""/>
    <s v="9000 100S - Safety/Survey/Scheduling"/>
    <s v="240815 - Osiel Salaices"/>
    <s v=""/>
  </r>
  <r>
    <x v="10"/>
    <x v="5"/>
    <d v="2025-05-14T00:00:00"/>
    <x v="2"/>
    <s v="05/14/2025 2:55 PM"/>
    <d v="2025-05-19T11:35:38"/>
    <x v="1"/>
    <n v="2"/>
    <s v=""/>
    <s v="9000 100S - Safety/Survey/Scheduling"/>
    <s v="240815 - Osiel Salaices"/>
    <s v=""/>
  </r>
  <r>
    <x v="10"/>
    <x v="5"/>
    <d v="2025-05-15T00:00:00"/>
    <x v="1"/>
    <s v="05/15/2025 2:37 PM"/>
    <d v="2025-05-19T11:35:38"/>
    <x v="1"/>
    <n v="8"/>
    <s v=""/>
    <s v="9000 100S - Safety/Survey/Scheduling"/>
    <s v="240815 - Osiel Salaices"/>
    <s v=""/>
  </r>
  <r>
    <x v="10"/>
    <x v="5"/>
    <d v="2025-05-16T00:00:00"/>
    <x v="0"/>
    <s v="05/16/2025 8:47 PM"/>
    <d v="2025-05-19T11:35:38"/>
    <x v="1"/>
    <n v="8"/>
    <s v=""/>
    <s v="9000 100S - Safety/Survey/Scheduling"/>
    <s v="240815 - Osiel Salaices"/>
    <s v=""/>
  </r>
  <r>
    <x v="0"/>
    <x v="0"/>
    <d v="2025-05-14T00:00:00"/>
    <x v="2"/>
    <s v="05/14/2025 6:26 PM"/>
    <d v="2025-05-16T19:19:33"/>
    <x v="1"/>
    <n v="11.5"/>
    <s v=""/>
    <s v="9000 100C - LD INOUT SHOW UP REPAIR LABOR"/>
    <s v="240820 - Garrett Briscoe"/>
    <s v=""/>
  </r>
  <r>
    <x v="0"/>
    <x v="0"/>
    <d v="2025-05-14T00:00:00"/>
    <x v="2"/>
    <s v="05/14/2025 2:55 PM"/>
    <d v="2025-05-16T19:35:58"/>
    <x v="1"/>
    <n v="2"/>
    <s v=""/>
    <s v="9000 100A - PROJECT MANAGER ENGINEER"/>
    <s v="240815 - Osiel Salaices"/>
    <s v=""/>
  </r>
  <r>
    <x v="0"/>
    <x v="0"/>
    <d v="2025-05-14T00:00:00"/>
    <x v="2"/>
    <s v="05/16/2025 10:50 AM"/>
    <d v="2025-05-16T19:19:15"/>
    <x v="1"/>
    <n v="8"/>
    <s v=""/>
    <s v="9000 100B - SUPERINTENDENT"/>
    <s v="240036 - Catalino Flores Jr"/>
    <s v=""/>
  </r>
  <r>
    <x v="0"/>
    <x v="0"/>
    <d v="2025-05-15T00:00:00"/>
    <x v="1"/>
    <s v="05/16/2025 10:50 AM"/>
    <d v="2025-05-16T19:19:15"/>
    <x v="1"/>
    <n v="8"/>
    <s v=""/>
    <s v="9000 100B - SUPERINTENDENT"/>
    <s v="240036 - Catalino Flores Jr"/>
    <s v=""/>
  </r>
  <r>
    <x v="0"/>
    <x v="0"/>
    <d v="2025-05-16T00:00:00"/>
    <x v="0"/>
    <s v="05/16/2025 10:50 AM"/>
    <d v="2025-05-16T19:19:15"/>
    <x v="1"/>
    <n v="8"/>
    <s v=""/>
    <s v="9000 100B - SUPERINTENDENT"/>
    <s v="240036 - Catalino Flores Jr"/>
    <s v=""/>
  </r>
  <r>
    <x v="0"/>
    <x v="0"/>
    <d v="2025-05-14T00:00:00"/>
    <x v="2"/>
    <s v="05/15/2025 8:26 AM"/>
    <d v="2025-05-16T19:35:56"/>
    <x v="1"/>
    <n v="2.5"/>
    <s v=""/>
    <s v="9000 100A - PROJECT MANAGER ENGINEER"/>
    <s v="210036 - Jose C. Ramirez"/>
    <s v=""/>
  </r>
  <r>
    <x v="0"/>
    <x v="0"/>
    <d v="2025-05-15T00:00:00"/>
    <x v="1"/>
    <s v="05/15/2025 12:06 PM"/>
    <d v="2025-05-16T19:23:47"/>
    <x v="1"/>
    <n v="5"/>
    <s v=""/>
    <s v="9000 100S - SAFETY SCH"/>
    <s v="800072 - Mario Moya"/>
    <s v=""/>
  </r>
  <r>
    <x v="0"/>
    <x v="0"/>
    <d v="2025-05-15T00:00:00"/>
    <x v="1"/>
    <s v="05/15/2025 12:06 PM"/>
    <d v="2025-05-16T19:23:47"/>
    <x v="1"/>
    <n v="5"/>
    <s v=""/>
    <s v="9000 100S - SAFETY SCH"/>
    <s v="800072 - Mario Moya"/>
    <s v=""/>
  </r>
  <r>
    <x v="0"/>
    <x v="0"/>
    <d v="2025-05-14T00:00:00"/>
    <x v="2"/>
    <s v="05/14/2025 3:33 PM"/>
    <d v="2025-05-16T19:23:47"/>
    <x v="1"/>
    <n v="2"/>
    <s v=""/>
    <s v="9000 100S - SAFETY SCH"/>
    <s v="800072 - Mario Moya"/>
    <s v=""/>
  </r>
  <r>
    <x v="0"/>
    <x v="0"/>
    <d v="2025-05-14T00:00:00"/>
    <x v="2"/>
    <s v="05/15/2025 6:40 AM"/>
    <d v="2025-05-15T15:52:07"/>
    <x v="1"/>
    <n v="3"/>
    <s v=""/>
    <s v="460 4000A - 623 INS DOWEL SDW LUG"/>
    <s v="240051 - Daniel Lopez"/>
    <s v="Daniel Lopez's Crew"/>
  </r>
  <r>
    <x v="0"/>
    <x v="0"/>
    <d v="2025-05-14T00:00:00"/>
    <x v="2"/>
    <s v="05/15/2025 6:31 AM"/>
    <d v="2025-05-15T15:52:07"/>
    <x v="1"/>
    <n v="2"/>
    <s v=""/>
    <s v="200 4000B - 355 FG SDW 4"/>
    <s v="240051 - Daniel Lopez"/>
    <s v="Daniel Lopez's Crew"/>
  </r>
  <r>
    <x v="0"/>
    <x v="0"/>
    <d v="2025-05-14T00:00:00"/>
    <x v="2"/>
    <s v="05/15/2025 6:31 AM"/>
    <d v="2025-05-15T15:52:07"/>
    <x v="1"/>
    <n v="3"/>
    <s v=""/>
    <s v="200 4000C - 355 F P S SDW 4"/>
    <s v="240051 - Daniel Lopez"/>
    <s v="Daniel Lopez's Crew"/>
  </r>
  <r>
    <x v="0"/>
    <x v="0"/>
    <d v="2025-05-14T00:00:00"/>
    <x v="2"/>
    <s v="05/15/2025 6:31 AM"/>
    <d v="2025-05-15T15:52:09"/>
    <x v="1"/>
    <n v="3"/>
    <s v=""/>
    <s v="200 4000C - 355 F P S SDW 4"/>
    <s v="240601 - Ernesto Orrostieta Hernandez"/>
    <s v="Daniel Lopez's Crew"/>
  </r>
  <r>
    <x v="0"/>
    <x v="0"/>
    <d v="2025-05-14T00:00:00"/>
    <x v="2"/>
    <s v="05/15/2025 6:31 AM"/>
    <d v="2025-05-15T15:52:09"/>
    <x v="1"/>
    <n v="7"/>
    <s v=""/>
    <s v="200 4000B - 355 FG SDW 4"/>
    <s v="240601 - Ernesto Orrostieta Hernandez"/>
    <s v="Daniel Lopez's Crew"/>
  </r>
  <r>
    <x v="0"/>
    <x v="0"/>
    <d v="2025-05-14T00:00:00"/>
    <x v="2"/>
    <s v="05/14/2025 5:50 PM"/>
    <d v="2025-05-16T19:23:54"/>
    <x v="1"/>
    <n v="10"/>
    <s v=""/>
    <s v="200 4000A - 355 REM SDW 4"/>
    <s v="240468 - Leonel Frayre"/>
    <s v=""/>
  </r>
  <r>
    <x v="0"/>
    <x v="0"/>
    <d v="2025-05-14T00:00:00"/>
    <x v="2"/>
    <s v="05/15/2025 1:46 AM"/>
    <d v="2025-05-16T20:02:15"/>
    <x v="1"/>
    <n v="2"/>
    <s v=""/>
    <s v="580 4000A - 1601A TRAFFIC CONTROL"/>
    <s v="240263 - Ernest S. Lemon Jr"/>
    <s v="Roberto Lumbreras's Crew"/>
  </r>
  <r>
    <x v="0"/>
    <x v="0"/>
    <d v="2025-05-14T00:00:00"/>
    <x v="2"/>
    <s v="05/15/2025 1:47 AM"/>
    <d v="2025-05-16T20:02:23"/>
    <x v="1"/>
    <n v="2"/>
    <s v=""/>
    <s v="580 4000A - 1601A TRAFFIC CONTROL"/>
    <s v="240255 - Juan M. Luevano"/>
    <s v="Roberto Lumbreras's Crew"/>
  </r>
  <r>
    <x v="0"/>
    <x v="0"/>
    <d v="2025-05-14T00:00:00"/>
    <x v="2"/>
    <s v="05/14/2025 7:57 PM"/>
    <d v="2025-05-16T19:19:50"/>
    <x v="1"/>
    <n v="3"/>
    <s v=""/>
    <s v="9000 100E - CELL PH SAFETY TRASH STORAGE"/>
    <s v="240807 - Robert S. Neff"/>
    <s v=""/>
  </r>
  <r>
    <x v="0"/>
    <x v="0"/>
    <d v="2025-05-15T00:00:00"/>
    <x v="1"/>
    <s v="05/16/2025 7:14 AM"/>
    <d v="2025-05-16T20:02:21"/>
    <x v="1"/>
    <n v="9.5"/>
    <s v=""/>
    <s v="580 4000A - 1601A TRAFFIC CONTROL"/>
    <s v="240494 - Juan B. Hernandez"/>
    <s v="Roberto Lumbreras's Crew"/>
  </r>
  <r>
    <x v="0"/>
    <x v="0"/>
    <d v="2025-05-14T00:00:00"/>
    <x v="2"/>
    <s v="05/15/2025 1:35 AM"/>
    <d v="2025-05-16T20:01:59"/>
    <x v="1"/>
    <n v="2"/>
    <s v=""/>
    <s v="580 4000A - 1601A TRAFFIC CONTROL"/>
    <s v="240612 - Anthony I. Ibe"/>
    <s v="Roberto Lumbreras's Crew"/>
  </r>
  <r>
    <x v="0"/>
    <x v="0"/>
    <d v="2025-05-14T00:00:00"/>
    <x v="2"/>
    <s v="05/15/2025 1:38 AM"/>
    <d v="2025-05-16T20:02:19"/>
    <x v="1"/>
    <n v="5"/>
    <s v=""/>
    <s v="580 4000A - 1601A TRAFFIC CONTROL"/>
    <s v="240821 - Jose R. Jaquez Rodriguez"/>
    <s v="Roberto Lumbreras's Crew"/>
  </r>
  <r>
    <x v="0"/>
    <x v="0"/>
    <d v="2025-05-15T00:00:00"/>
    <x v="1"/>
    <s v="05/16/2025 7:15 AM"/>
    <d v="2025-05-16T20:02:19"/>
    <x v="1"/>
    <n v="2"/>
    <s v=""/>
    <s v="580 4000A - 1601A TRAFFIC CONTROL"/>
    <s v="240821 - Jose R. Jaquez Rodriguez"/>
    <s v="Roberto Lumbreras's Crew"/>
  </r>
  <r>
    <x v="0"/>
    <x v="0"/>
    <d v="2025-05-15T00:00:00"/>
    <x v="1"/>
    <s v="05/15/2025 5:52 PM"/>
    <d v="2025-05-16T19:19:33"/>
    <x v="1"/>
    <n v="11"/>
    <s v=""/>
    <s v="110 4000A - 100 SDW EXCAVATION"/>
    <s v="240820 - Garrett Briscoe"/>
    <s v=""/>
  </r>
  <r>
    <x v="0"/>
    <x v="0"/>
    <d v="2025-05-14T00:00:00"/>
    <x v="2"/>
    <s v="05/14/2025 7:44 AM"/>
    <d v="2025-05-16T19:19:38"/>
    <x v="1"/>
    <n v="8"/>
    <s v=""/>
    <s v="9000 100A - PROJECT MANAGER ENGINEER"/>
    <s v="210071 - Gerald A. Ehimhen"/>
    <s v=""/>
  </r>
  <r>
    <x v="0"/>
    <x v="0"/>
    <d v="2025-05-12T00:00:00"/>
    <x v="4"/>
    <s v="05/13/2025 7:51 AM"/>
    <d v="2025-05-16T19:19:38"/>
    <x v="1"/>
    <n v="8"/>
    <s v=""/>
    <s v="9000 100A - PROJECT MANAGER ENGINEER"/>
    <s v="210071 - Gerald A. Ehimhen"/>
    <s v=""/>
  </r>
  <r>
    <x v="0"/>
    <x v="0"/>
    <d v="2025-05-13T00:00:00"/>
    <x v="3"/>
    <s v="05/13/2025 7:51 AM"/>
    <d v="2025-05-16T19:19:38"/>
    <x v="1"/>
    <n v="8"/>
    <s v=""/>
    <s v="9000 100A - PROJECT MANAGER ENGINEER"/>
    <s v="210071 - Gerald A. Ehimhen"/>
    <s v=""/>
  </r>
  <r>
    <x v="2"/>
    <x v="1"/>
    <d v="2025-05-14T00:00:00"/>
    <x v="2"/>
    <s v="05/14/2025 3:13 PM"/>
    <d v="2025-05-15T14:00:29"/>
    <x v="1"/>
    <n v="8"/>
    <s v=""/>
    <s v="502 6001B - TRAFF Ragle Main"/>
    <s v="440463 - Daniel Rodriguez Saldierna"/>
    <s v="Reyneri Caballero's Crew"/>
  </r>
  <r>
    <x v="2"/>
    <x v="1"/>
    <d v="2025-05-13T00:00:00"/>
    <x v="3"/>
    <s v="05/13/2025 5:08 PM"/>
    <d v="2025-05-14T13:48:53"/>
    <x v="1"/>
    <n v="10"/>
    <s v=""/>
    <s v="502 6001B - TRAFF Ragle Main"/>
    <s v="440455 - Armando Saldierna Jr"/>
    <s v="Reyneri Caballero's Crew"/>
  </r>
  <r>
    <x v="2"/>
    <x v="1"/>
    <d v="2025-05-14T00:00:00"/>
    <x v="2"/>
    <s v="05/14/2025 3:13 PM"/>
    <d v="2025-05-15T14:00:20"/>
    <x v="1"/>
    <n v="8"/>
    <s v=""/>
    <s v="502 6001B - TRAFF Ragle Main"/>
    <s v="440455 - Armando Saldierna Jr"/>
    <s v="Reyneri Caballero's Crew"/>
  </r>
  <r>
    <x v="2"/>
    <x v="1"/>
    <d v="2025-05-13T00:00:00"/>
    <x v="3"/>
    <s v="05/13/2025 5:08 PM"/>
    <d v="2025-05-14T13:49:12"/>
    <x v="1"/>
    <n v="10"/>
    <s v=""/>
    <s v="502 6001B - TRAFF Ragle Main"/>
    <s v="440463 - Daniel Rodriguez Saldierna"/>
    <s v="Reyneri Caballero's Crew"/>
  </r>
  <r>
    <x v="2"/>
    <x v="1"/>
    <d v="2025-05-12T00:00:00"/>
    <x v="4"/>
    <s v="05/13/2025 8:54 AM"/>
    <d v="2025-05-13T13:55:07"/>
    <x v="1"/>
    <n v="8"/>
    <s v=""/>
    <s v="9000 100A - PROJECT MANAGER ENGINEER"/>
    <s v="410009 - Hector U. Bonilla"/>
    <s v=""/>
  </r>
  <r>
    <x v="2"/>
    <x v="1"/>
    <d v="2025-05-13T00:00:00"/>
    <x v="3"/>
    <s v="05/13/2025 8:54 AM"/>
    <d v="2025-05-13T13:55:07"/>
    <x v="1"/>
    <n v="8"/>
    <s v=""/>
    <s v="9000 100A - PROJECT MANAGER ENGINEER"/>
    <s v="410009 - Hector U. Bonilla"/>
    <s v=""/>
  </r>
  <r>
    <x v="2"/>
    <x v="1"/>
    <d v="2025-05-14T00:00:00"/>
    <x v="2"/>
    <s v="05/13/2025 8:54 AM"/>
    <d v="2025-05-13T13:55:07"/>
    <x v="1"/>
    <n v="8"/>
    <s v=""/>
    <s v="9000 100A - PROJECT MANAGER ENGINEER"/>
    <s v="410009 - Hector U. Bonilla"/>
    <s v=""/>
  </r>
  <r>
    <x v="2"/>
    <x v="1"/>
    <d v="2025-05-15T00:00:00"/>
    <x v="1"/>
    <s v="05/13/2025 8:54 AM"/>
    <d v="2025-05-13T13:55:07"/>
    <x v="1"/>
    <n v="8"/>
    <s v=""/>
    <s v="9000 100A - PROJECT MANAGER ENGINEER"/>
    <s v="410009 - Hector U. Bonilla"/>
    <s v=""/>
  </r>
  <r>
    <x v="2"/>
    <x v="1"/>
    <d v="2025-05-16T00:00:00"/>
    <x v="0"/>
    <s v="05/13/2025 8:54 AM"/>
    <d v="2025-05-13T13:55:07"/>
    <x v="1"/>
    <n v="8"/>
    <s v=""/>
    <s v="9000 100A - PROJECT MANAGER ENGINEER"/>
    <s v="410009 - Hector U. Bonilla"/>
    <s v=""/>
  </r>
  <r>
    <x v="2"/>
    <x v="1"/>
    <d v="2025-05-15T00:00:00"/>
    <x v="1"/>
    <s v="05/16/2025 8:24 AM"/>
    <d v="2025-05-16T13:31:54"/>
    <x v="1"/>
    <n v="2.5"/>
    <s v=""/>
    <s v="8999 6001J - Unload all Materials"/>
    <s v="440136 - Cuitlahuac Alonso-Flores"/>
    <s v="ROLANDO COLMENERO-GARCIA CREW"/>
  </r>
  <r>
    <x v="2"/>
    <x v="1"/>
    <d v="2025-05-13T00:00:00"/>
    <x v="3"/>
    <s v="05/14/2025 8:39 AM"/>
    <d v="2025-05-14T13:53:57"/>
    <x v="1"/>
    <n v="15"/>
    <s v=""/>
    <s v="9000 100C - LD INOUT SHOW UP REPAIR LABOR"/>
    <s v="440086 - Reyneri M. Caballero"/>
    <s v="Reyneri Caballero's Crew"/>
  </r>
  <r>
    <x v="2"/>
    <x v="1"/>
    <d v="2025-05-15T00:00:00"/>
    <x v="1"/>
    <s v="05/16/2025 8:22 AM"/>
    <d v="2025-05-16T13:35:39"/>
    <x v="1"/>
    <n v="6"/>
    <s v=""/>
    <s v="8999 6001F - Install Bent Caps"/>
    <s v="440122 - Miguel A. Fonseca-Resto"/>
    <s v="Uriel Garcia's Crew"/>
  </r>
  <r>
    <x v="2"/>
    <x v="1"/>
    <d v="2025-05-15T00:00:00"/>
    <x v="1"/>
    <s v="05/16/2025 8:24 AM"/>
    <d v="2025-05-16T13:32:23"/>
    <x v="1"/>
    <n v="2.5"/>
    <s v=""/>
    <s v="8999 6001J - Unload all Materials"/>
    <s v="440121 - Jose Y. Rivera-Beltran"/>
    <s v="ROLANDO COLMENERO-GARCIA CREW"/>
  </r>
  <r>
    <x v="2"/>
    <x v="1"/>
    <d v="2025-05-15T00:00:00"/>
    <x v="1"/>
    <s v="05/16/2025 8:21 AM"/>
    <d v="2025-05-16T13:35:31"/>
    <x v="1"/>
    <n v="6"/>
    <s v=""/>
    <s v="8999 6001F - Install Bent Caps"/>
    <s v="440257 - Luis A. Rivera-Moreno"/>
    <s v="Uriel Garcia's Crew"/>
  </r>
  <r>
    <x v="2"/>
    <x v="1"/>
    <d v="2025-05-15T00:00:00"/>
    <x v="1"/>
    <s v="05/16/2025 8:24 AM"/>
    <d v="2025-05-16T13:32:09"/>
    <x v="1"/>
    <n v="2.5"/>
    <s v=""/>
    <s v="8999 6001J - Unload all Materials"/>
    <s v="440336 - Gustavo Hurtado Guillen"/>
    <s v="ROLANDO COLMENERO-GARCIA CREW"/>
  </r>
  <r>
    <x v="2"/>
    <x v="1"/>
    <d v="2025-05-15T00:00:00"/>
    <x v="1"/>
    <s v="05/16/2025 8:22 AM"/>
    <d v="2025-05-16T13:36:04"/>
    <x v="1"/>
    <n v="2"/>
    <s v=""/>
    <s v="8999 6001F - Install Bent Caps"/>
    <s v="440061 - Uriel Garcia-Andrade"/>
    <s v="Uriel Garcia's Crew"/>
  </r>
  <r>
    <x v="18"/>
    <x v="6"/>
    <d v="2025-05-12T00:00:00"/>
    <x v="4"/>
    <s v="05/13/2025 7:02 AM"/>
    <d v="2025-05-16T14:24:05"/>
    <x v="1"/>
    <n v="4"/>
    <s v=""/>
    <s v="DISPATCH - EQUIP TRUCK DISPATCHING"/>
    <s v="800057 - Jesse A. Moore"/>
    <s v=""/>
  </r>
  <r>
    <x v="18"/>
    <x v="6"/>
    <d v="2025-05-13T00:00:00"/>
    <x v="3"/>
    <s v="05/13/2025 2:11 PM"/>
    <d v="2025-05-16T14:24:05"/>
    <x v="1"/>
    <n v="4"/>
    <s v=""/>
    <s v="DISPATCH - EQUIP TRUCK DISPATCHING"/>
    <s v="800057 - Jesse A. Moore"/>
    <s v=""/>
  </r>
  <r>
    <x v="18"/>
    <x v="6"/>
    <d v="2025-05-13T00:00:00"/>
    <x v="3"/>
    <s v="05/13/2025 8:09 PM"/>
    <d v="2025-05-16T14:24:13"/>
    <x v="1"/>
    <n v="8"/>
    <s v=""/>
    <s v="YARDMAIN - Yard Maintenance"/>
    <s v="440461 - Juan Garcia Arreguin"/>
    <s v="Alonzo Gonzalez's Crew"/>
  </r>
  <r>
    <x v="18"/>
    <x v="6"/>
    <d v="2025-05-15T00:00:00"/>
    <x v="1"/>
    <s v="05/16/2025 7:21 AM"/>
    <d v="2025-05-16T14:24:13"/>
    <x v="1"/>
    <n v="10"/>
    <s v=""/>
    <s v="YARDMAIN - Yard Maintenance"/>
    <s v="440461 - Juan Garcia Arreguin"/>
    <s v="Alonzo Gonzalez's Crew"/>
  </r>
  <r>
    <x v="18"/>
    <x v="6"/>
    <d v="2025-05-14T00:00:00"/>
    <x v="2"/>
    <s v="05/15/2025 7:26 AM"/>
    <d v="2025-05-16T14:24:13"/>
    <x v="1"/>
    <n v="8"/>
    <s v=""/>
    <s v="YARDMAIN - Yard Maintenance"/>
    <s v="440461 - Juan Garcia Arreguin"/>
    <s v="Alonzo Gonzalez's Crew"/>
  </r>
  <r>
    <x v="18"/>
    <x v="6"/>
    <d v="2025-05-13T00:00:00"/>
    <x v="3"/>
    <s v="05/13/2025 8:09 PM"/>
    <d v="2025-05-16T14:24:08"/>
    <x v="1"/>
    <n v="8"/>
    <s v=""/>
    <s v="YARDMAIN - Yard Maintenance"/>
    <s v="440449 - Jose M. Gonzalez Rios"/>
    <s v="Alonzo Gonzalez's Crew"/>
  </r>
  <r>
    <x v="18"/>
    <x v="6"/>
    <d v="2025-05-14T00:00:00"/>
    <x v="2"/>
    <s v="05/15/2025 7:26 AM"/>
    <d v="2025-05-16T14:24:08"/>
    <x v="1"/>
    <n v="8"/>
    <s v=""/>
    <s v="YARDMAIN - Yard Maintenance"/>
    <s v="440449 - Jose M. Gonzalez Rios"/>
    <s v="Alonzo Gonzalez's Crew"/>
  </r>
  <r>
    <x v="18"/>
    <x v="6"/>
    <d v="2025-05-15T00:00:00"/>
    <x v="1"/>
    <s v="05/16/2025 7:21 AM"/>
    <d v="2025-05-16T14:24:08"/>
    <x v="1"/>
    <n v="10"/>
    <s v=""/>
    <s v="YARDMAIN - Yard Maintenance"/>
    <s v="440449 - Jose M. Gonzalez Rios"/>
    <s v="Alonzo Gonzalez's Crew"/>
  </r>
  <r>
    <x v="18"/>
    <x v="6"/>
    <d v="2025-05-13T00:00:00"/>
    <x v="3"/>
    <s v="05/13/2025 8:09 PM"/>
    <d v="2025-05-16T14:24:16"/>
    <x v="1"/>
    <n v="8"/>
    <s v=""/>
    <s v="YARDMAIN - Yard Maintenance"/>
    <s v="440458 - Ricardo L. Navarro"/>
    <s v="Alonzo Gonzalez's Crew"/>
  </r>
  <r>
    <x v="18"/>
    <x v="6"/>
    <d v="2025-05-15T00:00:00"/>
    <x v="1"/>
    <s v="05/16/2025 7:21 AM"/>
    <d v="2025-05-16T14:24:16"/>
    <x v="1"/>
    <n v="10"/>
    <s v=""/>
    <s v="YARDMAIN - Yard Maintenance"/>
    <s v="440458 - Ricardo L. Navarro"/>
    <s v="Alonzo Gonzalez's Crew"/>
  </r>
  <r>
    <x v="18"/>
    <x v="6"/>
    <d v="2025-05-14T00:00:00"/>
    <x v="2"/>
    <s v="05/15/2025 7:26 AM"/>
    <d v="2025-05-16T14:24:16"/>
    <x v="1"/>
    <n v="8"/>
    <s v=""/>
    <s v="YARDMAIN - Yard Maintenance"/>
    <s v="440458 - Ricardo L. Navarro"/>
    <s v="Alonzo Gonzalez's Crew"/>
  </r>
  <r>
    <x v="18"/>
    <x v="6"/>
    <d v="2025-05-14T00:00:00"/>
    <x v="2"/>
    <s v="05/15/2025 7:26 AM"/>
    <d v="2025-05-16T14:23:53"/>
    <x v="1"/>
    <n v="8"/>
    <s v=""/>
    <s v="YARDMAIN - Yard Maintenance"/>
    <s v="440072 - Alonzo Gonzalez"/>
    <s v="Alonzo Gonzalez's Crew"/>
  </r>
  <r>
    <x v="18"/>
    <x v="6"/>
    <d v="2025-05-15T00:00:00"/>
    <x v="1"/>
    <s v="05/16/2025 7:21 AM"/>
    <d v="2025-05-16T14:23:53"/>
    <x v="1"/>
    <n v="8"/>
    <s v=""/>
    <s v="YARDMAIN - Yard Maintenance"/>
    <s v="440072 - Alonzo Gonzalez"/>
    <s v="Alonzo Gonzalez's Crew"/>
  </r>
  <r>
    <x v="18"/>
    <x v="6"/>
    <d v="2025-05-13T00:00:00"/>
    <x v="3"/>
    <s v="05/13/2025 8:09 PM"/>
    <d v="2025-05-16T14:23:53"/>
    <x v="1"/>
    <n v="8"/>
    <s v=""/>
    <s v="YARDMAIN - Yard Maintenance"/>
    <s v="440072 - Alonzo Gonzalez"/>
    <s v="Alonzo Gonzalez's Crew"/>
  </r>
  <r>
    <x v="18"/>
    <x v="6"/>
    <d v="2025-05-15T00:00:00"/>
    <x v="1"/>
    <s v="05/16/2025 7:21 AM"/>
    <d v="2025-05-16T14:23:50"/>
    <x v="1"/>
    <n v="10"/>
    <s v=""/>
    <s v="YARDMAIN - Yard Maintenance"/>
    <s v="440411 - Alfredo Enriquez Ramirez"/>
    <s v="Alonzo Gonzalez's Crew"/>
  </r>
  <r>
    <x v="18"/>
    <x v="6"/>
    <d v="2025-05-14T00:00:00"/>
    <x v="2"/>
    <s v="05/15/2025 7:26 AM"/>
    <d v="2025-05-16T14:23:50"/>
    <x v="1"/>
    <n v="8"/>
    <s v=""/>
    <s v="YARDMAIN - Yard Maintenance"/>
    <s v="440411 - Alfredo Enriquez Ramirez"/>
    <s v="Alonzo Gonzalez's Crew"/>
  </r>
  <r>
    <x v="18"/>
    <x v="6"/>
    <d v="2025-05-13T00:00:00"/>
    <x v="3"/>
    <s v="05/13/2025 8:09 PM"/>
    <d v="2025-05-16T14:23:50"/>
    <x v="1"/>
    <n v="8"/>
    <s v=""/>
    <s v="YARDMAIN - Yard Maintenance"/>
    <s v="440411 - Alfredo Enriquez Ramirez"/>
    <s v="Alonzo Gonzalez's Crew"/>
  </r>
  <r>
    <x v="18"/>
    <x v="6"/>
    <d v="2025-05-13T00:00:00"/>
    <x v="3"/>
    <s v="05/13/2025 8:09 PM"/>
    <d v="2025-05-16T14:23:56"/>
    <x v="1"/>
    <n v="8"/>
    <s v=""/>
    <s v="YARDMAIN - Yard Maintenance"/>
    <s v="440207 - Bonifacio Vazquez-Rodriguez"/>
    <s v="Alonzo Gonzalez's Crew"/>
  </r>
  <r>
    <x v="18"/>
    <x v="6"/>
    <d v="2025-05-14T00:00:00"/>
    <x v="2"/>
    <s v="05/15/2025 7:26 AM"/>
    <d v="2025-05-16T14:23:56"/>
    <x v="1"/>
    <n v="8"/>
    <s v=""/>
    <s v="YARDMAIN - Yard Maintenance"/>
    <s v="440207 - Bonifacio Vazquez-Rodriguez"/>
    <s v="Alonzo Gonzalez's Crew"/>
  </r>
  <r>
    <x v="18"/>
    <x v="6"/>
    <d v="2025-05-15T00:00:00"/>
    <x v="1"/>
    <s v="05/16/2025 7:21 AM"/>
    <d v="2025-05-16T14:23:56"/>
    <x v="1"/>
    <n v="10"/>
    <s v=""/>
    <s v="YARDMAIN - Yard Maintenance"/>
    <s v="440207 - Bonifacio Vazquez-Rodriguez"/>
    <s v="Alonzo Gonzalez's Crew"/>
  </r>
  <r>
    <x v="18"/>
    <x v="6"/>
    <d v="2025-05-14T00:00:00"/>
    <x v="2"/>
    <s v="05/15/2025 11:37 AM"/>
    <d v="2025-05-16T14:24:05"/>
    <x v="1"/>
    <n v="4"/>
    <s v=""/>
    <s v="DISPATCH - EQUIP TRUCK DISPATCHING"/>
    <s v="800057 - Jesse A. Moore"/>
    <s v=""/>
  </r>
  <r>
    <x v="18"/>
    <x v="6"/>
    <d v="2025-05-15T00:00:00"/>
    <x v="1"/>
    <s v="05/15/2025 11:37 AM"/>
    <d v="2025-05-16T14:24:05"/>
    <x v="1"/>
    <n v="4"/>
    <s v=""/>
    <s v="DISPATCH - EQUIP TRUCK DISPATCHING"/>
    <s v="800057 - Jesse A. Moore"/>
    <s v=""/>
  </r>
  <r>
    <x v="2"/>
    <x v="1"/>
    <d v="2025-05-12T00:00:00"/>
    <x v="4"/>
    <s v="05/12/2025 8:12 AM"/>
    <d v="2025-05-13T13:54:05"/>
    <x v="1"/>
    <n v="8"/>
    <s v=""/>
    <s v="9000 100A - PROJECT MANAGER ENGINEER"/>
    <s v="410033 - Jesus A. Medina-Rodriguez"/>
    <s v=""/>
  </r>
  <r>
    <x v="2"/>
    <x v="1"/>
    <d v="2025-05-13T00:00:00"/>
    <x v="3"/>
    <s v="05/12/2025 8:12 AM"/>
    <d v="2025-05-13T13:54:05"/>
    <x v="1"/>
    <n v="8"/>
    <s v=""/>
    <s v="9000 100A - PROJECT MANAGER ENGINEER"/>
    <s v="410033 - Jesus A. Medina-Rodriguez"/>
    <s v=""/>
  </r>
  <r>
    <x v="2"/>
    <x v="1"/>
    <d v="2025-05-14T00:00:00"/>
    <x v="2"/>
    <s v="05/12/2025 8:12 AM"/>
    <d v="2025-05-13T13:54:05"/>
    <x v="1"/>
    <n v="8"/>
    <s v=""/>
    <s v="9000 100A - PROJECT MANAGER ENGINEER"/>
    <s v="410033 - Jesus A. Medina-Rodriguez"/>
    <s v=""/>
  </r>
  <r>
    <x v="2"/>
    <x v="1"/>
    <d v="2025-05-15T00:00:00"/>
    <x v="1"/>
    <s v="05/12/2025 8:12 AM"/>
    <d v="2025-05-13T13:54:05"/>
    <x v="1"/>
    <n v="8"/>
    <s v=""/>
    <s v="9000 100A - PROJECT MANAGER ENGINEER"/>
    <s v="410033 - Jesus A. Medina-Rodriguez"/>
    <s v=""/>
  </r>
  <r>
    <x v="2"/>
    <x v="1"/>
    <d v="2025-05-16T00:00:00"/>
    <x v="0"/>
    <s v="05/12/2025 8:12 AM"/>
    <d v="2025-05-13T13:54:05"/>
    <x v="1"/>
    <n v="8"/>
    <s v=""/>
    <s v="9000 100A - PROJECT MANAGER ENGINEER"/>
    <s v="410033 - Jesus A. Medina-Rodriguez"/>
    <s v=""/>
  </r>
  <r>
    <x v="2"/>
    <x v="1"/>
    <d v="2025-05-14T00:00:00"/>
    <x v="2"/>
    <s v="05/14/2025 8:10 PM"/>
    <d v="2025-05-15T14:00:56"/>
    <x v="1"/>
    <n v="2.5"/>
    <s v=""/>
    <s v="496 6012G - REM STR Break Columns and Caps"/>
    <s v="440464 - Lucas C. Mayo"/>
    <s v="ROLANDO COLMENERO-GARCIA CREW"/>
  </r>
  <r>
    <x v="2"/>
    <x v="1"/>
    <d v="2025-05-15T00:00:00"/>
    <x v="1"/>
    <s v="05/15/2025 8:51 PM"/>
    <d v="2025-05-16T13:35:26"/>
    <x v="1"/>
    <n v="3"/>
    <s v=""/>
    <s v="496 6012D - REM STR Break Deck Land"/>
    <s v="440464 - Lucas C. Mayo"/>
    <s v="ROLANDO COLMENERO-GARCIA CREW"/>
  </r>
  <r>
    <x v="2"/>
    <x v="1"/>
    <d v="2025-05-14T00:00:00"/>
    <x v="2"/>
    <s v="05/14/2025 8:13 PM"/>
    <d v="2025-05-15T14:00:56"/>
    <x v="1"/>
    <n v="4"/>
    <s v=""/>
    <s v="496 6012L - REM STR Process Load out Conc"/>
    <s v="440464 - Lucas C. Mayo"/>
    <s v="ROLANDO COLMENERO-GARCIA CREW"/>
  </r>
  <r>
    <x v="2"/>
    <x v="1"/>
    <d v="2025-05-14T00:00:00"/>
    <x v="2"/>
    <s v="05/14/2025 8:12 PM"/>
    <d v="2025-05-15T14:00:56"/>
    <x v="1"/>
    <n v="4"/>
    <s v=""/>
    <s v="8999 6001J - Unload all Materials"/>
    <s v="440464 - Lucas C. Mayo"/>
    <s v="ROLANDO COLMENERO-GARCIA CREW"/>
  </r>
  <r>
    <x v="2"/>
    <x v="1"/>
    <d v="2025-05-15T00:00:00"/>
    <x v="1"/>
    <s v="05/15/2025 8:52 PM"/>
    <d v="2025-05-16T13:35:26"/>
    <x v="1"/>
    <n v="3"/>
    <s v=""/>
    <s v="8999 6001G - Install Crane Beams"/>
    <s v="440464 - Lucas C. Mayo"/>
    <s v="ROLANDO COLMENERO-GARCIA CREW"/>
  </r>
  <r>
    <x v="2"/>
    <x v="1"/>
    <d v="2025-05-15T00:00:00"/>
    <x v="1"/>
    <s v="05/15/2025 8:52 PM"/>
    <d v="2025-05-16T13:35:26"/>
    <x v="1"/>
    <n v="5.5"/>
    <s v=""/>
    <s v="8999 6001F - Install Bent Caps"/>
    <s v="440464 - Lucas C. Mayo"/>
    <s v="ROLANDO COLMENERO-GARCIA CREW"/>
  </r>
  <r>
    <x v="2"/>
    <x v="1"/>
    <d v="2025-05-12T00:00:00"/>
    <x v="4"/>
    <s v="05/12/2025 8:15 PM"/>
    <d v="2025-05-13T13:56:07"/>
    <x v="1"/>
    <n v="3"/>
    <s v=""/>
    <s v="496 6012L - REM STR Process Load out Conc"/>
    <s v="440459 - Ulises N. Mendoza"/>
    <s v="ROLANDO COLMENERO-GARCIA CREW"/>
  </r>
  <r>
    <x v="2"/>
    <x v="1"/>
    <d v="2025-05-12T00:00:00"/>
    <x v="4"/>
    <s v="05/12/2025 8:16 PM"/>
    <d v="2025-05-13T13:56:07"/>
    <x v="1"/>
    <n v="3"/>
    <s v=""/>
    <s v="496 6012D - REM STR Break Deck Land"/>
    <s v="440459 - Ulises N. Mendoza"/>
    <s v="ROLANDO COLMENERO-GARCIA CREW"/>
  </r>
  <r>
    <x v="2"/>
    <x v="1"/>
    <d v="2025-05-12T00:00:00"/>
    <x v="4"/>
    <s v="05/12/2025 8:17 PM"/>
    <d v="2025-05-13T13:56:07"/>
    <x v="1"/>
    <n v="4.5"/>
    <s v=""/>
    <s v="496 6012G - REM STR Break Columns and Caps"/>
    <s v="440459 - Ulises N. Mendoza"/>
    <s v="ROLANDO COLMENERO-GARCIA CREW"/>
  </r>
  <r>
    <x v="2"/>
    <x v="1"/>
    <d v="2025-05-14T00:00:00"/>
    <x v="2"/>
    <s v="05/14/2025 8:13 PM"/>
    <d v="2025-05-15T14:01:28"/>
    <x v="1"/>
    <n v="4"/>
    <s v=""/>
    <s v="496 6012L - REM STR Process Load out Conc"/>
    <s v="440459 - Ulises N. Mendoza"/>
    <s v="ROLANDO COLMENERO-GARCIA CREW"/>
  </r>
  <r>
    <x v="2"/>
    <x v="1"/>
    <d v="2025-05-14T00:00:00"/>
    <x v="2"/>
    <s v="05/14/2025 8:12 PM"/>
    <d v="2025-05-15T14:01:28"/>
    <x v="1"/>
    <n v="4"/>
    <s v=""/>
    <s v="8999 6001J - Unload all Materials"/>
    <s v="440459 - Ulises N. Mendoza"/>
    <s v="ROLANDO COLMENERO-GARCIA CREW"/>
  </r>
  <r>
    <x v="2"/>
    <x v="1"/>
    <d v="2025-05-15T00:00:00"/>
    <x v="1"/>
    <s v="05/15/2025 8:52 PM"/>
    <d v="2025-05-16T13:36:00"/>
    <x v="1"/>
    <n v="3"/>
    <s v=""/>
    <s v="496 6012D - REM STR Break Deck Land"/>
    <s v="440459 - Ulises N. Mendoza"/>
    <s v="ROLANDO COLMENERO-GARCIA CREW"/>
  </r>
  <r>
    <x v="2"/>
    <x v="1"/>
    <d v="2025-05-14T00:00:00"/>
    <x v="2"/>
    <s v="05/14/2025 8:11 PM"/>
    <d v="2025-05-15T14:01:28"/>
    <x v="1"/>
    <n v="2.5"/>
    <s v=""/>
    <s v="496 6012G - REM STR Break Columns and Caps"/>
    <s v="440459 - Ulises N. Mendoza"/>
    <s v="ROLANDO COLMENERO-GARCIA CREW"/>
  </r>
  <r>
    <x v="2"/>
    <x v="1"/>
    <d v="2025-05-13T00:00:00"/>
    <x v="3"/>
    <s v="05/13/2025 8:07 PM"/>
    <d v="2025-05-14T13:54:06"/>
    <x v="1"/>
    <n v="3"/>
    <s v=""/>
    <s v="496 6012L - REM STR Process Load out Conc"/>
    <s v="440459 - Ulises N. Mendoza"/>
    <s v="ROLANDO COLMENERO-GARCIA CREW"/>
  </r>
  <r>
    <x v="2"/>
    <x v="1"/>
    <d v="2025-05-13T00:00:00"/>
    <x v="3"/>
    <s v="05/13/2025 8:06 PM"/>
    <d v="2025-05-14T13:54:06"/>
    <x v="1"/>
    <n v="4"/>
    <s v=""/>
    <s v="496 6012D - REM STR Break Deck Land"/>
    <s v="440459 - Ulises N. Mendoza"/>
    <s v="ROLANDO COLMENERO-GARCIA CREW"/>
  </r>
  <r>
    <x v="2"/>
    <x v="1"/>
    <d v="2025-05-13T00:00:00"/>
    <x v="3"/>
    <s v="05/13/2025 8:07 PM"/>
    <d v="2025-05-14T13:54:06"/>
    <x v="1"/>
    <n v="3"/>
    <s v=""/>
    <s v="8999 6001D - Fabricate Template for Pile Dr"/>
    <s v="440459 - Ulises N. Mendoza"/>
    <s v="ROLANDO COLMENERO-GARCIA CREW"/>
  </r>
  <r>
    <x v="2"/>
    <x v="1"/>
    <d v="2025-05-15T00:00:00"/>
    <x v="1"/>
    <s v="05/15/2025 8:52 PM"/>
    <d v="2025-05-16T13:36:00"/>
    <x v="1"/>
    <n v="3"/>
    <s v=""/>
    <s v="8999 6001G - Install Crane Beams"/>
    <s v="440459 - Ulises N. Mendoza"/>
    <s v="ROLANDO COLMENERO-GARCIA CREW"/>
  </r>
  <r>
    <x v="2"/>
    <x v="1"/>
    <d v="2025-05-15T00:00:00"/>
    <x v="1"/>
    <s v="05/15/2025 8:52 PM"/>
    <d v="2025-05-16T13:36:00"/>
    <x v="1"/>
    <n v="5.5"/>
    <s v=""/>
    <s v="8999 6001F - Install Bent Caps"/>
    <s v="440459 - Ulises N. Mendoza"/>
    <s v="ROLANDO COLMENERO-GARCIA CREW"/>
  </r>
  <r>
    <x v="2"/>
    <x v="1"/>
    <d v="2025-05-12T00:00:00"/>
    <x v="4"/>
    <s v="05/12/2025 8:15 PM"/>
    <d v="2025-05-13T13:55:13"/>
    <x v="1"/>
    <n v="3"/>
    <s v=""/>
    <s v="496 6012L - REM STR Process Load out Conc"/>
    <s v="440121 - Jose Y. Rivera-Beltran"/>
    <s v="ROLANDO COLMENERO-GARCIA CREW"/>
  </r>
  <r>
    <x v="2"/>
    <x v="1"/>
    <d v="2025-05-12T00:00:00"/>
    <x v="4"/>
    <s v="05/12/2025 8:16 PM"/>
    <d v="2025-05-13T13:55:13"/>
    <x v="1"/>
    <n v="4.5"/>
    <s v=""/>
    <s v="496 6012G - REM STR Break Columns and Caps"/>
    <s v="440121 - Jose Y. Rivera-Beltran"/>
    <s v="ROLANDO COLMENERO-GARCIA CREW"/>
  </r>
  <r>
    <x v="2"/>
    <x v="1"/>
    <d v="2025-05-12T00:00:00"/>
    <x v="4"/>
    <s v="05/12/2025 8:16 PM"/>
    <d v="2025-05-13T13:55:13"/>
    <x v="1"/>
    <n v="3"/>
    <s v=""/>
    <s v="496 6012D - REM STR Break Deck Land"/>
    <s v="440121 - Jose Y. Rivera-Beltran"/>
    <s v="ROLANDO COLMENERO-GARCIA CREW"/>
  </r>
  <r>
    <x v="2"/>
    <x v="1"/>
    <d v="2025-05-15T00:00:00"/>
    <x v="1"/>
    <s v="05/15/2025 8:51 PM"/>
    <d v="2025-05-16T13:32:23"/>
    <x v="1"/>
    <n v="3"/>
    <s v=""/>
    <s v="496 6012D - REM STR Break Deck Land"/>
    <s v="440121 - Jose Y. Rivera-Beltran"/>
    <s v="ROLANDO COLMENERO-GARCIA CREW"/>
  </r>
  <r>
    <x v="2"/>
    <x v="1"/>
    <d v="2025-05-14T00:00:00"/>
    <x v="2"/>
    <s v="05/14/2025 8:12 PM"/>
    <d v="2025-05-15T14:00:49"/>
    <x v="1"/>
    <n v="5.5"/>
    <s v=""/>
    <s v="8999 6001J - Unload all Materials"/>
    <s v="440121 - Jose Y. Rivera-Beltran"/>
    <s v="ROLANDO COLMENERO-GARCIA CREW"/>
  </r>
  <r>
    <x v="2"/>
    <x v="1"/>
    <d v="2025-05-14T00:00:00"/>
    <x v="2"/>
    <s v="05/14/2025 8:13 PM"/>
    <d v="2025-05-15T14:00:49"/>
    <x v="1"/>
    <n v="4"/>
    <s v=""/>
    <s v="496 6012L - REM STR Process Load out Conc"/>
    <s v="440121 - Jose Y. Rivera-Beltran"/>
    <s v="ROLANDO COLMENERO-GARCIA CREW"/>
  </r>
  <r>
    <x v="2"/>
    <x v="1"/>
    <d v="2025-05-14T00:00:00"/>
    <x v="2"/>
    <s v="05/14/2025 8:11 PM"/>
    <d v="2025-05-15T14:00:49"/>
    <x v="1"/>
    <n v="2.5"/>
    <s v=""/>
    <s v="496 6012G - REM STR Break Columns and Caps"/>
    <s v="440121 - Jose Y. Rivera-Beltran"/>
    <s v="ROLANDO COLMENERO-GARCIA CREW"/>
  </r>
  <r>
    <x v="2"/>
    <x v="1"/>
    <d v="2025-05-13T00:00:00"/>
    <x v="3"/>
    <s v="05/13/2025 8:07 PM"/>
    <d v="2025-05-14T13:53:03"/>
    <x v="1"/>
    <n v="0.5"/>
    <s v=""/>
    <s v="8999 6001D - Fabricate Template for Pile Dr"/>
    <s v="440121 - Jose Y. Rivera-Beltran"/>
    <s v="ROLANDO COLMENERO-GARCIA CREW"/>
  </r>
  <r>
    <x v="2"/>
    <x v="1"/>
    <d v="2025-05-13T00:00:00"/>
    <x v="3"/>
    <s v="05/13/2025 8:06 PM"/>
    <d v="2025-05-14T13:53:03"/>
    <x v="1"/>
    <n v="4"/>
    <s v=""/>
    <s v="496 6012D - REM STR Break Deck Land"/>
    <s v="440121 - Jose Y. Rivera-Beltran"/>
    <s v="ROLANDO COLMENERO-GARCIA CREW"/>
  </r>
  <r>
    <x v="2"/>
    <x v="1"/>
    <d v="2025-05-13T00:00:00"/>
    <x v="3"/>
    <s v="05/13/2025 8:07 PM"/>
    <d v="2025-05-14T13:53:03"/>
    <x v="1"/>
    <n v="3"/>
    <s v=""/>
    <s v="496 6012L - REM STR Process Load out Conc"/>
    <s v="440121 - Jose Y. Rivera-Beltran"/>
    <s v="ROLANDO COLMENERO-GARCIA CREW"/>
  </r>
  <r>
    <x v="2"/>
    <x v="1"/>
    <d v="2025-05-15T00:00:00"/>
    <x v="1"/>
    <s v="05/15/2025 8:52 PM"/>
    <d v="2025-05-16T13:32:23"/>
    <x v="1"/>
    <n v="3"/>
    <s v=""/>
    <s v="8999 6001F - Install Bent Caps"/>
    <s v="440121 - Jose Y. Rivera-Beltran"/>
    <s v="ROLANDO COLMENERO-GARCIA CREW"/>
  </r>
  <r>
    <x v="2"/>
    <x v="1"/>
    <d v="2025-05-15T00:00:00"/>
    <x v="1"/>
    <s v="05/15/2025 8:52 PM"/>
    <d v="2025-05-16T13:32:23"/>
    <x v="1"/>
    <n v="3"/>
    <s v=""/>
    <s v="8999 6001G - Install Crane Beams"/>
    <s v="440121 - Jose Y. Rivera-Beltran"/>
    <s v="ROLANDO COLMENERO-GARCIA CREW"/>
  </r>
  <r>
    <x v="2"/>
    <x v="1"/>
    <d v="2025-05-15T00:00:00"/>
    <x v="1"/>
    <s v="05/15/2025 8:52 PM"/>
    <d v="2025-05-16T13:35:56"/>
    <x v="1"/>
    <n v="2"/>
    <s v=""/>
    <s v="8999 6001F - Install Bent Caps"/>
    <s v="440259 - Rolando Colmenero-Garcia"/>
    <s v="ROLANDO COLMENERO-GARCIA CREW"/>
  </r>
  <r>
    <x v="2"/>
    <x v="1"/>
    <d v="2025-05-15T00:00:00"/>
    <x v="1"/>
    <s v="05/15/2025 8:52 PM"/>
    <d v="2025-05-16T13:35:56"/>
    <x v="1"/>
    <n v="3"/>
    <s v=""/>
    <s v="8999 6001G - Install Crane Beams"/>
    <s v="440259 - Rolando Colmenero-Garcia"/>
    <s v="ROLANDO COLMENERO-GARCIA CREW"/>
  </r>
  <r>
    <x v="2"/>
    <x v="1"/>
    <d v="2025-05-12T00:00:00"/>
    <x v="4"/>
    <s v="05/12/2025 8:16 PM"/>
    <d v="2025-05-13T13:55:48"/>
    <x v="1"/>
    <n v="4.5"/>
    <s v=""/>
    <s v="496 6012G - REM STR Break Columns and Caps"/>
    <s v="440451 - Ramon A. Garcia"/>
    <s v="ROLANDO COLMENERO-GARCIA CREW"/>
  </r>
  <r>
    <x v="2"/>
    <x v="1"/>
    <d v="2025-05-12T00:00:00"/>
    <x v="4"/>
    <s v="05/12/2025 8:16 PM"/>
    <d v="2025-05-13T13:55:48"/>
    <x v="1"/>
    <n v="3"/>
    <s v=""/>
    <s v="496 6012D - REM STR Break Deck Land"/>
    <s v="440451 - Ramon A. Garcia"/>
    <s v="ROLANDO COLMENERO-GARCIA CREW"/>
  </r>
  <r>
    <x v="2"/>
    <x v="1"/>
    <d v="2025-05-12T00:00:00"/>
    <x v="4"/>
    <s v="05/12/2025 8:15 PM"/>
    <d v="2025-05-13T13:55:48"/>
    <x v="1"/>
    <n v="3"/>
    <s v=""/>
    <s v="496 6012L - REM STR Process Load out Conc"/>
    <s v="440451 - Ramon A. Garcia"/>
    <s v="ROLANDO COLMENERO-GARCIA CREW"/>
  </r>
  <r>
    <x v="2"/>
    <x v="1"/>
    <d v="2025-05-15T00:00:00"/>
    <x v="1"/>
    <s v="05/15/2025 8:52 PM"/>
    <d v="2025-05-16T13:35:47"/>
    <x v="1"/>
    <n v="3"/>
    <s v=""/>
    <s v="8999 6001G - Install Crane Beams"/>
    <s v="440451 - Ramon A. Garcia"/>
    <s v="ROLANDO COLMENERO-GARCIA CREW"/>
  </r>
  <r>
    <x v="2"/>
    <x v="1"/>
    <d v="2025-05-15T00:00:00"/>
    <x v="1"/>
    <s v="05/15/2025 8:52 PM"/>
    <d v="2025-05-16T13:35:47"/>
    <x v="1"/>
    <n v="5.5"/>
    <s v=""/>
    <s v="8999 6001F - Install Bent Caps"/>
    <s v="440451 - Ramon A. Garcia"/>
    <s v="ROLANDO COLMENERO-GARCIA CREW"/>
  </r>
  <r>
    <x v="2"/>
    <x v="1"/>
    <d v="2025-05-14T00:00:00"/>
    <x v="2"/>
    <s v="05/14/2025 8:13 PM"/>
    <d v="2025-05-15T14:01:17"/>
    <x v="1"/>
    <n v="4"/>
    <s v=""/>
    <s v="496 6012L - REM STR Process Load out Conc"/>
    <s v="440451 - Ramon A. Garcia"/>
    <s v="ROLANDO COLMENERO-GARCIA CREW"/>
  </r>
  <r>
    <x v="2"/>
    <x v="1"/>
    <d v="2025-05-14T00:00:00"/>
    <x v="2"/>
    <s v="05/14/2025 8:11 PM"/>
    <d v="2025-05-15T14:01:17"/>
    <x v="1"/>
    <n v="4"/>
    <s v=""/>
    <s v="8999 6001J - Unload all Materials"/>
    <s v="440451 - Ramon A. Garcia"/>
    <s v="ROLANDO COLMENERO-GARCIA CREW"/>
  </r>
  <r>
    <x v="2"/>
    <x v="1"/>
    <d v="2025-05-13T00:00:00"/>
    <x v="3"/>
    <s v="05/13/2025 8:07 PM"/>
    <d v="2025-05-14T13:53:47"/>
    <x v="1"/>
    <n v="4"/>
    <s v=""/>
    <s v="496 6012D - REM STR Break Deck Land"/>
    <s v="440451 - Ramon A. Garcia"/>
    <s v="ROLANDO COLMENERO-GARCIA CREW"/>
  </r>
  <r>
    <x v="2"/>
    <x v="1"/>
    <d v="2025-05-15T00:00:00"/>
    <x v="1"/>
    <s v="05/15/2025 8:51 PM"/>
    <d v="2025-05-16T13:35:47"/>
    <x v="1"/>
    <n v="3"/>
    <s v=""/>
    <s v="496 6012D - REM STR Break Deck Land"/>
    <s v="440451 - Ramon A. Garcia"/>
    <s v="ROLANDO COLMENERO-GARCIA CREW"/>
  </r>
  <r>
    <x v="2"/>
    <x v="1"/>
    <d v="2025-05-13T00:00:00"/>
    <x v="3"/>
    <s v="05/13/2025 8:07 PM"/>
    <d v="2025-05-14T13:53:47"/>
    <x v="1"/>
    <n v="3"/>
    <s v=""/>
    <s v="496 6012L - REM STR Process Load out Conc"/>
    <s v="440451 - Ramon A. Garcia"/>
    <s v="ROLANDO COLMENERO-GARCIA CREW"/>
  </r>
  <r>
    <x v="2"/>
    <x v="1"/>
    <d v="2025-05-13T00:00:00"/>
    <x v="3"/>
    <s v="05/13/2025 8:07 PM"/>
    <d v="2025-05-14T13:53:47"/>
    <x v="1"/>
    <n v="3"/>
    <s v=""/>
    <s v="8999 6001D - Fabricate Template for Pile Dr"/>
    <s v="440451 - Ramon A. Garcia"/>
    <s v="ROLANDO COLMENERO-GARCIA CREW"/>
  </r>
  <r>
    <x v="2"/>
    <x v="1"/>
    <d v="2025-05-14T00:00:00"/>
    <x v="2"/>
    <s v="05/14/2025 8:10 PM"/>
    <d v="2025-05-15T14:01:17"/>
    <x v="1"/>
    <n v="2.5"/>
    <s v=""/>
    <s v="496 6012G - REM STR Break Columns and Caps"/>
    <s v="440451 - Ramon A. Garcia"/>
    <s v="ROLANDO COLMENERO-GARCIA CREW"/>
  </r>
  <r>
    <x v="2"/>
    <x v="1"/>
    <d v="2025-05-12T00:00:00"/>
    <x v="4"/>
    <s v="05/12/2025 8:15 PM"/>
    <d v="2025-05-13T13:53:57"/>
    <x v="1"/>
    <n v="3"/>
    <s v=""/>
    <s v="496 6012L - REM STR Process Load out Conc"/>
    <s v="440336 - Gustavo Hurtado Guillen"/>
    <s v="ROLANDO COLMENERO-GARCIA CREW"/>
  </r>
  <r>
    <x v="2"/>
    <x v="1"/>
    <d v="2025-05-12T00:00:00"/>
    <x v="4"/>
    <s v="05/12/2025 8:15 PM"/>
    <d v="2025-05-13T13:53:57"/>
    <x v="1"/>
    <n v="3"/>
    <s v=""/>
    <s v="496 6012D - REM STR Break Deck Land"/>
    <s v="440336 - Gustavo Hurtado Guillen"/>
    <s v="ROLANDO COLMENERO-GARCIA CREW"/>
  </r>
  <r>
    <x v="2"/>
    <x v="1"/>
    <d v="2025-05-12T00:00:00"/>
    <x v="4"/>
    <s v="05/12/2025 8:16 PM"/>
    <d v="2025-05-13T13:53:57"/>
    <x v="1"/>
    <n v="4.5"/>
    <s v=""/>
    <s v="496 6012G - REM STR Break Columns and Caps"/>
    <s v="440336 - Gustavo Hurtado Guillen"/>
    <s v="ROLANDO COLMENERO-GARCIA CREW"/>
  </r>
  <r>
    <x v="2"/>
    <x v="1"/>
    <d v="2025-05-14T00:00:00"/>
    <x v="2"/>
    <s v="05/14/2025 8:10 PM"/>
    <d v="2025-05-15T14:00:39"/>
    <x v="1"/>
    <n v="2.5"/>
    <s v=""/>
    <s v="496 6012G - REM STR Break Columns and Caps"/>
    <s v="440336 - Gustavo Hurtado Guillen"/>
    <s v="ROLANDO COLMENERO-GARCIA CREW"/>
  </r>
  <r>
    <x v="2"/>
    <x v="1"/>
    <d v="2025-05-13T00:00:00"/>
    <x v="3"/>
    <s v="05/13/2025 8:07 PM"/>
    <d v="2025-05-14T13:49:35"/>
    <x v="1"/>
    <n v="3"/>
    <s v=""/>
    <s v="8999 6001D - Fabricate Template for Pile Dr"/>
    <s v="440336 - Gustavo Hurtado Guillen"/>
    <s v="ROLANDO COLMENERO-GARCIA CREW"/>
  </r>
  <r>
    <x v="2"/>
    <x v="1"/>
    <d v="2025-05-13T00:00:00"/>
    <x v="3"/>
    <s v="05/13/2025 8:06 PM"/>
    <d v="2025-05-14T13:49:35"/>
    <x v="1"/>
    <n v="4"/>
    <s v=""/>
    <s v="496 6012D - REM STR Break Deck Land"/>
    <s v="440336 - Gustavo Hurtado Guillen"/>
    <s v="ROLANDO COLMENERO-GARCIA CREW"/>
  </r>
  <r>
    <x v="2"/>
    <x v="1"/>
    <d v="2025-05-13T00:00:00"/>
    <x v="3"/>
    <s v="05/13/2025 8:07 PM"/>
    <d v="2025-05-14T13:49:35"/>
    <x v="1"/>
    <n v="3"/>
    <s v=""/>
    <s v="496 6012L - REM STR Process Load out Conc"/>
    <s v="440336 - Gustavo Hurtado Guillen"/>
    <s v="ROLANDO COLMENERO-GARCIA CREW"/>
  </r>
  <r>
    <x v="2"/>
    <x v="1"/>
    <d v="2025-05-15T00:00:00"/>
    <x v="1"/>
    <s v="05/15/2025 8:51 PM"/>
    <d v="2025-05-16T13:32:09"/>
    <x v="1"/>
    <n v="3"/>
    <s v=""/>
    <s v="496 6012D - REM STR Break Deck Land"/>
    <s v="440336 - Gustavo Hurtado Guillen"/>
    <s v="ROLANDO COLMENERO-GARCIA CREW"/>
  </r>
  <r>
    <x v="2"/>
    <x v="1"/>
    <d v="2025-05-14T00:00:00"/>
    <x v="2"/>
    <s v="05/14/2025 8:11 PM"/>
    <d v="2025-05-15T14:00:39"/>
    <x v="1"/>
    <n v="4"/>
    <s v=""/>
    <s v="8999 6001J - Unload all Materials"/>
    <s v="440336 - Gustavo Hurtado Guillen"/>
    <s v="ROLANDO COLMENERO-GARCIA CREW"/>
  </r>
  <r>
    <x v="2"/>
    <x v="1"/>
    <d v="2025-05-14T00:00:00"/>
    <x v="2"/>
    <s v="05/14/2025 8:13 PM"/>
    <d v="2025-05-15T14:00:39"/>
    <x v="1"/>
    <n v="4"/>
    <s v=""/>
    <s v="496 6012L - REM STR Process Load out Conc"/>
    <s v="440336 - Gustavo Hurtado Guillen"/>
    <s v="ROLANDO COLMENERO-GARCIA CREW"/>
  </r>
  <r>
    <x v="2"/>
    <x v="1"/>
    <d v="2025-05-14T00:00:00"/>
    <x v="2"/>
    <s v="05/14/2025 8:12 PM"/>
    <d v="2025-05-15T14:00:24"/>
    <x v="1"/>
    <n v="4"/>
    <s v=""/>
    <s v="8999 6001J - Unload all Materials"/>
    <s v="440136 - Cuitlahuac Alonso-Flores"/>
    <s v="ROLANDO COLMENERO-GARCIA CREW"/>
  </r>
  <r>
    <x v="2"/>
    <x v="1"/>
    <d v="2025-05-14T00:00:00"/>
    <x v="2"/>
    <s v="05/14/2025 8:13 PM"/>
    <d v="2025-05-15T14:00:24"/>
    <x v="1"/>
    <n v="4"/>
    <s v=""/>
    <s v="496 6012L - REM STR Process Load out Conc"/>
    <s v="440136 - Cuitlahuac Alonso-Flores"/>
    <s v="ROLANDO COLMENERO-GARCIA CREW"/>
  </r>
  <r>
    <x v="2"/>
    <x v="1"/>
    <d v="2025-05-15T00:00:00"/>
    <x v="1"/>
    <s v="05/15/2025 8:52 PM"/>
    <d v="2025-05-16T13:31:54"/>
    <x v="1"/>
    <n v="3"/>
    <s v=""/>
    <s v="496 6012D - REM STR Break Deck Land"/>
    <s v="440136 - Cuitlahuac Alonso-Flores"/>
    <s v="ROLANDO COLMENERO-GARCIA CREW"/>
  </r>
  <r>
    <x v="2"/>
    <x v="1"/>
    <d v="2025-05-15T00:00:00"/>
    <x v="1"/>
    <s v="05/15/2025 8:52 PM"/>
    <d v="2025-05-16T13:31:54"/>
    <x v="1"/>
    <n v="3"/>
    <s v=""/>
    <s v="8999 6001G - Install Crane Beams"/>
    <s v="440136 - Cuitlahuac Alonso-Flores"/>
    <s v="ROLANDO COLMENERO-GARCIA CREW"/>
  </r>
  <r>
    <x v="2"/>
    <x v="1"/>
    <d v="2025-05-14T00:00:00"/>
    <x v="2"/>
    <s v="05/14/2025 8:11 PM"/>
    <d v="2025-05-15T14:00:24"/>
    <x v="1"/>
    <n v="2.5"/>
    <s v=""/>
    <s v="496 6012G - REM STR Break Columns and Caps"/>
    <s v="440136 - Cuitlahuac Alonso-Flores"/>
    <s v="ROLANDO COLMENERO-GARCIA CREW"/>
  </r>
  <r>
    <x v="2"/>
    <x v="1"/>
    <d v="2025-05-13T00:00:00"/>
    <x v="3"/>
    <s v="05/13/2025 8:07 PM"/>
    <d v="2025-05-14T13:48:59"/>
    <x v="1"/>
    <n v="3"/>
    <s v=""/>
    <s v="8999 6001D - Fabricate Template for Pile Dr"/>
    <s v="440136 - Cuitlahuac Alonso-Flores"/>
    <s v="ROLANDO COLMENERO-GARCIA CREW"/>
  </r>
  <r>
    <x v="2"/>
    <x v="1"/>
    <d v="2025-05-13T00:00:00"/>
    <x v="3"/>
    <s v="05/13/2025 8:06 PM"/>
    <d v="2025-05-14T13:48:59"/>
    <x v="1"/>
    <n v="4"/>
    <s v=""/>
    <s v="496 6012D - REM STR Break Deck Land"/>
    <s v="440136 - Cuitlahuac Alonso-Flores"/>
    <s v="ROLANDO COLMENERO-GARCIA CREW"/>
  </r>
  <r>
    <x v="2"/>
    <x v="1"/>
    <d v="2025-05-13T00:00:00"/>
    <x v="3"/>
    <s v="05/13/2025 8:07 PM"/>
    <d v="2025-05-14T13:48:59"/>
    <x v="1"/>
    <n v="3"/>
    <s v=""/>
    <s v="496 6012L - REM STR Process Load out Conc"/>
    <s v="440136 - Cuitlahuac Alonso-Flores"/>
    <s v="ROLANDO COLMENERO-GARCIA CREW"/>
  </r>
  <r>
    <x v="2"/>
    <x v="1"/>
    <d v="2025-05-15T00:00:00"/>
    <x v="1"/>
    <s v="05/15/2025 8:52 PM"/>
    <d v="2025-05-16T13:32:09"/>
    <x v="1"/>
    <n v="3"/>
    <s v=""/>
    <s v="8999 6001G - Install Crane Beams"/>
    <s v="440336 - Gustavo Hurtado Guillen"/>
    <s v="ROLANDO COLMENERO-GARCIA CREW"/>
  </r>
  <r>
    <x v="2"/>
    <x v="1"/>
    <d v="2025-05-15T00:00:00"/>
    <x v="1"/>
    <s v="05/15/2025 8:52 PM"/>
    <d v="2025-05-16T13:32:09"/>
    <x v="1"/>
    <n v="3"/>
    <s v=""/>
    <s v="8999 6001F - Install Bent Caps"/>
    <s v="440336 - Gustavo Hurtado Guillen"/>
    <s v="ROLANDO COLMENERO-GARCIA CREW"/>
  </r>
  <r>
    <x v="2"/>
    <x v="1"/>
    <d v="2025-05-12T00:00:00"/>
    <x v="4"/>
    <s v="05/12/2025 8:15 PM"/>
    <d v="2025-05-13T13:56:02"/>
    <x v="1"/>
    <n v="3"/>
    <s v=""/>
    <s v="496 6012L - REM STR Process Load out Conc"/>
    <s v="440259 - Rolando Colmenero-Garcia"/>
    <s v="ROLANDO COLMENERO-GARCIA CREW"/>
  </r>
  <r>
    <x v="2"/>
    <x v="1"/>
    <d v="2025-05-12T00:00:00"/>
    <x v="4"/>
    <s v="05/12/2025 8:16 PM"/>
    <d v="2025-05-13T13:56:02"/>
    <x v="1"/>
    <n v="3"/>
    <s v=""/>
    <s v="496 6012D - REM STR Break Deck Land"/>
    <s v="440259 - Rolando Colmenero-Garcia"/>
    <s v="ROLANDO COLMENERO-GARCIA CREW"/>
  </r>
  <r>
    <x v="2"/>
    <x v="1"/>
    <d v="2025-05-12T00:00:00"/>
    <x v="4"/>
    <s v="05/12/2025 8:16 PM"/>
    <d v="2025-05-13T13:56:02"/>
    <x v="1"/>
    <n v="2"/>
    <s v=""/>
    <s v="496 6012G - REM STR Break Columns and Caps"/>
    <s v="440259 - Rolando Colmenero-Garcia"/>
    <s v="ROLANDO COLMENERO-GARCIA CREW"/>
  </r>
  <r>
    <x v="2"/>
    <x v="1"/>
    <d v="2025-05-14T00:00:00"/>
    <x v="2"/>
    <s v="05/14/2025 8:10 PM"/>
    <d v="2025-05-15T14:01:25"/>
    <x v="1"/>
    <n v="2"/>
    <s v=""/>
    <s v="496 6012G - REM STR Break Columns and Caps"/>
    <s v="440259 - Rolando Colmenero-Garcia"/>
    <s v="ROLANDO COLMENERO-GARCIA CREW"/>
  </r>
  <r>
    <x v="2"/>
    <x v="1"/>
    <d v="2025-05-13T00:00:00"/>
    <x v="3"/>
    <s v="05/13/2025 8:07 PM"/>
    <d v="2025-05-14T13:54:01"/>
    <x v="1"/>
    <n v="2"/>
    <s v=""/>
    <s v="8999 6001D - Fabricate Template for Pile Dr"/>
    <s v="440259 - Rolando Colmenero-Garcia"/>
    <s v="ROLANDO COLMENERO-GARCIA CREW"/>
  </r>
  <r>
    <x v="2"/>
    <x v="1"/>
    <d v="2025-05-13T00:00:00"/>
    <x v="3"/>
    <s v="05/13/2025 8:07 PM"/>
    <d v="2025-05-14T13:54:01"/>
    <x v="1"/>
    <n v="3"/>
    <s v=""/>
    <s v="496 6012L - REM STR Process Load out Conc"/>
    <s v="440259 - Rolando Colmenero-Garcia"/>
    <s v="ROLANDO COLMENERO-GARCIA CREW"/>
  </r>
  <r>
    <x v="2"/>
    <x v="1"/>
    <d v="2025-05-13T00:00:00"/>
    <x v="3"/>
    <s v="05/13/2025 8:06 PM"/>
    <d v="2025-05-14T13:54:01"/>
    <x v="1"/>
    <n v="3"/>
    <s v=""/>
    <s v="496 6012D - REM STR Break Deck Land"/>
    <s v="440259 - Rolando Colmenero-Garcia"/>
    <s v="ROLANDO COLMENERO-GARCIA CREW"/>
  </r>
  <r>
    <x v="2"/>
    <x v="1"/>
    <d v="2025-05-15T00:00:00"/>
    <x v="1"/>
    <s v="05/15/2025 8:51 PM"/>
    <d v="2025-05-16T13:35:56"/>
    <x v="1"/>
    <n v="3"/>
    <s v=""/>
    <s v="496 6012D - REM STR Break Deck Land"/>
    <s v="440259 - Rolando Colmenero-Garcia"/>
    <s v="ROLANDO COLMENERO-GARCIA CREW"/>
  </r>
  <r>
    <x v="2"/>
    <x v="1"/>
    <d v="2025-05-14T00:00:00"/>
    <x v="2"/>
    <s v="05/14/2025 8:12 PM"/>
    <d v="2025-05-15T14:01:25"/>
    <x v="1"/>
    <n v="3"/>
    <s v=""/>
    <s v="8999 6001J - Unload all Materials"/>
    <s v="440259 - Rolando Colmenero-Garcia"/>
    <s v="ROLANDO COLMENERO-GARCIA CREW"/>
  </r>
  <r>
    <x v="2"/>
    <x v="1"/>
    <d v="2025-05-14T00:00:00"/>
    <x v="2"/>
    <s v="05/14/2025 8:13 PM"/>
    <d v="2025-05-15T14:01:25"/>
    <x v="1"/>
    <n v="3"/>
    <s v=""/>
    <s v="496 6012L - REM STR Process Load out Conc"/>
    <s v="440259 - Rolando Colmenero-Garcia"/>
    <s v="ROLANDO COLMENERO-GARCIA CREW"/>
  </r>
  <r>
    <x v="2"/>
    <x v="1"/>
    <d v="2025-05-13T00:00:00"/>
    <x v="3"/>
    <s v="05/15/2025 10:37 AM"/>
    <d v="2025-05-16T13:32:05"/>
    <x v="1"/>
    <n v="4"/>
    <s v=""/>
    <s v="9000 100A - PROJECT MANAGER ENGINEER"/>
    <s v="210093 - Grecia Mancha Camacho"/>
    <s v=""/>
  </r>
  <r>
    <x v="2"/>
    <x v="1"/>
    <d v="2025-05-13T00:00:00"/>
    <x v="3"/>
    <s v="05/13/2025 8:11 PM"/>
    <d v="2025-05-14T13:53:53"/>
    <x v="1"/>
    <n v="10"/>
    <s v=""/>
    <s v="496 6012L - REM STR Process Load out Conc"/>
    <s v="440462 - Reynaldo A. Garcia Arreguin"/>
    <s v="Uriel Garcia's Crew"/>
  </r>
  <r>
    <x v="2"/>
    <x v="1"/>
    <d v="2025-05-14T00:00:00"/>
    <x v="2"/>
    <s v="05/15/2025 7:01 AM"/>
    <d v="2025-05-15T14:01:21"/>
    <x v="1"/>
    <n v="9"/>
    <s v=""/>
    <s v="496 6012L - REM STR Process Load out Conc"/>
    <s v="440462 - Reynaldo A. Garcia Arreguin"/>
    <s v="Uriel Garcia's Crew"/>
  </r>
  <r>
    <x v="2"/>
    <x v="1"/>
    <d v="2025-05-14T00:00:00"/>
    <x v="2"/>
    <s v="05/15/2025 7:00 AM"/>
    <d v="2025-05-15T14:01:21"/>
    <x v="1"/>
    <n v="1.5"/>
    <s v=""/>
    <s v="496 6012G - REM STR Break Columns and Caps"/>
    <s v="440462 - Reynaldo A. Garcia Arreguin"/>
    <s v="Uriel Garcia's Crew"/>
  </r>
  <r>
    <x v="2"/>
    <x v="1"/>
    <d v="2025-05-12T00:00:00"/>
    <x v="4"/>
    <s v="05/13/2025 4:03 AM"/>
    <d v="2025-05-13T13:55:53"/>
    <x v="1"/>
    <n v="10.5"/>
    <s v=""/>
    <s v="496 6012L - REM STR Process Load out Conc"/>
    <s v="440462 - Reynaldo A. Garcia Arreguin"/>
    <s v="Uriel Garcia's Crew"/>
  </r>
  <r>
    <x v="2"/>
    <x v="1"/>
    <d v="2025-05-12T00:00:00"/>
    <x v="4"/>
    <s v="05/13/2025 4:03 AM"/>
    <d v="2025-05-13T13:55:21"/>
    <x v="1"/>
    <n v="5"/>
    <s v=""/>
    <s v="496 6012G - REM STR Break Columns and Caps"/>
    <s v="440128 - Juan F. Baena"/>
    <s v="Uriel Garcia's Crew"/>
  </r>
  <r>
    <x v="2"/>
    <x v="1"/>
    <d v="2025-05-12T00:00:00"/>
    <x v="4"/>
    <s v="05/13/2025 4:03 AM"/>
    <d v="2025-05-13T13:55:21"/>
    <x v="1"/>
    <n v="5.5"/>
    <s v=""/>
    <s v="496 6012L - REM STR Process Load out Conc"/>
    <s v="440128 - Juan F. Baena"/>
    <s v="Uriel Garcia's Crew"/>
  </r>
  <r>
    <x v="2"/>
    <x v="1"/>
    <d v="2025-05-13T00:00:00"/>
    <x v="3"/>
    <s v="05/13/2025 8:10 PM"/>
    <d v="2025-05-14T13:53:10"/>
    <x v="1"/>
    <n v="4"/>
    <s v=""/>
    <s v="100 6002E - PREP ROW Rem Haul Trees Brush"/>
    <s v="440128 - Juan F. Baena"/>
    <s v="Uriel Garcia's Crew"/>
  </r>
  <r>
    <x v="2"/>
    <x v="1"/>
    <d v="2025-05-13T00:00:00"/>
    <x v="3"/>
    <s v="05/13/2025 8:10 PM"/>
    <d v="2025-05-14T13:53:10"/>
    <x v="1"/>
    <n v="3"/>
    <s v=""/>
    <s v="496 6012L - REM STR Process Load out Conc"/>
    <s v="440128 - Juan F. Baena"/>
    <s v="Uriel Garcia's Crew"/>
  </r>
  <r>
    <x v="2"/>
    <x v="1"/>
    <d v="2025-05-13T00:00:00"/>
    <x v="3"/>
    <s v="05/13/2025 8:10 PM"/>
    <d v="2025-05-14T13:53:10"/>
    <x v="1"/>
    <n v="3"/>
    <s v=""/>
    <s v="496 6012G - REM STR Break Columns and Caps"/>
    <s v="440128 - Juan F. Baena"/>
    <s v="Uriel Garcia's Crew"/>
  </r>
  <r>
    <x v="2"/>
    <x v="1"/>
    <d v="2025-05-14T00:00:00"/>
    <x v="2"/>
    <s v="05/15/2025 7:01 AM"/>
    <d v="2025-05-15T14:00:53"/>
    <x v="1"/>
    <n v="10.5"/>
    <s v=""/>
    <s v="496 6012L - REM STR Process Load out Conc"/>
    <s v="440128 - Juan F. Baena"/>
    <s v="Uriel Garcia's Crew"/>
  </r>
  <r>
    <x v="2"/>
    <x v="1"/>
    <d v="2025-05-15T00:00:00"/>
    <x v="1"/>
    <s v="05/15/2025 10:58 PM"/>
    <d v="2025-05-16T13:32:29"/>
    <x v="1"/>
    <n v="11"/>
    <s v=""/>
    <s v="496 6012L - REM STR Process Load out Conc"/>
    <s v="440128 - Juan F. Baena"/>
    <s v="Uriel Garcia's Crew"/>
  </r>
  <r>
    <x v="2"/>
    <x v="1"/>
    <d v="2025-05-15T00:00:00"/>
    <x v="1"/>
    <s v="05/15/2025 10:58 PM"/>
    <d v="2025-05-16T13:35:39"/>
    <x v="1"/>
    <n v="5"/>
    <s v=""/>
    <s v="8999 6001J - Unload all Materials"/>
    <s v="440122 - Miguel A. Fonseca-Resto"/>
    <s v="Uriel Garcia's Crew"/>
  </r>
  <r>
    <x v="2"/>
    <x v="1"/>
    <d v="2025-05-15T00:00:00"/>
    <x v="1"/>
    <s v="05/15/2025 10:58 PM"/>
    <d v="2025-05-16T13:35:52"/>
    <x v="1"/>
    <n v="11"/>
    <s v=""/>
    <s v="496 6012L - REM STR Process Load out Conc"/>
    <s v="440462 - Reynaldo A. Garcia Arreguin"/>
    <s v="Uriel Garcia's Crew"/>
  </r>
  <r>
    <x v="2"/>
    <x v="1"/>
    <d v="2025-05-12T00:00:00"/>
    <x v="4"/>
    <s v="05/12/2025 8:15 PM"/>
    <d v="2025-05-13T13:53:54"/>
    <x v="1"/>
    <n v="3"/>
    <s v=""/>
    <s v="496 6012L - REM STR Process Load out Conc"/>
    <s v="440136 - Cuitlahuac Alonso-Flores"/>
    <s v="ROLANDO COLMENERO-GARCIA CREW"/>
  </r>
  <r>
    <x v="2"/>
    <x v="1"/>
    <d v="2025-05-12T00:00:00"/>
    <x v="4"/>
    <s v="05/12/2025 8:17 PM"/>
    <d v="2025-05-13T13:53:54"/>
    <x v="1"/>
    <n v="4.5"/>
    <s v=""/>
    <s v="496 6012G - REM STR Break Columns and Caps"/>
    <s v="440136 - Cuitlahuac Alonso-Flores"/>
    <s v="ROLANDO COLMENERO-GARCIA CREW"/>
  </r>
  <r>
    <x v="2"/>
    <x v="1"/>
    <d v="2025-05-12T00:00:00"/>
    <x v="4"/>
    <s v="05/12/2025 8:16 PM"/>
    <d v="2025-05-13T13:53:54"/>
    <x v="1"/>
    <n v="3"/>
    <s v=""/>
    <s v="496 6012D - REM STR Break Deck Land"/>
    <s v="440136 - Cuitlahuac Alonso-Flores"/>
    <s v="ROLANDO COLMENERO-GARCIA CREW"/>
  </r>
  <r>
    <x v="2"/>
    <x v="1"/>
    <d v="2025-05-15T00:00:00"/>
    <x v="1"/>
    <s v="05/15/2025 8:52 PM"/>
    <d v="2025-05-16T13:31:54"/>
    <x v="1"/>
    <n v="3"/>
    <s v=""/>
    <s v="8999 6001F - Install Bent Caps"/>
    <s v="440136 - Cuitlahuac Alonso-Flores"/>
    <s v="ROLANDO COLMENERO-GARCIA CREW"/>
  </r>
  <r>
    <x v="2"/>
    <x v="1"/>
    <d v="2025-05-12T00:00:00"/>
    <x v="4"/>
    <s v="05/13/2025 4:02 AM"/>
    <d v="2025-05-13T13:56:14"/>
    <x v="1"/>
    <n v="4"/>
    <s v=""/>
    <s v="496 6012G - REM STR Break Columns and Caps"/>
    <s v="440061 - Uriel Garcia-Andrade"/>
    <s v="Uriel Garcia's Crew"/>
  </r>
  <r>
    <x v="2"/>
    <x v="1"/>
    <d v="2025-05-12T00:00:00"/>
    <x v="4"/>
    <s v="05/13/2025 4:02 AM"/>
    <d v="2025-05-13T13:56:14"/>
    <x v="1"/>
    <n v="4"/>
    <s v=""/>
    <s v="496 6012L - REM STR Process Load out Conc"/>
    <s v="440061 - Uriel Garcia-Andrade"/>
    <s v="Uriel Garcia's Crew"/>
  </r>
  <r>
    <x v="2"/>
    <x v="1"/>
    <d v="2025-05-13T00:00:00"/>
    <x v="3"/>
    <s v="05/13/2025 8:09 PM"/>
    <d v="2025-05-14T13:54:09"/>
    <x v="1"/>
    <n v="2"/>
    <s v=""/>
    <s v="100 6002E - PREP ROW Rem Haul Trees Brush"/>
    <s v="440061 - Uriel Garcia-Andrade"/>
    <s v="Uriel Garcia's Crew"/>
  </r>
  <r>
    <x v="2"/>
    <x v="1"/>
    <d v="2025-05-13T00:00:00"/>
    <x v="3"/>
    <s v="05/13/2025 8:09 PM"/>
    <d v="2025-05-14T13:54:09"/>
    <x v="1"/>
    <n v="2"/>
    <s v=""/>
    <s v="496 6012L - REM STR Process Load out Conc"/>
    <s v="440061 - Uriel Garcia-Andrade"/>
    <s v="Uriel Garcia's Crew"/>
  </r>
  <r>
    <x v="2"/>
    <x v="1"/>
    <d v="2025-05-13T00:00:00"/>
    <x v="3"/>
    <s v="05/13/2025 8:09 PM"/>
    <d v="2025-05-14T13:54:09"/>
    <x v="1"/>
    <n v="4"/>
    <s v=""/>
    <s v="496 6012G - REM STR Break Columns and Caps"/>
    <s v="440061 - Uriel Garcia-Andrade"/>
    <s v="Uriel Garcia's Crew"/>
  </r>
  <r>
    <x v="2"/>
    <x v="1"/>
    <d v="2025-05-14T00:00:00"/>
    <x v="2"/>
    <s v="05/15/2025 7:00 AM"/>
    <d v="2025-05-15T14:01:31"/>
    <x v="1"/>
    <n v="7"/>
    <s v=""/>
    <s v="496 6012L - REM STR Process Load out Conc"/>
    <s v="440061 - Uriel Garcia-Andrade"/>
    <s v="Uriel Garcia's Crew"/>
  </r>
  <r>
    <x v="2"/>
    <x v="1"/>
    <d v="2025-05-14T00:00:00"/>
    <x v="2"/>
    <s v="05/15/2025 7:00 AM"/>
    <d v="2025-05-15T14:01:31"/>
    <x v="1"/>
    <n v="1"/>
    <s v=""/>
    <s v="496 6012G - REM STR Break Columns and Caps"/>
    <s v="440061 - Uriel Garcia-Andrade"/>
    <s v="Uriel Garcia's Crew"/>
  </r>
  <r>
    <x v="2"/>
    <x v="1"/>
    <d v="2025-05-15T00:00:00"/>
    <x v="1"/>
    <s v="05/15/2025 10:58 PM"/>
    <d v="2025-05-16T13:36:04"/>
    <x v="1"/>
    <n v="2"/>
    <s v=""/>
    <s v="8999 6001J - Unload all Materials"/>
    <s v="440061 - Uriel Garcia-Andrade"/>
    <s v="Uriel Garcia's Crew"/>
  </r>
  <r>
    <x v="2"/>
    <x v="1"/>
    <d v="2025-05-15T00:00:00"/>
    <x v="1"/>
    <s v="05/15/2025 10:59 PM"/>
    <d v="2025-05-16T13:36:04"/>
    <x v="1"/>
    <n v="4"/>
    <s v=""/>
    <s v="496 6012L - REM STR Process Load out Conc"/>
    <s v="440061 - Uriel Garcia-Andrade"/>
    <s v="Uriel Garcia's Crew"/>
  </r>
  <r>
    <x v="2"/>
    <x v="1"/>
    <d v="2025-05-14T00:00:00"/>
    <x v="2"/>
    <s v="05/15/2025 7:01 AM"/>
    <d v="2025-05-15T14:01:00"/>
    <x v="1"/>
    <n v="10.5"/>
    <s v=""/>
    <s v="496 6012L - REM STR Process Load out Conc"/>
    <s v="440257 - Luis A. Rivera-Moreno"/>
    <s v="Uriel Garcia's Crew"/>
  </r>
  <r>
    <x v="2"/>
    <x v="1"/>
    <d v="2025-05-13T00:00:00"/>
    <x v="3"/>
    <s v="05/13/2025 8:09 PM"/>
    <d v="2025-05-14T13:53:23"/>
    <x v="1"/>
    <n v="5"/>
    <s v=""/>
    <s v="496 6012L - REM STR Process Load out Conc"/>
    <s v="440257 - Luis A. Rivera-Moreno"/>
    <s v="Uriel Garcia's Crew"/>
  </r>
  <r>
    <x v="2"/>
    <x v="1"/>
    <d v="2025-05-13T00:00:00"/>
    <x v="3"/>
    <s v="05/13/2025 8:09 PM"/>
    <d v="2025-05-14T13:53:23"/>
    <x v="1"/>
    <n v="5"/>
    <s v=""/>
    <s v="496 6012G - REM STR Break Columns and Caps"/>
    <s v="440257 - Luis A. Rivera-Moreno"/>
    <s v="Uriel Garcia's Crew"/>
  </r>
  <r>
    <x v="2"/>
    <x v="1"/>
    <d v="2025-05-12T00:00:00"/>
    <x v="4"/>
    <s v="05/13/2025 4:03 AM"/>
    <d v="2025-05-13T13:55:29"/>
    <x v="1"/>
    <n v="10.5"/>
    <s v=""/>
    <s v="496 6012L - REM STR Process Load out Conc"/>
    <s v="440257 - Luis A. Rivera-Moreno"/>
    <s v="Uriel Garcia's Crew"/>
  </r>
  <r>
    <x v="2"/>
    <x v="1"/>
    <d v="2025-05-13T00:00:00"/>
    <x v="3"/>
    <s v="05/13/2025 8:10 PM"/>
    <d v="2025-05-14T13:53:37"/>
    <x v="1"/>
    <n v="4"/>
    <s v=""/>
    <s v="496 6012G - REM STR Break Columns and Caps"/>
    <s v="440122 - Miguel A. Fonseca-Resto"/>
    <s v="Uriel Garcia's Crew"/>
  </r>
  <r>
    <x v="2"/>
    <x v="1"/>
    <d v="2025-05-13T00:00:00"/>
    <x v="3"/>
    <s v="05/13/2025 8:10 PM"/>
    <d v="2025-05-14T13:53:37"/>
    <x v="1"/>
    <n v="6"/>
    <s v=""/>
    <s v="496 6012L - REM STR Process Load out Conc"/>
    <s v="440122 - Miguel A. Fonseca-Resto"/>
    <s v="Uriel Garcia's Crew"/>
  </r>
  <r>
    <x v="2"/>
    <x v="1"/>
    <d v="2025-05-14T00:00:00"/>
    <x v="2"/>
    <s v="05/15/2025 7:01 AM"/>
    <d v="2025-05-15T14:01:11"/>
    <x v="1"/>
    <n v="10.5"/>
    <s v=""/>
    <s v="496 6012L - REM STR Process Load out Conc"/>
    <s v="440122 - Miguel A. Fonseca-Resto"/>
    <s v="Uriel Garcia's Crew"/>
  </r>
  <r>
    <x v="2"/>
    <x v="1"/>
    <d v="2025-05-12T00:00:00"/>
    <x v="4"/>
    <s v="05/13/2025 4:02 AM"/>
    <d v="2025-05-13T13:55:43"/>
    <x v="1"/>
    <n v="10.5"/>
    <s v=""/>
    <s v="496 6012G - REM STR Break Columns and Caps"/>
    <s v="440122 - Miguel A. Fonseca-Resto"/>
    <s v="Uriel Garcia's Crew"/>
  </r>
  <r>
    <x v="2"/>
    <x v="1"/>
    <d v="2025-05-14T00:00:00"/>
    <x v="2"/>
    <s v="05/15/2025 7:00 AM"/>
    <d v="2025-05-15T14:00:17"/>
    <x v="1"/>
    <n v="1.5"/>
    <s v=""/>
    <s v="496 6012G - REM STR Break Columns and Caps"/>
    <s v="440442 - Andres Garcia Arreguin"/>
    <s v="Uriel Garcia's Crew"/>
  </r>
  <r>
    <x v="2"/>
    <x v="1"/>
    <d v="2025-05-14T00:00:00"/>
    <x v="2"/>
    <s v="05/15/2025 7:02 AM"/>
    <d v="2025-05-15T14:00:17"/>
    <x v="1"/>
    <n v="9"/>
    <s v=""/>
    <s v="496 6012L - REM STR Process Load out Conc"/>
    <s v="440442 - Andres Garcia Arreguin"/>
    <s v="Uriel Garcia's Crew"/>
  </r>
  <r>
    <x v="2"/>
    <x v="1"/>
    <d v="2025-05-13T00:00:00"/>
    <x v="3"/>
    <s v="05/13/2025 8:09 PM"/>
    <d v="2025-05-14T13:48:47"/>
    <x v="1"/>
    <n v="6"/>
    <s v=""/>
    <s v="496 6012L - REM STR Process Load out Conc"/>
    <s v="440442 - Andres Garcia Arreguin"/>
    <s v="Uriel Garcia's Crew"/>
  </r>
  <r>
    <x v="2"/>
    <x v="1"/>
    <d v="2025-05-13T00:00:00"/>
    <x v="3"/>
    <s v="05/13/2025 8:09 PM"/>
    <d v="2025-05-14T13:48:47"/>
    <x v="1"/>
    <n v="4"/>
    <s v=""/>
    <s v="100 6002E - PREP ROW Rem Haul Trees Brush"/>
    <s v="440442 - Andres Garcia Arreguin"/>
    <s v="Uriel Garcia's Crew"/>
  </r>
  <r>
    <x v="2"/>
    <x v="1"/>
    <d v="2025-05-12T00:00:00"/>
    <x v="4"/>
    <s v="05/13/2025 4:02 AM"/>
    <d v="2025-05-13T13:53:50"/>
    <x v="1"/>
    <n v="10.5"/>
    <s v=""/>
    <s v="496 6012G - REM STR Break Columns and Caps"/>
    <s v="440442 - Andres Garcia Arreguin"/>
    <s v="Uriel Garcia's Crew"/>
  </r>
  <r>
    <x v="2"/>
    <x v="1"/>
    <d v="2025-05-15T00:00:00"/>
    <x v="1"/>
    <s v="05/15/2025 10:58 PM"/>
    <d v="2025-05-16T13:35:31"/>
    <x v="1"/>
    <n v="5"/>
    <s v=""/>
    <s v="8999 6001J - Unload all Materials"/>
    <s v="440257 - Luis A. Rivera-Moreno"/>
    <s v="Uriel Garcia's Crew"/>
  </r>
  <r>
    <x v="2"/>
    <x v="1"/>
    <d v="2025-05-15T00:00:00"/>
    <x v="1"/>
    <s v="05/15/2025 10:58 PM"/>
    <d v="2025-05-16T13:31:49"/>
    <x v="1"/>
    <n v="11"/>
    <s v=""/>
    <s v="496 6012L - REM STR Process Load out Conc"/>
    <s v="440442 - Andres Garcia Arreguin"/>
    <s v="Uriel Garcia's Crew"/>
  </r>
  <r>
    <x v="2"/>
    <x v="1"/>
    <d v="2025-05-14T00:00:00"/>
    <x v="2"/>
    <s v="05/14/2025 8:23 AM"/>
    <d v="2025-05-14T13:53:41"/>
    <x v="1"/>
    <n v="2"/>
    <s v=""/>
    <s v="9000 100A - PROJECT MANAGER ENGINEER"/>
    <s v="410012 - Osama M. Abunemeh"/>
    <s v=""/>
  </r>
  <r>
    <x v="2"/>
    <x v="1"/>
    <d v="2025-05-15T00:00:00"/>
    <x v="1"/>
    <s v="05/15/2025 8:56 AM"/>
    <d v="2025-05-15T14:01:14"/>
    <x v="1"/>
    <n v="1"/>
    <s v=""/>
    <s v="9000 100A - PROJECT MANAGER ENGINEER"/>
    <s v="410012 - Osama M. Abunemeh"/>
    <s v=""/>
  </r>
  <r>
    <x v="2"/>
    <x v="1"/>
    <d v="2025-05-14T00:00:00"/>
    <x v="2"/>
    <s v="05/15/2025 4:31 AM"/>
    <d v="2025-05-15T14:00:46"/>
    <x v="1"/>
    <n v="11"/>
    <s v=""/>
    <s v="8999 6001P - Fabricate Trestle Bridge"/>
    <s v="240014 - Hector O. Rodriguez"/>
    <s v="Hector Claudio's Crew"/>
  </r>
  <r>
    <x v="2"/>
    <x v="1"/>
    <d v="2025-05-14T00:00:00"/>
    <x v="2"/>
    <s v="05/15/2025 4:31 AM"/>
    <d v="2025-05-15T14:00:33"/>
    <x v="1"/>
    <n v="5"/>
    <s v=""/>
    <s v="8999 6001P - Fabricate Trestle Bridge"/>
    <s v="240044 - Floriberto Govea"/>
    <s v="Hector Claudio's Crew"/>
  </r>
  <r>
    <x v="2"/>
    <x v="1"/>
    <d v="2025-05-13T00:00:00"/>
    <x v="3"/>
    <s v="05/13/2025 7:50 PM"/>
    <d v="2025-05-14T13:49:21"/>
    <x v="1"/>
    <n v="5"/>
    <s v=""/>
    <s v="8999 6001P - Fabricate Trestle Bridge"/>
    <s v="240044 - Floriberto Govea"/>
    <s v="Hector Claudio's Crew"/>
  </r>
  <r>
    <x v="2"/>
    <x v="1"/>
    <d v="2025-05-15T00:00:00"/>
    <x v="1"/>
    <s v="05/16/2025 2:36 AM"/>
    <d v="2025-05-16T13:32:00"/>
    <x v="1"/>
    <n v="10"/>
    <s v=""/>
    <s v="8999 6001P - Fabricate Trestle Bridge"/>
    <s v="240044 - Floriberto Govea"/>
    <s v="Hector Claudio's Crew"/>
  </r>
  <r>
    <x v="2"/>
    <x v="1"/>
    <d v="2025-05-13T00:00:00"/>
    <x v="3"/>
    <s v="05/13/2025 7:48 PM"/>
    <d v="2025-05-14T13:49:41"/>
    <x v="1"/>
    <n v="12"/>
    <s v=""/>
    <s v="8999 6001P - Fabricate Trestle Bridge"/>
    <s v="240014 - Hector O. Rodriguez"/>
    <s v="Hector Claudio's Crew"/>
  </r>
  <r>
    <x v="2"/>
    <x v="1"/>
    <d v="2025-05-15T00:00:00"/>
    <x v="1"/>
    <s v="05/16/2025 2:37 AM"/>
    <d v="2025-05-16T13:32:18"/>
    <x v="1"/>
    <n v="10"/>
    <s v=""/>
    <s v="8999 6001P - Fabricate Trestle Bridge"/>
    <s v="240014 - Hector O. Rodriguez"/>
    <s v="Hector Claudio's Crew"/>
  </r>
  <r>
    <x v="2"/>
    <x v="1"/>
    <d v="2025-05-15T00:00:00"/>
    <x v="1"/>
    <s v="05/16/2025 2:39 AM"/>
    <d v="2025-05-16T13:35:19"/>
    <x v="1"/>
    <n v="10"/>
    <s v=""/>
    <s v="8999 6001P - Fabricate Trestle Bridge"/>
    <s v="240018 - Librado Aguillon"/>
    <s v="Hector Claudio's Crew"/>
  </r>
  <r>
    <x v="2"/>
    <x v="1"/>
    <d v="2025-05-14T00:00:00"/>
    <x v="2"/>
    <s v="05/15/2025 4:31 AM"/>
    <d v="2025-05-15T14:00:14"/>
    <x v="1"/>
    <n v="11"/>
    <s v=""/>
    <s v="8999 6001P - Fabricate Trestle Bridge"/>
    <s v="240813 - Adam Arreola"/>
    <s v="Hector Claudio's Crew"/>
  </r>
  <r>
    <x v="2"/>
    <x v="1"/>
    <d v="2025-05-13T00:00:00"/>
    <x v="3"/>
    <s v="05/13/2025 7:48 PM"/>
    <d v="2025-05-14T13:48:38"/>
    <x v="1"/>
    <n v="12"/>
    <s v=""/>
    <s v="8999 6001P - Fabricate Trestle Bridge"/>
    <s v="240813 - Adam Arreola"/>
    <s v="Hector Claudio's Crew"/>
  </r>
  <r>
    <x v="2"/>
    <x v="1"/>
    <d v="2025-05-12T00:00:00"/>
    <x v="4"/>
    <s v="05/12/2025 6:02 PM"/>
    <d v="2025-05-13T13:53:47"/>
    <x v="1"/>
    <n v="10.5"/>
    <s v=""/>
    <s v="8999 6001P - Fabricate Trestle Bridge"/>
    <s v="240813 - Adam Arreola"/>
    <s v="Hector Claudio's Crew"/>
  </r>
  <r>
    <x v="2"/>
    <x v="1"/>
    <d v="2025-05-15T00:00:00"/>
    <x v="1"/>
    <s v="05/16/2025 2:37 AM"/>
    <d v="2025-05-16T13:31:44"/>
    <x v="1"/>
    <n v="10"/>
    <s v=""/>
    <s v="8999 6001P - Fabricate Trestle Bridge"/>
    <s v="240813 - Adam Arreola"/>
    <s v="Hector Claudio's Crew"/>
  </r>
  <r>
    <x v="2"/>
    <x v="1"/>
    <d v="2025-05-14T00:00:00"/>
    <x v="2"/>
    <s v="05/15/2025 4:32 AM"/>
    <d v="2025-05-15T14:00:42"/>
    <x v="1"/>
    <n v="8"/>
    <s v=""/>
    <s v="9000 100B - SUPERINTENDENT"/>
    <s v="240028 - Hector J. Claudio"/>
    <s v="Hector Claudio's Crew"/>
  </r>
  <r>
    <x v="2"/>
    <x v="1"/>
    <d v="2025-05-12T00:00:00"/>
    <x v="4"/>
    <s v="05/12/2025 6:02 PM"/>
    <d v="2025-05-13T13:54:01"/>
    <x v="1"/>
    <n v="8"/>
    <s v=""/>
    <s v="9000 100B - SUPERINTENDENT"/>
    <s v="240028 - Hector J. Claudio"/>
    <s v="Hector Claudio's Crew"/>
  </r>
  <r>
    <x v="2"/>
    <x v="1"/>
    <d v="2025-05-15T00:00:00"/>
    <x v="1"/>
    <s v="05/16/2025 2:40 AM"/>
    <d v="2025-05-16T13:32:14"/>
    <x v="1"/>
    <n v="8"/>
    <s v=""/>
    <s v="9000 100B - SUPERINTENDENT"/>
    <s v="240028 - Hector J. Claudio"/>
    <s v="Hector Claudio's Crew"/>
  </r>
  <r>
    <x v="2"/>
    <x v="1"/>
    <d v="2025-05-13T00:00:00"/>
    <x v="3"/>
    <s v="05/16/2025 2:43 AM"/>
    <d v="2025-05-16T13:32:14"/>
    <x v="1"/>
    <n v="8"/>
    <s v=""/>
    <s v="9000 100B - SUPERINTENDENT"/>
    <s v="240028 - Hector J. Claudio"/>
    <s v="Hector Claudio's Crew"/>
  </r>
  <r>
    <x v="2"/>
    <x v="1"/>
    <d v="2025-05-12T00:00:00"/>
    <x v="4"/>
    <s v="05/14/2025 11:23 AM"/>
    <d v="2025-05-15T14:01:03"/>
    <x v="1"/>
    <n v="8"/>
    <s v=""/>
    <s v="100 6002A - PREP ROW Survey"/>
    <s v="240165 - Luis E. Murcia Orellana"/>
    <s v=""/>
  </r>
  <r>
    <x v="2"/>
    <x v="1"/>
    <d v="2025-05-14T00:00:00"/>
    <x v="2"/>
    <s v="05/14/2025 11:23 AM"/>
    <d v="2025-05-15T14:01:03"/>
    <x v="1"/>
    <n v="8"/>
    <s v=""/>
    <s v="100 6002A - PREP ROW Survey"/>
    <s v="240165 - Luis E. Murcia Orellana"/>
    <s v=""/>
  </r>
  <r>
    <x v="2"/>
    <x v="1"/>
    <d v="2025-05-13T00:00:00"/>
    <x v="3"/>
    <s v="05/13/2025 7:48 PM"/>
    <d v="2025-05-14T13:53:31"/>
    <x v="1"/>
    <n v="12"/>
    <s v=""/>
    <s v="8999 6001P - Fabricate Trestle Bridge"/>
    <s v="240549 - Michael A. Pina"/>
    <s v="Hector Claudio's Crew"/>
  </r>
  <r>
    <x v="2"/>
    <x v="1"/>
    <d v="2025-05-12T00:00:00"/>
    <x v="4"/>
    <s v="05/12/2025 6:02 PM"/>
    <d v="2025-05-13T13:55:37"/>
    <x v="1"/>
    <n v="10.5"/>
    <s v=""/>
    <s v="8999 6001P - Fabricate Trestle Bridge"/>
    <s v="240549 - Michael A. Pina"/>
    <s v="Hector Claudio's Crew"/>
  </r>
  <r>
    <x v="2"/>
    <x v="1"/>
    <d v="2025-05-14T00:00:00"/>
    <x v="2"/>
    <s v="05/15/2025 4:31 AM"/>
    <d v="2025-05-15T14:01:08"/>
    <x v="1"/>
    <n v="6"/>
    <s v=""/>
    <s v="8999 6001P - Fabricate Trestle Bridge"/>
    <s v="240549 - Michael A. Pina"/>
    <s v="Hector Claudio's Crew"/>
  </r>
  <r>
    <x v="2"/>
    <x v="1"/>
    <d v="2025-05-15T00:00:00"/>
    <x v="1"/>
    <s v="05/16/2025 2:37 AM"/>
    <d v="2025-05-16T13:35:35"/>
    <x v="1"/>
    <n v="10"/>
    <s v=""/>
    <s v="8999 6001P - Fabricate Trestle Bridge"/>
    <s v="240549 - Michael A. Pina"/>
    <s v="Hector Claudio's Crew"/>
  </r>
  <r>
    <x v="18"/>
    <x v="6"/>
    <d v="2025-05-12T00:00:00"/>
    <x v="4"/>
    <s v="05/12/2025 7:38 AM"/>
    <d v="2025-05-16T14:24:01"/>
    <x v="1"/>
    <n v="4"/>
    <s v=""/>
    <s v="ESOTHER - Equipment Other Repair"/>
    <s v="800047 - Christopher D. Robertson"/>
    <s v=""/>
  </r>
  <r>
    <x v="18"/>
    <x v="6"/>
    <d v="2025-05-13T00:00:00"/>
    <x v="3"/>
    <s v="05/12/2025 7:38 AM"/>
    <d v="2025-05-16T14:24:01"/>
    <x v="1"/>
    <n v="4"/>
    <s v=""/>
    <s v="ESOTHER - Equipment Other Repair"/>
    <s v="800047 - Christopher D. Robertson"/>
    <s v=""/>
  </r>
  <r>
    <x v="18"/>
    <x v="6"/>
    <d v="2025-05-14T00:00:00"/>
    <x v="2"/>
    <s v="05/12/2025 7:38 AM"/>
    <d v="2025-05-16T14:24:01"/>
    <x v="1"/>
    <n v="4"/>
    <s v=""/>
    <s v="ESOTHER - Equipment Other Repair"/>
    <s v="800047 - Christopher D. Robertson"/>
    <s v=""/>
  </r>
  <r>
    <x v="18"/>
    <x v="6"/>
    <d v="2025-05-15T00:00:00"/>
    <x v="1"/>
    <s v="05/12/2025 7:38 AM"/>
    <d v="2025-05-16T14:24:01"/>
    <x v="1"/>
    <n v="4"/>
    <s v=""/>
    <s v="ESOTHER - Equipment Other Repair"/>
    <s v="800047 - Christopher D. Robertson"/>
    <s v=""/>
  </r>
  <r>
    <x v="18"/>
    <x v="6"/>
    <d v="2025-05-16T00:00:00"/>
    <x v="0"/>
    <s v="05/12/2025 7:38 AM"/>
    <d v="2025-05-16T14:24:01"/>
    <x v="1"/>
    <n v="4"/>
    <s v=""/>
    <s v="ESOTHER - Equipment Other Repair"/>
    <s v="800047 - Christopher D. Robertson"/>
    <s v=""/>
  </r>
  <r>
    <x v="12"/>
    <x v="1"/>
    <d v="2025-05-12T00:00:00"/>
    <x v="4"/>
    <s v="05/13/2025 9:39 AM"/>
    <d v="2025-05-14T14:22:37"/>
    <x v="1"/>
    <n v="8"/>
    <s v=""/>
    <s v="9000 100A - PROJECT MANAGER  ENGINEER"/>
    <s v="410032 - Manuel Andrade"/>
    <s v=""/>
  </r>
  <r>
    <x v="12"/>
    <x v="1"/>
    <d v="2025-05-13T00:00:00"/>
    <x v="3"/>
    <s v="05/13/2025 9:39 AM"/>
    <d v="2025-05-14T14:22:42"/>
    <x v="1"/>
    <n v="8"/>
    <s v=""/>
    <s v="9000 100A - PROJECT MANAGER  ENGINEER"/>
    <s v="410032 - Manuel Andrade"/>
    <s v=""/>
  </r>
  <r>
    <x v="12"/>
    <x v="1"/>
    <d v="2025-05-14T00:00:00"/>
    <x v="2"/>
    <s v="05/13/2025 9:40 AM"/>
    <d v="2025-05-14T14:22:45"/>
    <x v="1"/>
    <n v="8"/>
    <s v=""/>
    <s v="9000 100A - PROJECT MANAGER  ENGINEER"/>
    <s v="410032 - Manuel Andrade"/>
    <s v=""/>
  </r>
  <r>
    <x v="12"/>
    <x v="1"/>
    <d v="2025-05-15T00:00:00"/>
    <x v="1"/>
    <s v="05/13/2025 9:40 AM"/>
    <d v="2025-05-15T13:47:48"/>
    <x v="1"/>
    <n v="8"/>
    <s v=""/>
    <s v="9000 100A - PROJECT MANAGER  ENGINEER"/>
    <s v="410032 - Manuel Andrade"/>
    <s v=""/>
  </r>
  <r>
    <x v="17"/>
    <x v="1"/>
    <d v="2025-05-13T00:00:00"/>
    <x v="3"/>
    <s v="05/14/2025 11:48 AM"/>
    <d v="2025-05-15T13:49:49"/>
    <x v="1"/>
    <n v="10"/>
    <s v=""/>
    <s v="9000 100H - PUNCH LIST"/>
    <s v="440434 - Esteban Ruiz Almanza"/>
    <s v="Aureliano Reyes Crew"/>
  </r>
  <r>
    <x v="17"/>
    <x v="1"/>
    <d v="2025-05-14T00:00:00"/>
    <x v="2"/>
    <s v="05/15/2025 8:08 AM"/>
    <d v="2025-05-15T13:49:49"/>
    <x v="1"/>
    <n v="10"/>
    <s v=""/>
    <s v="9000 100H - PUNCH LIST"/>
    <s v="440434 - Esteban Ruiz Almanza"/>
    <s v="Aureliano Reyes Crew"/>
  </r>
  <r>
    <x v="17"/>
    <x v="1"/>
    <d v="2025-05-14T00:00:00"/>
    <x v="2"/>
    <s v="05/15/2025 8:08 AM"/>
    <d v="2025-05-15T13:49:49"/>
    <x v="1"/>
    <n v="8"/>
    <s v=""/>
    <s v="9000 100H - PUNCH LIST"/>
    <s v="440273 - Aureliano Reyes"/>
    <s v="Aureliano Reyes Crew"/>
  </r>
  <r>
    <x v="17"/>
    <x v="1"/>
    <d v="2025-05-13T00:00:00"/>
    <x v="3"/>
    <s v="05/14/2025 11:48 AM"/>
    <d v="2025-05-15T13:49:49"/>
    <x v="1"/>
    <n v="8"/>
    <s v=""/>
    <s v="9000 100H - PUNCH LIST"/>
    <s v="440273 - Aureliano Reyes"/>
    <s v="Aureliano Reyes Crew"/>
  </r>
  <r>
    <x v="17"/>
    <x v="1"/>
    <d v="2025-05-13T00:00:00"/>
    <x v="3"/>
    <s v="05/14/2025 11:48 AM"/>
    <d v="2025-05-15T13:49:49"/>
    <x v="1"/>
    <n v="8"/>
    <s v=""/>
    <s v="9000 100H - PUNCH LIST"/>
    <s v="440312 - Agapito Castaneda Alonso"/>
    <s v="Aureliano Reyes Crew"/>
  </r>
  <r>
    <x v="17"/>
    <x v="1"/>
    <d v="2025-05-14T00:00:00"/>
    <x v="2"/>
    <s v="05/15/2025 8:08 AM"/>
    <d v="2025-05-15T13:49:49"/>
    <x v="1"/>
    <n v="8"/>
    <s v=""/>
    <s v="9000 100H - PUNCH LIST"/>
    <s v="440312 - Agapito Castaneda Alonso"/>
    <s v="Aureliano Reyes Crew"/>
  </r>
  <r>
    <x v="12"/>
    <x v="1"/>
    <d v="2025-05-12T00:00:00"/>
    <x v="4"/>
    <s v="05/12/2025 6:55 PM"/>
    <d v="2025-05-15T13:48:03"/>
    <x v="1"/>
    <n v="8"/>
    <s v=""/>
    <s v="502 6001B - TRAFFIC C  Daily Closures"/>
    <s v="440390 - Antonio D. Delasbour"/>
    <s v="Reyneri Caballero's Crew"/>
  </r>
  <r>
    <x v="21"/>
    <x v="1"/>
    <d v="2025-05-13T00:00:00"/>
    <x v="3"/>
    <s v="05/13/2025 5:10 PM"/>
    <d v="2025-05-14T14:51:34"/>
    <x v="1"/>
    <n v="9"/>
    <s v=""/>
    <s v="9000 100H - PUNCH LIST"/>
    <s v="440390 - Antonio D. Delasbour"/>
    <s v="Reyneri Caballero's Crew"/>
  </r>
  <r>
    <x v="28"/>
    <x v="2"/>
    <d v="2025-05-12T00:00:00"/>
    <x v="4"/>
    <s v="05/12/2025 4:25 PM"/>
    <d v="2025-05-12T21:26:00"/>
    <x v="1"/>
    <n v="8"/>
    <s v=""/>
    <s v="9000 100A - PROJECT MANAGER ENGINEER"/>
    <s v="210089 - Roberto Guerrero Jr"/>
    <s v=""/>
  </r>
  <r>
    <x v="28"/>
    <x v="2"/>
    <d v="2025-05-13T00:00:00"/>
    <x v="3"/>
    <s v="05/13/2025 10:21 AM"/>
    <d v="2025-05-13T15:22:18"/>
    <x v="1"/>
    <n v="8"/>
    <s v=""/>
    <s v="9000 100A - PROJECT MANAGER ENGINEER"/>
    <s v="210089 - Roberto Guerrero Jr"/>
    <s v=""/>
  </r>
  <r>
    <x v="28"/>
    <x v="2"/>
    <d v="2025-05-15T00:00:00"/>
    <x v="1"/>
    <s v="05/15/2025 8:37 AM"/>
    <d v="2025-05-15T13:37:43"/>
    <x v="1"/>
    <n v="8"/>
    <s v=""/>
    <s v="9000 100A - PROJECT MANAGER ENGINEER"/>
    <s v="210089 - Roberto Guerrero Jr"/>
    <s v=""/>
  </r>
  <r>
    <x v="28"/>
    <x v="2"/>
    <d v="2025-05-16T00:00:00"/>
    <x v="0"/>
    <s v="05/15/2025 8:37 AM"/>
    <d v="2025-05-15T13:37:43"/>
    <x v="1"/>
    <n v="8"/>
    <s v=""/>
    <s v="9000 100A - PROJECT MANAGER ENGINEER"/>
    <s v="210089 - Roberto Guerrero Jr"/>
    <s v=""/>
  </r>
  <r>
    <x v="28"/>
    <x v="2"/>
    <d v="2025-05-14T00:00:00"/>
    <x v="2"/>
    <s v="05/14/2025 7:37 AM"/>
    <d v="2025-05-14T12:37:57"/>
    <x v="1"/>
    <n v="8"/>
    <s v=""/>
    <s v="9000 100A - PROJECT MANAGER ENGINEER"/>
    <s v="210089 - Roberto Guerrero Jr"/>
    <s v=""/>
  </r>
  <r>
    <x v="28"/>
    <x v="2"/>
    <d v="2025-05-13T00:00:00"/>
    <x v="3"/>
    <s v="05/13/2025 4:43 PM"/>
    <d v="2025-05-14T12:38:01"/>
    <x v="1"/>
    <n v="10"/>
    <s v=""/>
    <s v="446 6002B - CLEAN PAINT SUPPORT"/>
    <s v="240563 - Abraham S. Barrientos"/>
    <s v="Jesus Rodarte's Crew"/>
  </r>
  <r>
    <x v="28"/>
    <x v="2"/>
    <d v="2025-05-12T00:00:00"/>
    <x v="4"/>
    <s v="05/12/2025 4:27 PM"/>
    <d v="2025-05-13T15:22:07"/>
    <x v="1"/>
    <n v="10"/>
    <s v=""/>
    <s v="446 6002B - CLEAN PAINT SUPPORT"/>
    <s v="240563 - Abraham S. Barrientos"/>
    <s v="Jesus Rodarte's Crew"/>
  </r>
  <r>
    <x v="28"/>
    <x v="2"/>
    <d v="2025-05-14T00:00:00"/>
    <x v="2"/>
    <s v="05/14/2025 4:22 PM"/>
    <d v="2025-05-15T13:38:06"/>
    <x v="1"/>
    <n v="10"/>
    <s v=""/>
    <s v="446 6002B - CLEAN PAINT SUPPORT"/>
    <s v="240563 - Abraham S. Barrientos"/>
    <s v="Jesus Rodarte's Crew"/>
  </r>
  <r>
    <x v="28"/>
    <x v="2"/>
    <d v="2025-05-15T00:00:00"/>
    <x v="1"/>
    <s v="05/15/2025 5:52 PM"/>
    <d v="2025-05-16T00:25:48"/>
    <x v="1"/>
    <n v="10"/>
    <s v=""/>
    <s v="446 6002B - CLEAN PAINT SUPPORT"/>
    <s v="240563 - Abraham S. Barrientos"/>
    <s v="Jesus Rodarte's Crew"/>
  </r>
  <r>
    <x v="28"/>
    <x v="2"/>
    <d v="2025-05-14T00:00:00"/>
    <x v="2"/>
    <s v="05/14/2025 4:22 PM"/>
    <d v="2025-05-15T13:38:08"/>
    <x v="1"/>
    <n v="10"/>
    <s v=""/>
    <s v="446 6002B - CLEAN PAINT SUPPORT"/>
    <s v="240728 - Andres Salas"/>
    <s v="Jesus Rodarte's Crew"/>
  </r>
  <r>
    <x v="28"/>
    <x v="2"/>
    <d v="2025-05-15T00:00:00"/>
    <x v="1"/>
    <s v="05/15/2025 5:52 PM"/>
    <d v="2025-05-16T00:25:51"/>
    <x v="1"/>
    <n v="10"/>
    <s v=""/>
    <s v="446 6002B - CLEAN PAINT SUPPORT"/>
    <s v="240728 - Andres Salas"/>
    <s v="Jesus Rodarte's Crew"/>
  </r>
  <r>
    <x v="28"/>
    <x v="2"/>
    <d v="2025-05-12T00:00:00"/>
    <x v="4"/>
    <s v="05/12/2025 4:27 PM"/>
    <d v="2025-05-13T15:22:09"/>
    <x v="1"/>
    <n v="10"/>
    <s v=""/>
    <s v="446 6002B - CLEAN PAINT SUPPORT"/>
    <s v="240728 - Andres Salas"/>
    <s v="Jesus Rodarte's Crew"/>
  </r>
  <r>
    <x v="28"/>
    <x v="2"/>
    <d v="2025-05-13T00:00:00"/>
    <x v="3"/>
    <s v="05/13/2025 4:43 PM"/>
    <d v="2025-05-14T12:38:00"/>
    <x v="1"/>
    <n v="10"/>
    <s v=""/>
    <s v="446 6002B - CLEAN PAINT SUPPORT"/>
    <s v="240728 - Andres Salas"/>
    <s v="Jesus Rodarte's Crew"/>
  </r>
  <r>
    <x v="28"/>
    <x v="2"/>
    <d v="2025-05-14T00:00:00"/>
    <x v="2"/>
    <s v="05/14/2025 4:22 PM"/>
    <d v="2025-05-15T13:38:10"/>
    <x v="1"/>
    <n v="8"/>
    <s v=""/>
    <s v="446 6002B - CLEAN PAINT SUPPORT"/>
    <s v="240455 - Jesus O. Rodarte Serrano"/>
    <s v="Jesus Rodarte's Crew"/>
  </r>
  <r>
    <x v="28"/>
    <x v="2"/>
    <d v="2025-05-15T00:00:00"/>
    <x v="1"/>
    <s v="05/15/2025 5:52 PM"/>
    <d v="2025-05-16T00:25:55"/>
    <x v="1"/>
    <n v="8"/>
    <s v=""/>
    <s v="446 6002B - CLEAN PAINT SUPPORT"/>
    <s v="240455 - Jesus O. Rodarte Serrano"/>
    <s v="Jesus Rodarte's Crew"/>
  </r>
  <r>
    <x v="28"/>
    <x v="2"/>
    <d v="2025-05-13T00:00:00"/>
    <x v="3"/>
    <s v="05/13/2025 4:43 PM"/>
    <d v="2025-05-14T12:37:58"/>
    <x v="1"/>
    <n v="8"/>
    <s v=""/>
    <s v="446 6002B - CLEAN PAINT SUPPORT"/>
    <s v="240455 - Jesus O. Rodarte Serrano"/>
    <s v="Jesus Rodarte's Crew"/>
  </r>
  <r>
    <x v="28"/>
    <x v="2"/>
    <d v="2025-05-12T00:00:00"/>
    <x v="4"/>
    <s v="05/12/2025 4:28 PM"/>
    <d v="2025-05-13T15:22:16"/>
    <x v="1"/>
    <n v="8"/>
    <s v=""/>
    <s v="446 6002B - CLEAN PAINT SUPPORT"/>
    <s v="240455 - Jesus O. Rodarte Serrano"/>
    <s v="Jesus Rodarte's Crew"/>
  </r>
  <r>
    <x v="28"/>
    <x v="2"/>
    <d v="2025-05-16T00:00:00"/>
    <x v="0"/>
    <s v="05/16/2025 5:39 PM"/>
    <d v="2025-05-19T11:28:17"/>
    <x v="1"/>
    <n v="8"/>
    <s v=""/>
    <s v="446 6002B - CLEAN PAINT SUPPORT"/>
    <s v="240455 - Jesus O. Rodarte Serrano"/>
    <s v="Jesus Rodarte's Crew"/>
  </r>
  <r>
    <x v="28"/>
    <x v="2"/>
    <d v="2025-05-16T00:00:00"/>
    <x v="0"/>
    <s v="05/16/2025 3:52 PM"/>
    <d v="2025-05-19T11:28:22"/>
    <x v="1"/>
    <n v="4"/>
    <s v=""/>
    <s v="9000 100S - SAFETY SCHED"/>
    <s v="800070 - Juan J. Castro"/>
    <s v=""/>
  </r>
  <r>
    <x v="28"/>
    <x v="2"/>
    <d v="2025-05-12T00:00:00"/>
    <x v="4"/>
    <s v="05/13/2025 6:22 AM"/>
    <d v="2025-05-13T15:22:13"/>
    <x v="1"/>
    <n v="3"/>
    <s v=""/>
    <s v="502 6001B - BARRICADES Traffic Maintenance"/>
    <s v="240128 - Gabriel Sigala"/>
    <s v="Roberto Lumbreras's Crew"/>
  </r>
  <r>
    <x v="28"/>
    <x v="2"/>
    <d v="2025-05-12T00:00:00"/>
    <x v="4"/>
    <s v="05/13/2025 6:22 AM"/>
    <d v="2025-05-13T15:22:11"/>
    <x v="1"/>
    <n v="3"/>
    <s v=""/>
    <s v="502 6001B - BARRICADES Traffic Maintenance"/>
    <s v="240612 - Anthony I. Ibe"/>
    <s v="Roberto Lumbreras's Crew"/>
  </r>
  <r>
    <x v="27"/>
    <x v="2"/>
    <d v="2025-05-12T00:00:00"/>
    <x v="4"/>
    <s v="05/12/2025 2:26 PM"/>
    <d v="2025-05-13T13:59:22"/>
    <x v="1"/>
    <n v="4"/>
    <s v=""/>
    <s v="9000 100S - SAFETY SCHED"/>
    <s v="800069 - Said A. Garcia"/>
    <s v=""/>
  </r>
  <r>
    <x v="27"/>
    <x v="2"/>
    <d v="2025-05-14T00:00:00"/>
    <x v="2"/>
    <s v="05/14/2025 5:20 PM"/>
    <d v="2025-05-19T10:30:30"/>
    <x v="1"/>
    <n v="4"/>
    <s v=""/>
    <s v="9000 100S - SAFETY SCHED"/>
    <s v="800070 - Juan J. Castro"/>
    <s v=""/>
  </r>
  <r>
    <x v="27"/>
    <x v="2"/>
    <d v="2025-05-12T00:00:00"/>
    <x v="4"/>
    <s v="05/13/2025 7:22 AM"/>
    <d v="2025-05-13T13:59:09"/>
    <x v="1"/>
    <n v="2.5"/>
    <s v=""/>
    <s v="9000 100B - SUPERINTENDENT"/>
    <s v="240441 - Juan C. Miramontes Jr"/>
    <s v=""/>
  </r>
  <r>
    <x v="27"/>
    <x v="2"/>
    <d v="2025-05-15T00:00:00"/>
    <x v="1"/>
    <s v="05/16/2025 7:01 PM"/>
    <d v="2025-05-19T10:30:08"/>
    <x v="1"/>
    <n v="2"/>
    <s v=""/>
    <s v="9000 100B - SUPERINTENDENT"/>
    <s v="240441 - Juan C. Miramontes Jr"/>
    <s v=""/>
  </r>
  <r>
    <x v="27"/>
    <x v="2"/>
    <d v="2025-05-16T00:00:00"/>
    <x v="0"/>
    <s v="05/16/2025 7:02 PM"/>
    <d v="2025-05-19T10:30:08"/>
    <x v="1"/>
    <n v="6"/>
    <s v=""/>
    <s v="9000 100B - SUPERINTENDENT"/>
    <s v="240441 - Juan C. Miramontes Jr"/>
    <s v=""/>
  </r>
  <r>
    <x v="27"/>
    <x v="2"/>
    <d v="2025-05-13T00:00:00"/>
    <x v="3"/>
    <s v="05/15/2025 7:28 AM"/>
    <d v="2025-05-16T15:43:26"/>
    <x v="1"/>
    <n v="2.5"/>
    <s v=""/>
    <s v="9000 100B - SUPERINTENDENT"/>
    <s v="240441 - Juan C. Miramontes Jr"/>
    <s v=""/>
  </r>
  <r>
    <x v="27"/>
    <x v="2"/>
    <d v="2025-05-14T00:00:00"/>
    <x v="2"/>
    <s v="05/15/2025 7:29 AM"/>
    <d v="2025-05-16T15:43:26"/>
    <x v="1"/>
    <n v="4"/>
    <s v=""/>
    <s v="9000 100B - SUPERINTENDENT"/>
    <s v="240441 - Juan C. Miramontes Jr"/>
    <s v=""/>
  </r>
  <r>
    <x v="27"/>
    <x v="2"/>
    <d v="2025-05-12T00:00:00"/>
    <x v="4"/>
    <s v="05/16/2025 10:42 AM"/>
    <d v="2025-05-16T15:43:11"/>
    <x v="1"/>
    <n v="8"/>
    <s v=""/>
    <s v="9000 100A - PROJECT MANAGER ENGINEER"/>
    <s v="210076 - Caleb S. Kocmick"/>
    <s v=""/>
  </r>
  <r>
    <x v="27"/>
    <x v="2"/>
    <d v="2025-05-13T00:00:00"/>
    <x v="3"/>
    <s v="05/16/2025 10:42 AM"/>
    <d v="2025-05-16T15:43:11"/>
    <x v="1"/>
    <n v="8"/>
    <s v=""/>
    <s v="9000 100A - PROJECT MANAGER ENGINEER"/>
    <s v="210076 - Caleb S. Kocmick"/>
    <s v=""/>
  </r>
  <r>
    <x v="27"/>
    <x v="2"/>
    <d v="2025-05-14T00:00:00"/>
    <x v="2"/>
    <s v="05/16/2025 10:42 AM"/>
    <d v="2025-05-16T15:43:11"/>
    <x v="1"/>
    <n v="8"/>
    <s v=""/>
    <s v="9000 100A - PROJECT MANAGER ENGINEER"/>
    <s v="210076 - Caleb S. Kocmick"/>
    <s v=""/>
  </r>
  <r>
    <x v="27"/>
    <x v="2"/>
    <d v="2025-05-15T00:00:00"/>
    <x v="1"/>
    <s v="05/16/2025 10:42 AM"/>
    <d v="2025-05-16T15:43:11"/>
    <x v="1"/>
    <n v="8"/>
    <s v=""/>
    <s v="9000 100A - PROJECT MANAGER ENGINEER"/>
    <s v="210076 - Caleb S. Kocmick"/>
    <s v=""/>
  </r>
  <r>
    <x v="27"/>
    <x v="2"/>
    <d v="2025-05-16T00:00:00"/>
    <x v="0"/>
    <s v="05/16/2025 10:42 AM"/>
    <d v="2025-05-16T15:43:11"/>
    <x v="1"/>
    <n v="8"/>
    <s v=""/>
    <s v="9000 100A - PROJECT MANAGER ENGINEER"/>
    <s v="210076 - Caleb S. Kocmick"/>
    <s v=""/>
  </r>
  <r>
    <x v="27"/>
    <x v="2"/>
    <d v="2025-05-15T00:00:00"/>
    <x v="1"/>
    <s v="05/19/2025 5:23 AM"/>
    <d v="2025-05-19T10:30:00"/>
    <x v="1"/>
    <n v="1"/>
    <s v=""/>
    <s v="422 6002R - DECK Cure"/>
    <s v="240083 - Hector Sanchez"/>
    <s v="Hector Sanchez's Crew"/>
  </r>
  <r>
    <x v="27"/>
    <x v="2"/>
    <d v="2025-05-12T00:00:00"/>
    <x v="4"/>
    <s v="05/13/2025 8:58 AM"/>
    <d v="2025-05-13T13:58:56"/>
    <x v="1"/>
    <n v="2"/>
    <s v=""/>
    <s v="500 6001C - MOB Eros 3.5% DL"/>
    <s v="240333 - David A. Chavez"/>
    <s v="Hector Sanchez's Crew"/>
  </r>
  <r>
    <x v="27"/>
    <x v="2"/>
    <d v="2025-05-15T00:00:00"/>
    <x v="1"/>
    <s v="05/19/2025 5:23 AM"/>
    <d v="2025-05-19T10:30:03"/>
    <x v="1"/>
    <n v="1"/>
    <s v=""/>
    <s v="422 6002R - DECK Cure"/>
    <s v="240619 - Hector Sanchez Jr"/>
    <s v="Hector Sanchez's Crew"/>
  </r>
  <r>
    <x v="27"/>
    <x v="2"/>
    <d v="2025-05-15T00:00:00"/>
    <x v="1"/>
    <s v="05/19/2025 5:23 AM"/>
    <d v="2025-05-19T10:30:22"/>
    <x v="1"/>
    <n v="1"/>
    <s v=""/>
    <s v="422 6002R - DECK Cure"/>
    <s v="240478 - Quincy L. Haynes"/>
    <s v="Hector Sanchez's Crew"/>
  </r>
  <r>
    <x v="27"/>
    <x v="2"/>
    <d v="2025-05-12T00:00:00"/>
    <x v="4"/>
    <s v="05/13/2025 8:58 AM"/>
    <d v="2025-05-13T13:59:15"/>
    <x v="1"/>
    <n v="2"/>
    <s v=""/>
    <s v="500 6001C - MOB Eros 3.5% DL"/>
    <s v="240478 - Quincy L. Haynes"/>
    <s v="Hector Sanchez's Crew"/>
  </r>
  <r>
    <x v="27"/>
    <x v="2"/>
    <d v="2025-05-13T00:00:00"/>
    <x v="3"/>
    <s v="05/14/2025 6:38 AM"/>
    <d v="2025-05-19T10:30:22"/>
    <x v="1"/>
    <n v="2"/>
    <s v=""/>
    <s v="422 6002R - DECK Cure"/>
    <s v="240478 - Quincy L. Haynes"/>
    <s v="Hector Sanchez's Crew"/>
  </r>
  <r>
    <x v="27"/>
    <x v="2"/>
    <d v="2025-05-13T00:00:00"/>
    <x v="3"/>
    <s v="05/14/2025 6:37 AM"/>
    <d v="2025-05-19T10:30:22"/>
    <x v="1"/>
    <n v="8"/>
    <s v=""/>
    <s v="529 6036B - CONC CURB TY II F P S"/>
    <s v="240478 - Quincy L. Haynes"/>
    <s v="Hector Sanchez's Crew"/>
  </r>
  <r>
    <x v="27"/>
    <x v="2"/>
    <d v="2025-05-14T00:00:00"/>
    <x v="2"/>
    <s v="05/15/2025 5:16 AM"/>
    <d v="2025-05-19T10:30:22"/>
    <x v="1"/>
    <n v="7"/>
    <s v=""/>
    <s v="481 6016A - PIPE 12 Rem Replace Pipe Syste"/>
    <s v="240478 - Quincy L. Haynes"/>
    <s v="Hector Sanchez's Crew"/>
  </r>
  <r>
    <x v="27"/>
    <x v="2"/>
    <d v="2025-05-12T00:00:00"/>
    <x v="4"/>
    <s v="05/12/2025 7:14 PM"/>
    <d v="2025-05-13T13:59:15"/>
    <x v="1"/>
    <n v="8"/>
    <s v=""/>
    <s v="529 6036B - CONC CURB TY II F P S"/>
    <s v="240478 - Quincy L. Haynes"/>
    <s v="Hector Sanchez's Crew"/>
  </r>
  <r>
    <x v="27"/>
    <x v="2"/>
    <d v="2025-05-12T00:00:00"/>
    <x v="4"/>
    <s v="05/12/2025 7:14 PM"/>
    <d v="2025-05-13T13:59:12"/>
    <x v="1"/>
    <n v="5"/>
    <s v=""/>
    <s v="529 6036B - CONC CURB TY II F P S"/>
    <s v="240018 - Librado Aguillon"/>
    <s v="Hector Sanchez's Crew"/>
  </r>
  <r>
    <x v="27"/>
    <x v="2"/>
    <d v="2025-05-12T00:00:00"/>
    <x v="4"/>
    <s v="05/12/2025 7:17 PM"/>
    <d v="2025-05-13T13:59:12"/>
    <x v="1"/>
    <n v="5"/>
    <s v=""/>
    <s v="420 6066A - CLC CONC (RAIL FOUNDATION)"/>
    <s v="240018 - Librado Aguillon"/>
    <s v="Hector Sanchez's Crew"/>
  </r>
  <r>
    <x v="27"/>
    <x v="2"/>
    <d v="2025-05-13T00:00:00"/>
    <x v="3"/>
    <s v="05/14/2025 6:36 AM"/>
    <d v="2025-05-19T10:30:20"/>
    <x v="1"/>
    <n v="8"/>
    <s v=""/>
    <s v="110 6003J - EXC Cut Waste Dirt"/>
    <s v="240018 - Librado Aguillon"/>
    <s v="Hector Sanchez's Crew"/>
  </r>
  <r>
    <x v="27"/>
    <x v="2"/>
    <d v="2025-05-13T00:00:00"/>
    <x v="3"/>
    <s v="05/14/2025 6:38 AM"/>
    <d v="2025-05-19T10:30:20"/>
    <x v="1"/>
    <n v="2"/>
    <s v=""/>
    <s v="422 6002R - DECK Cure"/>
    <s v="240018 - Librado Aguillon"/>
    <s v="Hector Sanchez's Crew"/>
  </r>
  <r>
    <x v="27"/>
    <x v="2"/>
    <d v="2025-05-14T00:00:00"/>
    <x v="2"/>
    <s v="05/15/2025 5:19 AM"/>
    <d v="2025-05-19T10:30:20"/>
    <x v="1"/>
    <n v="10"/>
    <s v=""/>
    <s v="110 6003J - EXC Cut Waste Dirt"/>
    <s v="240018 - Librado Aguillon"/>
    <s v="Hector Sanchez's Crew"/>
  </r>
  <r>
    <x v="27"/>
    <x v="2"/>
    <d v="2025-05-12T00:00:00"/>
    <x v="4"/>
    <s v="05/12/2025 7:10 PM"/>
    <d v="2025-05-13T13:59:01"/>
    <x v="1"/>
    <n v="10"/>
    <s v=""/>
    <s v="110 6003J - EXC Cut Waste Dirt"/>
    <s v="240044 - Floriberto Govea"/>
    <s v="Hector Sanchez's Crew"/>
  </r>
  <r>
    <x v="27"/>
    <x v="2"/>
    <d v="2025-05-16T00:00:00"/>
    <x v="0"/>
    <s v="05/17/2025 10:22 AM"/>
    <d v="2025-05-19T10:30:22"/>
    <x v="1"/>
    <n v="2"/>
    <s v=""/>
    <s v="529 6036B - CONC CURB TY II F P S"/>
    <s v="240478 - Quincy L. Haynes"/>
    <s v="Hector Sanchez's Crew"/>
  </r>
  <r>
    <x v="27"/>
    <x v="2"/>
    <d v="2025-05-16T00:00:00"/>
    <x v="0"/>
    <s v="05/17/2025 7:07 AM"/>
    <d v="2025-05-19T10:30:22"/>
    <x v="1"/>
    <n v="2"/>
    <s v=""/>
    <s v="420 6066A - CLC CONC (RAIL FOUNDATION)"/>
    <s v="240478 - Quincy L. Haynes"/>
    <s v="Hector Sanchez's Crew"/>
  </r>
  <r>
    <x v="27"/>
    <x v="2"/>
    <d v="2025-05-16T00:00:00"/>
    <x v="0"/>
    <s v="05/17/2025 10:19 AM"/>
    <d v="2025-05-19T10:30:22"/>
    <x v="1"/>
    <n v="6"/>
    <s v=""/>
    <s v="481 6016A - PIPE 12 Rem Replace Pipe Syste"/>
    <s v="240478 - Quincy L. Haynes"/>
    <s v="Hector Sanchez's Crew"/>
  </r>
  <r>
    <x v="27"/>
    <x v="2"/>
    <d v="2025-05-14T00:00:00"/>
    <x v="2"/>
    <s v="05/15/2025 5:21 AM"/>
    <d v="2025-05-19T10:30:22"/>
    <x v="1"/>
    <n v="3"/>
    <s v=""/>
    <s v="422 6002G - DECK F S End Dam"/>
    <s v="240478 - Quincy L. Haynes"/>
    <s v="Hector Sanchez's Crew"/>
  </r>
  <r>
    <x v="27"/>
    <x v="2"/>
    <d v="2025-05-15T00:00:00"/>
    <x v="1"/>
    <s v="05/15/2025 6:20 PM"/>
    <d v="2025-05-19T10:30:22"/>
    <x v="1"/>
    <n v="8"/>
    <s v=""/>
    <s v="481 6014A - PIPE 8 Ins Pipe System"/>
    <s v="240478 - Quincy L. Haynes"/>
    <s v="Hector Sanchez's Crew"/>
  </r>
  <r>
    <x v="27"/>
    <x v="2"/>
    <d v="2025-05-15T00:00:00"/>
    <x v="1"/>
    <s v="05/15/2025 6:23 PM"/>
    <d v="2025-05-19T10:30:22"/>
    <x v="1"/>
    <n v="1"/>
    <s v=""/>
    <s v="422 6002K - DECK Ins Rem Mach Rail"/>
    <s v="240478 - Quincy L. Haynes"/>
    <s v="Hector Sanchez's Crew"/>
  </r>
  <r>
    <x v="27"/>
    <x v="2"/>
    <d v="2025-05-16T00:00:00"/>
    <x v="0"/>
    <s v="05/17/2025 10:22 AM"/>
    <d v="2025-05-19T10:30:00"/>
    <x v="1"/>
    <n v="3"/>
    <s v=""/>
    <s v="529 6036B - CONC CURB TY II F P S"/>
    <s v="240083 - Hector Sanchez"/>
    <s v="Hector Sanchez's Crew"/>
  </r>
  <r>
    <x v="27"/>
    <x v="2"/>
    <d v="2025-05-14T00:00:00"/>
    <x v="2"/>
    <s v="05/15/2025 5:22 AM"/>
    <d v="2025-05-19T10:30:00"/>
    <x v="1"/>
    <n v="4"/>
    <s v=""/>
    <s v="422 6002G - DECK F S End Dam"/>
    <s v="240083 - Hector Sanchez"/>
    <s v="Hector Sanchez's Crew"/>
  </r>
  <r>
    <x v="27"/>
    <x v="2"/>
    <d v="2025-05-15T00:00:00"/>
    <x v="1"/>
    <s v="05/15/2025 6:28 PM"/>
    <d v="2025-05-19T10:30:00"/>
    <x v="1"/>
    <n v="3"/>
    <s v=""/>
    <s v="422 6002K - DECK Ins Rem Mach Rail"/>
    <s v="240083 - Hector Sanchez"/>
    <s v="Hector Sanchez's Crew"/>
  </r>
  <r>
    <x v="27"/>
    <x v="2"/>
    <d v="2025-05-15T00:00:00"/>
    <x v="1"/>
    <s v="05/15/2025 6:28 PM"/>
    <d v="2025-05-19T10:30:00"/>
    <x v="1"/>
    <n v="2"/>
    <s v=""/>
    <s v="481 6014A - PIPE 8 Ins Pipe System"/>
    <s v="240083 - Hector Sanchez"/>
    <s v="Hector Sanchez's Crew"/>
  </r>
  <r>
    <x v="27"/>
    <x v="2"/>
    <d v="2025-05-15T00:00:00"/>
    <x v="1"/>
    <s v="05/15/2025 6:28 PM"/>
    <d v="2025-05-19T10:30:00"/>
    <x v="1"/>
    <n v="2"/>
    <s v=""/>
    <s v="422 6002G - DECK F S End Dam"/>
    <s v="240083 - Hector Sanchez"/>
    <s v="Hector Sanchez's Crew"/>
  </r>
  <r>
    <x v="27"/>
    <x v="2"/>
    <d v="2025-05-14T00:00:00"/>
    <x v="2"/>
    <s v="05/15/2025 5:17 AM"/>
    <d v="2025-05-19T10:30:00"/>
    <x v="1"/>
    <n v="4"/>
    <s v=""/>
    <s v="481 6016A - PIPE 12 Rem Replace Pipe Syste"/>
    <s v="240083 - Hector Sanchez"/>
    <s v="Hector Sanchez's Crew"/>
  </r>
  <r>
    <x v="27"/>
    <x v="2"/>
    <d v="2025-05-13T00:00:00"/>
    <x v="3"/>
    <s v="05/14/2025 6:37 AM"/>
    <d v="2025-05-19T10:30:00"/>
    <x v="1"/>
    <n v="6"/>
    <s v=""/>
    <s v="529 6036B - CONC CURB TY II F P S"/>
    <s v="240083 - Hector Sanchez"/>
    <s v="Hector Sanchez's Crew"/>
  </r>
  <r>
    <x v="27"/>
    <x v="2"/>
    <d v="2025-05-13T00:00:00"/>
    <x v="3"/>
    <s v="05/14/2025 6:37 AM"/>
    <d v="2025-05-19T10:30:00"/>
    <x v="1"/>
    <n v="2"/>
    <s v=""/>
    <s v="110 6003J - EXC Cut Waste Dirt"/>
    <s v="240083 - Hector Sanchez"/>
    <s v="Hector Sanchez's Crew"/>
  </r>
  <r>
    <x v="27"/>
    <x v="2"/>
    <d v="2025-05-16T00:00:00"/>
    <x v="0"/>
    <s v="05/17/2025 10:19 AM"/>
    <d v="2025-05-19T10:30:00"/>
    <x v="1"/>
    <n v="4"/>
    <s v=""/>
    <s v="481 6016A - PIPE 12 Rem Replace Pipe Syste"/>
    <s v="240083 - Hector Sanchez"/>
    <s v="Hector Sanchez's Crew"/>
  </r>
  <r>
    <x v="27"/>
    <x v="2"/>
    <d v="2025-05-16T00:00:00"/>
    <x v="0"/>
    <s v="05/17/2025 10:25 AM"/>
    <d v="2025-05-19T10:30:00"/>
    <x v="1"/>
    <n v="1"/>
    <s v=""/>
    <s v="420 6066A - CLC CONC (RAIL FOUNDATION)"/>
    <s v="240083 - Hector Sanchez"/>
    <s v="Hector Sanchez's Crew"/>
  </r>
  <r>
    <x v="27"/>
    <x v="2"/>
    <d v="2025-05-15T00:00:00"/>
    <x v="1"/>
    <s v="05/15/2025 6:29 PM"/>
    <d v="2025-05-19T10:29:55"/>
    <x v="1"/>
    <n v="2"/>
    <s v=""/>
    <s v="422 6002G - DECK F S End Dam"/>
    <s v="240333 - David A. Chavez"/>
    <s v="Hector Sanchez's Crew"/>
  </r>
  <r>
    <x v="27"/>
    <x v="2"/>
    <d v="2025-05-16T00:00:00"/>
    <x v="0"/>
    <s v="05/17/2025 10:19 AM"/>
    <d v="2025-05-19T10:29:55"/>
    <x v="1"/>
    <n v="5"/>
    <s v=""/>
    <s v="481 6016A - PIPE 12 Rem Replace Pipe Syste"/>
    <s v="240333 - David A. Chavez"/>
    <s v="Hector Sanchez's Crew"/>
  </r>
  <r>
    <x v="27"/>
    <x v="2"/>
    <d v="2025-05-16T00:00:00"/>
    <x v="0"/>
    <s v="05/17/2025 10:22 AM"/>
    <d v="2025-05-19T10:29:55"/>
    <x v="1"/>
    <n v="3.5"/>
    <s v=""/>
    <s v="529 6036B - CONC CURB TY II F P S"/>
    <s v="240333 - David A. Chavez"/>
    <s v="Hector Sanchez's Crew"/>
  </r>
  <r>
    <x v="27"/>
    <x v="2"/>
    <d v="2025-05-16T00:00:00"/>
    <x v="0"/>
    <s v="05/17/2025 10:24 AM"/>
    <d v="2025-05-19T10:29:55"/>
    <x v="1"/>
    <n v="1.5"/>
    <s v=""/>
    <s v="420 6066A - CLC CONC (RAIL FOUNDATION)"/>
    <s v="240333 - David A. Chavez"/>
    <s v="Hector Sanchez's Crew"/>
  </r>
  <r>
    <x v="27"/>
    <x v="2"/>
    <d v="2025-05-14T00:00:00"/>
    <x v="2"/>
    <s v="05/15/2025 5:21 AM"/>
    <d v="2025-05-19T10:29:55"/>
    <x v="1"/>
    <n v="3"/>
    <s v=""/>
    <s v="422 6002G - DECK F S End Dam"/>
    <s v="240333 - David A. Chavez"/>
    <s v="Hector Sanchez's Crew"/>
  </r>
  <r>
    <x v="27"/>
    <x v="2"/>
    <d v="2025-05-15T00:00:00"/>
    <x v="1"/>
    <s v="05/15/2025 6:21 PM"/>
    <d v="2025-05-19T10:29:55"/>
    <x v="1"/>
    <n v="8"/>
    <s v=""/>
    <s v="481 6014A - PIPE 8 Ins Pipe System"/>
    <s v="240333 - David A. Chavez"/>
    <s v="Hector Sanchez's Crew"/>
  </r>
  <r>
    <x v="27"/>
    <x v="2"/>
    <d v="2025-05-13T00:00:00"/>
    <x v="3"/>
    <s v="05/14/2025 6:37 AM"/>
    <d v="2025-05-19T10:29:55"/>
    <x v="1"/>
    <n v="10"/>
    <s v=""/>
    <s v="529 6036B - CONC CURB TY II F P S"/>
    <s v="240333 - David A. Chavez"/>
    <s v="Hector Sanchez's Crew"/>
  </r>
  <r>
    <x v="27"/>
    <x v="2"/>
    <d v="2025-05-14T00:00:00"/>
    <x v="2"/>
    <s v="05/15/2025 5:16 AM"/>
    <d v="2025-05-19T10:29:55"/>
    <x v="1"/>
    <n v="7"/>
    <s v=""/>
    <s v="481 6016A - PIPE 12 Rem Replace Pipe Syste"/>
    <s v="240333 - David A. Chavez"/>
    <s v="Hector Sanchez's Crew"/>
  </r>
  <r>
    <x v="27"/>
    <x v="2"/>
    <d v="2025-05-12T00:00:00"/>
    <x v="4"/>
    <s v="05/12/2025 7:14 PM"/>
    <d v="2025-05-13T13:58:56"/>
    <x v="1"/>
    <n v="8"/>
    <s v=""/>
    <s v="529 6036B - CONC CURB TY II F P S"/>
    <s v="240333 - David A. Chavez"/>
    <s v="Hector Sanchez's Crew"/>
  </r>
  <r>
    <x v="27"/>
    <x v="2"/>
    <d v="2025-05-16T00:00:00"/>
    <x v="0"/>
    <s v="05/17/2025 10:22 AM"/>
    <d v="2025-05-19T10:30:03"/>
    <x v="1"/>
    <n v="4"/>
    <s v=""/>
    <s v="529 6036B - CONC CURB TY II F P S"/>
    <s v="240619 - Hector Sanchez Jr"/>
    <s v="Hector Sanchez's Crew"/>
  </r>
  <r>
    <x v="27"/>
    <x v="2"/>
    <d v="2025-05-12T00:00:00"/>
    <x v="4"/>
    <s v="05/12/2025 7:14 PM"/>
    <d v="2025-05-13T13:58:54"/>
    <x v="1"/>
    <n v="5"/>
    <s v=""/>
    <s v="529 6036B - CONC CURB TY II F P S"/>
    <s v="240402 - Acel Mendoza"/>
    <s v="Hector Sanchez's Crew"/>
  </r>
  <r>
    <x v="27"/>
    <x v="2"/>
    <d v="2025-05-12T00:00:00"/>
    <x v="4"/>
    <s v="05/12/2025 7:17 PM"/>
    <d v="2025-05-13T13:58:54"/>
    <x v="1"/>
    <n v="5"/>
    <s v=""/>
    <s v="422 6002R - DECK Cure"/>
    <s v="240402 - Acel Mendoza"/>
    <s v="Hector Sanchez's Crew"/>
  </r>
  <r>
    <x v="27"/>
    <x v="2"/>
    <d v="2025-05-14T00:00:00"/>
    <x v="2"/>
    <s v="05/15/2025 5:17 AM"/>
    <d v="2025-05-19T10:29:46"/>
    <x v="1"/>
    <n v="8"/>
    <s v=""/>
    <s v="481 6016A - PIPE 12 Rem Replace Pipe Syste"/>
    <s v="240402 - Acel Mendoza"/>
    <s v="Hector Sanchez's Crew"/>
  </r>
  <r>
    <x v="27"/>
    <x v="2"/>
    <d v="2025-05-13T00:00:00"/>
    <x v="3"/>
    <s v="05/14/2025 6:37 AM"/>
    <d v="2025-05-19T10:29:46"/>
    <x v="1"/>
    <n v="10"/>
    <s v=""/>
    <s v="529 6036B - CONC CURB TY II F P S"/>
    <s v="240402 - Acel Mendoza"/>
    <s v="Hector Sanchez's Crew"/>
  </r>
  <r>
    <x v="27"/>
    <x v="2"/>
    <d v="2025-05-14T00:00:00"/>
    <x v="2"/>
    <s v="05/15/2025 5:22 AM"/>
    <d v="2025-05-19T10:29:46"/>
    <x v="1"/>
    <n v="2"/>
    <s v=""/>
    <s v="422 6002G - DECK F S End Dam"/>
    <s v="240402 - Acel Mendoza"/>
    <s v="Hector Sanchez's Crew"/>
  </r>
  <r>
    <x v="27"/>
    <x v="2"/>
    <d v="2025-05-15T00:00:00"/>
    <x v="1"/>
    <s v="05/15/2025 6:28 PM"/>
    <d v="2025-05-19T10:29:46"/>
    <x v="1"/>
    <n v="7"/>
    <s v=""/>
    <s v="422 6002G - DECK F S End Dam"/>
    <s v="240402 - Acel Mendoza"/>
    <s v="Hector Sanchez's Crew"/>
  </r>
  <r>
    <x v="27"/>
    <x v="2"/>
    <d v="2025-05-15T00:00:00"/>
    <x v="1"/>
    <s v="05/15/2025 6:23 PM"/>
    <d v="2025-05-19T10:29:46"/>
    <x v="1"/>
    <n v="3"/>
    <s v=""/>
    <s v="422 6002K - DECK Ins Rem Mach Rail"/>
    <s v="240402 - Acel Mendoza"/>
    <s v="Hector Sanchez's Crew"/>
  </r>
  <r>
    <x v="27"/>
    <x v="2"/>
    <d v="2025-05-16T00:00:00"/>
    <x v="0"/>
    <s v="05/17/2025 10:19 AM"/>
    <d v="2025-05-19T10:29:46"/>
    <x v="1"/>
    <n v="6"/>
    <s v=""/>
    <s v="481 6016A - PIPE 12 Rem Replace Pipe Syste"/>
    <s v="240402 - Acel Mendoza"/>
    <s v="Hector Sanchez's Crew"/>
  </r>
  <r>
    <x v="27"/>
    <x v="2"/>
    <d v="2025-05-16T00:00:00"/>
    <x v="0"/>
    <s v="05/17/2025 10:22 AM"/>
    <d v="2025-05-19T10:29:46"/>
    <x v="1"/>
    <n v="4"/>
    <s v=""/>
    <s v="529 6036B - CONC CURB TY II F P S"/>
    <s v="240402 - Acel Mendoza"/>
    <s v="Hector Sanchez's Crew"/>
  </r>
  <r>
    <x v="27"/>
    <x v="2"/>
    <d v="2025-05-16T00:00:00"/>
    <x v="0"/>
    <s v="05/17/2025 10:19 AM"/>
    <d v="2025-05-19T10:30:03"/>
    <x v="1"/>
    <n v="6"/>
    <s v=""/>
    <s v="481 6016A - PIPE 12 Rem Replace Pipe Syste"/>
    <s v="240619 - Hector Sanchez Jr"/>
    <s v="Hector Sanchez's Crew"/>
  </r>
  <r>
    <x v="27"/>
    <x v="2"/>
    <d v="2025-05-15T00:00:00"/>
    <x v="1"/>
    <s v="05/15/2025 6:23 PM"/>
    <d v="2025-05-19T10:30:03"/>
    <x v="1"/>
    <n v="2"/>
    <s v=""/>
    <s v="422 6002K - DECK Ins Rem Mach Rail"/>
    <s v="240619 - Hector Sanchez Jr"/>
    <s v="Hector Sanchez's Crew"/>
  </r>
  <r>
    <x v="27"/>
    <x v="2"/>
    <d v="2025-05-15T00:00:00"/>
    <x v="1"/>
    <s v="05/15/2025 6:28 PM"/>
    <d v="2025-05-19T10:30:03"/>
    <x v="1"/>
    <n v="7"/>
    <s v=""/>
    <s v="422 6002G - DECK F S End Dam"/>
    <s v="240619 - Hector Sanchez Jr"/>
    <s v="Hector Sanchez's Crew"/>
  </r>
  <r>
    <x v="27"/>
    <x v="2"/>
    <d v="2025-05-14T00:00:00"/>
    <x v="2"/>
    <s v="05/15/2025 5:17 AM"/>
    <d v="2025-05-19T10:30:03"/>
    <x v="1"/>
    <n v="4.5"/>
    <s v=""/>
    <s v="481 6016A - PIPE 12 Rem Replace Pipe Syste"/>
    <s v="240619 - Hector Sanchez Jr"/>
    <s v="Hector Sanchez's Crew"/>
  </r>
  <r>
    <x v="27"/>
    <x v="2"/>
    <d v="2025-05-12T00:00:00"/>
    <x v="4"/>
    <s v="05/12/2025 7:18 PM"/>
    <d v="2025-05-13T13:59:05"/>
    <x v="1"/>
    <n v="5"/>
    <s v=""/>
    <s v="422 6002R - DECK Cure"/>
    <s v="240619 - Hector Sanchez Jr"/>
    <s v="Hector Sanchez's Crew"/>
  </r>
  <r>
    <x v="27"/>
    <x v="2"/>
    <d v="2025-05-13T00:00:00"/>
    <x v="3"/>
    <s v="05/14/2025 6:36 AM"/>
    <d v="2025-05-19T10:30:03"/>
    <x v="1"/>
    <n v="5"/>
    <s v=""/>
    <s v="110 6003J - EXC Cut Waste Dirt"/>
    <s v="240619 - Hector Sanchez Jr"/>
    <s v="Hector Sanchez's Crew"/>
  </r>
  <r>
    <x v="27"/>
    <x v="2"/>
    <d v="2025-05-12T00:00:00"/>
    <x v="4"/>
    <s v="05/12/2025 7:14 PM"/>
    <d v="2025-05-13T13:59:05"/>
    <x v="1"/>
    <n v="5"/>
    <s v=""/>
    <s v="529 6036B - CONC CURB TY II F P S"/>
    <s v="240619 - Hector Sanchez Jr"/>
    <s v="Hector Sanchez's Crew"/>
  </r>
  <r>
    <x v="27"/>
    <x v="2"/>
    <d v="2025-05-16T00:00:00"/>
    <x v="0"/>
    <s v="05/17/2025 10:24 AM"/>
    <d v="2025-05-19T10:29:58"/>
    <x v="1"/>
    <n v="3.5"/>
    <s v=""/>
    <s v="420 6066A - CLC CONC (RAIL FOUNDATION)"/>
    <s v="240761 - FABIAN SERRANO URIBE"/>
    <s v="Hector Sanchez's Crew"/>
  </r>
  <r>
    <x v="27"/>
    <x v="2"/>
    <d v="2025-05-16T00:00:00"/>
    <x v="0"/>
    <s v="05/17/2025 10:24 AM"/>
    <d v="2025-05-19T10:29:58"/>
    <x v="1"/>
    <n v="3"/>
    <s v=""/>
    <s v="481 6016A - PIPE 12 Rem Replace Pipe Syste"/>
    <s v="240761 - FABIAN SERRANO URIBE"/>
    <s v="Hector Sanchez's Crew"/>
  </r>
  <r>
    <x v="27"/>
    <x v="2"/>
    <d v="2025-05-16T00:00:00"/>
    <x v="0"/>
    <s v="05/17/2025 10:21 AM"/>
    <d v="2025-05-19T10:29:58"/>
    <x v="1"/>
    <n v="3.5"/>
    <s v=""/>
    <s v="529 6036B - CONC CURB TY II F P S"/>
    <s v="240761 - FABIAN SERRANO URIBE"/>
    <s v="Hector Sanchez's Crew"/>
  </r>
  <r>
    <x v="27"/>
    <x v="2"/>
    <d v="2025-05-14T00:00:00"/>
    <x v="2"/>
    <s v="05/15/2025 5:21 AM"/>
    <d v="2025-05-19T10:29:58"/>
    <x v="1"/>
    <n v="2"/>
    <s v=""/>
    <s v="422 6002G - DECK F S End Dam"/>
    <s v="240761 - FABIAN SERRANO URIBE"/>
    <s v="Hector Sanchez's Crew"/>
  </r>
  <r>
    <x v="27"/>
    <x v="2"/>
    <d v="2025-05-15T00:00:00"/>
    <x v="1"/>
    <s v="05/15/2025 6:23 PM"/>
    <d v="2025-05-19T10:29:58"/>
    <x v="1"/>
    <n v="3"/>
    <s v=""/>
    <s v="422 6002K - DECK Ins Rem Mach Rail"/>
    <s v="240761 - FABIAN SERRANO URIBE"/>
    <s v="Hector Sanchez's Crew"/>
  </r>
  <r>
    <x v="27"/>
    <x v="2"/>
    <d v="2025-05-15T00:00:00"/>
    <x v="1"/>
    <s v="05/15/2025 6:28 PM"/>
    <d v="2025-05-19T10:29:58"/>
    <x v="1"/>
    <n v="7"/>
    <s v=""/>
    <s v="422 6002G - DECK F S End Dam"/>
    <s v="240761 - FABIAN SERRANO URIBE"/>
    <s v="Hector Sanchez's Crew"/>
  </r>
  <r>
    <x v="27"/>
    <x v="2"/>
    <d v="2025-05-13T00:00:00"/>
    <x v="3"/>
    <s v="05/14/2025 6:37 AM"/>
    <d v="2025-05-19T10:29:58"/>
    <x v="1"/>
    <n v="10"/>
    <s v=""/>
    <s v="529 6036B - CONC CURB TY II F P S"/>
    <s v="240761 - FABIAN SERRANO URIBE"/>
    <s v="Hector Sanchez's Crew"/>
  </r>
  <r>
    <x v="27"/>
    <x v="2"/>
    <d v="2025-05-14T00:00:00"/>
    <x v="2"/>
    <s v="05/15/2025 5:17 AM"/>
    <d v="2025-05-19T10:29:58"/>
    <x v="1"/>
    <n v="8"/>
    <s v=""/>
    <s v="481 6016A - PIPE 12 Rem Replace Pipe Syste"/>
    <s v="240761 - FABIAN SERRANO URIBE"/>
    <s v="Hector Sanchez's Crew"/>
  </r>
  <r>
    <x v="27"/>
    <x v="2"/>
    <d v="2025-05-12T00:00:00"/>
    <x v="4"/>
    <s v="05/12/2025 7:17 PM"/>
    <d v="2025-05-13T13:58:59"/>
    <x v="1"/>
    <n v="5"/>
    <s v=""/>
    <s v="420 6066A - CLC CONC (RAIL FOUNDATION)"/>
    <s v="240761 - FABIAN SERRANO URIBE"/>
    <s v="Hector Sanchez's Crew"/>
  </r>
  <r>
    <x v="27"/>
    <x v="2"/>
    <d v="2025-05-12T00:00:00"/>
    <x v="4"/>
    <s v="05/12/2025 7:12 PM"/>
    <d v="2025-05-13T13:58:59"/>
    <x v="1"/>
    <n v="5"/>
    <s v=""/>
    <s v="110 6003J - EXC Cut Waste Dirt"/>
    <s v="240761 - FABIAN SERRANO URIBE"/>
    <s v="Hector Sanchez's Crew"/>
  </r>
  <r>
    <x v="27"/>
    <x v="2"/>
    <d v="2025-05-13T00:00:00"/>
    <x v="3"/>
    <s v="05/14/2025 7:48 AM"/>
    <d v="2025-05-16T15:43:04"/>
    <x v="1"/>
    <n v="4"/>
    <s v=""/>
    <s v="9000 100C - LD INOUT SHOW UP REPAIR LABOR"/>
    <s v="440040 - Albert D. Perry"/>
    <s v=""/>
  </r>
  <r>
    <x v="27"/>
    <x v="2"/>
    <d v="2025-05-15T00:00:00"/>
    <x v="1"/>
    <s v="05/15/2025 8:32 PM"/>
    <d v="2025-05-16T17:46:05"/>
    <x v="1"/>
    <n v="4"/>
    <s v=""/>
    <s v="422 6002V - DECK Rem Soffit System"/>
    <s v="240442 - Alonso Miramontes"/>
    <s v="Alonso Miramontes's Crew"/>
  </r>
  <r>
    <x v="27"/>
    <x v="2"/>
    <d v="2025-05-16T00:00:00"/>
    <x v="0"/>
    <s v="05/16/2025 8:39 PM"/>
    <d v="2025-05-19T10:29:52"/>
    <x v="1"/>
    <n v="4"/>
    <s v=""/>
    <s v="420 6066A - CLC CONC (RAIL FOUNDATION)"/>
    <s v="240442 - Alonso Miramontes"/>
    <s v="Alonso Miramontes's Crew"/>
  </r>
  <r>
    <x v="27"/>
    <x v="2"/>
    <d v="2025-05-16T00:00:00"/>
    <x v="0"/>
    <s v="05/16/2025 8:39 PM"/>
    <d v="2025-05-19T10:29:52"/>
    <x v="1"/>
    <n v="4"/>
    <s v=""/>
    <s v="422 6002V - DECK Rem Soffit System"/>
    <s v="240442 - Alonso Miramontes"/>
    <s v="Alonso Miramontes's Crew"/>
  </r>
  <r>
    <x v="27"/>
    <x v="2"/>
    <d v="2025-05-16T00:00:00"/>
    <x v="0"/>
    <s v="05/16/2025 8:39 PM"/>
    <d v="2025-05-19T10:30:06"/>
    <x v="1"/>
    <n v="2"/>
    <s v=""/>
    <s v="420 6066A - CLC CONC (RAIL FOUNDATION)"/>
    <s v="240662 - Izaiah C. Casas"/>
    <s v="Alonso Miramontes's Crew"/>
  </r>
  <r>
    <x v="27"/>
    <x v="2"/>
    <d v="2025-05-16T00:00:00"/>
    <x v="0"/>
    <s v="05/16/2025 8:39 PM"/>
    <d v="2025-05-19T10:30:06"/>
    <x v="1"/>
    <n v="6"/>
    <s v=""/>
    <s v="422 6002V - DECK Rem Soffit System"/>
    <s v="240662 - Izaiah C. Casas"/>
    <s v="Alonso Miramontes's Crew"/>
  </r>
  <r>
    <x v="27"/>
    <x v="2"/>
    <d v="2025-05-15T00:00:00"/>
    <x v="1"/>
    <s v="05/15/2025 8:32 PM"/>
    <d v="2025-05-16T17:46:13"/>
    <x v="1"/>
    <n v="5"/>
    <s v=""/>
    <s v="422 6002V - DECK Rem Soffit System"/>
    <s v="240662 - Izaiah C. Casas"/>
    <s v="Alonso Miramontes's Crew"/>
  </r>
  <r>
    <x v="27"/>
    <x v="2"/>
    <d v="2025-05-16T00:00:00"/>
    <x v="0"/>
    <s v="05/16/2025 8:40 PM"/>
    <d v="2025-05-19T10:30:06"/>
    <x v="1"/>
    <n v="2"/>
    <s v=""/>
    <s v="529 6036B - CONC CURB TY II F P S"/>
    <s v="240662 - Izaiah C. Casas"/>
    <s v="Alonso Miramontes's Crew"/>
  </r>
  <r>
    <x v="27"/>
    <x v="2"/>
    <d v="2025-05-15T00:00:00"/>
    <x v="1"/>
    <s v="05/15/2025 8:32 PM"/>
    <d v="2025-05-16T17:46:30"/>
    <x v="1"/>
    <n v="5"/>
    <s v=""/>
    <s v="422 6002V - DECK Rem Soffit System"/>
    <s v="240443 - Juan C. Miramontes Marquez"/>
    <s v="Alonso Miramontes's Crew"/>
  </r>
  <r>
    <x v="27"/>
    <x v="2"/>
    <d v="2025-05-16T00:00:00"/>
    <x v="0"/>
    <s v="05/16/2025 8:39 PM"/>
    <d v="2025-05-19T10:30:10"/>
    <x v="1"/>
    <n v="2"/>
    <s v=""/>
    <s v="420 6066A - CLC CONC (RAIL FOUNDATION)"/>
    <s v="240443 - Juan C. Miramontes Marquez"/>
    <s v="Alonso Miramontes's Crew"/>
  </r>
  <r>
    <x v="27"/>
    <x v="2"/>
    <d v="2025-05-16T00:00:00"/>
    <x v="0"/>
    <s v="05/16/2025 8:39 PM"/>
    <d v="2025-05-19T10:30:10"/>
    <x v="1"/>
    <n v="6"/>
    <s v=""/>
    <s v="422 6002V - DECK Rem Soffit System"/>
    <s v="240443 - Juan C. Miramontes Marquez"/>
    <s v="Alonso Miramontes's Crew"/>
  </r>
  <r>
    <x v="27"/>
    <x v="2"/>
    <d v="2025-05-16T00:00:00"/>
    <x v="0"/>
    <s v="05/16/2025 8:40 PM"/>
    <d v="2025-05-19T10:30:10"/>
    <x v="1"/>
    <n v="2"/>
    <s v=""/>
    <s v="529 6036B - CONC CURB TY II F P S"/>
    <s v="240443 - Juan C. Miramontes Marquez"/>
    <s v="Alonso Miramontes's Crew"/>
  </r>
  <r>
    <x v="27"/>
    <x v="2"/>
    <d v="2025-05-16T00:00:00"/>
    <x v="0"/>
    <s v="05/16/2025 8:39 PM"/>
    <d v="2025-05-19T10:29:49"/>
    <x v="1"/>
    <n v="2"/>
    <s v=""/>
    <s v="420 6066A - CLC CONC (RAIL FOUNDATION)"/>
    <s v="240753 - Agustin Rodriguez Quilo"/>
    <s v="Alonso Miramontes's Crew"/>
  </r>
  <r>
    <x v="27"/>
    <x v="2"/>
    <d v="2025-05-16T00:00:00"/>
    <x v="0"/>
    <s v="05/16/2025 8:39 PM"/>
    <d v="2025-05-19T10:29:49"/>
    <x v="1"/>
    <n v="6"/>
    <s v=""/>
    <s v="422 6002V - DECK Rem Soffit System"/>
    <s v="240753 - Agustin Rodriguez Quilo"/>
    <s v="Alonso Miramontes's Crew"/>
  </r>
  <r>
    <x v="27"/>
    <x v="2"/>
    <d v="2025-05-15T00:00:00"/>
    <x v="1"/>
    <s v="05/15/2025 8:32 PM"/>
    <d v="2025-05-16T17:46:55"/>
    <x v="1"/>
    <n v="5"/>
    <s v=""/>
    <s v="422 6002V - DECK Rem Soffit System"/>
    <s v="240753 - Agustin Rodriguez Quilo"/>
    <s v="Alonso Miramontes's Crew"/>
  </r>
  <r>
    <x v="27"/>
    <x v="2"/>
    <d v="2025-05-16T00:00:00"/>
    <x v="0"/>
    <s v="05/16/2025 8:40 PM"/>
    <d v="2025-05-19T10:29:49"/>
    <x v="1"/>
    <n v="2"/>
    <s v=""/>
    <s v="529 6036B - CONC CURB TY II F P S"/>
    <s v="240753 - Agustin Rodriguez Quilo"/>
    <s v="Alonso Miramontes's Crew"/>
  </r>
  <r>
    <x v="27"/>
    <x v="2"/>
    <d v="2025-05-15T00:00:00"/>
    <x v="1"/>
    <s v="05/15/2025 8:32 PM"/>
    <d v="2025-05-16T17:46:34"/>
    <x v="1"/>
    <n v="5"/>
    <s v=""/>
    <s v="422 6002V - DECK Rem Soffit System"/>
    <s v="240740 - Juan C. Santana Solis"/>
    <s v="Alonso Miramontes's Crew"/>
  </r>
  <r>
    <x v="27"/>
    <x v="2"/>
    <d v="2025-05-16T00:00:00"/>
    <x v="0"/>
    <s v="05/16/2025 8:39 PM"/>
    <d v="2025-05-19T10:30:12"/>
    <x v="1"/>
    <n v="2"/>
    <s v=""/>
    <s v="420 6066A - CLC CONC (RAIL FOUNDATION)"/>
    <s v="240740 - Juan C. Santana Solis"/>
    <s v="Alonso Miramontes's Crew"/>
  </r>
  <r>
    <x v="27"/>
    <x v="2"/>
    <d v="2025-05-16T00:00:00"/>
    <x v="0"/>
    <s v="05/16/2025 8:39 PM"/>
    <d v="2025-05-19T10:30:12"/>
    <x v="1"/>
    <n v="6"/>
    <s v=""/>
    <s v="422 6002V - DECK Rem Soffit System"/>
    <s v="240740 - Juan C. Santana Solis"/>
    <s v="Alonso Miramontes's Crew"/>
  </r>
  <r>
    <x v="27"/>
    <x v="2"/>
    <d v="2025-05-16T00:00:00"/>
    <x v="0"/>
    <s v="05/16/2025 8:40 PM"/>
    <d v="2025-05-19T10:30:12"/>
    <x v="1"/>
    <n v="2"/>
    <s v=""/>
    <s v="529 6036B - CONC CURB TY II F P S"/>
    <s v="240740 - Juan C. Santana Solis"/>
    <s v="Alonso Miramontes's Crew"/>
  </r>
  <r>
    <x v="23"/>
    <x v="6"/>
    <d v="2025-05-15T00:00:00"/>
    <x v="1"/>
    <s v="05/15/2025 6:42 PM"/>
    <d v="2025-05-16T15:57:17"/>
    <x v="1"/>
    <n v="8"/>
    <s v=""/>
    <s v="ESTRUCKSER - Truck/Service Repair"/>
    <s v="230015 - Ivan Torres"/>
    <s v=""/>
  </r>
  <r>
    <x v="23"/>
    <x v="6"/>
    <d v="2025-05-14T00:00:00"/>
    <x v="2"/>
    <s v="05/14/2025 6:01 PM"/>
    <d v="2025-05-16T15:57:17"/>
    <x v="1"/>
    <n v="8"/>
    <s v=""/>
    <s v="ESAIRC - AIR COMPRESSOR REPAIR"/>
    <s v="230015 - Ivan Torres"/>
    <s v=""/>
  </r>
  <r>
    <x v="23"/>
    <x v="6"/>
    <d v="2025-05-13T00:00:00"/>
    <x v="3"/>
    <s v="05/13/2025 5:22 PM"/>
    <d v="2025-05-16T15:57:17"/>
    <x v="1"/>
    <n v="8"/>
    <s v=""/>
    <s v="ESEXC - Excavator Repair"/>
    <s v="230015 - Ivan Torres"/>
    <s v=""/>
  </r>
  <r>
    <x v="23"/>
    <x v="6"/>
    <d v="2025-05-12T00:00:00"/>
    <x v="4"/>
    <s v="05/12/2025 5:23 PM"/>
    <d v="2025-05-16T15:57:17"/>
    <x v="1"/>
    <n v="8"/>
    <s v=""/>
    <s v="ESEXC - Excavator Repair"/>
    <s v="230015 - Ivan Torres"/>
    <s v=""/>
  </r>
  <r>
    <x v="23"/>
    <x v="6"/>
    <d v="2025-05-12T00:00:00"/>
    <x v="4"/>
    <s v="05/13/2025 7:02 AM"/>
    <d v="2025-05-16T15:57:04"/>
    <x v="1"/>
    <n v="4"/>
    <s v=""/>
    <s v="DISPATCH - EQUIP TRUCK DISPATCHING"/>
    <s v="800057 - Jesse A. Moore"/>
    <s v=""/>
  </r>
  <r>
    <x v="23"/>
    <x v="6"/>
    <d v="2025-05-14T00:00:00"/>
    <x v="2"/>
    <s v="05/15/2025 11:37 AM"/>
    <d v="2025-05-16T15:57:04"/>
    <x v="1"/>
    <n v="4"/>
    <s v=""/>
    <s v="DISPATCH - EQUIP TRUCK DISPATCHING"/>
    <s v="800057 - Jesse A. Moore"/>
    <s v=""/>
  </r>
  <r>
    <x v="23"/>
    <x v="6"/>
    <d v="2025-05-15T00:00:00"/>
    <x v="1"/>
    <s v="05/15/2025 11:37 AM"/>
    <d v="2025-05-16T15:57:04"/>
    <x v="1"/>
    <n v="4"/>
    <s v=""/>
    <s v="DISPATCH - EQUIP TRUCK DISPATCHING"/>
    <s v="800057 - Jesse A. Moore"/>
    <s v=""/>
  </r>
  <r>
    <x v="23"/>
    <x v="6"/>
    <d v="2025-05-13T00:00:00"/>
    <x v="3"/>
    <s v="05/13/2025 2:11 PM"/>
    <d v="2025-05-16T15:57:04"/>
    <x v="1"/>
    <n v="4"/>
    <s v=""/>
    <s v="DISPATCH - EQUIP TRUCK DISPATCHING"/>
    <s v="800057 - Jesse A. Moore"/>
    <s v=""/>
  </r>
  <r>
    <x v="23"/>
    <x v="6"/>
    <d v="2025-05-13T00:00:00"/>
    <x v="3"/>
    <s v="05/13/2025 8:15 PM"/>
    <d v="2025-05-16T15:57:01"/>
    <x v="1"/>
    <n v="5"/>
    <s v=""/>
    <s v="ESDIRT - Dozer, Scraper, Grader Repair"/>
    <s v="230017 - Lorenzo Aparicio"/>
    <s v=""/>
  </r>
  <r>
    <x v="23"/>
    <x v="6"/>
    <d v="2025-05-13T00:00:00"/>
    <x v="3"/>
    <s v="05/13/2025 8:19 PM"/>
    <d v="2025-05-16T15:57:01"/>
    <x v="1"/>
    <n v="3"/>
    <s v=""/>
    <s v="ESCONC - Concrete Equipment Repair"/>
    <s v="230017 - Lorenzo Aparicio"/>
    <s v=""/>
  </r>
  <r>
    <x v="23"/>
    <x v="6"/>
    <d v="2025-05-14T00:00:00"/>
    <x v="2"/>
    <s v="05/14/2025 7:04 PM"/>
    <d v="2025-05-16T15:57:01"/>
    <x v="1"/>
    <n v="3"/>
    <s v=""/>
    <s v="ESSS - Skid Steer/Track Loader Repair"/>
    <s v="230017 - Lorenzo Aparicio"/>
    <s v=""/>
  </r>
  <r>
    <x v="23"/>
    <x v="6"/>
    <d v="2025-05-14T00:00:00"/>
    <x v="2"/>
    <s v="05/14/2025 7:05 PM"/>
    <d v="2025-05-16T15:57:01"/>
    <x v="1"/>
    <n v="5"/>
    <s v=""/>
    <s v="ESTRUCKLT - Truck/Light Repair"/>
    <s v="230017 - Lorenzo Aparicio"/>
    <s v=""/>
  </r>
  <r>
    <x v="23"/>
    <x v="6"/>
    <d v="2025-05-15T00:00:00"/>
    <x v="1"/>
    <s v="05/15/2025 7:29 PM"/>
    <d v="2025-05-16T15:57:01"/>
    <x v="1"/>
    <n v="8"/>
    <s v=""/>
    <s v="ESBACKHOE - Backhoe Repair"/>
    <s v="230017 - Lorenzo Aparicio"/>
    <s v=""/>
  </r>
  <r>
    <x v="23"/>
    <x v="6"/>
    <d v="2025-05-12T00:00:00"/>
    <x v="4"/>
    <s v="05/16/2025 10:55 AM"/>
    <d v="2025-05-16T15:57:29"/>
    <x v="1"/>
    <n v="8"/>
    <s v=""/>
    <s v="ESEXC - Excavator Repair"/>
    <s v="230018 - Michael A. Hammons"/>
    <s v=""/>
  </r>
  <r>
    <x v="23"/>
    <x v="6"/>
    <d v="2025-05-13T00:00:00"/>
    <x v="3"/>
    <s v="05/16/2025 10:55 AM"/>
    <d v="2025-05-16T15:57:29"/>
    <x v="1"/>
    <n v="8"/>
    <s v=""/>
    <s v="ESEXC - Excavator Repair"/>
    <s v="230018 - Michael A. Hammons"/>
    <s v=""/>
  </r>
  <r>
    <x v="23"/>
    <x v="6"/>
    <d v="2025-05-14T00:00:00"/>
    <x v="2"/>
    <s v="05/16/2025 10:55 AM"/>
    <d v="2025-05-16T15:57:29"/>
    <x v="1"/>
    <n v="4"/>
    <s v=""/>
    <s v="ESEXC - Excavator Repair"/>
    <s v="230018 - Michael A. Hammons"/>
    <s v=""/>
  </r>
  <r>
    <x v="23"/>
    <x v="6"/>
    <d v="2025-05-14T00:00:00"/>
    <x v="2"/>
    <s v="05/16/2025 10:56 AM"/>
    <d v="2025-05-16T15:57:29"/>
    <x v="1"/>
    <n v="4"/>
    <s v=""/>
    <s v="ESTRUCKHY - Truck/Heavy Repair"/>
    <s v="230018 - Michael A. Hammons"/>
    <s v=""/>
  </r>
  <r>
    <x v="23"/>
    <x v="6"/>
    <d v="2025-05-15T00:00:00"/>
    <x v="1"/>
    <s v="05/16/2025 10:56 AM"/>
    <d v="2025-05-16T15:57:29"/>
    <x v="1"/>
    <n v="8"/>
    <s v=""/>
    <s v="ESTRUCKHY - Truck/Heavy Repair"/>
    <s v="230018 - Michael A. Hammons"/>
    <s v=""/>
  </r>
  <r>
    <x v="23"/>
    <x v="6"/>
    <d v="2025-05-12T00:00:00"/>
    <x v="4"/>
    <s v="05/12/2025 7:13 AM"/>
    <d v="2025-05-16T15:57:22"/>
    <x v="1"/>
    <n v="4"/>
    <s v=""/>
    <s v="ESMGMT - Equipment/Service Manager"/>
    <s v="800047 - Christopher D. Robertson"/>
    <s v=""/>
  </r>
  <r>
    <x v="23"/>
    <x v="6"/>
    <d v="2025-05-13T00:00:00"/>
    <x v="3"/>
    <s v="05/12/2025 7:13 AM"/>
    <d v="2025-05-16T15:57:22"/>
    <x v="1"/>
    <n v="4"/>
    <s v=""/>
    <s v="ESMGMT - Equipment/Service Manager"/>
    <s v="800047 - Christopher D. Robertson"/>
    <s v=""/>
  </r>
  <r>
    <x v="23"/>
    <x v="6"/>
    <d v="2025-05-14T00:00:00"/>
    <x v="2"/>
    <s v="05/12/2025 7:13 AM"/>
    <d v="2025-05-16T15:57:22"/>
    <x v="1"/>
    <n v="4"/>
    <s v=""/>
    <s v="ESMGMT - Equipment/Service Manager"/>
    <s v="800047 - Christopher D. Robertson"/>
    <s v=""/>
  </r>
  <r>
    <x v="23"/>
    <x v="6"/>
    <d v="2025-05-15T00:00:00"/>
    <x v="1"/>
    <s v="05/12/2025 7:13 AM"/>
    <d v="2025-05-16T15:57:22"/>
    <x v="1"/>
    <n v="4"/>
    <s v=""/>
    <s v="ESMGMT - Equipment/Service Manager"/>
    <s v="800047 - Christopher D. Robertson"/>
    <s v=""/>
  </r>
  <r>
    <x v="23"/>
    <x v="6"/>
    <d v="2025-05-16T00:00:00"/>
    <x v="0"/>
    <s v="05/12/2025 7:13 AM"/>
    <d v="2025-05-16T15:57:22"/>
    <x v="1"/>
    <n v="4"/>
    <s v=""/>
    <s v="ESMGMT - Equipment/Service Manager"/>
    <s v="800047 - Christopher D. Robertson"/>
    <s v=""/>
  </r>
  <r>
    <x v="23"/>
    <x v="6"/>
    <d v="2025-05-13T00:00:00"/>
    <x v="3"/>
    <s v="05/13/2025 7:03 AM"/>
    <d v="2025-05-16T15:57:11"/>
    <x v="1"/>
    <n v="8"/>
    <s v=""/>
    <s v="PTO - PTO"/>
    <s v="240745 - Jeremy T. Collins"/>
    <s v=""/>
  </r>
  <r>
    <x v="23"/>
    <x v="6"/>
    <d v="2025-05-16T00:00:00"/>
    <x v="0"/>
    <s v="05/14/2025 3:55 PM"/>
    <d v="2025-05-16T15:57:11"/>
    <x v="1"/>
    <n v="8"/>
    <s v=""/>
    <s v="PTO - PTO"/>
    <s v="240745 - Jeremy T. Collins"/>
    <s v=""/>
  </r>
  <r>
    <x v="23"/>
    <x v="6"/>
    <d v="2025-05-12T00:00:00"/>
    <x v="4"/>
    <s v="05/12/2025 7:04 AM"/>
    <d v="2025-05-16T15:57:25"/>
    <x v="1"/>
    <n v="8"/>
    <s v=""/>
    <s v="DISPATCH - EQUIP TRUCK DISPATCHING"/>
    <s v="230021 - Carlos H. Eclavea"/>
    <s v=""/>
  </r>
  <r>
    <x v="23"/>
    <x v="6"/>
    <d v="2025-05-13T00:00:00"/>
    <x v="3"/>
    <s v="05/13/2025 7:25 AM"/>
    <d v="2025-05-16T15:57:25"/>
    <x v="1"/>
    <n v="8"/>
    <s v=""/>
    <s v="DISPATCH - EQUIP TRUCK DISPATCHING"/>
    <s v="230021 - Carlos H. Eclavea"/>
    <s v=""/>
  </r>
  <r>
    <x v="23"/>
    <x v="6"/>
    <d v="2025-05-14T00:00:00"/>
    <x v="2"/>
    <s v="05/14/2025 7:03 AM"/>
    <d v="2025-05-16T15:57:25"/>
    <x v="1"/>
    <n v="8"/>
    <s v=""/>
    <s v="DISPATCH - EQUIP TRUCK DISPATCHING"/>
    <s v="230021 - Carlos H. Eclavea"/>
    <s v=""/>
  </r>
  <r>
    <x v="23"/>
    <x v="6"/>
    <d v="2025-05-15T00:00:00"/>
    <x v="1"/>
    <s v="05/16/2025 6:57 AM"/>
    <d v="2025-05-16T15:57:25"/>
    <x v="1"/>
    <n v="8"/>
    <s v=""/>
    <s v="DISPATCH - EQUIP TRUCK DISPATCHING"/>
    <s v="230021 - Carlos H. Eclavea"/>
    <s v=""/>
  </r>
  <r>
    <x v="23"/>
    <x v="6"/>
    <d v="2025-05-16T00:00:00"/>
    <x v="0"/>
    <s v="05/16/2025 6:57 AM"/>
    <d v="2025-05-16T15:57:25"/>
    <x v="1"/>
    <n v="8"/>
    <s v=""/>
    <s v="DISPATCH - EQUIP TRUCK DISPATCHING"/>
    <s v="230021 - Carlos H. Eclavea"/>
    <s v=""/>
  </r>
  <r>
    <x v="1"/>
    <x v="0"/>
    <d v="2025-05-12T00:00:00"/>
    <x v="4"/>
    <s v="05/13/2025 10:36 AM"/>
    <d v="2025-05-15T11:59:19"/>
    <x v="1"/>
    <n v="8"/>
    <s v=""/>
    <s v="520 7001A - Clean Project  2% of DL"/>
    <s v="240072 - Jose J. Rivera"/>
    <s v="Jose Rivera's Crew"/>
  </r>
  <r>
    <x v="1"/>
    <x v="0"/>
    <d v="2025-05-16T00:00:00"/>
    <x v="0"/>
    <s v="05/17/2025 11:18 AM"/>
    <d v="2025-05-19T11:59:23"/>
    <x v="1"/>
    <n v="8"/>
    <s v=""/>
    <s v="520 7001A - Clean Project  2% of DL"/>
    <s v="240072 - Jose J. Rivera"/>
    <s v="Jose Rivera's Crew"/>
  </r>
  <r>
    <x v="1"/>
    <x v="0"/>
    <d v="2025-05-15T00:00:00"/>
    <x v="1"/>
    <s v="05/16/2025 8:22 AM"/>
    <d v="2025-05-16T13:29:22"/>
    <x v="1"/>
    <n v="8"/>
    <s v=""/>
    <s v="520 7001A - Clean Project  2% of DL"/>
    <s v="240072 - Jose J. Rivera"/>
    <s v="Jose Rivera's Crew"/>
  </r>
  <r>
    <x v="1"/>
    <x v="0"/>
    <d v="2025-05-14T00:00:00"/>
    <x v="2"/>
    <s v="05/15/2025 6:45 AM"/>
    <d v="2025-05-15T11:59:19"/>
    <x v="1"/>
    <n v="8"/>
    <s v=""/>
    <s v="520 7001A - Clean Project  2% of DL"/>
    <s v="240072 - Jose J. Rivera"/>
    <s v="Jose Rivera's Crew"/>
  </r>
  <r>
    <x v="1"/>
    <x v="0"/>
    <d v="2025-05-13T00:00:00"/>
    <x v="3"/>
    <s v="05/14/2025 9:29 AM"/>
    <d v="2025-05-15T11:59:19"/>
    <x v="1"/>
    <n v="8"/>
    <s v=""/>
    <s v="520 7001A - Clean Project  2% of DL"/>
    <s v="240072 - Jose J. Rivera"/>
    <s v="Jose Rivera's Crew"/>
  </r>
  <r>
    <x v="1"/>
    <x v="0"/>
    <d v="2025-05-12T00:00:00"/>
    <x v="4"/>
    <s v="05/13/2025 10:36 AM"/>
    <d v="2025-05-15T11:59:19"/>
    <x v="1"/>
    <n v="10"/>
    <s v=""/>
    <s v="520 7001A - Clean Project  2% of DL"/>
    <s v="240519 - Juan Rivera Munoz"/>
    <s v="Jose Rivera's Crew"/>
  </r>
  <r>
    <x v="1"/>
    <x v="0"/>
    <d v="2025-05-13T00:00:00"/>
    <x v="3"/>
    <s v="05/14/2025 9:28 AM"/>
    <d v="2025-05-15T11:59:19"/>
    <x v="1"/>
    <n v="10"/>
    <s v=""/>
    <s v="520 7001A - Clean Project  2% of DL"/>
    <s v="240519 - Juan Rivera Munoz"/>
    <s v="Jose Rivera's Crew"/>
  </r>
  <r>
    <x v="1"/>
    <x v="0"/>
    <d v="2025-05-14T00:00:00"/>
    <x v="2"/>
    <s v="05/15/2025 6:44 AM"/>
    <d v="2025-05-15T11:59:19"/>
    <x v="1"/>
    <n v="10"/>
    <s v=""/>
    <s v="520 7001A - Clean Project  2% of DL"/>
    <s v="240519 - Juan Rivera Munoz"/>
    <s v="Jose Rivera's Crew"/>
  </r>
  <r>
    <x v="1"/>
    <x v="0"/>
    <d v="2025-05-15T00:00:00"/>
    <x v="1"/>
    <s v="05/16/2025 8:21 AM"/>
    <d v="2025-05-16T13:29:22"/>
    <x v="1"/>
    <n v="10"/>
    <s v=""/>
    <s v="520 7001A - Clean Project  2% of DL"/>
    <s v="240519 - Juan Rivera Munoz"/>
    <s v="Jose Rivera's Crew"/>
  </r>
  <r>
    <x v="1"/>
    <x v="0"/>
    <d v="2025-05-16T00:00:00"/>
    <x v="0"/>
    <s v="05/17/2025 11:17 AM"/>
    <d v="2025-05-19T11:59:23"/>
    <x v="1"/>
    <n v="10"/>
    <s v=""/>
    <s v="520 7001A - Clean Project  2% of DL"/>
    <s v="240519 - Juan Rivera Munoz"/>
    <s v="Jose Rivera's Crew"/>
  </r>
  <r>
    <x v="1"/>
    <x v="0"/>
    <d v="2025-05-13T00:00:00"/>
    <x v="3"/>
    <s v="05/14/2025 9:29 AM"/>
    <d v="2025-05-15T11:59:19"/>
    <x v="1"/>
    <n v="10"/>
    <s v=""/>
    <s v="520 7001A - Clean Project  2% of DL"/>
    <s v="240791 - Angel Fernando Reyes"/>
    <s v="Jose Rivera's Crew"/>
  </r>
  <r>
    <x v="1"/>
    <x v="0"/>
    <d v="2025-05-14T00:00:00"/>
    <x v="2"/>
    <s v="05/15/2025 6:45 AM"/>
    <d v="2025-05-15T11:59:19"/>
    <x v="1"/>
    <n v="10"/>
    <s v=""/>
    <s v="520 7001A - Clean Project  2% of DL"/>
    <s v="240791 - Angel Fernando Reyes"/>
    <s v="Jose Rivera's Crew"/>
  </r>
  <r>
    <x v="1"/>
    <x v="0"/>
    <d v="2025-05-15T00:00:00"/>
    <x v="1"/>
    <s v="05/16/2025 8:22 AM"/>
    <d v="2025-05-16T13:29:22"/>
    <x v="1"/>
    <n v="10"/>
    <s v=""/>
    <s v="520 7001A - Clean Project  2% of DL"/>
    <s v="240791 - Angel Fernando Reyes"/>
    <s v="Jose Rivera's Crew"/>
  </r>
  <r>
    <x v="1"/>
    <x v="0"/>
    <d v="2025-05-16T00:00:00"/>
    <x v="0"/>
    <s v="05/17/2025 11:18 AM"/>
    <d v="2025-05-19T11:59:23"/>
    <x v="1"/>
    <n v="10"/>
    <s v=""/>
    <s v="520 7001A - Clean Project  2% of DL"/>
    <s v="240791 - Angel Fernando Reyes"/>
    <s v="Jose Rivera's Crew"/>
  </r>
  <r>
    <x v="1"/>
    <x v="0"/>
    <d v="2025-05-12T00:00:00"/>
    <x v="4"/>
    <s v="05/13/2025 10:36 AM"/>
    <d v="2025-05-15T11:59:19"/>
    <x v="1"/>
    <n v="10"/>
    <s v=""/>
    <s v="520 7001A - Clean Project  2% of DL"/>
    <s v="240791 - Angel Fernando Reyes"/>
    <s v="Jose Rivera's Crew"/>
  </r>
  <r>
    <x v="1"/>
    <x v="0"/>
    <d v="2025-05-12T00:00:00"/>
    <x v="4"/>
    <s v="05/13/2025 10:37 AM"/>
    <d v="2025-05-15T11:59:19"/>
    <x v="1"/>
    <n v="10"/>
    <s v=""/>
    <s v="520 7001A - Clean Project  2% of DL"/>
    <s v="240827 - Jorge Mercado"/>
    <s v="Jose Rivera's Crew"/>
  </r>
  <r>
    <x v="1"/>
    <x v="0"/>
    <d v="2025-05-15T00:00:00"/>
    <x v="1"/>
    <s v="05/16/2025 8:22 AM"/>
    <d v="2025-05-16T13:29:22"/>
    <x v="1"/>
    <n v="10"/>
    <s v=""/>
    <s v="520 7001A - Clean Project  2% of DL"/>
    <s v="240827 - Jorge Mercado"/>
    <s v="Jose Rivera's Crew"/>
  </r>
  <r>
    <x v="1"/>
    <x v="0"/>
    <d v="2025-05-16T00:00:00"/>
    <x v="0"/>
    <s v="05/17/2025 11:18 AM"/>
    <d v="2025-05-19T11:59:23"/>
    <x v="1"/>
    <n v="10"/>
    <s v=""/>
    <s v="520 7001A - Clean Project  2% of DL"/>
    <s v="240827 - Jorge Mercado"/>
    <s v="Jose Rivera's Crew"/>
  </r>
  <r>
    <x v="1"/>
    <x v="0"/>
    <d v="2025-05-14T00:00:00"/>
    <x v="2"/>
    <s v="05/15/2025 6:45 AM"/>
    <d v="2025-05-15T11:59:19"/>
    <x v="1"/>
    <n v="10"/>
    <s v=""/>
    <s v="520 7001A - Clean Project  2% of DL"/>
    <s v="240827 - Jorge Mercado"/>
    <s v="Jose Rivera's Crew"/>
  </r>
  <r>
    <x v="1"/>
    <x v="0"/>
    <d v="2025-05-13T00:00:00"/>
    <x v="3"/>
    <s v="05/14/2025 9:29 AM"/>
    <d v="2025-05-15T11:59:19"/>
    <x v="1"/>
    <n v="10"/>
    <s v=""/>
    <s v="520 7001A - Clean Project  2% of DL"/>
    <s v="240827 - Jorge Mercado"/>
    <s v="Jose Rivera's Crew"/>
  </r>
  <r>
    <x v="1"/>
    <x v="0"/>
    <d v="2025-05-13T00:00:00"/>
    <x v="3"/>
    <s v="05/14/2025 9:29 AM"/>
    <d v="2025-05-15T11:59:19"/>
    <x v="1"/>
    <n v="10"/>
    <s v=""/>
    <s v="520 7001A - Clean Project  2% of DL"/>
    <s v="240772 - HUGO A. SALINAS GONZALEZ"/>
    <s v="Jose Rivera's Crew"/>
  </r>
  <r>
    <x v="1"/>
    <x v="0"/>
    <d v="2025-05-14T00:00:00"/>
    <x v="2"/>
    <s v="05/15/2025 6:45 AM"/>
    <d v="2025-05-15T11:59:19"/>
    <x v="1"/>
    <n v="10"/>
    <s v=""/>
    <s v="520 7001A - Clean Project  2% of DL"/>
    <s v="240772 - HUGO A. SALINAS GONZALEZ"/>
    <s v="Jose Rivera's Crew"/>
  </r>
  <r>
    <x v="1"/>
    <x v="0"/>
    <d v="2025-05-16T00:00:00"/>
    <x v="0"/>
    <s v="05/17/2025 11:19 AM"/>
    <d v="2025-05-19T11:59:23"/>
    <x v="1"/>
    <n v="10"/>
    <s v=""/>
    <s v="520 7001A - Clean Project  2% of DL"/>
    <s v="240772 - HUGO A. SALINAS GONZALEZ"/>
    <s v="Jose Rivera's Crew"/>
  </r>
  <r>
    <x v="1"/>
    <x v="0"/>
    <d v="2025-05-15T00:00:00"/>
    <x v="1"/>
    <s v="05/16/2025 8:22 AM"/>
    <d v="2025-05-16T13:29:22"/>
    <x v="1"/>
    <n v="10"/>
    <s v=""/>
    <s v="520 7001A - Clean Project  2% of DL"/>
    <s v="240772 - HUGO A. SALINAS GONZALEZ"/>
    <s v="Jose Rivera's Crew"/>
  </r>
  <r>
    <x v="1"/>
    <x v="0"/>
    <d v="2025-05-12T00:00:00"/>
    <x v="4"/>
    <s v="05/13/2025 10:36 AM"/>
    <d v="2025-05-15T11:59:19"/>
    <x v="1"/>
    <n v="10"/>
    <s v=""/>
    <s v="520 7001A - Clean Project  2% of DL"/>
    <s v="240772 - HUGO A. SALINAS GONZALEZ"/>
    <s v="Jose Rivera's Crew"/>
  </r>
  <r>
    <x v="1"/>
    <x v="0"/>
    <d v="2025-05-12T00:00:00"/>
    <x v="4"/>
    <s v="05/13/2025 6:30 AM"/>
    <d v="2025-05-13T11:31:04"/>
    <x v="1"/>
    <n v="8"/>
    <s v=""/>
    <s v="9000 100A - PROJECT MANAGER   ENGINEER"/>
    <s v="210055 - Adam H. Goode"/>
    <s v=""/>
  </r>
  <r>
    <x v="1"/>
    <x v="0"/>
    <d v="2025-05-13T00:00:00"/>
    <x v="3"/>
    <s v="05/13/2025 6:30 AM"/>
    <d v="2025-05-13T11:31:04"/>
    <x v="1"/>
    <n v="8"/>
    <s v=""/>
    <s v="9000 100A - PROJECT MANAGER   ENGINEER"/>
    <s v="210055 - Adam H. Goode"/>
    <s v=""/>
  </r>
  <r>
    <x v="1"/>
    <x v="0"/>
    <d v="2025-05-14T00:00:00"/>
    <x v="2"/>
    <s v="05/13/2025 6:30 AM"/>
    <d v="2025-05-13T11:31:04"/>
    <x v="1"/>
    <n v="8"/>
    <s v=""/>
    <s v="9000 100A - PROJECT MANAGER   ENGINEER"/>
    <s v="210055 - Adam H. Goode"/>
    <s v=""/>
  </r>
  <r>
    <x v="1"/>
    <x v="0"/>
    <d v="2025-05-15T00:00:00"/>
    <x v="1"/>
    <s v="05/13/2025 6:30 AM"/>
    <d v="2025-05-13T11:31:04"/>
    <x v="1"/>
    <n v="8"/>
    <s v=""/>
    <s v="9000 100A - PROJECT MANAGER   ENGINEER"/>
    <s v="210055 - Adam H. Goode"/>
    <s v=""/>
  </r>
  <r>
    <x v="1"/>
    <x v="0"/>
    <d v="2025-05-16T00:00:00"/>
    <x v="0"/>
    <s v="05/13/2025 6:30 AM"/>
    <d v="2025-05-13T11:31:05"/>
    <x v="1"/>
    <n v="8"/>
    <s v=""/>
    <s v="9000 100A - PROJECT MANAGER   ENGINEER"/>
    <s v="210055 - Adam H. Goode"/>
    <s v=""/>
  </r>
  <r>
    <x v="26"/>
    <x v="2"/>
    <d v="2025-05-12T00:00:00"/>
    <x v="4"/>
    <s v="05/13/2025 7:14 AM"/>
    <d v="2025-05-13T12:15:05"/>
    <x v="1"/>
    <n v="8"/>
    <s v=""/>
    <s v="9000 100A - PROJECT MANAGER ENGINEER"/>
    <s v="210074 - Saul Martinez Alvarez"/>
    <s v=""/>
  </r>
  <r>
    <x v="26"/>
    <x v="2"/>
    <d v="2025-05-13T00:00:00"/>
    <x v="3"/>
    <s v="05/13/2025 7:14 AM"/>
    <d v="2025-05-13T12:15:05"/>
    <x v="1"/>
    <n v="8"/>
    <s v=""/>
    <s v="9000 100A - PROJECT MANAGER ENGINEER"/>
    <s v="210074 - Saul Martinez Alvarez"/>
    <s v=""/>
  </r>
  <r>
    <x v="26"/>
    <x v="2"/>
    <d v="2025-05-14T00:00:00"/>
    <x v="2"/>
    <s v="05/13/2025 7:14 AM"/>
    <d v="2025-05-13T12:15:05"/>
    <x v="1"/>
    <n v="8"/>
    <s v=""/>
    <s v="9000 100A - PROJECT MANAGER ENGINEER"/>
    <s v="210074 - Saul Martinez Alvarez"/>
    <s v=""/>
  </r>
  <r>
    <x v="26"/>
    <x v="2"/>
    <d v="2025-05-15T00:00:00"/>
    <x v="1"/>
    <s v="05/13/2025 7:14 AM"/>
    <d v="2025-05-13T12:15:05"/>
    <x v="1"/>
    <n v="8"/>
    <s v=""/>
    <s v="9000 100A - PROJECT MANAGER ENGINEER"/>
    <s v="210074 - Saul Martinez Alvarez"/>
    <s v=""/>
  </r>
  <r>
    <x v="26"/>
    <x v="2"/>
    <d v="2025-05-16T00:00:00"/>
    <x v="0"/>
    <s v="05/13/2025 7:14 AM"/>
    <d v="2025-05-13T12:15:05"/>
    <x v="1"/>
    <n v="8"/>
    <s v=""/>
    <s v="9000 100A - PROJECT MANAGER ENGINEER"/>
    <s v="210074 - Saul Martinez Alvarez"/>
    <s v=""/>
  </r>
  <r>
    <x v="26"/>
    <x v="2"/>
    <d v="2025-05-15T00:00:00"/>
    <x v="1"/>
    <s v="05/16/2025 7:12 AM"/>
    <d v="2025-05-16T12:27:48"/>
    <x v="1"/>
    <n v="8"/>
    <s v=""/>
    <s v="502 6001B - TRAFF Ragle Main"/>
    <s v="240612 - Anthony I. Ibe"/>
    <s v="Roberto Lumbreras's Crew"/>
  </r>
  <r>
    <x v="26"/>
    <x v="2"/>
    <d v="2025-05-13T00:00:00"/>
    <x v="3"/>
    <s v="05/14/2025 6:31 AM"/>
    <d v="2025-05-14T12:19:44"/>
    <x v="1"/>
    <n v="7"/>
    <s v=""/>
    <s v="502 6001B - TRAFF Ragle Main"/>
    <s v="240612 - Anthony I. Ibe"/>
    <s v="Roberto Lumbreras's Crew"/>
  </r>
  <r>
    <x v="26"/>
    <x v="2"/>
    <d v="2025-05-15T00:00:00"/>
    <x v="1"/>
    <s v="05/16/2025 7:17 AM"/>
    <d v="2025-05-16T12:27:45"/>
    <x v="1"/>
    <n v="8"/>
    <s v=""/>
    <s v="502 6001B - TRAFF Ragle Main"/>
    <s v="240263 - Ernest S. Lemon Jr"/>
    <s v="Roberto Lumbreras's Crew"/>
  </r>
  <r>
    <x v="26"/>
    <x v="2"/>
    <d v="2025-05-13T00:00:00"/>
    <x v="3"/>
    <s v="05/14/2025 6:32 AM"/>
    <d v="2025-05-14T12:19:47"/>
    <x v="1"/>
    <n v="7"/>
    <s v=""/>
    <s v="502 6001B - TRAFF Ragle Main"/>
    <s v="240263 - Ernest S. Lemon Jr"/>
    <s v="Roberto Lumbreras's Crew"/>
  </r>
  <r>
    <x v="26"/>
    <x v="2"/>
    <d v="2025-05-14T00:00:00"/>
    <x v="2"/>
    <s v="05/15/2025 1:40 AM"/>
    <d v="2025-05-15T12:16:52"/>
    <x v="1"/>
    <n v="7"/>
    <s v=""/>
    <s v="502 6001B - TRAFF Ragle Main"/>
    <s v="240494 - Juan B. Hernandez"/>
    <s v="Roberto Lumbreras's Crew"/>
  </r>
  <r>
    <x v="26"/>
    <x v="2"/>
    <d v="2025-05-15T00:00:00"/>
    <x v="1"/>
    <s v="05/16/2025 7:16 AM"/>
    <d v="2025-05-16T12:27:42"/>
    <x v="1"/>
    <n v="8"/>
    <s v=""/>
    <s v="502 6001B - TRAFF Ragle Main"/>
    <s v="240821 - Jose R. Jaquez Rodriguez"/>
    <s v="Roberto Lumbreras's Crew"/>
  </r>
  <r>
    <x v="0"/>
    <x v="0"/>
    <d v="2025-05-12T00:00:00"/>
    <x v="4"/>
    <s v="05/13/2025 7:01 PM"/>
    <d v="2025-05-14T13:00:16"/>
    <x v="1"/>
    <n v="2"/>
    <s v=""/>
    <s v="9000 100S - SAFETY SCH"/>
    <s v="800070 - Juan J. Castro"/>
    <s v=""/>
  </r>
  <r>
    <x v="0"/>
    <x v="0"/>
    <d v="2025-05-13T00:00:00"/>
    <x v="3"/>
    <s v="05/13/2025 7:02 PM"/>
    <d v="2025-05-14T13:00:16"/>
    <x v="1"/>
    <n v="5"/>
    <s v=""/>
    <s v="9000 100S - SAFETY SCH"/>
    <s v="800070 - Juan J. Castro"/>
    <s v=""/>
  </r>
  <r>
    <x v="0"/>
    <x v="0"/>
    <d v="2025-05-12T00:00:00"/>
    <x v="4"/>
    <s v="05/12/2025 7:17 PM"/>
    <d v="2025-05-13T12:54:25"/>
    <x v="1"/>
    <n v="4"/>
    <s v=""/>
    <s v="190 4000B - 355 F P S SDW CURB"/>
    <s v="240334 - Victor Cardoso-Cardoso"/>
    <s v="Jesus Lopez's Crew"/>
  </r>
  <r>
    <x v="0"/>
    <x v="0"/>
    <d v="2025-05-12T00:00:00"/>
    <x v="4"/>
    <s v="05/12/2025 7:17 PM"/>
    <d v="2025-05-13T12:54:25"/>
    <x v="1"/>
    <n v="6"/>
    <s v=""/>
    <s v="440 4000C - 618 F P S BFR 6"/>
    <s v="240334 - Victor Cardoso-Cardoso"/>
    <s v="Jesus Lopez's Crew"/>
  </r>
  <r>
    <x v="0"/>
    <x v="0"/>
    <d v="2025-05-12T00:00:00"/>
    <x v="4"/>
    <s v="05/12/2025 7:19 PM"/>
    <d v="2025-05-13T12:54:17"/>
    <x v="1"/>
    <n v="9"/>
    <s v=""/>
    <s v="440 4000C - 618 F P S BFR 6"/>
    <s v="240712 - Martin A. Montalvo"/>
    <s v="Jesus Lopez's Crew"/>
  </r>
  <r>
    <x v="0"/>
    <x v="0"/>
    <d v="2025-05-12T00:00:00"/>
    <x v="4"/>
    <s v="05/12/2025 7:19 PM"/>
    <d v="2025-05-13T12:54:17"/>
    <x v="1"/>
    <n v="1"/>
    <s v=""/>
    <s v="440 4000B - 618 FG BFR 6"/>
    <s v="240712 - Martin A. Montalvo"/>
    <s v="Jesus Lopez's Crew"/>
  </r>
  <r>
    <x v="0"/>
    <x v="0"/>
    <d v="2025-05-12T00:00:00"/>
    <x v="4"/>
    <s v="05/12/2025 7:17 PM"/>
    <d v="2025-05-13T12:54:15"/>
    <x v="1"/>
    <n v="2"/>
    <s v=""/>
    <s v="200 4000C - 355 F P S SDW 4"/>
    <s v="240050 - Jesus Lopez Soto"/>
    <s v="Jesus Lopez's Crew"/>
  </r>
  <r>
    <x v="0"/>
    <x v="0"/>
    <d v="2025-05-12T00:00:00"/>
    <x v="4"/>
    <s v="05/12/2025 7:17 PM"/>
    <d v="2025-05-13T12:54:15"/>
    <x v="1"/>
    <n v="2"/>
    <s v=""/>
    <s v="440 4000C - 618 F P S BFR 6"/>
    <s v="240050 - Jesus Lopez Soto"/>
    <s v="Jesus Lopez's Crew"/>
  </r>
  <r>
    <x v="0"/>
    <x v="0"/>
    <d v="2025-05-12T00:00:00"/>
    <x v="4"/>
    <s v="05/12/2025 7:17 PM"/>
    <d v="2025-05-13T12:54:15"/>
    <x v="1"/>
    <n v="2"/>
    <s v=""/>
    <s v="440 4000B - 618 FG BFR 6"/>
    <s v="240050 - Jesus Lopez Soto"/>
    <s v="Jesus Lopez's Crew"/>
  </r>
  <r>
    <x v="0"/>
    <x v="0"/>
    <d v="2025-05-12T00:00:00"/>
    <x v="4"/>
    <s v="05/12/2025 7:17 PM"/>
    <d v="2025-05-13T12:54:15"/>
    <x v="1"/>
    <n v="2"/>
    <s v=""/>
    <s v="190 4000B - 355 F P S SDW CURB"/>
    <s v="240050 - Jesus Lopez Soto"/>
    <s v="Jesus Lopez's Crew"/>
  </r>
  <r>
    <x v="0"/>
    <x v="0"/>
    <d v="2025-05-13T00:00:00"/>
    <x v="3"/>
    <s v="05/13/2025 5:02 PM"/>
    <d v="2025-05-14T12:48:00"/>
    <x v="1"/>
    <n v="10"/>
    <s v=""/>
    <s v="130 4000B - 201 HAUL CONC DRIVE PVMT APRON"/>
    <s v="240334 - Victor Cardoso-Cardoso"/>
    <s v="Jesus Lopez's Crew"/>
  </r>
  <r>
    <x v="0"/>
    <x v="0"/>
    <d v="2025-05-13T00:00:00"/>
    <x v="3"/>
    <s v="05/13/2025 5:00 PM"/>
    <d v="2025-05-14T12:47:49"/>
    <x v="1"/>
    <n v="10"/>
    <s v=""/>
    <s v="110 4000A - 100 SDW EXCAVATION"/>
    <s v="240031 - Francisco J. Paulin Cruz"/>
    <s v="Jesus Lopez's Crew"/>
  </r>
  <r>
    <x v="0"/>
    <x v="0"/>
    <d v="2025-05-12T00:00:00"/>
    <x v="4"/>
    <s v="05/12/2025 7:17 PM"/>
    <d v="2025-05-13T12:54:12"/>
    <x v="1"/>
    <n v="2"/>
    <s v=""/>
    <s v="200 4000C - 355 F P S SDW 4"/>
    <s v="240031 - Francisco J. Paulin Cruz"/>
    <s v="Jesus Lopez's Crew"/>
  </r>
  <r>
    <x v="0"/>
    <x v="0"/>
    <d v="2025-05-12T00:00:00"/>
    <x v="4"/>
    <s v="05/12/2025 7:17 PM"/>
    <d v="2025-05-13T12:54:12"/>
    <x v="1"/>
    <n v="8"/>
    <s v=""/>
    <s v="440 4000C - 618 F P S BFR 6"/>
    <s v="240031 - Francisco J. Paulin Cruz"/>
    <s v="Jesus Lopez's Crew"/>
  </r>
  <r>
    <x v="0"/>
    <x v="0"/>
    <d v="2025-05-13T00:00:00"/>
    <x v="3"/>
    <s v="05/13/2025 4:59 PM"/>
    <d v="2025-05-14T12:47:58"/>
    <x v="1"/>
    <n v="3"/>
    <s v=""/>
    <s v="700 4000A - 1505 REM EXIST INLET"/>
    <s v="240738 - Santiago Arreola Murillo"/>
    <s v="Jesus Lopez's Crew"/>
  </r>
  <r>
    <x v="0"/>
    <x v="0"/>
    <d v="2025-05-13T00:00:00"/>
    <x v="3"/>
    <s v="05/13/2025 4:59 PM"/>
    <d v="2025-05-14T12:47:58"/>
    <x v="1"/>
    <n v="3"/>
    <s v=""/>
    <s v="140 4000A - 202 REM SEPARATE CURB"/>
    <s v="240738 - Santiago Arreola Murillo"/>
    <s v="Jesus Lopez's Crew"/>
  </r>
  <r>
    <x v="0"/>
    <x v="0"/>
    <d v="2025-05-13T00:00:00"/>
    <x v="3"/>
    <s v="05/13/2025 4:59 PM"/>
    <d v="2025-05-14T12:47:58"/>
    <x v="1"/>
    <n v="4"/>
    <s v=""/>
    <s v="200 4000A - 355 REM SDW 4"/>
    <s v="240738 - Santiago Arreola Murillo"/>
    <s v="Jesus Lopez's Crew"/>
  </r>
  <r>
    <x v="0"/>
    <x v="0"/>
    <d v="2025-05-12T00:00:00"/>
    <x v="4"/>
    <s v="05/12/2025 7:18 PM"/>
    <d v="2025-05-13T12:54:23"/>
    <x v="1"/>
    <n v="2"/>
    <s v=""/>
    <s v="180 4000A - 227 REM RESET SPRINKLER"/>
    <s v="240738 - Santiago Arreola Murillo"/>
    <s v="Jesus Lopez's Crew"/>
  </r>
  <r>
    <x v="0"/>
    <x v="0"/>
    <d v="2025-05-12T00:00:00"/>
    <x v="4"/>
    <s v="05/12/2025 7:18 PM"/>
    <d v="2025-05-13T12:54:23"/>
    <x v="1"/>
    <n v="4"/>
    <s v=""/>
    <s v="200 4000C - 355 F P S SDW 4"/>
    <s v="240738 - Santiago Arreola Murillo"/>
    <s v="Jesus Lopez's Crew"/>
  </r>
  <r>
    <x v="0"/>
    <x v="0"/>
    <d v="2025-05-12T00:00:00"/>
    <x v="4"/>
    <s v="05/12/2025 7:18 PM"/>
    <d v="2025-05-13T12:54:23"/>
    <x v="1"/>
    <n v="4"/>
    <s v=""/>
    <s v="440 4000C - 618 F P S BFR 6"/>
    <s v="240738 - Santiago Arreola Murillo"/>
    <s v="Jesus Lopez's Crew"/>
  </r>
  <r>
    <x v="0"/>
    <x v="0"/>
    <d v="2025-05-13T00:00:00"/>
    <x v="3"/>
    <s v="05/13/2025 5:02 PM"/>
    <d v="2025-05-14T12:47:54"/>
    <x v="1"/>
    <n v="3"/>
    <s v=""/>
    <s v="140 4000A - 202 REM SEPARATE CURB"/>
    <s v="240712 - Martin A. Montalvo"/>
    <s v="Jesus Lopez's Crew"/>
  </r>
  <r>
    <x v="0"/>
    <x v="0"/>
    <d v="2025-05-13T00:00:00"/>
    <x v="3"/>
    <s v="05/13/2025 5:02 PM"/>
    <d v="2025-05-14T12:47:54"/>
    <x v="1"/>
    <n v="3"/>
    <s v=""/>
    <s v="200 4000A - 355 REM SDW 4"/>
    <s v="240712 - Martin A. Montalvo"/>
    <s v="Jesus Lopez's Crew"/>
  </r>
  <r>
    <x v="0"/>
    <x v="0"/>
    <d v="2025-05-13T00:00:00"/>
    <x v="3"/>
    <s v="05/13/2025 5:02 PM"/>
    <d v="2025-05-14T12:47:54"/>
    <x v="1"/>
    <n v="2"/>
    <s v=""/>
    <s v="130 4000A - 201 REM CONC DRIVE PVMT APRON"/>
    <s v="240712 - Martin A. Montalvo"/>
    <s v="Jesus Lopez's Crew"/>
  </r>
  <r>
    <x v="0"/>
    <x v="0"/>
    <d v="2025-05-13T00:00:00"/>
    <x v="3"/>
    <s v="05/13/2025 5:02 PM"/>
    <d v="2025-05-14T12:47:54"/>
    <x v="1"/>
    <n v="2"/>
    <s v=""/>
    <s v="110 4000A - 100 SDW EXCAVATION"/>
    <s v="240712 - Martin A. Montalvo"/>
    <s v="Jesus Lopez's Crew"/>
  </r>
  <r>
    <x v="0"/>
    <x v="0"/>
    <d v="2025-05-12T00:00:00"/>
    <x v="4"/>
    <s v="05/13/2025 1:12 PM"/>
    <d v="2025-05-14T12:59:23"/>
    <x v="1"/>
    <n v="8"/>
    <s v=""/>
    <s v="9000 100B - SUPERINTENDENT"/>
    <s v="240036 - Catalino Flores Jr"/>
    <s v=""/>
  </r>
  <r>
    <x v="0"/>
    <x v="0"/>
    <d v="2025-05-13T00:00:00"/>
    <x v="3"/>
    <s v="05/13/2025 1:12 PM"/>
    <d v="2025-05-14T12:59:26"/>
    <x v="1"/>
    <n v="8"/>
    <s v=""/>
    <s v="9000 100B - SUPERINTENDENT"/>
    <s v="240036 - Catalino Flores Jr"/>
    <s v=""/>
  </r>
  <r>
    <x v="0"/>
    <x v="0"/>
    <d v="2025-05-12T00:00:00"/>
    <x v="4"/>
    <s v="05/13/2025 6:19 AM"/>
    <d v="2025-05-13T13:16:16"/>
    <x v="1"/>
    <n v="10"/>
    <s v=""/>
    <s v="200 4000B - 355 FG SDW 4"/>
    <s v="240078 - Jose A. Romo"/>
    <s v="Daniel Lopez's Crew"/>
  </r>
  <r>
    <x v="0"/>
    <x v="0"/>
    <d v="2025-05-13T00:00:00"/>
    <x v="3"/>
    <s v="05/13/2025 8:32 PM"/>
    <d v="2025-05-14T12:46:02"/>
    <x v="1"/>
    <n v="2"/>
    <s v=""/>
    <s v="200 4000B - 355 FG SDW 4"/>
    <s v="240078 - Jose A. Romo"/>
    <s v="Daniel Lopez's Crew"/>
  </r>
  <r>
    <x v="0"/>
    <x v="0"/>
    <d v="2025-05-13T00:00:00"/>
    <x v="3"/>
    <s v="05/13/2025 8:30 PM"/>
    <d v="2025-05-14T12:46:02"/>
    <x v="1"/>
    <n v="8"/>
    <s v=""/>
    <s v="200 4000A - 355 REM SDW 4"/>
    <s v="240078 - Jose A. Romo"/>
    <s v="Daniel Lopez's Crew"/>
  </r>
  <r>
    <x v="0"/>
    <x v="0"/>
    <d v="2025-05-12T00:00:00"/>
    <x v="4"/>
    <s v="05/13/2025 6:20 AM"/>
    <d v="2025-05-13T13:16:08"/>
    <x v="1"/>
    <n v="8"/>
    <s v=""/>
    <s v="200 4000A - 355 REM SDW 4"/>
    <s v="240051 - Daniel Lopez"/>
    <s v="Daniel Lopez's Crew"/>
  </r>
  <r>
    <x v="0"/>
    <x v="0"/>
    <d v="2025-05-12T00:00:00"/>
    <x v="4"/>
    <s v="05/13/2025 6:20 AM"/>
    <d v="2025-05-13T13:16:11"/>
    <x v="1"/>
    <n v="10"/>
    <s v=""/>
    <s v="200 4000A - 355 REM SDW 4"/>
    <s v="240601 - Ernesto Orrostieta Hernandez"/>
    <s v="Daniel Lopez's Crew"/>
  </r>
  <r>
    <x v="0"/>
    <x v="0"/>
    <d v="2025-05-13T00:00:00"/>
    <x v="3"/>
    <s v="05/13/2025 8:30 PM"/>
    <d v="2025-05-14T12:45:58"/>
    <x v="1"/>
    <n v="5"/>
    <s v=""/>
    <s v="200 4000B - 355 FG SDW 4"/>
    <s v="240601 - Ernesto Orrostieta Hernandez"/>
    <s v="Daniel Lopez's Crew"/>
  </r>
  <r>
    <x v="0"/>
    <x v="0"/>
    <d v="2025-05-13T00:00:00"/>
    <x v="3"/>
    <s v="05/13/2025 8:30 PM"/>
    <d v="2025-05-14T12:45:58"/>
    <x v="1"/>
    <n v="5"/>
    <s v=""/>
    <s v="200 4000C - 355 F P S SDW 4"/>
    <s v="240601 - Ernesto Orrostieta Hernandez"/>
    <s v="Daniel Lopez's Crew"/>
  </r>
  <r>
    <x v="0"/>
    <x v="0"/>
    <d v="2025-05-13T00:00:00"/>
    <x v="3"/>
    <s v="05/13/2025 8:29 PM"/>
    <d v="2025-05-14T12:45:56"/>
    <x v="1"/>
    <n v="1"/>
    <s v=""/>
    <s v="680 4000A - 1224 INS INLET PROT"/>
    <s v="240051 - Daniel Lopez"/>
    <s v="Daniel Lopez's Crew"/>
  </r>
  <r>
    <x v="0"/>
    <x v="0"/>
    <d v="2025-05-13T00:00:00"/>
    <x v="3"/>
    <s v="05/13/2025 8:29 PM"/>
    <d v="2025-05-14T12:45:56"/>
    <x v="1"/>
    <n v="1"/>
    <s v=""/>
    <s v="680 4000B - 1224 REM INLET PROT"/>
    <s v="240051 - Daniel Lopez"/>
    <s v="Daniel Lopez's Crew"/>
  </r>
  <r>
    <x v="0"/>
    <x v="0"/>
    <d v="2025-05-13T00:00:00"/>
    <x v="3"/>
    <s v="05/13/2025 8:31 PM"/>
    <d v="2025-05-14T12:45:56"/>
    <x v="1"/>
    <n v="6"/>
    <s v=""/>
    <s v="460 4000A - 623 INS DOWEL SDW LUG"/>
    <s v="240051 - Daniel Lopez"/>
    <s v="Daniel Lopez's Crew"/>
  </r>
  <r>
    <x v="0"/>
    <x v="0"/>
    <d v="2025-05-13T00:00:00"/>
    <x v="3"/>
    <s v="05/13/2025 8:30 PM"/>
    <d v="2025-05-14T12:46:04"/>
    <x v="1"/>
    <n v="5"/>
    <s v=""/>
    <s v="200 4000B - 355 FG SDW 4"/>
    <s v="240089 - Miguel A. Sotelo"/>
    <s v="Daniel Lopez's Crew"/>
  </r>
  <r>
    <x v="0"/>
    <x v="0"/>
    <d v="2025-05-13T00:00:00"/>
    <x v="3"/>
    <s v="05/13/2025 8:30 PM"/>
    <d v="2025-05-14T12:46:04"/>
    <x v="1"/>
    <n v="5"/>
    <s v=""/>
    <s v="200 4000C - 355 F P S SDW 4"/>
    <s v="240089 - Miguel A. Sotelo"/>
    <s v="Daniel Lopez's Crew"/>
  </r>
  <r>
    <x v="0"/>
    <x v="0"/>
    <d v="2025-05-13T00:00:00"/>
    <x v="3"/>
    <s v="05/13/2025 8:30 PM"/>
    <d v="2025-05-14T12:46:00"/>
    <x v="1"/>
    <n v="5"/>
    <s v=""/>
    <s v="200 4000B - 355 FG SDW 4"/>
    <s v="240077 - Fernando Romo-Mendez"/>
    <s v="Daniel Lopez's Crew"/>
  </r>
  <r>
    <x v="0"/>
    <x v="0"/>
    <d v="2025-05-13T00:00:00"/>
    <x v="3"/>
    <s v="05/13/2025 8:30 PM"/>
    <d v="2025-05-14T12:46:00"/>
    <x v="1"/>
    <n v="5"/>
    <s v=""/>
    <s v="200 4000C - 355 F P S SDW 4"/>
    <s v="240077 - Fernando Romo-Mendez"/>
    <s v="Daniel Lopez's Crew"/>
  </r>
  <r>
    <x v="0"/>
    <x v="0"/>
    <d v="2025-05-12T00:00:00"/>
    <x v="4"/>
    <s v="05/13/2025 6:20 AM"/>
    <d v="2025-05-13T13:16:24"/>
    <x v="1"/>
    <n v="11"/>
    <s v=""/>
    <s v="200 4000C - 355 F P S SDW 4"/>
    <s v="240089 - Miguel A. Sotelo"/>
    <s v="Daniel Lopez's Crew"/>
  </r>
  <r>
    <x v="0"/>
    <x v="0"/>
    <d v="2025-05-12T00:00:00"/>
    <x v="4"/>
    <s v="05/13/2025 6:20 AM"/>
    <d v="2025-05-13T13:16:14"/>
    <x v="1"/>
    <n v="10"/>
    <s v=""/>
    <s v="200 4000C - 355 F P S SDW 4"/>
    <s v="240077 - Fernando Romo-Mendez"/>
    <s v="Daniel Lopez's Crew"/>
  </r>
  <r>
    <x v="0"/>
    <x v="0"/>
    <d v="2025-05-12T00:00:00"/>
    <x v="4"/>
    <s v="05/12/2025 7:19 PM"/>
    <d v="2025-05-13T12:54:21"/>
    <x v="1"/>
    <n v="3"/>
    <s v=""/>
    <s v="200 4000C - 355 F P S SDW 4"/>
    <s v="240557 - Raul R. Morales"/>
    <s v="Jesus Lopez's Crew"/>
  </r>
  <r>
    <x v="0"/>
    <x v="0"/>
    <d v="2025-05-12T00:00:00"/>
    <x v="4"/>
    <s v="05/12/2025 7:19 PM"/>
    <d v="2025-05-13T12:54:21"/>
    <x v="1"/>
    <n v="7"/>
    <s v=""/>
    <s v="440 4000C - 618 F P S BFR 6"/>
    <s v="240557 - Raul R. Morales"/>
    <s v="Jesus Lopez's Crew"/>
  </r>
  <r>
    <x v="0"/>
    <x v="0"/>
    <d v="2025-05-13T00:00:00"/>
    <x v="3"/>
    <s v="05/13/2025 4:59 PM"/>
    <d v="2025-05-14T12:47:56"/>
    <x v="1"/>
    <n v="1"/>
    <s v=""/>
    <s v="180 4000A - 227 REM RESET SPRINKLER"/>
    <s v="240557 - Raul R. Morales"/>
    <s v="Jesus Lopez's Crew"/>
  </r>
  <r>
    <x v="0"/>
    <x v="0"/>
    <d v="2025-05-13T00:00:00"/>
    <x v="3"/>
    <s v="05/13/2025 4:59 PM"/>
    <d v="2025-05-14T12:47:56"/>
    <x v="1"/>
    <n v="9"/>
    <s v=""/>
    <s v="110 4000A - 100 SDW EXCAVATION"/>
    <s v="240557 - Raul R. Morales"/>
    <s v="Jesus Lopez's Crew"/>
  </r>
  <r>
    <x v="0"/>
    <x v="0"/>
    <d v="2025-05-13T00:00:00"/>
    <x v="3"/>
    <s v="05/13/2025 5:00 PM"/>
    <d v="2025-05-14T12:47:47"/>
    <x v="1"/>
    <n v="10"/>
    <s v=""/>
    <s v="130 4000A - 201 REM CONC DRIVE PVMT APRON"/>
    <s v="240499 - Cesar E. Valenzuela Martinez"/>
    <s v="Jesus Lopez's Crew"/>
  </r>
  <r>
    <x v="0"/>
    <x v="0"/>
    <d v="2025-05-12T00:00:00"/>
    <x v="4"/>
    <s v="05/12/2025 7:19 PM"/>
    <d v="2025-05-13T12:54:10"/>
    <x v="1"/>
    <n v="10"/>
    <s v=""/>
    <s v="440 4000B - 618 FG BFR 6"/>
    <s v="240499 - Cesar E. Valenzuela Martinez"/>
    <s v="Jesus Lopez's Crew"/>
  </r>
  <r>
    <x v="0"/>
    <x v="0"/>
    <d v="2025-05-13T00:00:00"/>
    <x v="3"/>
    <s v="05/13/2025 5:02 PM"/>
    <d v="2025-05-14T12:47:52"/>
    <x v="1"/>
    <n v="1"/>
    <s v=""/>
    <s v="180 4000A - 227 REM RESET SPRINKLER"/>
    <s v="240050 - Jesus Lopez Soto"/>
    <s v="Jesus Lopez's Crew"/>
  </r>
  <r>
    <x v="0"/>
    <x v="0"/>
    <d v="2025-05-13T00:00:00"/>
    <x v="3"/>
    <s v="05/13/2025 5:02 PM"/>
    <d v="2025-05-14T12:47:52"/>
    <x v="1"/>
    <n v="1"/>
    <s v=""/>
    <s v="140 4000A - 202 REM SEPARATE CURB"/>
    <s v="240050 - Jesus Lopez Soto"/>
    <s v="Jesus Lopez's Crew"/>
  </r>
  <r>
    <x v="0"/>
    <x v="0"/>
    <d v="2025-05-13T00:00:00"/>
    <x v="3"/>
    <s v="05/13/2025 5:02 PM"/>
    <d v="2025-05-14T12:47:52"/>
    <x v="1"/>
    <n v="1"/>
    <s v=""/>
    <s v="200 4000A - 355 REM SDW 4"/>
    <s v="240050 - Jesus Lopez Soto"/>
    <s v="Jesus Lopez's Crew"/>
  </r>
  <r>
    <x v="0"/>
    <x v="0"/>
    <d v="2025-05-13T00:00:00"/>
    <x v="3"/>
    <s v="05/13/2025 5:02 PM"/>
    <d v="2025-05-14T12:47:52"/>
    <x v="1"/>
    <n v="1"/>
    <s v=""/>
    <s v="130 4000A - 201 REM CONC DRIVE PVMT APRON"/>
    <s v="240050 - Jesus Lopez Soto"/>
    <s v="Jesus Lopez's Crew"/>
  </r>
  <r>
    <x v="0"/>
    <x v="0"/>
    <d v="2025-05-13T00:00:00"/>
    <x v="3"/>
    <s v="05/13/2025 5:02 PM"/>
    <d v="2025-05-14T12:47:52"/>
    <x v="1"/>
    <n v="2"/>
    <s v=""/>
    <s v="110 4000A - 100 SDW EXCAVATION"/>
    <s v="240050 - Jesus Lopez Soto"/>
    <s v="Jesus Lopez's Crew"/>
  </r>
  <r>
    <x v="0"/>
    <x v="0"/>
    <d v="2025-05-13T00:00:00"/>
    <x v="3"/>
    <s v="05/13/2025 5:02 PM"/>
    <d v="2025-05-14T12:47:52"/>
    <x v="1"/>
    <n v="2"/>
    <s v=""/>
    <s v="130 4000B - 201 HAUL CONC DRIVE PVMT APRON"/>
    <s v="240050 - Jesus Lopez Soto"/>
    <s v="Jesus Lopez's Crew"/>
  </r>
  <r>
    <x v="0"/>
    <x v="0"/>
    <d v="2025-05-13T00:00:00"/>
    <x v="3"/>
    <s v="05/13/2025 5:04 PM"/>
    <d v="2025-05-14T15:00:15"/>
    <x v="1"/>
    <n v="5"/>
    <s v=""/>
    <s v="200 4000A - 355 REM SDW 4"/>
    <s v="240820 - Garrett Briscoe"/>
    <s v=""/>
  </r>
  <r>
    <x v="0"/>
    <x v="0"/>
    <d v="2025-05-13T00:00:00"/>
    <x v="3"/>
    <s v="05/13/2025 5:04 PM"/>
    <d v="2025-05-14T15:00:15"/>
    <x v="1"/>
    <n v="5"/>
    <s v=""/>
    <s v="9000 100C - LD INOUT SHOW UP REPAIR LABOR"/>
    <s v="240820 - Garrett Briscoe"/>
    <s v=""/>
  </r>
  <r>
    <x v="0"/>
    <x v="0"/>
    <d v="2025-05-12T00:00:00"/>
    <x v="4"/>
    <s v="05/12/2025 5:04 PM"/>
    <d v="2025-05-13T13:17:22"/>
    <x v="1"/>
    <n v="10"/>
    <s v=""/>
    <s v="200 4000A - 355 REM SDW 4"/>
    <s v="240820 - Garrett Briscoe"/>
    <s v=""/>
  </r>
  <r>
    <x v="0"/>
    <x v="0"/>
    <d v="2025-05-13T00:00:00"/>
    <x v="3"/>
    <s v="05/14/2025 6:28 AM"/>
    <d v="2025-05-14T13:00:04"/>
    <x v="1"/>
    <n v="3.5"/>
    <s v=""/>
    <s v="580 4000A - 1601A TRAFFIC CONTROL"/>
    <s v="240494 - Juan B. Hernandez"/>
    <s v="Roberto Lumbreras's Crew"/>
  </r>
  <r>
    <x v="0"/>
    <x v="0"/>
    <d v="2025-05-12T00:00:00"/>
    <x v="4"/>
    <s v="05/13/2025 6:26 AM"/>
    <d v="2025-05-13T13:17:34"/>
    <x v="1"/>
    <n v="9.5"/>
    <s v=""/>
    <s v="580 4000A - 1601A TRAFFIC CONTROL"/>
    <s v="240494 - Juan B. Hernandez"/>
    <s v="Roberto Lumbreras's Crew"/>
  </r>
  <r>
    <x v="0"/>
    <x v="0"/>
    <d v="2025-05-12T00:00:00"/>
    <x v="4"/>
    <s v="05/13/2025 6:26 AM"/>
    <d v="2025-05-13T13:17:31"/>
    <x v="1"/>
    <n v="9.5"/>
    <s v=""/>
    <s v="580 4000A - 1601A TRAFFIC CONTROL"/>
    <s v="240821 - Jose R. Jaquez Rodriguez"/>
    <s v="Roberto Lumbreras's Crew"/>
  </r>
  <r>
    <x v="0"/>
    <x v="0"/>
    <d v="2025-05-13T00:00:00"/>
    <x v="3"/>
    <s v="05/13/2025 7:24 PM"/>
    <d v="2025-05-14T12:50:24"/>
    <x v="1"/>
    <n v="4"/>
    <s v=""/>
    <s v="280 4000A - 432 FG DRIVE 8"/>
    <s v="240688 - Eliseo Becerra-Mosqueida"/>
    <s v="Jose Rangel's Crew"/>
  </r>
  <r>
    <x v="0"/>
    <x v="0"/>
    <d v="2025-05-13T00:00:00"/>
    <x v="3"/>
    <s v="05/13/2025 7:24 PM"/>
    <d v="2025-05-14T12:50:24"/>
    <x v="1"/>
    <n v="4"/>
    <s v=""/>
    <s v="280 4000B - 432 F P S DRIVE 8"/>
    <s v="240688 - Eliseo Becerra-Mosqueida"/>
    <s v="Jose Rangel's Crew"/>
  </r>
  <r>
    <x v="0"/>
    <x v="0"/>
    <d v="2025-05-13T00:00:00"/>
    <x v="3"/>
    <s v="05/13/2025 7:25 PM"/>
    <d v="2025-05-14T12:50:24"/>
    <x v="1"/>
    <n v="1"/>
    <s v=""/>
    <s v="250 4000A - 455 FG CURB 18"/>
    <s v="240688 - Eliseo Becerra-Mosqueida"/>
    <s v="Jose Rangel's Crew"/>
  </r>
  <r>
    <x v="0"/>
    <x v="0"/>
    <d v="2025-05-13T00:00:00"/>
    <x v="3"/>
    <s v="05/13/2025 7:25 PM"/>
    <d v="2025-05-14T12:50:24"/>
    <x v="1"/>
    <n v="1"/>
    <s v=""/>
    <s v="250 4000B - 455 F P S CURB 18"/>
    <s v="240688 - Eliseo Becerra-Mosqueida"/>
    <s v="Jose Rangel's Crew"/>
  </r>
  <r>
    <x v="0"/>
    <x v="0"/>
    <d v="2025-05-13T00:00:00"/>
    <x v="3"/>
    <s v="05/13/2025 9:24 PM"/>
    <d v="2025-05-14T12:58:03"/>
    <x v="1"/>
    <n v="5"/>
    <s v=""/>
    <s v="370 4000B - 463 F P S PVMT 8"/>
    <s v="240025 - Juan C. Candelaria"/>
    <s v="Valentin Lopez's Crew"/>
  </r>
  <r>
    <x v="0"/>
    <x v="0"/>
    <d v="2025-05-13T00:00:00"/>
    <x v="3"/>
    <s v="05/13/2025 9:24 PM"/>
    <d v="2025-05-14T12:58:03"/>
    <x v="1"/>
    <n v="5"/>
    <s v=""/>
    <s v="250 4000B - 455 F P S CURB 18"/>
    <s v="240025 - Juan C. Candelaria"/>
    <s v="Valentin Lopez's Crew"/>
  </r>
  <r>
    <x v="0"/>
    <x v="0"/>
    <d v="2025-05-13T00:00:00"/>
    <x v="3"/>
    <s v="05/14/2025 6:27 AM"/>
    <d v="2025-05-14T15:00:21"/>
    <x v="1"/>
    <n v="10"/>
    <s v=""/>
    <s v="200 4000A - 355 REM SDW 4"/>
    <s v="240468 - Leonel Frayre"/>
    <s v=""/>
  </r>
  <r>
    <x v="0"/>
    <x v="0"/>
    <d v="2025-05-13T00:00:00"/>
    <x v="3"/>
    <s v="05/13/2025 9:45 PM"/>
    <d v="2025-05-14T12:57:55"/>
    <x v="1"/>
    <n v="2"/>
    <s v=""/>
    <s v="370 4000A - 463 FG PVMT 8"/>
    <s v="240822 - Gibran L. Lopez"/>
    <s v="Valentin Lopez's Crew"/>
  </r>
  <r>
    <x v="0"/>
    <x v="0"/>
    <d v="2025-05-13T00:00:00"/>
    <x v="3"/>
    <s v="05/13/2025 9:50 PM"/>
    <d v="2025-05-14T12:57:55"/>
    <x v="1"/>
    <n v="1"/>
    <s v=""/>
    <s v="140 4000A - 202 REM SEPARATE CURB"/>
    <s v="240822 - Gibran L. Lopez"/>
    <s v="Valentin Lopez's Crew"/>
  </r>
  <r>
    <x v="0"/>
    <x v="0"/>
    <d v="2025-05-13T00:00:00"/>
    <x v="3"/>
    <s v="05/13/2025 9:44 PM"/>
    <d v="2025-05-14T12:57:55"/>
    <x v="1"/>
    <n v="2"/>
    <s v=""/>
    <s v="250 4000B - 455 F P S CURB 18"/>
    <s v="240822 - Gibran L. Lopez"/>
    <s v="Valentin Lopez's Crew"/>
  </r>
  <r>
    <x v="0"/>
    <x v="0"/>
    <d v="2025-05-13T00:00:00"/>
    <x v="3"/>
    <s v="05/13/2025 9:43 PM"/>
    <d v="2025-05-14T12:57:55"/>
    <x v="1"/>
    <n v="3"/>
    <s v=""/>
    <s v="250 4000A - 455 FG CURB 18"/>
    <s v="240822 - Gibran L. Lopez"/>
    <s v="Valentin Lopez's Crew"/>
  </r>
  <r>
    <x v="0"/>
    <x v="0"/>
    <d v="2025-05-12T00:00:00"/>
    <x v="4"/>
    <s v="05/12/2025 9:05 PM"/>
    <d v="2025-05-13T12:59:42"/>
    <x v="1"/>
    <n v="2"/>
    <s v=""/>
    <s v="290 4000A - 455 FG PVMT 10"/>
    <s v="240826 - Rodolfo R. Diaz Caballero"/>
    <s v="Valentin Lopez's Crew"/>
  </r>
  <r>
    <x v="0"/>
    <x v="0"/>
    <d v="2025-05-12T00:00:00"/>
    <x v="4"/>
    <s v="05/12/2025 9:02 PM"/>
    <d v="2025-05-13T12:59:42"/>
    <x v="1"/>
    <n v="2"/>
    <s v=""/>
    <s v="250 4000A - 455 FG CURB 18"/>
    <s v="240826 - Rodolfo R. Diaz Caballero"/>
    <s v="Valentin Lopez's Crew"/>
  </r>
  <r>
    <x v="0"/>
    <x v="0"/>
    <d v="2025-05-12T00:00:00"/>
    <x v="4"/>
    <s v="05/12/2025 9:06 PM"/>
    <d v="2025-05-13T12:59:42"/>
    <x v="1"/>
    <n v="2"/>
    <s v=""/>
    <s v="250 4000B - 455 F P S CURB 18"/>
    <s v="240826 - Rodolfo R. Diaz Caballero"/>
    <s v="Valentin Lopez's Crew"/>
  </r>
  <r>
    <x v="0"/>
    <x v="0"/>
    <d v="2025-05-12T00:00:00"/>
    <x v="4"/>
    <s v="05/12/2025 9:08 PM"/>
    <d v="2025-05-13T12:59:42"/>
    <x v="1"/>
    <n v="2"/>
    <s v=""/>
    <s v="680 4000B - 1224 REM INLET PROT"/>
    <s v="240826 - Rodolfo R. Diaz Caballero"/>
    <s v="Valentin Lopez's Crew"/>
  </r>
  <r>
    <x v="0"/>
    <x v="0"/>
    <d v="2025-05-12T00:00:00"/>
    <x v="4"/>
    <s v="05/12/2025 9:08 PM"/>
    <d v="2025-05-13T12:59:42"/>
    <x v="1"/>
    <n v="2"/>
    <s v=""/>
    <s v="680 4000A - 1224 INS INLET PROT"/>
    <s v="240826 - Rodolfo R. Diaz Caballero"/>
    <s v="Valentin Lopez's Crew"/>
  </r>
  <r>
    <x v="0"/>
    <x v="0"/>
    <d v="2025-05-12T00:00:00"/>
    <x v="4"/>
    <s v="05/12/2025 5:24 PM"/>
    <d v="2025-05-13T13:17:16"/>
    <x v="1"/>
    <n v="10"/>
    <s v=""/>
    <s v="200 4000A - 355 REM SDW 4"/>
    <s v="240468 - Leonel Frayre"/>
    <s v=""/>
  </r>
  <r>
    <x v="0"/>
    <x v="0"/>
    <d v="2025-05-13T00:00:00"/>
    <x v="3"/>
    <s v="05/13/2025 9:56 PM"/>
    <d v="2025-05-14T12:58:08"/>
    <x v="1"/>
    <n v="2"/>
    <s v=""/>
    <s v="370 4000B - 463 F P S PVMT 8"/>
    <s v="240826 - Rodolfo R. Diaz Caballero"/>
    <s v="Valentin Lopez's Crew"/>
  </r>
  <r>
    <x v="0"/>
    <x v="0"/>
    <d v="2025-05-13T00:00:00"/>
    <x v="3"/>
    <s v="05/13/2025 9:57 PM"/>
    <d v="2025-05-14T12:58:08"/>
    <x v="1"/>
    <n v="1"/>
    <s v=""/>
    <s v="250 4000A - 455 FG CURB 18"/>
    <s v="240826 - Rodolfo R. Diaz Caballero"/>
    <s v="Valentin Lopez's Crew"/>
  </r>
  <r>
    <x v="0"/>
    <x v="0"/>
    <d v="2025-05-13T00:00:00"/>
    <x v="3"/>
    <s v="05/13/2025 9:48 PM"/>
    <d v="2025-05-14T12:58:08"/>
    <x v="1"/>
    <n v="2"/>
    <s v=""/>
    <s v="130 4000B - 201 HAUL CONC DRIVE PVMT APRON"/>
    <s v="240826 - Rodolfo R. Diaz Caballero"/>
    <s v="Valentin Lopez's Crew"/>
  </r>
  <r>
    <x v="0"/>
    <x v="0"/>
    <d v="2025-05-13T00:00:00"/>
    <x v="3"/>
    <s v="05/13/2025 9:51 PM"/>
    <d v="2025-05-14T12:58:08"/>
    <x v="1"/>
    <n v="2"/>
    <s v=""/>
    <s v="130 4000A - 201 REM CONC DRIVE PVMT APRON"/>
    <s v="240826 - Rodolfo R. Diaz Caballero"/>
    <s v="Valentin Lopez's Crew"/>
  </r>
  <r>
    <x v="0"/>
    <x v="0"/>
    <d v="2025-05-13T00:00:00"/>
    <x v="3"/>
    <s v="05/13/2025 9:52 PM"/>
    <d v="2025-05-14T12:58:08"/>
    <x v="1"/>
    <n v="2"/>
    <s v=""/>
    <s v="250 4000B - 455 F P S CURB 18"/>
    <s v="240826 - Rodolfo R. Diaz Caballero"/>
    <s v="Valentin Lopez's Crew"/>
  </r>
  <r>
    <x v="0"/>
    <x v="0"/>
    <d v="2025-05-13T00:00:00"/>
    <x v="3"/>
    <s v="05/13/2025 9:54 PM"/>
    <d v="2025-05-14T12:58:08"/>
    <x v="1"/>
    <n v="1"/>
    <s v=""/>
    <s v="140 4000A - 202 REM SEPARATE CURB"/>
    <s v="240826 - Rodolfo R. Diaz Caballero"/>
    <s v="Valentin Lopez's Crew"/>
  </r>
  <r>
    <x v="0"/>
    <x v="0"/>
    <d v="2025-05-12T00:00:00"/>
    <x v="4"/>
    <s v="05/12/2025 9:01 PM"/>
    <d v="2025-05-13T12:59:23"/>
    <x v="1"/>
    <n v="3"/>
    <s v=""/>
    <s v="130 4000A - 201 REM CONC DRIVE PVMT APRON"/>
    <s v="240822 - Gibran L. Lopez"/>
    <s v="Valentin Lopez's Crew"/>
  </r>
  <r>
    <x v="0"/>
    <x v="0"/>
    <d v="2025-05-12T00:00:00"/>
    <x v="4"/>
    <s v="05/12/2025 9:05 PM"/>
    <d v="2025-05-13T12:59:23"/>
    <x v="1"/>
    <n v="2"/>
    <s v=""/>
    <s v="250 4000A - 455 FG CURB 18"/>
    <s v="240822 - Gibran L. Lopez"/>
    <s v="Valentin Lopez's Crew"/>
  </r>
  <r>
    <x v="0"/>
    <x v="0"/>
    <d v="2025-05-12T00:00:00"/>
    <x v="4"/>
    <s v="05/12/2025 8:59 PM"/>
    <d v="2025-05-13T12:59:23"/>
    <x v="1"/>
    <n v="1"/>
    <s v=""/>
    <s v="250 4000B - 455 F P S CURB 18"/>
    <s v="240822 - Gibran L. Lopez"/>
    <s v="Valentin Lopez's Crew"/>
  </r>
  <r>
    <x v="0"/>
    <x v="0"/>
    <d v="2025-05-12T00:00:00"/>
    <x v="4"/>
    <s v="05/12/2025 8:59 PM"/>
    <d v="2025-05-13T12:59:23"/>
    <x v="1"/>
    <n v="2"/>
    <s v=""/>
    <s v="140 4000A - 202 REM SEPARATE CURB"/>
    <s v="240822 - Gibran L. Lopez"/>
    <s v="Valentin Lopez's Crew"/>
  </r>
  <r>
    <x v="0"/>
    <x v="0"/>
    <d v="2025-05-12T00:00:00"/>
    <x v="4"/>
    <s v="05/12/2025 8:57 PM"/>
    <d v="2025-05-13T12:59:23"/>
    <x v="1"/>
    <n v="2"/>
    <s v=""/>
    <s v="290 4000A - 455 FG PVMT 10"/>
    <s v="240822 - Gibran L. Lopez"/>
    <s v="Valentin Lopez's Crew"/>
  </r>
  <r>
    <x v="0"/>
    <x v="0"/>
    <d v="2025-05-13T00:00:00"/>
    <x v="3"/>
    <s v="05/13/2025 9:49 PM"/>
    <d v="2025-05-14T12:57:55"/>
    <x v="1"/>
    <n v="2"/>
    <s v=""/>
    <s v="130 4000A - 201 REM CONC DRIVE PVMT APRON"/>
    <s v="240822 - Gibran L. Lopez"/>
    <s v="Valentin Lopez's Crew"/>
  </r>
  <r>
    <x v="0"/>
    <x v="0"/>
    <d v="2025-05-13T00:00:00"/>
    <x v="3"/>
    <s v="05/13/2025 9:54 PM"/>
    <d v="2025-05-14T12:58:01"/>
    <x v="1"/>
    <n v="2"/>
    <s v=""/>
    <s v="140 4000A - 202 REM SEPARATE CURB"/>
    <s v="240049 - Jose P. Lopez Lira"/>
    <s v="Valentin Lopez's Crew"/>
  </r>
  <r>
    <x v="0"/>
    <x v="0"/>
    <d v="2025-05-13T00:00:00"/>
    <x v="3"/>
    <s v="05/13/2025 10:00 PM"/>
    <d v="2025-05-14T12:58:01"/>
    <x v="1"/>
    <n v="2"/>
    <s v=""/>
    <s v="250 4000B - 455 F P S CURB 18"/>
    <s v="240049 - Jose P. Lopez Lira"/>
    <s v="Valentin Lopez's Crew"/>
  </r>
  <r>
    <x v="0"/>
    <x v="0"/>
    <d v="2025-05-13T00:00:00"/>
    <x v="3"/>
    <s v="05/13/2025 10:01 PM"/>
    <d v="2025-05-14T12:58:01"/>
    <x v="1"/>
    <n v="3"/>
    <s v=""/>
    <s v="370 4000B - 463 F P S PVMT 8"/>
    <s v="240049 - Jose P. Lopez Lira"/>
    <s v="Valentin Lopez's Crew"/>
  </r>
  <r>
    <x v="0"/>
    <x v="0"/>
    <d v="2025-05-13T00:00:00"/>
    <x v="3"/>
    <s v="05/13/2025 10:01 PM"/>
    <d v="2025-05-14T12:58:01"/>
    <x v="1"/>
    <n v="1"/>
    <s v=""/>
    <s v="250 4000A - 455 FG CURB 18"/>
    <s v="240049 - Jose P. Lopez Lira"/>
    <s v="Valentin Lopez's Crew"/>
  </r>
  <r>
    <x v="0"/>
    <x v="0"/>
    <d v="2025-05-13T00:00:00"/>
    <x v="3"/>
    <s v="05/13/2025 9:45 PM"/>
    <d v="2025-05-14T12:58:01"/>
    <x v="1"/>
    <n v="2"/>
    <s v=""/>
    <s v="130 4000B - 201 HAUL CONC DRIVE PVMT APRON"/>
    <s v="240049 - Jose P. Lopez Lira"/>
    <s v="Valentin Lopez's Crew"/>
  </r>
  <r>
    <x v="0"/>
    <x v="0"/>
    <d v="2025-05-12T00:00:00"/>
    <x v="4"/>
    <s v="05/12/2025 8:57 PM"/>
    <d v="2025-05-13T12:59:35"/>
    <x v="1"/>
    <n v="2"/>
    <s v=""/>
    <s v="290 4000A - 455 FG PVMT 10"/>
    <s v="240049 - Jose P. Lopez Lira"/>
    <s v="Valentin Lopez's Crew"/>
  </r>
  <r>
    <x v="0"/>
    <x v="0"/>
    <d v="2025-05-12T00:00:00"/>
    <x v="4"/>
    <s v="05/12/2025 9:03 PM"/>
    <d v="2025-05-13T12:59:35"/>
    <x v="1"/>
    <n v="2"/>
    <s v=""/>
    <s v="140 4000A - 202 REM SEPARATE CURB"/>
    <s v="240049 - Jose P. Lopez Lira"/>
    <s v="Valentin Lopez's Crew"/>
  </r>
  <r>
    <x v="0"/>
    <x v="0"/>
    <d v="2025-05-12T00:00:00"/>
    <x v="4"/>
    <s v="05/12/2025 9:06 PM"/>
    <d v="2025-05-13T12:59:35"/>
    <x v="1"/>
    <n v="3"/>
    <s v=""/>
    <s v="290 4000B - 455 F P S PVMT 10"/>
    <s v="240049 - Jose P. Lopez Lira"/>
    <s v="Valentin Lopez's Crew"/>
  </r>
  <r>
    <x v="0"/>
    <x v="0"/>
    <d v="2025-05-12T00:00:00"/>
    <x v="4"/>
    <s v="05/12/2025 9:00 PM"/>
    <d v="2025-05-13T12:59:35"/>
    <x v="1"/>
    <n v="3"/>
    <s v=""/>
    <s v="130 4000B - 201 HAUL CONC DRIVE PVMT APRON"/>
    <s v="240049 - Jose P. Lopez Lira"/>
    <s v="Valentin Lopez's Crew"/>
  </r>
  <r>
    <x v="0"/>
    <x v="0"/>
    <d v="2025-05-13T00:00:00"/>
    <x v="3"/>
    <s v="05/13/2025 9:25 PM"/>
    <d v="2025-05-14T12:57:57"/>
    <x v="1"/>
    <n v="5"/>
    <s v=""/>
    <s v="250 4000B - 455 F P S CURB 18"/>
    <s v="240219 - J Trinidad Peres-Rangel"/>
    <s v="Valentin Lopez's Crew"/>
  </r>
  <r>
    <x v="0"/>
    <x v="0"/>
    <d v="2025-05-13T00:00:00"/>
    <x v="3"/>
    <s v="05/13/2025 9:43 PM"/>
    <d v="2025-05-14T12:57:57"/>
    <x v="1"/>
    <n v="3"/>
    <s v=""/>
    <s v="140 4000A - 202 REM SEPARATE CURB"/>
    <s v="240219 - J Trinidad Peres-Rangel"/>
    <s v="Valentin Lopez's Crew"/>
  </r>
  <r>
    <x v="0"/>
    <x v="0"/>
    <d v="2025-05-13T00:00:00"/>
    <x v="3"/>
    <s v="05/13/2025 9:59 PM"/>
    <d v="2025-05-14T12:58:06"/>
    <x v="1"/>
    <n v="2"/>
    <s v=""/>
    <s v="250 4000A - 455 FG CURB 18"/>
    <s v="240711 - Marcos A. Juarez Torres"/>
    <s v="Valentin Lopez's Crew"/>
  </r>
  <r>
    <x v="0"/>
    <x v="0"/>
    <d v="2025-05-13T00:00:00"/>
    <x v="3"/>
    <s v="05/13/2025 9:59 PM"/>
    <d v="2025-05-14T12:58:06"/>
    <x v="1"/>
    <n v="2"/>
    <s v=""/>
    <s v="250 4000B - 455 F P S CURB 18"/>
    <s v="240711 - Marcos A. Juarez Torres"/>
    <s v="Valentin Lopez's Crew"/>
  </r>
  <r>
    <x v="0"/>
    <x v="0"/>
    <d v="2025-05-13T00:00:00"/>
    <x v="3"/>
    <s v="05/13/2025 10:02 PM"/>
    <d v="2025-05-14T12:58:06"/>
    <x v="1"/>
    <n v="2"/>
    <s v=""/>
    <s v="140 4000A - 202 REM SEPARATE CURB"/>
    <s v="240711 - Marcos A. Juarez Torres"/>
    <s v="Valentin Lopez's Crew"/>
  </r>
  <r>
    <x v="0"/>
    <x v="0"/>
    <d v="2025-05-13T00:00:00"/>
    <x v="3"/>
    <s v="05/13/2025 10:02 PM"/>
    <d v="2025-05-14T12:58:06"/>
    <x v="1"/>
    <n v="2"/>
    <s v=""/>
    <s v="370 4000A - 463 FG PVMT 8"/>
    <s v="240711 - Marcos A. Juarez Torres"/>
    <s v="Valentin Lopez's Crew"/>
  </r>
  <r>
    <x v="0"/>
    <x v="0"/>
    <d v="2025-05-13T00:00:00"/>
    <x v="3"/>
    <s v="05/13/2025 10:03 PM"/>
    <d v="2025-05-14T12:58:06"/>
    <x v="1"/>
    <n v="1"/>
    <s v=""/>
    <s v="130 4000A - 201 REM CONC DRIVE PVMT APRON"/>
    <s v="240711 - Marcos A. Juarez Torres"/>
    <s v="Valentin Lopez's Crew"/>
  </r>
  <r>
    <x v="0"/>
    <x v="0"/>
    <d v="2025-05-13T00:00:00"/>
    <x v="3"/>
    <s v="05/13/2025 10:03 PM"/>
    <d v="2025-05-14T12:58:06"/>
    <x v="1"/>
    <n v="1"/>
    <s v=""/>
    <s v="130 4000B - 201 HAUL CONC DRIVE PVMT APRON"/>
    <s v="240711 - Marcos A. Juarez Torres"/>
    <s v="Valentin Lopez's Crew"/>
  </r>
  <r>
    <x v="0"/>
    <x v="0"/>
    <d v="2025-05-12T00:00:00"/>
    <x v="4"/>
    <s v="05/12/2025 9:00 PM"/>
    <d v="2025-05-13T12:59:26"/>
    <x v="1"/>
    <n v="2"/>
    <s v=""/>
    <s v="130 4000B - 201 HAUL CONC DRIVE PVMT APRON"/>
    <s v="240219 - J Trinidad Peres-Rangel"/>
    <s v="Valentin Lopez's Crew"/>
  </r>
  <r>
    <x v="0"/>
    <x v="0"/>
    <d v="2025-05-12T00:00:00"/>
    <x v="4"/>
    <s v="05/12/2025 8:56 PM"/>
    <d v="2025-05-13T12:59:26"/>
    <x v="1"/>
    <n v="3"/>
    <s v=""/>
    <s v="250 4000B - 455 F P S CURB 18"/>
    <s v="240219 - J Trinidad Peres-Rangel"/>
    <s v="Valentin Lopez's Crew"/>
  </r>
  <r>
    <x v="0"/>
    <x v="0"/>
    <d v="2025-05-12T00:00:00"/>
    <x v="4"/>
    <s v="05/12/2025 8:58 PM"/>
    <d v="2025-05-13T12:59:26"/>
    <x v="1"/>
    <n v="5"/>
    <s v=""/>
    <s v="290 4000B - 455 F P S PVMT 10"/>
    <s v="240219 - J Trinidad Peres-Rangel"/>
    <s v="Valentin Lopez's Crew"/>
  </r>
  <r>
    <x v="0"/>
    <x v="0"/>
    <d v="2025-05-12T00:00:00"/>
    <x v="4"/>
    <s v="05/12/2025 9:01 PM"/>
    <d v="2025-05-13T12:59:45"/>
    <x v="1"/>
    <n v="2"/>
    <s v=""/>
    <s v="680 4000B - 1224 REM INLET PROT"/>
    <s v="240711 - Marcos A. Juarez Torres"/>
    <s v="Valentin Lopez's Crew"/>
  </r>
  <r>
    <x v="0"/>
    <x v="0"/>
    <d v="2025-05-12T00:00:00"/>
    <x v="4"/>
    <s v="05/12/2025 9:01 PM"/>
    <d v="2025-05-13T12:59:45"/>
    <x v="1"/>
    <n v="2"/>
    <s v=""/>
    <s v="680 4000A - 1224 INS INLET PROT"/>
    <s v="240711 - Marcos A. Juarez Torres"/>
    <s v="Valentin Lopez's Crew"/>
  </r>
  <r>
    <x v="0"/>
    <x v="0"/>
    <d v="2025-05-12T00:00:00"/>
    <x v="4"/>
    <s v="05/12/2025 9:10 PM"/>
    <d v="2025-05-13T12:59:45"/>
    <x v="1"/>
    <n v="2"/>
    <s v=""/>
    <s v="130 4000A - 201 REM CONC DRIVE PVMT APRON"/>
    <s v="240711 - Marcos A. Juarez Torres"/>
    <s v="Valentin Lopez's Crew"/>
  </r>
  <r>
    <x v="0"/>
    <x v="0"/>
    <d v="2025-05-12T00:00:00"/>
    <x v="4"/>
    <s v="05/12/2025 9:10 PM"/>
    <d v="2025-05-13T12:59:45"/>
    <x v="1"/>
    <n v="1"/>
    <s v=""/>
    <s v="290 4000A - 455 FG PVMT 10"/>
    <s v="240711 - Marcos A. Juarez Torres"/>
    <s v="Valentin Lopez's Crew"/>
  </r>
  <r>
    <x v="0"/>
    <x v="0"/>
    <d v="2025-05-12T00:00:00"/>
    <x v="4"/>
    <s v="05/12/2025 9:06 PM"/>
    <d v="2025-05-13T12:59:45"/>
    <x v="1"/>
    <n v="3"/>
    <s v=""/>
    <s v="140 4000A - 202 REM SEPARATE CURB"/>
    <s v="240711 - Marcos A. Juarez Torres"/>
    <s v="Valentin Lopez's Crew"/>
  </r>
  <r>
    <x v="0"/>
    <x v="0"/>
    <d v="2025-05-13T00:00:00"/>
    <x v="3"/>
    <s v="05/13/2025 9:43 PM"/>
    <d v="2025-05-14T12:57:59"/>
    <x v="1"/>
    <n v="4"/>
    <s v=""/>
    <s v="250 4000A - 455 FG CURB 18"/>
    <s v="240233 - Jesus Herrera-Rosas"/>
    <s v="Valentin Lopez's Crew"/>
  </r>
  <r>
    <x v="0"/>
    <x v="0"/>
    <d v="2025-05-13T00:00:00"/>
    <x v="3"/>
    <s v="05/13/2025 9:44 PM"/>
    <d v="2025-05-14T12:57:59"/>
    <x v="1"/>
    <n v="2"/>
    <s v=""/>
    <s v="250 4000B - 455 F P S CURB 18"/>
    <s v="240233 - Jesus Herrera-Rosas"/>
    <s v="Valentin Lopez's Crew"/>
  </r>
  <r>
    <x v="0"/>
    <x v="0"/>
    <d v="2025-05-13T00:00:00"/>
    <x v="3"/>
    <s v="05/13/2025 9:50 PM"/>
    <d v="2025-05-14T12:57:59"/>
    <x v="1"/>
    <n v="2"/>
    <s v=""/>
    <s v="370 4000A - 463 FG PVMT 8"/>
    <s v="240233 - Jesus Herrera-Rosas"/>
    <s v="Valentin Lopez's Crew"/>
  </r>
  <r>
    <x v="0"/>
    <x v="0"/>
    <d v="2025-05-13T00:00:00"/>
    <x v="3"/>
    <s v="05/13/2025 9:51 PM"/>
    <d v="2025-05-14T12:57:59"/>
    <x v="1"/>
    <n v="2"/>
    <s v=""/>
    <s v="370 4000B - 463 F P S PVMT 8"/>
    <s v="240233 - Jesus Herrera-Rosas"/>
    <s v="Valentin Lopez's Crew"/>
  </r>
  <r>
    <x v="0"/>
    <x v="0"/>
    <d v="2025-05-12T00:00:00"/>
    <x v="4"/>
    <s v="05/12/2025 9:13 PM"/>
    <d v="2025-05-13T12:59:33"/>
    <x v="1"/>
    <n v="1"/>
    <s v=""/>
    <s v="130 4000B - 201 HAUL CONC DRIVE PVMT APRON"/>
    <s v="240233 - Jesus Herrera-Rosas"/>
    <s v="Valentin Lopez's Crew"/>
  </r>
  <r>
    <x v="0"/>
    <x v="0"/>
    <d v="2025-05-12T00:00:00"/>
    <x v="4"/>
    <s v="05/12/2025 9:05 PM"/>
    <d v="2025-05-13T12:59:33"/>
    <x v="1"/>
    <n v="2"/>
    <s v=""/>
    <s v="250 4000B - 455 F P S CURB 18"/>
    <s v="240233 - Jesus Herrera-Rosas"/>
    <s v="Valentin Lopez's Crew"/>
  </r>
  <r>
    <x v="0"/>
    <x v="0"/>
    <d v="2025-05-12T00:00:00"/>
    <x v="4"/>
    <s v="05/12/2025 8:58 PM"/>
    <d v="2025-05-13T12:59:33"/>
    <x v="1"/>
    <n v="2"/>
    <s v=""/>
    <s v="250 4000A - 455 FG CURB 18"/>
    <s v="240233 - Jesus Herrera-Rosas"/>
    <s v="Valentin Lopez's Crew"/>
  </r>
  <r>
    <x v="0"/>
    <x v="0"/>
    <d v="2025-05-12T00:00:00"/>
    <x v="4"/>
    <s v="05/12/2025 9:01 PM"/>
    <d v="2025-05-13T12:59:33"/>
    <x v="1"/>
    <n v="3"/>
    <s v=""/>
    <s v="130 4000A - 201 REM CONC DRIVE PVMT APRON"/>
    <s v="240233 - Jesus Herrera-Rosas"/>
    <s v="Valentin Lopez's Crew"/>
  </r>
  <r>
    <x v="0"/>
    <x v="0"/>
    <d v="2025-05-12T00:00:00"/>
    <x v="4"/>
    <s v="05/12/2025 9:03 PM"/>
    <d v="2025-05-13T12:59:33"/>
    <x v="1"/>
    <n v="2"/>
    <s v=""/>
    <s v="140 4000A - 202 REM SEPARATE CURB"/>
    <s v="240233 - Jesus Herrera-Rosas"/>
    <s v="Valentin Lopez's Crew"/>
  </r>
  <r>
    <x v="0"/>
    <x v="0"/>
    <d v="2025-05-12T00:00:00"/>
    <x v="4"/>
    <s v="05/12/2025 8:55 PM"/>
    <d v="2025-05-13T12:59:50"/>
    <x v="1"/>
    <n v="5"/>
    <s v=""/>
    <s v="290 4000B - 455 F P S PVMT 10"/>
    <s v="240025 - Juan C. Candelaria"/>
    <s v="Valentin Lopez's Crew"/>
  </r>
  <r>
    <x v="0"/>
    <x v="0"/>
    <d v="2025-05-12T00:00:00"/>
    <x v="4"/>
    <s v="05/12/2025 8:56 PM"/>
    <d v="2025-05-13T12:59:50"/>
    <x v="1"/>
    <n v="5"/>
    <s v=""/>
    <s v="250 4000B - 455 F P S CURB 18"/>
    <s v="240025 - Juan C. Candelaria"/>
    <s v="Valentin Lopez's Crew"/>
  </r>
  <r>
    <x v="0"/>
    <x v="0"/>
    <d v="2025-05-13T00:00:00"/>
    <x v="3"/>
    <s v="05/13/2025 9:58 PM"/>
    <d v="2025-05-14T12:58:11"/>
    <x v="1"/>
    <n v="2"/>
    <s v=""/>
    <s v="370 4000A - 463 FG PVMT 8"/>
    <s v="240054 - Valentin Lopez"/>
    <s v="Valentin Lopez's Crew"/>
  </r>
  <r>
    <x v="0"/>
    <x v="0"/>
    <d v="2025-05-13T00:00:00"/>
    <x v="3"/>
    <s v="05/13/2025 9:58 PM"/>
    <d v="2025-05-14T12:58:11"/>
    <x v="1"/>
    <n v="2"/>
    <s v=""/>
    <s v="130 4000B - 201 HAUL CONC DRIVE PVMT APRON"/>
    <s v="240054 - Valentin Lopez"/>
    <s v="Valentin Lopez's Crew"/>
  </r>
  <r>
    <x v="0"/>
    <x v="0"/>
    <d v="2025-05-13T00:00:00"/>
    <x v="3"/>
    <s v="05/13/2025 9:58 PM"/>
    <d v="2025-05-14T12:58:11"/>
    <x v="1"/>
    <n v="2"/>
    <s v=""/>
    <s v="130 4000A - 201 REM CONC DRIVE PVMT APRON"/>
    <s v="240054 - Valentin Lopez"/>
    <s v="Valentin Lopez's Crew"/>
  </r>
  <r>
    <x v="0"/>
    <x v="0"/>
    <d v="2025-05-13T00:00:00"/>
    <x v="3"/>
    <s v="05/13/2025 9:59 PM"/>
    <d v="2025-05-14T12:58:11"/>
    <x v="1"/>
    <n v="2"/>
    <s v=""/>
    <s v="140 4000A - 202 REM SEPARATE CURB"/>
    <s v="240054 - Valentin Lopez"/>
    <s v="Valentin Lopez's Crew"/>
  </r>
  <r>
    <x v="0"/>
    <x v="0"/>
    <d v="2025-05-12T00:00:00"/>
    <x v="4"/>
    <s v="05/12/2025 7:13 PM"/>
    <d v="2025-05-13T12:56:26"/>
    <x v="1"/>
    <n v="4"/>
    <s v=""/>
    <s v="280 4000A - 432 FG DRIVE 8"/>
    <s v="240056 - SALVADOR MONCADA PUGA"/>
    <s v="Jose Rangel's Crew"/>
  </r>
  <r>
    <x v="0"/>
    <x v="0"/>
    <d v="2025-05-12T00:00:00"/>
    <x v="4"/>
    <s v="05/12/2025 7:13 PM"/>
    <d v="2025-05-13T12:56:26"/>
    <x v="1"/>
    <n v="4"/>
    <s v=""/>
    <s v="280 4000B - 432 F P S DRIVE 8"/>
    <s v="240056 - SALVADOR MONCADA PUGA"/>
    <s v="Jose Rangel's Crew"/>
  </r>
  <r>
    <x v="0"/>
    <x v="0"/>
    <d v="2025-05-12T00:00:00"/>
    <x v="4"/>
    <s v="05/12/2025 7:13 PM"/>
    <d v="2025-05-13T12:56:26"/>
    <x v="1"/>
    <n v="2"/>
    <s v=""/>
    <s v="250 4000A - 455 FG CURB 18"/>
    <s v="240056 - SALVADOR MONCADA PUGA"/>
    <s v="Jose Rangel's Crew"/>
  </r>
  <r>
    <x v="0"/>
    <x v="0"/>
    <d v="2025-05-13T00:00:00"/>
    <x v="3"/>
    <s v="05/13/2025 7:25 PM"/>
    <d v="2025-05-14T12:50:33"/>
    <x v="1"/>
    <n v="3"/>
    <s v=""/>
    <s v="280 4000A - 432 FG DRIVE 8"/>
    <s v="240056 - SALVADOR MONCADA PUGA"/>
    <s v="Jose Rangel's Crew"/>
  </r>
  <r>
    <x v="0"/>
    <x v="0"/>
    <d v="2025-05-13T00:00:00"/>
    <x v="3"/>
    <s v="05/13/2025 7:25 PM"/>
    <d v="2025-05-14T12:50:33"/>
    <x v="1"/>
    <n v="3"/>
    <s v=""/>
    <s v="280 4000B - 432 F P S DRIVE 8"/>
    <s v="240056 - SALVADOR MONCADA PUGA"/>
    <s v="Jose Rangel's Crew"/>
  </r>
  <r>
    <x v="0"/>
    <x v="0"/>
    <d v="2025-05-13T00:00:00"/>
    <x v="3"/>
    <s v="05/13/2025 7:25 PM"/>
    <d v="2025-05-14T12:50:33"/>
    <x v="1"/>
    <n v="2"/>
    <s v=""/>
    <s v="250 4000A - 455 FG CURB 18"/>
    <s v="240056 - SALVADOR MONCADA PUGA"/>
    <s v="Jose Rangel's Crew"/>
  </r>
  <r>
    <x v="0"/>
    <x v="0"/>
    <d v="2025-05-13T00:00:00"/>
    <x v="3"/>
    <s v="05/13/2025 7:25 PM"/>
    <d v="2025-05-14T12:50:33"/>
    <x v="1"/>
    <n v="2"/>
    <s v=""/>
    <s v="250 4000B - 455 F P S CURB 18"/>
    <s v="240056 - SALVADOR MONCADA PUGA"/>
    <s v="Jose Rangel's Crew"/>
  </r>
  <r>
    <x v="0"/>
    <x v="0"/>
    <d v="2025-05-13T00:00:00"/>
    <x v="3"/>
    <s v="05/13/2025 7:25 PM"/>
    <d v="2025-05-14T12:50:28"/>
    <x v="1"/>
    <n v="4"/>
    <s v=""/>
    <s v="280 4000A - 432 FG DRIVE 8"/>
    <s v="240693 - Omar E. Becerra Balderas"/>
    <s v="Jose Rangel's Crew"/>
  </r>
  <r>
    <x v="0"/>
    <x v="0"/>
    <d v="2025-05-13T00:00:00"/>
    <x v="3"/>
    <s v="05/13/2025 7:25 PM"/>
    <d v="2025-05-14T12:50:28"/>
    <x v="1"/>
    <n v="4"/>
    <s v=""/>
    <s v="280 4000B - 432 F P S DRIVE 8"/>
    <s v="240693 - Omar E. Becerra Balderas"/>
    <s v="Jose Rangel's Crew"/>
  </r>
  <r>
    <x v="0"/>
    <x v="0"/>
    <d v="2025-05-13T00:00:00"/>
    <x v="3"/>
    <s v="05/13/2025 7:25 PM"/>
    <d v="2025-05-14T12:50:28"/>
    <x v="1"/>
    <n v="2"/>
    <s v=""/>
    <s v="250 4000A - 455 FG CURB 18"/>
    <s v="240693 - Omar E. Becerra Balderas"/>
    <s v="Jose Rangel's Crew"/>
  </r>
  <r>
    <x v="0"/>
    <x v="0"/>
    <d v="2025-05-12T00:00:00"/>
    <x v="4"/>
    <s v="05/12/2025 7:12 PM"/>
    <d v="2025-05-13T12:56:18"/>
    <x v="1"/>
    <n v="3"/>
    <s v=""/>
    <s v="280 4000A - 432 FG DRIVE 8"/>
    <s v="240693 - Omar E. Becerra Balderas"/>
    <s v="Jose Rangel's Crew"/>
  </r>
  <r>
    <x v="0"/>
    <x v="0"/>
    <d v="2025-05-12T00:00:00"/>
    <x v="4"/>
    <s v="05/12/2025 7:13 PM"/>
    <d v="2025-05-13T12:56:18"/>
    <x v="1"/>
    <n v="3"/>
    <s v=""/>
    <s v="280 4000B - 432 F P S DRIVE 8"/>
    <s v="240693 - Omar E. Becerra Balderas"/>
    <s v="Jose Rangel's Crew"/>
  </r>
  <r>
    <x v="0"/>
    <x v="0"/>
    <d v="2025-05-12T00:00:00"/>
    <x v="4"/>
    <s v="05/12/2025 7:13 PM"/>
    <d v="2025-05-13T12:56:18"/>
    <x v="1"/>
    <n v="1"/>
    <s v=""/>
    <s v="250 4000A - 455 FG CURB 18"/>
    <s v="240693 - Omar E. Becerra Balderas"/>
    <s v="Jose Rangel's Crew"/>
  </r>
  <r>
    <x v="0"/>
    <x v="0"/>
    <d v="2025-05-12T00:00:00"/>
    <x v="4"/>
    <s v="05/12/2025 7:13 PM"/>
    <d v="2025-05-13T12:56:18"/>
    <x v="1"/>
    <n v="1"/>
    <s v=""/>
    <s v="250 4000B - 455 F P S CURB 18"/>
    <s v="240693 - Omar E. Becerra Balderas"/>
    <s v="Jose Rangel's Crew"/>
  </r>
  <r>
    <x v="0"/>
    <x v="0"/>
    <d v="2025-05-12T00:00:00"/>
    <x v="4"/>
    <s v="05/12/2025 7:13 PM"/>
    <d v="2025-05-13T12:56:18"/>
    <x v="1"/>
    <n v="1"/>
    <s v=""/>
    <s v="710 4000A - 20300 ADJ WTR METER BOX"/>
    <s v="240693 - Omar E. Becerra Balderas"/>
    <s v="Jose Rangel's Crew"/>
  </r>
  <r>
    <x v="0"/>
    <x v="0"/>
    <d v="2025-05-12T00:00:00"/>
    <x v="4"/>
    <s v="05/12/2025 7:13 PM"/>
    <d v="2025-05-13T12:56:18"/>
    <x v="1"/>
    <n v="1"/>
    <s v=""/>
    <s v="750 4000A - 20340 ADJ WASTEWTR LATER CLEAN"/>
    <s v="240693 - Omar E. Becerra Balderas"/>
    <s v="Jose Rangel's Crew"/>
  </r>
  <r>
    <x v="0"/>
    <x v="0"/>
    <d v="2025-05-13T00:00:00"/>
    <x v="3"/>
    <s v="05/13/2025 7:25 PM"/>
    <d v="2025-05-14T12:50:19"/>
    <x v="1"/>
    <n v="3"/>
    <s v=""/>
    <s v="190 4000B - 355 F P S SDW CURB"/>
    <s v="240042 - Artemio Garcia"/>
    <s v="Jose Rangel's Crew"/>
  </r>
  <r>
    <x v="0"/>
    <x v="0"/>
    <d v="2025-05-13T00:00:00"/>
    <x v="3"/>
    <s v="05/13/2025 7:25 PM"/>
    <d v="2025-05-14T12:50:19"/>
    <x v="1"/>
    <n v="2"/>
    <s v=""/>
    <s v="130 4000A - 201 REM CONC DRIVE PVMT APRON"/>
    <s v="240042 - Artemio Garcia"/>
    <s v="Jose Rangel's Crew"/>
  </r>
  <r>
    <x v="0"/>
    <x v="0"/>
    <d v="2025-05-13T00:00:00"/>
    <x v="3"/>
    <s v="05/13/2025 7:25 PM"/>
    <d v="2025-05-14T12:50:19"/>
    <x v="1"/>
    <n v="4"/>
    <s v=""/>
    <s v="280 4000A - 432 FG DRIVE 8"/>
    <s v="240042 - Artemio Garcia"/>
    <s v="Jose Rangel's Crew"/>
  </r>
  <r>
    <x v="0"/>
    <x v="0"/>
    <d v="2025-05-12T00:00:00"/>
    <x v="4"/>
    <s v="05/12/2025 7:13 PM"/>
    <d v="2025-05-13T12:56:08"/>
    <x v="1"/>
    <n v="3"/>
    <s v=""/>
    <s v="280 4000A - 432 FG DRIVE 8"/>
    <s v="240682 - Eligio Hernandez"/>
    <s v="Jose Rangel's Crew"/>
  </r>
  <r>
    <x v="0"/>
    <x v="0"/>
    <d v="2025-05-12T00:00:00"/>
    <x v="4"/>
    <s v="05/12/2025 7:13 PM"/>
    <d v="2025-05-13T12:56:08"/>
    <x v="1"/>
    <n v="3"/>
    <s v=""/>
    <s v="280 4000B - 432 F P S DRIVE 8"/>
    <s v="240682 - Eligio Hernandez"/>
    <s v="Jose Rangel's Crew"/>
  </r>
  <r>
    <x v="0"/>
    <x v="0"/>
    <d v="2025-05-12T00:00:00"/>
    <x v="4"/>
    <s v="05/12/2025 7:13 PM"/>
    <d v="2025-05-13T12:56:08"/>
    <x v="1"/>
    <n v="3"/>
    <s v=""/>
    <s v="250 4000A - 455 FG CURB 18"/>
    <s v="240682 - Eligio Hernandez"/>
    <s v="Jose Rangel's Crew"/>
  </r>
  <r>
    <x v="0"/>
    <x v="0"/>
    <d v="2025-05-12T00:00:00"/>
    <x v="4"/>
    <s v="05/12/2025 7:13 PM"/>
    <d v="2025-05-13T12:56:08"/>
    <x v="1"/>
    <n v="1"/>
    <s v=""/>
    <s v="250 4000B - 455 F P S CURB 18"/>
    <s v="240682 - Eligio Hernandez"/>
    <s v="Jose Rangel's Crew"/>
  </r>
  <r>
    <x v="0"/>
    <x v="0"/>
    <d v="2025-05-12T00:00:00"/>
    <x v="4"/>
    <s v="05/12/2025 7:12 PM"/>
    <d v="2025-05-13T12:56:05"/>
    <x v="1"/>
    <n v="1"/>
    <s v=""/>
    <s v="130 4000A - 201 REM CONC DRIVE PVMT APRON"/>
    <s v="240042 - Artemio Garcia"/>
    <s v="Jose Rangel's Crew"/>
  </r>
  <r>
    <x v="0"/>
    <x v="0"/>
    <d v="2025-05-12T00:00:00"/>
    <x v="4"/>
    <s v="05/12/2025 7:12 PM"/>
    <d v="2025-05-13T12:56:05"/>
    <x v="1"/>
    <n v="1"/>
    <s v=""/>
    <s v="130 4000B - 201 HAUL CONC DRIVE PVMT APRON"/>
    <s v="240042 - Artemio Garcia"/>
    <s v="Jose Rangel's Crew"/>
  </r>
  <r>
    <x v="0"/>
    <x v="0"/>
    <d v="2025-05-12T00:00:00"/>
    <x v="4"/>
    <s v="05/12/2025 7:12 PM"/>
    <d v="2025-05-13T12:56:05"/>
    <x v="1"/>
    <n v="1"/>
    <s v=""/>
    <s v="140 4000A - 202 REM SEPARATE CURB"/>
    <s v="240042 - Artemio Garcia"/>
    <s v="Jose Rangel's Crew"/>
  </r>
  <r>
    <x v="0"/>
    <x v="0"/>
    <d v="2025-05-12T00:00:00"/>
    <x v="4"/>
    <s v="05/12/2025 7:12 PM"/>
    <d v="2025-05-13T12:56:05"/>
    <x v="1"/>
    <n v="3"/>
    <s v=""/>
    <s v="280 4000A - 432 FG DRIVE 8"/>
    <s v="240042 - Artemio Garcia"/>
    <s v="Jose Rangel's Crew"/>
  </r>
  <r>
    <x v="0"/>
    <x v="0"/>
    <d v="2025-05-12T00:00:00"/>
    <x v="4"/>
    <s v="05/12/2025 7:12 PM"/>
    <d v="2025-05-13T12:56:05"/>
    <x v="1"/>
    <n v="3"/>
    <s v=""/>
    <s v="280 4000B - 432 F P S DRIVE 8"/>
    <s v="240042 - Artemio Garcia"/>
    <s v="Jose Rangel's Crew"/>
  </r>
  <r>
    <x v="0"/>
    <x v="0"/>
    <d v="2025-05-12T00:00:00"/>
    <x v="4"/>
    <s v="05/12/2025 7:12 PM"/>
    <d v="2025-05-13T12:56:05"/>
    <x v="1"/>
    <n v="1"/>
    <s v=""/>
    <s v="250 4000A - 455 FG CURB 18"/>
    <s v="240042 - Artemio Garcia"/>
    <s v="Jose Rangel's Crew"/>
  </r>
  <r>
    <x v="0"/>
    <x v="0"/>
    <d v="2025-05-13T00:00:00"/>
    <x v="3"/>
    <s v="05/13/2025 7:25 PM"/>
    <d v="2025-05-14T12:50:22"/>
    <x v="1"/>
    <n v="5"/>
    <s v=""/>
    <s v="280 4000A - 432 FG DRIVE 8"/>
    <s v="240682 - Eligio Hernandez"/>
    <s v="Jose Rangel's Crew"/>
  </r>
  <r>
    <x v="0"/>
    <x v="0"/>
    <d v="2025-05-13T00:00:00"/>
    <x v="3"/>
    <s v="05/13/2025 7:25 PM"/>
    <d v="2025-05-14T12:50:22"/>
    <x v="1"/>
    <n v="5"/>
    <s v=""/>
    <s v="280 4000B - 432 F P S DRIVE 8"/>
    <s v="240682 - Eligio Hernandez"/>
    <s v="Jose Rangel's Crew"/>
  </r>
  <r>
    <x v="0"/>
    <x v="0"/>
    <d v="2025-05-13T00:00:00"/>
    <x v="3"/>
    <s v="05/13/2025 7:24 PM"/>
    <d v="2025-05-14T12:50:26"/>
    <x v="1"/>
    <n v="3"/>
    <s v=""/>
    <s v="280 4000A - 432 FG DRIVE 8"/>
    <s v="240067 - Jose M. Rangel"/>
    <s v="Jose Rangel's Crew"/>
  </r>
  <r>
    <x v="0"/>
    <x v="0"/>
    <d v="2025-05-13T00:00:00"/>
    <x v="3"/>
    <s v="05/13/2025 7:24 PM"/>
    <d v="2025-05-14T12:50:26"/>
    <x v="1"/>
    <n v="3"/>
    <s v=""/>
    <s v="280 4000B - 432 F P S DRIVE 8"/>
    <s v="240067 - Jose M. Rangel"/>
    <s v="Jose Rangel's Crew"/>
  </r>
  <r>
    <x v="0"/>
    <x v="0"/>
    <d v="2025-05-13T00:00:00"/>
    <x v="3"/>
    <s v="05/13/2025 7:24 PM"/>
    <d v="2025-05-14T12:50:26"/>
    <x v="1"/>
    <n v="2"/>
    <s v=""/>
    <s v="250 4000A - 455 FG CURB 18"/>
    <s v="240067 - Jose M. Rangel"/>
    <s v="Jose Rangel's Crew"/>
  </r>
  <r>
    <x v="0"/>
    <x v="0"/>
    <d v="2025-05-12T00:00:00"/>
    <x v="4"/>
    <s v="05/12/2025 7:12 PM"/>
    <d v="2025-05-13T12:56:20"/>
    <x v="1"/>
    <n v="3"/>
    <s v=""/>
    <s v="280 4000A - 432 FG DRIVE 8"/>
    <s v="240776 - Oscar De La Paz"/>
    <s v="Jose Rangel's Crew"/>
  </r>
  <r>
    <x v="0"/>
    <x v="0"/>
    <d v="2025-05-12T00:00:00"/>
    <x v="4"/>
    <s v="05/12/2025 7:12 PM"/>
    <d v="2025-05-13T12:56:20"/>
    <x v="1"/>
    <n v="3"/>
    <s v=""/>
    <s v="280 4000B - 432 F P S DRIVE 8"/>
    <s v="240776 - Oscar De La Paz"/>
    <s v="Jose Rangel's Crew"/>
  </r>
  <r>
    <x v="0"/>
    <x v="0"/>
    <d v="2025-05-12T00:00:00"/>
    <x v="4"/>
    <s v="05/12/2025 7:12 PM"/>
    <d v="2025-05-13T12:56:20"/>
    <x v="1"/>
    <n v="1"/>
    <s v=""/>
    <s v="250 4000A - 455 FG CURB 18"/>
    <s v="240776 - Oscar De La Paz"/>
    <s v="Jose Rangel's Crew"/>
  </r>
  <r>
    <x v="0"/>
    <x v="0"/>
    <d v="2025-05-12T00:00:00"/>
    <x v="4"/>
    <s v="05/12/2025 7:12 PM"/>
    <d v="2025-05-13T12:56:20"/>
    <x v="1"/>
    <n v="1"/>
    <s v=""/>
    <s v="250 4000B - 455 F P S CURB 18"/>
    <s v="240776 - Oscar De La Paz"/>
    <s v="Jose Rangel's Crew"/>
  </r>
  <r>
    <x v="0"/>
    <x v="0"/>
    <d v="2025-05-12T00:00:00"/>
    <x v="4"/>
    <s v="05/12/2025 7:12 PM"/>
    <d v="2025-05-13T12:56:20"/>
    <x v="1"/>
    <n v="1"/>
    <s v=""/>
    <s v="710 4000A - 20300 ADJ WTR METER BOX"/>
    <s v="240776 - Oscar De La Paz"/>
    <s v="Jose Rangel's Crew"/>
  </r>
  <r>
    <x v="0"/>
    <x v="0"/>
    <d v="2025-05-12T00:00:00"/>
    <x v="4"/>
    <s v="05/12/2025 7:12 PM"/>
    <d v="2025-05-13T12:56:20"/>
    <x v="1"/>
    <n v="1"/>
    <s v=""/>
    <s v="750 4000A - 20340 ADJ WASTEWTR LATER CLEAN"/>
    <s v="240776 - Oscar De La Paz"/>
    <s v="Jose Rangel's Crew"/>
  </r>
  <r>
    <x v="0"/>
    <x v="0"/>
    <d v="2025-05-13T00:00:00"/>
    <x v="3"/>
    <s v="05/13/2025 7:25 PM"/>
    <d v="2025-05-14T12:50:31"/>
    <x v="1"/>
    <n v="3"/>
    <s v=""/>
    <s v="280 4000A - 432 FG DRIVE 8"/>
    <s v="240776 - Oscar De La Paz"/>
    <s v="Jose Rangel's Crew"/>
  </r>
  <r>
    <x v="0"/>
    <x v="0"/>
    <d v="2025-05-13T00:00:00"/>
    <x v="3"/>
    <s v="05/13/2025 7:25 PM"/>
    <d v="2025-05-14T12:50:31"/>
    <x v="1"/>
    <n v="3"/>
    <s v=""/>
    <s v="280 4000B - 432 F P S DRIVE 8"/>
    <s v="240776 - Oscar De La Paz"/>
    <s v="Jose Rangel's Crew"/>
  </r>
  <r>
    <x v="0"/>
    <x v="0"/>
    <d v="2025-05-13T00:00:00"/>
    <x v="3"/>
    <s v="05/13/2025 7:25 PM"/>
    <d v="2025-05-14T12:50:31"/>
    <x v="1"/>
    <n v="2"/>
    <s v=""/>
    <s v="250 4000A - 455 FG CURB 18"/>
    <s v="240776 - Oscar De La Paz"/>
    <s v="Jose Rangel's Crew"/>
  </r>
  <r>
    <x v="0"/>
    <x v="0"/>
    <d v="2025-05-13T00:00:00"/>
    <x v="3"/>
    <s v="05/13/2025 7:25 PM"/>
    <d v="2025-05-14T12:50:31"/>
    <x v="1"/>
    <n v="2"/>
    <s v=""/>
    <s v="250 4000B - 455 F P S CURB 18"/>
    <s v="240776 - Oscar De La Paz"/>
    <s v="Jose Rangel's Crew"/>
  </r>
  <r>
    <x v="0"/>
    <x v="0"/>
    <d v="2025-05-12T00:00:00"/>
    <x v="4"/>
    <s v="05/12/2025 7:11 PM"/>
    <d v="2025-05-13T12:56:10"/>
    <x v="1"/>
    <n v="4"/>
    <s v=""/>
    <s v="280 4000A - 432 FG DRIVE 8"/>
    <s v="240688 - Eliseo Becerra-Mosqueida"/>
    <s v="Jose Rangel's Crew"/>
  </r>
  <r>
    <x v="0"/>
    <x v="0"/>
    <d v="2025-05-12T00:00:00"/>
    <x v="4"/>
    <s v="05/12/2025 7:11 PM"/>
    <d v="2025-05-13T12:56:10"/>
    <x v="1"/>
    <n v="4"/>
    <s v=""/>
    <s v="280 4000B - 432 F P S DRIVE 8"/>
    <s v="240688 - Eliseo Becerra-Mosqueida"/>
    <s v="Jose Rangel's Crew"/>
  </r>
  <r>
    <x v="0"/>
    <x v="0"/>
    <d v="2025-05-12T00:00:00"/>
    <x v="4"/>
    <s v="05/12/2025 7:12 PM"/>
    <d v="2025-05-13T12:56:10"/>
    <x v="1"/>
    <n v="1"/>
    <s v=""/>
    <s v="250 4000A - 455 FG CURB 18"/>
    <s v="240688 - Eliseo Becerra-Mosqueida"/>
    <s v="Jose Rangel's Crew"/>
  </r>
  <r>
    <x v="0"/>
    <x v="0"/>
    <d v="2025-05-12T00:00:00"/>
    <x v="4"/>
    <s v="05/12/2025 7:12 PM"/>
    <d v="2025-05-13T12:56:10"/>
    <x v="1"/>
    <n v="1"/>
    <s v=""/>
    <s v="250 4000B - 455 F P S CURB 18"/>
    <s v="240688 - Eliseo Becerra-Mosqueida"/>
    <s v="Jose Rangel's Crew"/>
  </r>
  <r>
    <x v="0"/>
    <x v="0"/>
    <d v="2025-05-12T00:00:00"/>
    <x v="4"/>
    <s v="05/12/2025 7:11 PM"/>
    <d v="2025-05-13T12:56:13"/>
    <x v="1"/>
    <n v="3"/>
    <s v=""/>
    <s v="280 4000A - 432 FG DRIVE 8"/>
    <s v="240067 - Jose M. Rangel"/>
    <s v="Jose Rangel's Crew"/>
  </r>
  <r>
    <x v="0"/>
    <x v="0"/>
    <d v="2025-05-12T00:00:00"/>
    <x v="4"/>
    <s v="05/12/2025 7:11 PM"/>
    <d v="2025-05-13T12:56:13"/>
    <x v="1"/>
    <n v="1"/>
    <s v=""/>
    <s v="280 4000B - 432 F P S DRIVE 8"/>
    <s v="240067 - Jose M. Rangel"/>
    <s v="Jose Rangel's Crew"/>
  </r>
  <r>
    <x v="0"/>
    <x v="0"/>
    <d v="2025-05-12T00:00:00"/>
    <x v="4"/>
    <s v="05/12/2025 7:11 PM"/>
    <d v="2025-05-13T12:56:13"/>
    <x v="1"/>
    <n v="1"/>
    <s v=""/>
    <s v="250 4000A - 455 FG CURB 18"/>
    <s v="240067 - Jose M. Rangel"/>
    <s v="Jose Rangel's Crew"/>
  </r>
  <r>
    <x v="0"/>
    <x v="0"/>
    <d v="2025-05-12T00:00:00"/>
    <x v="4"/>
    <s v="05/12/2025 7:11 PM"/>
    <d v="2025-05-13T12:56:13"/>
    <x v="1"/>
    <n v="1"/>
    <s v=""/>
    <s v="250 4000B - 455 F P S CURB 18"/>
    <s v="240067 - Jose M. Rangel"/>
    <s v="Jose Rangel's Crew"/>
  </r>
  <r>
    <x v="0"/>
    <x v="0"/>
    <d v="2025-05-12T00:00:00"/>
    <x v="4"/>
    <s v="05/12/2025 7:11 PM"/>
    <d v="2025-05-13T12:56:13"/>
    <x v="1"/>
    <n v="1"/>
    <s v=""/>
    <s v="710 4000A - 20300 ADJ WTR METER BOX"/>
    <s v="240067 - Jose M. Rangel"/>
    <s v="Jose Rangel's Crew"/>
  </r>
  <r>
    <x v="0"/>
    <x v="0"/>
    <d v="2025-05-12T00:00:00"/>
    <x v="4"/>
    <s v="05/12/2025 7:11 PM"/>
    <d v="2025-05-13T12:56:13"/>
    <x v="1"/>
    <n v="1"/>
    <s v=""/>
    <s v="750 4000A - 20340 ADJ WASTEWTR LATER CLEAN"/>
    <s v="240067 - Jose M. Rangel"/>
    <s v="Jose Rangel's Crew"/>
  </r>
  <r>
    <x v="0"/>
    <x v="0"/>
    <d v="2025-05-12T00:00:00"/>
    <x v="4"/>
    <s v="05/13/2025 7:53 AM"/>
    <d v="2025-05-13T12:54:17"/>
    <x v="1"/>
    <n v="1"/>
    <s v=""/>
    <s v="9000 100C - LD INOUT SHOW UP REPAIR LABOR"/>
    <s v="240712 - Martin A. Montalvo"/>
    <s v="Jesus Lopez's Crew"/>
  </r>
  <r>
    <x v="0"/>
    <x v="0"/>
    <d v="2025-05-13T00:00:00"/>
    <x v="3"/>
    <s v="05/14/2025 7:47 AM"/>
    <d v="2025-05-14T12:47:54"/>
    <x v="1"/>
    <n v="1"/>
    <s v=""/>
    <s v="9000 100C - LD INOUT SHOW UP REPAIR LABOR"/>
    <s v="240712 - Martin A. Montalvo"/>
    <s v="Jesus Lopez's Crew"/>
  </r>
  <r>
    <x v="0"/>
    <x v="0"/>
    <d v="2025-05-12T00:00:00"/>
    <x v="4"/>
    <s v="05/13/2025 7:57 AM"/>
    <d v="2025-05-13T12:59:38"/>
    <x v="1"/>
    <n v="1"/>
    <s v=""/>
    <s v="290 4000A - 455 FG PVMT 10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250 4000B - 455 F P S CURB 18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140 4000A - 202 REM SEPARATE CURB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130 4000A - 201 REM CONC DRIVE PVMT APRON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250 4000A - 455 FG CURB 18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290 4000B - 455 F P S PVMT 10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130 4000B - 201 HAUL CONC DRIVE PVMT APRON"/>
    <s v="240054 - Valentin Lopez"/>
    <s v="Valentin Lopez's Crew"/>
  </r>
  <r>
    <x v="0"/>
    <x v="0"/>
    <d v="2025-05-12T00:00:00"/>
    <x v="4"/>
    <s v="05/13/2025 7:57 AM"/>
    <d v="2025-05-13T12:59:38"/>
    <x v="1"/>
    <n v="1"/>
    <s v=""/>
    <s v="680 4000B - 1224 REM INLET PROT"/>
    <s v="240054 - Valentin Lopez"/>
    <s v="Valentin Lopez's Crew"/>
  </r>
  <r>
    <x v="0"/>
    <x v="0"/>
    <d v="2025-05-13T00:00:00"/>
    <x v="3"/>
    <s v="05/14/2025 7:49 AM"/>
    <d v="2025-05-14T12:50:19"/>
    <x v="1"/>
    <n v="1"/>
    <s v=""/>
    <s v="130 4000B - 201 HAUL CONC DRIVE PVMT APRON"/>
    <s v="240042 - Artemio Garcia"/>
    <s v="Jose Rangel's Crew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101378"/>
    <s v="2024-030"/>
    <s v="Matagorda SH 35 Bridge Replace"/>
    <s v="496 6012G"/>
    <s v="REM STR Break Columns and Caps"/>
    <n v="0.1"/>
    <s v="EA"/>
    <s v="05/14/2025"/>
    <s v="Draft"/>
    <s v="Uriel Garcia's Crew"/>
    <s v="Bridge"/>
    <s v="Uriel Garcia-Andrade"/>
    <s v="05/14/2025, 11:00"/>
    <m/>
    <s v="0001-01-01T00:00:00Z"/>
    <m/>
    <s v="0001-01-01T00:00:00Z"/>
    <m/>
    <m/>
    <s v="2024-030"/>
    <x v="0"/>
    <x v="0"/>
    <x v="0"/>
    <s v="05/14/2025 11:00 AM"/>
    <d v="1901-01-01T00:00:00"/>
    <x v="0"/>
    <s v="496 6012G - REM STR Break Columns and Caps"/>
    <n v="0.1"/>
    <s v="EA"/>
    <s v="Uriel Garcia's Crew"/>
  </r>
  <r>
    <n v="101379"/>
    <s v="2024-030"/>
    <s v="Matagorda SH 35 Bridge Replace"/>
    <s v="496 6012L"/>
    <s v="REM STR Process Load out Conc"/>
    <n v="300"/>
    <s v="CY"/>
    <s v="05/14/2025"/>
    <s v="Draft"/>
    <s v="Uriel Garcia's Crew"/>
    <s v="Bridge"/>
    <s v="Uriel Garcia-Andrade"/>
    <s v="05/14/2025, 11:00"/>
    <m/>
    <s v="0001-01-01T00:00:00Z"/>
    <m/>
    <s v="0001-01-01T00:00:00Z"/>
    <m/>
    <m/>
    <s v="2024-030"/>
    <x v="0"/>
    <x v="0"/>
    <x v="0"/>
    <s v="05/14/2025 11:00 AM"/>
    <d v="1901-01-01T00:00:00"/>
    <x v="0"/>
    <s v="496 6012L - REM STR Process Load out Conc"/>
    <n v="300"/>
    <s v="CY"/>
    <s v="Uriel Garcia's Crew"/>
  </r>
  <r>
    <n v="101514"/>
    <s v="2024-030"/>
    <s v="Matagorda SH 35 Bridge Replace"/>
    <s v="496 6012L"/>
    <s v="REM STR Process Load out Conc"/>
    <n v="250"/>
    <s v="CY"/>
    <s v="05/15/2025"/>
    <s v="Draft"/>
    <s v="Uriel Garcia's Crew"/>
    <s v="Bridge"/>
    <s v="Uriel Garcia-Andrade"/>
    <s v="05/15/2025, 22:58"/>
    <m/>
    <s v="0001-01-01T00:00:00Z"/>
    <m/>
    <s v="0001-01-01T00:00:00Z"/>
    <m/>
    <m/>
    <s v="2024-030"/>
    <x v="0"/>
    <x v="0"/>
    <x v="1"/>
    <s v="05/15/2025 10:58 PM"/>
    <d v="1901-01-01T00:00:00"/>
    <x v="0"/>
    <s v="496 6012L - REM STR Process Load out Conc"/>
    <n v="250"/>
    <s v="CY"/>
    <s v="Uriel Garcia's Crew"/>
  </r>
  <r>
    <n v="101281"/>
    <s v="2024-030"/>
    <s v="Matagorda SH 35 Bridge Replace"/>
    <s v="100 6002E"/>
    <s v="PREP ROW Rem Haul Trees Brush"/>
    <n v="7.0000000000000007E-2"/>
    <s v="AC"/>
    <s v="05/13/2025"/>
    <s v="Draft"/>
    <s v="Uriel Garcia's Crew"/>
    <s v="Bridge"/>
    <s v="Uriel Garcia-Andrade"/>
    <s v="05/13/2025, 12:58"/>
    <m/>
    <s v="0001-01-01T00:00:00Z"/>
    <m/>
    <s v="0001-01-01T00:00:00Z"/>
    <m/>
    <m/>
    <s v="2024-030"/>
    <x v="0"/>
    <x v="0"/>
    <x v="2"/>
    <s v="05/13/2025 12:58 PM"/>
    <d v="1901-01-01T00:00:00"/>
    <x v="0"/>
    <s v="100 6002E - PREP ROW Rem Haul Trees Brush"/>
    <n v="7.0000000000000007E-2"/>
    <s v="AC"/>
    <s v="Uriel Garcia's Crew"/>
  </r>
  <r>
    <n v="101282"/>
    <s v="2024-030"/>
    <s v="Matagorda SH 35 Bridge Replace"/>
    <s v="496 6012L"/>
    <s v="REM STR Process Load out Conc"/>
    <n v="170"/>
    <s v="CY"/>
    <s v="05/13/2025"/>
    <s v="Draft"/>
    <s v="Uriel Garcia's Crew"/>
    <s v="Bridge"/>
    <s v="Uriel Garcia-Andrade"/>
    <s v="05/13/2025, 12:58"/>
    <m/>
    <s v="0001-01-01T00:00:00Z"/>
    <m/>
    <s v="0001-01-01T00:00:00Z"/>
    <m/>
    <m/>
    <s v="2024-030"/>
    <x v="0"/>
    <x v="0"/>
    <x v="2"/>
    <s v="05/13/2025 12:58 PM"/>
    <d v="1901-01-01T00:00:00"/>
    <x v="0"/>
    <s v="496 6012L - REM STR Process Load out Conc"/>
    <n v="170"/>
    <s v="CY"/>
    <s v="Uriel Garcia's Crew"/>
  </r>
  <r>
    <n v="101283"/>
    <s v="2024-030"/>
    <s v="Matagorda SH 35 Bridge Replace"/>
    <s v="496 6012G"/>
    <s v="REM STR Break Columns and Caps"/>
    <n v="0.3"/>
    <s v="EA"/>
    <s v="05/13/2025"/>
    <s v="Draft"/>
    <s v="Uriel Garcia's Crew"/>
    <s v="Bridge"/>
    <s v="Uriel Garcia-Andrade"/>
    <s v="05/13/2025, 12:59"/>
    <m/>
    <s v="0001-01-01T00:00:00Z"/>
    <m/>
    <s v="0001-01-01T00:00:00Z"/>
    <m/>
    <m/>
    <s v="2024-030"/>
    <x v="0"/>
    <x v="0"/>
    <x v="2"/>
    <s v="05/13/2025 12:59 PM"/>
    <d v="1901-01-01T00:00:00"/>
    <x v="0"/>
    <s v="496 6012G - REM STR Break Columns and Caps"/>
    <n v="0.3"/>
    <s v="EA"/>
    <s v="Uriel Garcia's Crew"/>
  </r>
  <r>
    <n v="101231"/>
    <s v="2024-030"/>
    <s v="Matagorda SH 35 Bridge Replace"/>
    <s v="496 6012G"/>
    <s v="REM STR Break Columns and Caps"/>
    <n v="0.6"/>
    <s v="EA"/>
    <s v="05/12/2025"/>
    <s v="Draft"/>
    <s v="Uriel Garcia's Crew"/>
    <s v="Bridge"/>
    <s v="Uriel Garcia-Andrade"/>
    <s v="05/13/2025, 03:59"/>
    <m/>
    <s v="0001-01-01T00:00:00Z"/>
    <m/>
    <s v="0001-01-01T00:00:00Z"/>
    <m/>
    <m/>
    <s v="2024-030"/>
    <x v="0"/>
    <x v="0"/>
    <x v="3"/>
    <s v="05/13/2025 3:59 AM"/>
    <d v="1901-01-01T00:00:00"/>
    <x v="0"/>
    <s v="496 6012G - REM STR Break Columns and Caps"/>
    <n v="0.6"/>
    <s v="EA"/>
    <s v="Uriel Garcia's Crew"/>
  </r>
  <r>
    <n v="101232"/>
    <s v="2024-030"/>
    <s v="Matagorda SH 35 Bridge Replace"/>
    <s v="496 6012L"/>
    <s v="REM STR Process Load out Conc"/>
    <n v="170"/>
    <s v="CY"/>
    <s v="05/12/2025"/>
    <s v="Draft"/>
    <s v="Uriel Garcia's Crew"/>
    <s v="Bridge"/>
    <s v="Uriel Garcia-Andrade"/>
    <s v="05/13/2025, 04:02"/>
    <m/>
    <s v="0001-01-01T00:00:00Z"/>
    <m/>
    <s v="0001-01-01T00:00:00Z"/>
    <m/>
    <m/>
    <s v="2024-030"/>
    <x v="0"/>
    <x v="0"/>
    <x v="3"/>
    <s v="05/13/2025 4:02 AM"/>
    <d v="1901-01-01T00:00:00"/>
    <x v="0"/>
    <s v="496 6012L - REM STR Process Load out Conc"/>
    <n v="170"/>
    <s v="CY"/>
    <s v="Uriel Garcia's Crew"/>
  </r>
  <r>
    <n v="101465"/>
    <s v="2024-030"/>
    <s v="Matagorda SH 35 Bridge Replace"/>
    <s v="8999 6001J"/>
    <s v="Unload all Materials"/>
    <n v="1"/>
    <s v="LD"/>
    <s v="05/15/2025"/>
    <s v="Draft"/>
    <s v="Uriel Garcia's Crew"/>
    <s v="Bridge"/>
    <s v="Uriel Garcia-Andrade"/>
    <s v="05/15/2025, 12:48"/>
    <m/>
    <s v="0001-01-01T00:00:00Z"/>
    <m/>
    <s v="0001-01-01T00:00:00Z"/>
    <m/>
    <m/>
    <s v="2024-030"/>
    <x v="0"/>
    <x v="0"/>
    <x v="1"/>
    <s v="05/15/2025 12:48 PM"/>
    <d v="1901-01-01T00:00:00"/>
    <x v="0"/>
    <s v="8999 6001J - Unload all Materials"/>
    <n v="1"/>
    <s v="LD"/>
    <s v="Uriel Garcia's Crew"/>
  </r>
  <r>
    <n v="101638"/>
    <s v="2024-030"/>
    <s v="Matagorda SH 35 Bridge Replace"/>
    <s v="8999 6001J"/>
    <s v="Unload all Materials"/>
    <n v="1"/>
    <s v="LD"/>
    <s v="05/16/2025"/>
    <s v="Draft"/>
    <s v="Uriel Garcia's Crew"/>
    <s v="Bridge"/>
    <s v="Uriel Garcia-Andrade"/>
    <s v="05/17/2025, 10:32"/>
    <m/>
    <s v="0001-01-01T00:00:00Z"/>
    <m/>
    <s v="0001-01-01T00:00:00Z"/>
    <m/>
    <m/>
    <s v="2024-030"/>
    <x v="0"/>
    <x v="0"/>
    <x v="4"/>
    <s v="05/17/2025 10:32 AM"/>
    <d v="1901-01-01T00:00:00"/>
    <x v="0"/>
    <s v="8999 6001J - Unload all Materials"/>
    <n v="1"/>
    <s v="LD"/>
    <s v="Uriel Garcia's Crew"/>
  </r>
  <r>
    <n v="101639"/>
    <s v="2024-030"/>
    <s v="Matagorda SH 35 Bridge Replace"/>
    <s v="8999 6001F"/>
    <s v="Install Bent Caps"/>
    <n v="1"/>
    <s v="EA"/>
    <s v="05/16/2025"/>
    <s v="Draft"/>
    <s v="Uriel Garcia's Crew"/>
    <s v="Bridge"/>
    <s v="Uriel Garcia-Andrade"/>
    <s v="05/17/2025, 10:36"/>
    <m/>
    <s v="0001-01-01T00:00:00Z"/>
    <m/>
    <s v="0001-01-01T00:00:00Z"/>
    <m/>
    <m/>
    <s v="2024-030"/>
    <x v="0"/>
    <x v="0"/>
    <x v="4"/>
    <s v="05/17/2025 10:36 AM"/>
    <d v="1901-01-01T00:00:00"/>
    <x v="0"/>
    <s v="8999 6001F - Install Bent Caps"/>
    <n v="1"/>
    <s v="EA"/>
    <s v="Uriel Garcia's Crew"/>
  </r>
  <r>
    <n v="101640"/>
    <s v="2024-030"/>
    <s v="Matagorda SH 35 Bridge Replace"/>
    <s v="496 6012L"/>
    <s v="REM STR Process Load out Conc"/>
    <n v="150"/>
    <s v="CY"/>
    <s v="05/16/2025"/>
    <s v="Draft"/>
    <s v="Uriel Garcia's Crew"/>
    <s v="Bridge"/>
    <s v="Uriel Garcia-Andrade"/>
    <s v="05/17/2025, 10:36"/>
    <m/>
    <s v="0001-01-01T00:00:00Z"/>
    <m/>
    <s v="0001-01-01T00:00:00Z"/>
    <m/>
    <m/>
    <s v="2024-030"/>
    <x v="0"/>
    <x v="0"/>
    <x v="4"/>
    <s v="05/17/2025 10:36 AM"/>
    <d v="1901-01-01T00:00:00"/>
    <x v="0"/>
    <s v="496 6012L - REM STR Process Load out Conc"/>
    <n v="150"/>
    <s v="CY"/>
    <s v="Uriel Garcia's Crew"/>
  </r>
  <r>
    <n v="101611"/>
    <s v="2024-030"/>
    <s v="Matagorda SH 35 Bridge Replace"/>
    <s v="496 6012L"/>
    <s v="REM STR Process Load out Conc"/>
    <n v="100"/>
    <s v="CY"/>
    <s v="05/16/2025"/>
    <s v="Draft"/>
    <s v="ROLANDO COLMENERO-GARCIA CREW"/>
    <s v="Concrete"/>
    <s v="Rolando Colmenero-Garcia"/>
    <s v="05/17/2025, 08:32"/>
    <m/>
    <s v="0001-01-01T00:00:00Z"/>
    <m/>
    <s v="0001-01-01T00:00:00Z"/>
    <m/>
    <m/>
    <s v="2024-030"/>
    <x v="0"/>
    <x v="0"/>
    <x v="4"/>
    <s v="05/17/2025 8:32 AM"/>
    <d v="1901-01-01T00:00:00"/>
    <x v="0"/>
    <s v="496 6012L - REM STR Process Load out Conc"/>
    <n v="100"/>
    <s v="CY"/>
    <s v="ROLANDO COLMENERO-GARCIA CREW"/>
  </r>
  <r>
    <n v="101612"/>
    <s v="2024-030"/>
    <s v="Matagorda SH 35 Bridge Replace"/>
    <s v="496 6012D"/>
    <s v="REM STR Break Deck Land"/>
    <n v="1"/>
    <s v="EA"/>
    <s v="05/16/2025"/>
    <s v="Draft"/>
    <s v="ROLANDO COLMENERO-GARCIA CREW"/>
    <s v="Concrete"/>
    <s v="Rolando Colmenero-Garcia"/>
    <s v="05/17/2025, 08:32"/>
    <m/>
    <s v="0001-01-01T00:00:00Z"/>
    <m/>
    <s v="0001-01-01T00:00:00Z"/>
    <m/>
    <m/>
    <s v="2024-030"/>
    <x v="0"/>
    <x v="0"/>
    <x v="4"/>
    <s v="05/17/2025 8:32 AM"/>
    <d v="1901-01-01T00:00:00"/>
    <x v="0"/>
    <s v="496 6012D - REM STR Break Deck Land"/>
    <n v="1"/>
    <s v="EA"/>
    <s v="ROLANDO COLMENERO-GARCIA CREW"/>
  </r>
  <r>
    <n v="101613"/>
    <s v="2024-030"/>
    <s v="Matagorda SH 35 Bridge Replace"/>
    <s v="8999 6001F"/>
    <s v="Install Bent Caps"/>
    <n v="2"/>
    <s v="EA"/>
    <s v="05/16/2025"/>
    <s v="Draft"/>
    <s v="ROLANDO COLMENERO-GARCIA CREW"/>
    <s v="Concrete"/>
    <s v="Rolando Colmenero-Garcia"/>
    <s v="05/17/2025, 08:33"/>
    <m/>
    <s v="0001-01-01T00:00:00Z"/>
    <m/>
    <s v="0001-01-01T00:00:00Z"/>
    <m/>
    <m/>
    <s v="2024-030"/>
    <x v="0"/>
    <x v="0"/>
    <x v="4"/>
    <s v="05/17/2025 8:33 AM"/>
    <d v="1901-01-01T00:00:00"/>
    <x v="0"/>
    <s v="8999 6001F - Install Bent Caps"/>
    <n v="2"/>
    <s v="EA"/>
    <s v="ROLANDO COLMENERO-GARCIA CREW"/>
  </r>
  <r>
    <n v="101404"/>
    <s v="2024-030"/>
    <s v="Matagorda SH 35 Bridge Replace"/>
    <s v="496 6012L"/>
    <s v="REM STR Process Load out Conc"/>
    <n v="150"/>
    <s v="CY"/>
    <s v="05/14/2025"/>
    <s v="Draft"/>
    <s v="ROLANDO COLMENERO-GARCIA CREW"/>
    <s v="Concrete"/>
    <s v="Rolando Colmenero-Garcia"/>
    <s v="05/14/2025, 20:06"/>
    <m/>
    <s v="0001-01-01T00:00:00Z"/>
    <m/>
    <s v="0001-01-01T00:00:00Z"/>
    <m/>
    <m/>
    <s v="2024-030"/>
    <x v="0"/>
    <x v="0"/>
    <x v="0"/>
    <s v="05/14/2025 8:06 PM"/>
    <d v="1901-01-01T00:00:00"/>
    <x v="0"/>
    <s v="496 6012L - REM STR Process Load out Conc"/>
    <n v="150"/>
    <s v="CY"/>
    <s v="ROLANDO COLMENERO-GARCIA CREW"/>
  </r>
  <r>
    <n v="101405"/>
    <s v="2024-030"/>
    <s v="Matagorda SH 35 Bridge Replace"/>
    <s v="8999 6001J"/>
    <s v="Unload all Materials"/>
    <n v="2"/>
    <s v="LD"/>
    <s v="05/14/2025"/>
    <s v="Draft"/>
    <s v="ROLANDO COLMENERO-GARCIA CREW"/>
    <s v="Concrete"/>
    <s v="Rolando Colmenero-Garcia"/>
    <s v="05/14/2025, 20:08"/>
    <m/>
    <s v="0001-01-01T00:00:00Z"/>
    <m/>
    <s v="0001-01-01T00:00:00Z"/>
    <m/>
    <m/>
    <s v="2024-030"/>
    <x v="0"/>
    <x v="0"/>
    <x v="0"/>
    <s v="05/14/2025 8:08 PM"/>
    <d v="1901-01-01T00:00:00"/>
    <x v="0"/>
    <s v="8999 6001J - Unload all Materials"/>
    <n v="2"/>
    <s v="LD"/>
    <s v="ROLANDO COLMENERO-GARCIA CREW"/>
  </r>
  <r>
    <n v="101406"/>
    <s v="2024-030"/>
    <s v="Matagorda SH 35 Bridge Replace"/>
    <s v="496 6012G"/>
    <s v="REM STR Break Columns and Caps"/>
    <n v="0.3"/>
    <s v="EA"/>
    <s v="05/14/2025"/>
    <s v="Draft"/>
    <s v="ROLANDO COLMENERO-GARCIA CREW"/>
    <s v="Concrete"/>
    <s v="Rolando Colmenero-Garcia"/>
    <s v="05/14/2025, 20:09"/>
    <m/>
    <s v="0001-01-01T00:00:00Z"/>
    <m/>
    <s v="0001-01-01T00:00:00Z"/>
    <m/>
    <m/>
    <s v="2024-030"/>
    <x v="0"/>
    <x v="0"/>
    <x v="0"/>
    <s v="05/14/2025 8:09 PM"/>
    <d v="1901-01-01T00:00:00"/>
    <x v="0"/>
    <s v="496 6012G - REM STR Break Columns and Caps"/>
    <n v="0.3"/>
    <s v="EA"/>
    <s v="ROLANDO COLMENERO-GARCIA CREW"/>
  </r>
  <r>
    <n v="101511"/>
    <s v="2024-030"/>
    <s v="Matagorda SH 35 Bridge Replace"/>
    <s v="8999 6001F"/>
    <s v="Install Bent Caps"/>
    <n v="1.5"/>
    <s v="EA"/>
    <s v="05/15/2025"/>
    <s v="Draft"/>
    <s v="ROLANDO COLMENERO-GARCIA CREW"/>
    <s v="Concrete"/>
    <s v="Rolando Colmenero-Garcia"/>
    <s v="05/15/2025, 20:49"/>
    <m/>
    <s v="0001-01-01T00:00:00Z"/>
    <m/>
    <s v="0001-01-01T00:00:00Z"/>
    <m/>
    <m/>
    <s v="2024-030"/>
    <x v="0"/>
    <x v="0"/>
    <x v="1"/>
    <s v="05/15/2025 8:49 PM"/>
    <d v="1901-01-01T00:00:00"/>
    <x v="0"/>
    <s v="8999 6001F - Install Bent Caps"/>
    <n v="1.5"/>
    <s v="EA"/>
    <s v="ROLANDO COLMENERO-GARCIA CREW"/>
  </r>
  <r>
    <n v="101512"/>
    <s v="2024-030"/>
    <s v="Matagorda SH 35 Bridge Replace"/>
    <s v="8999 6001G"/>
    <s v="Install Crane Beams"/>
    <n v="2"/>
    <s v="EA"/>
    <s v="05/15/2025"/>
    <s v="Draft"/>
    <s v="ROLANDO COLMENERO-GARCIA CREW"/>
    <s v="Concrete"/>
    <s v="Rolando Colmenero-Garcia"/>
    <s v="05/15/2025, 20:50"/>
    <m/>
    <s v="0001-01-01T00:00:00Z"/>
    <m/>
    <s v="0001-01-01T00:00:00Z"/>
    <m/>
    <m/>
    <s v="2024-030"/>
    <x v="0"/>
    <x v="0"/>
    <x v="1"/>
    <s v="05/15/2025 8:50 PM"/>
    <d v="1901-01-01T00:00:00"/>
    <x v="0"/>
    <s v="8999 6001G - Install Crane Beams"/>
    <n v="2"/>
    <s v="EA"/>
    <s v="ROLANDO COLMENERO-GARCIA CREW"/>
  </r>
  <r>
    <n v="101513"/>
    <s v="2024-030"/>
    <s v="Matagorda SH 35 Bridge Replace"/>
    <s v="496 6012D"/>
    <s v="REM STR Break Deck Land"/>
    <n v="0.5"/>
    <s v="EA"/>
    <s v="05/15/2025"/>
    <s v="Draft"/>
    <s v="ROLANDO COLMENERO-GARCIA CREW"/>
    <s v="Concrete"/>
    <s v="Rolando Colmenero-Garcia"/>
    <s v="05/15/2025, 20:51"/>
    <m/>
    <s v="0001-01-01T00:00:00Z"/>
    <m/>
    <s v="0001-01-01T00:00:00Z"/>
    <m/>
    <m/>
    <s v="2024-030"/>
    <x v="0"/>
    <x v="0"/>
    <x v="1"/>
    <s v="05/15/2025 8:51 PM"/>
    <d v="1901-01-01T00:00:00"/>
    <x v="0"/>
    <s v="496 6012D - REM STR Break Deck Land"/>
    <n v="0.5"/>
    <s v="EA"/>
    <s v="ROLANDO COLMENERO-GARCIA CREW"/>
  </r>
  <r>
    <n v="101226"/>
    <s v="2024-030"/>
    <s v="Matagorda SH 35 Bridge Replace"/>
    <s v="496 6012G"/>
    <s v="REM STR Break Columns and Caps"/>
    <n v="0.5"/>
    <s v="EA"/>
    <s v="05/12/2025"/>
    <s v="Draft"/>
    <s v="ROLANDO COLMENERO-GARCIA CREW"/>
    <s v="Concrete"/>
    <s v="Rolando Colmenero-Garcia"/>
    <s v="05/12/2025, 20:11"/>
    <m/>
    <s v="0001-01-01T00:00:00Z"/>
    <m/>
    <s v="0001-01-01T00:00:00Z"/>
    <m/>
    <m/>
    <s v="2024-030"/>
    <x v="0"/>
    <x v="0"/>
    <x v="3"/>
    <s v="05/12/2025 8:11 PM"/>
    <d v="1901-01-01T00:00:00"/>
    <x v="0"/>
    <s v="496 6012G - REM STR Break Columns and Caps"/>
    <n v="0.5"/>
    <s v="EA"/>
    <s v="ROLANDO COLMENERO-GARCIA CREW"/>
  </r>
  <r>
    <n v="101227"/>
    <s v="2024-030"/>
    <s v="Matagorda SH 35 Bridge Replace"/>
    <s v="496 6012D"/>
    <s v="REM STR Break Deck Land"/>
    <n v="0.4"/>
    <s v="EA"/>
    <s v="05/12/2025"/>
    <s v="Draft"/>
    <s v="ROLANDO COLMENERO-GARCIA CREW"/>
    <s v="Concrete"/>
    <s v="Rolando Colmenero-Garcia"/>
    <s v="05/12/2025, 20:13"/>
    <m/>
    <s v="0001-01-01T00:00:00Z"/>
    <m/>
    <s v="0001-01-01T00:00:00Z"/>
    <m/>
    <m/>
    <s v="2024-030"/>
    <x v="0"/>
    <x v="0"/>
    <x v="3"/>
    <s v="05/12/2025 8:13 PM"/>
    <d v="1901-01-01T00:00:00"/>
    <x v="0"/>
    <s v="496 6012D - REM STR Break Deck Land"/>
    <n v="0.4"/>
    <s v="EA"/>
    <s v="ROLANDO COLMENERO-GARCIA CREW"/>
  </r>
  <r>
    <n v="101228"/>
    <s v="2024-030"/>
    <s v="Matagorda SH 35 Bridge Replace"/>
    <s v="496 6012L"/>
    <s v="REM STR Process Load out Conc"/>
    <n v="100"/>
    <s v="CY"/>
    <s v="05/12/2025"/>
    <s v="Draft"/>
    <s v="ROLANDO COLMENERO-GARCIA CREW"/>
    <s v="Concrete"/>
    <s v="Rolando Colmenero-Garcia"/>
    <s v="05/12/2025, 20:14"/>
    <m/>
    <s v="0001-01-01T00:00:00Z"/>
    <m/>
    <s v="0001-01-01T00:00:00Z"/>
    <m/>
    <m/>
    <s v="2024-030"/>
    <x v="0"/>
    <x v="0"/>
    <x v="3"/>
    <s v="05/12/2025 8:14 PM"/>
    <d v="1901-01-01T00:00:00"/>
    <x v="0"/>
    <s v="496 6012L - REM STR Process Load out Conc"/>
    <n v="100"/>
    <s v="CY"/>
    <s v="ROLANDO COLMENERO-GARCIA CREW"/>
  </r>
  <r>
    <n v="101330"/>
    <s v="2024-030"/>
    <s v="Matagorda SH 35 Bridge Replace"/>
    <s v="496 6012D"/>
    <s v="REM STR Break Deck Land"/>
    <n v="0.5"/>
    <s v="EA"/>
    <s v="05/13/2025"/>
    <s v="Draft"/>
    <s v="ROLANDO COLMENERO-GARCIA CREW"/>
    <s v="Concrete"/>
    <s v="Rolando Colmenero-Garcia"/>
    <s v="05/13/2025, 20:03"/>
    <m/>
    <s v="0001-01-01T00:00:00Z"/>
    <m/>
    <s v="0001-01-01T00:00:00Z"/>
    <m/>
    <m/>
    <s v="2024-030"/>
    <x v="0"/>
    <x v="0"/>
    <x v="2"/>
    <s v="05/13/2025 8:03 PM"/>
    <d v="1901-01-01T00:00:00"/>
    <x v="0"/>
    <s v="496 6012D - REM STR Break Deck Land"/>
    <n v="0.5"/>
    <s v="EA"/>
    <s v="ROLANDO COLMENERO-GARCIA CREW"/>
  </r>
  <r>
    <n v="101331"/>
    <s v="2024-030"/>
    <s v="Matagorda SH 35 Bridge Replace"/>
    <s v="496 6012L"/>
    <s v="REM STR Process Load out Conc"/>
    <n v="100"/>
    <s v="CY"/>
    <s v="05/13/2025"/>
    <s v="Draft"/>
    <s v="ROLANDO COLMENERO-GARCIA CREW"/>
    <s v="Concrete"/>
    <s v="Rolando Colmenero-Garcia"/>
    <s v="05/13/2025, 20:03"/>
    <m/>
    <s v="0001-01-01T00:00:00Z"/>
    <m/>
    <s v="0001-01-01T00:00:00Z"/>
    <m/>
    <m/>
    <s v="2024-030"/>
    <x v="0"/>
    <x v="0"/>
    <x v="2"/>
    <s v="05/13/2025 8:03 PM"/>
    <d v="1901-01-01T00:00:00"/>
    <x v="0"/>
    <s v="496 6012L - REM STR Process Load out Conc"/>
    <n v="100"/>
    <s v="CY"/>
    <s v="ROLANDO COLMENERO-GARCIA CREW"/>
  </r>
  <r>
    <n v="101332"/>
    <s v="2024-030"/>
    <s v="Matagorda SH 35 Bridge Replace"/>
    <s v="8999 6001D"/>
    <s v="Fabricate Template for Pile Dr"/>
    <n v="0.25"/>
    <s v="DAY"/>
    <s v="05/13/2025"/>
    <s v="Draft"/>
    <s v="ROLANDO COLMENERO-GARCIA CREW"/>
    <s v="Concrete"/>
    <s v="Rolando Colmenero-Garcia"/>
    <s v="05/13/2025, 20:05"/>
    <m/>
    <s v="0001-01-01T00:00:00Z"/>
    <m/>
    <s v="0001-01-01T00:00:00Z"/>
    <m/>
    <m/>
    <s v="2024-030"/>
    <x v="0"/>
    <x v="0"/>
    <x v="2"/>
    <s v="05/13/2025 8:05 PM"/>
    <d v="1901-01-01T00:00:00"/>
    <x v="0"/>
    <s v="8999 6001D - Fabricate Template for Pile Dr"/>
    <n v="0.25"/>
    <s v="DAY"/>
    <s v="ROLANDO COLMENERO-GARCIA CREW"/>
  </r>
  <r>
    <n v="101561"/>
    <s v="2023-007"/>
    <s v="Ector BI 20E Rehab Roadway"/>
    <s v="110 6001B"/>
    <s v="FG Subgrade Mainline"/>
    <n v="3000"/>
    <s v="SY"/>
    <s v="05/16/2025"/>
    <s v="Draft"/>
    <s v="Jorge Flores's Crew"/>
    <s v="Concrete"/>
    <s v="Esteban Rodriguez Perez"/>
    <s v="05/16/2025, 13:34"/>
    <m/>
    <s v="0001-01-01T00:00:00Z"/>
    <m/>
    <s v="0001-01-01T00:00:00Z"/>
    <m/>
    <m/>
    <s v="2023-007"/>
    <x v="1"/>
    <x v="1"/>
    <x v="4"/>
    <s v="05/16/2025 1:34 PM"/>
    <d v="1901-01-01T00:00:00"/>
    <x v="0"/>
    <s v="110 6001B - FG Subgrade Mainline"/>
    <n v="3000"/>
    <s v="SY"/>
    <s v="Jorge Flores's Crew"/>
  </r>
  <r>
    <n v="101562"/>
    <s v="2023-007"/>
    <s v="Ector BI 20E Rehab Roadway"/>
    <s v="132 6007A"/>
    <s v="Cut Place TY D Common Truck Ha"/>
    <n v="300"/>
    <s v="LCY"/>
    <s v="05/16/2025"/>
    <s v="Draft"/>
    <s v="Jorge Flores's Crew"/>
    <s v="Concrete"/>
    <s v="Esteban Rodriguez Perez"/>
    <s v="05/16/2025, 13:36"/>
    <m/>
    <s v="0001-01-01T00:00:00Z"/>
    <m/>
    <s v="0001-01-01T00:00:00Z"/>
    <m/>
    <m/>
    <s v="2023-007"/>
    <x v="1"/>
    <x v="1"/>
    <x v="4"/>
    <s v="05/16/2025 1:36 PM"/>
    <d v="1901-01-01T00:00:00"/>
    <x v="0"/>
    <s v="132 6007A - Cut Place TY D Common Truck Ha"/>
    <n v="300"/>
    <s v="LCY"/>
    <s v="Jorge Flores's Crew"/>
  </r>
  <r>
    <n v="101710"/>
    <s v="2023-007"/>
    <s v="Ector BI 20E Rehab Roadway"/>
    <s v="9606 6056I"/>
    <s v="BARRICADES SIGNS AND TRAFFIC H"/>
    <n v="1"/>
    <s v="DAYS"/>
    <s v="05/16/2025"/>
    <s v="Draft"/>
    <s v="WILLIAM PERSINGER WTX TC"/>
    <s v="Traffic"/>
    <s v="Esteban Rodriguez Perez"/>
    <s v="05/19/2025, 07:01"/>
    <m/>
    <s v="0001-01-01T00:00:00Z"/>
    <m/>
    <s v="0001-01-01T00:00:00Z"/>
    <m/>
    <m/>
    <s v="2023-007"/>
    <x v="1"/>
    <x v="1"/>
    <x v="4"/>
    <s v="05/19/2025 7:01 AM"/>
    <d v="1901-01-01T00:00:00"/>
    <x v="0"/>
    <s v="9606 6056I - BARRICADES SIGNS AND TRAFFIC H"/>
    <n v="1"/>
    <s v="DAYS"/>
    <s v="WILLIAM PERSINGER WTX TC"/>
  </r>
  <r>
    <n v="101711"/>
    <s v="2023-007"/>
    <s v="Ector BI 20E Rehab Roadway"/>
    <s v="6185 6002A"/>
    <s v="Install Maintain Remove Attenu"/>
    <n v="1"/>
    <s v="DAY"/>
    <s v="05/16/2025"/>
    <s v="Draft"/>
    <s v="WILLIAM PERSINGER WTX TC"/>
    <s v="Traffic"/>
    <s v="Esteban Rodriguez Perez"/>
    <s v="05/19/2025, 07:01"/>
    <m/>
    <s v="0001-01-01T00:00:00Z"/>
    <m/>
    <s v="0001-01-01T00:00:00Z"/>
    <m/>
    <m/>
    <s v="2023-007"/>
    <x v="1"/>
    <x v="1"/>
    <x v="4"/>
    <s v="05/19/2025 7:01 AM"/>
    <d v="1901-01-01T00:00:00"/>
    <x v="0"/>
    <s v="6185 6002A - Install Maintain Remove Attenu"/>
    <n v="1"/>
    <s v="DAY"/>
    <s v="WILLIAM PERSINGER WTX TC"/>
  </r>
  <r>
    <n v="101407"/>
    <s v="2024-004"/>
    <s v="City of Dallas Sidewalk 2024"/>
    <s v="250 4000A"/>
    <s v="455 FG CURB 18"/>
    <n v="3.5"/>
    <s v="LF"/>
    <s v="05/14/2025"/>
    <s v="Draft"/>
    <s v="Valentin Lopez's Crew"/>
    <s v="Concrete"/>
    <s v="Valentin Lopez"/>
    <s v="05/14/2025, 21:45"/>
    <m/>
    <s v="0001-01-01T00:00:00Z"/>
    <m/>
    <s v="0001-01-01T00:00:00Z"/>
    <m/>
    <m/>
    <s v="2024-004"/>
    <x v="2"/>
    <x v="2"/>
    <x v="0"/>
    <s v="05/14/2025 9:45 PM"/>
    <d v="1901-01-01T00:00:00"/>
    <x v="0"/>
    <s v="250 4000A - 455 FG CURB 18"/>
    <n v="3.5"/>
    <s v="LF"/>
    <s v="Valentin Lopez's Crew"/>
  </r>
  <r>
    <n v="101408"/>
    <s v="2024-004"/>
    <s v="City of Dallas Sidewalk 2024"/>
    <s v="250 4000B"/>
    <s v="455 F P S CURB 18"/>
    <n v="3.5"/>
    <s v="LF"/>
    <s v="05/14/2025"/>
    <s v="Draft"/>
    <s v="Valentin Lopez's Crew"/>
    <s v="Concrete"/>
    <s v="Valentin Lopez"/>
    <s v="05/14/2025, 21:45"/>
    <m/>
    <s v="0001-01-01T00:00:00Z"/>
    <m/>
    <s v="0001-01-01T00:00:00Z"/>
    <m/>
    <m/>
    <s v="2024-004"/>
    <x v="2"/>
    <x v="2"/>
    <x v="0"/>
    <s v="05/14/2025 9:45 PM"/>
    <d v="1901-01-01T00:00:00"/>
    <x v="0"/>
    <s v="250 4000B - 455 F P S CURB 18"/>
    <n v="3.5"/>
    <s v="LF"/>
    <s v="Valentin Lopez's Crew"/>
  </r>
  <r>
    <n v="101409"/>
    <s v="2024-004"/>
    <s v="City of Dallas Sidewalk 2024"/>
    <s v="370 4000A"/>
    <s v="463 FG PVMT 8"/>
    <n v="10.31"/>
    <s v="SYS"/>
    <s v="05/14/2025"/>
    <s v="Draft"/>
    <s v="Valentin Lopez's Crew"/>
    <s v="Concrete"/>
    <s v="Valentin Lopez"/>
    <s v="05/14/2025, 21:45"/>
    <m/>
    <s v="0001-01-01T00:00:00Z"/>
    <m/>
    <s v="0001-01-01T00:00:00Z"/>
    <m/>
    <m/>
    <s v="2024-004"/>
    <x v="2"/>
    <x v="2"/>
    <x v="0"/>
    <s v="05/14/2025 9:45 PM"/>
    <d v="1901-01-01T00:00:00"/>
    <x v="0"/>
    <s v="370 4000A - 463 FG PVMT 8"/>
    <n v="10.31"/>
    <s v="SYS"/>
    <s v="Valentin Lopez's Crew"/>
  </r>
  <r>
    <n v="101412"/>
    <s v="2024-004"/>
    <s v="City of Dallas Sidewalk 2024"/>
    <s v="370 4000B"/>
    <s v="463 F P S PVMT 8"/>
    <n v="10.31"/>
    <s v="SYS"/>
    <s v="05/14/2025"/>
    <s v="Draft"/>
    <s v="Valentin Lopez's Crew"/>
    <s v="Concrete"/>
    <s v="Valentin Lopez"/>
    <s v="05/14/2025, 21:45"/>
    <m/>
    <s v="0001-01-01T00:00:00Z"/>
    <m/>
    <s v="0001-01-01T00:00:00Z"/>
    <m/>
    <m/>
    <s v="2024-004"/>
    <x v="2"/>
    <x v="2"/>
    <x v="0"/>
    <s v="05/14/2025 9:45 PM"/>
    <d v="1901-01-01T00:00:00"/>
    <x v="0"/>
    <s v="370 4000B - 463 F P S PVMT 8"/>
    <n v="10.31"/>
    <s v="SYS"/>
    <s v="Valentin Lopez's Crew"/>
  </r>
  <r>
    <n v="101455"/>
    <s v="2024-004"/>
    <s v="City of Dallas Sidewalk 2024"/>
    <s v="280 4000B"/>
    <s v="432 F P S DRIVE 8"/>
    <n v="72.67"/>
    <s v="SY"/>
    <s v="05/14/2025"/>
    <s v="Draft"/>
    <s v="Jose Rangel's Crew"/>
    <s v="Concrete"/>
    <s v="Jose M. Rangel"/>
    <s v="05/15/2025, 07:53"/>
    <m/>
    <s v="0001-01-01T00:00:00Z"/>
    <m/>
    <s v="0001-01-01T00:00:00Z"/>
    <m/>
    <m/>
    <s v="2024-004"/>
    <x v="2"/>
    <x v="2"/>
    <x v="0"/>
    <s v="05/15/2025 7:53 AM"/>
    <d v="1901-01-01T00:00:00"/>
    <x v="0"/>
    <s v="280 4000B - 432 F P S DRIVE 8"/>
    <n v="72.67"/>
    <s v="SY"/>
    <s v="Jose Rangel's Crew"/>
  </r>
  <r>
    <n v="101456"/>
    <s v="2024-004"/>
    <s v="City of Dallas Sidewalk 2024"/>
    <s v="200 4000D"/>
    <s v="SDW 4 Clean Project"/>
    <n v="1E-3"/>
    <s v="WK"/>
    <s v="05/14/2025"/>
    <s v="Draft"/>
    <s v="Jose Rangel's Crew"/>
    <s v="Concrete"/>
    <s v="Jose M. Rangel"/>
    <s v="05/15/2025, 07:53"/>
    <m/>
    <s v="0001-01-01T00:00:00Z"/>
    <m/>
    <s v="0001-01-01T00:00:00Z"/>
    <m/>
    <m/>
    <s v="2024-004"/>
    <x v="2"/>
    <x v="2"/>
    <x v="0"/>
    <s v="05/15/2025 7:53 AM"/>
    <d v="1901-01-01T00:00:00"/>
    <x v="0"/>
    <s v="200 4000D - SDW 4 Clean Project"/>
    <n v="1E-3"/>
    <s v="WK"/>
    <s v="Jose Rangel's Crew"/>
  </r>
  <r>
    <n v="101463"/>
    <s v="2024-004"/>
    <s v="City of Dallas Sidewalk 2024"/>
    <s v="110 4000A"/>
    <s v="100 SDW EXCAVATION"/>
    <n v="48"/>
    <s v="CY"/>
    <s v="05/15/2025"/>
    <s v="Draft"/>
    <s v="Justin - Grading Crew"/>
    <s v="Grading"/>
    <s v="Caleb L. Padgett"/>
    <s v="05/15/2025, 11:03"/>
    <m/>
    <s v="0001-01-01T00:00:00Z"/>
    <m/>
    <s v="0001-01-01T00:00:00Z"/>
    <m/>
    <m/>
    <s v="2024-004"/>
    <x v="2"/>
    <x v="2"/>
    <x v="1"/>
    <s v="05/15/2025 11:03 AM"/>
    <d v="1901-01-01T00:00:00"/>
    <x v="0"/>
    <s v="110 4000A - 100 SDW EXCAVATION"/>
    <n v="48"/>
    <s v="CY"/>
    <s v="Justin - Grading Crew"/>
  </r>
  <r>
    <n v="101597"/>
    <s v="2024-004"/>
    <s v="City of Dallas Sidewalk 2024"/>
    <s v="580 4000A"/>
    <s v="1601A TRAFFIC CONTROL"/>
    <n v="0.2"/>
    <s v="WKS"/>
    <s v="05/16/2025"/>
    <s v="Draft"/>
    <s v="Roberto Lumbreras's Crew"/>
    <s v="Traffic"/>
    <s v="Roberto Lumbreras"/>
    <s v="05/16/2025, 21:38"/>
    <m/>
    <s v="0001-01-01T00:00:00Z"/>
    <m/>
    <s v="0001-01-01T00:00:00Z"/>
    <m/>
    <m/>
    <s v="2024-004"/>
    <x v="2"/>
    <x v="2"/>
    <x v="4"/>
    <s v="05/16/2025 9:38 PM"/>
    <d v="1901-01-01T00:00:00"/>
    <x v="0"/>
    <s v="580 4000A - 1601A TRAFFIC CONTROL"/>
    <n v="0.2"/>
    <s v="WKS"/>
    <s v="Roberto Lumbreras's Crew"/>
  </r>
  <r>
    <n v="101241"/>
    <s v="2024-004"/>
    <s v="City of Dallas Sidewalk 2024"/>
    <s v="580 4000A"/>
    <s v="1601A TRAFFIC CONTROL"/>
    <n v="0.2"/>
    <s v="WKS"/>
    <s v="05/12/2025"/>
    <s v="Draft"/>
    <s v="Roberto Lumbreras's Crew"/>
    <s v="Traffic"/>
    <s v="Roberto Lumbreras"/>
    <s v="05/13/2025, 06:26"/>
    <m/>
    <s v="0001-01-01T00:00:00Z"/>
    <m/>
    <s v="0001-01-01T00:00:00Z"/>
    <m/>
    <m/>
    <s v="2024-004"/>
    <x v="2"/>
    <x v="2"/>
    <x v="3"/>
    <s v="05/13/2025 6:26 AM"/>
    <d v="1901-01-01T00:00:00"/>
    <x v="0"/>
    <s v="580 4000A - 1601A TRAFFIC CONTROL"/>
    <n v="0.2"/>
    <s v="WKS"/>
    <s v="Roberto Lumbreras's Crew"/>
  </r>
  <r>
    <n v="101542"/>
    <s v="2024-004"/>
    <s v="City of Dallas Sidewalk 2024"/>
    <s v="580 4000A"/>
    <s v="1601A TRAFFIC CONTROL"/>
    <n v="0.01"/>
    <s v="WKS"/>
    <s v="05/15/2025"/>
    <s v="Draft"/>
    <s v="Roberto Lumbreras's Crew"/>
    <s v="Traffic"/>
    <s v="Roberto Lumbreras"/>
    <s v="05/16/2025, 07:14"/>
    <m/>
    <s v="0001-01-01T00:00:00Z"/>
    <m/>
    <s v="0001-01-01T00:00:00Z"/>
    <m/>
    <m/>
    <s v="2024-004"/>
    <x v="2"/>
    <x v="2"/>
    <x v="1"/>
    <s v="05/16/2025 7:14 AM"/>
    <d v="1901-01-01T00:00:00"/>
    <x v="0"/>
    <s v="580 4000A - 1601A TRAFFIC CONTROL"/>
    <n v="0.01"/>
    <s v="WKS"/>
    <s v="Roberto Lumbreras's Crew"/>
  </r>
  <r>
    <n v="101415"/>
    <s v="2024-004"/>
    <s v="City of Dallas Sidewalk 2024"/>
    <s v="580 4000A"/>
    <s v="1601A TRAFFIC CONTROL"/>
    <n v="0.2"/>
    <s v="WKS"/>
    <s v="05/14/2025"/>
    <s v="Draft"/>
    <s v="Roberto Lumbreras's Crew"/>
    <s v="Traffic"/>
    <s v="Roberto Lumbreras"/>
    <s v="05/15/2025, 01:35"/>
    <m/>
    <s v="0001-01-01T00:00:00Z"/>
    <m/>
    <s v="0001-01-01T00:00:00Z"/>
    <m/>
    <m/>
    <s v="2024-004"/>
    <x v="2"/>
    <x v="2"/>
    <x v="0"/>
    <s v="05/15/2025 1:35 AM"/>
    <d v="1901-01-01T00:00:00"/>
    <x v="0"/>
    <s v="580 4000A - 1601A TRAFFIC CONTROL"/>
    <n v="0.2"/>
    <s v="WKS"/>
    <s v="Roberto Lumbreras's Crew"/>
  </r>
  <r>
    <n v="101537"/>
    <s v="SEL-2025"/>
    <s v="Select Maintenance 2025"/>
    <s v="0024 0006"/>
    <s v="NTTA DNT Seg 3 Joint Seal"/>
    <n v="0.01"/>
    <s v=""/>
    <s v="05/14/2025"/>
    <s v="Draft"/>
    <s v="Roberto Lumbreras's Crew"/>
    <s v="Traffic"/>
    <s v="Roberto Lumbreras"/>
    <s v="05/16/2025, 07:05"/>
    <m/>
    <s v="0001-01-01T00:00:00Z"/>
    <m/>
    <s v="0001-01-01T00:00:00Z"/>
    <m/>
    <m/>
    <s v="SEL-2025"/>
    <x v="3"/>
    <x v="3"/>
    <x v="0"/>
    <s v="05/16/2025 7:05 AM"/>
    <d v="1901-01-01T00:00:00"/>
    <x v="0"/>
    <s v="0024 0006 - NTTA DNT Seg 3 Joint Seal"/>
    <n v="0.01"/>
    <s v=""/>
    <s v="Roberto Lumbreras's Crew"/>
  </r>
  <r>
    <n v="101544"/>
    <s v="SEL-2025"/>
    <s v="Select Maintenance 2025"/>
    <s v="0024 0006"/>
    <s v="NTTA DNT Seg 3 Joint Seal"/>
    <n v="0.01"/>
    <s v=""/>
    <s v="05/15/2025"/>
    <s v="Draft"/>
    <s v="Roberto Lumbreras's Crew"/>
    <s v="Traffic"/>
    <s v="Roberto Lumbreras"/>
    <s v="05/16/2025, 07:18"/>
    <m/>
    <s v="0001-01-01T00:00:00Z"/>
    <m/>
    <s v="0001-01-01T00:00:00Z"/>
    <m/>
    <m/>
    <s v="SEL-2025"/>
    <x v="3"/>
    <x v="3"/>
    <x v="1"/>
    <s v="05/16/2025 7:18 AM"/>
    <d v="1901-01-01T00:00:00"/>
    <x v="0"/>
    <s v="0024 0006 - NTTA DNT Seg 3 Joint Seal"/>
    <n v="0.01"/>
    <s v=""/>
    <s v="Roberto Lumbreras's Crew"/>
  </r>
  <r>
    <n v="101344"/>
    <s v="SEL-2025"/>
    <s v="Select Maintenance 2025"/>
    <s v="0024 0006"/>
    <s v="NTTA DNT Seg 3 Joint Seal"/>
    <n v="0.01"/>
    <s v=""/>
    <s v="05/13/2025"/>
    <s v="Draft"/>
    <s v="Roberto Lumbreras's Crew"/>
    <s v="Traffic"/>
    <s v="Roberto Lumbreras"/>
    <s v="05/14/2025, 06:33"/>
    <m/>
    <s v="0001-01-01T00:00:00Z"/>
    <m/>
    <s v="0001-01-01T00:00:00Z"/>
    <m/>
    <m/>
    <s v="SEL-2025"/>
    <x v="3"/>
    <x v="3"/>
    <x v="2"/>
    <s v="05/14/2025 6:33 AM"/>
    <d v="1901-01-01T00:00:00"/>
    <x v="0"/>
    <s v="0024 0006 - NTTA DNT Seg 3 Joint Seal"/>
    <n v="0.01"/>
    <s v=""/>
    <s v="Roberto Lumbreras's Crew"/>
  </r>
  <r>
    <n v="101242"/>
    <s v="SEL-2025"/>
    <s v="Select Maintenance 2025"/>
    <s v="0024 0006"/>
    <s v="NTTA DNT Seg 3 Joint Seal"/>
    <n v="0.01"/>
    <s v=""/>
    <s v="05/12/2025"/>
    <s v="Draft"/>
    <s v="Roberto Lumbreras's Crew"/>
    <s v="Traffic"/>
    <s v="Roberto Lumbreras"/>
    <s v="05/13/2025, 06:28"/>
    <m/>
    <s v="0001-01-01T00:00:00Z"/>
    <m/>
    <s v="0001-01-01T00:00:00Z"/>
    <m/>
    <m/>
    <s v="SEL-2025"/>
    <x v="3"/>
    <x v="3"/>
    <x v="3"/>
    <s v="05/13/2025 6:28 AM"/>
    <d v="1901-01-01T00:00:00"/>
    <x v="0"/>
    <s v="0024 0006 - NTTA DNT Seg 3 Joint Seal"/>
    <n v="0.01"/>
    <s v=""/>
    <s v="Roberto Lumbreras's Crew"/>
  </r>
  <r>
    <n v="101596"/>
    <s v="2024-012"/>
    <s v="Dallas IH 635 U-Turn Bridge"/>
    <s v="502 6001B"/>
    <s v="TRAFF Daily Ops"/>
    <n v="0.01"/>
    <s v="WK"/>
    <s v="05/16/2025"/>
    <s v="Draft"/>
    <s v="Roberto Lumbreras's Crew"/>
    <s v="Traffic"/>
    <s v="Roberto Lumbreras"/>
    <s v="05/16/2025, 21:37"/>
    <m/>
    <s v="0001-01-01T00:00:00Z"/>
    <m/>
    <s v="0001-01-01T00:00:00Z"/>
    <m/>
    <m/>
    <s v="2024-012"/>
    <x v="4"/>
    <x v="2"/>
    <x v="4"/>
    <s v="05/16/2025 9:37 PM"/>
    <d v="1901-01-01T00:00:00"/>
    <x v="0"/>
    <s v="502 6001B - TRAFF Daily Ops"/>
    <n v="0.01"/>
    <s v="WK"/>
    <s v="Roberto Lumbreras's Crew"/>
  </r>
  <r>
    <n v="101667"/>
    <s v="2023-034"/>
    <s v="Dallas IH 45 Bridge Maintenanc"/>
    <s v="4106 6001C"/>
    <s v="PPC Setup Machine"/>
    <n v="0.5"/>
    <s v="EACH"/>
    <s v="05/17/2025"/>
    <s v="Draft"/>
    <s v="Juan Rodriguez's Crew"/>
    <s v="Bridge"/>
    <s v="Juan P. Rodriguez"/>
    <s v="05/18/2025, 08:40"/>
    <m/>
    <s v="0001-01-01T00:00:00Z"/>
    <m/>
    <s v="0001-01-01T00:00:00Z"/>
    <m/>
    <m/>
    <s v="2023-034"/>
    <x v="5"/>
    <x v="4"/>
    <x v="5"/>
    <s v="05/18/2025 8:40 AM"/>
    <d v="1901-01-01T00:00:00"/>
    <x v="0"/>
    <s v="4106 6001C - PPC Setup Machine"/>
    <n v="0.5"/>
    <s v="EACH"/>
    <s v="Juan Rodriguez's Crew"/>
  </r>
  <r>
    <n v="101668"/>
    <s v="2023-034"/>
    <s v="Dallas IH 45 Bridge Maintenanc"/>
    <s v="4106 6001D"/>
    <s v="PPC Prep for Overlay"/>
    <n v="0.5"/>
    <s v="EACH"/>
    <s v="05/17/2025"/>
    <s v="Draft"/>
    <s v="Juan Rodriguez's Crew"/>
    <s v="Bridge"/>
    <s v="Juan P. Rodriguez"/>
    <s v="05/18/2025, 08:41"/>
    <m/>
    <s v="0001-01-01T00:00:00Z"/>
    <m/>
    <s v="0001-01-01T00:00:00Z"/>
    <m/>
    <m/>
    <s v="2023-034"/>
    <x v="5"/>
    <x v="4"/>
    <x v="5"/>
    <s v="05/18/2025 8:41 AM"/>
    <d v="1901-01-01T00:00:00"/>
    <x v="0"/>
    <s v="4106 6001D - PPC Prep for Overlay"/>
    <n v="0.5"/>
    <s v="EACH"/>
    <s v="Juan Rodriguez's Crew"/>
  </r>
  <r>
    <n v="101669"/>
    <s v="2023-034"/>
    <s v="Dallas IH 45 Bridge Maintenanc"/>
    <s v="4106 6001G"/>
    <s v="PPC Pour"/>
    <n v="12"/>
    <s v="CY"/>
    <s v="05/17/2025"/>
    <s v="Draft"/>
    <s v="Juan Rodriguez's Crew"/>
    <s v="Bridge"/>
    <s v="Juan P. Rodriguez"/>
    <s v="05/18/2025, 08:41"/>
    <m/>
    <s v="0001-01-01T00:00:00Z"/>
    <m/>
    <s v="0001-01-01T00:00:00Z"/>
    <m/>
    <m/>
    <s v="2023-034"/>
    <x v="5"/>
    <x v="4"/>
    <x v="5"/>
    <s v="05/18/2025 8:41 AM"/>
    <d v="1901-01-01T00:00:00"/>
    <x v="0"/>
    <s v="4106 6001G - PPC Pour"/>
    <n v="12"/>
    <s v="CY"/>
    <s v="Juan Rodriguez's Crew"/>
  </r>
  <r>
    <n v="101497"/>
    <s v="2023-032"/>
    <s v="IH-345 BRIDGE REHABILITATION"/>
    <s v="4106 6001H"/>
    <s v="PPO Conc Overlay Clean After P"/>
    <n v="0.25"/>
    <s v="EACH"/>
    <s v="05/14/2025"/>
    <s v="Draft"/>
    <s v="Juan Rodriguez's Crew"/>
    <s v="Bridge"/>
    <s v="Juan P. Rodriguez"/>
    <s v="05/15/2025, 17:53"/>
    <m/>
    <s v="0001-01-01T00:00:00Z"/>
    <m/>
    <s v="0001-01-01T00:00:00Z"/>
    <m/>
    <m/>
    <s v="2023-032"/>
    <x v="6"/>
    <x v="4"/>
    <x v="0"/>
    <s v="05/15/2025 5:53 PM"/>
    <d v="1901-01-01T00:00:00"/>
    <x v="0"/>
    <s v="4106 6001H - PPO Conc Overlay Clean After P"/>
    <n v="0.25"/>
    <s v="EACH"/>
    <s v="Juan Rodriguez's Crew"/>
  </r>
  <r>
    <n v="101524"/>
    <s v="2023-032"/>
    <s v="IH-345 BRIDGE REHABILITATION"/>
    <s v="451 6012G"/>
    <s v="RET T402 Prefab Forms"/>
    <n v="150"/>
    <s v="LF"/>
    <s v="05/14/2025"/>
    <s v="Draft"/>
    <s v="Juan Rodriguez's Crew"/>
    <s v="Bridge"/>
    <s v="Juan P. Rodriguez"/>
    <s v="05/16/2025, 05:37"/>
    <m/>
    <s v="0001-01-01T00:00:00Z"/>
    <m/>
    <s v="0001-01-01T00:00:00Z"/>
    <m/>
    <m/>
    <s v="2023-032"/>
    <x v="6"/>
    <x v="4"/>
    <x v="0"/>
    <s v="05/16/2025 5:37 AM"/>
    <d v="1901-01-01T00:00:00"/>
    <x v="0"/>
    <s v="451 6012G - RET T402 Prefab Forms"/>
    <n v="150"/>
    <s v="LF"/>
    <s v="Juan Rodriguez's Crew"/>
  </r>
  <r>
    <n v="101526"/>
    <s v="2023-032"/>
    <s v="IH-345 BRIDGE REHABILITATION"/>
    <s v="450 6011F"/>
    <s v="RAIL T402 Slipform"/>
    <n v="160"/>
    <s v="LF"/>
    <s v="05/15/2025"/>
    <s v="Draft"/>
    <s v="Juan Rodriguez's Crew"/>
    <s v="Bridge"/>
    <s v="Juan P. Rodriguez"/>
    <s v="05/16/2025, 05:43"/>
    <m/>
    <s v="0001-01-01T00:00:00Z"/>
    <m/>
    <s v="0001-01-01T00:00:00Z"/>
    <m/>
    <m/>
    <s v="2023-032"/>
    <x v="6"/>
    <x v="4"/>
    <x v="1"/>
    <s v="05/16/2025 5:43 AM"/>
    <d v="1901-01-01T00:00:00"/>
    <x v="0"/>
    <s v="450 6011F - RAIL T402 Slipform"/>
    <n v="160"/>
    <s v="LF"/>
    <s v="Juan Rodriguez's Crew"/>
  </r>
  <r>
    <n v="101388"/>
    <s v="2023-032"/>
    <s v="IH-345 BRIDGE REHABILITATION"/>
    <s v="4106 6001G"/>
    <s v="PPO Conc Overlay Pour"/>
    <n v="17"/>
    <s v="CY"/>
    <s v="05/13/2025"/>
    <s v="Draft"/>
    <s v="Juan Rodriguez's Crew"/>
    <s v="Bridge"/>
    <s v="Juan P. Rodriguez"/>
    <s v="05/14/2025, 13:56"/>
    <m/>
    <s v="0001-01-01T00:00:00Z"/>
    <m/>
    <s v="0001-01-01T00:00:00Z"/>
    <m/>
    <m/>
    <s v="2023-032"/>
    <x v="6"/>
    <x v="4"/>
    <x v="2"/>
    <s v="05/14/2025 1:56 PM"/>
    <d v="1901-01-01T00:00:00"/>
    <x v="0"/>
    <s v="4106 6001G - PPO Conc Overlay Pour"/>
    <n v="17"/>
    <s v="CY"/>
    <s v="Juan Rodriguez's Crew"/>
  </r>
  <r>
    <n v="101389"/>
    <s v="2023-032"/>
    <s v="IH-345 BRIDGE REHABILITATION"/>
    <s v="4106 6001H"/>
    <s v="PPO Conc Overlay Clean After P"/>
    <n v="0.25"/>
    <s v="EACH"/>
    <s v="05/13/2025"/>
    <s v="Draft"/>
    <s v="Juan Rodriguez's Crew"/>
    <s v="Bridge"/>
    <s v="Juan P. Rodriguez"/>
    <s v="05/14/2025, 13:57"/>
    <m/>
    <s v="0001-01-01T00:00:00Z"/>
    <m/>
    <s v="0001-01-01T00:00:00Z"/>
    <m/>
    <m/>
    <s v="2023-032"/>
    <x v="6"/>
    <x v="4"/>
    <x v="2"/>
    <s v="05/14/2025 1:57 PM"/>
    <d v="1901-01-01T00:00:00"/>
    <x v="0"/>
    <s v="4106 6001H - PPO Conc Overlay Clean After P"/>
    <n v="0.25"/>
    <s v="EACH"/>
    <s v="Juan Rodriguez's Crew"/>
  </r>
  <r>
    <n v="101530"/>
    <s v="2023-032"/>
    <s v="IH-345 BRIDGE REHABILITATION"/>
    <s v="450 6011D"/>
    <s v="RAIL T402 Set Tear Machine"/>
    <n v="1"/>
    <s v="EA"/>
    <s v="05/15/2025"/>
    <s v="Draft"/>
    <s v="Juan Rodriguez's Crew"/>
    <s v="Bridge"/>
    <s v="Juan P. Rodriguez"/>
    <s v="05/16/2025, 05:46"/>
    <m/>
    <s v="0001-01-01T00:00:00Z"/>
    <m/>
    <s v="0001-01-01T00:00:00Z"/>
    <m/>
    <m/>
    <s v="2023-032"/>
    <x v="6"/>
    <x v="4"/>
    <x v="1"/>
    <s v="05/16/2025 5:46 AM"/>
    <d v="1901-01-01T00:00:00"/>
    <x v="0"/>
    <s v="450 6011D - RAIL T402 Set Tear Machine"/>
    <n v="1"/>
    <s v="EA"/>
    <s v="Juan Rodriguez's Crew"/>
  </r>
  <r>
    <n v="101495"/>
    <s v="2023-032"/>
    <s v="IH-345 BRIDGE REHABILITATION"/>
    <s v="4106 6001G"/>
    <s v="PPO Conc Overlay Pour"/>
    <n v="5"/>
    <s v="CY"/>
    <s v="05/14/2025"/>
    <s v="Draft"/>
    <s v="Juan Rodriguez's Crew"/>
    <s v="Bridge"/>
    <s v="Juan P. Rodriguez"/>
    <s v="05/15/2025, 17:51"/>
    <m/>
    <s v="0001-01-01T00:00:00Z"/>
    <m/>
    <s v="0001-01-01T00:00:00Z"/>
    <m/>
    <m/>
    <s v="2023-032"/>
    <x v="6"/>
    <x v="4"/>
    <x v="0"/>
    <s v="05/15/2025 5:51 PM"/>
    <d v="1901-01-01T00:00:00"/>
    <x v="0"/>
    <s v="4106 6001G - PPO Conc Overlay Pour"/>
    <n v="5"/>
    <s v="CY"/>
    <s v="Juan Rodriguez's Crew"/>
  </r>
  <r>
    <n v="101528"/>
    <s v="2023-032"/>
    <s v="IH-345 BRIDGE REHABILITATION"/>
    <s v="450 6011E"/>
    <s v="RAIL T402 Dry Run"/>
    <n v="200"/>
    <s v="LF"/>
    <s v="05/15/2025"/>
    <s v="Draft"/>
    <s v="Juan Rodriguez's Crew"/>
    <s v="Bridge"/>
    <s v="Juan P. Rodriguez"/>
    <s v="05/16/2025, 05:44"/>
    <m/>
    <s v="0001-01-01T00:00:00Z"/>
    <m/>
    <s v="0001-01-01T00:00:00Z"/>
    <m/>
    <m/>
    <s v="2023-032"/>
    <x v="6"/>
    <x v="4"/>
    <x v="1"/>
    <s v="05/16/2025 5:44 AM"/>
    <d v="1901-01-01T00:00:00"/>
    <x v="0"/>
    <s v="450 6011E - RAIL T402 Dry Run"/>
    <n v="200"/>
    <s v="LF"/>
    <s v="Juan Rodriguez's Crew"/>
  </r>
  <r>
    <n v="101216"/>
    <s v="2024-004"/>
    <s v="City of Dallas Sidewalk 2024"/>
    <s v="190 4000B"/>
    <s v="355 F P S SDW CURB"/>
    <n v="20"/>
    <s v="LF"/>
    <s v="05/12/2025"/>
    <s v="Draft"/>
    <s v="Jesus Lopez's Crew"/>
    <s v="Concrete"/>
    <s v="Jesus Lopez Soto"/>
    <s v="05/12/2025, 19:03"/>
    <m/>
    <s v="0001-01-01T00:00:00Z"/>
    <m/>
    <s v="0001-01-01T00:00:00Z"/>
    <m/>
    <m/>
    <s v="2024-004"/>
    <x v="2"/>
    <x v="2"/>
    <x v="3"/>
    <s v="05/12/2025 7:03 PM"/>
    <d v="1901-01-01T00:00:00"/>
    <x v="0"/>
    <s v="190 4000B - 355 F P S SDW CURB"/>
    <n v="20"/>
    <s v="LF"/>
    <s v="Jesus Lopez's Crew"/>
  </r>
  <r>
    <n v="101316"/>
    <s v="2024-004"/>
    <s v="City of Dallas Sidewalk 2024"/>
    <s v="180 4000A"/>
    <s v="227 REM RESET SPRINKLER"/>
    <n v="3"/>
    <s v="EA"/>
    <s v="05/13/2025"/>
    <s v="Draft"/>
    <s v="Jesus Lopez's Crew"/>
    <s v="Concrete"/>
    <s v="Jesus Lopez Soto"/>
    <s v="05/13/2025, 16:56"/>
    <m/>
    <s v="0001-01-01T00:00:00Z"/>
    <m/>
    <s v="0001-01-01T00:00:00Z"/>
    <m/>
    <m/>
    <s v="2024-004"/>
    <x v="2"/>
    <x v="2"/>
    <x v="2"/>
    <s v="05/13/2025 4:56 PM"/>
    <d v="1901-01-01T00:00:00"/>
    <x v="0"/>
    <s v="180 4000A - 227 REM RESET SPRINKLER"/>
    <n v="3"/>
    <s v="EA"/>
    <s v="Jesus Lopez's Crew"/>
  </r>
  <r>
    <n v="101317"/>
    <s v="2024-004"/>
    <s v="City of Dallas Sidewalk 2024"/>
    <s v="140 4000A"/>
    <s v="202 REM SEPARATE CURB"/>
    <n v="1E-3"/>
    <s v="LF"/>
    <s v="05/13/2025"/>
    <s v="Draft"/>
    <s v="Jesus Lopez's Crew"/>
    <s v="Concrete"/>
    <s v="Jesus Lopez Soto"/>
    <s v="05/13/2025, 16:56"/>
    <m/>
    <s v="0001-01-01T00:00:00Z"/>
    <m/>
    <s v="0001-01-01T00:00:00Z"/>
    <m/>
    <m/>
    <s v="2024-004"/>
    <x v="2"/>
    <x v="2"/>
    <x v="2"/>
    <s v="05/13/2025 4:56 PM"/>
    <d v="1901-01-01T00:00:00"/>
    <x v="0"/>
    <s v="140 4000A - 202 REM SEPARATE CURB"/>
    <n v="1E-3"/>
    <s v="LF"/>
    <s v="Jesus Lopez's Crew"/>
  </r>
  <r>
    <n v="101318"/>
    <s v="2024-004"/>
    <s v="City of Dallas Sidewalk 2024"/>
    <s v="200 4000A"/>
    <s v="355 REM SDW 4"/>
    <n v="1E-3"/>
    <s v="SF"/>
    <s v="05/13/2025"/>
    <s v="Draft"/>
    <s v="Jesus Lopez's Crew"/>
    <s v="Concrete"/>
    <s v="Jesus Lopez Soto"/>
    <s v="05/13/2025, 16:57"/>
    <m/>
    <s v="0001-01-01T00:00:00Z"/>
    <m/>
    <s v="0001-01-01T00:00:00Z"/>
    <m/>
    <m/>
    <s v="2024-004"/>
    <x v="2"/>
    <x v="2"/>
    <x v="2"/>
    <s v="05/13/2025 4:57 PM"/>
    <d v="1901-01-01T00:00:00"/>
    <x v="0"/>
    <s v="200 4000A - 355 REM SDW 4"/>
    <n v="1E-3"/>
    <s v="SF"/>
    <s v="Jesus Lopez's Crew"/>
  </r>
  <r>
    <n v="101319"/>
    <s v="2024-004"/>
    <s v="City of Dallas Sidewalk 2024"/>
    <s v="130 4000A"/>
    <s v="201 REM CONC DRIVE PVMT APRON"/>
    <n v="1E-3"/>
    <s v="SY"/>
    <s v="05/13/2025"/>
    <s v="Draft"/>
    <s v="Jesus Lopez's Crew"/>
    <s v="Concrete"/>
    <s v="Jesus Lopez Soto"/>
    <s v="05/13/2025, 16:57"/>
    <m/>
    <s v="0001-01-01T00:00:00Z"/>
    <m/>
    <s v="0001-01-01T00:00:00Z"/>
    <m/>
    <m/>
    <s v="2024-004"/>
    <x v="2"/>
    <x v="2"/>
    <x v="2"/>
    <s v="05/13/2025 4:57 PM"/>
    <d v="1901-01-01T00:00:00"/>
    <x v="0"/>
    <s v="130 4000A - 201 REM CONC DRIVE PVMT APRON"/>
    <n v="1E-3"/>
    <s v="SY"/>
    <s v="Jesus Lopez's Crew"/>
  </r>
  <r>
    <n v="101320"/>
    <s v="2024-004"/>
    <s v="City of Dallas Sidewalk 2024"/>
    <s v="110 4000A"/>
    <s v="100 SDW EXCAVATION"/>
    <n v="1E-3"/>
    <s v="CY"/>
    <s v="05/13/2025"/>
    <s v="Draft"/>
    <s v="Jesus Lopez's Crew"/>
    <s v="Concrete"/>
    <s v="Jesus Lopez Soto"/>
    <s v="05/13/2025, 16:58"/>
    <m/>
    <s v="0001-01-01T00:00:00Z"/>
    <m/>
    <s v="0001-01-01T00:00:00Z"/>
    <m/>
    <m/>
    <s v="2024-004"/>
    <x v="2"/>
    <x v="2"/>
    <x v="2"/>
    <s v="05/13/2025 4:58 PM"/>
    <d v="1901-01-01T00:00:00"/>
    <x v="0"/>
    <s v="110 4000A - 100 SDW EXCAVATION"/>
    <n v="1E-3"/>
    <s v="CY"/>
    <s v="Jesus Lopez's Crew"/>
  </r>
  <r>
    <n v="101321"/>
    <s v="2024-004"/>
    <s v="City of Dallas Sidewalk 2024"/>
    <s v="700 4000A"/>
    <s v="1505 REM EXIST INLET"/>
    <n v="1"/>
    <s v="EA"/>
    <s v="05/13/2025"/>
    <s v="Draft"/>
    <s v="Jesus Lopez's Crew"/>
    <s v="Concrete"/>
    <s v="Jesus Lopez Soto"/>
    <s v="05/13/2025, 16:58"/>
    <m/>
    <s v="0001-01-01T00:00:00Z"/>
    <m/>
    <s v="0001-01-01T00:00:00Z"/>
    <m/>
    <m/>
    <s v="2024-004"/>
    <x v="2"/>
    <x v="2"/>
    <x v="2"/>
    <s v="05/13/2025 4:58 PM"/>
    <d v="1901-01-01T00:00:00"/>
    <x v="0"/>
    <s v="700 4000A - 1505 REM EXIST INLET"/>
    <n v="1"/>
    <s v="EA"/>
    <s v="Jesus Lopez's Crew"/>
  </r>
  <r>
    <n v="101322"/>
    <s v="2024-004"/>
    <s v="City of Dallas Sidewalk 2024"/>
    <s v="130 4000B"/>
    <s v="201 HAUL CONC DRIVE PVMT APRON"/>
    <n v="1E-3"/>
    <s v="CY"/>
    <s v="05/13/2025"/>
    <s v="Draft"/>
    <s v="Jesus Lopez's Crew"/>
    <s v="Concrete"/>
    <s v="Jesus Lopez Soto"/>
    <s v="05/13/2025, 17:02"/>
    <m/>
    <s v="0001-01-01T00:00:00Z"/>
    <m/>
    <s v="0001-01-01T00:00:00Z"/>
    <m/>
    <m/>
    <s v="2024-004"/>
    <x v="2"/>
    <x v="2"/>
    <x v="2"/>
    <s v="05/13/2025 5:02 PM"/>
    <d v="1901-01-01T00:00:00"/>
    <x v="0"/>
    <s v="130 4000B - 201 HAUL CONC DRIVE PVMT APRON"/>
    <n v="1E-3"/>
    <s v="CY"/>
    <s v="Jesus Lopez's Crew"/>
  </r>
  <r>
    <n v="101393"/>
    <s v="2024-004"/>
    <s v="City of Dallas Sidewalk 2024"/>
    <s v="350 4000A"/>
    <s v="459 FG DRIVE 6"/>
    <n v="15.45"/>
    <s v="SY"/>
    <s v="05/14/2025"/>
    <s v="Draft"/>
    <s v="Jesus Lopez's Crew"/>
    <s v="Concrete"/>
    <s v="Jesus Lopez Soto"/>
    <s v="05/14/2025, 16:40"/>
    <m/>
    <s v="0001-01-01T00:00:00Z"/>
    <m/>
    <s v="0001-01-01T00:00:00Z"/>
    <m/>
    <m/>
    <s v="2024-004"/>
    <x v="2"/>
    <x v="2"/>
    <x v="0"/>
    <s v="05/14/2025 4:40 PM"/>
    <d v="1901-01-01T00:00:00"/>
    <x v="0"/>
    <s v="350 4000A - 459 FG DRIVE 6"/>
    <n v="15.45"/>
    <s v="SY"/>
    <s v="Jesus Lopez's Crew"/>
  </r>
  <r>
    <n v="101394"/>
    <s v="2024-004"/>
    <s v="City of Dallas Sidewalk 2024"/>
    <s v="350 4000B"/>
    <s v="459 F P S DRIVE 6"/>
    <n v="15.15"/>
    <s v="SYS"/>
    <s v="05/14/2025"/>
    <s v="Draft"/>
    <s v="Jesus Lopez's Crew"/>
    <s v="Concrete"/>
    <s v="Jesus Lopez Soto"/>
    <s v="05/14/2025, 16:41"/>
    <m/>
    <s v="0001-01-01T00:00:00Z"/>
    <m/>
    <s v="0001-01-01T00:00:00Z"/>
    <m/>
    <m/>
    <s v="2024-004"/>
    <x v="2"/>
    <x v="2"/>
    <x v="0"/>
    <s v="05/14/2025 4:41 PM"/>
    <d v="1901-01-01T00:00:00"/>
    <x v="0"/>
    <s v="350 4000B - 459 F P S DRIVE 6"/>
    <n v="15.15"/>
    <s v="SYS"/>
    <s v="Jesus Lopez's Crew"/>
  </r>
  <r>
    <n v="101395"/>
    <s v="2024-004"/>
    <s v="City of Dallas Sidewalk 2024"/>
    <s v="370 4000A"/>
    <s v="463 FG PVMT 8"/>
    <n v="1E-3"/>
    <s v="SYS"/>
    <s v="05/14/2025"/>
    <s v="Draft"/>
    <s v="Jesus Lopez's Crew"/>
    <s v="Concrete"/>
    <s v="Jesus Lopez Soto"/>
    <s v="05/14/2025, 16:41"/>
    <m/>
    <s v="0001-01-01T00:00:00Z"/>
    <m/>
    <s v="0001-01-01T00:00:00Z"/>
    <m/>
    <m/>
    <s v="2024-004"/>
    <x v="2"/>
    <x v="2"/>
    <x v="0"/>
    <s v="05/14/2025 4:41 PM"/>
    <d v="1901-01-01T00:00:00"/>
    <x v="0"/>
    <s v="370 4000A - 463 FG PVMT 8"/>
    <n v="1E-3"/>
    <s v="SYS"/>
    <s v="Jesus Lopez's Crew"/>
  </r>
  <r>
    <n v="101396"/>
    <s v="2024-004"/>
    <s v="City of Dallas Sidewalk 2024"/>
    <s v="370 4000B"/>
    <s v="463 F P S PVMT 8"/>
    <n v="1E-3"/>
    <s v="SYS"/>
    <s v="05/14/2025"/>
    <s v="Draft"/>
    <s v="Jesus Lopez's Crew"/>
    <s v="Concrete"/>
    <s v="Jesus Lopez Soto"/>
    <s v="05/14/2025, 16:42"/>
    <m/>
    <s v="0001-01-01T00:00:00Z"/>
    <m/>
    <s v="0001-01-01T00:00:00Z"/>
    <m/>
    <m/>
    <s v="2024-004"/>
    <x v="2"/>
    <x v="2"/>
    <x v="0"/>
    <s v="05/14/2025 4:42 PM"/>
    <d v="1901-01-01T00:00:00"/>
    <x v="0"/>
    <s v="370 4000B - 463 F P S PVMT 8"/>
    <n v="1E-3"/>
    <s v="SYS"/>
    <s v="Jesus Lopez's Crew"/>
  </r>
  <r>
    <n v="101397"/>
    <s v="2024-004"/>
    <s v="City of Dallas Sidewalk 2024"/>
    <s v="140 4000A"/>
    <s v="202 REM SEPARATE CURB"/>
    <n v="1E-3"/>
    <s v="LF"/>
    <s v="05/14/2025"/>
    <s v="Draft"/>
    <s v="Jesus Lopez's Crew"/>
    <s v="Concrete"/>
    <s v="Jesus Lopez Soto"/>
    <s v="05/14/2025, 16:45"/>
    <m/>
    <s v="0001-01-01T00:00:00Z"/>
    <m/>
    <s v="0001-01-01T00:00:00Z"/>
    <m/>
    <m/>
    <s v="2024-004"/>
    <x v="2"/>
    <x v="2"/>
    <x v="0"/>
    <s v="05/14/2025 4:45 PM"/>
    <d v="1901-01-01T00:00:00"/>
    <x v="0"/>
    <s v="140 4000A - 202 REM SEPARATE CURB"/>
    <n v="1E-3"/>
    <s v="LF"/>
    <s v="Jesus Lopez's Crew"/>
  </r>
  <r>
    <n v="101403"/>
    <s v="2024-004"/>
    <s v="City of Dallas Sidewalk 2024"/>
    <s v="130 4000A"/>
    <s v="201 REM CONC DRIVE PVMT APRON"/>
    <n v="1E-3"/>
    <s v="SY"/>
    <s v="05/14/2025"/>
    <s v="Draft"/>
    <s v="Jesus Lopez's Crew"/>
    <s v="Concrete"/>
    <s v="Jesus Lopez Soto"/>
    <s v="05/14/2025, 18:59"/>
    <m/>
    <s v="0001-01-01T00:00:00Z"/>
    <m/>
    <s v="0001-01-01T00:00:00Z"/>
    <m/>
    <m/>
    <s v="2024-004"/>
    <x v="2"/>
    <x v="2"/>
    <x v="0"/>
    <s v="05/14/2025 6:59 PM"/>
    <d v="1901-01-01T00:00:00"/>
    <x v="0"/>
    <s v="130 4000A - 201 REM CONC DRIVE PVMT APRON"/>
    <n v="1E-3"/>
    <s v="SY"/>
    <s v="Jesus Lopez's Crew"/>
  </r>
  <r>
    <n v="101493"/>
    <s v="2024-004"/>
    <s v="City of Dallas Sidewalk 2024"/>
    <s v="490 4000A"/>
    <s v="632 REM RESET TRAFF SIGN"/>
    <n v="1"/>
    <s v="EA"/>
    <s v="05/15/2025"/>
    <s v="Draft"/>
    <s v="Jesus Lopez's Crew"/>
    <s v="Concrete"/>
    <s v="Jesus Lopez Soto"/>
    <s v="05/15/2025, 17:03"/>
    <m/>
    <s v="0001-01-01T00:00:00Z"/>
    <m/>
    <s v="0001-01-01T00:00:00Z"/>
    <m/>
    <m/>
    <s v="2024-004"/>
    <x v="2"/>
    <x v="2"/>
    <x v="1"/>
    <s v="05/15/2025 5:03 PM"/>
    <d v="1901-01-01T00:00:00"/>
    <x v="0"/>
    <s v="490 4000A - 632 REM RESET TRAFF SIGN"/>
    <n v="1"/>
    <s v="EA"/>
    <s v="Jesus Lopez's Crew"/>
  </r>
  <r>
    <n v="101505"/>
    <s v="2024-028"/>
    <s v="Harris VA Bearing Pad Replacem"/>
    <s v="502 6001B"/>
    <s v="TRAFFIC C  Daily Closures"/>
    <n v="0.33"/>
    <s v="DAY"/>
    <s v="05/12/2025"/>
    <s v="Draft"/>
    <s v="Jose Turrubiartes's Crew"/>
    <s v="Traffic"/>
    <s v="Jose G. Turrubiartes Jr"/>
    <s v="05/15/2025, 19:32"/>
    <m/>
    <s v="0001-01-01T00:00:00Z"/>
    <m/>
    <s v="0001-01-01T00:00:00Z"/>
    <m/>
    <m/>
    <s v="2024-028"/>
    <x v="7"/>
    <x v="0"/>
    <x v="3"/>
    <s v="05/15/2025 7:32 PM"/>
    <d v="1901-01-01T00:00:00"/>
    <x v="0"/>
    <s v="502 6001B - TRAFFIC C  Daily Closures"/>
    <n v="0.33"/>
    <s v="DAY"/>
    <s v="Jose Turrubiartes's Crew"/>
  </r>
  <r>
    <n v="101421"/>
    <s v="2023-032"/>
    <s v="IH-345 BRIDGE REHABILITATION"/>
    <s v="784 6170B"/>
    <s v="STL PHD1 Drill 1 Hole Rem Weld"/>
    <n v="1"/>
    <s v="EA"/>
    <s v="05/14/2025"/>
    <s v="Draft"/>
    <s v="Hector Claudio's Crew"/>
    <s v="Bridge"/>
    <s v="Hector J. Claudio"/>
    <s v="05/15/2025, 04:34"/>
    <m/>
    <s v="0001-01-01T00:00:00Z"/>
    <m/>
    <s v="0001-01-01T00:00:00Z"/>
    <m/>
    <m/>
    <s v="2023-032"/>
    <x v="6"/>
    <x v="4"/>
    <x v="0"/>
    <s v="05/15/2025 4:34 AM"/>
    <d v="1901-01-01T00:00:00"/>
    <x v="0"/>
    <s v="784 6170B - STL PHD1 Drill 1 Hole Rem Weld"/>
    <n v="1"/>
    <s v="EA"/>
    <s v="Hector Claudio's Crew"/>
  </r>
  <r>
    <n v="101586"/>
    <s v="2023-032"/>
    <s v="IH-345 BRIDGE REHABILITATION"/>
    <s v="784 6078B"/>
    <s v="STL PO RMV Plasma Cut PO Plate"/>
    <n v="1"/>
    <s v="EA"/>
    <s v="05/16/2025"/>
    <s v="Draft"/>
    <s v="Hector Claudio's Crew"/>
    <s v="Bridge"/>
    <s v="Hector J. Claudio"/>
    <s v="05/16/2025, 18:49"/>
    <m/>
    <s v="0001-01-01T00:00:00Z"/>
    <m/>
    <s v="0001-01-01T00:00:00Z"/>
    <m/>
    <m/>
    <s v="2023-032"/>
    <x v="6"/>
    <x v="4"/>
    <x v="4"/>
    <s v="05/16/2025 6:49 PM"/>
    <d v="1901-01-01T00:00:00"/>
    <x v="0"/>
    <s v="784 6078B - STL PO RMV Plasma Cut PO Plate"/>
    <n v="1"/>
    <s v="EA"/>
    <s v="Hector Claudio's Crew"/>
  </r>
  <r>
    <n v="101587"/>
    <s v="2023-032"/>
    <s v="IH-345 BRIDGE REHABILITATION"/>
    <s v="784 6078A"/>
    <s v="STL PO RMV Rem Paint"/>
    <n v="1"/>
    <s v="EA"/>
    <s v="05/16/2025"/>
    <s v="Draft"/>
    <s v="Hector Claudio's Crew"/>
    <s v="Bridge"/>
    <s v="Hector J. Claudio"/>
    <s v="05/16/2025, 18:50"/>
    <m/>
    <s v="0001-01-01T00:00:00Z"/>
    <m/>
    <s v="0001-01-01T00:00:00Z"/>
    <m/>
    <m/>
    <s v="2023-032"/>
    <x v="6"/>
    <x v="4"/>
    <x v="4"/>
    <s v="05/16/2025 6:50 PM"/>
    <d v="1901-01-01T00:00:00"/>
    <x v="0"/>
    <s v="784 6078A - STL PO RMV Rem Paint"/>
    <n v="1"/>
    <s v="EA"/>
    <s v="Hector Claudio's Crew"/>
  </r>
  <r>
    <n v="101588"/>
    <s v="2023-032"/>
    <s v="IH-345 BRIDGE REHABILITATION"/>
    <s v="784 6082A"/>
    <s v="STL P1 S Rem Paint"/>
    <n v="2"/>
    <s v="EA"/>
    <s v="05/16/2025"/>
    <s v="Draft"/>
    <s v="Hector Claudio's Crew"/>
    <s v="Bridge"/>
    <s v="Hector J. Claudio"/>
    <s v="05/16/2025, 18:50"/>
    <m/>
    <s v="0001-01-01T00:00:00Z"/>
    <m/>
    <s v="0001-01-01T00:00:00Z"/>
    <m/>
    <m/>
    <s v="2023-032"/>
    <x v="6"/>
    <x v="4"/>
    <x v="4"/>
    <s v="05/16/2025 6:50 PM"/>
    <d v="1901-01-01T00:00:00"/>
    <x v="0"/>
    <s v="784 6082A - STL P1 S Rem Paint"/>
    <n v="2"/>
    <s v="EA"/>
    <s v="Hector Claudio's Crew"/>
  </r>
  <r>
    <n v="101589"/>
    <s v="2023-032"/>
    <s v="IH-345 BRIDGE REHABILITATION"/>
    <s v="9000 100B"/>
    <s v="SUPERINTENDENT"/>
    <n v="0.1"/>
    <s v="WK"/>
    <s v="05/16/2025"/>
    <s v="Draft"/>
    <s v="Hector Claudio's Crew"/>
    <s v="Bridge"/>
    <s v="Hector J. Claudio"/>
    <s v="05/16/2025, 18:51"/>
    <m/>
    <s v="0001-01-01T00:00:00Z"/>
    <m/>
    <s v="0001-01-01T00:00:00Z"/>
    <m/>
    <m/>
    <s v="2023-032"/>
    <x v="6"/>
    <x v="4"/>
    <x v="4"/>
    <s v="05/16/2025 6:51 PM"/>
    <d v="1901-01-01T00:00:00"/>
    <x v="0"/>
    <s v="9000 100B - SUPERINTENDENT"/>
    <n v="0.1"/>
    <s v="WK"/>
    <s v="Hector Claudio's Crew"/>
  </r>
  <r>
    <n v="101647"/>
    <s v="2023-032"/>
    <s v="IH-345 BRIDGE REHABILITATION"/>
    <s v="784 6082A"/>
    <s v="STL P1 S Rem Paint"/>
    <n v="2"/>
    <s v="EA"/>
    <s v="05/17/2025"/>
    <s v="Draft"/>
    <s v="Hector Claudio's Crew"/>
    <s v="Bridge"/>
    <s v="Hector J. Claudio"/>
    <s v="05/17/2025, 14:44"/>
    <m/>
    <s v="0001-01-01T00:00:00Z"/>
    <m/>
    <s v="0001-01-01T00:00:00Z"/>
    <m/>
    <m/>
    <s v="2023-032"/>
    <x v="6"/>
    <x v="4"/>
    <x v="5"/>
    <s v="05/17/2025 2:44 PM"/>
    <d v="1901-01-01T00:00:00"/>
    <x v="0"/>
    <s v="784 6082A - STL P1 S Rem Paint"/>
    <n v="2"/>
    <s v="EA"/>
    <s v="Hector Claudio's Crew"/>
  </r>
  <r>
    <n v="101648"/>
    <s v="2023-032"/>
    <s v="IH-345 BRIDGE REHABILITATION"/>
    <s v="784 6078A"/>
    <s v="STL PO RMV Rem Paint"/>
    <n v="1"/>
    <s v="EA"/>
    <s v="05/17/2025"/>
    <s v="Draft"/>
    <s v="Hector Claudio's Crew"/>
    <s v="Bridge"/>
    <s v="Hector J. Claudio"/>
    <s v="05/17/2025, 14:44"/>
    <m/>
    <s v="0001-01-01T00:00:00Z"/>
    <m/>
    <s v="0001-01-01T00:00:00Z"/>
    <m/>
    <m/>
    <s v="2023-032"/>
    <x v="6"/>
    <x v="4"/>
    <x v="5"/>
    <s v="05/17/2025 2:44 PM"/>
    <d v="1901-01-01T00:00:00"/>
    <x v="0"/>
    <s v="784 6078A - STL PO RMV Rem Paint"/>
    <n v="1"/>
    <s v="EA"/>
    <s v="Hector Claudio's Crew"/>
  </r>
  <r>
    <n v="101649"/>
    <s v="2023-032"/>
    <s v="IH-345 BRIDGE REHABILITATION"/>
    <s v="784 6078B"/>
    <s v="STL PO RMV Plasma Cut PO Plate"/>
    <n v="1"/>
    <s v="EA"/>
    <s v="05/17/2025"/>
    <s v="Draft"/>
    <s v="Hector Claudio's Crew"/>
    <s v="Bridge"/>
    <s v="Hector J. Claudio"/>
    <s v="05/17/2025, 14:45"/>
    <m/>
    <s v="0001-01-01T00:00:00Z"/>
    <m/>
    <s v="0001-01-01T00:00:00Z"/>
    <m/>
    <m/>
    <s v="2023-032"/>
    <x v="6"/>
    <x v="4"/>
    <x v="5"/>
    <s v="05/17/2025 2:45 PM"/>
    <d v="1901-01-01T00:00:00"/>
    <x v="0"/>
    <s v="784 6078B - STL PO RMV Plasma Cut PO Plate"/>
    <n v="1"/>
    <s v="EA"/>
    <s v="Hector Claudio's Crew"/>
  </r>
  <r>
    <n v="101650"/>
    <s v="2023-032"/>
    <s v="IH-345 BRIDGE REHABILITATION"/>
    <s v="9000 100B"/>
    <s v="SUPERINTENDENT"/>
    <n v="0.1"/>
    <s v="WK"/>
    <s v="05/17/2025"/>
    <s v="Draft"/>
    <s v="Hector Claudio's Crew"/>
    <s v="Bridge"/>
    <s v="Hector J. Claudio"/>
    <s v="05/17/2025, 14:46"/>
    <m/>
    <s v="0001-01-01T00:00:00Z"/>
    <m/>
    <s v="0001-01-01T00:00:00Z"/>
    <m/>
    <m/>
    <s v="2023-032"/>
    <x v="6"/>
    <x v="4"/>
    <x v="5"/>
    <s v="05/17/2025 2:46 PM"/>
    <d v="1901-01-01T00:00:00"/>
    <x v="0"/>
    <s v="9000 100B - SUPERINTENDENT"/>
    <n v="0.1"/>
    <s v="WK"/>
    <s v="Hector Claudio's Crew"/>
  </r>
  <r>
    <n v="101333"/>
    <s v="2023-032"/>
    <s v="IH-345 BRIDGE REHABILITATION"/>
    <s v="4106 6001D"/>
    <s v="PPO Conc Overlay Prep for Over"/>
    <n v="0.1"/>
    <s v="EACH"/>
    <s v="05/13/2025"/>
    <s v="Draft"/>
    <s v="Hector Claudio's Crew"/>
    <s v="Bridge"/>
    <s v="Hector J. Claudio"/>
    <s v="05/13/2025, 20:06"/>
    <m/>
    <s v="0001-01-01T00:00:00Z"/>
    <m/>
    <s v="0001-01-01T00:00:00Z"/>
    <m/>
    <m/>
    <s v="2023-032"/>
    <x v="6"/>
    <x v="4"/>
    <x v="2"/>
    <s v="05/13/2025 8:06 PM"/>
    <d v="1901-01-01T00:00:00"/>
    <x v="0"/>
    <s v="4106 6001D - PPO Conc Overlay Prep for Over"/>
    <n v="0.1"/>
    <s v="EACH"/>
    <s v="Hector Claudio's Crew"/>
  </r>
  <r>
    <n v="101651"/>
    <s v="2024-030"/>
    <s v="Matagorda SH 35 Bridge Replace"/>
    <s v="8999 6001P"/>
    <s v="Fabricate Trestle Bridge"/>
    <n v="0.5"/>
    <s v="DAY"/>
    <s v="05/17/2025"/>
    <s v="Draft"/>
    <s v="Hector Claudio's Crew"/>
    <s v="Bridge"/>
    <s v="Hector J. Claudio"/>
    <s v="05/17/2025, 14:47"/>
    <m/>
    <s v="0001-01-01T00:00:00Z"/>
    <m/>
    <s v="0001-01-01T00:00:00Z"/>
    <m/>
    <m/>
    <s v="2024-030"/>
    <x v="0"/>
    <x v="0"/>
    <x v="5"/>
    <s v="05/17/2025 2:47 PM"/>
    <d v="1901-01-01T00:00:00"/>
    <x v="0"/>
    <s v="8999 6001P - Fabricate Trestle Bridge"/>
    <n v="0.5"/>
    <s v="DAY"/>
    <s v="Hector Claudio's Crew"/>
  </r>
  <r>
    <n v="101652"/>
    <s v="2024-030"/>
    <s v="Matagorda SH 35 Bridge Replace"/>
    <s v="9000 100B"/>
    <s v="SUPERINTENDENT"/>
    <n v="0.1"/>
    <s v="WK"/>
    <s v="05/17/2025"/>
    <s v="Draft"/>
    <s v="Hector Claudio's Crew"/>
    <s v="Bridge"/>
    <s v="Hector J. Claudio"/>
    <s v="05/17/2025, 14:50"/>
    <m/>
    <s v="0001-01-01T00:00:00Z"/>
    <m/>
    <s v="0001-01-01T00:00:00Z"/>
    <m/>
    <m/>
    <s v="2024-030"/>
    <x v="0"/>
    <x v="0"/>
    <x v="5"/>
    <s v="05/17/2025 2:50 PM"/>
    <d v="1901-01-01T00:00:00"/>
    <x v="0"/>
    <s v="9000 100B - SUPERINTENDENT"/>
    <n v="0.1"/>
    <s v="WK"/>
    <s v="Hector Claudio's Crew"/>
  </r>
  <r>
    <n v="101584"/>
    <s v="2024-030"/>
    <s v="Matagorda SH 35 Bridge Replace"/>
    <s v="8999 6001P"/>
    <s v="Fabricate Trestle Bridge"/>
    <n v="1.5"/>
    <s v="DAY"/>
    <s v="05/16/2025"/>
    <s v="Draft"/>
    <s v="Hector Claudio's Crew"/>
    <s v="Bridge"/>
    <s v="Hector J. Claudio"/>
    <s v="05/16/2025, 18:47"/>
    <m/>
    <s v="0001-01-01T00:00:00Z"/>
    <m/>
    <s v="0001-01-01T00:00:00Z"/>
    <m/>
    <m/>
    <s v="2024-030"/>
    <x v="0"/>
    <x v="0"/>
    <x v="4"/>
    <s v="05/16/2025 6:47 PM"/>
    <d v="1901-01-01T00:00:00"/>
    <x v="0"/>
    <s v="8999 6001P - Fabricate Trestle Bridge"/>
    <n v="1.5"/>
    <s v="DAY"/>
    <s v="Hector Claudio's Crew"/>
  </r>
  <r>
    <n v="101585"/>
    <s v="2024-030"/>
    <s v="Matagorda SH 35 Bridge Replace"/>
    <s v="9000 100B"/>
    <s v="SUPERINTENDENT"/>
    <n v="0.1"/>
    <s v="WK"/>
    <s v="05/16/2025"/>
    <s v="Draft"/>
    <s v="Hector Claudio's Crew"/>
    <s v="Bridge"/>
    <s v="Hector J. Claudio"/>
    <s v="05/16/2025, 18:48"/>
    <m/>
    <s v="0001-01-01T00:00:00Z"/>
    <m/>
    <s v="0001-01-01T00:00:00Z"/>
    <m/>
    <m/>
    <s v="2024-030"/>
    <x v="0"/>
    <x v="0"/>
    <x v="4"/>
    <s v="05/16/2025 6:48 PM"/>
    <d v="1901-01-01T00:00:00"/>
    <x v="0"/>
    <s v="9000 100B - SUPERINTENDENT"/>
    <n v="0.1"/>
    <s v="WK"/>
    <s v="Hector Claudio's Crew"/>
  </r>
  <r>
    <n v="101516"/>
    <s v="2024-030"/>
    <s v="Matagorda SH 35 Bridge Replace"/>
    <s v="8999 6001P"/>
    <s v="Fabricate Trestle Bridge"/>
    <n v="1"/>
    <s v="DAY"/>
    <s v="05/15/2025"/>
    <s v="Draft"/>
    <s v="Hector Claudio's Crew"/>
    <s v="Bridge"/>
    <s v="Hector J. Claudio"/>
    <s v="05/16/2025, 02:36"/>
    <m/>
    <s v="0001-01-01T00:00:00Z"/>
    <m/>
    <s v="0001-01-01T00:00:00Z"/>
    <m/>
    <m/>
    <s v="2024-030"/>
    <x v="0"/>
    <x v="0"/>
    <x v="1"/>
    <s v="05/16/2025 2:36 AM"/>
    <d v="1901-01-01T00:00:00"/>
    <x v="0"/>
    <s v="8999 6001P - Fabricate Trestle Bridge"/>
    <n v="1"/>
    <s v="DAY"/>
    <s v="Hector Claudio's Crew"/>
  </r>
  <r>
    <n v="101517"/>
    <s v="2024-030"/>
    <s v="Matagorda SH 35 Bridge Replace"/>
    <s v="9000 100B"/>
    <s v="SUPERINTENDENT"/>
    <n v="0.1"/>
    <s v="WK"/>
    <s v="05/15/2025"/>
    <s v="Draft"/>
    <s v="Hector Claudio's Crew"/>
    <s v="Bridge"/>
    <s v="Hector J. Claudio"/>
    <s v="05/16/2025, 02:40"/>
    <m/>
    <s v="0001-01-01T00:00:00Z"/>
    <m/>
    <s v="0001-01-01T00:00:00Z"/>
    <m/>
    <m/>
    <s v="2024-030"/>
    <x v="0"/>
    <x v="0"/>
    <x v="1"/>
    <s v="05/16/2025 2:40 AM"/>
    <d v="1901-01-01T00:00:00"/>
    <x v="0"/>
    <s v="9000 100B - SUPERINTENDENT"/>
    <n v="0.1"/>
    <s v="WK"/>
    <s v="Hector Claudio's Crew"/>
  </r>
  <r>
    <n v="101518"/>
    <s v="2024-030"/>
    <s v="Matagorda SH 35 Bridge Replace"/>
    <s v="9000 100B"/>
    <s v="SUPERINTENDENT"/>
    <n v="0.1"/>
    <s v="WK"/>
    <s v="05/13/2025"/>
    <s v="Draft"/>
    <s v="Hector Claudio's Crew"/>
    <s v="Bridge"/>
    <s v="Hector J. Claudio"/>
    <s v="05/16/2025, 02:43"/>
    <m/>
    <s v="0001-01-01T00:00:00Z"/>
    <m/>
    <s v="0001-01-01T00:00:00Z"/>
    <m/>
    <m/>
    <s v="2024-030"/>
    <x v="0"/>
    <x v="0"/>
    <x v="2"/>
    <s v="05/16/2025 2:43 AM"/>
    <d v="1901-01-01T00:00:00"/>
    <x v="0"/>
    <s v="9000 100B - SUPERINTENDENT"/>
    <n v="0.1"/>
    <s v="WK"/>
    <s v="Hector Claudio's Crew"/>
  </r>
  <r>
    <n v="101419"/>
    <s v="2024-030"/>
    <s v="Matagorda SH 35 Bridge Replace"/>
    <s v="8999 6001P"/>
    <s v="Fabricate Trestle Bridge"/>
    <n v="0.75"/>
    <s v="DAY"/>
    <s v="05/14/2025"/>
    <s v="Draft"/>
    <s v="Hector Claudio's Crew"/>
    <s v="Bridge"/>
    <s v="Hector J. Claudio"/>
    <s v="05/15/2025, 04:31"/>
    <m/>
    <s v="0001-01-01T00:00:00Z"/>
    <m/>
    <s v="0001-01-01T00:00:00Z"/>
    <m/>
    <m/>
    <s v="2024-030"/>
    <x v="0"/>
    <x v="0"/>
    <x v="0"/>
    <s v="05/15/2025 4:31 AM"/>
    <d v="1901-01-01T00:00:00"/>
    <x v="0"/>
    <s v="8999 6001P - Fabricate Trestle Bridge"/>
    <n v="0.75"/>
    <s v="DAY"/>
    <s v="Hector Claudio's Crew"/>
  </r>
  <r>
    <n v="101420"/>
    <s v="2024-030"/>
    <s v="Matagorda SH 35 Bridge Replace"/>
    <s v="9000 100B"/>
    <s v="SUPERINTENDENT"/>
    <n v="0.2"/>
    <s v="WK"/>
    <s v="05/14/2025"/>
    <s v="Draft"/>
    <s v="Hector Claudio's Crew"/>
    <s v="Bridge"/>
    <s v="Hector J. Claudio"/>
    <s v="05/15/2025, 04:31"/>
    <m/>
    <s v="0001-01-01T00:00:00Z"/>
    <m/>
    <s v="0001-01-01T00:00:00Z"/>
    <m/>
    <m/>
    <s v="2024-030"/>
    <x v="0"/>
    <x v="0"/>
    <x v="0"/>
    <s v="05/15/2025 4:31 AM"/>
    <d v="1901-01-01T00:00:00"/>
    <x v="0"/>
    <s v="9000 100B - SUPERINTENDENT"/>
    <n v="0.2"/>
    <s v="WK"/>
    <s v="Hector Claudio's Crew"/>
  </r>
  <r>
    <n v="101213"/>
    <s v="2024-030"/>
    <s v="Matagorda SH 35 Bridge Replace"/>
    <s v="8999 6001P"/>
    <s v="Fabricate Trestle Bridge"/>
    <n v="1"/>
    <s v="DAY"/>
    <s v="05/12/2025"/>
    <s v="Draft"/>
    <s v="Hector Claudio's Crew"/>
    <s v="Bridge"/>
    <s v="Hector J. Claudio"/>
    <s v="05/12/2025, 18:02"/>
    <m/>
    <s v="0001-01-01T00:00:00Z"/>
    <m/>
    <s v="0001-01-01T00:00:00Z"/>
    <m/>
    <m/>
    <s v="2024-030"/>
    <x v="0"/>
    <x v="0"/>
    <x v="3"/>
    <s v="05/12/2025 6:02 PM"/>
    <d v="1901-01-01T00:00:00"/>
    <x v="0"/>
    <s v="8999 6001P - Fabricate Trestle Bridge"/>
    <n v="1"/>
    <s v="DAY"/>
    <s v="Hector Claudio's Crew"/>
  </r>
  <r>
    <n v="101214"/>
    <s v="2024-030"/>
    <s v="Matagorda SH 35 Bridge Replace"/>
    <s v="9000 100B"/>
    <s v="SUPERINTENDENT"/>
    <n v="0.1"/>
    <s v="WK"/>
    <s v="05/12/2025"/>
    <s v="Draft"/>
    <s v="Hector Claudio's Crew"/>
    <s v="Bridge"/>
    <s v="Hector J. Claudio"/>
    <s v="05/12/2025, 18:02"/>
    <m/>
    <s v="0001-01-01T00:00:00Z"/>
    <m/>
    <s v="0001-01-01T00:00:00Z"/>
    <m/>
    <m/>
    <s v="2024-030"/>
    <x v="0"/>
    <x v="0"/>
    <x v="3"/>
    <s v="05/12/2025 6:02 PM"/>
    <d v="1901-01-01T00:00:00"/>
    <x v="0"/>
    <s v="9000 100B - SUPERINTENDENT"/>
    <n v="0.1"/>
    <s v="WK"/>
    <s v="Hector Claudio's Crew"/>
  </r>
  <r>
    <n v="101329"/>
    <s v="2024-030"/>
    <s v="Matagorda SH 35 Bridge Replace"/>
    <s v="8999 6001P"/>
    <s v="Fabricate Trestle Bridge"/>
    <n v="1"/>
    <s v="DAY"/>
    <s v="05/13/2025"/>
    <s v="Draft"/>
    <s v="Hector Claudio's Crew"/>
    <s v="Bridge"/>
    <s v="Hector J. Claudio"/>
    <s v="05/13/2025, 19:48"/>
    <m/>
    <s v="0001-01-01T00:00:00Z"/>
    <m/>
    <s v="0001-01-01T00:00:00Z"/>
    <m/>
    <m/>
    <s v="2024-030"/>
    <x v="0"/>
    <x v="0"/>
    <x v="2"/>
    <s v="05/13/2025 7:48 PM"/>
    <d v="1901-01-01T00:00:00"/>
    <x v="0"/>
    <s v="8999 6001P - Fabricate Trestle Bridge"/>
    <n v="1"/>
    <s v="DAY"/>
    <s v="Hector Claudio's Crew"/>
  </r>
  <r>
    <n v="101335"/>
    <s v="2023-032"/>
    <s v="IH-345 BRIDGE REHABILITATION"/>
    <s v="4106 6001D"/>
    <s v="PPO Conc Overlay Prep for Over"/>
    <n v="0.25"/>
    <s v="EACH"/>
    <s v="05/13/2025"/>
    <s v="Draft"/>
    <s v="Juan Reyes's Crew"/>
    <s v="Bridge"/>
    <s v="Juan C. Reyes Diaz"/>
    <s v="05/13/2025, 20:20"/>
    <m/>
    <s v="0001-01-01T00:00:00Z"/>
    <m/>
    <s v="0001-01-01T00:00:00Z"/>
    <m/>
    <m/>
    <s v="2023-032"/>
    <x v="6"/>
    <x v="4"/>
    <x v="2"/>
    <s v="05/13/2025 8:20 PM"/>
    <d v="1901-01-01T00:00:00"/>
    <x v="0"/>
    <s v="4106 6001D - PPO Conc Overlay Prep for Over"/>
    <n v="0.25"/>
    <s v="EACH"/>
    <s v="Juan Reyes's Crew"/>
  </r>
  <r>
    <n v="101336"/>
    <s v="2023-032"/>
    <s v="IH-345 BRIDGE REHABILITATION"/>
    <s v="4106 6001H"/>
    <s v="PPO Conc Overlay Clean After P"/>
    <n v="0.25"/>
    <s v="EACH"/>
    <s v="05/13/2025"/>
    <s v="Draft"/>
    <s v="Juan Reyes's Crew"/>
    <s v="Bridge"/>
    <s v="Juan C. Reyes Diaz"/>
    <s v="05/13/2025, 20:21"/>
    <m/>
    <s v="0001-01-01T00:00:00Z"/>
    <m/>
    <s v="0001-01-01T00:00:00Z"/>
    <m/>
    <m/>
    <s v="2023-032"/>
    <x v="6"/>
    <x v="4"/>
    <x v="2"/>
    <s v="05/13/2025 8:21 PM"/>
    <d v="1901-01-01T00:00:00"/>
    <x v="0"/>
    <s v="4106 6001H - PPO Conc Overlay Clean After P"/>
    <n v="0.25"/>
    <s v="EACH"/>
    <s v="Juan Reyes's Crew"/>
  </r>
  <r>
    <n v="101598"/>
    <s v="2023-032"/>
    <s v="IH-345 BRIDGE REHABILITATION"/>
    <s v="451 6012H"/>
    <s v="RET T402 F S Rail"/>
    <n v="160"/>
    <s v="SF"/>
    <s v="05/16/2025"/>
    <s v="Draft"/>
    <s v="Juan Reyes's Crew"/>
    <s v="Bridge"/>
    <s v="Juan C. Reyes Diaz"/>
    <s v="05/16/2025, 21:40"/>
    <m/>
    <s v="0001-01-01T00:00:00Z"/>
    <m/>
    <s v="0001-01-01T00:00:00Z"/>
    <m/>
    <m/>
    <s v="2023-032"/>
    <x v="6"/>
    <x v="4"/>
    <x v="4"/>
    <s v="05/16/2025 9:40 PM"/>
    <d v="1901-01-01T00:00:00"/>
    <x v="0"/>
    <s v="451 6012H - RET T402 F S Rail"/>
    <n v="160"/>
    <s v="SF"/>
    <s v="Juan Reyes's Crew"/>
  </r>
  <r>
    <n v="101599"/>
    <s v="2023-032"/>
    <s v="IH-345 BRIDGE REHABILITATION"/>
    <s v="451 6012D"/>
    <s v="RET T402 Handchip"/>
    <n v="9"/>
    <s v="CF"/>
    <s v="05/16/2025"/>
    <s v="Draft"/>
    <s v="Juan Reyes's Crew"/>
    <s v="Bridge"/>
    <s v="Juan C. Reyes Diaz"/>
    <s v="05/16/2025, 21:44"/>
    <m/>
    <s v="0001-01-01T00:00:00Z"/>
    <m/>
    <s v="0001-01-01T00:00:00Z"/>
    <m/>
    <m/>
    <s v="2023-032"/>
    <x v="6"/>
    <x v="4"/>
    <x v="4"/>
    <s v="05/16/2025 9:44 PM"/>
    <d v="1901-01-01T00:00:00"/>
    <x v="0"/>
    <s v="451 6012D - RET T402 Handchip"/>
    <n v="9"/>
    <s v="CF"/>
    <s v="Juan Reyes's Crew"/>
  </r>
  <r>
    <n v="101600"/>
    <s v="2023-032"/>
    <s v="IH-345 BRIDGE REHABILITATION"/>
    <s v="451 6012G"/>
    <s v="RET T402 Prefab Forms"/>
    <n v="80"/>
    <s v="LF"/>
    <s v="05/16/2025"/>
    <s v="Draft"/>
    <s v="Juan Reyes's Crew"/>
    <s v="Bridge"/>
    <s v="Juan C. Reyes Diaz"/>
    <s v="05/16/2025, 21:45"/>
    <m/>
    <s v="0001-01-01T00:00:00Z"/>
    <m/>
    <s v="0001-01-01T00:00:00Z"/>
    <m/>
    <m/>
    <s v="2023-032"/>
    <x v="6"/>
    <x v="4"/>
    <x v="4"/>
    <s v="05/16/2025 9:45 PM"/>
    <d v="1901-01-01T00:00:00"/>
    <x v="0"/>
    <s v="451 6012G - RET T402 Prefab Forms"/>
    <n v="80"/>
    <s v="LF"/>
    <s v="Juan Reyes's Crew"/>
  </r>
  <r>
    <n v="101504"/>
    <s v="2023-032"/>
    <s v="IH-345 BRIDGE REHABILITATION"/>
    <s v="785 6011A"/>
    <s v="BJR SEJ Install Armor Joint an"/>
    <n v="48"/>
    <s v="LF"/>
    <s v="05/15/2025"/>
    <s v="Draft"/>
    <s v="Juan Reyes's Crew"/>
    <s v="Bridge"/>
    <s v="Juan C. Reyes Diaz"/>
    <s v="05/15/2025, 19:32"/>
    <m/>
    <s v="0001-01-01T00:00:00Z"/>
    <m/>
    <s v="0001-01-01T00:00:00Z"/>
    <m/>
    <m/>
    <s v="2023-032"/>
    <x v="6"/>
    <x v="4"/>
    <x v="1"/>
    <s v="05/15/2025 7:32 PM"/>
    <d v="1901-01-01T00:00:00"/>
    <x v="0"/>
    <s v="785 6011A - BJR SEJ Install Armor Joint an"/>
    <n v="48"/>
    <s v="LF"/>
    <s v="Juan Reyes's Crew"/>
  </r>
  <r>
    <n v="101506"/>
    <s v="2023-032"/>
    <s v="IH-345 BRIDGE REHABILITATION"/>
    <s v="4106 6001H"/>
    <s v="PPO Conc Overlay Clean After P"/>
    <n v="0.5"/>
    <s v="EACH"/>
    <s v="05/15/2025"/>
    <s v="Draft"/>
    <s v="Juan Reyes's Crew"/>
    <s v="Bridge"/>
    <s v="Juan C. Reyes Diaz"/>
    <s v="05/15/2025, 19:38"/>
    <m/>
    <s v="0001-01-01T00:00:00Z"/>
    <m/>
    <s v="0001-01-01T00:00:00Z"/>
    <m/>
    <m/>
    <s v="2023-032"/>
    <x v="6"/>
    <x v="4"/>
    <x v="1"/>
    <s v="05/15/2025 7:38 PM"/>
    <d v="1901-01-01T00:00:00"/>
    <x v="0"/>
    <s v="4106 6001H - PPO Conc Overlay Clean After P"/>
    <n v="0.5"/>
    <s v="EACH"/>
    <s v="Juan Reyes's Crew"/>
  </r>
  <r>
    <n v="101398"/>
    <s v="2023-032"/>
    <s v="IH-345 BRIDGE REHABILITATION"/>
    <s v="4106 6001D"/>
    <s v="PPO Conc Overlay Prep for Over"/>
    <n v="0.5"/>
    <s v="EACH"/>
    <s v="05/14/2025"/>
    <s v="Draft"/>
    <s v="Juan Reyes's Crew"/>
    <s v="Bridge"/>
    <s v="Juan C. Reyes Diaz"/>
    <s v="05/14/2025, 18:22"/>
    <m/>
    <s v="0001-01-01T00:00:00Z"/>
    <m/>
    <s v="0001-01-01T00:00:00Z"/>
    <m/>
    <m/>
    <s v="2023-032"/>
    <x v="6"/>
    <x v="4"/>
    <x v="0"/>
    <s v="05/14/2025 6:22 PM"/>
    <d v="1901-01-01T00:00:00"/>
    <x v="0"/>
    <s v="4106 6001D - PPO Conc Overlay Prep for Over"/>
    <n v="0.5"/>
    <s v="EACH"/>
    <s v="Juan Reyes's Crew"/>
  </r>
  <r>
    <n v="101399"/>
    <s v="2023-032"/>
    <s v="IH-345 BRIDGE REHABILITATION"/>
    <s v="4106 6001H"/>
    <s v="PPO Conc Overlay Clean After P"/>
    <n v="0.5"/>
    <s v="EACH"/>
    <s v="05/14/2025"/>
    <s v="Draft"/>
    <s v="Juan Reyes's Crew"/>
    <s v="Bridge"/>
    <s v="Juan C. Reyes Diaz"/>
    <s v="05/14/2025, 18:24"/>
    <m/>
    <s v="0001-01-01T00:00:00Z"/>
    <m/>
    <s v="0001-01-01T00:00:00Z"/>
    <m/>
    <m/>
    <s v="2023-032"/>
    <x v="6"/>
    <x v="4"/>
    <x v="0"/>
    <s v="05/14/2025 6:24 PM"/>
    <d v="1901-01-01T00:00:00"/>
    <x v="0"/>
    <s v="4106 6001H - PPO Conc Overlay Clean After P"/>
    <n v="0.5"/>
    <s v="EACH"/>
    <s v="Juan Reyes's Crew"/>
  </r>
  <r>
    <n v="101400"/>
    <s v="2023-032"/>
    <s v="IH-345 BRIDGE REHABILITATION"/>
    <s v="9000 100C"/>
    <s v="LD INOUT SHOW UP REPAIR LABOR"/>
    <n v="3.5000000000000001E-3"/>
    <s v="LS"/>
    <s v="05/14/2025"/>
    <s v="Draft"/>
    <s v="Juan Reyes's Crew"/>
    <s v="Bridge"/>
    <s v="Juan C. Reyes Diaz"/>
    <s v="05/14/2025, 18:24"/>
    <m/>
    <s v="0001-01-01T00:00:00Z"/>
    <m/>
    <s v="0001-01-01T00:00:00Z"/>
    <m/>
    <m/>
    <s v="2023-032"/>
    <x v="6"/>
    <x v="4"/>
    <x v="0"/>
    <s v="05/14/2025 6:24 PM"/>
    <d v="1901-01-01T00:00:00"/>
    <x v="0"/>
    <s v="9000 100C - LD INOUT SHOW UP REPAIR LABOR"/>
    <n v="3.5000000000000001E-3"/>
    <s v="LS"/>
    <s v="Juan Reyes's Crew"/>
  </r>
  <r>
    <n v="101679"/>
    <s v="2023-034"/>
    <s v="Dallas IH 45 Bridge Maintenanc"/>
    <s v="439 6017A"/>
    <s v="CO Water Blast"/>
    <n v="0.5"/>
    <s v="EACH"/>
    <s v="05/17/2025"/>
    <s v="Draft"/>
    <s v="Juan Reyes's Crew"/>
    <s v="Bridge"/>
    <s v="Juan C. Reyes Diaz"/>
    <s v="05/18/2025, 21:14"/>
    <m/>
    <s v="0001-01-01T00:00:00Z"/>
    <m/>
    <s v="0001-01-01T00:00:00Z"/>
    <m/>
    <m/>
    <s v="2023-034"/>
    <x v="5"/>
    <x v="4"/>
    <x v="5"/>
    <s v="05/18/2025 9:14 PM"/>
    <d v="1901-01-01T00:00:00"/>
    <x v="0"/>
    <s v="439 6017A - CO Water Blast"/>
    <n v="0.5"/>
    <s v="EACH"/>
    <s v="Juan Reyes's Crew"/>
  </r>
  <r>
    <n v="101680"/>
    <s v="2023-034"/>
    <s v="Dallas IH 45 Bridge Maintenanc"/>
    <s v="439 6017B"/>
    <s v="CO Inst Rem Machine Railing"/>
    <n v="400"/>
    <s v="LF"/>
    <s v="05/17/2025"/>
    <s v="Draft"/>
    <s v="Juan Reyes's Crew"/>
    <s v="Bridge"/>
    <s v="Juan C. Reyes Diaz"/>
    <s v="05/18/2025, 21:15"/>
    <m/>
    <s v="0001-01-01T00:00:00Z"/>
    <m/>
    <s v="0001-01-01T00:00:00Z"/>
    <m/>
    <m/>
    <s v="2023-034"/>
    <x v="5"/>
    <x v="4"/>
    <x v="5"/>
    <s v="05/18/2025 9:15 PM"/>
    <d v="1901-01-01T00:00:00"/>
    <x v="0"/>
    <s v="439 6017B - CO Inst Rem Machine Railing"/>
    <n v="400"/>
    <s v="LF"/>
    <s v="Juan Reyes's Crew"/>
  </r>
  <r>
    <n v="101681"/>
    <s v="2023-034"/>
    <s v="Dallas IH 45 Bridge Maintenanc"/>
    <s v="439 6017C"/>
    <s v="CO Setup Machine"/>
    <n v="0.2"/>
    <s v="EACH"/>
    <s v="05/17/2025"/>
    <s v="Draft"/>
    <s v="Juan Reyes's Crew"/>
    <s v="Bridge"/>
    <s v="Juan C. Reyes Diaz"/>
    <s v="05/18/2025, 21:16"/>
    <m/>
    <s v="0001-01-01T00:00:00Z"/>
    <m/>
    <s v="0001-01-01T00:00:00Z"/>
    <m/>
    <m/>
    <s v="2023-034"/>
    <x v="5"/>
    <x v="4"/>
    <x v="5"/>
    <s v="05/18/2025 9:16 PM"/>
    <d v="1901-01-01T00:00:00"/>
    <x v="0"/>
    <s v="439 6017C - CO Setup Machine"/>
    <n v="0.2"/>
    <s v="EACH"/>
    <s v="Juan Reyes's Crew"/>
  </r>
  <r>
    <n v="101682"/>
    <s v="2023-034"/>
    <s v="Dallas IH 45 Bridge Maintenanc"/>
    <s v="439 6017E"/>
    <s v="CO Wet and Cure Overlay"/>
    <n v="0.5"/>
    <s v="EA"/>
    <s v="05/17/2025"/>
    <s v="Draft"/>
    <s v="Juan Reyes's Crew"/>
    <s v="Bridge"/>
    <s v="Juan C. Reyes Diaz"/>
    <s v="05/18/2025, 21:16"/>
    <m/>
    <s v="0001-01-01T00:00:00Z"/>
    <m/>
    <s v="0001-01-01T00:00:00Z"/>
    <m/>
    <m/>
    <s v="2023-034"/>
    <x v="5"/>
    <x v="4"/>
    <x v="5"/>
    <s v="05/18/2025 9:16 PM"/>
    <d v="1901-01-01T00:00:00"/>
    <x v="0"/>
    <s v="439 6017E - CO Wet and Cure Overlay"/>
    <n v="0.5"/>
    <s v="EA"/>
    <s v="Juan Reyes's Crew"/>
  </r>
  <r>
    <n v="101683"/>
    <s v="2023-034"/>
    <s v="Dallas IH 45 Bridge Maintenanc"/>
    <s v="439 6017F"/>
    <s v="CO Dry Run"/>
    <n v="195"/>
    <s v="LF"/>
    <s v="05/17/2025"/>
    <s v="Draft"/>
    <s v="Juan Reyes's Crew"/>
    <s v="Bridge"/>
    <s v="Juan C. Reyes Diaz"/>
    <s v="05/18/2025, 21:17"/>
    <m/>
    <s v="0001-01-01T00:00:00Z"/>
    <m/>
    <s v="0001-01-01T00:00:00Z"/>
    <m/>
    <m/>
    <s v="2023-034"/>
    <x v="5"/>
    <x v="4"/>
    <x v="5"/>
    <s v="05/18/2025 9:17 PM"/>
    <d v="1901-01-01T00:00:00"/>
    <x v="0"/>
    <s v="439 6017F - CO Dry Run"/>
    <n v="195"/>
    <s v="LF"/>
    <s v="Juan Reyes's Crew"/>
  </r>
  <r>
    <n v="101601"/>
    <s v="2023-034"/>
    <s v="Dallas IH 45 Bridge Maintenanc"/>
    <s v="4106 6001D"/>
    <s v="PPC Prep for Overlay"/>
    <n v="0.75"/>
    <s v="EACH"/>
    <s v="05/16/2025"/>
    <s v="Draft"/>
    <s v="Juan Reyes's Crew"/>
    <s v="Bridge"/>
    <s v="Juan C. Reyes Diaz"/>
    <s v="05/16/2025, 21:53"/>
    <m/>
    <s v="0001-01-01T00:00:00Z"/>
    <m/>
    <s v="0001-01-01T00:00:00Z"/>
    <m/>
    <m/>
    <s v="2023-034"/>
    <x v="5"/>
    <x v="4"/>
    <x v="4"/>
    <s v="05/16/2025 9:53 PM"/>
    <d v="1901-01-01T00:00:00"/>
    <x v="0"/>
    <s v="4106 6001D - PPC Prep for Overlay"/>
    <n v="0.75"/>
    <s v="EACH"/>
    <s v="Juan Reyes's Crew"/>
  </r>
  <r>
    <n v="101094"/>
    <s v="2023-034"/>
    <s v="Dallas IH 45 Bridge Maintenanc"/>
    <s v="439 6017H"/>
    <s v="CO Clean After Pour"/>
    <n v="0.5"/>
    <s v="DAY"/>
    <s v="05/11/2025"/>
    <s v="Draft"/>
    <s v="Juan Reyes's Crew"/>
    <s v="Bridge"/>
    <s v="Juan C. Reyes Diaz"/>
    <s v="05/11/2025, 23:34"/>
    <m/>
    <s v="0001-01-01T00:00:00Z"/>
    <m/>
    <s v="0001-01-01T00:00:00Z"/>
    <m/>
    <m/>
    <s v="2023-034"/>
    <x v="5"/>
    <x v="4"/>
    <x v="6"/>
    <s v="05/11/2025 11:34 PM"/>
    <d v="1901-01-01T00:00:00"/>
    <x v="0"/>
    <s v="439 6017H - CO Clean After Pour"/>
    <n v="0.5"/>
    <s v="DAY"/>
    <s v="Juan Reyes's Crew"/>
  </r>
  <r>
    <n v="101096"/>
    <s v="2023-034"/>
    <s v="Dallas IH 45 Bridge Maintenanc"/>
    <s v="483 6021C"/>
    <s v="HYRDO Clean Tanks"/>
    <n v="0.5"/>
    <s v="EACH"/>
    <s v="05/11/2025"/>
    <s v="Draft"/>
    <s v="Juan Reyes's Crew"/>
    <s v="Bridge"/>
    <s v="Juan C. Reyes Diaz"/>
    <s v="05/11/2025, 23:38"/>
    <m/>
    <s v="0001-01-01T00:00:00Z"/>
    <m/>
    <s v="0001-01-01T00:00:00Z"/>
    <m/>
    <m/>
    <s v="2023-034"/>
    <x v="5"/>
    <x v="4"/>
    <x v="6"/>
    <s v="05/11/2025 11:38 PM"/>
    <d v="1901-01-01T00:00:00"/>
    <x v="0"/>
    <s v="483 6021C - HYRDO Clean Tanks"/>
    <n v="0.5"/>
    <s v="EACH"/>
    <s v="Juan Reyes's Crew"/>
  </r>
  <r>
    <n v="101097"/>
    <s v="2023-034"/>
    <s v="Dallas IH 45 Bridge Maintenanc"/>
    <s v="439 6017I"/>
    <s v="CO Rem Cure Blankets"/>
    <n v="7180"/>
    <s v="SF"/>
    <s v="05/11/2025"/>
    <s v="Draft"/>
    <s v="Juan Reyes's Crew"/>
    <s v="Bridge"/>
    <s v="Juan C. Reyes Diaz"/>
    <s v="05/11/2025, 23:41"/>
    <m/>
    <s v="0001-01-01T00:00:00Z"/>
    <m/>
    <s v="0001-01-01T00:00:00Z"/>
    <m/>
    <m/>
    <s v="2023-034"/>
    <x v="5"/>
    <x v="4"/>
    <x v="6"/>
    <s v="05/11/2025 11:41 PM"/>
    <d v="1901-01-01T00:00:00"/>
    <x v="0"/>
    <s v="439 6017I - CO Rem Cure Blankets"/>
    <n v="7180"/>
    <s v="SF"/>
    <s v="Juan Reyes's Crew"/>
  </r>
  <r>
    <n v="101693"/>
    <s v="2024-030"/>
    <s v="Matagorda SH 35 Bridge Replace"/>
    <s v="9000 100B"/>
    <s v="SUPERINTENDENT"/>
    <n v="0.2"/>
    <s v="WK"/>
    <s v="05/12/2025"/>
    <s v="Draft"/>
    <s v="Andres Blanco's Crew"/>
    <s v="Bridge"/>
    <s v="Andres E. Blanco"/>
    <s v="05/18/2025, 23:03"/>
    <m/>
    <s v="0001-01-01T00:00:00Z"/>
    <m/>
    <s v="0001-01-01T00:00:00Z"/>
    <m/>
    <m/>
    <s v="2024-030"/>
    <x v="0"/>
    <x v="0"/>
    <x v="3"/>
    <s v="05/18/2025 11:03 PM"/>
    <d v="1901-01-01T00:00:00"/>
    <x v="0"/>
    <s v="9000 100B - SUPERINTENDENT"/>
    <n v="0.2"/>
    <s v="WK"/>
    <s v="Andres Blanco's Crew"/>
  </r>
  <r>
    <n v="101694"/>
    <s v="2024-030"/>
    <s v="Matagorda SH 35 Bridge Replace"/>
    <s v="9000 100B"/>
    <s v="SUPERINTENDENT"/>
    <n v="0.2"/>
    <s v="WK"/>
    <s v="05/13/2025"/>
    <s v="Draft"/>
    <s v="Andres Blanco's Crew"/>
    <s v="Bridge"/>
    <s v="Andres E. Blanco"/>
    <s v="05/18/2025, 23:03"/>
    <m/>
    <s v="0001-01-01T00:00:00Z"/>
    <m/>
    <s v="0001-01-01T00:00:00Z"/>
    <m/>
    <m/>
    <s v="2024-030"/>
    <x v="0"/>
    <x v="0"/>
    <x v="2"/>
    <s v="05/18/2025 11:03 PM"/>
    <d v="1901-01-01T00:00:00"/>
    <x v="0"/>
    <s v="9000 100B - SUPERINTENDENT"/>
    <n v="0.2"/>
    <s v="WK"/>
    <s v="Andres Blanco's Crew"/>
  </r>
  <r>
    <n v="101695"/>
    <s v="2024-030"/>
    <s v="Matagorda SH 35 Bridge Replace"/>
    <s v="9000 100B"/>
    <s v="SUPERINTENDENT"/>
    <n v="0.2"/>
    <s v="WK"/>
    <s v="05/14/2025"/>
    <s v="Draft"/>
    <s v="Andres Blanco's Crew"/>
    <s v="Bridge"/>
    <s v="Andres E. Blanco"/>
    <s v="05/18/2025, 23:04"/>
    <m/>
    <s v="0001-01-01T00:00:00Z"/>
    <m/>
    <s v="0001-01-01T00:00:00Z"/>
    <m/>
    <m/>
    <s v="2024-030"/>
    <x v="0"/>
    <x v="0"/>
    <x v="0"/>
    <s v="05/18/2025 11:04 PM"/>
    <d v="1901-01-01T00:00:00"/>
    <x v="0"/>
    <s v="9000 100B - SUPERINTENDENT"/>
    <n v="0.2"/>
    <s v="WK"/>
    <s v="Andres Blanco's Crew"/>
  </r>
  <r>
    <n v="101696"/>
    <s v="2024-030"/>
    <s v="Matagorda SH 35 Bridge Replace"/>
    <s v="9000 100B"/>
    <s v="SUPERINTENDENT"/>
    <n v="0.2"/>
    <s v="WK"/>
    <s v="05/15/2025"/>
    <s v="Draft"/>
    <s v="Andres Blanco's Crew"/>
    <s v="Bridge"/>
    <s v="Andres E. Blanco"/>
    <s v="05/18/2025, 23:04"/>
    <m/>
    <s v="0001-01-01T00:00:00Z"/>
    <m/>
    <s v="0001-01-01T00:00:00Z"/>
    <m/>
    <m/>
    <s v="2024-030"/>
    <x v="0"/>
    <x v="0"/>
    <x v="1"/>
    <s v="05/18/2025 11:04 PM"/>
    <d v="1901-01-01T00:00:00"/>
    <x v="0"/>
    <s v="9000 100B - SUPERINTENDENT"/>
    <n v="0.2"/>
    <s v="WK"/>
    <s v="Andres Blanco's Crew"/>
  </r>
  <r>
    <n v="101697"/>
    <s v="2024-030"/>
    <s v="Matagorda SH 35 Bridge Replace"/>
    <s v="9000 100B"/>
    <s v="SUPERINTENDENT"/>
    <n v="0.2"/>
    <s v="WK"/>
    <s v="05/16/2025"/>
    <s v="Draft"/>
    <s v="Andres Blanco's Crew"/>
    <s v="Bridge"/>
    <s v="Andres E. Blanco"/>
    <s v="05/18/2025, 23:04"/>
    <m/>
    <s v="0001-01-01T00:00:00Z"/>
    <m/>
    <s v="0001-01-01T00:00:00Z"/>
    <m/>
    <m/>
    <s v="2024-030"/>
    <x v="0"/>
    <x v="0"/>
    <x v="4"/>
    <s v="05/18/2025 11:04 PM"/>
    <d v="1901-01-01T00:00:00"/>
    <x v="0"/>
    <s v="9000 100B - SUPERINTENDENT"/>
    <n v="0.2"/>
    <s v="WK"/>
    <s v="Andres Blanco's Crew"/>
  </r>
  <r>
    <n v="101709"/>
    <s v="2024-004"/>
    <s v="City of Dallas Sidewalk 2024"/>
    <s v="200 4000B"/>
    <s v="355 FG SDW 4"/>
    <n v="800"/>
    <s v="SF"/>
    <s v="05/16/2025"/>
    <s v="Draft"/>
    <s v="Daniel Lopez's Crew"/>
    <s v="Concrete"/>
    <s v="Daniel Lopez"/>
    <s v="05/19/2025, 06:49"/>
    <m/>
    <s v="0001-01-01T00:00:00Z"/>
    <m/>
    <s v="0001-01-01T00:00:00Z"/>
    <m/>
    <m/>
    <s v="2024-004"/>
    <x v="2"/>
    <x v="2"/>
    <x v="4"/>
    <s v="05/19/2025 6:49 AM"/>
    <d v="1901-01-01T00:00:00"/>
    <x v="0"/>
    <s v="200 4000B - 355 FG SDW 4"/>
    <n v="800"/>
    <s v="SF"/>
    <s v="Daniel Lopez's Crew"/>
  </r>
  <r>
    <n v="101426"/>
    <s v="2024-004"/>
    <s v="City of Dallas Sidewalk 2024"/>
    <s v="200 4000C"/>
    <s v="355 F P S SDW 4"/>
    <n v="685"/>
    <s v="SF"/>
    <s v="05/14/2025"/>
    <s v="Draft"/>
    <s v="Daniel Lopez's Crew"/>
    <s v="Concrete"/>
    <s v="Daniel Lopez"/>
    <s v="05/15/2025, 06:30"/>
    <m/>
    <s v="0001-01-01T00:00:00Z"/>
    <m/>
    <s v="0001-01-01T00:00:00Z"/>
    <m/>
    <m/>
    <s v="2024-004"/>
    <x v="2"/>
    <x v="2"/>
    <x v="0"/>
    <s v="05/15/2025 6:30 AM"/>
    <d v="1901-01-01T00:00:00"/>
    <x v="0"/>
    <s v="200 4000C - 355 F P S SDW 4"/>
    <n v="685"/>
    <s v="SF"/>
    <s v="Daniel Lopez's Crew"/>
  </r>
  <r>
    <n v="101427"/>
    <s v="2024-004"/>
    <s v="City of Dallas Sidewalk 2024"/>
    <s v="200 4000B"/>
    <s v="355 FG SDW 4"/>
    <n v="685"/>
    <s v="SF"/>
    <s v="05/14/2025"/>
    <s v="Draft"/>
    <s v="Daniel Lopez's Crew"/>
    <s v="Concrete"/>
    <s v="Daniel Lopez"/>
    <s v="05/15/2025, 06:30"/>
    <m/>
    <s v="0001-01-01T00:00:00Z"/>
    <m/>
    <s v="0001-01-01T00:00:00Z"/>
    <m/>
    <m/>
    <s v="2024-004"/>
    <x v="2"/>
    <x v="2"/>
    <x v="0"/>
    <s v="05/15/2025 6:30 AM"/>
    <d v="1901-01-01T00:00:00"/>
    <x v="0"/>
    <s v="200 4000B - 355 FG SDW 4"/>
    <n v="685"/>
    <s v="SF"/>
    <s v="Daniel Lopez's Crew"/>
  </r>
  <r>
    <n v="101428"/>
    <s v="2024-004"/>
    <s v="City of Dallas Sidewalk 2024"/>
    <s v="200 4000A"/>
    <s v="355 REM SDW 4"/>
    <n v="600"/>
    <s v="SF"/>
    <s v="05/14/2025"/>
    <s v="Draft"/>
    <s v="Daniel Lopez's Crew"/>
    <s v="Concrete"/>
    <s v="Daniel Lopez"/>
    <s v="05/15/2025, 06:33"/>
    <m/>
    <s v="0001-01-01T00:00:00Z"/>
    <m/>
    <s v="0001-01-01T00:00:00Z"/>
    <m/>
    <m/>
    <s v="2024-004"/>
    <x v="2"/>
    <x v="2"/>
    <x v="0"/>
    <s v="05/15/2025 6:33 AM"/>
    <d v="1901-01-01T00:00:00"/>
    <x v="0"/>
    <s v="200 4000A - 355 REM SDW 4"/>
    <n v="600"/>
    <s v="SF"/>
    <s v="Daniel Lopez's Crew"/>
  </r>
  <r>
    <n v="101429"/>
    <s v="2024-004"/>
    <s v="City of Dallas Sidewalk 2024"/>
    <s v="460 4000A"/>
    <s v="623 INS DOWEL SDW LUG"/>
    <n v="137"/>
    <s v="LF"/>
    <s v="05/14/2025"/>
    <s v="Draft"/>
    <s v="Daniel Lopez's Crew"/>
    <s v="Concrete"/>
    <s v="Daniel Lopez"/>
    <s v="05/15/2025, 06:39"/>
    <m/>
    <s v="0001-01-01T00:00:00Z"/>
    <m/>
    <s v="0001-01-01T00:00:00Z"/>
    <m/>
    <m/>
    <s v="2024-004"/>
    <x v="2"/>
    <x v="2"/>
    <x v="0"/>
    <s v="05/15/2025 6:39 AM"/>
    <d v="1901-01-01T00:00:00"/>
    <x v="0"/>
    <s v="460 4000A - 623 INS DOWEL SDW LUG"/>
    <n v="137"/>
    <s v="LF"/>
    <s v="Daniel Lopez's Crew"/>
  </r>
  <r>
    <n v="101646"/>
    <s v="2021-017"/>
    <s v="Plano Collin Creek Culvert Imp"/>
    <s v="520 7001A"/>
    <s v="Clean Project  2% of DL"/>
    <n v="0.35"/>
    <s v="WK"/>
    <s v="05/16/2025"/>
    <s v="Draft"/>
    <s v="Jose Rivera's Crew"/>
    <s v="Concrete"/>
    <s v="Jose J. Rivera"/>
    <s v="05/17/2025, 11:17"/>
    <m/>
    <s v="0001-01-01T00:00:00Z"/>
    <m/>
    <s v="0001-01-01T00:00:00Z"/>
    <m/>
    <m/>
    <s v="2021-017"/>
    <x v="8"/>
    <x v="2"/>
    <x v="4"/>
    <s v="05/17/2025 11:17 AM"/>
    <d v="1901-01-01T00:00:00"/>
    <x v="0"/>
    <s v="520 7001A - Clean Project  2% of DL"/>
    <n v="0.35"/>
    <s v="WK"/>
    <s v="Jose Rivera's Crew"/>
  </r>
  <r>
    <n v="101342"/>
    <s v="2024-004"/>
    <s v="City of Dallas Sidewalk 2024"/>
    <s v="580 4000A"/>
    <s v="1601A TRAFFIC CONTROL"/>
    <n v="0.2"/>
    <s v="WKS"/>
    <s v="05/13/2025"/>
    <s v="Draft"/>
    <s v="Roberto Lumbreras's Crew"/>
    <s v="Traffic"/>
    <s v="Roberto Lumbreras"/>
    <s v="05/14/2025, 06:28"/>
    <m/>
    <s v="0001-01-01T00:00:00Z"/>
    <m/>
    <s v="0001-01-01T00:00:00Z"/>
    <m/>
    <m/>
    <s v="2024-004"/>
    <x v="2"/>
    <x v="2"/>
    <x v="2"/>
    <s v="05/14/2025 6:28 AM"/>
    <d v="1901-01-01T00:00:00"/>
    <x v="0"/>
    <s v="580 4000A - 1601A TRAFFIC CONTROL"/>
    <n v="0.2"/>
    <s v="WKS"/>
    <s v="Roberto Lumbreras's Crew"/>
  </r>
  <r>
    <n v="101581"/>
    <s v="2024-012"/>
    <s v="Dallas IH 635 U-Turn Bridge"/>
    <s v="168 6001A"/>
    <s v="VEGETATIVE WATERING"/>
    <n v="5301"/>
    <s v="GAL"/>
    <s v="05/16/2025"/>
    <s v="Draft"/>
    <s v="Ramiro Vazquez's Crew"/>
    <s v="Bridge"/>
    <s v="Alberto Zuniga"/>
    <s v="05/16/2025, 15:20"/>
    <m/>
    <s v="0001-01-01T00:00:00Z"/>
    <m/>
    <s v="0001-01-01T00:00:00Z"/>
    <m/>
    <m/>
    <s v="2024-012"/>
    <x v="4"/>
    <x v="2"/>
    <x v="4"/>
    <s v="05/16/2025 3:20 PM"/>
    <d v="1901-01-01T00:00:00"/>
    <x v="0"/>
    <s v="168 6001A - VEGETATIVE WATERING"/>
    <n v="5301"/>
    <s v="GAL"/>
    <s v="Ramiro Vazquez's Crew"/>
  </r>
  <r>
    <n v="101582"/>
    <s v="2024-012"/>
    <s v="Dallas IH 635 U-Turn Bridge"/>
    <s v="422 6048B"/>
    <s v="BR SDWK F P S"/>
    <n v="350"/>
    <s v="SF"/>
    <s v="05/16/2025"/>
    <s v="Draft"/>
    <s v="Ramiro Vazquez's Crew"/>
    <s v="Bridge"/>
    <s v="Alberto Zuniga"/>
    <s v="05/16/2025, 15:22"/>
    <m/>
    <s v="0001-01-01T00:00:00Z"/>
    <m/>
    <s v="0001-01-01T00:00:00Z"/>
    <m/>
    <m/>
    <s v="2024-012"/>
    <x v="4"/>
    <x v="2"/>
    <x v="4"/>
    <s v="05/16/2025 3:22 PM"/>
    <d v="1901-01-01T00:00:00"/>
    <x v="0"/>
    <s v="422 6048B - BR SDWK F P S"/>
    <n v="350"/>
    <s v="SF"/>
    <s v="Ramiro Vazquez's Crew"/>
  </r>
  <r>
    <n v="101579"/>
    <s v="2024-012"/>
    <s v="Dallas IH 635 U-Turn Bridge"/>
    <s v="451 6032D"/>
    <s v="RET C221 Dowel"/>
    <n v="148"/>
    <s v="EA"/>
    <s v="05/16/2025"/>
    <s v="Draft"/>
    <s v="Juan C. Vasquez's Crew"/>
    <s v="Bridge"/>
    <s v="Alberto Zuniga"/>
    <s v="05/16/2025, 15:14"/>
    <m/>
    <s v="0001-01-01T00:00:00Z"/>
    <m/>
    <s v="0001-01-01T00:00:00Z"/>
    <m/>
    <m/>
    <s v="2024-012"/>
    <x v="4"/>
    <x v="2"/>
    <x v="4"/>
    <s v="05/16/2025 3:14 PM"/>
    <d v="1901-01-01T00:00:00"/>
    <x v="0"/>
    <s v="451 6032D - RET C221 Dowel"/>
    <n v="148"/>
    <s v="EA"/>
    <s v="Juan C. Vasquez's Crew"/>
  </r>
  <r>
    <n v="101580"/>
    <s v="2024-012"/>
    <s v="Dallas IH 635 U-Turn Bridge"/>
    <s v="422 6048A"/>
    <s v="BR SDWK Ins Dowels"/>
    <n v="145"/>
    <s v="EA"/>
    <s v="05/16/2025"/>
    <s v="Draft"/>
    <s v="Juan C. Vasquez's Crew"/>
    <s v="Bridge"/>
    <s v="Alberto Zuniga"/>
    <s v="05/16/2025, 15:14"/>
    <m/>
    <s v="0001-01-01T00:00:00Z"/>
    <m/>
    <s v="0001-01-01T00:00:00Z"/>
    <m/>
    <m/>
    <s v="2024-012"/>
    <x v="4"/>
    <x v="2"/>
    <x v="4"/>
    <s v="05/16/2025 3:14 PM"/>
    <d v="1901-01-01T00:00:00"/>
    <x v="0"/>
    <s v="422 6048A - BR SDWK Ins Dowels"/>
    <n v="145"/>
    <s v="EA"/>
    <s v="Juan C. Vasquez's Crew"/>
  </r>
  <r>
    <n v="101502"/>
    <s v="2024-028"/>
    <s v="Harris VA Bearing Pad Replacem"/>
    <s v="502 6001B"/>
    <s v="TRAFFIC C  Daily Closures"/>
    <n v="0.33"/>
    <s v="DAY"/>
    <s v="05/15/2025"/>
    <s v="Draft"/>
    <s v="Reyneri Caballero's Crew"/>
    <s v="Traffic"/>
    <s v="Reyneri M. Caballero"/>
    <s v="05/15/2025, 18:24"/>
    <m/>
    <s v="0001-01-01T00:00:00Z"/>
    <m/>
    <s v="0001-01-01T00:00:00Z"/>
    <m/>
    <m/>
    <s v="2024-028"/>
    <x v="7"/>
    <x v="0"/>
    <x v="1"/>
    <s v="05/15/2025 6:24 PM"/>
    <d v="1901-01-01T00:00:00"/>
    <x v="0"/>
    <s v="502 6001B - TRAFFIC C  Daily Closures"/>
    <n v="0.33"/>
    <s v="DAY"/>
    <s v="Reyneri Caballero's Crew"/>
  </r>
  <r>
    <n v="101670"/>
    <s v="2024-028"/>
    <s v="Harris VA Bearing Pad Replacem"/>
    <s v="502 6001B"/>
    <s v="TRAFFIC C  Daily Closures"/>
    <n v="0.33"/>
    <s v="DAY"/>
    <s v="05/16/2025"/>
    <s v="Draft"/>
    <s v="Reyneri Caballero's Crew"/>
    <s v="Traffic"/>
    <s v="Reyneri M. Caballero"/>
    <s v="05/18/2025, 11:03"/>
    <m/>
    <s v="0001-01-01T00:00:00Z"/>
    <m/>
    <s v="0001-01-01T00:00:00Z"/>
    <m/>
    <m/>
    <s v="2024-028"/>
    <x v="7"/>
    <x v="0"/>
    <x v="4"/>
    <s v="05/18/2025 11:03 AM"/>
    <d v="1901-01-01T00:00:00"/>
    <x v="0"/>
    <s v="502 6001B - TRAFFIC C  Daily Closures"/>
    <n v="0.33"/>
    <s v="DAY"/>
    <s v="Reyneri Caballero's Crew"/>
  </r>
  <r>
    <n v="101391"/>
    <s v="2024-030"/>
    <s v="Matagorda SH 35 Bridge Replace"/>
    <s v="502 6001B"/>
    <s v="TRAFF Ragle Main"/>
    <n v="0.25"/>
    <s v="WK"/>
    <s v="05/14/2025"/>
    <s v="Draft"/>
    <s v="Reyneri Caballero's Crew"/>
    <s v="Traffic"/>
    <s v="Reyneri M. Caballero"/>
    <s v="05/14/2025, 15:13"/>
    <m/>
    <s v="0001-01-01T00:00:00Z"/>
    <m/>
    <s v="0001-01-01T00:00:00Z"/>
    <m/>
    <m/>
    <s v="2024-030"/>
    <x v="0"/>
    <x v="0"/>
    <x v="0"/>
    <s v="05/14/2025 3:13 PM"/>
    <d v="1901-01-01T00:00:00"/>
    <x v="0"/>
    <s v="502 6001B - TRAFF Ragle Main"/>
    <n v="0.25"/>
    <s v="WK"/>
    <s v="Reyneri Caballero's Crew"/>
  </r>
  <r>
    <n v="101323"/>
    <s v="2024-030"/>
    <s v="Matagorda SH 35 Bridge Replace"/>
    <s v="502 6001B"/>
    <s v="TRAFF Ragle Main"/>
    <n v="0.25"/>
    <s v="WK"/>
    <s v="05/13/2025"/>
    <s v="Draft"/>
    <s v="Reyneri Caballero's Crew"/>
    <s v="Traffic"/>
    <s v="Reyneri M. Caballero"/>
    <s v="05/13/2025, 17:08"/>
    <m/>
    <s v="0001-01-01T00:00:00Z"/>
    <m/>
    <s v="0001-01-01T00:00:00Z"/>
    <m/>
    <m/>
    <s v="2024-030"/>
    <x v="0"/>
    <x v="0"/>
    <x v="2"/>
    <s v="05/13/2025 5:08 PM"/>
    <d v="1901-01-01T00:00:00"/>
    <x v="0"/>
    <s v="502 6001B - TRAFF Ragle Main"/>
    <n v="0.25"/>
    <s v="WK"/>
    <s v="Reyneri Caballero's Crew"/>
  </r>
  <r>
    <n v="101509"/>
    <s v="2024-023"/>
    <s v="Tarrant Riverside Bridge Rehab"/>
    <s v="422 6002V"/>
    <s v="DECK Rem Soffit System"/>
    <n v="360"/>
    <s v="SF"/>
    <s v="05/15/2025"/>
    <s v="Draft"/>
    <s v="Alonso Miramontes's Crew"/>
    <s v="Bridge"/>
    <s v="Alonso Miramontes"/>
    <s v="05/15/2025, 20:32"/>
    <m/>
    <s v="0001-01-01T00:00:00Z"/>
    <m/>
    <s v="0001-01-01T00:00:00Z"/>
    <m/>
    <m/>
    <s v="2024-023"/>
    <x v="9"/>
    <x v="1"/>
    <x v="1"/>
    <s v="05/15/2025 8:32 PM"/>
    <d v="1901-01-01T00:00:00"/>
    <x v="0"/>
    <s v="422 6002V - DECK Rem Soffit System"/>
    <n v="360"/>
    <s v="SF"/>
    <s v="Alonso Miramontes's Crew"/>
  </r>
  <r>
    <n v="101590"/>
    <s v="2024-023"/>
    <s v="Tarrant Riverside Bridge Rehab"/>
    <s v="420 6066A"/>
    <s v="CLC CONC (RAIL FOUNDATION)"/>
    <n v="2"/>
    <s v="CY"/>
    <s v="05/16/2025"/>
    <s v="Draft"/>
    <s v="Alonso Miramontes's Crew"/>
    <s v="Bridge"/>
    <s v="Alonso Miramontes"/>
    <s v="05/16/2025, 20:38"/>
    <m/>
    <s v="0001-01-01T00:00:00Z"/>
    <m/>
    <s v="0001-01-01T00:00:00Z"/>
    <m/>
    <m/>
    <s v="2024-023"/>
    <x v="9"/>
    <x v="1"/>
    <x v="4"/>
    <s v="05/16/2025 8:38 PM"/>
    <d v="1901-01-01T00:00:00"/>
    <x v="0"/>
    <s v="420 6066A - CLC CONC (RAIL FOUNDATION)"/>
    <n v="2"/>
    <s v="CY"/>
    <s v="Alonso Miramontes's Crew"/>
  </r>
  <r>
    <n v="101591"/>
    <s v="2024-023"/>
    <s v="Tarrant Riverside Bridge Rehab"/>
    <s v="422 6002V"/>
    <s v="DECK Rem Soffit System"/>
    <n v="540"/>
    <s v="SF"/>
    <s v="05/16/2025"/>
    <s v="Draft"/>
    <s v="Alonso Miramontes's Crew"/>
    <s v="Bridge"/>
    <s v="Alonso Miramontes"/>
    <s v="05/16/2025, 20:38"/>
    <m/>
    <s v="0001-01-01T00:00:00Z"/>
    <m/>
    <s v="0001-01-01T00:00:00Z"/>
    <m/>
    <m/>
    <s v="2024-023"/>
    <x v="9"/>
    <x v="1"/>
    <x v="4"/>
    <s v="05/16/2025 8:38 PM"/>
    <d v="1901-01-01T00:00:00"/>
    <x v="0"/>
    <s v="422 6002V - DECK Rem Soffit System"/>
    <n v="540"/>
    <s v="SF"/>
    <s v="Alonso Miramontes's Crew"/>
  </r>
  <r>
    <n v="101592"/>
    <s v="2024-023"/>
    <s v="Tarrant Riverside Bridge Rehab"/>
    <s v="529 6036B"/>
    <s v="CONC CURB TY II F P S"/>
    <n v="90"/>
    <s v="LF"/>
    <s v="05/16/2025"/>
    <s v="Draft"/>
    <s v="Alonso Miramontes's Crew"/>
    <s v="Bridge"/>
    <s v="Alonso Miramontes"/>
    <s v="05/16/2025, 20:39"/>
    <m/>
    <s v="0001-01-01T00:00:00Z"/>
    <m/>
    <s v="0001-01-01T00:00:00Z"/>
    <m/>
    <m/>
    <s v="2024-023"/>
    <x v="9"/>
    <x v="1"/>
    <x v="4"/>
    <s v="05/16/2025 8:39 PM"/>
    <d v="1901-01-01T00:00:00"/>
    <x v="0"/>
    <s v="529 6036B - CONC CURB TY II F P S"/>
    <n v="90"/>
    <s v="LF"/>
    <s v="Alonso Miramontes's Crew"/>
  </r>
  <r>
    <n v="101527"/>
    <s v="2023-032"/>
    <s v="IH-345 BRIDGE REHABILITATION"/>
    <s v="450 6011F"/>
    <s v="RAIL T402 Slipform"/>
    <n v="125"/>
    <s v="LF"/>
    <s v="05/15/2025"/>
    <s v="Draft"/>
    <s v="Juan Ruiz's Crew"/>
    <s v="Bridge"/>
    <s v="Juan L. Ruiz"/>
    <s v="05/16/2025, 05:43"/>
    <m/>
    <s v="0001-01-01T00:00:00Z"/>
    <m/>
    <s v="0001-01-01T00:00:00Z"/>
    <m/>
    <m/>
    <s v="2023-032"/>
    <x v="6"/>
    <x v="4"/>
    <x v="1"/>
    <s v="05/16/2025 5:43 AM"/>
    <d v="1901-01-01T00:00:00"/>
    <x v="0"/>
    <s v="450 6011F - RAIL T402 Slipform"/>
    <n v="125"/>
    <s v="LF"/>
    <s v="Juan Ruiz's Crew"/>
  </r>
  <r>
    <n v="101521"/>
    <s v="2023-032"/>
    <s v="IH-345 BRIDGE REHABILITATION"/>
    <s v="4106 6001G"/>
    <s v="PPO Conc Overlay Pour"/>
    <n v="11"/>
    <s v="CY"/>
    <s v="05/14/2025"/>
    <s v="Draft"/>
    <s v="Juan Ruiz's Crew"/>
    <s v="Bridge"/>
    <s v="Juan L. Ruiz"/>
    <s v="05/16/2025, 05:17"/>
    <m/>
    <s v="0001-01-01T00:00:00Z"/>
    <m/>
    <s v="0001-01-01T00:00:00Z"/>
    <m/>
    <m/>
    <s v="2023-032"/>
    <x v="6"/>
    <x v="4"/>
    <x v="0"/>
    <s v="05/16/2025 5:17 AM"/>
    <d v="1901-01-01T00:00:00"/>
    <x v="0"/>
    <s v="4106 6001G - PPO Conc Overlay Pour"/>
    <n v="11"/>
    <s v="CY"/>
    <s v="Juan Ruiz's Crew"/>
  </r>
  <r>
    <n v="101522"/>
    <s v="2023-032"/>
    <s v="IH-345 BRIDGE REHABILITATION"/>
    <s v="4106 6001H"/>
    <s v="PPO Conc Overlay Clean After P"/>
    <n v="0.3"/>
    <s v="EACH"/>
    <s v="05/14/2025"/>
    <s v="Draft"/>
    <s v="Juan Ruiz's Crew"/>
    <s v="Bridge"/>
    <s v="Juan L. Ruiz"/>
    <s v="05/16/2025, 05:17"/>
    <m/>
    <s v="0001-01-01T00:00:00Z"/>
    <m/>
    <s v="0001-01-01T00:00:00Z"/>
    <m/>
    <m/>
    <s v="2023-032"/>
    <x v="6"/>
    <x v="4"/>
    <x v="0"/>
    <s v="05/16/2025 5:17 AM"/>
    <d v="1901-01-01T00:00:00"/>
    <x v="0"/>
    <s v="4106 6001H - PPO Conc Overlay Clean After P"/>
    <n v="0.3"/>
    <s v="EACH"/>
    <s v="Juan Ruiz's Crew"/>
  </r>
  <r>
    <n v="101529"/>
    <s v="2023-032"/>
    <s v="IH-345 BRIDGE REHABILITATION"/>
    <s v="450 6011E"/>
    <s v="RAIL T402 Dry Run"/>
    <n v="125"/>
    <s v="LF"/>
    <s v="05/15/2025"/>
    <s v="Draft"/>
    <s v="Juan Ruiz's Crew"/>
    <s v="Bridge"/>
    <s v="Juan L. Ruiz"/>
    <s v="05/16/2025, 05:44"/>
    <m/>
    <s v="0001-01-01T00:00:00Z"/>
    <m/>
    <s v="0001-01-01T00:00:00Z"/>
    <m/>
    <m/>
    <s v="2023-032"/>
    <x v="6"/>
    <x v="4"/>
    <x v="1"/>
    <s v="05/16/2025 5:44 AM"/>
    <d v="1901-01-01T00:00:00"/>
    <x v="0"/>
    <s v="450 6011E - RAIL T402 Dry Run"/>
    <n v="125"/>
    <s v="LF"/>
    <s v="Juan Ruiz's Crew"/>
  </r>
  <r>
    <n v="101337"/>
    <s v="2023-032"/>
    <s v="IH-345 BRIDGE REHABILITATION"/>
    <s v="451 6012L"/>
    <s v="RET T402 Rail Mesh Install"/>
    <n v="154"/>
    <s v="LF"/>
    <s v="05/13/2025"/>
    <s v="Draft"/>
    <s v="Juan Ruiz's Crew"/>
    <s v="Bridge"/>
    <s v="Juan L. Ruiz"/>
    <s v="05/14/2025, 05:14"/>
    <m/>
    <s v="0001-01-01T00:00:00Z"/>
    <m/>
    <s v="0001-01-01T00:00:00Z"/>
    <m/>
    <m/>
    <s v="2023-032"/>
    <x v="6"/>
    <x v="4"/>
    <x v="2"/>
    <s v="05/14/2025 5:14 AM"/>
    <d v="1901-01-01T00:00:00"/>
    <x v="0"/>
    <s v="451 6012L - RET T402 Rail Mesh Install"/>
    <n v="154"/>
    <s v="LF"/>
    <s v="Juan Ruiz's Crew"/>
  </r>
  <r>
    <n v="101661"/>
    <s v="2023-034"/>
    <s v="Dallas IH 45 Bridge Maintenanc"/>
    <s v="512 6095B"/>
    <s v="PTB STL MO Set Barrier"/>
    <n v="2000"/>
    <s v="LF"/>
    <s v="05/16/2025"/>
    <s v="Draft"/>
    <s v="Juan Ruiz's Crew"/>
    <s v="Bridge"/>
    <s v="Juan L. Ruiz"/>
    <s v="05/18/2025, 04:18"/>
    <m/>
    <s v="0001-01-01T00:00:00Z"/>
    <m/>
    <s v="0001-01-01T00:00:00Z"/>
    <m/>
    <m/>
    <s v="2023-034"/>
    <x v="5"/>
    <x v="4"/>
    <x v="4"/>
    <s v="05/18/2025 4:18 AM"/>
    <d v="1901-01-01T00:00:00"/>
    <x v="0"/>
    <s v="512 6095B - PTB STL MO Set Barrier"/>
    <n v="2000"/>
    <s v="LF"/>
    <s v="Juan Ruiz's Crew"/>
  </r>
  <r>
    <n v="101663"/>
    <s v="2023-034"/>
    <s v="Dallas IH 45 Bridge Maintenanc"/>
    <s v="439 6017D"/>
    <s v="CO Prep for Overlay"/>
    <n v="0.25"/>
    <s v="EACH"/>
    <s v="05/16/2025"/>
    <s v="Draft"/>
    <s v="Juan Ruiz's Crew"/>
    <s v="Bridge"/>
    <s v="Juan L. Ruiz"/>
    <s v="05/18/2025, 04:20"/>
    <m/>
    <s v="0001-01-01T00:00:00Z"/>
    <m/>
    <s v="0001-01-01T00:00:00Z"/>
    <m/>
    <m/>
    <s v="2023-034"/>
    <x v="5"/>
    <x v="4"/>
    <x v="4"/>
    <s v="05/18/2025 4:20 AM"/>
    <d v="1901-01-01T00:00:00"/>
    <x v="0"/>
    <s v="439 6017D - CO Prep for Overlay"/>
    <n v="0.25"/>
    <s v="EACH"/>
    <s v="Juan Ruiz's Crew"/>
  </r>
  <r>
    <n v="101664"/>
    <s v="2023-034"/>
    <s v="Dallas IH 45 Bridge Maintenanc"/>
    <s v="439 6017G"/>
    <s v="CO Pour"/>
    <n v="28.5"/>
    <s v="CY"/>
    <s v="05/17/2025"/>
    <s v="Draft"/>
    <s v="Juan Ruiz's Crew"/>
    <s v="Bridge"/>
    <s v="Juan L. Ruiz"/>
    <s v="05/18/2025, 04:23"/>
    <m/>
    <s v="0001-01-01T00:00:00Z"/>
    <m/>
    <s v="0001-01-01T00:00:00Z"/>
    <m/>
    <m/>
    <s v="2023-034"/>
    <x v="5"/>
    <x v="4"/>
    <x v="5"/>
    <s v="05/18/2025 4:23 AM"/>
    <d v="1901-01-01T00:00:00"/>
    <x v="0"/>
    <s v="439 6017G - CO Pour"/>
    <n v="28.5"/>
    <s v="CY"/>
    <s v="Juan Ruiz's Crew"/>
  </r>
  <r>
    <n v="101210"/>
    <s v="2025-007"/>
    <s v="SM-Dallas SH 310 Intersection"/>
    <s v="104 6001A"/>
    <s v="Break Rem Conc Pav 9"/>
    <n v="430"/>
    <s v="SY"/>
    <s v="05/12/2025"/>
    <s v="Draft"/>
    <s v="Aaron Concha's Crew"/>
    <s v="Concrete"/>
    <s v="Aaron Concha"/>
    <s v="05/12/2025, 17:13"/>
    <m/>
    <s v="0001-01-01T00:00:00Z"/>
    <m/>
    <s v="0001-01-01T00:00:00Z"/>
    <m/>
    <m/>
    <s v="2025-007"/>
    <x v="10"/>
    <x v="3"/>
    <x v="3"/>
    <s v="05/12/2025 5:13 PM"/>
    <d v="1901-01-01T00:00:00"/>
    <x v="0"/>
    <s v="104 6001A - Break Rem Conc Pav 9"/>
    <n v="430"/>
    <s v="SY"/>
    <s v="Aaron Concha's Crew"/>
  </r>
  <r>
    <n v="101211"/>
    <s v="2025-007"/>
    <s v="SM-Dallas SH 310 Intersection"/>
    <s v="104 6022A"/>
    <s v="Rem Haul off Curb and Gutter"/>
    <n v="32"/>
    <s v="LF"/>
    <s v="05/12/2025"/>
    <s v="Draft"/>
    <s v="Aaron Concha's Crew"/>
    <s v="Concrete"/>
    <s v="Aaron Concha"/>
    <s v="05/12/2025, 17:13"/>
    <m/>
    <s v="0001-01-01T00:00:00Z"/>
    <m/>
    <s v="0001-01-01T00:00:00Z"/>
    <m/>
    <m/>
    <s v="2025-007"/>
    <x v="10"/>
    <x v="3"/>
    <x v="3"/>
    <s v="05/12/2025 5:13 PM"/>
    <d v="1901-01-01T00:00:00"/>
    <x v="0"/>
    <s v="104 6022A - Rem Haul off Curb and Gutter"/>
    <n v="32"/>
    <s v="LF"/>
    <s v="Aaron Concha's Crew"/>
  </r>
  <r>
    <n v="101212"/>
    <s v="2025-007"/>
    <s v="SM-Dallas SH 310 Intersection"/>
    <s v="260 6006A"/>
    <s v="Rough G for Lime 6 EXST MATL"/>
    <n v="560"/>
    <s v="SY"/>
    <s v="05/12/2025"/>
    <s v="Draft"/>
    <s v="Aaron Concha's Crew"/>
    <s v="Concrete"/>
    <s v="Aaron Concha"/>
    <s v="05/12/2025, 17:14"/>
    <m/>
    <s v="0001-01-01T00:00:00Z"/>
    <m/>
    <s v="0001-01-01T00:00:00Z"/>
    <m/>
    <m/>
    <s v="2025-007"/>
    <x v="10"/>
    <x v="3"/>
    <x v="3"/>
    <s v="05/12/2025 5:14 PM"/>
    <d v="1901-01-01T00:00:00"/>
    <x v="0"/>
    <s v="260 6006A - Rough G for Lime 6 EXST MATL"/>
    <n v="560"/>
    <s v="SY"/>
    <s v="Aaron Concha's Crew"/>
  </r>
  <r>
    <n v="101327"/>
    <s v="2025-007"/>
    <s v="SM-Dallas SH 310 Intersection"/>
    <s v="260 6006A"/>
    <s v="Rough G for Lime 6 EXST MATL"/>
    <n v="1200"/>
    <s v="SY"/>
    <s v="05/13/2025"/>
    <s v="Draft"/>
    <s v="Aaron Concha's Crew"/>
    <s v="Concrete"/>
    <s v="Aaron Concha"/>
    <s v="05/13/2025, 17:55"/>
    <m/>
    <s v="0001-01-01T00:00:00Z"/>
    <m/>
    <s v="0001-01-01T00:00:00Z"/>
    <m/>
    <m/>
    <s v="2025-007"/>
    <x v="10"/>
    <x v="3"/>
    <x v="2"/>
    <s v="05/13/2025 5:55 PM"/>
    <d v="1901-01-01T00:00:00"/>
    <x v="0"/>
    <s v="260 6006A - Rough G for Lime 6 EXST MATL"/>
    <n v="1200"/>
    <s v="SY"/>
    <s v="Aaron Concha's Crew"/>
  </r>
  <r>
    <n v="101328"/>
    <s v="2025-007"/>
    <s v="SM-Dallas SH 310 Intersection"/>
    <s v="110 6001B"/>
    <s v="FG Subgrade Mainline"/>
    <n v="500"/>
    <s v="SYS"/>
    <s v="05/13/2025"/>
    <s v="Draft"/>
    <s v="Aaron Concha's Crew"/>
    <s v="Concrete"/>
    <s v="Aaron Concha"/>
    <s v="05/13/2025, 17:56"/>
    <m/>
    <s v="0001-01-01T00:00:00Z"/>
    <m/>
    <s v="0001-01-01T00:00:00Z"/>
    <m/>
    <m/>
    <s v="2025-007"/>
    <x v="10"/>
    <x v="3"/>
    <x v="2"/>
    <s v="05/13/2025 5:56 PM"/>
    <d v="1901-01-01T00:00:00"/>
    <x v="0"/>
    <s v="110 6001B - FG Subgrade Mainline"/>
    <n v="500"/>
    <s v="SYS"/>
    <s v="Aaron Concha's Crew"/>
  </r>
  <r>
    <n v="101538"/>
    <s v="2025-007"/>
    <s v="SM-Dallas SH 310 Intersection"/>
    <s v="110 6001C"/>
    <s v="FG for Slopes Slow around Driv"/>
    <n v="1200"/>
    <s v="SYS"/>
    <s v="05/15/2025"/>
    <s v="Draft"/>
    <s v="Aaron Concha's Crew"/>
    <s v="Concrete"/>
    <s v="Aaron Concha"/>
    <s v="05/16/2025, 07:06"/>
    <m/>
    <s v="0001-01-01T00:00:00Z"/>
    <m/>
    <s v="0001-01-01T00:00:00Z"/>
    <m/>
    <m/>
    <s v="2025-007"/>
    <x v="10"/>
    <x v="3"/>
    <x v="1"/>
    <s v="05/16/2025 7:06 AM"/>
    <d v="1901-01-01T00:00:00"/>
    <x v="0"/>
    <s v="110 6001C - FG for Slopes Slow around Driv"/>
    <n v="1200"/>
    <s v="SYS"/>
    <s v="Aaron Concha's Crew"/>
  </r>
  <r>
    <n v="101536"/>
    <s v="2025-007"/>
    <s v="SM-Dallas SH 310 Intersection"/>
    <s v="260 6006A"/>
    <s v="Rough G for Lime 6 EXST MATL"/>
    <n v="480"/>
    <s v="SY"/>
    <s v="05/15/2025"/>
    <s v="Draft"/>
    <s v="Aaron Concha's Crew"/>
    <s v="Concrete"/>
    <s v="Aaron Concha"/>
    <s v="05/16/2025, 07:05"/>
    <m/>
    <s v="0001-01-01T00:00:00Z"/>
    <m/>
    <s v="0001-01-01T00:00:00Z"/>
    <m/>
    <m/>
    <s v="2025-007"/>
    <x v="10"/>
    <x v="3"/>
    <x v="1"/>
    <s v="05/16/2025 7:05 AM"/>
    <d v="1901-01-01T00:00:00"/>
    <x v="0"/>
    <s v="260 6006A - Rough G for Lime 6 EXST MATL"/>
    <n v="480"/>
    <s v="SY"/>
    <s v="Aaron Concha's Crew"/>
  </r>
  <r>
    <n v="101437"/>
    <s v="2025-007"/>
    <s v="SM-Dallas SH 310 Intersection"/>
    <s v="104 6022A"/>
    <s v="Rem Haul off Curb and Gutter"/>
    <n v="120"/>
    <s v="LF"/>
    <s v="05/14/2025"/>
    <s v="Draft"/>
    <s v="Aaron Concha's Crew"/>
    <s v="Concrete"/>
    <s v="Aaron Concha"/>
    <s v="05/15/2025, 06:49"/>
    <m/>
    <s v="0001-01-01T00:00:00Z"/>
    <m/>
    <s v="0001-01-01T00:00:00Z"/>
    <m/>
    <m/>
    <s v="2025-007"/>
    <x v="10"/>
    <x v="3"/>
    <x v="0"/>
    <s v="05/15/2025 6:49 AM"/>
    <d v="1901-01-01T00:00:00"/>
    <x v="0"/>
    <s v="104 6022A - Rem Haul off Curb and Gutter"/>
    <n v="120"/>
    <s v="LF"/>
    <s v="Aaron Concha's Crew"/>
  </r>
  <r>
    <n v="101438"/>
    <s v="2025-007"/>
    <s v="SM-Dallas SH 310 Intersection"/>
    <s v="260 6006A"/>
    <s v="Rough G for Lime 6 EXST MATL"/>
    <n v="1300"/>
    <s v="SY"/>
    <s v="05/14/2025"/>
    <s v="Draft"/>
    <s v="Aaron Concha's Crew"/>
    <s v="Concrete"/>
    <s v="Aaron Concha"/>
    <s v="05/15/2025, 06:50"/>
    <m/>
    <s v="0001-01-01T00:00:00Z"/>
    <m/>
    <s v="0001-01-01T00:00:00Z"/>
    <m/>
    <m/>
    <s v="2025-007"/>
    <x v="10"/>
    <x v="3"/>
    <x v="0"/>
    <s v="05/15/2025 6:50 AM"/>
    <d v="1901-01-01T00:00:00"/>
    <x v="0"/>
    <s v="260 6006A - Rough G for Lime 6 EXST MATL"/>
    <n v="1300"/>
    <s v="SY"/>
    <s v="Aaron Concha's Crew"/>
  </r>
  <r>
    <n v="101671"/>
    <s v="2025-007"/>
    <s v="SM-Dallas SH 310 Intersection"/>
    <s v="104 6001A"/>
    <s v="Break Rem Conc Pav 9"/>
    <n v="120"/>
    <s v="SY"/>
    <s v="05/16/2025"/>
    <s v="Draft"/>
    <s v="Aaron Concha's Crew"/>
    <s v="Concrete"/>
    <s v="Aaron Concha"/>
    <s v="05/18/2025, 13:51"/>
    <m/>
    <s v="0001-01-01T00:00:00Z"/>
    <m/>
    <s v="0001-01-01T00:00:00Z"/>
    <m/>
    <m/>
    <s v="2025-007"/>
    <x v="10"/>
    <x v="3"/>
    <x v="4"/>
    <s v="05/18/2025 1:51 PM"/>
    <d v="1901-01-01T00:00:00"/>
    <x v="0"/>
    <s v="104 6001A - Break Rem Conc Pav 9"/>
    <n v="120"/>
    <s v="SY"/>
    <s v="Aaron Concha's Crew"/>
  </r>
  <r>
    <n v="101672"/>
    <s v="2025-007"/>
    <s v="SM-Dallas SH 310 Intersection"/>
    <s v="110 6001C"/>
    <s v="FG for Slopes Slow around Driv"/>
    <n v="300"/>
    <s v="SYS"/>
    <s v="05/16/2025"/>
    <s v="Draft"/>
    <s v="Aaron Concha's Crew"/>
    <s v="Concrete"/>
    <s v="Aaron Concha"/>
    <s v="05/18/2025, 13:51"/>
    <m/>
    <s v="0001-01-01T00:00:00Z"/>
    <m/>
    <s v="0001-01-01T00:00:00Z"/>
    <m/>
    <m/>
    <s v="2025-007"/>
    <x v="10"/>
    <x v="3"/>
    <x v="4"/>
    <s v="05/18/2025 1:51 PM"/>
    <d v="1901-01-01T00:00:00"/>
    <x v="0"/>
    <s v="110 6001C - FG for Slopes Slow around Driv"/>
    <n v="300"/>
    <s v="SYS"/>
    <s v="Aaron Concha's Crew"/>
  </r>
  <r>
    <n v="101366"/>
    <s v="2023-032"/>
    <s v="IH-345 BRIDGE REHABILITATION"/>
    <s v="785 6015A"/>
    <s v="BJR SPC Chip Area 1.25"/>
    <n v="7.73"/>
    <s v="CF"/>
    <s v="05/13/2025"/>
    <s v="Draft"/>
    <s v="Juan Lopez's Crew"/>
    <s v="Concrete"/>
    <s v="Luis F. Ramirez"/>
    <s v="05/14/2025, 08:29"/>
    <m/>
    <s v="0001-01-01T00:00:00Z"/>
    <m/>
    <s v="0001-01-01T00:00:00Z"/>
    <m/>
    <m/>
    <s v="2023-032"/>
    <x v="6"/>
    <x v="4"/>
    <x v="2"/>
    <s v="05/14/2025 8:29 AM"/>
    <d v="1901-01-01T00:00:00"/>
    <x v="0"/>
    <s v="785 6015A - BJR SPC Chip Area 1.25"/>
    <n v="7.73"/>
    <s v="CF"/>
    <s v="Juan Lopez's Crew"/>
  </r>
  <r>
    <n v="101367"/>
    <s v="2023-032"/>
    <s v="IH-345 BRIDGE REHABILITATION"/>
    <s v="785 6015B"/>
    <s v="BJR SPC Clean and Prep"/>
    <n v="7.73"/>
    <s v="CF"/>
    <s v="05/13/2025"/>
    <s v="Draft"/>
    <s v="Juan Lopez's Crew"/>
    <s v="Concrete"/>
    <s v="Luis F. Ramirez"/>
    <s v="05/14/2025, 08:29"/>
    <m/>
    <s v="0001-01-01T00:00:00Z"/>
    <m/>
    <s v="0001-01-01T00:00:00Z"/>
    <m/>
    <m/>
    <s v="2023-032"/>
    <x v="6"/>
    <x v="4"/>
    <x v="2"/>
    <s v="05/14/2025 8:29 AM"/>
    <d v="1901-01-01T00:00:00"/>
    <x v="0"/>
    <s v="785 6015B - BJR SPC Clean and Prep"/>
    <n v="7.73"/>
    <s v="CF"/>
    <s v="Juan Lopez's Crew"/>
  </r>
  <r>
    <n v="101368"/>
    <s v="2023-032"/>
    <s v="IH-345 BRIDGE REHABILITATION"/>
    <s v="785 6015F"/>
    <s v="BJR SPC Haul off Broken concre"/>
    <n v="0.28599999999999998"/>
    <s v="CY"/>
    <s v="05/13/2025"/>
    <s v="Draft"/>
    <s v="Juan Lopez's Crew"/>
    <s v="Concrete"/>
    <s v="Luis F. Ramirez"/>
    <s v="05/14/2025, 08:30"/>
    <m/>
    <s v="0001-01-01T00:00:00Z"/>
    <m/>
    <s v="0001-01-01T00:00:00Z"/>
    <m/>
    <m/>
    <s v="2023-032"/>
    <x v="6"/>
    <x v="4"/>
    <x v="2"/>
    <s v="05/14/2025 8:30 AM"/>
    <d v="1901-01-01T00:00:00"/>
    <x v="0"/>
    <s v="785 6015F - BJR SPC Haul off Broken concre"/>
    <n v="0.28599999999999998"/>
    <s v="CY"/>
    <s v="Juan Lopez's Crew"/>
  </r>
  <r>
    <n v="101369"/>
    <s v="2023-032"/>
    <s v="IH-345 BRIDGE REHABILITATION"/>
    <s v="429 6004A"/>
    <s v="PT DECK REP Chip Clean Areas 4"/>
    <n v="25"/>
    <s v="CF"/>
    <s v="05/13/2025"/>
    <s v="Draft"/>
    <s v="Juan Lopez's Crew"/>
    <s v="Concrete"/>
    <s v="Luis F. Ramirez"/>
    <s v="05/14/2025, 08:35"/>
    <m/>
    <s v="0001-01-01T00:00:00Z"/>
    <m/>
    <s v="0001-01-01T00:00:00Z"/>
    <m/>
    <m/>
    <s v="2023-032"/>
    <x v="6"/>
    <x v="4"/>
    <x v="2"/>
    <s v="05/14/2025 8:35 AM"/>
    <d v="1901-01-01T00:00:00"/>
    <x v="0"/>
    <s v="429 6004A - PT DECK REP Chip Clean Areas 4"/>
    <n v="25"/>
    <s v="CF"/>
    <s v="Juan Lopez's Crew"/>
  </r>
  <r>
    <n v="101370"/>
    <s v="2023-032"/>
    <s v="IH-345 BRIDGE REHABILITATION"/>
    <s v="785 6015H"/>
    <s v="BJR SPC Pour Armor Joint"/>
    <n v="0.28599999999999998"/>
    <s v="CY"/>
    <s v="05/13/2025"/>
    <s v="Draft"/>
    <s v="Juan Lopez's Crew"/>
    <s v="Concrete"/>
    <s v="Luis F. Ramirez"/>
    <s v="05/14/2025, 08:37"/>
    <m/>
    <s v="0001-01-01T00:00:00Z"/>
    <m/>
    <s v="0001-01-01T00:00:00Z"/>
    <m/>
    <m/>
    <s v="2023-032"/>
    <x v="6"/>
    <x v="4"/>
    <x v="2"/>
    <s v="05/14/2025 8:37 AM"/>
    <d v="1901-01-01T00:00:00"/>
    <x v="0"/>
    <s v="785 6015H - BJR SPC Pour Armor Joint"/>
    <n v="0.28599999999999998"/>
    <s v="CY"/>
    <s v="Juan Lopez's Crew"/>
  </r>
  <r>
    <n v="101690"/>
    <s v="2023-034"/>
    <s v="Dallas IH 45 Bridge Maintenanc"/>
    <s v="439 6017G"/>
    <s v="CO Pour"/>
    <n v="33.299999999999997"/>
    <s v="CY"/>
    <s v="05/17/2025"/>
    <s v="Draft"/>
    <s v="Salvador Aguillon Crew"/>
    <s v="Bridge"/>
    <s v="Salvador Aguillon"/>
    <s v="05/18/2025, 22:20"/>
    <m/>
    <s v="0001-01-01T00:00:00Z"/>
    <m/>
    <s v="0001-01-01T00:00:00Z"/>
    <m/>
    <m/>
    <s v="2023-034"/>
    <x v="5"/>
    <x v="4"/>
    <x v="5"/>
    <s v="05/18/2025 10:20 PM"/>
    <d v="1901-01-01T00:00:00"/>
    <x v="0"/>
    <s v="439 6017G - CO Pour"/>
    <n v="33.299999999999997"/>
    <s v="CY"/>
    <s v="Salvador Aguillon Crew"/>
  </r>
  <r>
    <n v="101691"/>
    <s v="2023-034"/>
    <s v="Dallas IH 45 Bridge Maintenanc"/>
    <s v="439 6017D"/>
    <s v="CO Prep for Overlay"/>
    <n v="0.75"/>
    <s v="EACH"/>
    <s v="05/17/2025"/>
    <s v="Draft"/>
    <s v="Salvador Aguillon Crew"/>
    <s v="Bridge"/>
    <s v="Salvador Aguillon"/>
    <s v="05/18/2025, 22:21"/>
    <m/>
    <s v="0001-01-01T00:00:00Z"/>
    <m/>
    <s v="0001-01-01T00:00:00Z"/>
    <m/>
    <m/>
    <s v="2023-034"/>
    <x v="5"/>
    <x v="4"/>
    <x v="5"/>
    <s v="05/18/2025 10:21 PM"/>
    <d v="1901-01-01T00:00:00"/>
    <x v="0"/>
    <s v="439 6017D - CO Prep for Overlay"/>
    <n v="0.75"/>
    <s v="EACH"/>
    <s v="Salvador Aguillon Crew"/>
  </r>
  <r>
    <n v="101469"/>
    <s v="2023-032"/>
    <s v="IH-345 BRIDGE REHABILITATION"/>
    <s v="4106 6001C"/>
    <s v="PPO Conc Overlay Setup Machine"/>
    <n v="0.25"/>
    <s v="EACH"/>
    <s v="05/14/2025"/>
    <s v="Draft"/>
    <s v="Salvador Aguillon Crew"/>
    <s v="Bridge"/>
    <s v="Salvador Aguillon"/>
    <s v="05/15/2025, 13:55"/>
    <m/>
    <s v="0001-01-01T00:00:00Z"/>
    <m/>
    <s v="0001-01-01T00:00:00Z"/>
    <m/>
    <m/>
    <s v="2023-032"/>
    <x v="6"/>
    <x v="4"/>
    <x v="0"/>
    <s v="05/15/2025 1:55 PM"/>
    <d v="1901-01-01T00:00:00"/>
    <x v="0"/>
    <s v="4106 6001C - PPO Conc Overlay Setup Machine"/>
    <n v="0.25"/>
    <s v="EACH"/>
    <s v="Salvador Aguillon Crew"/>
  </r>
  <r>
    <n v="101470"/>
    <s v="2023-032"/>
    <s v="IH-345 BRIDGE REHABILITATION"/>
    <s v="4106 6001D"/>
    <s v="PPO Conc Overlay Prep for Over"/>
    <n v="0.25"/>
    <s v="EACH"/>
    <s v="05/14/2025"/>
    <s v="Draft"/>
    <s v="Salvador Aguillon Crew"/>
    <s v="Bridge"/>
    <s v="Salvador Aguillon"/>
    <s v="05/15/2025, 13:55"/>
    <m/>
    <s v="0001-01-01T00:00:00Z"/>
    <m/>
    <s v="0001-01-01T00:00:00Z"/>
    <m/>
    <m/>
    <s v="2023-032"/>
    <x v="6"/>
    <x v="4"/>
    <x v="0"/>
    <s v="05/15/2025 1:55 PM"/>
    <d v="1901-01-01T00:00:00"/>
    <x v="0"/>
    <s v="4106 6001D - PPO Conc Overlay Prep for Over"/>
    <n v="0.25"/>
    <s v="EACH"/>
    <s v="Salvador Aguillon Crew"/>
  </r>
  <r>
    <n v="101471"/>
    <s v="2023-032"/>
    <s v="IH-345 BRIDGE REHABILITATION"/>
    <s v="4106 6001G"/>
    <s v="PPO Conc Overlay Pour"/>
    <n v="10.5"/>
    <s v="CY"/>
    <s v="05/14/2025"/>
    <s v="Draft"/>
    <s v="Salvador Aguillon Crew"/>
    <s v="Bridge"/>
    <s v="Salvador Aguillon"/>
    <s v="05/15/2025, 13:55"/>
    <m/>
    <s v="0001-01-01T00:00:00Z"/>
    <m/>
    <s v="0001-01-01T00:00:00Z"/>
    <m/>
    <m/>
    <s v="2023-032"/>
    <x v="6"/>
    <x v="4"/>
    <x v="0"/>
    <s v="05/15/2025 1:55 PM"/>
    <d v="1901-01-01T00:00:00"/>
    <x v="0"/>
    <s v="4106 6001G - PPO Conc Overlay Pour"/>
    <n v="10.5"/>
    <s v="CY"/>
    <s v="Salvador Aguillon Crew"/>
  </r>
  <r>
    <n v="101385"/>
    <s v="2023-032"/>
    <s v="IH-345 BRIDGE REHABILITATION"/>
    <s v="4106 6001C"/>
    <s v="PPO Conc Overlay Setup Machine"/>
    <n v="0.25"/>
    <s v="EACH"/>
    <s v="05/13/2025"/>
    <s v="Draft"/>
    <s v="Salvador Aguillon Crew"/>
    <s v="Bridge"/>
    <s v="Salvador Aguillon"/>
    <s v="05/14/2025, 13:36"/>
    <m/>
    <s v="0001-01-01T00:00:00Z"/>
    <m/>
    <s v="0001-01-01T00:00:00Z"/>
    <m/>
    <m/>
    <s v="2023-032"/>
    <x v="6"/>
    <x v="4"/>
    <x v="2"/>
    <s v="05/14/2025 1:36 PM"/>
    <d v="1901-01-01T00:00:00"/>
    <x v="0"/>
    <s v="4106 6001C - PPO Conc Overlay Setup Machine"/>
    <n v="0.25"/>
    <s v="EACH"/>
    <s v="Salvador Aguillon Crew"/>
  </r>
  <r>
    <n v="101386"/>
    <s v="2023-032"/>
    <s v="IH-345 BRIDGE REHABILITATION"/>
    <s v="4106 6001D"/>
    <s v="PPO Conc Overlay Prep for Over"/>
    <n v="0.25"/>
    <s v="EACH"/>
    <s v="05/13/2025"/>
    <s v="Draft"/>
    <s v="Salvador Aguillon Crew"/>
    <s v="Bridge"/>
    <s v="Salvador Aguillon"/>
    <s v="05/14/2025, 13:36"/>
    <m/>
    <s v="0001-01-01T00:00:00Z"/>
    <m/>
    <s v="0001-01-01T00:00:00Z"/>
    <m/>
    <m/>
    <s v="2023-032"/>
    <x v="6"/>
    <x v="4"/>
    <x v="2"/>
    <s v="05/14/2025 1:36 PM"/>
    <d v="1901-01-01T00:00:00"/>
    <x v="0"/>
    <s v="4106 6001D - PPO Conc Overlay Prep for Over"/>
    <n v="0.25"/>
    <s v="EACH"/>
    <s v="Salvador Aguillon Crew"/>
  </r>
  <r>
    <n v="101387"/>
    <s v="2023-032"/>
    <s v="IH-345 BRIDGE REHABILITATION"/>
    <s v="4106 6001G"/>
    <s v="PPO Conc Overlay Pour"/>
    <n v="17.25"/>
    <s v="CY"/>
    <s v="05/13/2025"/>
    <s v="Draft"/>
    <s v="Salvador Aguillon Crew"/>
    <s v="Bridge"/>
    <s v="Salvador Aguillon"/>
    <s v="05/14/2025, 13:37"/>
    <m/>
    <s v="0001-01-01T00:00:00Z"/>
    <m/>
    <s v="0001-01-01T00:00:00Z"/>
    <m/>
    <m/>
    <s v="2023-032"/>
    <x v="6"/>
    <x v="4"/>
    <x v="2"/>
    <s v="05/14/2025 1:37 PM"/>
    <d v="1901-01-01T00:00:00"/>
    <x v="0"/>
    <s v="4106 6001G - PPO Conc Overlay Pour"/>
    <n v="17.25"/>
    <s v="CY"/>
    <s v="Salvador Aguillon Crew"/>
  </r>
  <r>
    <n v="101653"/>
    <s v="2023-032"/>
    <s v="IH-345 BRIDGE REHABILITATION"/>
    <s v="439 6013A"/>
    <s v="MLPO Final Deck Clean 8 Loc"/>
    <n v="269"/>
    <s v="SY"/>
    <s v="05/15/2025"/>
    <s v="Draft"/>
    <s v="Salvador Aguillon Crew"/>
    <s v="Bridge"/>
    <s v="Salvador Aguillon"/>
    <s v="05/17/2025, 15:38"/>
    <m/>
    <s v="0001-01-01T00:00:00Z"/>
    <m/>
    <s v="0001-01-01T00:00:00Z"/>
    <m/>
    <m/>
    <s v="2023-032"/>
    <x v="6"/>
    <x v="4"/>
    <x v="1"/>
    <s v="05/17/2025 3:38 PM"/>
    <d v="1901-01-01T00:00:00"/>
    <x v="0"/>
    <s v="439 6013A - MLPO Final Deck Clean 8 Loc"/>
    <n v="269"/>
    <s v="SY"/>
    <s v="Salvador Aguillon Crew"/>
  </r>
  <r>
    <n v="101654"/>
    <s v="2023-032"/>
    <s v="IH-345 BRIDGE REHABILITATION"/>
    <s v="439 6013B"/>
    <s v="MLPO Prep for Edge"/>
    <n v="269"/>
    <s v="LF"/>
    <s v="05/15/2025"/>
    <s v="Draft"/>
    <s v="Salvador Aguillon Crew"/>
    <s v="Bridge"/>
    <s v="Salvador Aguillon"/>
    <s v="05/17/2025, 15:38"/>
    <m/>
    <s v="0001-01-01T00:00:00Z"/>
    <m/>
    <s v="0001-01-01T00:00:00Z"/>
    <m/>
    <m/>
    <s v="2023-032"/>
    <x v="6"/>
    <x v="4"/>
    <x v="1"/>
    <s v="05/17/2025 3:38 PM"/>
    <d v="1901-01-01T00:00:00"/>
    <x v="0"/>
    <s v="439 6013B - MLPO Prep for Edge"/>
    <n v="269"/>
    <s v="LF"/>
    <s v="Salvador Aguillon Crew"/>
  </r>
  <r>
    <n v="101655"/>
    <s v="2023-032"/>
    <s v="IH-345 BRIDGE REHABILITATION"/>
    <s v="439 6013D"/>
    <s v="MLPO Flint Pour Deck"/>
    <n v="269"/>
    <s v="SY"/>
    <s v="05/15/2025"/>
    <s v="Draft"/>
    <s v="Salvador Aguillon Crew"/>
    <s v="Bridge"/>
    <s v="Salvador Aguillon"/>
    <s v="05/17/2025, 15:38"/>
    <m/>
    <s v="0001-01-01T00:00:00Z"/>
    <m/>
    <s v="0001-01-01T00:00:00Z"/>
    <m/>
    <m/>
    <s v="2023-032"/>
    <x v="6"/>
    <x v="4"/>
    <x v="1"/>
    <s v="05/17/2025 3:38 PM"/>
    <d v="1901-01-01T00:00:00"/>
    <x v="0"/>
    <s v="439 6013D - MLPO Flint Pour Deck"/>
    <n v="269"/>
    <s v="SY"/>
    <s v="Salvador Aguillon Crew"/>
  </r>
  <r>
    <n v="101284"/>
    <s v="2023-032"/>
    <s v="IH-345 BRIDGE REHABILITATION"/>
    <s v="4106 6001C"/>
    <s v="PPO Conc Overlay Setup Machine"/>
    <n v="0.25"/>
    <s v="EACH"/>
    <s v="05/12/2025"/>
    <s v="Draft"/>
    <s v="Salvador Aguillon Crew"/>
    <s v="Bridge"/>
    <s v="Salvador Aguillon"/>
    <s v="05/13/2025, 14:11"/>
    <m/>
    <s v="0001-01-01T00:00:00Z"/>
    <m/>
    <s v="0001-01-01T00:00:00Z"/>
    <m/>
    <m/>
    <s v="2023-032"/>
    <x v="6"/>
    <x v="4"/>
    <x v="3"/>
    <s v="05/13/2025 2:11 PM"/>
    <d v="1901-01-01T00:00:00"/>
    <x v="0"/>
    <s v="4106 6001C - PPO Conc Overlay Setup Machine"/>
    <n v="0.25"/>
    <s v="EACH"/>
    <s v="Salvador Aguillon Crew"/>
  </r>
  <r>
    <n v="101285"/>
    <s v="2023-032"/>
    <s v="IH-345 BRIDGE REHABILITATION"/>
    <s v="4106 6001D"/>
    <s v="PPO Conc Overlay Prep for Over"/>
    <n v="0.25"/>
    <s v="EACH"/>
    <s v="05/12/2025"/>
    <s v="Draft"/>
    <s v="Salvador Aguillon Crew"/>
    <s v="Bridge"/>
    <s v="Salvador Aguillon"/>
    <s v="05/13/2025, 14:11"/>
    <m/>
    <s v="0001-01-01T00:00:00Z"/>
    <m/>
    <s v="0001-01-01T00:00:00Z"/>
    <m/>
    <m/>
    <s v="2023-032"/>
    <x v="6"/>
    <x v="4"/>
    <x v="3"/>
    <s v="05/13/2025 2:11 PM"/>
    <d v="1901-01-01T00:00:00"/>
    <x v="0"/>
    <s v="4106 6001D - PPO Conc Overlay Prep for Over"/>
    <n v="0.25"/>
    <s v="EACH"/>
    <s v="Salvador Aguillon Crew"/>
  </r>
  <r>
    <n v="101286"/>
    <s v="2023-032"/>
    <s v="IH-345 BRIDGE REHABILITATION"/>
    <s v="4106 6001G"/>
    <s v="PPO Conc Overlay Pour"/>
    <n v="10.5"/>
    <s v="CY"/>
    <s v="05/12/2025"/>
    <s v="Draft"/>
    <s v="Salvador Aguillon Crew"/>
    <s v="Bridge"/>
    <s v="Salvador Aguillon"/>
    <s v="05/13/2025, 14:12"/>
    <m/>
    <s v="0001-01-01T00:00:00Z"/>
    <m/>
    <s v="0001-01-01T00:00:00Z"/>
    <m/>
    <m/>
    <s v="2023-032"/>
    <x v="6"/>
    <x v="4"/>
    <x v="3"/>
    <s v="05/13/2025 2:12 PM"/>
    <d v="1901-01-01T00:00:00"/>
    <x v="0"/>
    <s v="4106 6001G - PPO Conc Overlay Pour"/>
    <n v="10.5"/>
    <s v="CY"/>
    <s v="Salvador Aguillon Crew"/>
  </r>
  <r>
    <n v="101656"/>
    <s v="2023-034"/>
    <s v="Dallas IH 45 Bridge Maintenanc"/>
    <s v="483 6021A"/>
    <s v="HYDRO Support and Clean"/>
    <n v="300"/>
    <s v="SY"/>
    <s v="05/16/2025"/>
    <s v="Draft"/>
    <s v="Salvador Aguillon Crew"/>
    <s v="Bridge"/>
    <s v="Salvador Aguillon"/>
    <s v="05/17/2025, 15:47"/>
    <m/>
    <s v="0001-01-01T00:00:00Z"/>
    <m/>
    <s v="0001-01-01T00:00:00Z"/>
    <m/>
    <m/>
    <s v="2023-034"/>
    <x v="5"/>
    <x v="4"/>
    <x v="4"/>
    <s v="05/17/2025 3:47 PM"/>
    <d v="1901-01-01T00:00:00"/>
    <x v="0"/>
    <s v="483 6021A - HYDRO Support and Clean"/>
    <n v="300"/>
    <s v="SY"/>
    <s v="Salvador Aguillon Crew"/>
  </r>
  <r>
    <n v="101657"/>
    <s v="2023-034"/>
    <s v="Dallas IH 45 Bridge Maintenanc"/>
    <s v="483 6002A"/>
    <s v="MILL 1 Milling"/>
    <n v="1"/>
    <s v="DAY"/>
    <s v="05/16/2025"/>
    <s v="Draft"/>
    <s v="Salvador Aguillon Crew"/>
    <s v="Bridge"/>
    <s v="Salvador Aguillon"/>
    <s v="05/17/2025, 15:47"/>
    <m/>
    <s v="0001-01-01T00:00:00Z"/>
    <m/>
    <s v="0001-01-01T00:00:00Z"/>
    <m/>
    <m/>
    <s v="2023-034"/>
    <x v="5"/>
    <x v="4"/>
    <x v="4"/>
    <s v="05/17/2025 3:47 PM"/>
    <d v="1901-01-01T00:00:00"/>
    <x v="0"/>
    <s v="483 6002A - MILL 1 Milling"/>
    <n v="1"/>
    <s v="DAY"/>
    <s v="Salvador Aguillon Crew"/>
  </r>
  <r>
    <n v="101484"/>
    <s v="2024-004"/>
    <s v="City of Dallas Sidewalk 2024"/>
    <s v="200 4000C"/>
    <s v="355 F P S SDW 4"/>
    <n v="264"/>
    <s v="SF"/>
    <s v="05/15/2025"/>
    <s v="Draft"/>
    <s v="Jose Rangel's Crew"/>
    <s v="Concrete"/>
    <s v="PAXTON C. HAYS"/>
    <s v="05/15/2025, 16:18"/>
    <m/>
    <s v="0001-01-01T00:00:00Z"/>
    <m/>
    <s v="0001-01-01T00:00:00Z"/>
    <m/>
    <m/>
    <s v="2024-004"/>
    <x v="2"/>
    <x v="2"/>
    <x v="1"/>
    <s v="05/15/2025 4:18 PM"/>
    <d v="1901-01-01T00:00:00"/>
    <x v="0"/>
    <s v="200 4000C - 355 F P S SDW 4"/>
    <n v="264"/>
    <s v="SF"/>
    <s v="Jose Rangel's Crew"/>
  </r>
  <r>
    <n v="101485"/>
    <s v="2024-004"/>
    <s v="City of Dallas Sidewalk 2024"/>
    <s v="200 4000B"/>
    <s v="355 FG SDW 4"/>
    <n v="264"/>
    <s v="SF"/>
    <s v="05/15/2025"/>
    <s v="Draft"/>
    <s v="Jose Rangel's Crew"/>
    <s v="Concrete"/>
    <s v="PAXTON C. HAYS"/>
    <s v="05/15/2025, 16:18"/>
    <m/>
    <s v="0001-01-01T00:00:00Z"/>
    <m/>
    <s v="0001-01-01T00:00:00Z"/>
    <m/>
    <m/>
    <s v="2024-004"/>
    <x v="2"/>
    <x v="2"/>
    <x v="1"/>
    <s v="05/15/2025 4:18 PM"/>
    <d v="1901-01-01T00:00:00"/>
    <x v="0"/>
    <s v="200 4000B - 355 FG SDW 4"/>
    <n v="264"/>
    <s v="SF"/>
    <s v="Jose Rangel's Crew"/>
  </r>
  <r>
    <n v="101486"/>
    <s v="2024-004"/>
    <s v="City of Dallas Sidewalk 2024"/>
    <s v="460 4000A"/>
    <s v="623 INS DOWEL SDW LUG"/>
    <n v="41.5"/>
    <s v="LF"/>
    <s v="05/15/2025"/>
    <s v="Draft"/>
    <s v="Jose Rangel's Crew"/>
    <s v="Concrete"/>
    <s v="PAXTON C. HAYS"/>
    <s v="05/15/2025, 16:19"/>
    <m/>
    <s v="0001-01-01T00:00:00Z"/>
    <m/>
    <s v="0001-01-01T00:00:00Z"/>
    <m/>
    <m/>
    <s v="2024-004"/>
    <x v="2"/>
    <x v="2"/>
    <x v="1"/>
    <s v="05/15/2025 4:19 PM"/>
    <d v="1901-01-01T00:00:00"/>
    <x v="0"/>
    <s v="460 4000A - 623 INS DOWEL SDW LUG"/>
    <n v="41.5"/>
    <s v="LF"/>
    <s v="Jose Rangel's Crew"/>
  </r>
  <r>
    <n v="101487"/>
    <s v="2024-004"/>
    <s v="City of Dallas Sidewalk 2024"/>
    <s v="190 4000B"/>
    <s v="355 F P S SDW CURB"/>
    <n v="7.5"/>
    <s v="LF"/>
    <s v="05/15/2025"/>
    <s v="Draft"/>
    <s v="Jose Rangel's Crew"/>
    <s v="Concrete"/>
    <s v="PAXTON C. HAYS"/>
    <s v="05/15/2025, 16:19"/>
    <m/>
    <s v="0001-01-01T00:00:00Z"/>
    <m/>
    <s v="0001-01-01T00:00:00Z"/>
    <m/>
    <m/>
    <s v="2024-004"/>
    <x v="2"/>
    <x v="2"/>
    <x v="1"/>
    <s v="05/15/2025 4:19 PM"/>
    <d v="1901-01-01T00:00:00"/>
    <x v="0"/>
    <s v="190 4000B - 355 F P S SDW CURB"/>
    <n v="7.5"/>
    <s v="LF"/>
    <s v="Jose Rangel's Crew"/>
  </r>
  <r>
    <n v="101489"/>
    <s v="2024-004"/>
    <s v="City of Dallas Sidewalk 2024"/>
    <s v="440 4000C"/>
    <s v="618 F P S BFR 6"/>
    <n v="1E-3"/>
    <s v="EA"/>
    <s v="05/15/2025"/>
    <s v="Draft"/>
    <s v="Jose Rangel's Crew"/>
    <s v="Concrete"/>
    <s v="PAXTON C. HAYS"/>
    <s v="05/15/2025, 16:19"/>
    <m/>
    <s v="0001-01-01T00:00:00Z"/>
    <m/>
    <s v="0001-01-01T00:00:00Z"/>
    <m/>
    <m/>
    <s v="2024-004"/>
    <x v="2"/>
    <x v="2"/>
    <x v="1"/>
    <s v="05/15/2025 4:19 PM"/>
    <d v="1901-01-01T00:00:00"/>
    <x v="0"/>
    <s v="440 4000C - 618 F P S BFR 6"/>
    <n v="1E-3"/>
    <s v="EA"/>
    <s v="Jose Rangel's Crew"/>
  </r>
  <r>
    <n v="101575"/>
    <s v="2024-004"/>
    <s v="City of Dallas Sidewalk 2024"/>
    <s v="440 4000B"/>
    <s v="618 FG BFR 6"/>
    <n v="2"/>
    <s v="EA"/>
    <s v="05/16/2025"/>
    <s v="Draft"/>
    <s v="Valentin Lopez's Crew"/>
    <s v="Concrete"/>
    <s v="PAXTON C. HAYS"/>
    <s v="05/16/2025, 15:00"/>
    <m/>
    <s v="0001-01-01T00:00:00Z"/>
    <m/>
    <s v="0001-01-01T00:00:00Z"/>
    <m/>
    <m/>
    <s v="2024-004"/>
    <x v="2"/>
    <x v="2"/>
    <x v="4"/>
    <s v="05/16/2025 3:00 PM"/>
    <d v="1901-01-01T00:00:00"/>
    <x v="0"/>
    <s v="440 4000B - 618 FG BFR 6"/>
    <n v="2"/>
    <s v="EA"/>
    <s v="Valentin Lopez's Crew"/>
  </r>
  <r>
    <n v="101576"/>
    <s v="2024-004"/>
    <s v="City of Dallas Sidewalk 2024"/>
    <s v="440 4000C"/>
    <s v="618 F P S BFR 6"/>
    <n v="2"/>
    <s v="EA"/>
    <s v="05/16/2025"/>
    <s v="Draft"/>
    <s v="Valentin Lopez's Crew"/>
    <s v="Concrete"/>
    <s v="PAXTON C. HAYS"/>
    <s v="05/16/2025, 15:00"/>
    <m/>
    <s v="0001-01-01T00:00:00Z"/>
    <m/>
    <s v="0001-01-01T00:00:00Z"/>
    <m/>
    <m/>
    <s v="2024-004"/>
    <x v="2"/>
    <x v="2"/>
    <x v="4"/>
    <s v="05/16/2025 3:00 PM"/>
    <d v="1901-01-01T00:00:00"/>
    <x v="0"/>
    <s v="440 4000C - 618 F P S BFR 6"/>
    <n v="2"/>
    <s v="EA"/>
    <s v="Valentin Lopez's Crew"/>
  </r>
  <r>
    <n v="101577"/>
    <s v="2024-004"/>
    <s v="City of Dallas Sidewalk 2024"/>
    <s v="200 4000C"/>
    <s v="355 F P S SDW 4"/>
    <n v="92.5"/>
    <s v="SF"/>
    <s v="05/16/2025"/>
    <s v="Draft"/>
    <s v="Valentin Lopez's Crew"/>
    <s v="Concrete"/>
    <s v="PAXTON C. HAYS"/>
    <s v="05/16/2025, 15:01"/>
    <m/>
    <s v="0001-01-01T00:00:00Z"/>
    <m/>
    <s v="0001-01-01T00:00:00Z"/>
    <m/>
    <m/>
    <s v="2024-004"/>
    <x v="2"/>
    <x v="2"/>
    <x v="4"/>
    <s v="05/16/2025 3:01 PM"/>
    <d v="1901-01-01T00:00:00"/>
    <x v="0"/>
    <s v="200 4000C - 355 F P S SDW 4"/>
    <n v="92.5"/>
    <s v="SF"/>
    <s v="Valentin Lopez's Crew"/>
  </r>
  <r>
    <n v="101578"/>
    <s v="2024-004"/>
    <s v="City of Dallas Sidewalk 2024"/>
    <s v="200 4000B"/>
    <s v="355 FG SDW 4"/>
    <n v="92.5"/>
    <s v="SF"/>
    <s v="05/16/2025"/>
    <s v="Draft"/>
    <s v="Valentin Lopez's Crew"/>
    <s v="Concrete"/>
    <s v="PAXTON C. HAYS"/>
    <s v="05/16/2025, 15:01"/>
    <m/>
    <s v="0001-01-01T00:00:00Z"/>
    <m/>
    <s v="0001-01-01T00:00:00Z"/>
    <m/>
    <m/>
    <s v="2024-004"/>
    <x v="2"/>
    <x v="2"/>
    <x v="4"/>
    <s v="05/16/2025 3:01 PM"/>
    <d v="1901-01-01T00:00:00"/>
    <x v="0"/>
    <s v="200 4000B - 355 FG SDW 4"/>
    <n v="92.5"/>
    <s v="SF"/>
    <s v="Valentin Lopez's Crew"/>
  </r>
  <r>
    <n v="101573"/>
    <s v="2024-004"/>
    <s v="City of Dallas Sidewalk 2024"/>
    <s v="390 4000B"/>
    <s v="Self Perf 503D ASPH PVMT TY D"/>
    <n v="5.17"/>
    <s v="TN"/>
    <s v="05/16/2025"/>
    <s v="Draft"/>
    <s v="Jose Rangel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390 4000B - Self Perf 503D ASPH PVMT TY D"/>
    <n v="5.17"/>
    <s v="TN"/>
    <s v="Jose Rangel's Crew"/>
  </r>
  <r>
    <n v="101574"/>
    <s v="2024-004"/>
    <s v="City of Dallas Sidewalk 2024"/>
    <s v="200 4000D"/>
    <s v="SDW 4 Clean Project"/>
    <n v="0.5"/>
    <s v="WK"/>
    <s v="05/16/2025"/>
    <s v="Draft"/>
    <s v="Jose Rangel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200 4000D - SDW 4 Clean Project"/>
    <n v="0.5"/>
    <s v="WK"/>
    <s v="Jose Rangel's Crew"/>
  </r>
  <r>
    <n v="101472"/>
    <s v="2024-004"/>
    <s v="City of Dallas Sidewalk 2024"/>
    <s v="200 4000C"/>
    <s v="355 F P S SDW 4"/>
    <n v="975"/>
    <s v="SF"/>
    <s v="05/15/2025"/>
    <s v="Draft"/>
    <s v="Daniel Lopez's Crew"/>
    <s v="Concrete"/>
    <s v="PAXTON C. HAYS"/>
    <s v="05/15/2025, 15:59"/>
    <m/>
    <s v="0001-01-01T00:00:00Z"/>
    <m/>
    <s v="0001-01-01T00:00:00Z"/>
    <m/>
    <m/>
    <s v="2024-004"/>
    <x v="2"/>
    <x v="2"/>
    <x v="1"/>
    <s v="05/15/2025 3:59 PM"/>
    <d v="1901-01-01T00:00:00"/>
    <x v="0"/>
    <s v="200 4000C - 355 F P S SDW 4"/>
    <n v="975"/>
    <s v="SF"/>
    <s v="Daniel Lopez's Crew"/>
  </r>
  <r>
    <n v="101473"/>
    <s v="2024-004"/>
    <s v="City of Dallas Sidewalk 2024"/>
    <s v="200 4000B"/>
    <s v="355 FG SDW 4"/>
    <n v="975"/>
    <s v="SF"/>
    <s v="05/15/2025"/>
    <s v="Draft"/>
    <s v="Daniel Lopez's Crew"/>
    <s v="Concrete"/>
    <s v="PAXTON C. HAYS"/>
    <s v="05/15/2025, 15:59"/>
    <m/>
    <s v="0001-01-01T00:00:00Z"/>
    <m/>
    <s v="0001-01-01T00:00:00Z"/>
    <m/>
    <m/>
    <s v="2024-004"/>
    <x v="2"/>
    <x v="2"/>
    <x v="1"/>
    <s v="05/15/2025 3:59 PM"/>
    <d v="1901-01-01T00:00:00"/>
    <x v="0"/>
    <s v="200 4000B - 355 FG SDW 4"/>
    <n v="975"/>
    <s v="SF"/>
    <s v="Daniel Lopez's Crew"/>
  </r>
  <r>
    <n v="101474"/>
    <s v="2024-004"/>
    <s v="City of Dallas Sidewalk 2024"/>
    <s v="460 4000A"/>
    <s v="623 INS DOWEL SDW LUG"/>
    <n v="195"/>
    <s v="LF"/>
    <s v="05/15/2025"/>
    <s v="Draft"/>
    <s v="Daniel Lopez's Crew"/>
    <s v="Concrete"/>
    <s v="PAXTON C. HAYS"/>
    <s v="05/15/2025, 15:59"/>
    <m/>
    <s v="0001-01-01T00:00:00Z"/>
    <m/>
    <s v="0001-01-01T00:00:00Z"/>
    <m/>
    <m/>
    <s v="2024-004"/>
    <x v="2"/>
    <x v="2"/>
    <x v="1"/>
    <s v="05/15/2025 3:59 PM"/>
    <d v="1901-01-01T00:00:00"/>
    <x v="0"/>
    <s v="460 4000A - 623 INS DOWEL SDW LUG"/>
    <n v="195"/>
    <s v="LF"/>
    <s v="Daniel Lopez's Crew"/>
  </r>
  <r>
    <n v="101490"/>
    <s v="2024-004"/>
    <s v="City of Dallas Sidewalk 2024"/>
    <s v="370 4000A"/>
    <s v="463 FG PVMT 8"/>
    <n v="8.86"/>
    <s v="SYS"/>
    <s v="05/15/2025"/>
    <s v="Draft"/>
    <s v="Valentin Lopez's Crew"/>
    <s v="Concrete"/>
    <s v="PAXTON C. HAYS"/>
    <s v="05/15/2025, 16:21"/>
    <m/>
    <s v="0001-01-01T00:00:00Z"/>
    <m/>
    <s v="0001-01-01T00:00:00Z"/>
    <m/>
    <m/>
    <s v="2024-004"/>
    <x v="2"/>
    <x v="2"/>
    <x v="1"/>
    <s v="05/15/2025 4:21 PM"/>
    <d v="1901-01-01T00:00:00"/>
    <x v="0"/>
    <s v="370 4000A - 463 FG PVMT 8"/>
    <n v="8.86"/>
    <s v="SYS"/>
    <s v="Valentin Lopez's Crew"/>
  </r>
  <r>
    <n v="101491"/>
    <s v="2024-004"/>
    <s v="City of Dallas Sidewalk 2024"/>
    <s v="370 4000B"/>
    <s v="463 F P S PVMT 8"/>
    <n v="8.86"/>
    <s v="SYS"/>
    <s v="05/15/2025"/>
    <s v="Draft"/>
    <s v="Valentin Lopez's Crew"/>
    <s v="Concrete"/>
    <s v="PAXTON C. HAYS"/>
    <s v="05/15/2025, 16:21"/>
    <m/>
    <s v="0001-01-01T00:00:00Z"/>
    <m/>
    <s v="0001-01-01T00:00:00Z"/>
    <m/>
    <m/>
    <s v="2024-004"/>
    <x v="2"/>
    <x v="2"/>
    <x v="1"/>
    <s v="05/15/2025 4:21 PM"/>
    <d v="1901-01-01T00:00:00"/>
    <x v="0"/>
    <s v="370 4000B - 463 F P S PVMT 8"/>
    <n v="8.86"/>
    <s v="SYS"/>
    <s v="Valentin Lopez's Crew"/>
  </r>
  <r>
    <n v="101492"/>
    <s v="2024-004"/>
    <s v="City of Dallas Sidewalk 2024"/>
    <s v="200 4000C"/>
    <s v="355 F P S SDW 4"/>
    <n v="1E-3"/>
    <s v="SF"/>
    <s v="05/15/2025"/>
    <s v="Draft"/>
    <s v="Valentin Lopez's Crew"/>
    <s v="Concrete"/>
    <s v="PAXTON C. HAYS"/>
    <s v="05/15/2025, 16:21"/>
    <m/>
    <s v="0001-01-01T00:00:00Z"/>
    <m/>
    <s v="0001-01-01T00:00:00Z"/>
    <m/>
    <m/>
    <s v="2024-004"/>
    <x v="2"/>
    <x v="2"/>
    <x v="1"/>
    <s v="05/15/2025 4:21 PM"/>
    <d v="1901-01-01T00:00:00"/>
    <x v="0"/>
    <s v="200 4000C - 355 F P S SDW 4"/>
    <n v="1E-3"/>
    <s v="SF"/>
    <s v="Valentin Lopez's Crew"/>
  </r>
  <r>
    <n v="101567"/>
    <s v="2024-004"/>
    <s v="City of Dallas Sidewalk 2024"/>
    <s v="200 4000C"/>
    <s v="355 F P S SDW 4"/>
    <n v="88"/>
    <s v="SF"/>
    <s v="05/16/2025"/>
    <s v="Draft"/>
    <s v="Jesus Lopez's Crew"/>
    <s v="Concrete"/>
    <s v="PAXTON C. HAYS"/>
    <s v="05/16/2025, 14:57"/>
    <m/>
    <s v="0001-01-01T00:00:00Z"/>
    <m/>
    <s v="0001-01-01T00:00:00Z"/>
    <m/>
    <m/>
    <s v="2024-004"/>
    <x v="2"/>
    <x v="2"/>
    <x v="4"/>
    <s v="05/16/2025 2:57 PM"/>
    <d v="1901-01-01T00:00:00"/>
    <x v="0"/>
    <s v="200 4000C - 355 F P S SDW 4"/>
    <n v="88"/>
    <s v="SF"/>
    <s v="Jesus Lopez's Crew"/>
  </r>
  <r>
    <n v="101568"/>
    <s v="2024-004"/>
    <s v="City of Dallas Sidewalk 2024"/>
    <s v="200 4000B"/>
    <s v="355 FG SDW 4"/>
    <n v="88"/>
    <s v="SF"/>
    <s v="05/16/2025"/>
    <s v="Draft"/>
    <s v="Jesus Lopez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200 4000B - 355 FG SDW 4"/>
    <n v="88"/>
    <s v="SF"/>
    <s v="Jesus Lopez's Crew"/>
  </r>
  <r>
    <n v="101569"/>
    <s v="2024-004"/>
    <s v="City of Dallas Sidewalk 2024"/>
    <s v="190 4000B"/>
    <s v="355 F P S SDW CURB"/>
    <n v="8"/>
    <s v="LF"/>
    <s v="05/16/2025"/>
    <s v="Draft"/>
    <s v="Jesus Lopez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190 4000B - 355 F P S SDW CURB"/>
    <n v="8"/>
    <s v="LF"/>
    <s v="Jesus Lopez's Crew"/>
  </r>
  <r>
    <n v="101570"/>
    <s v="2024-004"/>
    <s v="City of Dallas Sidewalk 2024"/>
    <s v="440 4000C"/>
    <s v="618 F P S BFR 6"/>
    <n v="4"/>
    <s v="EA"/>
    <s v="05/16/2025"/>
    <s v="Draft"/>
    <s v="Jesus Lopez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440 4000C - 618 F P S BFR 6"/>
    <n v="4"/>
    <s v="EA"/>
    <s v="Jesus Lopez's Crew"/>
  </r>
  <r>
    <n v="101571"/>
    <s v="2024-004"/>
    <s v="City of Dallas Sidewalk 2024"/>
    <s v="440 4000B"/>
    <s v="618 FG BFR 6"/>
    <n v="4"/>
    <s v="EA"/>
    <s v="05/16/2025"/>
    <s v="Draft"/>
    <s v="Jesus Lopez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440 4000B - 618 FG BFR 6"/>
    <n v="4"/>
    <s v="EA"/>
    <s v="Jesus Lopez's Crew"/>
  </r>
  <r>
    <n v="101572"/>
    <s v="2024-004"/>
    <s v="City of Dallas Sidewalk 2024"/>
    <s v="660 4000A"/>
    <s v="1201 Install 10FT INLET"/>
    <n v="1"/>
    <s v="EA"/>
    <s v="05/16/2025"/>
    <s v="Draft"/>
    <s v="Jesus Lopez's Crew"/>
    <s v="Concrete"/>
    <s v="PAXTON C. HAYS"/>
    <s v="05/16/2025, 14:58"/>
    <m/>
    <s v="0001-01-01T00:00:00Z"/>
    <m/>
    <s v="0001-01-01T00:00:00Z"/>
    <m/>
    <m/>
    <s v="2024-004"/>
    <x v="2"/>
    <x v="2"/>
    <x v="4"/>
    <s v="05/16/2025 2:58 PM"/>
    <d v="1901-01-01T00:00:00"/>
    <x v="0"/>
    <s v="660 4000A - 1201 Install 10FT INLET"/>
    <n v="1"/>
    <s v="EA"/>
    <s v="Jesus Lopez's Crew"/>
  </r>
  <r>
    <n v="101475"/>
    <s v="2024-004"/>
    <s v="City of Dallas Sidewalk 2024"/>
    <s v="250 4000A"/>
    <s v="455 FG CURB 18"/>
    <n v="44"/>
    <s v="LF"/>
    <s v="05/15/2025"/>
    <s v="Draft"/>
    <s v="Jesus Lopez's Crew"/>
    <s v="Concrete"/>
    <s v="PAXTON C. HAYS"/>
    <s v="05/15/2025, 16:17"/>
    <m/>
    <s v="0001-01-01T00:00:00Z"/>
    <m/>
    <s v="0001-01-01T00:00:00Z"/>
    <m/>
    <m/>
    <s v="2024-004"/>
    <x v="2"/>
    <x v="2"/>
    <x v="1"/>
    <s v="05/15/2025 4:17 PM"/>
    <d v="1901-01-01T00:00:00"/>
    <x v="0"/>
    <s v="250 4000A - 455 FG CURB 18"/>
    <n v="44"/>
    <s v="LF"/>
    <s v="Jesus Lopez's Crew"/>
  </r>
  <r>
    <n v="101476"/>
    <s v="2024-004"/>
    <s v="City of Dallas Sidewalk 2024"/>
    <s v="250 4000B"/>
    <s v="455 F P S CURB 18"/>
    <n v="44"/>
    <s v="LF"/>
    <s v="05/15/2025"/>
    <s v="Draft"/>
    <s v="Jesus Lopez's Crew"/>
    <s v="Concrete"/>
    <s v="PAXTON C. HAYS"/>
    <s v="05/15/2025, 16:17"/>
    <m/>
    <s v="0001-01-01T00:00:00Z"/>
    <m/>
    <s v="0001-01-01T00:00:00Z"/>
    <m/>
    <m/>
    <s v="2024-004"/>
    <x v="2"/>
    <x v="2"/>
    <x v="1"/>
    <s v="05/15/2025 4:17 PM"/>
    <d v="1901-01-01T00:00:00"/>
    <x v="0"/>
    <s v="250 4000B - 455 F P S CURB 18"/>
    <n v="44"/>
    <s v="LF"/>
    <s v="Jesus Lopez's Crew"/>
  </r>
  <r>
    <n v="101477"/>
    <s v="2024-004"/>
    <s v="City of Dallas Sidewalk 2024"/>
    <s v="370 4000A"/>
    <s v="463 FG PVMT 8"/>
    <n v="25.62"/>
    <s v="SYS"/>
    <s v="05/15/2025"/>
    <s v="Draft"/>
    <s v="Jesus Lopez's Crew"/>
    <s v="Concrete"/>
    <s v="PAXTON C. HAYS"/>
    <s v="05/15/2025, 16:17"/>
    <m/>
    <s v="0001-01-01T00:00:00Z"/>
    <m/>
    <s v="0001-01-01T00:00:00Z"/>
    <m/>
    <m/>
    <s v="2024-004"/>
    <x v="2"/>
    <x v="2"/>
    <x v="1"/>
    <s v="05/15/2025 4:17 PM"/>
    <d v="1901-01-01T00:00:00"/>
    <x v="0"/>
    <s v="370 4000A - 463 FG PVMT 8"/>
    <n v="25.62"/>
    <s v="SYS"/>
    <s v="Jesus Lopez's Crew"/>
  </r>
  <r>
    <n v="101478"/>
    <s v="2024-004"/>
    <s v="City of Dallas Sidewalk 2024"/>
    <s v="370 4000B"/>
    <s v="463 F P S PVMT 8"/>
    <n v="25.62"/>
    <s v="SYS"/>
    <s v="05/15/2025"/>
    <s v="Draft"/>
    <s v="Jesus Lopez's Crew"/>
    <s v="Concrete"/>
    <s v="PAXTON C. HAYS"/>
    <s v="05/15/2025, 16:17"/>
    <m/>
    <s v="0001-01-01T00:00:00Z"/>
    <m/>
    <s v="0001-01-01T00:00:00Z"/>
    <m/>
    <m/>
    <s v="2024-004"/>
    <x v="2"/>
    <x v="2"/>
    <x v="1"/>
    <s v="05/15/2025 4:17 PM"/>
    <d v="1901-01-01T00:00:00"/>
    <x v="0"/>
    <s v="370 4000B - 463 F P S PVMT 8"/>
    <n v="25.62"/>
    <s v="SYS"/>
    <s v="Jesus Lopez's Crew"/>
  </r>
  <r>
    <n v="101479"/>
    <s v="2024-004"/>
    <s v="City of Dallas Sidewalk 2024"/>
    <s v="200 4000C"/>
    <s v="355 F P S SDW 4"/>
    <n v="56"/>
    <s v="SF"/>
    <s v="05/15/2025"/>
    <s v="Draft"/>
    <s v="Jesus Lopez's Crew"/>
    <s v="Concrete"/>
    <s v="PAXTON C. HAYS"/>
    <s v="05/15/2025, 16:17"/>
    <m/>
    <s v="0001-01-01T00:00:00Z"/>
    <m/>
    <s v="0001-01-01T00:00:00Z"/>
    <m/>
    <m/>
    <s v="2024-004"/>
    <x v="2"/>
    <x v="2"/>
    <x v="1"/>
    <s v="05/15/2025 4:17 PM"/>
    <d v="1901-01-01T00:00:00"/>
    <x v="0"/>
    <s v="200 4000C - 355 F P S SDW 4"/>
    <n v="56"/>
    <s v="SF"/>
    <s v="Jesus Lopez's Crew"/>
  </r>
  <r>
    <n v="101480"/>
    <s v="2024-004"/>
    <s v="City of Dallas Sidewalk 2024"/>
    <s v="200 4000B"/>
    <s v="355 FG SDW 4"/>
    <n v="56"/>
    <s v="SF"/>
    <s v="05/15/2025"/>
    <s v="Draft"/>
    <s v="Jesus Lopez's Crew"/>
    <s v="Concrete"/>
    <s v="PAXTON C. HAYS"/>
    <s v="05/15/2025, 16:17"/>
    <m/>
    <s v="0001-01-01T00:00:00Z"/>
    <m/>
    <s v="0001-01-01T00:00:00Z"/>
    <m/>
    <m/>
    <s v="2024-004"/>
    <x v="2"/>
    <x v="2"/>
    <x v="1"/>
    <s v="05/15/2025 4:17 PM"/>
    <d v="1901-01-01T00:00:00"/>
    <x v="0"/>
    <s v="200 4000B - 355 FG SDW 4"/>
    <n v="56"/>
    <s v="SF"/>
    <s v="Jesus Lopez's Crew"/>
  </r>
  <r>
    <n v="101481"/>
    <s v="2024-004"/>
    <s v="City of Dallas Sidewalk 2024"/>
    <s v="190 4000B"/>
    <s v="355 F P S SDW CURB"/>
    <n v="18"/>
    <s v="LF"/>
    <s v="05/15/2025"/>
    <s v="Draft"/>
    <s v="Jesus Lopez's Crew"/>
    <s v="Concrete"/>
    <s v="PAXTON C. HAYS"/>
    <s v="05/15/2025, 16:18"/>
    <m/>
    <s v="0001-01-01T00:00:00Z"/>
    <m/>
    <s v="0001-01-01T00:00:00Z"/>
    <m/>
    <m/>
    <s v="2024-004"/>
    <x v="2"/>
    <x v="2"/>
    <x v="1"/>
    <s v="05/15/2025 4:18 PM"/>
    <d v="1901-01-01T00:00:00"/>
    <x v="0"/>
    <s v="190 4000B - 355 F P S SDW CURB"/>
    <n v="18"/>
    <s v="LF"/>
    <s v="Jesus Lopez's Crew"/>
  </r>
  <r>
    <n v="101482"/>
    <s v="2024-004"/>
    <s v="City of Dallas Sidewalk 2024"/>
    <s v="440 4000C"/>
    <s v="618 F P S BFR 6"/>
    <n v="1"/>
    <s v="EA"/>
    <s v="05/15/2025"/>
    <s v="Draft"/>
    <s v="Jesus Lopez's Crew"/>
    <s v="Concrete"/>
    <s v="PAXTON C. HAYS"/>
    <s v="05/15/2025, 16:18"/>
    <m/>
    <s v="0001-01-01T00:00:00Z"/>
    <m/>
    <s v="0001-01-01T00:00:00Z"/>
    <m/>
    <m/>
    <s v="2024-004"/>
    <x v="2"/>
    <x v="2"/>
    <x v="1"/>
    <s v="05/15/2025 4:18 PM"/>
    <d v="1901-01-01T00:00:00"/>
    <x v="0"/>
    <s v="440 4000C - 618 F P S BFR 6"/>
    <n v="1"/>
    <s v="EA"/>
    <s v="Jesus Lopez's Crew"/>
  </r>
  <r>
    <n v="101483"/>
    <s v="2024-004"/>
    <s v="City of Dallas Sidewalk 2024"/>
    <s v="440 4000B"/>
    <s v="618 FG BFR 6"/>
    <n v="1"/>
    <s v="EA"/>
    <s v="05/15/2025"/>
    <s v="Draft"/>
    <s v="Jesus Lopez's Crew"/>
    <s v="Concrete"/>
    <s v="PAXTON C. HAYS"/>
    <s v="05/15/2025, 16:18"/>
    <m/>
    <s v="0001-01-01T00:00:00Z"/>
    <m/>
    <s v="0001-01-01T00:00:00Z"/>
    <m/>
    <m/>
    <s v="2024-004"/>
    <x v="2"/>
    <x v="2"/>
    <x v="1"/>
    <s v="05/15/2025 4:18 PM"/>
    <d v="1901-01-01T00:00:00"/>
    <x v="0"/>
    <s v="440 4000B - 618 FG BFR 6"/>
    <n v="1"/>
    <s v="EA"/>
    <s v="Jesus Lopez's Crew"/>
  </r>
  <r>
    <n v="101566"/>
    <s v="2024-004"/>
    <s v="City of Dallas Sidewalk 2024"/>
    <s v="370 4000A"/>
    <s v="463 FG PVMT 8"/>
    <n v="13.7"/>
    <s v="SYS"/>
    <s v="05/16/2025"/>
    <s v="Draft"/>
    <s v="Daniel Lopez's Crew"/>
    <s v="Concrete"/>
    <s v="PAXTON C. HAYS"/>
    <s v="05/16/2025, 14:57"/>
    <m/>
    <s v="0001-01-01T00:00:00Z"/>
    <m/>
    <s v="0001-01-01T00:00:00Z"/>
    <m/>
    <m/>
    <s v="2024-004"/>
    <x v="2"/>
    <x v="2"/>
    <x v="4"/>
    <s v="05/16/2025 2:57 PM"/>
    <d v="1901-01-01T00:00:00"/>
    <x v="0"/>
    <s v="370 4000A - 463 FG PVMT 8"/>
    <n v="13.7"/>
    <s v="SYS"/>
    <s v="Daniel Lopez's Crew"/>
  </r>
  <r>
    <n v="101673"/>
    <s v="2023-007"/>
    <s v="Ector BI 20E Rehab Roadway"/>
    <s v="110 6001B"/>
    <s v="FG Subgrade Mainline"/>
    <n v="2000"/>
    <s v="SY"/>
    <s v="05/17/2025"/>
    <s v="Draft"/>
    <s v="Jorge Flores's Crew"/>
    <s v="Concrete"/>
    <s v="Jorge L. Flores"/>
    <s v="05/18/2025, 15:49"/>
    <m/>
    <s v="0001-01-01T00:00:00Z"/>
    <m/>
    <s v="0001-01-01T00:00:00Z"/>
    <m/>
    <m/>
    <s v="2023-007"/>
    <x v="1"/>
    <x v="1"/>
    <x v="5"/>
    <s v="05/18/2025 3:49 PM"/>
    <d v="1901-01-01T00:00:00"/>
    <x v="0"/>
    <s v="110 6001B - FG Subgrade Mainline"/>
    <n v="2000"/>
    <s v="SY"/>
    <s v="Jorge Flores's Crew"/>
  </r>
  <r>
    <n v="101698"/>
    <s v="2023-034"/>
    <s v="Dallas IH 45 Bridge Maintenanc"/>
    <s v="439 6017A"/>
    <s v="CO Water Blast"/>
    <n v="0.5"/>
    <s v="EACH"/>
    <s v="05/17/2025"/>
    <s v="Draft"/>
    <s v="Leonel Munoz"/>
    <s v="Bridge"/>
    <s v="Leonel Munoz"/>
    <s v="05/18/2025, 23:19"/>
    <m/>
    <s v="0001-01-01T00:00:00Z"/>
    <m/>
    <s v="0001-01-01T00:00:00Z"/>
    <m/>
    <m/>
    <s v="2023-034"/>
    <x v="5"/>
    <x v="4"/>
    <x v="5"/>
    <s v="05/18/2025 11:19 PM"/>
    <d v="1901-01-01T00:00:00"/>
    <x v="0"/>
    <s v="439 6017A - CO Water Blast"/>
    <n v="0.5"/>
    <s v="EACH"/>
    <s v="Leonel Munoz"/>
  </r>
  <r>
    <n v="101699"/>
    <s v="2023-034"/>
    <s v="Dallas IH 45 Bridge Maintenanc"/>
    <s v="439 6017B"/>
    <s v="CO Inst Rem Machine Railing"/>
    <n v="400"/>
    <s v="LF"/>
    <s v="05/17/2025"/>
    <s v="Draft"/>
    <s v="Leonel Munoz"/>
    <s v="Bridge"/>
    <s v="Leonel Munoz"/>
    <s v="05/18/2025, 23:20"/>
    <m/>
    <s v="0001-01-01T00:00:00Z"/>
    <m/>
    <s v="0001-01-01T00:00:00Z"/>
    <m/>
    <m/>
    <s v="2023-034"/>
    <x v="5"/>
    <x v="4"/>
    <x v="5"/>
    <s v="05/18/2025 11:20 PM"/>
    <d v="1901-01-01T00:00:00"/>
    <x v="0"/>
    <s v="439 6017B - CO Inst Rem Machine Railing"/>
    <n v="400"/>
    <s v="LF"/>
    <s v="Leonel Munoz"/>
  </r>
  <r>
    <n v="101700"/>
    <s v="2023-034"/>
    <s v="Dallas IH 45 Bridge Maintenanc"/>
    <s v="439 6017C"/>
    <s v="CO Setup Machine"/>
    <n v="0.6"/>
    <s v="EACH"/>
    <s v="05/17/2025"/>
    <s v="Draft"/>
    <s v="Leonel Munoz"/>
    <s v="Bridge"/>
    <s v="Leonel Munoz"/>
    <s v="05/18/2025, 23:20"/>
    <m/>
    <s v="0001-01-01T00:00:00Z"/>
    <m/>
    <s v="0001-01-01T00:00:00Z"/>
    <m/>
    <m/>
    <s v="2023-034"/>
    <x v="5"/>
    <x v="4"/>
    <x v="5"/>
    <s v="05/18/2025 11:20 PM"/>
    <d v="1901-01-01T00:00:00"/>
    <x v="0"/>
    <s v="439 6017C - CO Setup Machine"/>
    <n v="0.6"/>
    <s v="EACH"/>
    <s v="Leonel Munoz"/>
  </r>
  <r>
    <n v="101701"/>
    <s v="2023-034"/>
    <s v="Dallas IH 45 Bridge Maintenanc"/>
    <s v="439 6017E"/>
    <s v="CO Wet and Cure Overlay"/>
    <n v="0.5"/>
    <s v="EA"/>
    <s v="05/17/2025"/>
    <s v="Draft"/>
    <s v="Leonel Munoz"/>
    <s v="Bridge"/>
    <s v="Leonel Munoz"/>
    <s v="05/18/2025, 23:22"/>
    <m/>
    <s v="0001-01-01T00:00:00Z"/>
    <m/>
    <s v="0001-01-01T00:00:00Z"/>
    <m/>
    <m/>
    <s v="2023-034"/>
    <x v="5"/>
    <x v="4"/>
    <x v="5"/>
    <s v="05/18/2025 11:22 PM"/>
    <d v="1901-01-01T00:00:00"/>
    <x v="0"/>
    <s v="439 6017E - CO Wet and Cure Overlay"/>
    <n v="0.5"/>
    <s v="EA"/>
    <s v="Leonel Munoz"/>
  </r>
  <r>
    <n v="101702"/>
    <s v="2023-034"/>
    <s v="Dallas IH 45 Bridge Maintenanc"/>
    <s v="439 6017F"/>
    <s v="CO Dry Run"/>
    <n v="195"/>
    <s v="LF"/>
    <s v="05/17/2025"/>
    <s v="Draft"/>
    <s v="Leonel Munoz"/>
    <s v="Bridge"/>
    <s v="Leonel Munoz"/>
    <s v="05/18/2025, 23:23"/>
    <m/>
    <s v="0001-01-01T00:00:00Z"/>
    <m/>
    <s v="0001-01-01T00:00:00Z"/>
    <m/>
    <m/>
    <s v="2023-034"/>
    <x v="5"/>
    <x v="4"/>
    <x v="5"/>
    <s v="05/18/2025 11:23 PM"/>
    <d v="1901-01-01T00:00:00"/>
    <x v="0"/>
    <s v="439 6017F - CO Dry Run"/>
    <n v="195"/>
    <s v="LF"/>
    <s v="Leonel Munoz"/>
  </r>
  <r>
    <n v="101554"/>
    <s v="2022-023"/>
    <s v="Dallas Riverfront &amp; Cadiz Brid"/>
    <s v="100 6154C"/>
    <s v="Drill Shaft Support-ALL"/>
    <n v="1"/>
    <s v="DAYS"/>
    <s v="05/15/2025"/>
    <s v="Draft"/>
    <s v="Drilled Shaft Support Crew - Riverfront"/>
    <s v="Grading"/>
    <s v="Kody Hurley"/>
    <s v="05/16/2025, 08:25"/>
    <m/>
    <s v="0001-01-01T00:00:00Z"/>
    <m/>
    <s v="0001-01-01T00:00:00Z"/>
    <m/>
    <m/>
    <s v="2022-023"/>
    <x v="11"/>
    <x v="2"/>
    <x v="1"/>
    <s v="05/16/2025 8:25 AM"/>
    <d v="1901-01-01T00:00:00"/>
    <x v="0"/>
    <s v="100 6154C - Drill Shaft Support-ALL"/>
    <n v="1"/>
    <s v="DAYS"/>
    <s v="Drilled Shaft Support Crew - Riverfront"/>
  </r>
  <r>
    <n v="101606"/>
    <s v="2023-035"/>
    <s v="Harris VA Bridge Rehabs"/>
    <s v="9000 100H"/>
    <s v="PUNCH LIST"/>
    <n v="1"/>
    <s v="LS"/>
    <s v="05/16/2025"/>
    <s v="Draft"/>
    <s v="Aureliano Reyes Crew"/>
    <s v="Concrete"/>
    <s v="Aureliano Reyes"/>
    <s v="05/17/2025, 07:21"/>
    <m/>
    <s v="0001-01-01T00:00:00Z"/>
    <m/>
    <s v="0001-01-01T00:00:00Z"/>
    <m/>
    <m/>
    <s v="2023-035"/>
    <x v="12"/>
    <x v="0"/>
    <x v="4"/>
    <s v="05/17/2025 7:21 AM"/>
    <d v="1901-01-01T00:00:00"/>
    <x v="0"/>
    <s v="9000 100H - PUNCH LIST"/>
    <n v="1"/>
    <s v="LS"/>
    <s v="Aureliano Reyes Crew"/>
  </r>
  <r>
    <n v="101334"/>
    <s v="EQUIP HOU"/>
    <s v="Equipment Houston Division"/>
    <s v="YARDMAIN"/>
    <s v="Yard Maintenance"/>
    <n v="1"/>
    <s v=""/>
    <s v="05/13/2025"/>
    <s v="Draft"/>
    <s v="Alonzo Gonzalez's Crew"/>
    <s v="Bridge"/>
    <s v="Alonzo Gonzalez"/>
    <s v="05/13/2025, 20:09"/>
    <m/>
    <s v="0001-01-01T00:00:00Z"/>
    <m/>
    <s v="0001-01-01T00:00:00Z"/>
    <m/>
    <m/>
    <s v="EQUIP HOU"/>
    <x v="13"/>
    <x v="5"/>
    <x v="2"/>
    <s v="05/13/2025 8:09 PM"/>
    <d v="1901-01-01T00:00:00"/>
    <x v="0"/>
    <s v="YARDMAIN - Yard Maintenance"/>
    <n v="1"/>
    <s v=""/>
    <s v="Alonzo Gonzalez's Crew"/>
  </r>
  <r>
    <n v="101450"/>
    <s v="EQUIP HOU"/>
    <s v="Equipment Houston Division"/>
    <s v="YARDMAIN"/>
    <s v="Yard Maintenance"/>
    <n v="1"/>
    <s v=""/>
    <s v="05/14/2025"/>
    <s v="Draft"/>
    <s v="Alonzo Gonzalez's Crew"/>
    <s v="Bridge"/>
    <s v="Alonzo Gonzalez"/>
    <s v="05/15/2025, 07:26"/>
    <m/>
    <s v="0001-01-01T00:00:00Z"/>
    <m/>
    <s v="0001-01-01T00:00:00Z"/>
    <m/>
    <m/>
    <s v="EQUIP HOU"/>
    <x v="13"/>
    <x v="5"/>
    <x v="0"/>
    <s v="05/15/2025 7:26 AM"/>
    <d v="1901-01-01T00:00:00"/>
    <x v="0"/>
    <s v="YARDMAIN - Yard Maintenance"/>
    <n v="1"/>
    <s v=""/>
    <s v="Alonzo Gonzalez's Crew"/>
  </r>
  <r>
    <n v="101548"/>
    <s v="EQUIP HOU"/>
    <s v="Equipment Houston Division"/>
    <s v="YARDMAIN"/>
    <s v="Yard Maintenance"/>
    <n v="1"/>
    <s v=""/>
    <s v="05/15/2025"/>
    <s v="Draft"/>
    <s v="Alonzo Gonzalez's Crew"/>
    <s v="Bridge"/>
    <s v="Alonzo Gonzalez"/>
    <s v="05/16/2025, 07:20"/>
    <m/>
    <s v="0001-01-01T00:00:00Z"/>
    <m/>
    <s v="0001-01-01T00:00:00Z"/>
    <m/>
    <m/>
    <s v="EQUIP HOU"/>
    <x v="13"/>
    <x v="5"/>
    <x v="1"/>
    <s v="05/16/2025 7:20 AM"/>
    <d v="1901-01-01T00:00:00"/>
    <x v="0"/>
    <s v="YARDMAIN - Yard Maintenance"/>
    <n v="1"/>
    <s v=""/>
    <s v="Alonzo Gonzalez's Crew"/>
  </r>
  <r>
    <n v="101593"/>
    <s v="EQUIP HOU"/>
    <s v="Equipment Houston Division"/>
    <s v="YARDMAIN"/>
    <s v="Yard Maintenance"/>
    <n v="1"/>
    <s v=""/>
    <s v="05/16/2025"/>
    <s v="Draft"/>
    <s v="Alonzo Gonzalez's Crew"/>
    <s v="Bridge"/>
    <s v="Alonzo Gonzalez"/>
    <s v="05/16/2025, 21:03"/>
    <m/>
    <s v="0001-01-01T00:00:00Z"/>
    <m/>
    <s v="0001-01-01T00:00:00Z"/>
    <m/>
    <m/>
    <s v="EQUIP HOU"/>
    <x v="13"/>
    <x v="5"/>
    <x v="4"/>
    <s v="05/16/2025 9:03 PM"/>
    <d v="1901-01-01T00:00:00"/>
    <x v="0"/>
    <s v="YARDMAIN - Yard Maintenance"/>
    <n v="1"/>
    <s v=""/>
    <s v="Alonzo Gonzalez's Crew"/>
  </r>
  <r>
    <n v="101348"/>
    <s v="2023-032"/>
    <s v="IH-345 BRIDGE REHABILITATION"/>
    <s v="502 6001B"/>
    <s v="TRAFF Full Single Lanes Closur"/>
    <n v="0.2"/>
    <s v="WK"/>
    <s v="05/13/2025"/>
    <s v="Draft"/>
    <s v="Omar Ramirez Traffic Crew"/>
    <s v="Traffic"/>
    <s v="Omar Ramirez"/>
    <s v="05/14/2025, 06:38"/>
    <m/>
    <s v="0001-01-01T00:00:00Z"/>
    <m/>
    <s v="0001-01-01T00:00:00Z"/>
    <m/>
    <m/>
    <s v="2023-032"/>
    <x v="6"/>
    <x v="4"/>
    <x v="2"/>
    <s v="05/14/2025 6:38 AM"/>
    <d v="1901-01-01T00:00:00"/>
    <x v="0"/>
    <s v="502 6001B - TRAFF Full Single Lanes Closur"/>
    <n v="0.2"/>
    <s v="WK"/>
    <s v="Omar Ramirez Traffic Crew"/>
  </r>
  <r>
    <n v="101531"/>
    <s v="2023-032"/>
    <s v="IH-345 BRIDGE REHABILITATION"/>
    <s v="502 6001B"/>
    <s v="TRAFF Full Single Lanes Closur"/>
    <n v="0.2"/>
    <s v="WK"/>
    <s v="05/14/2025"/>
    <s v="Draft"/>
    <s v="Omar Ramirez Traffic Crew"/>
    <s v="Traffic"/>
    <s v="Omar Ramirez"/>
    <s v="05/16/2025, 06:32"/>
    <m/>
    <s v="0001-01-01T00:00:00Z"/>
    <m/>
    <s v="0001-01-01T00:00:00Z"/>
    <m/>
    <m/>
    <s v="2023-032"/>
    <x v="6"/>
    <x v="4"/>
    <x v="0"/>
    <s v="05/16/2025 6:32 AM"/>
    <d v="1901-01-01T00:00:00"/>
    <x v="0"/>
    <s v="502 6001B - TRAFF Full Single Lanes Closur"/>
    <n v="0.2"/>
    <s v="WK"/>
    <s v="Omar Ramirez Traffic Crew"/>
  </r>
  <r>
    <n v="101532"/>
    <s v="2023-032"/>
    <s v="IH-345 BRIDGE REHABILITATION"/>
    <s v="502 6001B"/>
    <s v="TRAFF Full Single Lanes Closur"/>
    <n v="0.2"/>
    <s v="WK"/>
    <s v="05/15/2025"/>
    <s v="Draft"/>
    <s v="Omar Ramirez Traffic Crew"/>
    <s v="Traffic"/>
    <s v="Omar Ramirez"/>
    <s v="05/16/2025, 06:49"/>
    <m/>
    <s v="0001-01-01T00:00:00Z"/>
    <m/>
    <s v="0001-01-01T00:00:00Z"/>
    <m/>
    <m/>
    <s v="2023-032"/>
    <x v="6"/>
    <x v="4"/>
    <x v="1"/>
    <s v="05/16/2025 6:49 AM"/>
    <d v="1901-01-01T00:00:00"/>
    <x v="0"/>
    <s v="502 6001B - TRAFF Full Single Lanes Closur"/>
    <n v="0.2"/>
    <s v="WK"/>
    <s v="Omar Ramirez Traffic Crew"/>
  </r>
  <r>
    <n v="101533"/>
    <s v="2023-032"/>
    <s v="IH-345 BRIDGE REHABILITATION"/>
    <s v="502 6001D"/>
    <s v="TRAFF Detours Single Lane Clos"/>
    <n v="0.05"/>
    <s v="WK"/>
    <s v="05/15/2025"/>
    <s v="Draft"/>
    <s v="Omar Ramirez Traffic Crew"/>
    <s v="Traffic"/>
    <s v="Omar Ramirez"/>
    <s v="05/16/2025, 06:51"/>
    <m/>
    <s v="0001-01-01T00:00:00Z"/>
    <m/>
    <s v="0001-01-01T00:00:00Z"/>
    <m/>
    <m/>
    <s v="2023-032"/>
    <x v="6"/>
    <x v="4"/>
    <x v="1"/>
    <s v="05/16/2025 6:51 AM"/>
    <d v="1901-01-01T00:00:00"/>
    <x v="0"/>
    <s v="502 6001D - TRAFF Detours Single Lane Clos"/>
    <n v="0.05"/>
    <s v="WK"/>
    <s v="Omar Ramirez Traffic Crew"/>
  </r>
  <r>
    <n v="101261"/>
    <s v="2023-032"/>
    <s v="IH-345 BRIDGE REHABILITATION"/>
    <s v="502 6001B"/>
    <s v="TRAFF Full Single Lanes Closur"/>
    <n v="0.1"/>
    <s v="WK"/>
    <s v="05/12/2025"/>
    <s v="Draft"/>
    <s v="Omar Ramirez Traffic Crew"/>
    <s v="Traffic"/>
    <s v="Omar Ramirez"/>
    <s v="05/13/2025, 07:29"/>
    <m/>
    <s v="0001-01-01T00:00:00Z"/>
    <m/>
    <s v="0001-01-01T00:00:00Z"/>
    <m/>
    <m/>
    <s v="2023-032"/>
    <x v="6"/>
    <x v="4"/>
    <x v="3"/>
    <s v="05/13/2025 7:29 AM"/>
    <d v="1901-01-01T00:00:00"/>
    <x v="0"/>
    <s v="502 6001B - TRAFF Full Single Lanes Closur"/>
    <n v="0.1"/>
    <s v="WK"/>
    <s v="Omar Ramirez Traffic Crew"/>
  </r>
  <r>
    <n v="101117"/>
    <s v="2023-034"/>
    <s v="Dallas IH 45 Bridge Maintenanc"/>
    <s v="545 6005A"/>
    <s v="CRASH CUSH ATTEN (REMOVE)"/>
    <n v="0.2"/>
    <s v="EA"/>
    <s v="05/11/2025"/>
    <s v="Draft"/>
    <s v="Omar Ramirez Traffic Crew"/>
    <s v="Traffic"/>
    <s v="Omar Ramirez"/>
    <s v="05/12/2025, 07:00"/>
    <m/>
    <s v="0001-01-01T00:00:00Z"/>
    <m/>
    <s v="0001-01-01T00:00:00Z"/>
    <m/>
    <m/>
    <s v="2023-034"/>
    <x v="5"/>
    <x v="4"/>
    <x v="6"/>
    <s v="05/12/2025 7:00 AM"/>
    <d v="1901-01-01T00:00:00"/>
    <x v="0"/>
    <s v="545 6005A - CRASH CUSH ATTEN (REMOVE)"/>
    <n v="0.2"/>
    <s v="EA"/>
    <s v="Omar Ramirez Traffic Crew"/>
  </r>
  <r>
    <n v="101462"/>
    <s v="2023-034"/>
    <s v="Dallas IH 45 Bridge Maintenanc"/>
    <s v="502 6001C"/>
    <s v="TRAFF Weekend Op"/>
    <n v="0.2"/>
    <s v="EA"/>
    <s v="05/14/2025"/>
    <s v="Draft"/>
    <s v="Omar Ramirez Traffic Crew"/>
    <s v="Traffic"/>
    <s v="Omar Ramirez"/>
    <s v="05/15/2025, 09:54"/>
    <m/>
    <s v="0001-01-01T00:00:00Z"/>
    <m/>
    <s v="0001-01-01T00:00:00Z"/>
    <m/>
    <m/>
    <s v="2023-034"/>
    <x v="5"/>
    <x v="4"/>
    <x v="0"/>
    <s v="05/15/2025 9:54 AM"/>
    <d v="1901-01-01T00:00:00"/>
    <x v="0"/>
    <s v="502 6001C - TRAFF Weekend Op"/>
    <n v="0.2"/>
    <s v="EA"/>
    <s v="Omar Ramirez Traffic Crew"/>
  </r>
  <r>
    <n v="101692"/>
    <s v="2023-034"/>
    <s v="Dallas IH 45 Bridge Maintenanc"/>
    <s v="502 6001B"/>
    <s v="TRAFF Traffic Main"/>
    <n v="0.2"/>
    <s v="EA"/>
    <s v="05/17/2025"/>
    <s v="Draft"/>
    <s v="Omar Ramirez Traffic Crew"/>
    <s v="Traffic"/>
    <s v="Omar Ramirez"/>
    <s v="05/18/2025, 22:29"/>
    <m/>
    <s v="0001-01-01T00:00:00Z"/>
    <m/>
    <s v="0001-01-01T00:00:00Z"/>
    <m/>
    <m/>
    <s v="2023-034"/>
    <x v="5"/>
    <x v="4"/>
    <x v="5"/>
    <s v="05/18/2025 10:29 PM"/>
    <d v="1901-01-01T00:00:00"/>
    <x v="0"/>
    <s v="502 6001B - TRAFF Traffic Main"/>
    <n v="0.2"/>
    <s v="EA"/>
    <s v="Omar Ramirez Traffic Crew"/>
  </r>
  <r>
    <n v="101687"/>
    <s v="2023-034"/>
    <s v="Dallas IH 45 Bridge Maintenanc"/>
    <s v="502 6001C"/>
    <s v="TRAFF Weekend Op"/>
    <n v="0.2"/>
    <s v="EA"/>
    <s v="05/16/2025"/>
    <s v="Draft"/>
    <s v="Omar Ramirez Traffic Crew"/>
    <s v="Traffic"/>
    <s v="Omar Ramirez"/>
    <s v="05/18/2025, 21:52"/>
    <m/>
    <s v="0001-01-01T00:00:00Z"/>
    <m/>
    <s v="0001-01-01T00:00:00Z"/>
    <m/>
    <m/>
    <s v="2023-034"/>
    <x v="5"/>
    <x v="4"/>
    <x v="4"/>
    <s v="05/18/2025 9:52 PM"/>
    <d v="1901-01-01T00:00:00"/>
    <x v="0"/>
    <s v="502 6001C - TRAFF Weekend Op"/>
    <n v="0.2"/>
    <s v="EA"/>
    <s v="Omar Ramirez Traffic Crew"/>
  </r>
  <r>
    <n v="101688"/>
    <s v="2023-034"/>
    <s v="Dallas IH 45 Bridge Maintenanc"/>
    <s v="545 6010A"/>
    <s v="CRASH CUSH ATTEN (INSTL)(S)(N)"/>
    <n v="0.2"/>
    <s v="EA"/>
    <s v="05/16/2025"/>
    <s v="Draft"/>
    <s v="Omar Ramirez Traffic Crew"/>
    <s v="Traffic"/>
    <s v="Omar Ramirez"/>
    <s v="05/18/2025, 21:53"/>
    <m/>
    <s v="0001-01-01T00:00:00Z"/>
    <m/>
    <s v="0001-01-01T00:00:00Z"/>
    <m/>
    <m/>
    <s v="2023-034"/>
    <x v="5"/>
    <x v="4"/>
    <x v="4"/>
    <s v="05/18/2025 9:53 PM"/>
    <d v="1901-01-01T00:00:00"/>
    <x v="0"/>
    <s v="545 6010A - CRASH CUSH ATTEN (INSTL)(S)(N)"/>
    <n v="0.2"/>
    <s v="EA"/>
    <s v="Omar Ramirez Traffic Crew"/>
  </r>
  <r>
    <n v="101050"/>
    <s v="2023-034"/>
    <s v="Dallas IH 45 Bridge Maintenanc"/>
    <s v="502 6001B"/>
    <s v="TRAFF Traffic Main"/>
    <n v="0.2"/>
    <s v="EA"/>
    <s v="05/11/2025"/>
    <s v="Draft"/>
    <s v="Omar Ramirez Traffic Crew"/>
    <s v="Traffic"/>
    <s v="Omar Ramirez"/>
    <s v="05/11/2025, 08:42"/>
    <m/>
    <s v="0001-01-01T00:00:00Z"/>
    <m/>
    <s v="0001-01-01T00:00:00Z"/>
    <m/>
    <m/>
    <s v="2023-034"/>
    <x v="5"/>
    <x v="4"/>
    <x v="6"/>
    <s v="05/11/2025 8:42 AM"/>
    <d v="1901-01-01T00:00:00"/>
    <x v="0"/>
    <s v="502 6001B - TRAFF Traffic Main"/>
    <n v="0.2"/>
    <s v="EA"/>
    <s v="Omar Ramirez Traffic Crew"/>
  </r>
  <r>
    <n v="101051"/>
    <s v="2023-034"/>
    <s v="Dallas IH 45 Bridge Maintenanc"/>
    <s v="502 6001C"/>
    <s v="TRAFF Weekend Op"/>
    <n v="0.2"/>
    <s v="EA"/>
    <s v="05/11/2025"/>
    <s v="Draft"/>
    <s v="Omar Ramirez Traffic Crew"/>
    <s v="Traffic"/>
    <s v="Omar Ramirez"/>
    <s v="05/11/2025, 08:43"/>
    <m/>
    <s v="0001-01-01T00:00:00Z"/>
    <m/>
    <s v="0001-01-01T00:00:00Z"/>
    <m/>
    <m/>
    <s v="2023-034"/>
    <x v="5"/>
    <x v="4"/>
    <x v="6"/>
    <s v="05/11/2025 8:43 AM"/>
    <d v="1901-01-01T00:00:00"/>
    <x v="0"/>
    <s v="502 6001C - TRAFF Weekend Op"/>
    <n v="0.2"/>
    <s v="EA"/>
    <s v="Omar Ramirez Traffic Crew"/>
  </r>
  <r>
    <n v="101604"/>
    <s v="2024-023"/>
    <s v="Tarrant Riverside Bridge Rehab"/>
    <s v="420 6066A"/>
    <s v="CLC CONC (RAIL FOUNDATION)"/>
    <n v="2"/>
    <s v="CY"/>
    <s v="05/16/2025"/>
    <s v="Draft"/>
    <s v="Hector Sanchez's Crew"/>
    <s v="Bridge"/>
    <s v="Hector Sanchez"/>
    <s v="05/17/2025, 07:07"/>
    <m/>
    <s v="0001-01-01T00:00:00Z"/>
    <m/>
    <s v="0001-01-01T00:00:00Z"/>
    <m/>
    <m/>
    <s v="2024-023"/>
    <x v="9"/>
    <x v="1"/>
    <x v="4"/>
    <s v="05/17/2025 7:07 AM"/>
    <d v="1901-01-01T00:00:00"/>
    <x v="0"/>
    <s v="420 6066A - CLC CONC (RAIL FOUNDATION)"/>
    <n v="2"/>
    <s v="CY"/>
    <s v="Hector Sanchez's Crew"/>
  </r>
  <r>
    <n v="101626"/>
    <s v="2024-023"/>
    <s v="Tarrant Riverside Bridge Rehab"/>
    <s v="481 6016A"/>
    <s v="PIPE 12 Rem Replace Pipe Syste"/>
    <n v="120"/>
    <s v="LF"/>
    <s v="05/16/2025"/>
    <s v="Draft"/>
    <s v="Hector Sanchez's Crew"/>
    <s v="Bridge"/>
    <s v="Hector Sanchez"/>
    <s v="05/17/2025, 10:18"/>
    <m/>
    <s v="0001-01-01T00:00:00Z"/>
    <m/>
    <s v="0001-01-01T00:00:00Z"/>
    <m/>
    <m/>
    <s v="2024-023"/>
    <x v="9"/>
    <x v="1"/>
    <x v="4"/>
    <s v="05/17/2025 10:18 AM"/>
    <d v="1901-01-01T00:00:00"/>
    <x v="0"/>
    <s v="481 6016A - PIPE 12 Rem Replace Pipe Syste"/>
    <n v="120"/>
    <s v="LF"/>
    <s v="Hector Sanchez's Crew"/>
  </r>
  <r>
    <n v="101627"/>
    <s v="2024-023"/>
    <s v="Tarrant Riverside Bridge Rehab"/>
    <s v="529 6036B"/>
    <s v="CONC CURB TY II F P S"/>
    <n v="90"/>
    <s v="LF"/>
    <s v="05/16/2025"/>
    <s v="Draft"/>
    <s v="Hector Sanchez's Crew"/>
    <s v="Bridge"/>
    <s v="Hector Sanchez"/>
    <s v="05/17/2025, 10:21"/>
    <m/>
    <s v="0001-01-01T00:00:00Z"/>
    <m/>
    <s v="0001-01-01T00:00:00Z"/>
    <m/>
    <m/>
    <s v="2024-023"/>
    <x v="9"/>
    <x v="1"/>
    <x v="4"/>
    <s v="05/17/2025 10:21 AM"/>
    <d v="1901-01-01T00:00:00"/>
    <x v="0"/>
    <s v="529 6036B - CONC CURB TY II F P S"/>
    <n v="90"/>
    <s v="LF"/>
    <s v="Hector Sanchez's Crew"/>
  </r>
  <r>
    <n v="101217"/>
    <s v="2024-023"/>
    <s v="Tarrant Riverside Bridge Rehab"/>
    <s v="420 6066A"/>
    <s v="CLC CONC (RAIL FOUNDATION)"/>
    <n v="0.5"/>
    <s v="CY"/>
    <s v="05/12/2025"/>
    <s v="Draft"/>
    <s v="Hector Sanchez's Crew"/>
    <s v="Bridge"/>
    <s v="Hector Sanchez"/>
    <s v="05/12/2025, 19:05"/>
    <m/>
    <s v="0001-01-01T00:00:00Z"/>
    <m/>
    <s v="0001-01-01T00:00:00Z"/>
    <m/>
    <m/>
    <s v="2024-023"/>
    <x v="9"/>
    <x v="1"/>
    <x v="3"/>
    <s v="05/12/2025 7:05 PM"/>
    <d v="1901-01-01T00:00:00"/>
    <x v="0"/>
    <s v="420 6066A - CLC CONC (RAIL FOUNDATION)"/>
    <n v="0.5"/>
    <s v="CY"/>
    <s v="Hector Sanchez's Crew"/>
  </r>
  <r>
    <n v="101218"/>
    <s v="2024-023"/>
    <s v="Tarrant Riverside Bridge Rehab"/>
    <s v="110 6003J"/>
    <s v="EXC Cut Waste Dirt"/>
    <n v="15"/>
    <s v="LCY"/>
    <s v="05/12/2025"/>
    <s v="Draft"/>
    <s v="Hector Sanchez's Crew"/>
    <s v="Bridge"/>
    <s v="Hector Sanchez"/>
    <s v="05/12/2025, 19:10"/>
    <m/>
    <s v="0001-01-01T00:00:00Z"/>
    <m/>
    <s v="0001-01-01T00:00:00Z"/>
    <m/>
    <m/>
    <s v="2024-023"/>
    <x v="9"/>
    <x v="1"/>
    <x v="3"/>
    <s v="05/12/2025 7:10 PM"/>
    <d v="1901-01-01T00:00:00"/>
    <x v="0"/>
    <s v="110 6003J - EXC Cut Waste Dirt"/>
    <n v="15"/>
    <s v="LCY"/>
    <s v="Hector Sanchez's Crew"/>
  </r>
  <r>
    <n v="101220"/>
    <s v="2024-023"/>
    <s v="Tarrant Riverside Bridge Rehab"/>
    <s v="529 6036B"/>
    <s v="CONC CURB TY II F P S"/>
    <n v="30"/>
    <s v="LF"/>
    <s v="05/12/2025"/>
    <s v="Draft"/>
    <s v="Hector Sanchez's Crew"/>
    <s v="Bridge"/>
    <s v="Hector Sanchez"/>
    <s v="05/12/2025, 19:14"/>
    <m/>
    <s v="0001-01-01T00:00:00Z"/>
    <m/>
    <s v="0001-01-01T00:00:00Z"/>
    <m/>
    <m/>
    <s v="2024-023"/>
    <x v="9"/>
    <x v="1"/>
    <x v="3"/>
    <s v="05/12/2025 7:14 PM"/>
    <d v="1901-01-01T00:00:00"/>
    <x v="0"/>
    <s v="529 6036B - CONC CURB TY II F P S"/>
    <n v="30"/>
    <s v="LF"/>
    <s v="Hector Sanchez's Crew"/>
  </r>
  <r>
    <n v="101222"/>
    <s v="2024-023"/>
    <s v="Tarrant Riverside Bridge Rehab"/>
    <s v="422 6002R"/>
    <s v="DECK Cure"/>
    <n v="1"/>
    <s v="DAYS"/>
    <s v="05/12/2025"/>
    <s v="Draft"/>
    <s v="Hector Sanchez's Crew"/>
    <s v="Bridge"/>
    <s v="Hector Sanchez"/>
    <s v="05/12/2025, 19:17"/>
    <m/>
    <s v="0001-01-01T00:00:00Z"/>
    <m/>
    <s v="0001-01-01T00:00:00Z"/>
    <m/>
    <m/>
    <s v="2024-023"/>
    <x v="9"/>
    <x v="1"/>
    <x v="3"/>
    <s v="05/12/2025 7:17 PM"/>
    <d v="1901-01-01T00:00:00"/>
    <x v="0"/>
    <s v="422 6002R - DECK Cure"/>
    <n v="1"/>
    <s v="DAYS"/>
    <s v="Hector Sanchez's Crew"/>
  </r>
  <r>
    <n v="101345"/>
    <s v="2024-023"/>
    <s v="Tarrant Riverside Bridge Rehab"/>
    <s v="110 6003J"/>
    <s v="EXC Cut Waste Dirt"/>
    <n v="15"/>
    <s v="LCY"/>
    <s v="05/13/2025"/>
    <s v="Draft"/>
    <s v="Hector Sanchez's Crew"/>
    <s v="Bridge"/>
    <s v="Hector Sanchez"/>
    <s v="05/14/2025, 06:35"/>
    <m/>
    <s v="0001-01-01T00:00:00Z"/>
    <m/>
    <s v="0001-01-01T00:00:00Z"/>
    <m/>
    <m/>
    <s v="2024-023"/>
    <x v="9"/>
    <x v="1"/>
    <x v="2"/>
    <s v="05/14/2025 6:35 AM"/>
    <d v="1901-01-01T00:00:00"/>
    <x v="0"/>
    <s v="110 6003J - EXC Cut Waste Dirt"/>
    <n v="15"/>
    <s v="LCY"/>
    <s v="Hector Sanchez's Crew"/>
  </r>
  <r>
    <n v="101346"/>
    <s v="2024-023"/>
    <s v="Tarrant Riverside Bridge Rehab"/>
    <s v="529 6036B"/>
    <s v="CONC CURB TY II F P S"/>
    <n v="90"/>
    <s v="LF"/>
    <s v="05/13/2025"/>
    <s v="Draft"/>
    <s v="Hector Sanchez's Crew"/>
    <s v="Bridge"/>
    <s v="Hector Sanchez"/>
    <s v="05/14/2025, 06:37"/>
    <m/>
    <s v="0001-01-01T00:00:00Z"/>
    <m/>
    <s v="0001-01-01T00:00:00Z"/>
    <m/>
    <m/>
    <s v="2024-023"/>
    <x v="9"/>
    <x v="1"/>
    <x v="2"/>
    <s v="05/14/2025 6:37 AM"/>
    <d v="1901-01-01T00:00:00"/>
    <x v="0"/>
    <s v="529 6036B - CONC CURB TY II F P S"/>
    <n v="90"/>
    <s v="LF"/>
    <s v="Hector Sanchez's Crew"/>
  </r>
  <r>
    <n v="101347"/>
    <s v="2024-023"/>
    <s v="Tarrant Riverside Bridge Rehab"/>
    <s v="422 6002R"/>
    <s v="DECK Cure"/>
    <n v="1"/>
    <s v="DAYS"/>
    <s v="05/13/2025"/>
    <s v="Draft"/>
    <s v="Hector Sanchez's Crew"/>
    <s v="Bridge"/>
    <s v="Hector Sanchez"/>
    <s v="05/14/2025, 06:38"/>
    <m/>
    <s v="0001-01-01T00:00:00Z"/>
    <m/>
    <s v="0001-01-01T00:00:00Z"/>
    <m/>
    <m/>
    <s v="2024-023"/>
    <x v="9"/>
    <x v="1"/>
    <x v="2"/>
    <s v="05/14/2025 6:38 AM"/>
    <d v="1901-01-01T00:00:00"/>
    <x v="0"/>
    <s v="422 6002R - DECK Cure"/>
    <n v="1"/>
    <s v="DAYS"/>
    <s v="Hector Sanchez's Crew"/>
  </r>
  <r>
    <n v="101503"/>
    <s v="2024-023"/>
    <s v="Tarrant Riverside Bridge Rehab"/>
    <s v="422 6002G"/>
    <s v="DECK F S End Dam"/>
    <n v="10"/>
    <s v="SF"/>
    <s v="05/15/2025"/>
    <s v="Draft"/>
    <s v="Hector Sanchez's Crew"/>
    <s v="Bridge"/>
    <s v="Hector Sanchez"/>
    <s v="05/15/2025, 18:28"/>
    <m/>
    <s v="0001-01-01T00:00:00Z"/>
    <m/>
    <s v="0001-01-01T00:00:00Z"/>
    <m/>
    <m/>
    <s v="2024-023"/>
    <x v="9"/>
    <x v="1"/>
    <x v="1"/>
    <s v="05/15/2025 6:28 PM"/>
    <d v="1901-01-01T00:00:00"/>
    <x v="0"/>
    <s v="422 6002G - DECK F S End Dam"/>
    <n v="10"/>
    <s v="SF"/>
    <s v="Hector Sanchez's Crew"/>
  </r>
  <r>
    <n v="101500"/>
    <s v="2024-023"/>
    <s v="Tarrant Riverside Bridge Rehab"/>
    <s v="481 6014A"/>
    <s v="PIPE 8 Ins Pipe System"/>
    <n v="54"/>
    <s v="LF"/>
    <s v="05/15/2025"/>
    <s v="Draft"/>
    <s v="Hector Sanchez's Crew"/>
    <s v="Bridge"/>
    <s v="Hector Sanchez"/>
    <s v="05/15/2025, 18:20"/>
    <m/>
    <s v="0001-01-01T00:00:00Z"/>
    <m/>
    <s v="0001-01-01T00:00:00Z"/>
    <m/>
    <m/>
    <s v="2024-023"/>
    <x v="9"/>
    <x v="1"/>
    <x v="1"/>
    <s v="05/15/2025 6:20 PM"/>
    <d v="1901-01-01T00:00:00"/>
    <x v="0"/>
    <s v="481 6014A - PIPE 8 Ins Pipe System"/>
    <n v="54"/>
    <s v="LF"/>
    <s v="Hector Sanchez's Crew"/>
  </r>
  <r>
    <n v="101501"/>
    <s v="2024-023"/>
    <s v="Tarrant Riverside Bridge Rehab"/>
    <s v="422 6002K"/>
    <s v="DECK Ins Rem Mach Rail"/>
    <n v="100"/>
    <s v="LF"/>
    <s v="05/15/2025"/>
    <s v="Draft"/>
    <s v="Hector Sanchez's Crew"/>
    <s v="Bridge"/>
    <s v="Hector Sanchez"/>
    <s v="05/15/2025, 18:22"/>
    <m/>
    <s v="0001-01-01T00:00:00Z"/>
    <m/>
    <s v="0001-01-01T00:00:00Z"/>
    <m/>
    <m/>
    <s v="2024-023"/>
    <x v="9"/>
    <x v="1"/>
    <x v="1"/>
    <s v="05/15/2025 6:22 PM"/>
    <d v="1901-01-01T00:00:00"/>
    <x v="0"/>
    <s v="422 6002K - DECK Ins Rem Mach Rail"/>
    <n v="100"/>
    <s v="LF"/>
    <s v="Hector Sanchez's Crew"/>
  </r>
  <r>
    <n v="101422"/>
    <s v="2024-023"/>
    <s v="Tarrant Riverside Bridge Rehab"/>
    <s v="481 6016A"/>
    <s v="PIPE 12 Rem Replace Pipe Syste"/>
    <n v="40"/>
    <s v="LF"/>
    <s v="05/14/2025"/>
    <s v="Draft"/>
    <s v="Hector Sanchez's Crew"/>
    <s v="Bridge"/>
    <s v="Hector Sanchez"/>
    <s v="05/15/2025, 05:16"/>
    <m/>
    <s v="0001-01-01T00:00:00Z"/>
    <m/>
    <s v="0001-01-01T00:00:00Z"/>
    <m/>
    <m/>
    <s v="2024-023"/>
    <x v="9"/>
    <x v="1"/>
    <x v="0"/>
    <s v="05/15/2025 5:16 AM"/>
    <d v="1901-01-01T00:00:00"/>
    <x v="0"/>
    <s v="481 6016A - PIPE 12 Rem Replace Pipe Syste"/>
    <n v="40"/>
    <s v="LF"/>
    <s v="Hector Sanchez's Crew"/>
  </r>
  <r>
    <n v="101423"/>
    <s v="2024-023"/>
    <s v="Tarrant Riverside Bridge Rehab"/>
    <s v="110 6003J"/>
    <s v="EXC Cut Waste Dirt"/>
    <n v="10"/>
    <s v="LCY"/>
    <s v="05/14/2025"/>
    <s v="Draft"/>
    <s v="Hector Sanchez's Crew"/>
    <s v="Bridge"/>
    <s v="Hector Sanchez"/>
    <s v="05/15/2025, 05:18"/>
    <m/>
    <s v="0001-01-01T00:00:00Z"/>
    <m/>
    <s v="0001-01-01T00:00:00Z"/>
    <m/>
    <m/>
    <s v="2024-023"/>
    <x v="9"/>
    <x v="1"/>
    <x v="0"/>
    <s v="05/15/2025 5:18 AM"/>
    <d v="1901-01-01T00:00:00"/>
    <x v="0"/>
    <s v="110 6003J - EXC Cut Waste Dirt"/>
    <n v="10"/>
    <s v="LCY"/>
    <s v="Hector Sanchez's Crew"/>
  </r>
  <r>
    <n v="101424"/>
    <s v="2024-023"/>
    <s v="Tarrant Riverside Bridge Rehab"/>
    <s v="422 6002G"/>
    <s v="DECK F S End Dam"/>
    <n v="15"/>
    <s v="SF"/>
    <s v="05/14/2025"/>
    <s v="Draft"/>
    <s v="Hector Sanchez's Crew"/>
    <s v="Bridge"/>
    <s v="Hector Sanchez"/>
    <s v="05/15/2025, 05:21"/>
    <m/>
    <s v="0001-01-01T00:00:00Z"/>
    <m/>
    <s v="0001-01-01T00:00:00Z"/>
    <m/>
    <m/>
    <s v="2024-023"/>
    <x v="9"/>
    <x v="1"/>
    <x v="0"/>
    <s v="05/15/2025 5:21 AM"/>
    <d v="1901-01-01T00:00:00"/>
    <x v="0"/>
    <s v="422 6002G - DECK F S End Dam"/>
    <n v="15"/>
    <s v="SF"/>
    <s v="Hector Sanchez's Crew"/>
  </r>
  <r>
    <n v="101677"/>
    <s v="2023-034"/>
    <s v="Dallas IH 45 Bridge Maintenanc"/>
    <s v="439 6017G"/>
    <s v="CO Pour"/>
    <n v="29"/>
    <s v="CY"/>
    <s v="05/17/2025"/>
    <s v="Draft"/>
    <s v="Hector Sanchez's Crew"/>
    <s v="Bridge"/>
    <s v="Hector Sanchez"/>
    <s v="05/18/2025, 17:49"/>
    <m/>
    <s v="0001-01-01T00:00:00Z"/>
    <m/>
    <s v="0001-01-01T00:00:00Z"/>
    <m/>
    <m/>
    <s v="2023-034"/>
    <x v="5"/>
    <x v="4"/>
    <x v="5"/>
    <s v="05/18/2025 5:49 PM"/>
    <d v="1901-01-01T00:00:00"/>
    <x v="0"/>
    <s v="439 6017G - CO Pour"/>
    <n v="29"/>
    <s v="CY"/>
    <s v="Hector Sanchez's Crew"/>
  </r>
  <r>
    <n v="101552"/>
    <s v="2024-030"/>
    <s v="Matagorda SH 35 Bridge Replace"/>
    <s v="8999 6001F"/>
    <s v="Install Bent Caps"/>
    <n v="0.5"/>
    <s v="EA"/>
    <s v="05/15/2025"/>
    <s v="Draft"/>
    <s v="Uriel Garcia's Crew"/>
    <s v="Bridge"/>
    <s v="Hector U. Bonilla"/>
    <s v="05/16/2025, 08:21"/>
    <m/>
    <s v="0001-01-01T00:00:00Z"/>
    <m/>
    <s v="0001-01-01T00:00:00Z"/>
    <m/>
    <m/>
    <s v="2024-030"/>
    <x v="0"/>
    <x v="0"/>
    <x v="1"/>
    <s v="05/16/2025 8:21 AM"/>
    <d v="1901-01-01T00:00:00"/>
    <x v="0"/>
    <s v="8999 6001F - Install Bent Caps"/>
    <n v="0.5"/>
    <s v="EA"/>
    <s v="Uriel Garcia's Crew"/>
  </r>
  <r>
    <n v="101371"/>
    <s v="2024-030"/>
    <s v="Matagorda SH 35 Bridge Replace"/>
    <s v="9000 100C"/>
    <s v="LD INOUT SHOW UP REPAIR LABOR"/>
    <n v="1.5E-3"/>
    <s v="LS"/>
    <s v="05/13/2025"/>
    <s v="Draft"/>
    <s v="Reyneri Caballero's Crew"/>
    <s v="Traffic"/>
    <s v="Hector U. Bonilla"/>
    <s v="05/14/2025, 08:39"/>
    <m/>
    <s v="0001-01-01T00:00:00Z"/>
    <m/>
    <s v="0001-01-01T00:00:00Z"/>
    <m/>
    <m/>
    <s v="2024-030"/>
    <x v="0"/>
    <x v="0"/>
    <x v="2"/>
    <s v="05/14/2025 8:39 AM"/>
    <d v="1901-01-01T00:00:00"/>
    <x v="0"/>
    <s v="9000 100C - LD INOUT SHOW UP REPAIR LABOR"/>
    <n v="1.5E-3"/>
    <s v="LS"/>
    <s v="Reyneri Caballero's Crew"/>
  </r>
  <r>
    <n v="101553"/>
    <s v="2024-030"/>
    <s v="Matagorda SH 35 Bridge Replace"/>
    <s v="8999 6001J"/>
    <s v="Unload all Materials"/>
    <n v="1"/>
    <s v="LD"/>
    <s v="05/15/2025"/>
    <s v="Draft"/>
    <s v="ROLANDO COLMENERO-GARCIA CREW"/>
    <s v="Concrete"/>
    <s v="Hector U. Bonilla"/>
    <s v="05/16/2025, 08:24"/>
    <m/>
    <s v="0001-01-01T00:00:00Z"/>
    <m/>
    <s v="0001-01-01T00:00:00Z"/>
    <m/>
    <m/>
    <s v="2024-030"/>
    <x v="0"/>
    <x v="0"/>
    <x v="1"/>
    <s v="05/16/2025 8:24 AM"/>
    <d v="1901-01-01T00:00:00"/>
    <x v="0"/>
    <s v="8999 6001J - Unload all Materials"/>
    <n v="1"/>
    <s v="LD"/>
    <s v="ROLANDO COLMENERO-GARCIA CREW"/>
  </r>
  <r>
    <n v="101265"/>
    <s v="2023-034"/>
    <s v="Dallas IH 45 Bridge Maintenanc"/>
    <s v="4106 6001G"/>
    <s v="PPC Pour"/>
    <n v="1"/>
    <s v="CY"/>
    <s v="05/12/2025"/>
    <s v="Draft"/>
    <s v="Josue Martinez"/>
    <s v="Bridge"/>
    <s v="Josue Martinez Salazar"/>
    <s v="05/13/2025, 07:48"/>
    <m/>
    <s v="0001-01-01T00:00:00Z"/>
    <m/>
    <s v="0001-01-01T00:00:00Z"/>
    <m/>
    <m/>
    <s v="2023-034"/>
    <x v="5"/>
    <x v="4"/>
    <x v="3"/>
    <s v="05/13/2025 7:48 AM"/>
    <d v="1901-01-01T00:00:00"/>
    <x v="0"/>
    <s v="4106 6001G - PPC Pour"/>
    <n v="1"/>
    <s v="CY"/>
    <s v="Josue Martinez"/>
  </r>
  <r>
    <n v="101665"/>
    <s v="2023-034"/>
    <s v="Dallas IH 45 Bridge Maintenanc"/>
    <s v="4106 6001G"/>
    <s v="PPC Pour"/>
    <n v="6"/>
    <s v="CY"/>
    <s v="05/17/2025"/>
    <s v="Draft"/>
    <s v="Josue Martinez"/>
    <s v="Bridge"/>
    <s v="Josue Martinez Salazar"/>
    <s v="05/18/2025, 06:38"/>
    <m/>
    <s v="0001-01-01T00:00:00Z"/>
    <m/>
    <s v="0001-01-01T00:00:00Z"/>
    <m/>
    <m/>
    <s v="2023-034"/>
    <x v="5"/>
    <x v="4"/>
    <x v="5"/>
    <s v="05/18/2025 6:38 AM"/>
    <d v="1901-01-01T00:00:00"/>
    <x v="0"/>
    <s v="4106 6001G - PPC Pour"/>
    <n v="6"/>
    <s v="CY"/>
    <s v="Josue Martinez"/>
  </r>
  <r>
    <n v="101666"/>
    <s v="2023-034"/>
    <s v="Dallas IH 45 Bridge Maintenanc"/>
    <s v="4106 6001H"/>
    <s v="PPC Cleanup"/>
    <n v="0.5"/>
    <s v="EACH"/>
    <s v="05/17/2025"/>
    <s v="Draft"/>
    <s v="Josue Martinez"/>
    <s v="Bridge"/>
    <s v="Josue Martinez Salazar"/>
    <s v="05/18/2025, 06:39"/>
    <m/>
    <s v="0001-01-01T00:00:00Z"/>
    <m/>
    <s v="0001-01-01T00:00:00Z"/>
    <m/>
    <m/>
    <s v="2023-034"/>
    <x v="5"/>
    <x v="4"/>
    <x v="5"/>
    <s v="05/18/2025 6:39 AM"/>
    <d v="1901-01-01T00:00:00"/>
    <x v="0"/>
    <s v="4106 6001H - PPC Cleanup"/>
    <n v="0.5"/>
    <s v="EACH"/>
    <s v="Josue Martinez"/>
  </r>
  <r>
    <n v="101383"/>
    <s v="2023-034"/>
    <s v="Dallas IH 45 Bridge Maintenanc"/>
    <s v="9000 100C"/>
    <s v="LD INOUT SHOW UP REPAIR LABOR"/>
    <n v="5.0000000000000001E-4"/>
    <s v="LS"/>
    <s v="05/12/2025"/>
    <s v="Draft"/>
    <s v="Jesus Rodarte's Crew"/>
    <s v="Bridge"/>
    <s v="Jesus O. Rodarte Serrano"/>
    <s v="05/14/2025, 12:44"/>
    <m/>
    <s v="0001-01-01T00:00:00Z"/>
    <m/>
    <s v="0001-01-01T00:00:00Z"/>
    <m/>
    <m/>
    <s v="2023-034"/>
    <x v="5"/>
    <x v="4"/>
    <x v="3"/>
    <s v="05/14/2025 12:44 PM"/>
    <d v="1901-01-01T00:00:00"/>
    <x v="0"/>
    <s v="9000 100C - LD INOUT SHOW UP REPAIR LABOR"/>
    <n v="5.0000000000000001E-4"/>
    <s v="LS"/>
    <s v="Jesus Rodarte's Crew"/>
  </r>
  <r>
    <n v="101384"/>
    <s v="2023-034"/>
    <s v="Dallas IH 45 Bridge Maintenanc"/>
    <s v="9000 100C"/>
    <s v="LD INOUT SHOW UP REPAIR LABOR"/>
    <n v="5.0000000000000001E-4"/>
    <s v="LS"/>
    <s v="05/13/2025"/>
    <s v="Draft"/>
    <s v="Jesus Rodarte's Crew"/>
    <s v="Bridge"/>
    <s v="Jesus O. Rodarte Serrano"/>
    <s v="05/14/2025, 12:44"/>
    <m/>
    <s v="0001-01-01T00:00:00Z"/>
    <m/>
    <s v="0001-01-01T00:00:00Z"/>
    <m/>
    <m/>
    <s v="2023-034"/>
    <x v="5"/>
    <x v="4"/>
    <x v="2"/>
    <s v="05/14/2025 12:44 PM"/>
    <d v="1901-01-01T00:00:00"/>
    <x v="0"/>
    <s v="9000 100C - LD INOUT SHOW UP REPAIR LABOR"/>
    <n v="5.0000000000000001E-4"/>
    <s v="LS"/>
    <s v="Jesus Rodarte's Crew"/>
  </r>
  <r>
    <n v="101499"/>
    <s v="2023-034"/>
    <s v="Dallas IH 45 Bridge Maintenanc"/>
    <s v="9000 100C"/>
    <s v="LD INOUT SHOW UP REPAIR LABOR"/>
    <n v="1E-3"/>
    <s v="LS"/>
    <s v="05/15/2025"/>
    <s v="Draft"/>
    <s v="Jesus Rodarte's Crew"/>
    <s v="Bridge"/>
    <s v="Jesus O. Rodarte Serrano"/>
    <s v="05/15/2025, 17:59"/>
    <m/>
    <s v="0001-01-01T00:00:00Z"/>
    <m/>
    <s v="0001-01-01T00:00:00Z"/>
    <m/>
    <m/>
    <s v="2023-034"/>
    <x v="5"/>
    <x v="4"/>
    <x v="1"/>
    <s v="05/15/2025 5:59 PM"/>
    <d v="1901-01-01T00:00:00"/>
    <x v="0"/>
    <s v="9000 100C - LD INOUT SHOW UP REPAIR LABOR"/>
    <n v="1E-3"/>
    <s v="LS"/>
    <s v="Jesus Rodarte's Crew"/>
  </r>
  <r>
    <n v="101498"/>
    <s v="2024-034"/>
    <s v="NTTA DNT ML Deck Repair"/>
    <s v="9000 100C"/>
    <s v="LD INOUT SHOW UP REPAIR LABOR"/>
    <n v="1E-3"/>
    <s v="LS"/>
    <s v="05/15/2025"/>
    <s v="Draft"/>
    <s v="Jesus Rodarte's Crew"/>
    <s v="Bridge"/>
    <s v="Jesus O. Rodarte Serrano"/>
    <s v="05/15/2025, 17:54"/>
    <m/>
    <s v="0001-01-01T00:00:00Z"/>
    <m/>
    <s v="0001-01-01T00:00:00Z"/>
    <m/>
    <m/>
    <s v="2024-034"/>
    <x v="14"/>
    <x v="3"/>
    <x v="1"/>
    <s v="05/15/2025 5:54 PM"/>
    <d v="1901-01-01T00:00:00"/>
    <x v="0"/>
    <s v="9000 100C - LD INOUT SHOW UP REPAIR LABOR"/>
    <n v="1E-3"/>
    <s v="LS"/>
    <s v="Jesus Rodarte's Crew"/>
  </r>
  <r>
    <n v="101706"/>
    <s v="2024-023"/>
    <s v="Tarrant Riverside Bridge Rehab"/>
    <s v="422 6002R"/>
    <s v="DECK Cure"/>
    <n v="1"/>
    <s v="DAYS"/>
    <s v="05/15/2025"/>
    <s v="Draft"/>
    <s v="Hector Sanchez's Crew"/>
    <s v="Bridge"/>
    <s v="Caleb S. Kocmick"/>
    <s v="05/19/2025, 05:22"/>
    <m/>
    <s v="0001-01-01T00:00:00Z"/>
    <m/>
    <s v="0001-01-01T00:00:00Z"/>
    <m/>
    <m/>
    <s v="2024-023"/>
    <x v="9"/>
    <x v="1"/>
    <x v="1"/>
    <s v="05/19/2025 5:22 AM"/>
    <d v="1901-01-01T00:00:00"/>
    <x v="0"/>
    <s v="422 6002R - DECK Cure"/>
    <n v="1"/>
    <s v="DAYS"/>
    <s v="Hector Sanchez's Crew"/>
  </r>
  <r>
    <n v="101270"/>
    <s v="2024-023"/>
    <s v="Tarrant Riverside Bridge Rehab"/>
    <s v="500 6001C"/>
    <s v="MOB Eros 3.5% DL"/>
    <n v="0.5"/>
    <s v="WK"/>
    <s v="05/12/2025"/>
    <s v="Draft"/>
    <s v="Hector Sanchez's Crew"/>
    <s v="Bridge"/>
    <s v="Caleb S. Kocmick"/>
    <s v="05/13/2025, 08:58"/>
    <m/>
    <s v="0001-01-01T00:00:00Z"/>
    <m/>
    <s v="0001-01-01T00:00:00Z"/>
    <m/>
    <m/>
    <s v="2024-023"/>
    <x v="9"/>
    <x v="1"/>
    <x v="3"/>
    <s v="05/13/2025 8:58 AM"/>
    <d v="1901-01-01T00:00:00"/>
    <x v="0"/>
    <s v="500 6001C - MOB Eros 3.5% DL"/>
    <n v="0.5"/>
    <s v="WK"/>
    <s v="Hector Sanchez's Crew"/>
  </r>
  <r>
    <n v="101645"/>
    <s v="2023-034"/>
    <s v="Dallas IH 45 Bridge Maintenanc"/>
    <s v="483 6021A"/>
    <s v="HYDRO Support and Clean"/>
    <n v="1300"/>
    <s v="SY"/>
    <s v="05/16/2025"/>
    <s v="Draft"/>
    <s v="Juan Lopez's Crew"/>
    <s v="Concrete"/>
    <s v="Juan Lopez"/>
    <s v="05/17/2025, 11:16"/>
    <m/>
    <s v="0001-01-01T00:00:00Z"/>
    <m/>
    <s v="0001-01-01T00:00:00Z"/>
    <m/>
    <m/>
    <s v="2023-034"/>
    <x v="5"/>
    <x v="4"/>
    <x v="4"/>
    <s v="05/17/2025 11:16 AM"/>
    <d v="1901-01-01T00:00:00"/>
    <x v="0"/>
    <s v="483 6021A - HYDRO Support and Clean"/>
    <n v="1300"/>
    <s v="SY"/>
    <s v="Juan Lopez's Crew"/>
  </r>
  <r>
    <n v="101644"/>
    <s v="2023-032"/>
    <s v="IH-345 BRIDGE REHABILITATION"/>
    <s v="4106 6001H"/>
    <s v="PPO Conc Overlay Clean After P"/>
    <n v="1"/>
    <s v="EACH"/>
    <s v="05/15/2025"/>
    <s v="Draft"/>
    <s v="Juan Lopez's Crew"/>
    <s v="Concrete"/>
    <s v="Juan Lopez"/>
    <s v="05/17/2025, 11:03"/>
    <m/>
    <s v="0001-01-01T00:00:00Z"/>
    <m/>
    <s v="0001-01-01T00:00:00Z"/>
    <m/>
    <m/>
    <s v="2023-032"/>
    <x v="6"/>
    <x v="4"/>
    <x v="1"/>
    <s v="05/17/2025 11:03 AM"/>
    <d v="1901-01-01T00:00:00"/>
    <x v="0"/>
    <s v="4106 6001H - PPO Conc Overlay Clean After P"/>
    <n v="1"/>
    <s v="EACH"/>
    <s v="Juan Lopez's Crew"/>
  </r>
  <r>
    <n v="101244"/>
    <s v="2023-032"/>
    <s v="IH-345 BRIDGE REHABILITATION"/>
    <s v="4106 6001A"/>
    <s v="PPO Perform Shotblasting 8 Loc"/>
    <n v="1E-3"/>
    <s v="SY"/>
    <s v="05/12/2025"/>
    <s v="Draft"/>
    <s v="Juan Lopez's Crew"/>
    <s v="Concrete"/>
    <s v="Juan Lopez"/>
    <s v="05/13/2025, 06:35"/>
    <m/>
    <s v="0001-01-01T00:00:00Z"/>
    <m/>
    <s v="0001-01-01T00:00:00Z"/>
    <m/>
    <m/>
    <s v="2023-032"/>
    <x v="6"/>
    <x v="4"/>
    <x v="3"/>
    <s v="05/13/2025 6:35 AM"/>
    <d v="1901-01-01T00:00:00"/>
    <x v="0"/>
    <s v="4106 6001A - PPO Perform Shotblasting 8 Loc"/>
    <n v="1E-3"/>
    <s v="SY"/>
    <s v="Juan Lopez's Crew"/>
  </r>
  <r>
    <n v="101245"/>
    <s v="2023-032"/>
    <s v="IH-345 BRIDGE REHABILITATION"/>
    <s v="4106 6001D"/>
    <s v="PPO Conc Overlay Prep for Over"/>
    <n v="0.25"/>
    <s v="EACH"/>
    <s v="05/12/2025"/>
    <s v="Draft"/>
    <s v="Juan Lopez's Crew"/>
    <s v="Concrete"/>
    <s v="Juan Lopez"/>
    <s v="05/13/2025, 06:36"/>
    <m/>
    <s v="0001-01-01T00:00:00Z"/>
    <m/>
    <s v="0001-01-01T00:00:00Z"/>
    <m/>
    <m/>
    <s v="2023-032"/>
    <x v="6"/>
    <x v="4"/>
    <x v="3"/>
    <s v="05/13/2025 6:36 AM"/>
    <d v="1901-01-01T00:00:00"/>
    <x v="0"/>
    <s v="4106 6001D - PPO Conc Overlay Prep for Over"/>
    <n v="0.25"/>
    <s v="EACH"/>
    <s v="Juan Lopez's Crew"/>
  </r>
  <r>
    <n v="101466"/>
    <s v="2023-032"/>
    <s v="IH-345 BRIDGE REHABILITATION"/>
    <s v="429 6004A"/>
    <s v="PT DECK REP Chip Clean Areas 4"/>
    <n v="25"/>
    <s v="CF"/>
    <s v="05/14/2025"/>
    <s v="Draft"/>
    <s v="Juan Lopez's Crew"/>
    <s v="Concrete"/>
    <s v="Juan Lopez"/>
    <s v="05/15/2025, 13:06"/>
    <m/>
    <s v="0001-01-01T00:00:00Z"/>
    <m/>
    <s v="0001-01-01T00:00:00Z"/>
    <m/>
    <m/>
    <s v="2023-032"/>
    <x v="6"/>
    <x v="4"/>
    <x v="0"/>
    <s v="05/15/2025 1:06 PM"/>
    <d v="1901-01-01T00:00:00"/>
    <x v="0"/>
    <s v="429 6004A - PT DECK REP Chip Clean Areas 4"/>
    <n v="25"/>
    <s v="CF"/>
    <s v="Juan Lopez's Crew"/>
  </r>
  <r>
    <n v="101467"/>
    <s v="2023-032"/>
    <s v="IH-345 BRIDGE REHABILITATION"/>
    <s v="429 6004B"/>
    <s v="PT DECK REP 4 deep 22 Pours"/>
    <n v="25"/>
    <s v="CF"/>
    <s v="05/14/2025"/>
    <s v="Draft"/>
    <s v="Juan Lopez's Crew"/>
    <s v="Concrete"/>
    <s v="Juan Lopez"/>
    <s v="05/15/2025, 13:06"/>
    <m/>
    <s v="0001-01-01T00:00:00Z"/>
    <m/>
    <s v="0001-01-01T00:00:00Z"/>
    <m/>
    <m/>
    <s v="2023-032"/>
    <x v="6"/>
    <x v="4"/>
    <x v="0"/>
    <s v="05/15/2025 1:06 PM"/>
    <d v="1901-01-01T00:00:00"/>
    <x v="0"/>
    <s v="429 6004B - PT DECK REP 4 deep 22 Pours"/>
    <n v="25"/>
    <s v="CF"/>
    <s v="Juan Lopez's Crew"/>
  </r>
  <r>
    <n v="101468"/>
    <s v="2023-032"/>
    <s v="IH-345 BRIDGE REHABILITATION"/>
    <s v="4106 6001H"/>
    <s v="PPO Conc Overlay Clean After P"/>
    <n v="1"/>
    <s v="EACH"/>
    <s v="05/14/2025"/>
    <s v="Draft"/>
    <s v="Juan Lopez's Crew"/>
    <s v="Concrete"/>
    <s v="Juan Lopez"/>
    <s v="05/15/2025, 13:07"/>
    <m/>
    <s v="0001-01-01T00:00:00Z"/>
    <m/>
    <s v="0001-01-01T00:00:00Z"/>
    <m/>
    <m/>
    <s v="2023-032"/>
    <x v="6"/>
    <x v="4"/>
    <x v="0"/>
    <s v="05/15/2025 1:07 PM"/>
    <d v="1901-01-01T00:00:00"/>
    <x v="0"/>
    <s v="4106 6001H - PPO Conc Overlay Clean After P"/>
    <n v="1"/>
    <s v="EACH"/>
    <s v="Juan Lopez's Crew"/>
  </r>
  <r>
    <n v="101266"/>
    <s v="2024-004"/>
    <s v="City of Dallas Sidewalk 2024"/>
    <s v="9000 100C"/>
    <s v="LD INOUT SHOW UP REPAIR LABOR"/>
    <n v="1E-3"/>
    <s v="LS"/>
    <s v="05/12/2025"/>
    <s v="Draft"/>
    <s v="Jesus Lopez's Crew"/>
    <s v="Concrete"/>
    <s v="Gerald A. Ehimhen"/>
    <s v="05/13/2025, 07:53"/>
    <m/>
    <s v="0001-01-01T00:00:00Z"/>
    <m/>
    <s v="0001-01-01T00:00:00Z"/>
    <m/>
    <m/>
    <s v="2024-004"/>
    <x v="2"/>
    <x v="2"/>
    <x v="3"/>
    <s v="05/13/2025 7:53 AM"/>
    <d v="1901-01-01T00:00:00"/>
    <x v="0"/>
    <s v="9000 100C - LD INOUT SHOW UP REPAIR LABOR"/>
    <n v="1E-3"/>
    <s v="LS"/>
    <s v="Jesus Lopez's Crew"/>
  </r>
  <r>
    <n v="101313"/>
    <s v="2024-004"/>
    <s v="City of Dallas Sidewalk 2024"/>
    <s v="200 4000M"/>
    <s v="355 Concrete SDW 4"/>
    <n v="10"/>
    <s v="CY"/>
    <s v="05/13/2025"/>
    <s v="Draft"/>
    <m/>
    <m/>
    <s v="Gerald A. Ehimhen"/>
    <s v="05/13/2025, 16:54"/>
    <m/>
    <s v="0001-01-01T00:00:00Z"/>
    <m/>
    <s v="0001-01-01T00:00:00Z"/>
    <m/>
    <m/>
    <s v="2024-004"/>
    <x v="2"/>
    <x v="2"/>
    <x v="2"/>
    <s v="05/13/2025 4:54 PM"/>
    <d v="1901-01-01T00:00:00"/>
    <x v="0"/>
    <s v="200 4000M - 355 Concrete SDW 4"/>
    <n v="10"/>
    <s v="CY"/>
    <d v="1899-12-30T00:00:00"/>
  </r>
  <r>
    <n v="101314"/>
    <s v="2024-004"/>
    <s v="City of Dallas Sidewalk 2024"/>
    <s v="280 4000M"/>
    <s v="432 Concrete DRIVE 8"/>
    <n v="16"/>
    <s v="CY"/>
    <s v="05/13/2025"/>
    <s v="Draft"/>
    <m/>
    <m/>
    <s v="Gerald A. Ehimhen"/>
    <s v="05/13/2025, 16:55"/>
    <m/>
    <s v="0001-01-01T00:00:00Z"/>
    <m/>
    <s v="0001-01-01T00:00:00Z"/>
    <m/>
    <m/>
    <s v="2024-004"/>
    <x v="2"/>
    <x v="2"/>
    <x v="2"/>
    <s v="05/13/2025 4:55 PM"/>
    <d v="1901-01-01T00:00:00"/>
    <x v="0"/>
    <s v="280 4000M - 432 Concrete DRIVE 8"/>
    <n v="16"/>
    <s v="CY"/>
    <d v="1899-12-30T00:00:00"/>
  </r>
  <r>
    <n v="101315"/>
    <s v="2024-004"/>
    <s v="City of Dallas Sidewalk 2024"/>
    <s v="250 4000M"/>
    <s v="455 Concrete CURB 18"/>
    <n v="7.5"/>
    <s v="CY"/>
    <s v="05/13/2025"/>
    <s v="Draft"/>
    <m/>
    <m/>
    <s v="Gerald A. Ehimhen"/>
    <s v="05/13/2025, 16:56"/>
    <m/>
    <s v="0001-01-01T00:00:00Z"/>
    <m/>
    <s v="0001-01-01T00:00:00Z"/>
    <m/>
    <m/>
    <s v="2024-004"/>
    <x v="2"/>
    <x v="2"/>
    <x v="2"/>
    <s v="05/13/2025 4:56 PM"/>
    <d v="1901-01-01T00:00:00"/>
    <x v="0"/>
    <s v="250 4000M - 455 Concrete CURB 18"/>
    <n v="7.5"/>
    <s v="CY"/>
    <d v="1899-12-30T00:00:00"/>
  </r>
  <r>
    <n v="101310"/>
    <s v="2024-004"/>
    <s v="City of Dallas Sidewalk 2024"/>
    <s v="370 4000M"/>
    <s v="463 Concrete PVMT 8"/>
    <n v="6"/>
    <s v="CY"/>
    <s v="05/13/2025"/>
    <s v="Draft"/>
    <m/>
    <m/>
    <s v="Gerald A. Ehimhen"/>
    <s v="05/13/2025, 16:11"/>
    <m/>
    <s v="0001-01-01T00:00:00Z"/>
    <m/>
    <s v="0001-01-01T00:00:00Z"/>
    <m/>
    <m/>
    <s v="2024-004"/>
    <x v="2"/>
    <x v="2"/>
    <x v="2"/>
    <s v="05/13/2025 4:11 PM"/>
    <d v="1901-01-01T00:00:00"/>
    <x v="0"/>
    <s v="370 4000M - 463 Concrete PVMT 8"/>
    <n v="6"/>
    <s v="CY"/>
    <d v="1899-12-30T00:00:00"/>
  </r>
  <r>
    <n v="101205"/>
    <s v="2024-004"/>
    <s v="City of Dallas Sidewalk 2024"/>
    <s v="280 4000M"/>
    <s v="432 Concrete DRIVE 8"/>
    <n v="18"/>
    <s v="CY"/>
    <s v="05/12/2025"/>
    <s v="Draft"/>
    <m/>
    <m/>
    <s v="Gerald A. Ehimhen"/>
    <s v="05/12/2025, 16:55"/>
    <m/>
    <s v="0001-01-01T00:00:00Z"/>
    <m/>
    <s v="0001-01-01T00:00:00Z"/>
    <m/>
    <m/>
    <s v="2024-004"/>
    <x v="2"/>
    <x v="2"/>
    <x v="3"/>
    <s v="05/12/2025 4:55 PM"/>
    <d v="1901-01-01T00:00:00"/>
    <x v="0"/>
    <s v="280 4000M - 432 Concrete DRIVE 8"/>
    <n v="18"/>
    <s v="CY"/>
    <d v="1899-12-30T00:00:00"/>
  </r>
  <r>
    <n v="101206"/>
    <s v="2024-004"/>
    <s v="City of Dallas Sidewalk 2024"/>
    <s v="250 4000M"/>
    <s v="455 Concrete CURB 18"/>
    <n v="7"/>
    <s v="CY"/>
    <s v="05/12/2025"/>
    <s v="Draft"/>
    <m/>
    <m/>
    <s v="Gerald A. Ehimhen"/>
    <s v="05/12/2025, 16:55"/>
    <m/>
    <s v="0001-01-01T00:00:00Z"/>
    <m/>
    <s v="0001-01-01T00:00:00Z"/>
    <m/>
    <m/>
    <s v="2024-004"/>
    <x v="2"/>
    <x v="2"/>
    <x v="3"/>
    <s v="05/12/2025 4:55 PM"/>
    <d v="1901-01-01T00:00:00"/>
    <x v="0"/>
    <s v="250 4000M - 455 Concrete CURB 18"/>
    <n v="7"/>
    <s v="CY"/>
    <d v="1899-12-30T00:00:00"/>
  </r>
  <r>
    <n v="101628"/>
    <s v="2024-004"/>
    <s v="City of Dallas Sidewalk 2024"/>
    <s v="200 4000M"/>
    <s v="355 Concrete SDW 4"/>
    <n v="20"/>
    <s v="CY"/>
    <s v="05/15/2025"/>
    <s v="Draft"/>
    <m/>
    <m/>
    <s v="Gerald A. Ehimhen"/>
    <s v="05/17/2025, 10:23"/>
    <m/>
    <s v="0001-01-01T00:00:00Z"/>
    <m/>
    <s v="0001-01-01T00:00:00Z"/>
    <m/>
    <m/>
    <s v="2024-004"/>
    <x v="2"/>
    <x v="2"/>
    <x v="1"/>
    <s v="05/17/2025 10:23 AM"/>
    <d v="1901-01-01T00:00:00"/>
    <x v="0"/>
    <s v="200 4000M - 355 Concrete SDW 4"/>
    <n v="20"/>
    <s v="CY"/>
    <d v="1899-12-30T00:00:00"/>
  </r>
  <r>
    <n v="101629"/>
    <s v="2024-004"/>
    <s v="City of Dallas Sidewalk 2024"/>
    <s v="440 4000M"/>
    <s v="618 Concrete BFR 6"/>
    <n v="1"/>
    <s v="CY"/>
    <s v="05/15/2025"/>
    <s v="Draft"/>
    <m/>
    <m/>
    <s v="Gerald A. Ehimhen"/>
    <s v="05/17/2025, 10:23"/>
    <m/>
    <s v="0001-01-01T00:00:00Z"/>
    <m/>
    <s v="0001-01-01T00:00:00Z"/>
    <m/>
    <m/>
    <s v="2024-004"/>
    <x v="2"/>
    <x v="2"/>
    <x v="1"/>
    <s v="05/17/2025 10:23 AM"/>
    <d v="1901-01-01T00:00:00"/>
    <x v="0"/>
    <s v="440 4000M - 618 Concrete BFR 6"/>
    <n v="1"/>
    <s v="CY"/>
    <d v="1899-12-30T00:00:00"/>
  </r>
  <r>
    <n v="101630"/>
    <s v="2024-004"/>
    <s v="City of Dallas Sidewalk 2024"/>
    <s v="370 4000M"/>
    <s v="463 Concrete PVMT 8"/>
    <n v="4.5"/>
    <s v="CY"/>
    <s v="05/15/2025"/>
    <s v="Draft"/>
    <m/>
    <m/>
    <s v="Gerald A. Ehimhen"/>
    <s v="05/17/2025, 10:24"/>
    <m/>
    <s v="0001-01-01T00:00:00Z"/>
    <m/>
    <s v="0001-01-01T00:00:00Z"/>
    <m/>
    <m/>
    <s v="2024-004"/>
    <x v="2"/>
    <x v="2"/>
    <x v="1"/>
    <s v="05/17/2025 10:24 AM"/>
    <d v="1901-01-01T00:00:00"/>
    <x v="0"/>
    <s v="370 4000M - 463 Concrete PVMT 8"/>
    <n v="4.5"/>
    <s v="CY"/>
    <d v="1899-12-30T00:00:00"/>
  </r>
  <r>
    <n v="101631"/>
    <s v="2024-004"/>
    <s v="City of Dallas Sidewalk 2024"/>
    <s v="250 4000M"/>
    <s v="455 Concrete CURB 18"/>
    <n v="0.5"/>
    <s v="CY"/>
    <s v="05/15/2025"/>
    <s v="Draft"/>
    <m/>
    <m/>
    <s v="Gerald A. Ehimhen"/>
    <s v="05/17/2025, 10:28"/>
    <m/>
    <s v="0001-01-01T00:00:00Z"/>
    <m/>
    <s v="0001-01-01T00:00:00Z"/>
    <m/>
    <m/>
    <s v="2024-004"/>
    <x v="2"/>
    <x v="2"/>
    <x v="1"/>
    <s v="05/17/2025 10:28 AM"/>
    <d v="1901-01-01T00:00:00"/>
    <x v="0"/>
    <s v="250 4000M - 455 Concrete CURB 18"/>
    <n v="0.5"/>
    <s v="CY"/>
    <d v="1899-12-30T00:00:00"/>
  </r>
  <r>
    <n v="101632"/>
    <s v="2024-004"/>
    <s v="City of Dallas Sidewalk 2024"/>
    <s v="370 4000M"/>
    <s v="463 Concrete PVMT 8"/>
    <n v="7"/>
    <s v="CY"/>
    <s v="05/17/2025"/>
    <s v="Draft"/>
    <m/>
    <m/>
    <s v="Gerald A. Ehimhen"/>
    <s v="05/17/2025, 10:29"/>
    <m/>
    <s v="0001-01-01T00:00:00Z"/>
    <m/>
    <s v="0001-01-01T00:00:00Z"/>
    <m/>
    <m/>
    <s v="2024-004"/>
    <x v="2"/>
    <x v="2"/>
    <x v="5"/>
    <s v="05/17/2025 10:29 AM"/>
    <d v="1901-01-01T00:00:00"/>
    <x v="0"/>
    <s v="370 4000M - 463 Concrete PVMT 8"/>
    <n v="7"/>
    <s v="CY"/>
    <d v="1899-12-30T00:00:00"/>
  </r>
  <r>
    <n v="101633"/>
    <s v="2024-004"/>
    <s v="City of Dallas Sidewalk 2024"/>
    <s v="250 4000M"/>
    <s v="455 Concrete CURB 18"/>
    <n v="1"/>
    <s v="CY"/>
    <s v="05/17/2025"/>
    <s v="Draft"/>
    <m/>
    <m/>
    <s v="Gerald A. Ehimhen"/>
    <s v="05/17/2025, 10:29"/>
    <m/>
    <s v="0001-01-01T00:00:00Z"/>
    <m/>
    <s v="0001-01-01T00:00:00Z"/>
    <m/>
    <m/>
    <s v="2024-004"/>
    <x v="2"/>
    <x v="2"/>
    <x v="5"/>
    <s v="05/17/2025 10:29 AM"/>
    <d v="1901-01-01T00:00:00"/>
    <x v="0"/>
    <s v="250 4000M - 455 Concrete CURB 18"/>
    <n v="1"/>
    <s v="CY"/>
    <d v="1899-12-30T00:00:00"/>
  </r>
  <r>
    <n v="101634"/>
    <s v="2024-004"/>
    <s v="City of Dallas Sidewalk 2024"/>
    <s v="440 4000M"/>
    <s v="618 Concrete BFR 6"/>
    <n v="4"/>
    <s v="CY"/>
    <s v="05/17/2025"/>
    <s v="Draft"/>
    <m/>
    <m/>
    <s v="Gerald A. Ehimhen"/>
    <s v="05/17/2025, 10:29"/>
    <m/>
    <s v="0001-01-01T00:00:00Z"/>
    <m/>
    <s v="0001-01-01T00:00:00Z"/>
    <m/>
    <m/>
    <s v="2024-004"/>
    <x v="2"/>
    <x v="2"/>
    <x v="5"/>
    <s v="05/17/2025 10:29 AM"/>
    <d v="1901-01-01T00:00:00"/>
    <x v="0"/>
    <s v="440 4000M - 618 Concrete BFR 6"/>
    <n v="4"/>
    <s v="CY"/>
    <d v="1899-12-30T00:00:00"/>
  </r>
  <r>
    <n v="101635"/>
    <s v="2024-004"/>
    <s v="City of Dallas Sidewalk 2024"/>
    <s v="200 4000M"/>
    <s v="355 Concrete SDW 4"/>
    <n v="1"/>
    <s v="CY"/>
    <s v="05/17/2025"/>
    <s v="Draft"/>
    <m/>
    <m/>
    <s v="Gerald A. Ehimhen"/>
    <s v="05/17/2025, 10:30"/>
    <m/>
    <s v="0001-01-01T00:00:00Z"/>
    <m/>
    <s v="0001-01-01T00:00:00Z"/>
    <m/>
    <m/>
    <s v="2024-004"/>
    <x v="2"/>
    <x v="2"/>
    <x v="5"/>
    <s v="05/17/2025 10:30 AM"/>
    <d v="1901-01-01T00:00:00"/>
    <x v="0"/>
    <s v="200 4000M - 355 Concrete SDW 4"/>
    <n v="1"/>
    <s v="CY"/>
    <d v="1899-12-30T00:00:00"/>
  </r>
  <r>
    <n v="101183"/>
    <s v="2024-004"/>
    <s v="City of Dallas Sidewalk 2024"/>
    <s v="200 4000C"/>
    <s v="355 F P S SDW 4"/>
    <n v="1E-3"/>
    <s v="SF"/>
    <s v="05/12/2025"/>
    <s v="Draft"/>
    <s v="Jesus Lopez's Crew"/>
    <s v="Concrete"/>
    <s v="Gerald A. Ehimhen"/>
    <s v="05/12/2025, 16:48"/>
    <m/>
    <s v="0001-01-01T00:00:00Z"/>
    <m/>
    <s v="0001-01-01T00:00:00Z"/>
    <m/>
    <m/>
    <s v="2024-004"/>
    <x v="2"/>
    <x v="2"/>
    <x v="3"/>
    <s v="05/12/2025 4:48 PM"/>
    <d v="1901-01-01T00:00:00"/>
    <x v="0"/>
    <s v="200 4000C - 355 F P S SDW 4"/>
    <n v="1E-3"/>
    <s v="SF"/>
    <s v="Jesus Lopez's Crew"/>
  </r>
  <r>
    <n v="101184"/>
    <s v="2024-004"/>
    <s v="City of Dallas Sidewalk 2024"/>
    <s v="440 4000C"/>
    <s v="618 F P S BFR 6"/>
    <n v="5"/>
    <s v="EA"/>
    <s v="05/12/2025"/>
    <s v="Draft"/>
    <s v="Jesus Lopez's Crew"/>
    <s v="Concrete"/>
    <s v="Gerald A. Ehimhen"/>
    <s v="05/12/2025, 16:48"/>
    <m/>
    <s v="0001-01-01T00:00:00Z"/>
    <m/>
    <s v="0001-01-01T00:00:00Z"/>
    <m/>
    <m/>
    <s v="2024-004"/>
    <x v="2"/>
    <x v="2"/>
    <x v="3"/>
    <s v="05/12/2025 4:48 PM"/>
    <d v="1901-01-01T00:00:00"/>
    <x v="0"/>
    <s v="440 4000C - 618 F P S BFR 6"/>
    <n v="5"/>
    <s v="EA"/>
    <s v="Jesus Lopez's Crew"/>
  </r>
  <r>
    <n v="101185"/>
    <s v="2024-004"/>
    <s v="City of Dallas Sidewalk 2024"/>
    <s v="440 4000B"/>
    <s v="618 FG BFR 6"/>
    <n v="5"/>
    <s v="EA"/>
    <s v="05/12/2025"/>
    <s v="Draft"/>
    <s v="Jesus Lopez's Crew"/>
    <s v="Concrete"/>
    <s v="Gerald A. Ehimhen"/>
    <s v="05/12/2025, 16:48"/>
    <m/>
    <s v="0001-01-01T00:00:00Z"/>
    <m/>
    <s v="0001-01-01T00:00:00Z"/>
    <m/>
    <m/>
    <s v="2024-004"/>
    <x v="2"/>
    <x v="2"/>
    <x v="3"/>
    <s v="05/12/2025 4:48 PM"/>
    <d v="1901-01-01T00:00:00"/>
    <x v="0"/>
    <s v="440 4000B - 618 FG BFR 6"/>
    <n v="5"/>
    <s v="EA"/>
    <s v="Jesus Lopez's Crew"/>
  </r>
  <r>
    <n v="101186"/>
    <s v="2024-004"/>
    <s v="City of Dallas Sidewalk 2024"/>
    <s v="180 4000A"/>
    <s v="227 REM RESET SPRINKLER"/>
    <n v="3"/>
    <s v="EA"/>
    <s v="05/12/2025"/>
    <s v="Draft"/>
    <s v="Jesus Lopez's Crew"/>
    <s v="Concrete"/>
    <s v="Gerald A. Ehimhen"/>
    <s v="05/12/2025, 16:48"/>
    <m/>
    <s v="0001-01-01T00:00:00Z"/>
    <m/>
    <s v="0001-01-01T00:00:00Z"/>
    <m/>
    <m/>
    <s v="2024-004"/>
    <x v="2"/>
    <x v="2"/>
    <x v="3"/>
    <s v="05/12/2025 4:48 PM"/>
    <d v="1901-01-01T00:00:00"/>
    <x v="0"/>
    <s v="180 4000A - 227 REM RESET SPRINKLER"/>
    <n v="3"/>
    <s v="EA"/>
    <s v="Jesus Lopez's Crew"/>
  </r>
  <r>
    <n v="101364"/>
    <s v="2024-004"/>
    <s v="City of Dallas Sidewalk 2024"/>
    <s v="9000 100C"/>
    <s v="LD INOUT SHOW UP REPAIR LABOR"/>
    <n v="1E-3"/>
    <s v="LS"/>
    <s v="05/13/2025"/>
    <s v="Draft"/>
    <s v="Jesus Lopez's Crew"/>
    <s v="Concrete"/>
    <s v="Gerald A. Ehimhen"/>
    <s v="05/14/2025, 07:46"/>
    <m/>
    <s v="0001-01-01T00:00:00Z"/>
    <m/>
    <s v="0001-01-01T00:00:00Z"/>
    <m/>
    <m/>
    <s v="2024-004"/>
    <x v="2"/>
    <x v="2"/>
    <x v="2"/>
    <s v="05/14/2025 7:46 AM"/>
    <d v="1901-01-01T00:00:00"/>
    <x v="0"/>
    <s v="9000 100C - LD INOUT SHOW UP REPAIR LABOR"/>
    <n v="1E-3"/>
    <s v="LS"/>
    <s v="Jesus Lopez's Crew"/>
  </r>
  <r>
    <n v="101196"/>
    <s v="2024-004"/>
    <s v="City of Dallas Sidewalk 2024"/>
    <s v="680 4000A"/>
    <s v="1224 INS INLET PROT"/>
    <n v="4"/>
    <s v="EA"/>
    <s v="05/12/2025"/>
    <s v="Draft"/>
    <s v="Valentin Lopez's Crew"/>
    <s v="Concrete"/>
    <s v="Gerald A. Ehimhen"/>
    <s v="05/12/2025, 16:52"/>
    <m/>
    <s v="0001-01-01T00:00:00Z"/>
    <m/>
    <s v="0001-01-01T00:00:00Z"/>
    <m/>
    <m/>
    <s v="2024-004"/>
    <x v="2"/>
    <x v="2"/>
    <x v="3"/>
    <s v="05/12/2025 4:52 PM"/>
    <d v="1901-01-01T00:00:00"/>
    <x v="0"/>
    <s v="680 4000A - 1224 INS INLET PROT"/>
    <n v="4"/>
    <s v="EA"/>
    <s v="Valentin Lopez's Crew"/>
  </r>
  <r>
    <n v="101197"/>
    <s v="2024-004"/>
    <s v="City of Dallas Sidewalk 2024"/>
    <s v="680 4000B"/>
    <s v="1224 REM INLET PROT"/>
    <n v="4"/>
    <s v="EA"/>
    <s v="05/12/2025"/>
    <s v="Draft"/>
    <s v="Valentin Lopez's Crew"/>
    <s v="Concrete"/>
    <s v="Gerald A. Ehimhen"/>
    <s v="05/12/2025, 16:53"/>
    <m/>
    <s v="0001-01-01T00:00:00Z"/>
    <m/>
    <s v="0001-01-01T00:00:00Z"/>
    <m/>
    <m/>
    <s v="2024-004"/>
    <x v="2"/>
    <x v="2"/>
    <x v="3"/>
    <s v="05/12/2025 4:53 PM"/>
    <d v="1901-01-01T00:00:00"/>
    <x v="0"/>
    <s v="680 4000B - 1224 REM INLET PROT"/>
    <n v="4"/>
    <s v="EA"/>
    <s v="Valentin Lopez's Crew"/>
  </r>
  <r>
    <n v="101198"/>
    <s v="2024-004"/>
    <s v="City of Dallas Sidewalk 2024"/>
    <s v="290 4000A"/>
    <s v="455 FG PVMT 10"/>
    <n v="1E-3"/>
    <s v="SY"/>
    <s v="05/12/2025"/>
    <s v="Draft"/>
    <s v="Valentin Lopez's Crew"/>
    <s v="Concrete"/>
    <s v="Gerald A. Ehimhen"/>
    <s v="05/12/2025, 16:53"/>
    <m/>
    <s v="0001-01-01T00:00:00Z"/>
    <m/>
    <s v="0001-01-01T00:00:00Z"/>
    <m/>
    <m/>
    <s v="2024-004"/>
    <x v="2"/>
    <x v="2"/>
    <x v="3"/>
    <s v="05/12/2025 4:53 PM"/>
    <d v="1901-01-01T00:00:00"/>
    <x v="0"/>
    <s v="290 4000A - 455 FG PVMT 10"/>
    <n v="1E-3"/>
    <s v="SY"/>
    <s v="Valentin Lopez's Crew"/>
  </r>
  <r>
    <n v="101199"/>
    <s v="2024-004"/>
    <s v="City of Dallas Sidewalk 2024"/>
    <s v="290 4000B"/>
    <s v="455 F P S PVMT 10"/>
    <n v="1E-3"/>
    <s v="SY"/>
    <s v="05/12/2025"/>
    <s v="Draft"/>
    <s v="Valentin Lopez's Crew"/>
    <s v="Concrete"/>
    <s v="Gerald A. Ehimhen"/>
    <s v="05/12/2025, 16:53"/>
    <m/>
    <s v="0001-01-01T00:00:00Z"/>
    <m/>
    <s v="0001-01-01T00:00:00Z"/>
    <m/>
    <m/>
    <s v="2024-004"/>
    <x v="2"/>
    <x v="2"/>
    <x v="3"/>
    <s v="05/12/2025 4:53 PM"/>
    <d v="1901-01-01T00:00:00"/>
    <x v="0"/>
    <s v="290 4000B - 455 F P S PVMT 10"/>
    <n v="1E-3"/>
    <s v="SY"/>
    <s v="Valentin Lopez's Crew"/>
  </r>
  <r>
    <n v="101200"/>
    <s v="2024-004"/>
    <s v="City of Dallas Sidewalk 2024"/>
    <s v="250 4000A"/>
    <s v="455 FG CURB 18"/>
    <n v="41.5"/>
    <s v="LF"/>
    <s v="05/12/2025"/>
    <s v="Draft"/>
    <s v="Valentin Lopez's Crew"/>
    <s v="Concrete"/>
    <s v="Gerald A. Ehimhen"/>
    <s v="05/12/2025, 16:53"/>
    <m/>
    <s v="0001-01-01T00:00:00Z"/>
    <m/>
    <s v="0001-01-01T00:00:00Z"/>
    <m/>
    <m/>
    <s v="2024-004"/>
    <x v="2"/>
    <x v="2"/>
    <x v="3"/>
    <s v="05/12/2025 4:53 PM"/>
    <d v="1901-01-01T00:00:00"/>
    <x v="0"/>
    <s v="250 4000A - 455 FG CURB 18"/>
    <n v="41.5"/>
    <s v="LF"/>
    <s v="Valentin Lopez's Crew"/>
  </r>
  <r>
    <n v="101201"/>
    <s v="2024-004"/>
    <s v="City of Dallas Sidewalk 2024"/>
    <s v="250 4000B"/>
    <s v="455 F P S CURB 18"/>
    <n v="41.5"/>
    <s v="LF"/>
    <s v="05/12/2025"/>
    <s v="Draft"/>
    <s v="Valentin Lopez's Crew"/>
    <s v="Concrete"/>
    <s v="Gerald A. Ehimhen"/>
    <s v="05/12/2025, 16:53"/>
    <m/>
    <s v="0001-01-01T00:00:00Z"/>
    <m/>
    <s v="0001-01-01T00:00:00Z"/>
    <m/>
    <m/>
    <s v="2024-004"/>
    <x v="2"/>
    <x v="2"/>
    <x v="3"/>
    <s v="05/12/2025 4:53 PM"/>
    <d v="1901-01-01T00:00:00"/>
    <x v="0"/>
    <s v="250 4000B - 455 F P S CURB 18"/>
    <n v="41.5"/>
    <s v="LF"/>
    <s v="Valentin Lopez's Crew"/>
  </r>
  <r>
    <n v="101202"/>
    <s v="2024-004"/>
    <s v="City of Dallas Sidewalk 2024"/>
    <s v="130 4000A"/>
    <s v="201 REM CONC DRIVE PVMT APRON"/>
    <n v="53.85"/>
    <s v="SY"/>
    <s v="05/12/2025"/>
    <s v="Draft"/>
    <s v="Valentin Lopez's Crew"/>
    <s v="Concrete"/>
    <s v="Gerald A. Ehimhen"/>
    <s v="05/12/2025, 16:53"/>
    <m/>
    <s v="0001-01-01T00:00:00Z"/>
    <m/>
    <s v="0001-01-01T00:00:00Z"/>
    <m/>
    <m/>
    <s v="2024-004"/>
    <x v="2"/>
    <x v="2"/>
    <x v="3"/>
    <s v="05/12/2025 4:53 PM"/>
    <d v="1901-01-01T00:00:00"/>
    <x v="0"/>
    <s v="130 4000A - 201 REM CONC DRIVE PVMT APRON"/>
    <n v="53.85"/>
    <s v="SY"/>
    <s v="Valentin Lopez's Crew"/>
  </r>
  <r>
    <n v="101203"/>
    <s v="2024-004"/>
    <s v="City of Dallas Sidewalk 2024"/>
    <s v="130 4000B"/>
    <s v="201 HAUL CONC DRIVE PVMT APRON"/>
    <n v="11.97"/>
    <s v="CY"/>
    <s v="05/12/2025"/>
    <s v="Draft"/>
    <s v="Valentin Lopez's Crew"/>
    <s v="Concrete"/>
    <s v="Gerald A. Ehimhen"/>
    <s v="05/12/2025, 16:54"/>
    <m/>
    <s v="0001-01-01T00:00:00Z"/>
    <m/>
    <s v="0001-01-01T00:00:00Z"/>
    <m/>
    <m/>
    <s v="2024-004"/>
    <x v="2"/>
    <x v="2"/>
    <x v="3"/>
    <s v="05/12/2025 4:54 PM"/>
    <d v="1901-01-01T00:00:00"/>
    <x v="0"/>
    <s v="130 4000B - 201 HAUL CONC DRIVE PVMT APRON"/>
    <n v="11.97"/>
    <s v="CY"/>
    <s v="Valentin Lopez's Crew"/>
  </r>
  <r>
    <n v="101204"/>
    <s v="2024-004"/>
    <s v="City of Dallas Sidewalk 2024"/>
    <s v="140 4000A"/>
    <s v="202 REM SEPARATE CURB"/>
    <n v="86"/>
    <s v="LF"/>
    <s v="05/12/2025"/>
    <s v="Draft"/>
    <s v="Valentin Lopez's Crew"/>
    <s v="Concrete"/>
    <s v="Gerald A. Ehimhen"/>
    <s v="05/12/2025, 16:54"/>
    <m/>
    <s v="0001-01-01T00:00:00Z"/>
    <m/>
    <s v="0001-01-01T00:00:00Z"/>
    <m/>
    <m/>
    <s v="2024-004"/>
    <x v="2"/>
    <x v="2"/>
    <x v="3"/>
    <s v="05/12/2025 4:54 PM"/>
    <d v="1901-01-01T00:00:00"/>
    <x v="0"/>
    <s v="140 4000A - 202 REM SEPARATE CURB"/>
    <n v="86"/>
    <s v="LF"/>
    <s v="Valentin Lopez's Crew"/>
  </r>
  <r>
    <n v="101622"/>
    <s v="2024-004"/>
    <s v="City of Dallas Sidewalk 2024"/>
    <s v="240 4000A"/>
    <s v="407 FG CURB 12"/>
    <n v="33"/>
    <s v="LF"/>
    <s v="05/14/2025"/>
    <s v="Draft"/>
    <s v="Valentin Lopez's Crew"/>
    <s v="Concrete"/>
    <s v="Gerald A. Ehimhen"/>
    <s v="05/17/2025, 10:09"/>
    <m/>
    <s v="0001-01-01T00:00:00Z"/>
    <m/>
    <s v="0001-01-01T00:00:00Z"/>
    <m/>
    <m/>
    <s v="2024-004"/>
    <x v="2"/>
    <x v="2"/>
    <x v="0"/>
    <s v="05/17/2025 10:09 AM"/>
    <d v="1901-01-01T00:00:00"/>
    <x v="0"/>
    <s v="240 4000A - 407 FG CURB 12"/>
    <n v="33"/>
    <s v="LF"/>
    <s v="Valentin Lopez's Crew"/>
  </r>
  <r>
    <n v="101623"/>
    <s v="2024-004"/>
    <s v="City of Dallas Sidewalk 2024"/>
    <s v="240 4000B"/>
    <s v="407 F P S CURB 12"/>
    <n v="33"/>
    <s v="LF"/>
    <s v="05/14/2025"/>
    <s v="Draft"/>
    <s v="Valentin Lopez's Crew"/>
    <s v="Concrete"/>
    <s v="Gerald A. Ehimhen"/>
    <s v="05/17/2025, 10:09"/>
    <m/>
    <s v="0001-01-01T00:00:00Z"/>
    <m/>
    <s v="0001-01-01T00:00:00Z"/>
    <m/>
    <m/>
    <s v="2024-004"/>
    <x v="2"/>
    <x v="2"/>
    <x v="0"/>
    <s v="05/17/2025 10:09 AM"/>
    <d v="1901-01-01T00:00:00"/>
    <x v="0"/>
    <s v="240 4000B - 407 F P S CURB 12"/>
    <n v="33"/>
    <s v="LF"/>
    <s v="Valentin Lopez's Crew"/>
  </r>
  <r>
    <n v="101624"/>
    <s v="2024-004"/>
    <s v="City of Dallas Sidewalk 2024"/>
    <s v="250 4000A"/>
    <s v="455 FG CURB 18"/>
    <n v="3"/>
    <s v="LF"/>
    <s v="05/15/2025"/>
    <s v="Draft"/>
    <s v="Valentin Lopez's Crew"/>
    <s v="Concrete"/>
    <s v="Gerald A. Ehimhen"/>
    <s v="05/17/2025, 10:15"/>
    <m/>
    <s v="0001-01-01T00:00:00Z"/>
    <m/>
    <s v="0001-01-01T00:00:00Z"/>
    <m/>
    <m/>
    <s v="2024-004"/>
    <x v="2"/>
    <x v="2"/>
    <x v="1"/>
    <s v="05/17/2025 10:15 AM"/>
    <d v="1901-01-01T00:00:00"/>
    <x v="0"/>
    <s v="250 4000A - 455 FG CURB 18"/>
    <n v="3"/>
    <s v="LF"/>
    <s v="Valentin Lopez's Crew"/>
  </r>
  <r>
    <n v="101625"/>
    <s v="2024-004"/>
    <s v="City of Dallas Sidewalk 2024"/>
    <s v="250 4000B"/>
    <s v="455 F P S CURB 18"/>
    <n v="3"/>
    <s v="LF"/>
    <s v="05/15/2025"/>
    <s v="Draft"/>
    <s v="Valentin Lopez's Crew"/>
    <s v="Concrete"/>
    <s v="Gerald A. Ehimhen"/>
    <s v="05/17/2025, 10:16"/>
    <m/>
    <s v="0001-01-01T00:00:00Z"/>
    <m/>
    <s v="0001-01-01T00:00:00Z"/>
    <m/>
    <m/>
    <s v="2024-004"/>
    <x v="2"/>
    <x v="2"/>
    <x v="1"/>
    <s v="05/17/2025 10:16 AM"/>
    <d v="1901-01-01T00:00:00"/>
    <x v="0"/>
    <s v="250 4000B - 455 F P S CURB 18"/>
    <n v="3"/>
    <s v="LF"/>
    <s v="Valentin Lopez's Crew"/>
  </r>
  <r>
    <n v="101299"/>
    <s v="2024-004"/>
    <s v="City of Dallas Sidewalk 2024"/>
    <s v="140 4000A"/>
    <s v="202 REM SEPARATE CURB"/>
    <n v="65.5"/>
    <s v="LF"/>
    <s v="05/13/2025"/>
    <s v="Draft"/>
    <s v="Valentin Lopez's Crew"/>
    <s v="Concrete"/>
    <s v="Gerald A. Ehimhen"/>
    <s v="05/13/2025, 15:53"/>
    <m/>
    <s v="0001-01-01T00:00:00Z"/>
    <m/>
    <s v="0001-01-01T00:00:00Z"/>
    <m/>
    <m/>
    <s v="2024-004"/>
    <x v="2"/>
    <x v="2"/>
    <x v="2"/>
    <s v="05/13/2025 3:53 PM"/>
    <d v="1901-01-01T00:00:00"/>
    <x v="0"/>
    <s v="140 4000A - 202 REM SEPARATE CURB"/>
    <n v="65.5"/>
    <s v="LF"/>
    <s v="Valentin Lopez's Crew"/>
  </r>
  <r>
    <n v="101300"/>
    <s v="2024-004"/>
    <s v="City of Dallas Sidewalk 2024"/>
    <s v="130 4000A"/>
    <s v="201 REM CONC DRIVE PVMT APRON"/>
    <n v="20.49"/>
    <s v="SY"/>
    <s v="05/13/2025"/>
    <s v="Draft"/>
    <s v="Valentin Lopez's Crew"/>
    <s v="Concrete"/>
    <s v="Gerald A. Ehimhen"/>
    <s v="05/13/2025, 15:54"/>
    <m/>
    <s v="0001-01-01T00:00:00Z"/>
    <m/>
    <s v="0001-01-01T00:00:00Z"/>
    <m/>
    <m/>
    <s v="2024-004"/>
    <x v="2"/>
    <x v="2"/>
    <x v="2"/>
    <s v="05/13/2025 3:54 PM"/>
    <d v="1901-01-01T00:00:00"/>
    <x v="0"/>
    <s v="130 4000A - 201 REM CONC DRIVE PVMT APRON"/>
    <n v="20.49"/>
    <s v="SY"/>
    <s v="Valentin Lopez's Crew"/>
  </r>
  <r>
    <n v="101301"/>
    <s v="2024-004"/>
    <s v="City of Dallas Sidewalk 2024"/>
    <s v="130 4000B"/>
    <s v="201 HAUL CONC DRIVE PVMT APRON"/>
    <n v="5.69"/>
    <s v="CY"/>
    <s v="05/13/2025"/>
    <s v="Draft"/>
    <s v="Valentin Lopez's Crew"/>
    <s v="Concrete"/>
    <s v="Gerald A. Ehimhen"/>
    <s v="05/13/2025, 15:54"/>
    <m/>
    <s v="0001-01-01T00:00:00Z"/>
    <m/>
    <s v="0001-01-01T00:00:00Z"/>
    <m/>
    <m/>
    <s v="2024-004"/>
    <x v="2"/>
    <x v="2"/>
    <x v="2"/>
    <s v="05/13/2025 3:54 PM"/>
    <d v="1901-01-01T00:00:00"/>
    <x v="0"/>
    <s v="130 4000B - 201 HAUL CONC DRIVE PVMT APRON"/>
    <n v="5.69"/>
    <s v="CY"/>
    <s v="Valentin Lopez's Crew"/>
  </r>
  <r>
    <n v="101302"/>
    <s v="2024-004"/>
    <s v="City of Dallas Sidewalk 2024"/>
    <s v="370 4000A"/>
    <s v="463 FG PVMT 8"/>
    <n v="17.670000000000002"/>
    <s v="SYS"/>
    <s v="05/13/2025"/>
    <s v="Draft"/>
    <s v="Valentin Lopez's Crew"/>
    <s v="Concrete"/>
    <s v="Gerald A. Ehimhen"/>
    <s v="05/13/2025, 15:54"/>
    <m/>
    <s v="0001-01-01T00:00:00Z"/>
    <m/>
    <s v="0001-01-01T00:00:00Z"/>
    <m/>
    <m/>
    <s v="2024-004"/>
    <x v="2"/>
    <x v="2"/>
    <x v="2"/>
    <s v="05/13/2025 3:54 PM"/>
    <d v="1901-01-01T00:00:00"/>
    <x v="0"/>
    <s v="370 4000A - 463 FG PVMT 8"/>
    <n v="17.670000000000002"/>
    <s v="SYS"/>
    <s v="Valentin Lopez's Crew"/>
  </r>
  <r>
    <n v="101303"/>
    <s v="2024-004"/>
    <s v="City of Dallas Sidewalk 2024"/>
    <s v="370 4000B"/>
    <s v="463 F P S PVMT 8"/>
    <n v="17.670000000000002"/>
    <s v="SYS"/>
    <s v="05/13/2025"/>
    <s v="Draft"/>
    <s v="Valentin Lopez's Crew"/>
    <s v="Concrete"/>
    <s v="Gerald A. Ehimhen"/>
    <s v="05/13/2025, 15:54"/>
    <m/>
    <s v="0001-01-01T00:00:00Z"/>
    <m/>
    <s v="0001-01-01T00:00:00Z"/>
    <m/>
    <m/>
    <s v="2024-004"/>
    <x v="2"/>
    <x v="2"/>
    <x v="2"/>
    <s v="05/13/2025 3:54 PM"/>
    <d v="1901-01-01T00:00:00"/>
    <x v="0"/>
    <s v="370 4000B - 463 F P S PVMT 8"/>
    <n v="17.670000000000002"/>
    <s v="SYS"/>
    <s v="Valentin Lopez's Crew"/>
  </r>
  <r>
    <n v="101304"/>
    <s v="2024-004"/>
    <s v="City of Dallas Sidewalk 2024"/>
    <s v="250 4000A"/>
    <s v="455 FG CURB 18"/>
    <n v="50.5"/>
    <s v="LF"/>
    <s v="05/13/2025"/>
    <s v="Draft"/>
    <s v="Valentin Lopez's Crew"/>
    <s v="Concrete"/>
    <s v="Gerald A. Ehimhen"/>
    <s v="05/13/2025, 15:54"/>
    <m/>
    <s v="0001-01-01T00:00:00Z"/>
    <m/>
    <s v="0001-01-01T00:00:00Z"/>
    <m/>
    <m/>
    <s v="2024-004"/>
    <x v="2"/>
    <x v="2"/>
    <x v="2"/>
    <s v="05/13/2025 3:54 PM"/>
    <d v="1901-01-01T00:00:00"/>
    <x v="0"/>
    <s v="250 4000A - 455 FG CURB 18"/>
    <n v="50.5"/>
    <s v="LF"/>
    <s v="Valentin Lopez's Crew"/>
  </r>
  <r>
    <n v="101305"/>
    <s v="2024-004"/>
    <s v="City of Dallas Sidewalk 2024"/>
    <s v="250 4000B"/>
    <s v="455 F P S CURB 18"/>
    <n v="50.5"/>
    <s v="LF"/>
    <s v="05/13/2025"/>
    <s v="Draft"/>
    <s v="Valentin Lopez's Crew"/>
    <s v="Concrete"/>
    <s v="Gerald A. Ehimhen"/>
    <s v="05/13/2025, 15:54"/>
    <m/>
    <s v="0001-01-01T00:00:00Z"/>
    <m/>
    <s v="0001-01-01T00:00:00Z"/>
    <m/>
    <m/>
    <s v="2024-004"/>
    <x v="2"/>
    <x v="2"/>
    <x v="2"/>
    <s v="05/13/2025 3:54 PM"/>
    <d v="1901-01-01T00:00:00"/>
    <x v="0"/>
    <s v="250 4000B - 455 F P S CURB 18"/>
    <n v="50.5"/>
    <s v="LF"/>
    <s v="Valentin Lopez's Crew"/>
  </r>
  <r>
    <n v="101307"/>
    <s v="2024-004"/>
    <s v="City of Dallas Sidewalk 2024"/>
    <s v="370 4000A"/>
    <s v="463 FG PVMT 8"/>
    <n v="18.760000000000002"/>
    <s v="SYS"/>
    <s v="05/12/2025"/>
    <s v="Draft"/>
    <s v="Valentin Lopez's Crew"/>
    <s v="Concrete"/>
    <s v="Gerald A. Ehimhen"/>
    <s v="05/13/2025, 16:10"/>
    <m/>
    <s v="0001-01-01T00:00:00Z"/>
    <m/>
    <s v="0001-01-01T00:00:00Z"/>
    <m/>
    <m/>
    <s v="2024-004"/>
    <x v="2"/>
    <x v="2"/>
    <x v="3"/>
    <s v="05/13/2025 4:10 PM"/>
    <d v="1901-01-01T00:00:00"/>
    <x v="0"/>
    <s v="370 4000A - 463 FG PVMT 8"/>
    <n v="18.760000000000002"/>
    <s v="SYS"/>
    <s v="Valentin Lopez's Crew"/>
  </r>
  <r>
    <n v="101308"/>
    <s v="2024-004"/>
    <s v="City of Dallas Sidewalk 2024"/>
    <s v="370 4000B"/>
    <s v="463 F P S PVMT 8"/>
    <n v="18.760000000000002"/>
    <s v="SYS"/>
    <s v="05/12/2025"/>
    <s v="Draft"/>
    <s v="Valentin Lopez's Crew"/>
    <s v="Concrete"/>
    <s v="Gerald A. Ehimhen"/>
    <s v="05/13/2025, 16:10"/>
    <m/>
    <s v="0001-01-01T00:00:00Z"/>
    <m/>
    <s v="0001-01-01T00:00:00Z"/>
    <m/>
    <m/>
    <s v="2024-004"/>
    <x v="2"/>
    <x v="2"/>
    <x v="3"/>
    <s v="05/13/2025 4:10 PM"/>
    <d v="1901-01-01T00:00:00"/>
    <x v="0"/>
    <s v="370 4000B - 463 F P S PVMT 8"/>
    <n v="18.760000000000002"/>
    <s v="SYS"/>
    <s v="Valentin Lopez's Crew"/>
  </r>
  <r>
    <n v="101135"/>
    <s v="2024-004"/>
    <s v="City of Dallas Sidewalk 2024"/>
    <s v="200 4000A"/>
    <s v="355 REM SDW 4"/>
    <n v="2778"/>
    <s v="SF"/>
    <s v="05/12/2025"/>
    <s v="Draft"/>
    <s v="Daniel Lopez's Crew"/>
    <s v="Concrete"/>
    <s v="Gerald A. Ehimhen"/>
    <s v="05/12/2025, 08:40"/>
    <m/>
    <s v="0001-01-01T00:00:00Z"/>
    <m/>
    <s v="0001-01-01T00:00:00Z"/>
    <m/>
    <m/>
    <s v="2024-004"/>
    <x v="2"/>
    <x v="2"/>
    <x v="3"/>
    <s v="05/12/2025 8:40 AM"/>
    <d v="1901-01-01T00:00:00"/>
    <x v="0"/>
    <s v="200 4000A - 355 REM SDW 4"/>
    <n v="2778"/>
    <s v="SF"/>
    <s v="Daniel Lopez's Crew"/>
  </r>
  <r>
    <n v="101180"/>
    <s v="2024-004"/>
    <s v="City of Dallas Sidewalk 2024"/>
    <s v="200 4000B"/>
    <s v="355 FG SDW 4"/>
    <n v="1E-3"/>
    <s v="SF"/>
    <s v="05/12/2025"/>
    <s v="Draft"/>
    <s v="Daniel Lopez's Crew"/>
    <s v="Concrete"/>
    <s v="Gerald A. Ehimhen"/>
    <s v="05/12/2025, 16:47"/>
    <m/>
    <s v="0001-01-01T00:00:00Z"/>
    <m/>
    <s v="0001-01-01T00:00:00Z"/>
    <m/>
    <m/>
    <s v="2024-004"/>
    <x v="2"/>
    <x v="2"/>
    <x v="3"/>
    <s v="05/12/2025 4:47 PM"/>
    <d v="1901-01-01T00:00:00"/>
    <x v="0"/>
    <s v="200 4000B - 355 FG SDW 4"/>
    <n v="1E-3"/>
    <s v="SF"/>
    <s v="Daniel Lopez's Crew"/>
  </r>
  <r>
    <n v="101181"/>
    <s v="2024-004"/>
    <s v="City of Dallas Sidewalk 2024"/>
    <s v="200 4000C"/>
    <s v="355 F P S SDW 4"/>
    <n v="1E-3"/>
    <s v="SF"/>
    <s v="05/12/2025"/>
    <s v="Draft"/>
    <s v="Daniel Lopez's Crew"/>
    <s v="Concrete"/>
    <s v="Gerald A. Ehimhen"/>
    <s v="05/12/2025, 16:47"/>
    <m/>
    <s v="0001-01-01T00:00:00Z"/>
    <m/>
    <s v="0001-01-01T00:00:00Z"/>
    <m/>
    <m/>
    <s v="2024-004"/>
    <x v="2"/>
    <x v="2"/>
    <x v="3"/>
    <s v="05/12/2025 4:47 PM"/>
    <d v="1901-01-01T00:00:00"/>
    <x v="0"/>
    <s v="200 4000C - 355 F P S SDW 4"/>
    <n v="1E-3"/>
    <s v="SF"/>
    <s v="Daniel Lopez's Crew"/>
  </r>
  <r>
    <n v="101641"/>
    <s v="2024-004"/>
    <s v="City of Dallas Sidewalk 2024"/>
    <s v="130 4000A"/>
    <s v="201 REM CONC DRIVE PVMT APRON"/>
    <n v="13.7"/>
    <s v="SY"/>
    <s v="05/16/2025"/>
    <s v="Draft"/>
    <s v="Daniel Lopez's Crew"/>
    <s v="Concrete"/>
    <s v="Gerald A. Ehimhen"/>
    <s v="05/17/2025, 10:42"/>
    <m/>
    <s v="0001-01-01T00:00:00Z"/>
    <m/>
    <s v="0001-01-01T00:00:00Z"/>
    <m/>
    <m/>
    <s v="2024-004"/>
    <x v="2"/>
    <x v="2"/>
    <x v="4"/>
    <s v="05/17/2025 10:42 AM"/>
    <d v="1901-01-01T00:00:00"/>
    <x v="0"/>
    <s v="130 4000A - 201 REM CONC DRIVE PVMT APRON"/>
    <n v="13.7"/>
    <s v="SY"/>
    <s v="Daniel Lopez's Crew"/>
  </r>
  <r>
    <n v="101642"/>
    <s v="2024-004"/>
    <s v="City of Dallas Sidewalk 2024"/>
    <s v="130 4000B"/>
    <s v="201 HAUL CONC DRIVE PVMT APRON"/>
    <n v="3.04"/>
    <s v="CY"/>
    <s v="05/16/2025"/>
    <s v="Draft"/>
    <s v="Daniel Lopez's Crew"/>
    <s v="Concrete"/>
    <s v="Gerald A. Ehimhen"/>
    <s v="05/17/2025, 10:42"/>
    <m/>
    <s v="0001-01-01T00:00:00Z"/>
    <m/>
    <s v="0001-01-01T00:00:00Z"/>
    <m/>
    <m/>
    <s v="2024-004"/>
    <x v="2"/>
    <x v="2"/>
    <x v="4"/>
    <s v="05/17/2025 10:42 AM"/>
    <d v="1901-01-01T00:00:00"/>
    <x v="0"/>
    <s v="130 4000B - 201 HAUL CONC DRIVE PVMT APRON"/>
    <n v="3.04"/>
    <s v="CY"/>
    <s v="Daniel Lopez's Crew"/>
  </r>
  <r>
    <n v="101643"/>
    <s v="2024-004"/>
    <s v="City of Dallas Sidewalk 2024"/>
    <s v="140 4000A"/>
    <s v="202 REM SEPARATE CURB"/>
    <n v="32"/>
    <s v="LF"/>
    <s v="05/16/2025"/>
    <s v="Draft"/>
    <s v="Daniel Lopez's Crew"/>
    <s v="Concrete"/>
    <s v="Gerald A. Ehimhen"/>
    <s v="05/17/2025, 10:47"/>
    <m/>
    <s v="0001-01-01T00:00:00Z"/>
    <m/>
    <s v="0001-01-01T00:00:00Z"/>
    <m/>
    <m/>
    <s v="2024-004"/>
    <x v="2"/>
    <x v="2"/>
    <x v="4"/>
    <s v="05/17/2025 10:47 AM"/>
    <d v="1901-01-01T00:00:00"/>
    <x v="0"/>
    <s v="140 4000A - 202 REM SEPARATE CURB"/>
    <n v="32"/>
    <s v="LF"/>
    <s v="Daniel Lopez's Crew"/>
  </r>
  <r>
    <n v="101620"/>
    <s v="2024-004"/>
    <s v="City of Dallas Sidewalk 2024"/>
    <s v="280 4000A"/>
    <s v="432 FG DRIVE 8"/>
    <n v="72.67"/>
    <s v="SY"/>
    <s v="05/14/2025"/>
    <s v="Draft"/>
    <s v="Jose Rangel's Crew"/>
    <s v="Concrete"/>
    <s v="Gerald A. Ehimhen"/>
    <s v="05/17/2025, 10:03"/>
    <m/>
    <s v="0001-01-01T00:00:00Z"/>
    <m/>
    <s v="0001-01-01T00:00:00Z"/>
    <m/>
    <m/>
    <s v="2024-004"/>
    <x v="2"/>
    <x v="2"/>
    <x v="0"/>
    <s v="05/17/2025 10:03 AM"/>
    <d v="1901-01-01T00:00:00"/>
    <x v="0"/>
    <s v="280 4000A - 432 FG DRIVE 8"/>
    <n v="72.67"/>
    <s v="SY"/>
    <s v="Jose Rangel's Crew"/>
  </r>
  <r>
    <n v="101621"/>
    <s v="2024-004"/>
    <s v="City of Dallas Sidewalk 2024"/>
    <s v="620 4000A"/>
    <s v="2010B AJD UTIL BOX"/>
    <n v="2"/>
    <s v="EA"/>
    <s v="05/14/2025"/>
    <s v="Draft"/>
    <s v="Jose Rangel's Crew"/>
    <s v="Concrete"/>
    <s v="Gerald A. Ehimhen"/>
    <s v="05/17/2025, 10:03"/>
    <m/>
    <s v="0001-01-01T00:00:00Z"/>
    <m/>
    <s v="0001-01-01T00:00:00Z"/>
    <m/>
    <m/>
    <s v="2024-004"/>
    <x v="2"/>
    <x v="2"/>
    <x v="0"/>
    <s v="05/17/2025 10:03 AM"/>
    <d v="1901-01-01T00:00:00"/>
    <x v="0"/>
    <s v="620 4000A - 2010B AJD UTIL BOX"/>
    <n v="2"/>
    <s v="EA"/>
    <s v="Jose Rangel's Crew"/>
  </r>
  <r>
    <n v="101292"/>
    <s v="2024-004"/>
    <s v="City of Dallas Sidewalk 2024"/>
    <s v="280 4000A"/>
    <s v="432 FG DRIVE 8"/>
    <n v="58.88"/>
    <s v="SY"/>
    <s v="05/13/2025"/>
    <s v="Draft"/>
    <s v="Jose Rangel's Crew"/>
    <s v="Concrete"/>
    <s v="Gerald A. Ehimhen"/>
    <s v="05/13/2025, 15:52"/>
    <m/>
    <s v="0001-01-01T00:00:00Z"/>
    <m/>
    <s v="0001-01-01T00:00:00Z"/>
    <m/>
    <m/>
    <s v="2024-004"/>
    <x v="2"/>
    <x v="2"/>
    <x v="2"/>
    <s v="05/13/2025 3:52 PM"/>
    <d v="1901-01-01T00:00:00"/>
    <x v="0"/>
    <s v="280 4000A - 432 FG DRIVE 8"/>
    <n v="58.88"/>
    <s v="SY"/>
    <s v="Jose Rangel's Crew"/>
  </r>
  <r>
    <n v="101293"/>
    <s v="2024-004"/>
    <s v="City of Dallas Sidewalk 2024"/>
    <s v="280 4000B"/>
    <s v="432 F P S DRIVE 8"/>
    <n v="58.88"/>
    <s v="SY"/>
    <s v="05/13/2025"/>
    <s v="Draft"/>
    <s v="Jose Rangel's Crew"/>
    <s v="Concrete"/>
    <s v="Gerald A. Ehimhen"/>
    <s v="05/13/2025, 15:52"/>
    <m/>
    <s v="0001-01-01T00:00:00Z"/>
    <m/>
    <s v="0001-01-01T00:00:00Z"/>
    <m/>
    <m/>
    <s v="2024-004"/>
    <x v="2"/>
    <x v="2"/>
    <x v="2"/>
    <s v="05/13/2025 3:52 PM"/>
    <d v="1901-01-01T00:00:00"/>
    <x v="0"/>
    <s v="280 4000B - 432 F P S DRIVE 8"/>
    <n v="58.88"/>
    <s v="SY"/>
    <s v="Jose Rangel's Crew"/>
  </r>
  <r>
    <n v="101294"/>
    <s v="2024-004"/>
    <s v="City of Dallas Sidewalk 2024"/>
    <s v="250 4000A"/>
    <s v="455 FG CURB 18"/>
    <n v="8"/>
    <s v="LF"/>
    <s v="05/13/2025"/>
    <s v="Draft"/>
    <s v="Jose Rangel's Crew"/>
    <s v="Concrete"/>
    <s v="Gerald A. Ehimhen"/>
    <s v="05/13/2025, 15:52"/>
    <m/>
    <s v="0001-01-01T00:00:00Z"/>
    <m/>
    <s v="0001-01-01T00:00:00Z"/>
    <m/>
    <m/>
    <s v="2024-004"/>
    <x v="2"/>
    <x v="2"/>
    <x v="2"/>
    <s v="05/13/2025 3:52 PM"/>
    <d v="1901-01-01T00:00:00"/>
    <x v="0"/>
    <s v="250 4000A - 455 FG CURB 18"/>
    <n v="8"/>
    <s v="LF"/>
    <s v="Jose Rangel's Crew"/>
  </r>
  <r>
    <n v="101295"/>
    <s v="2024-004"/>
    <s v="City of Dallas Sidewalk 2024"/>
    <s v="250 4000B"/>
    <s v="455 F P S CURB 18"/>
    <n v="8"/>
    <s v="LF"/>
    <s v="05/13/2025"/>
    <s v="Draft"/>
    <s v="Jose Rangel's Crew"/>
    <s v="Concrete"/>
    <s v="Gerald A. Ehimhen"/>
    <s v="05/13/2025, 15:53"/>
    <m/>
    <s v="0001-01-01T00:00:00Z"/>
    <m/>
    <s v="0001-01-01T00:00:00Z"/>
    <m/>
    <m/>
    <s v="2024-004"/>
    <x v="2"/>
    <x v="2"/>
    <x v="2"/>
    <s v="05/13/2025 3:53 PM"/>
    <d v="1901-01-01T00:00:00"/>
    <x v="0"/>
    <s v="250 4000B - 455 F P S CURB 18"/>
    <n v="8"/>
    <s v="LF"/>
    <s v="Jose Rangel's Crew"/>
  </r>
  <r>
    <n v="101296"/>
    <s v="2024-004"/>
    <s v="City of Dallas Sidewalk 2024"/>
    <s v="190 4000B"/>
    <s v="355 F P S SDW CURB"/>
    <n v="45"/>
    <s v="LF"/>
    <s v="05/13/2025"/>
    <s v="Draft"/>
    <s v="Jose Rangel's Crew"/>
    <s v="Concrete"/>
    <s v="Gerald A. Ehimhen"/>
    <s v="05/13/2025, 15:53"/>
    <m/>
    <s v="0001-01-01T00:00:00Z"/>
    <m/>
    <s v="0001-01-01T00:00:00Z"/>
    <m/>
    <m/>
    <s v="2024-004"/>
    <x v="2"/>
    <x v="2"/>
    <x v="2"/>
    <s v="05/13/2025 3:53 PM"/>
    <d v="1901-01-01T00:00:00"/>
    <x v="0"/>
    <s v="190 4000B - 355 F P S SDW CURB"/>
    <n v="45"/>
    <s v="LF"/>
    <s v="Jose Rangel's Crew"/>
  </r>
  <r>
    <n v="101297"/>
    <s v="2024-004"/>
    <s v="City of Dallas Sidewalk 2024"/>
    <s v="130 4000A"/>
    <s v="201 REM CONC DRIVE PVMT APRON"/>
    <n v="72.67"/>
    <s v="SY"/>
    <s v="05/13/2025"/>
    <s v="Draft"/>
    <s v="Jose Rangel's Crew"/>
    <s v="Concrete"/>
    <s v="Gerald A. Ehimhen"/>
    <s v="05/13/2025, 15:53"/>
    <m/>
    <s v="0001-01-01T00:00:00Z"/>
    <m/>
    <s v="0001-01-01T00:00:00Z"/>
    <m/>
    <m/>
    <s v="2024-004"/>
    <x v="2"/>
    <x v="2"/>
    <x v="2"/>
    <s v="05/13/2025 3:53 PM"/>
    <d v="1901-01-01T00:00:00"/>
    <x v="0"/>
    <s v="130 4000A - 201 REM CONC DRIVE PVMT APRON"/>
    <n v="72.67"/>
    <s v="SY"/>
    <s v="Jose Rangel's Crew"/>
  </r>
  <r>
    <n v="101298"/>
    <s v="2024-004"/>
    <s v="City of Dallas Sidewalk 2024"/>
    <s v="130 4000B"/>
    <s v="201 HAUL CONC DRIVE PVMT APRON"/>
    <n v="16.149999999999999"/>
    <s v="CY"/>
    <s v="05/13/2025"/>
    <s v="Draft"/>
    <s v="Jose Rangel's Crew"/>
    <s v="Concrete"/>
    <s v="Gerald A. Ehimhen"/>
    <s v="05/13/2025, 15:53"/>
    <m/>
    <s v="0001-01-01T00:00:00Z"/>
    <m/>
    <s v="0001-01-01T00:00:00Z"/>
    <m/>
    <m/>
    <s v="2024-004"/>
    <x v="2"/>
    <x v="2"/>
    <x v="2"/>
    <s v="05/13/2025 3:53 PM"/>
    <d v="1901-01-01T00:00:00"/>
    <x v="0"/>
    <s v="130 4000B - 201 HAUL CONC DRIVE PVMT APRON"/>
    <n v="16.149999999999999"/>
    <s v="CY"/>
    <s v="Jose Rangel's Crew"/>
  </r>
  <r>
    <n v="101187"/>
    <s v="2024-004"/>
    <s v="City of Dallas Sidewalk 2024"/>
    <s v="130 4000A"/>
    <s v="201 REM CONC DRIVE PVMT APRON"/>
    <n v="68.3"/>
    <s v="SY"/>
    <s v="05/12/2025"/>
    <s v="Draft"/>
    <s v="Jose Rangel's Crew"/>
    <s v="Concrete"/>
    <s v="Gerald A. Ehimhen"/>
    <s v="05/12/2025, 16:51"/>
    <m/>
    <s v="0001-01-01T00:00:00Z"/>
    <m/>
    <s v="0001-01-01T00:00:00Z"/>
    <m/>
    <m/>
    <s v="2024-004"/>
    <x v="2"/>
    <x v="2"/>
    <x v="3"/>
    <s v="05/12/2025 4:51 PM"/>
    <d v="1901-01-01T00:00:00"/>
    <x v="0"/>
    <s v="130 4000A - 201 REM CONC DRIVE PVMT APRON"/>
    <n v="68.3"/>
    <s v="SY"/>
    <s v="Jose Rangel's Crew"/>
  </r>
  <r>
    <n v="101188"/>
    <s v="2024-004"/>
    <s v="City of Dallas Sidewalk 2024"/>
    <s v="130 4000B"/>
    <s v="201 HAUL CONC DRIVE PVMT APRON"/>
    <n v="15.18"/>
    <s v="CY"/>
    <s v="05/12/2025"/>
    <s v="Draft"/>
    <s v="Jose Rangel's Crew"/>
    <s v="Concrete"/>
    <s v="Gerald A. Ehimhen"/>
    <s v="05/12/2025, 16:51"/>
    <m/>
    <s v="0001-01-01T00:00:00Z"/>
    <m/>
    <s v="0001-01-01T00:00:00Z"/>
    <m/>
    <m/>
    <s v="2024-004"/>
    <x v="2"/>
    <x v="2"/>
    <x v="3"/>
    <s v="05/12/2025 4:51 PM"/>
    <d v="1901-01-01T00:00:00"/>
    <x v="0"/>
    <s v="130 4000B - 201 HAUL CONC DRIVE PVMT APRON"/>
    <n v="15.18"/>
    <s v="CY"/>
    <s v="Jose Rangel's Crew"/>
  </r>
  <r>
    <n v="101189"/>
    <s v="2024-004"/>
    <s v="City of Dallas Sidewalk 2024"/>
    <s v="140 4000A"/>
    <s v="202 REM SEPARATE CURB"/>
    <n v="7"/>
    <s v="LF"/>
    <s v="05/12/2025"/>
    <s v="Draft"/>
    <s v="Jose Rangel's Crew"/>
    <s v="Concrete"/>
    <s v="Gerald A. Ehimhen"/>
    <s v="05/12/2025, 16:51"/>
    <m/>
    <s v="0001-01-01T00:00:00Z"/>
    <m/>
    <s v="0001-01-01T00:00:00Z"/>
    <m/>
    <m/>
    <s v="2024-004"/>
    <x v="2"/>
    <x v="2"/>
    <x v="3"/>
    <s v="05/12/2025 4:51 PM"/>
    <d v="1901-01-01T00:00:00"/>
    <x v="0"/>
    <s v="140 4000A - 202 REM SEPARATE CURB"/>
    <n v="7"/>
    <s v="LF"/>
    <s v="Jose Rangel's Crew"/>
  </r>
  <r>
    <n v="101190"/>
    <s v="2024-004"/>
    <s v="City of Dallas Sidewalk 2024"/>
    <s v="280 4000A"/>
    <s v="432 FG DRIVE 8"/>
    <n v="66.03"/>
    <s v="SY"/>
    <s v="05/12/2025"/>
    <s v="Draft"/>
    <s v="Jose Rangel's Crew"/>
    <s v="Concrete"/>
    <s v="Gerald A. Ehimhen"/>
    <s v="05/12/2025, 16:51"/>
    <m/>
    <s v="0001-01-01T00:00:00Z"/>
    <m/>
    <s v="0001-01-01T00:00:00Z"/>
    <m/>
    <m/>
    <s v="2024-004"/>
    <x v="2"/>
    <x v="2"/>
    <x v="3"/>
    <s v="05/12/2025 4:51 PM"/>
    <d v="1901-01-01T00:00:00"/>
    <x v="0"/>
    <s v="280 4000A - 432 FG DRIVE 8"/>
    <n v="66.03"/>
    <s v="SY"/>
    <s v="Jose Rangel's Crew"/>
  </r>
  <r>
    <n v="101191"/>
    <s v="2024-004"/>
    <s v="City of Dallas Sidewalk 2024"/>
    <s v="280 4000B"/>
    <s v="432 F P S DRIVE 8"/>
    <n v="66.03"/>
    <s v="SY"/>
    <s v="05/12/2025"/>
    <s v="Draft"/>
    <s v="Jose Rangel's Crew"/>
    <s v="Concrete"/>
    <s v="Gerald A. Ehimhen"/>
    <s v="05/12/2025, 16:51"/>
    <m/>
    <s v="0001-01-01T00:00:00Z"/>
    <m/>
    <s v="0001-01-01T00:00:00Z"/>
    <m/>
    <m/>
    <s v="2024-004"/>
    <x v="2"/>
    <x v="2"/>
    <x v="3"/>
    <s v="05/12/2025 4:51 PM"/>
    <d v="1901-01-01T00:00:00"/>
    <x v="0"/>
    <s v="280 4000B - 432 F P S DRIVE 8"/>
    <n v="66.03"/>
    <s v="SY"/>
    <s v="Jose Rangel's Crew"/>
  </r>
  <r>
    <n v="101192"/>
    <s v="2024-004"/>
    <s v="City of Dallas Sidewalk 2024"/>
    <s v="250 4000A"/>
    <s v="455 FG CURB 18"/>
    <n v="4"/>
    <s v="LF"/>
    <s v="05/12/2025"/>
    <s v="Draft"/>
    <s v="Jose Rangel's Crew"/>
    <s v="Concrete"/>
    <s v="Gerald A. Ehimhen"/>
    <s v="05/12/2025, 16:52"/>
    <m/>
    <s v="0001-01-01T00:00:00Z"/>
    <m/>
    <s v="0001-01-01T00:00:00Z"/>
    <m/>
    <m/>
    <s v="2024-004"/>
    <x v="2"/>
    <x v="2"/>
    <x v="3"/>
    <s v="05/12/2025 4:52 PM"/>
    <d v="1901-01-01T00:00:00"/>
    <x v="0"/>
    <s v="250 4000A - 455 FG CURB 18"/>
    <n v="4"/>
    <s v="LF"/>
    <s v="Jose Rangel's Crew"/>
  </r>
  <r>
    <n v="101193"/>
    <s v="2024-004"/>
    <s v="City of Dallas Sidewalk 2024"/>
    <s v="250 4000B"/>
    <s v="455 F P S CURB 18"/>
    <n v="4"/>
    <s v="LF"/>
    <s v="05/12/2025"/>
    <s v="Draft"/>
    <s v="Jose Rangel's Crew"/>
    <s v="Concrete"/>
    <s v="Gerald A. Ehimhen"/>
    <s v="05/12/2025, 16:52"/>
    <m/>
    <s v="0001-01-01T00:00:00Z"/>
    <m/>
    <s v="0001-01-01T00:00:00Z"/>
    <m/>
    <m/>
    <s v="2024-004"/>
    <x v="2"/>
    <x v="2"/>
    <x v="3"/>
    <s v="05/12/2025 4:52 PM"/>
    <d v="1901-01-01T00:00:00"/>
    <x v="0"/>
    <s v="250 4000B - 455 F P S CURB 18"/>
    <n v="4"/>
    <s v="LF"/>
    <s v="Jose Rangel's Crew"/>
  </r>
  <r>
    <n v="101194"/>
    <s v="2024-004"/>
    <s v="City of Dallas Sidewalk 2024"/>
    <s v="710 4000A"/>
    <s v="20300 ADJ WTR METER BOX"/>
    <n v="1"/>
    <s v="EA"/>
    <s v="05/12/2025"/>
    <s v="Draft"/>
    <s v="Jose Rangel's Crew"/>
    <s v="Concrete"/>
    <s v="Gerald A. Ehimhen"/>
    <s v="05/12/2025, 16:52"/>
    <m/>
    <s v="0001-01-01T00:00:00Z"/>
    <m/>
    <s v="0001-01-01T00:00:00Z"/>
    <m/>
    <m/>
    <s v="2024-004"/>
    <x v="2"/>
    <x v="2"/>
    <x v="3"/>
    <s v="05/12/2025 4:52 PM"/>
    <d v="1901-01-01T00:00:00"/>
    <x v="0"/>
    <s v="710 4000A - 20300 ADJ WTR METER BOX"/>
    <n v="1"/>
    <s v="EA"/>
    <s v="Jose Rangel's Crew"/>
  </r>
  <r>
    <n v="101195"/>
    <s v="2024-004"/>
    <s v="City of Dallas Sidewalk 2024"/>
    <s v="750 4000A"/>
    <s v="20340 ADJ WASTEWTR LATER CLEAN"/>
    <n v="1"/>
    <s v="EA"/>
    <s v="05/12/2025"/>
    <s v="Draft"/>
    <s v="Jose Rangel's Crew"/>
    <s v="Concrete"/>
    <s v="Gerald A. Ehimhen"/>
    <s v="05/12/2025, 16:52"/>
    <m/>
    <s v="0001-01-01T00:00:00Z"/>
    <m/>
    <s v="0001-01-01T00:00:00Z"/>
    <m/>
    <m/>
    <s v="2024-004"/>
    <x v="2"/>
    <x v="2"/>
    <x v="3"/>
    <s v="05/12/2025 4:52 PM"/>
    <d v="1901-01-01T00:00:00"/>
    <x v="0"/>
    <s v="750 4000A - 20340 ADJ WASTEWTR LATER CLEAN"/>
    <n v="1"/>
    <s v="EA"/>
    <s v="Jose Rangel's Crew"/>
  </r>
  <r>
    <n v="101326"/>
    <s v="2024-004"/>
    <s v="City of Dallas Sidewalk 2024"/>
    <s v="200 4000A"/>
    <s v="355 REM SDW 4"/>
    <n v="1700"/>
    <s v="SF"/>
    <s v="05/13/2025"/>
    <s v="Draft"/>
    <s v="Daniel Lopez's Crew"/>
    <s v="Concrete"/>
    <s v="Gerald A. Ehimhen"/>
    <s v="05/13/2025, 17:25"/>
    <m/>
    <s v="0001-01-01T00:00:00Z"/>
    <m/>
    <s v="0001-01-01T00:00:00Z"/>
    <m/>
    <m/>
    <s v="2024-004"/>
    <x v="2"/>
    <x v="2"/>
    <x v="2"/>
    <s v="05/13/2025 5:25 PM"/>
    <d v="1901-01-01T00:00:00"/>
    <x v="0"/>
    <s v="200 4000A - 355 REM SDW 4"/>
    <n v="1700"/>
    <s v="SF"/>
    <s v="Daniel Lopez's Crew"/>
  </r>
  <r>
    <n v="101287"/>
    <s v="2024-004"/>
    <s v="City of Dallas Sidewalk 2024"/>
    <s v="680 4000A"/>
    <s v="1224 INS INLET PROT"/>
    <n v="1"/>
    <s v="EA"/>
    <s v="05/13/2025"/>
    <s v="Draft"/>
    <s v="Daniel Lopez's Crew"/>
    <s v="Concrete"/>
    <s v="Gerald A. Ehimhen"/>
    <s v="05/13/2025, 15:51"/>
    <m/>
    <s v="0001-01-01T00:00:00Z"/>
    <m/>
    <s v="0001-01-01T00:00:00Z"/>
    <m/>
    <m/>
    <s v="2024-004"/>
    <x v="2"/>
    <x v="2"/>
    <x v="2"/>
    <s v="05/13/2025 3:51 PM"/>
    <d v="1901-01-01T00:00:00"/>
    <x v="0"/>
    <s v="680 4000A - 1224 INS INLET PROT"/>
    <n v="1"/>
    <s v="EA"/>
    <s v="Daniel Lopez's Crew"/>
  </r>
  <r>
    <n v="101288"/>
    <s v="2024-004"/>
    <s v="City of Dallas Sidewalk 2024"/>
    <s v="680 4000B"/>
    <s v="1224 REM INLET PROT"/>
    <n v="1"/>
    <s v="EA"/>
    <s v="05/13/2025"/>
    <s v="Draft"/>
    <s v="Daniel Lopez's Crew"/>
    <s v="Concrete"/>
    <s v="Gerald A. Ehimhen"/>
    <s v="05/13/2025, 15:51"/>
    <m/>
    <s v="0001-01-01T00:00:00Z"/>
    <m/>
    <s v="0001-01-01T00:00:00Z"/>
    <m/>
    <m/>
    <s v="2024-004"/>
    <x v="2"/>
    <x v="2"/>
    <x v="2"/>
    <s v="05/13/2025 3:51 PM"/>
    <d v="1901-01-01T00:00:00"/>
    <x v="0"/>
    <s v="680 4000B - 1224 REM INLET PROT"/>
    <n v="1"/>
    <s v="EA"/>
    <s v="Daniel Lopez's Crew"/>
  </r>
  <r>
    <n v="101289"/>
    <s v="2024-004"/>
    <s v="City of Dallas Sidewalk 2024"/>
    <s v="200 4000B"/>
    <s v="355 FG SDW 4"/>
    <n v="680"/>
    <s v="SF"/>
    <s v="05/13/2025"/>
    <s v="Draft"/>
    <s v="Daniel Lopez's Crew"/>
    <s v="Concrete"/>
    <s v="Gerald A. Ehimhen"/>
    <s v="05/13/2025, 15:51"/>
    <m/>
    <s v="0001-01-01T00:00:00Z"/>
    <m/>
    <s v="0001-01-01T00:00:00Z"/>
    <m/>
    <m/>
    <s v="2024-004"/>
    <x v="2"/>
    <x v="2"/>
    <x v="2"/>
    <s v="05/13/2025 3:51 PM"/>
    <d v="1901-01-01T00:00:00"/>
    <x v="0"/>
    <s v="200 4000B - 355 FG SDW 4"/>
    <n v="680"/>
    <s v="SF"/>
    <s v="Daniel Lopez's Crew"/>
  </r>
  <r>
    <n v="101290"/>
    <s v="2024-004"/>
    <s v="City of Dallas Sidewalk 2024"/>
    <s v="200 4000C"/>
    <s v="355 F P S SDW 4"/>
    <n v="680"/>
    <s v="SF"/>
    <s v="05/13/2025"/>
    <s v="Draft"/>
    <s v="Daniel Lopez's Crew"/>
    <s v="Concrete"/>
    <s v="Gerald A. Ehimhen"/>
    <s v="05/13/2025, 15:51"/>
    <m/>
    <s v="0001-01-01T00:00:00Z"/>
    <m/>
    <s v="0001-01-01T00:00:00Z"/>
    <m/>
    <m/>
    <s v="2024-004"/>
    <x v="2"/>
    <x v="2"/>
    <x v="2"/>
    <s v="05/13/2025 3:51 PM"/>
    <d v="1901-01-01T00:00:00"/>
    <x v="0"/>
    <s v="200 4000C - 355 F P S SDW 4"/>
    <n v="680"/>
    <s v="SF"/>
    <s v="Daniel Lopez's Crew"/>
  </r>
  <r>
    <n v="101291"/>
    <s v="2024-004"/>
    <s v="City of Dallas Sidewalk 2024"/>
    <s v="460 4000A"/>
    <s v="623 INS DOWEL SDW LUG"/>
    <n v="136"/>
    <s v="LF"/>
    <s v="05/13/2025"/>
    <s v="Draft"/>
    <s v="Daniel Lopez's Crew"/>
    <s v="Concrete"/>
    <s v="Gerald A. Ehimhen"/>
    <s v="05/13/2025, 15:51"/>
    <m/>
    <s v="0001-01-01T00:00:00Z"/>
    <m/>
    <s v="0001-01-01T00:00:00Z"/>
    <m/>
    <m/>
    <s v="2024-004"/>
    <x v="2"/>
    <x v="2"/>
    <x v="2"/>
    <s v="05/13/2025 3:51 PM"/>
    <d v="1901-01-01T00:00:00"/>
    <x v="0"/>
    <s v="460 4000A - 623 INS DOWEL SDW LUG"/>
    <n v="136"/>
    <s v="LF"/>
    <s v="Daniel Lopez's Crew"/>
  </r>
  <r>
    <n v="101614"/>
    <s v="2024-004"/>
    <s v="City of Dallas Sidewalk 2024"/>
    <s v="720 4000A"/>
    <s v="20330 ADJ WTR VALVE CVR STACK"/>
    <n v="1"/>
    <s v="EA"/>
    <s v="05/15/2025"/>
    <s v="Draft"/>
    <s v="Daniel Lopez's Crew"/>
    <s v="Concrete"/>
    <s v="Gerald A. Ehimhen"/>
    <s v="05/17/2025, 09:59"/>
    <m/>
    <s v="0001-01-01T00:00:00Z"/>
    <m/>
    <s v="0001-01-01T00:00:00Z"/>
    <m/>
    <m/>
    <s v="2024-004"/>
    <x v="2"/>
    <x v="2"/>
    <x v="1"/>
    <s v="05/17/2025 9:59 AM"/>
    <d v="1901-01-01T00:00:00"/>
    <x v="0"/>
    <s v="720 4000A - 20330 ADJ WTR VALVE CVR STACK"/>
    <n v="1"/>
    <s v="EA"/>
    <s v="Daniel Lopez's Crew"/>
  </r>
  <r>
    <n v="101616"/>
    <s v="2024-004"/>
    <s v="City of Dallas Sidewalk 2024"/>
    <s v="250 4000A"/>
    <s v="455 FG CURB 18"/>
    <n v="12.5"/>
    <s v="LF"/>
    <s v="05/16/2025"/>
    <s v="Draft"/>
    <s v="Daniel Lopez's Crew"/>
    <s v="Concrete"/>
    <s v="Gerald A. Ehimhen"/>
    <s v="05/17/2025, 10:01"/>
    <m/>
    <s v="0001-01-01T00:00:00Z"/>
    <m/>
    <s v="0001-01-01T00:00:00Z"/>
    <m/>
    <m/>
    <s v="2024-004"/>
    <x v="2"/>
    <x v="2"/>
    <x v="4"/>
    <s v="05/17/2025 10:01 AM"/>
    <d v="1901-01-01T00:00:00"/>
    <x v="0"/>
    <s v="250 4000A - 455 FG CURB 18"/>
    <n v="12.5"/>
    <s v="LF"/>
    <s v="Daniel Lopez's Crew"/>
  </r>
  <r>
    <n v="101617"/>
    <s v="2024-004"/>
    <s v="City of Dallas Sidewalk 2024"/>
    <s v="250 4000B"/>
    <s v="455 F P S CURB 18"/>
    <n v="12.5"/>
    <s v="LF"/>
    <s v="05/16/2025"/>
    <s v="Draft"/>
    <s v="Daniel Lopez's Crew"/>
    <s v="Concrete"/>
    <s v="Gerald A. Ehimhen"/>
    <s v="05/17/2025, 10:01"/>
    <m/>
    <s v="0001-01-01T00:00:00Z"/>
    <m/>
    <s v="0001-01-01T00:00:00Z"/>
    <m/>
    <m/>
    <s v="2024-004"/>
    <x v="2"/>
    <x v="2"/>
    <x v="4"/>
    <s v="05/17/2025 10:01 AM"/>
    <d v="1901-01-01T00:00:00"/>
    <x v="0"/>
    <s v="250 4000B - 455 F P S CURB 18"/>
    <n v="12.5"/>
    <s v="LF"/>
    <s v="Daniel Lopez's Crew"/>
  </r>
  <r>
    <n v="101618"/>
    <s v="2024-004"/>
    <s v="City of Dallas Sidewalk 2024"/>
    <s v="200 4000D"/>
    <s v="SDW 4 Clean Project"/>
    <n v="0.5"/>
    <s v="WK"/>
    <s v="05/16/2025"/>
    <s v="Draft"/>
    <s v="Daniel Lopez's Crew"/>
    <s v="Concrete"/>
    <s v="Gerald A. Ehimhen"/>
    <s v="05/17/2025, 10:01"/>
    <m/>
    <s v="0001-01-01T00:00:00Z"/>
    <m/>
    <s v="0001-01-01T00:00:00Z"/>
    <m/>
    <m/>
    <s v="2024-004"/>
    <x v="2"/>
    <x v="2"/>
    <x v="4"/>
    <s v="05/17/2025 10:01 AM"/>
    <d v="1901-01-01T00:00:00"/>
    <x v="0"/>
    <s v="200 4000D - SDW 4 Clean Project"/>
    <n v="0.5"/>
    <s v="WK"/>
    <s v="Daniel Lopez's Crew"/>
  </r>
  <r>
    <n v="101619"/>
    <s v="2024-004"/>
    <s v="City of Dallas Sidewalk 2024"/>
    <s v="180 4000A"/>
    <s v="227 REM RESET SPRINKLER"/>
    <n v="9"/>
    <s v="EA"/>
    <s v="05/16/2025"/>
    <s v="Draft"/>
    <s v="Daniel Lopez's Crew"/>
    <s v="Concrete"/>
    <s v="Gerald A. Ehimhen"/>
    <s v="05/17/2025, 10:01"/>
    <m/>
    <s v="0001-01-01T00:00:00Z"/>
    <m/>
    <s v="0001-01-01T00:00:00Z"/>
    <m/>
    <m/>
    <s v="2024-004"/>
    <x v="2"/>
    <x v="2"/>
    <x v="4"/>
    <s v="05/17/2025 10:01 AM"/>
    <d v="1901-01-01T00:00:00"/>
    <x v="0"/>
    <s v="180 4000A - 227 REM RESET SPRINKLER"/>
    <n v="9"/>
    <s v="EA"/>
    <s v="Daniel Lopez's Crew"/>
  </r>
  <r>
    <n v="101658"/>
    <s v="2023-034"/>
    <s v="Dallas IH 45 Bridge Maintenanc"/>
    <s v="4106 6001C"/>
    <s v="PPC Setup Machine"/>
    <n v="0.4"/>
    <s v="EACH"/>
    <s v="05/17/2025"/>
    <s v="Draft"/>
    <s v="Jesus Rodarte's Crew"/>
    <s v="Bridge"/>
    <s v="Jesus O. Rodarte Serrano"/>
    <s v="05/17/2025, 17:44"/>
    <m/>
    <s v="0001-01-01T00:00:00Z"/>
    <m/>
    <s v="0001-01-01T00:00:00Z"/>
    <m/>
    <m/>
    <s v="2023-034"/>
    <x v="5"/>
    <x v="4"/>
    <x v="5"/>
    <s v="05/17/2025 5:44 PM"/>
    <d v="1901-01-01T00:00:00"/>
    <x v="0"/>
    <s v="4106 6001C - PPC Setup Machine"/>
    <n v="0.4"/>
    <s v="EACH"/>
    <s v="Jesus Rodarte's Crew"/>
  </r>
  <r>
    <n v="101659"/>
    <s v="2023-034"/>
    <s v="Dallas IH 45 Bridge Maintenanc"/>
    <s v="4106 6001D"/>
    <s v="PPC Prep for Overlay"/>
    <n v="0.4"/>
    <s v="EACH"/>
    <s v="05/17/2025"/>
    <s v="Draft"/>
    <s v="Jesus Rodarte's Crew"/>
    <s v="Bridge"/>
    <s v="Jesus O. Rodarte Serrano"/>
    <s v="05/17/2025, 17:45"/>
    <m/>
    <s v="0001-01-01T00:00:00Z"/>
    <m/>
    <s v="0001-01-01T00:00:00Z"/>
    <m/>
    <m/>
    <s v="2023-034"/>
    <x v="5"/>
    <x v="4"/>
    <x v="5"/>
    <s v="05/17/2025 5:45 PM"/>
    <d v="1901-01-01T00:00:00"/>
    <x v="0"/>
    <s v="4106 6001D - PPC Prep for Overlay"/>
    <n v="0.4"/>
    <s v="EACH"/>
    <s v="Jesus Rodarte's Crew"/>
  </r>
  <r>
    <n v="101660"/>
    <s v="2023-034"/>
    <s v="Dallas IH 45 Bridge Maintenanc"/>
    <s v="4106 6001G"/>
    <s v="PPC Pour"/>
    <n v="11"/>
    <s v="CY"/>
    <s v="05/17/2025"/>
    <s v="Draft"/>
    <s v="Jesus Rodarte's Crew"/>
    <s v="Bridge"/>
    <s v="Jesus O. Rodarte Serrano"/>
    <s v="05/17/2025, 17:51"/>
    <m/>
    <s v="0001-01-01T00:00:00Z"/>
    <m/>
    <s v="0001-01-01T00:00:00Z"/>
    <m/>
    <m/>
    <s v="2023-034"/>
    <x v="5"/>
    <x v="4"/>
    <x v="5"/>
    <s v="05/17/2025 5:51 PM"/>
    <d v="1901-01-01T00:00:00"/>
    <x v="0"/>
    <s v="4106 6001G - PPC Pour"/>
    <n v="11"/>
    <s v="CY"/>
    <s v="Jesus Rodarte's Crew"/>
  </r>
  <r>
    <n v="101595"/>
    <s v="2023-007"/>
    <s v="Ector BI 20E Rehab Roadway"/>
    <s v="216 6001A"/>
    <s v="PROOF ROLLING"/>
    <n v="1"/>
    <s v="HR"/>
    <s v="05/16/2025"/>
    <s v="Draft"/>
    <s v="Jorge Flores's Crew"/>
    <s v="Concrete"/>
    <s v="Jorge L. Flores"/>
    <s v="05/16/2025, 21:34"/>
    <m/>
    <s v="0001-01-01T00:00:00Z"/>
    <m/>
    <s v="0001-01-01T00:00:00Z"/>
    <m/>
    <m/>
    <s v="2023-007"/>
    <x v="1"/>
    <x v="1"/>
    <x v="4"/>
    <s v="05/16/2025 9:34 PM"/>
    <d v="1901-01-01T00:00:00"/>
    <x v="0"/>
    <s v="216 6001A - PROOF ROLLING"/>
    <n v="1"/>
    <s v="HR"/>
    <s v="Jorge Flores's Crew"/>
  </r>
  <r>
    <n v="101125"/>
    <s v="2021-017"/>
    <s v="Plano Collin Creek Culvert Imp"/>
    <s v="755 7002RB"/>
    <s v="PLANT OPERATOR AND DRIVERS"/>
    <n v="0.2"/>
    <s v="WK"/>
    <s v="05/12/2025"/>
    <s v="Approved"/>
    <s v="Concrete Batch Plant"/>
    <s v="Concrete"/>
    <s v="Juan C. Berjes Ruiz"/>
    <s v="05/12/2025, 07:43"/>
    <m/>
    <s v="0001-01-01T00:00:00Z"/>
    <s v="Juan C. Berjes Ruiz"/>
    <s v="2025-05-12T12:44:19.6937464Z"/>
    <m/>
    <m/>
    <s v="2021-017"/>
    <x v="8"/>
    <x v="2"/>
    <x v="3"/>
    <s v="05/12/2025 7:43 AM"/>
    <d v="2025-05-12T12:44:19"/>
    <x v="0"/>
    <s v="755 7002RB - PLANT OPERATOR AND DRIVERS"/>
    <n v="0.2"/>
    <s v="WK"/>
    <s v="Concrete Batch Plant"/>
  </r>
  <r>
    <n v="101262"/>
    <s v="2023-006"/>
    <s v="Tarrant SH183 Bridge"/>
    <s v="502 6001B"/>
    <s v="Ragle Traffic Control"/>
    <n v="0.2"/>
    <s v="WK"/>
    <s v="05/12/2025"/>
    <s v="Approved"/>
    <s v="Roberto Lumbreras's Crew"/>
    <s v="Traffic"/>
    <s v="MICHAEL A. RIEDER"/>
    <s v="05/13/2025, 07:35"/>
    <m/>
    <s v="0001-01-01T00:00:00Z"/>
    <s v="MICHAEL A. RIEDER"/>
    <s v="2025-05-13T12:35:50.9194935Z"/>
    <m/>
    <m/>
    <s v="2023-006"/>
    <x v="15"/>
    <x v="1"/>
    <x v="3"/>
    <s v="05/13/2025 7:35 AM"/>
    <d v="2025-05-13T12:35:50"/>
    <x v="0"/>
    <s v="502 6001B - Ragle Traffic Control"/>
    <n v="0.2"/>
    <s v="WK"/>
    <s v="Roberto Lumbreras's Crew"/>
  </r>
  <r>
    <n v="101324"/>
    <s v="2024-017"/>
    <s v="Jefferson SH 73 Safety Improve"/>
    <s v="9000 100H"/>
    <s v="PUNCH LIST"/>
    <n v="0.03"/>
    <s v="LS"/>
    <s v="05/13/2025"/>
    <s v="Approved"/>
    <s v="Reyneri Caballero's Crew"/>
    <s v="Traffic"/>
    <s v="Reyneri M. Caballero"/>
    <s v="05/13/2025, 17:10"/>
    <m/>
    <s v="0001-01-01T00:00:00Z"/>
    <s v="Jesus A. Medina-Rodriguez"/>
    <s v="2025-05-15T12:57:36.3540723Z"/>
    <m/>
    <m/>
    <s v="2024-017"/>
    <x v="16"/>
    <x v="0"/>
    <x v="2"/>
    <s v="05/13/2025 5:10 PM"/>
    <d v="2025-05-15T12:57:36"/>
    <x v="1"/>
    <s v="9000 100H - PUNCH LIST"/>
    <n v="0.03"/>
    <s v="LS"/>
    <s v="Reyneri Caballero's Crew"/>
  </r>
  <r>
    <n v="101390"/>
    <s v="2024-017"/>
    <s v="Jefferson SH 73 Safety Improve"/>
    <s v="502 6001B"/>
    <s v="TRAFF Ragle Main"/>
    <n v="1"/>
    <s v="WK"/>
    <s v="05/14/2025"/>
    <s v="Approved"/>
    <s v="Reyneri Caballero's Crew"/>
    <s v="Traffic"/>
    <s v="Reyneri M. Caballero"/>
    <s v="05/14/2025, 14:21"/>
    <m/>
    <s v="0001-01-01T00:00:00Z"/>
    <s v="Jesus A. Medina-Rodriguez"/>
    <s v="2025-05-15T12:57:36.3540731Z"/>
    <m/>
    <m/>
    <s v="2024-017"/>
    <x v="16"/>
    <x v="0"/>
    <x v="0"/>
    <s v="05/14/2025 2:21 PM"/>
    <d v="2025-05-15T12:57:36"/>
    <x v="0"/>
    <s v="502 6001B - TRAFF Ragle Main"/>
    <n v="1"/>
    <s v="WK"/>
    <s v="Reyneri Caballero's Crew"/>
  </r>
  <r>
    <n v="101401"/>
    <s v="2024-025"/>
    <s v="Liberty FM 787 EMC Bridge"/>
    <s v="502 6001B"/>
    <s v="TRAFF Ragle Main"/>
    <n v="1"/>
    <s v="WK"/>
    <s v="05/13/2025"/>
    <s v="Approved"/>
    <s v="Reyneri Caballero's Crew"/>
    <s v="Traffic"/>
    <s v="Reyneri M. Caballero"/>
    <s v="05/14/2025, 18:30"/>
    <m/>
    <s v="0001-01-01T00:00:00Z"/>
    <s v="Alejandro J. Rodriguez-Ayala"/>
    <s v="2025-05-15T13:00:13.1781491Z"/>
    <m/>
    <m/>
    <s v="2024-025"/>
    <x v="17"/>
    <x v="0"/>
    <x v="2"/>
    <s v="05/14/2025 6:30 PM"/>
    <d v="2025-05-15T13:00:13"/>
    <x v="0"/>
    <s v="502 6001B - TRAFF Ragle Main"/>
    <n v="1"/>
    <s v="WK"/>
    <s v="Reyneri Caballero's Crew"/>
  </r>
  <r>
    <n v="101402"/>
    <s v="2024-025"/>
    <s v="Liberty FM 787 EMC Bridge"/>
    <s v="502 6001B"/>
    <s v="TRAFF Ragle Main"/>
    <n v="1"/>
    <s v="WK"/>
    <s v="05/14/2025"/>
    <s v="Approved"/>
    <s v="Reyneri Caballero's Crew"/>
    <s v="Traffic"/>
    <s v="Reyneri M. Caballero"/>
    <s v="05/14/2025, 18:50"/>
    <m/>
    <s v="0001-01-01T00:00:00Z"/>
    <s v="Alejandro J. Rodriguez-Ayala"/>
    <s v="2025-05-15T13:00:13.1781504Z"/>
    <m/>
    <m/>
    <s v="2024-025"/>
    <x v="17"/>
    <x v="0"/>
    <x v="0"/>
    <s v="05/14/2025 6:50 PM"/>
    <d v="2025-05-15T13:00:13"/>
    <x v="0"/>
    <s v="502 6001B - TRAFF Ragle Main"/>
    <n v="1"/>
    <s v="WK"/>
    <s v="Reyneri Caballero's Crew"/>
  </r>
  <r>
    <n v="101354"/>
    <s v="2024-027"/>
    <s v="NTTA Fracture Critical Bridge"/>
    <s v="502 6001B"/>
    <s v="TRAFF Ragle Main"/>
    <n v="0.2"/>
    <s v="DAY"/>
    <s v="05/13/2025"/>
    <s v="Approved"/>
    <s v="Omar Ramirez Traffic Crew"/>
    <s v="Traffic"/>
    <s v="Omar Ramirez"/>
    <s v="05/14/2025, 06:58"/>
    <m/>
    <s v="0001-01-01T00:00:00Z"/>
    <s v="Osama M. Abunemeh"/>
    <s v="2025-05-14T13:24:56.8672269Z"/>
    <m/>
    <m/>
    <s v="2024-027"/>
    <x v="18"/>
    <x v="1"/>
    <x v="2"/>
    <s v="05/14/2025 6:58 AM"/>
    <d v="2025-05-14T13:24:56"/>
    <x v="0"/>
    <s v="502 6001B - TRAFF Ragle Main"/>
    <n v="0.2"/>
    <s v="DAY"/>
    <s v="Omar Ramirez Traffic Crew"/>
  </r>
  <r>
    <n v="101494"/>
    <s v="2024-019"/>
    <s v="Tarrant VA Bridge Rehab"/>
    <s v="420 6013F"/>
    <s v="ABUT Pour Backwall Wing"/>
    <n v="9.6999999999999993"/>
    <s v="CY"/>
    <s v="05/15/2025"/>
    <s v="Approved"/>
    <s v="Josue Martinez"/>
    <s v="Bridge"/>
    <s v="Josue Martinez Salazar"/>
    <s v="05/15/2025, 17:43"/>
    <m/>
    <s v="0001-01-01T00:00:00Z"/>
    <s v="ANTHONY J. HARDIMON"/>
    <s v="2025-05-19T11:37:39.2996886Z"/>
    <m/>
    <m/>
    <s v="2024-019"/>
    <x v="19"/>
    <x v="1"/>
    <x v="1"/>
    <s v="05/15/2025 5:43 PM"/>
    <d v="2025-05-19T11:37:39"/>
    <x v="1"/>
    <s v="420 6013F - ABUT Pour Backwall Wing"/>
    <n v="9.6999999999999993"/>
    <s v="CY"/>
    <s v="Josue Martinez"/>
  </r>
  <r>
    <n v="101560"/>
    <s v="2024-019"/>
    <s v="Tarrant VA Bridge Rehab"/>
    <s v="500 6001K"/>
    <s v="MOB DEMOB CREW"/>
    <n v="1.5"/>
    <s v="DAY"/>
    <s v="05/16/2025"/>
    <s v="Approved"/>
    <s v="Josue Martinez"/>
    <s v="Bridge"/>
    <s v="Josue Martinez Salazar"/>
    <s v="05/16/2025, 13:23"/>
    <m/>
    <s v="0001-01-01T00:00:00Z"/>
    <s v="ANTHONY J. HARDIMON"/>
    <s v="2025-05-19T11:37:39.2996887Z"/>
    <m/>
    <m/>
    <s v="2024-019"/>
    <x v="19"/>
    <x v="1"/>
    <x v="4"/>
    <s v="05/16/2025 1:23 PM"/>
    <d v="2025-05-19T11:37:39"/>
    <x v="1"/>
    <s v="500 6001K - MOB DEMOB CREW"/>
    <n v="1.5"/>
    <s v="DAY"/>
    <s v="Josue Martinez"/>
  </r>
  <r>
    <n v="101359"/>
    <s v="2024-019"/>
    <s v="Tarrant VA Bridge Rehab"/>
    <s v="420 6013E"/>
    <s v="ABUT F S Backwall Wing"/>
    <n v="35"/>
    <s v="SF"/>
    <s v="05/13/2025"/>
    <s v="Approved"/>
    <s v="Josue Martinez"/>
    <s v="Bridge"/>
    <s v="Josue Martinez Salazar"/>
    <s v="05/14/2025, 07:12"/>
    <m/>
    <s v="0001-01-01T00:00:00Z"/>
    <s v="ANTHONY J. HARDIMON"/>
    <s v="2025-05-19T11:37:39.2996882Z"/>
    <m/>
    <m/>
    <s v="2024-019"/>
    <x v="19"/>
    <x v="1"/>
    <x v="2"/>
    <s v="05/14/2025 7:12 AM"/>
    <d v="2025-05-19T11:37:39"/>
    <x v="1"/>
    <s v="420 6013E - ABUT F S Backwall Wing"/>
    <n v="35"/>
    <s v="SF"/>
    <s v="Josue Martinez"/>
  </r>
  <r>
    <n v="101546"/>
    <s v="2024-019"/>
    <s v="Tarrant VA Bridge Rehab"/>
    <s v="502 6001B"/>
    <s v="TRAFF Ragle Main"/>
    <n v="0.2"/>
    <s v="WK"/>
    <s v="05/15/2025"/>
    <s v="Approved"/>
    <s v="Roberto Lumbreras's Crew"/>
    <s v="Traffic"/>
    <s v="Roberto Lumbreras"/>
    <s v="05/16/2025, 07:19"/>
    <m/>
    <s v="0001-01-01T00:00:00Z"/>
    <s v="ANTHONY J. HARDIMON"/>
    <s v="2025-05-19T11:37:51.7981837Z"/>
    <m/>
    <m/>
    <s v="2024-019"/>
    <x v="19"/>
    <x v="1"/>
    <x v="1"/>
    <s v="05/16/2025 7:19 AM"/>
    <d v="2025-05-19T11:37:51"/>
    <x v="1"/>
    <s v="502 6001B - TRAFF Ragle Main"/>
    <n v="0.2"/>
    <s v="WK"/>
    <s v="Roberto Lumbreras's Crew"/>
  </r>
  <r>
    <n v="101340"/>
    <s v="2024-019"/>
    <s v="Tarrant VA Bridge Rehab"/>
    <s v="502 6001B"/>
    <s v="TRAFF Ragle Main"/>
    <n v="0.2"/>
    <s v="WK"/>
    <s v="05/13/2025"/>
    <s v="Approved"/>
    <s v="Roberto Lumbreras's Crew"/>
    <s v="Traffic"/>
    <s v="Roberto Lumbreras"/>
    <s v="05/14/2025, 06:23"/>
    <m/>
    <s v="0001-01-01T00:00:00Z"/>
    <s v="ANTHONY J. HARDIMON"/>
    <s v="2025-05-19T11:37:51.7981835Z"/>
    <m/>
    <m/>
    <s v="2024-019"/>
    <x v="19"/>
    <x v="1"/>
    <x v="2"/>
    <s v="05/14/2025 6:23 AM"/>
    <d v="2025-05-19T11:37:51"/>
    <x v="1"/>
    <s v="502 6001B - TRAFF Ragle Main"/>
    <n v="0.2"/>
    <s v="WK"/>
    <s v="Roberto Lumbreras's Crew"/>
  </r>
  <r>
    <n v="101238"/>
    <s v="2024-019"/>
    <s v="Tarrant VA Bridge Rehab"/>
    <s v="502 6001B"/>
    <s v="TRAFF Ragle Main"/>
    <n v="0.1"/>
    <s v="WK"/>
    <s v="05/12/2025"/>
    <s v="Approved"/>
    <s v="Roberto Lumbreras's Crew"/>
    <s v="Traffic"/>
    <s v="Roberto Lumbreras"/>
    <s v="05/13/2025, 06:18"/>
    <m/>
    <s v="0001-01-01T00:00:00Z"/>
    <s v="ANTHONY J. HARDIMON"/>
    <s v="2025-05-19T11:37:51.7981825Z"/>
    <m/>
    <m/>
    <s v="2024-019"/>
    <x v="19"/>
    <x v="1"/>
    <x v="3"/>
    <s v="05/13/2025 6:18 AM"/>
    <d v="2025-05-19T11:37:51"/>
    <x v="1"/>
    <s v="502 6001B - TRAFF Ragle Main"/>
    <n v="0.1"/>
    <s v="WK"/>
    <s v="Roberto Lumbreras's Crew"/>
  </r>
  <r>
    <n v="101239"/>
    <s v="2024-019"/>
    <s v="Tarrant VA Bridge Rehab"/>
    <s v="502 6001B"/>
    <s v="TRAFF Ragle Main"/>
    <n v="0.1"/>
    <s v="WK"/>
    <s v="05/11/2025"/>
    <s v="Approved"/>
    <s v="Roberto Lumbreras's Crew"/>
    <s v="Traffic"/>
    <s v="Roberto Lumbreras"/>
    <s v="05/13/2025, 06:20"/>
    <m/>
    <s v="0001-01-01T00:00:00Z"/>
    <s v="ANTHONY J. HARDIMON"/>
    <s v="2025-05-19T11:37:51.7981834Z"/>
    <m/>
    <m/>
    <s v="2024-019"/>
    <x v="19"/>
    <x v="1"/>
    <x v="6"/>
    <s v="05/13/2025 6:20 AM"/>
    <d v="2025-05-19T11:37:51"/>
    <x v="1"/>
    <s v="502 6001B - TRAFF Ragle Main"/>
    <n v="0.1"/>
    <s v="WK"/>
    <s v="Roberto Lumbreras's Crew"/>
  </r>
  <r>
    <n v="101594"/>
    <s v="2024-019"/>
    <s v="Tarrant VA Bridge Rehab"/>
    <s v="502 6001B"/>
    <s v="TRAFF Ragle Main"/>
    <n v="0.2"/>
    <s v="WK"/>
    <s v="05/16/2025"/>
    <s v="Approved"/>
    <s v="Roberto Lumbreras's Crew"/>
    <s v="Traffic"/>
    <s v="Roberto Lumbreras"/>
    <s v="05/16/2025, 21:32"/>
    <m/>
    <s v="0001-01-01T00:00:00Z"/>
    <s v="ANTHONY J. HARDIMON"/>
    <s v="2025-05-19T11:37:51.7981838Z"/>
    <m/>
    <m/>
    <s v="2024-019"/>
    <x v="19"/>
    <x v="1"/>
    <x v="4"/>
    <s v="05/16/2025 9:32 PM"/>
    <d v="2025-05-19T11:37:51"/>
    <x v="1"/>
    <s v="502 6001B - TRAFF Ragle Main"/>
    <n v="0.2"/>
    <s v="WK"/>
    <s v="Roberto Lumbreras's Crew"/>
  </r>
  <r>
    <n v="101414"/>
    <s v="2024-019"/>
    <s v="Tarrant VA Bridge Rehab"/>
    <s v="502 6001B"/>
    <s v="TRAFF Ragle Main"/>
    <n v="0.2"/>
    <s v="WK"/>
    <s v="05/14/2025"/>
    <s v="Approved"/>
    <s v="Roberto Lumbreras's Crew"/>
    <s v="Traffic"/>
    <s v="Roberto Lumbreras"/>
    <s v="05/15/2025, 01:34"/>
    <m/>
    <s v="0001-01-01T00:00:00Z"/>
    <s v="ANTHONY J. HARDIMON"/>
    <s v="2025-05-19T11:37:51.7981836Z"/>
    <m/>
    <m/>
    <s v="2024-019"/>
    <x v="19"/>
    <x v="1"/>
    <x v="0"/>
    <s v="05/15/2025 1:34 AM"/>
    <d v="2025-05-19T11:37:51"/>
    <x v="1"/>
    <s v="502 6001B - TRAFF Ragle Main"/>
    <n v="0.2"/>
    <s v="WK"/>
    <s v="Roberto Lumbreras's Crew"/>
  </r>
  <r>
    <n v="101452"/>
    <s v="2024-019"/>
    <s v="Tarrant VA Bridge Rehab"/>
    <s v="420 6013E"/>
    <s v="ABUT F S Backwall Wing"/>
    <n v="10"/>
    <s v="SF"/>
    <s v="05/14/2025"/>
    <s v="Approved"/>
    <s v="Josue Martinez"/>
    <s v="Bridge"/>
    <s v="ANTHONY J. HARDIMON"/>
    <s v="05/15/2025, 07:41"/>
    <m/>
    <s v="0001-01-01T00:00:00Z"/>
    <s v="ANTHONY J. HARDIMON"/>
    <s v="2025-05-19T11:37:39.2996885Z"/>
    <m/>
    <m/>
    <s v="2024-019"/>
    <x v="19"/>
    <x v="1"/>
    <x v="0"/>
    <s v="05/15/2025 7:41 AM"/>
    <d v="2025-05-19T11:37:39"/>
    <x v="1"/>
    <s v="420 6013E - ABUT F S Backwall Wing"/>
    <n v="10"/>
    <s v="SF"/>
    <s v="Josue Martinez"/>
  </r>
  <r>
    <n v="101453"/>
    <s v="2024-019"/>
    <s v="Tarrant VA Bridge Rehab"/>
    <s v="500 6001K"/>
    <s v="MOB DEMOB CREW"/>
    <n v="2"/>
    <s v="DAY"/>
    <s v="05/14/2025"/>
    <s v="Approved"/>
    <s v="Josue Martinez"/>
    <s v="Bridge"/>
    <s v="ANTHONY J. HARDIMON"/>
    <s v="05/15/2025, 07:41"/>
    <m/>
    <s v="0001-01-01T00:00:00Z"/>
    <s v="ANTHONY J. HARDIMON"/>
    <s v="2025-05-19T11:37:39.2996885Z"/>
    <m/>
    <m/>
    <s v="2024-019"/>
    <x v="19"/>
    <x v="1"/>
    <x v="0"/>
    <s v="05/15/2025 7:41 AM"/>
    <d v="2025-05-19T11:37:39"/>
    <x v="1"/>
    <s v="500 6001K - MOB DEMOB CREW"/>
    <n v="2"/>
    <s v="DAY"/>
    <s v="Josue Martinez"/>
  </r>
  <r>
    <n v="101708"/>
    <s v="2024-019"/>
    <s v="Tarrant VA Bridge Rehab"/>
    <s v="420 6013E"/>
    <s v="ABUT F S Backwall Wing"/>
    <n v="5"/>
    <s v="SF"/>
    <s v="05/16/2025"/>
    <s v="Approved"/>
    <s v="Josue Martinez"/>
    <s v="Bridge"/>
    <s v="ANTHONY J. HARDIMON"/>
    <s v="05/19/2025, 06:35"/>
    <m/>
    <s v="0001-01-01T00:00:00Z"/>
    <s v="ANTHONY J. HARDIMON"/>
    <s v="2025-05-19T11:37:39.2997042Z"/>
    <m/>
    <m/>
    <s v="2024-019"/>
    <x v="19"/>
    <x v="1"/>
    <x v="4"/>
    <s v="05/19/2025 6:35 AM"/>
    <d v="2025-05-19T11:37:39"/>
    <x v="0"/>
    <s v="420 6013E - ABUT F S Backwall Wing"/>
    <n v="5"/>
    <s v="SF"/>
    <s v="Josue Martinez"/>
  </r>
  <r>
    <n v="101271"/>
    <s v="2024-019"/>
    <s v="Tarrant VA Bridge Rehab"/>
    <s v="420 6013E"/>
    <s v="ABUT F S Backwall Wing"/>
    <n v="70"/>
    <s v="SF"/>
    <s v="05/12/2025"/>
    <s v="Approved"/>
    <s v="Josue Martinez"/>
    <s v="Bridge"/>
    <s v="ANTHONY J. HARDIMON"/>
    <s v="05/13/2025, 09:22"/>
    <m/>
    <s v="0001-01-01T00:00:00Z"/>
    <s v="ANTHONY J. HARDIMON"/>
    <s v="2025-05-19T11:37:39.2996868Z"/>
    <m/>
    <m/>
    <s v="2024-019"/>
    <x v="19"/>
    <x v="1"/>
    <x v="3"/>
    <s v="05/13/2025 9:22 AM"/>
    <d v="2025-05-19T11:37:39"/>
    <x v="1"/>
    <s v="420 6013E - ABUT F S Backwall Wing"/>
    <n v="70"/>
    <s v="SF"/>
    <s v="Josue Martinez"/>
  </r>
  <r>
    <n v="101365"/>
    <s v="2024-019"/>
    <s v="Tarrant VA Bridge Rehab"/>
    <s v="500 6001K"/>
    <s v="MOB DEMOB CREW"/>
    <n v="1.5"/>
    <s v="DAY"/>
    <s v="05/13/2025"/>
    <s v="Approved"/>
    <s v="Josue Martinez"/>
    <s v="Bridge"/>
    <s v="ANTHONY J. HARDIMON"/>
    <s v="05/14/2025, 08:06"/>
    <m/>
    <s v="0001-01-01T00:00:00Z"/>
    <s v="ANTHONY J. HARDIMON"/>
    <s v="2025-05-19T11:37:39.2996883Z"/>
    <m/>
    <m/>
    <s v="2024-019"/>
    <x v="19"/>
    <x v="1"/>
    <x v="2"/>
    <s v="05/14/2025 8:06 AM"/>
    <d v="2025-05-19T11:37:39"/>
    <x v="1"/>
    <s v="500 6001K - MOB DEMOB CREW"/>
    <n v="1.5"/>
    <s v="DAY"/>
    <s v="Josue Martinez"/>
  </r>
  <r>
    <n v="101224"/>
    <s v="2023-035"/>
    <s v="Harris VA Bridge Rehabs"/>
    <s v="9000 100H"/>
    <s v="PUNCH LIST"/>
    <n v="0.06"/>
    <s v="LS"/>
    <s v="05/12/2025"/>
    <s v="Approved"/>
    <s v="Alonzo Gonzalez's Crew"/>
    <s v="Bridge"/>
    <s v="Alonzo Gonzalez"/>
    <s v="05/12/2025, 20:00"/>
    <m/>
    <s v="0001-01-01T00:00:00Z"/>
    <s v="Manuel Andrade"/>
    <s v="2025-05-13T14:43:03.265904Z"/>
    <m/>
    <m/>
    <s v="2023-035"/>
    <x v="12"/>
    <x v="0"/>
    <x v="3"/>
    <s v="05/12/2025 8:00 PM"/>
    <d v="2025-05-13T14:43:03"/>
    <x v="0"/>
    <s v="9000 100H - PUNCH LIST"/>
    <n v="0.06"/>
    <s v="LS"/>
    <s v="Alonzo Gonzalez's Crew"/>
  </r>
  <r>
    <n v="101382"/>
    <s v="2023-035"/>
    <s v="Harris VA Bridge Rehabs"/>
    <s v="9000 100H"/>
    <s v="PUNCH LIST"/>
    <n v="0.03"/>
    <s v="LS"/>
    <s v="05/13/2025"/>
    <s v="Approved"/>
    <s v="Aureliano Reyes Crew"/>
    <s v="Concrete"/>
    <s v="Aureliano Reyes"/>
    <s v="05/14/2025, 11:48"/>
    <m/>
    <s v="0001-01-01T00:00:00Z"/>
    <s v="Manuel Andrade"/>
    <s v="2025-05-15T13:59:41.0210097Z"/>
    <m/>
    <m/>
    <s v="2023-035"/>
    <x v="12"/>
    <x v="0"/>
    <x v="2"/>
    <s v="05/14/2025 11:48 AM"/>
    <d v="2025-05-15T13:59:41"/>
    <x v="0"/>
    <s v="9000 100H - PUNCH LIST"/>
    <n v="0.03"/>
    <s v="LS"/>
    <s v="Aureliano Reyes Crew"/>
  </r>
  <r>
    <n v="101458"/>
    <s v="2023-035"/>
    <s v="Harris VA Bridge Rehabs"/>
    <s v="9000 100H"/>
    <s v="PUNCH LIST"/>
    <n v="0.02"/>
    <s v="LS"/>
    <s v="05/15/2025"/>
    <s v="Approved"/>
    <s v="Aureliano Reyes Crew"/>
    <s v="Concrete"/>
    <s v="Aureliano Reyes"/>
    <s v="05/15/2025, 08:08"/>
    <m/>
    <s v="0001-01-01T00:00:00Z"/>
    <s v="Manuel Andrade"/>
    <s v="2025-05-15T13:59:41.0210098Z"/>
    <m/>
    <m/>
    <s v="2023-035"/>
    <x v="12"/>
    <x v="0"/>
    <x v="1"/>
    <s v="05/15/2025 8:08 AM"/>
    <d v="2025-05-15T13:59:41"/>
    <x v="0"/>
    <s v="9000 100H - PUNCH LIST"/>
    <n v="0.02"/>
    <s v="LS"/>
    <s v="Aureliano Reyes Crew"/>
  </r>
  <r>
    <n v="101459"/>
    <s v="2023-035"/>
    <s v="Harris VA Bridge Rehabs"/>
    <s v="9000 100H"/>
    <s v="PUNCH LIST"/>
    <n v="0.03"/>
    <s v="LS"/>
    <s v="05/14/2025"/>
    <s v="Approved"/>
    <s v="Aureliano Reyes Crew"/>
    <s v="Concrete"/>
    <s v="Aureliano Reyes"/>
    <s v="05/15/2025, 08:08"/>
    <m/>
    <s v="0001-01-01T00:00:00Z"/>
    <s v="Manuel Andrade"/>
    <s v="2025-05-15T13:59:41.0210099Z"/>
    <m/>
    <m/>
    <s v="2023-035"/>
    <x v="12"/>
    <x v="0"/>
    <x v="0"/>
    <s v="05/15/2025 8:08 AM"/>
    <d v="2025-05-15T13:59:41"/>
    <x v="0"/>
    <s v="9000 100H - PUNCH LIST"/>
    <n v="0.03"/>
    <s v="LS"/>
    <s v="Aureliano Reyes Crew"/>
  </r>
  <r>
    <n v="101225"/>
    <s v="2023-035"/>
    <s v="Harris VA Bridge Rehabs"/>
    <s v="9000 100H"/>
    <s v="PUNCH LIST"/>
    <n v="0.02"/>
    <s v="LS"/>
    <s v="05/12/2025"/>
    <s v="Approved"/>
    <s v="Aureliano Reyes Crew"/>
    <s v="Concrete"/>
    <s v="Aureliano Reyes"/>
    <s v="05/12/2025, 20:04"/>
    <m/>
    <s v="0001-01-01T00:00:00Z"/>
    <s v="Manuel Andrade"/>
    <s v="2025-05-15T13:59:41.0210085Z"/>
    <m/>
    <m/>
    <s v="2023-035"/>
    <x v="12"/>
    <x v="0"/>
    <x v="3"/>
    <s v="05/12/2025 8:04 PM"/>
    <d v="2025-05-15T13:59:41"/>
    <x v="1"/>
    <s v="9000 100H - PUNCH LIST"/>
    <n v="0.02"/>
    <s v="LS"/>
    <s v="Aureliano Reyes Crew"/>
  </r>
  <r>
    <n v="101361"/>
    <s v="2023-007"/>
    <s v="Ector BI 20E Rehab Roadway"/>
    <s v="6185 6005A"/>
    <s v="Install Maintain Remove Attenu"/>
    <n v="0.5"/>
    <s v="DAY"/>
    <s v="05/13/2025"/>
    <s v="Approved"/>
    <s v="Jorge Flores's Crew"/>
    <s v="Concrete"/>
    <s v="Jose A. Bautista"/>
    <s v="05/14/2025, 07:16"/>
    <m/>
    <s v="0001-01-01T00:00:00Z"/>
    <s v="Jose A. Bautista"/>
    <s v="2025-05-16T12:09:05.5325036Z"/>
    <m/>
    <m/>
    <s v="2023-007"/>
    <x v="1"/>
    <x v="1"/>
    <x v="2"/>
    <s v="05/14/2025 7:16 AM"/>
    <d v="2025-05-16T12:09:05"/>
    <x v="1"/>
    <s v="6185 6005A - Install Maintain Remove Attenu"/>
    <n v="0.5"/>
    <s v="DAY"/>
    <s v="Jorge Flores's Crew"/>
  </r>
  <r>
    <n v="101539"/>
    <s v="2023-007"/>
    <s v="Ector BI 20E Rehab Roadway"/>
    <s v="545 6003A"/>
    <s v="MOVE&amp; RESET CCA"/>
    <n v="0.1"/>
    <s v="EA"/>
    <s v="05/15/2025"/>
    <s v="Approved"/>
    <s v="WILLIAM PERSINGER WTX TC"/>
    <s v="Traffic"/>
    <s v="Jose A. Bautista"/>
    <s v="05/16/2025, 07:10"/>
    <m/>
    <s v="0001-01-01T00:00:00Z"/>
    <s v="Jose A. Bautista"/>
    <s v="2025-05-16T12:11:52.3862634Z"/>
    <m/>
    <m/>
    <s v="2023-007"/>
    <x v="1"/>
    <x v="1"/>
    <x v="1"/>
    <s v="05/16/2025 7:10 AM"/>
    <d v="2025-05-16T12:11:52"/>
    <x v="0"/>
    <s v="545 6003A - MOVE&amp; RESET CCA"/>
    <n v="0.1"/>
    <s v="EA"/>
    <s v="WILLIAM PERSINGER WTX TC"/>
  </r>
  <r>
    <n v="101356"/>
    <s v="2023-007"/>
    <s v="Ector BI 20E Rehab Roadway"/>
    <s v="9606 6056I"/>
    <s v="BARRICADES SIGNS AND TRAFFIC H"/>
    <n v="1"/>
    <s v="DAYS"/>
    <s v="05/13/2025"/>
    <s v="Approved"/>
    <s v="WILLIAM PERSINGER WTX TC"/>
    <s v="Traffic"/>
    <s v="Jose A. Bautista"/>
    <s v="05/14/2025, 07:02"/>
    <m/>
    <s v="0001-01-01T00:00:00Z"/>
    <s v="Jose A. Bautista"/>
    <s v="2025-05-16T12:11:52.3862629Z"/>
    <m/>
    <m/>
    <s v="2023-007"/>
    <x v="1"/>
    <x v="1"/>
    <x v="2"/>
    <s v="05/14/2025 7:02 AM"/>
    <d v="2025-05-16T12:11:52"/>
    <x v="1"/>
    <s v="9606 6056I - BARRICADES SIGNS AND TRAFFIC H"/>
    <n v="1"/>
    <s v="DAYS"/>
    <s v="WILLIAM PERSINGER WTX TC"/>
  </r>
  <r>
    <n v="101360"/>
    <s v="2023-007"/>
    <s v="Ector BI 20E Rehab Roadway"/>
    <s v="6185 6005A"/>
    <s v="Install Maintain Remove Attenu"/>
    <n v="0.5"/>
    <s v="DAY"/>
    <s v="05/13/2025"/>
    <s v="Approved"/>
    <s v="WILLIAM PERSINGER WTX TC"/>
    <s v="Traffic"/>
    <s v="Jose A. Bautista"/>
    <s v="05/14/2025, 07:14"/>
    <m/>
    <s v="0001-01-01T00:00:00Z"/>
    <s v="Jose A. Bautista"/>
    <s v="2025-05-16T12:11:52.386263Z"/>
    <m/>
    <m/>
    <s v="2023-007"/>
    <x v="1"/>
    <x v="1"/>
    <x v="2"/>
    <s v="05/14/2025 7:14 AM"/>
    <d v="2025-05-16T12:11:52"/>
    <x v="1"/>
    <s v="6185 6005A - Install Maintain Remove Attenu"/>
    <n v="0.5"/>
    <s v="DAY"/>
    <s v="WILLIAM PERSINGER WTX TC"/>
  </r>
  <r>
    <n v="101257"/>
    <s v="2023-007"/>
    <s v="Ector BI 20E Rehab Roadway"/>
    <s v="9606 6056I"/>
    <s v="BARRICADES SIGNS AND TRAFFIC H"/>
    <n v="1"/>
    <s v="DAYS"/>
    <s v="05/12/2025"/>
    <s v="Approved"/>
    <s v="WILLIAM PERSINGER WTX TC"/>
    <s v="Traffic"/>
    <s v="Jose A. Bautista"/>
    <s v="05/13/2025, 07:16"/>
    <m/>
    <s v="0001-01-01T00:00:00Z"/>
    <s v="Jose A. Bautista"/>
    <s v="2025-05-16T12:11:52.3862621Z"/>
    <m/>
    <m/>
    <s v="2023-007"/>
    <x v="1"/>
    <x v="1"/>
    <x v="3"/>
    <s v="05/13/2025 7:16 AM"/>
    <d v="2025-05-16T12:11:52"/>
    <x v="1"/>
    <s v="9606 6056I - BARRICADES SIGNS AND TRAFFIC H"/>
    <n v="1"/>
    <s v="DAYS"/>
    <s v="WILLIAM PERSINGER WTX TC"/>
  </r>
  <r>
    <n v="101446"/>
    <s v="2023-007"/>
    <s v="Ector BI 20E Rehab Roadway"/>
    <s v="9606 6056I"/>
    <s v="BARRICADES SIGNS AND TRAFFIC H"/>
    <n v="1"/>
    <s v="DAYS"/>
    <s v="05/14/2025"/>
    <s v="Approved"/>
    <s v="WILLIAM PERSINGER WTX TC"/>
    <s v="Traffic"/>
    <s v="Jose A. Bautista"/>
    <s v="05/15/2025, 07:19"/>
    <m/>
    <s v="0001-01-01T00:00:00Z"/>
    <s v="Jose A. Bautista"/>
    <s v="2025-05-16T12:11:52.3862631Z"/>
    <m/>
    <m/>
    <s v="2023-007"/>
    <x v="1"/>
    <x v="1"/>
    <x v="0"/>
    <s v="05/15/2025 7:19 AM"/>
    <d v="2025-05-16T12:11:52"/>
    <x v="0"/>
    <s v="9606 6056I - BARRICADES SIGNS AND TRAFFIC H"/>
    <n v="1"/>
    <s v="DAYS"/>
    <s v="WILLIAM PERSINGER WTX TC"/>
  </r>
  <r>
    <n v="101448"/>
    <s v="2023-007"/>
    <s v="Ector BI 20E Rehab Roadway"/>
    <s v="6185 6005A"/>
    <s v="Install Maintain Remove Attenu"/>
    <n v="0.5"/>
    <s v="DAY"/>
    <s v="05/14/2025"/>
    <s v="Approved"/>
    <s v="WILLIAM PERSINGER WTX TC"/>
    <s v="Traffic"/>
    <s v="Jose A. Bautista"/>
    <s v="05/15/2025, 07:25"/>
    <m/>
    <s v="0001-01-01T00:00:00Z"/>
    <s v="Jose A. Bautista"/>
    <s v="2025-05-16T12:11:52.3862632Z"/>
    <m/>
    <m/>
    <s v="2023-007"/>
    <x v="1"/>
    <x v="1"/>
    <x v="0"/>
    <s v="05/15/2025 7:25 AM"/>
    <d v="2025-05-16T12:11:52"/>
    <x v="0"/>
    <s v="6185 6005A - Install Maintain Remove Attenu"/>
    <n v="0.5"/>
    <s v="DAY"/>
    <s v="WILLIAM PERSINGER WTX TC"/>
  </r>
  <r>
    <n v="101230"/>
    <s v="2023-007"/>
    <s v="Ector BI 20E Rehab Roadway"/>
    <s v="110 6001B"/>
    <s v="FG Subgrade Mainline"/>
    <n v="3000"/>
    <s v="SY"/>
    <s v="05/12/2025"/>
    <s v="Approved"/>
    <s v="Jorge Flores's Crew"/>
    <s v="Concrete"/>
    <s v="Jorge L. Flores"/>
    <s v="05/12/2025, 22:29"/>
    <m/>
    <s v="0001-01-01T00:00:00Z"/>
    <s v="Jose A. Bautista"/>
    <s v="2025-05-16T12:09:05.532501Z"/>
    <m/>
    <m/>
    <s v="2023-007"/>
    <x v="1"/>
    <x v="1"/>
    <x v="3"/>
    <s v="05/12/2025 10:29 PM"/>
    <d v="2025-05-16T12:09:05"/>
    <x v="1"/>
    <s v="110 6001B - FG Subgrade Mainline"/>
    <n v="3000"/>
    <s v="SY"/>
    <s v="Jorge Flores's Crew"/>
  </r>
  <r>
    <n v="101425"/>
    <s v="2023-007"/>
    <s v="Ector BI 20E Rehab Roadway"/>
    <s v="110 6001B"/>
    <s v="FG Subgrade Mainline"/>
    <n v="3047"/>
    <s v="SY"/>
    <s v="05/14/2025"/>
    <s v="Approved"/>
    <s v="Jorge Flores's Crew"/>
    <s v="Concrete"/>
    <s v="Jorge L. Flores"/>
    <s v="05/15/2025, 05:50"/>
    <m/>
    <s v="0001-01-01T00:00:00Z"/>
    <s v="Jose A. Bautista"/>
    <s v="2025-05-16T12:09:05.5325037Z"/>
    <m/>
    <m/>
    <s v="2023-007"/>
    <x v="1"/>
    <x v="1"/>
    <x v="0"/>
    <s v="05/15/2025 5:50 AM"/>
    <d v="2025-05-16T12:09:05"/>
    <x v="0"/>
    <s v="110 6001B - FG Subgrade Mainline"/>
    <n v="3047"/>
    <s v="SY"/>
    <s v="Jorge Flores's Crew"/>
  </r>
  <r>
    <n v="101519"/>
    <s v="2023-007"/>
    <s v="Ector BI 20E Rehab Roadway"/>
    <s v="110 6001B"/>
    <s v="FG Subgrade Mainline"/>
    <n v="3500"/>
    <s v="SY"/>
    <s v="05/15/2025"/>
    <s v="Approved"/>
    <s v="Jorge Flores's Crew"/>
    <s v="Concrete"/>
    <s v="Jorge L. Flores"/>
    <s v="05/16/2025, 05:01"/>
    <m/>
    <s v="0001-01-01T00:00:00Z"/>
    <s v="Jose A. Bautista"/>
    <s v="2025-05-16T12:09:05.5325039Z"/>
    <m/>
    <m/>
    <s v="2023-007"/>
    <x v="1"/>
    <x v="1"/>
    <x v="1"/>
    <s v="05/16/2025 5:01 AM"/>
    <d v="2025-05-16T12:09:05"/>
    <x v="0"/>
    <s v="110 6001B - FG Subgrade Mainline"/>
    <n v="3500"/>
    <s v="SY"/>
    <s v="Jorge Flores's Crew"/>
  </r>
  <r>
    <n v="101339"/>
    <s v="2023-007"/>
    <s v="Ector BI 20E Rehab Roadway"/>
    <s v="110 6001B"/>
    <s v="FG Subgrade Mainline"/>
    <n v="3000"/>
    <s v="SY"/>
    <s v="05/13/2025"/>
    <s v="Approved"/>
    <s v="Jorge Flores's Crew"/>
    <s v="Concrete"/>
    <s v="Jorge L. Flores"/>
    <s v="05/14/2025, 05:55"/>
    <m/>
    <s v="0001-01-01T00:00:00Z"/>
    <s v="Jose A. Bautista"/>
    <s v="2025-05-16T12:09:05.5325034Z"/>
    <m/>
    <m/>
    <s v="2023-007"/>
    <x v="1"/>
    <x v="1"/>
    <x v="2"/>
    <s v="05/14/2025 5:55 AM"/>
    <d v="2025-05-16T12:09:05"/>
    <x v="1"/>
    <s v="110 6001B - FG Subgrade Mainline"/>
    <n v="3000"/>
    <s v="SY"/>
    <s v="Jorge Flores's Crew"/>
  </r>
  <r>
    <n v="101535"/>
    <s v="2023-007"/>
    <s v="Ector BI 20E Rehab Roadway"/>
    <s v="9606 6056I"/>
    <s v="BARRICADES SIGNS AND TRAFFIC H"/>
    <n v="1"/>
    <s v="DAYS"/>
    <s v="05/15/2025"/>
    <s v="Approved"/>
    <s v="WILLIAM PERSINGER WTX TC"/>
    <s v="Traffic"/>
    <s v="Esteban Rodriguez Perez"/>
    <s v="05/16/2025, 07:03"/>
    <m/>
    <s v="0001-01-01T00:00:00Z"/>
    <s v="Jose A. Bautista"/>
    <s v="2025-05-16T12:11:52.3862633Z"/>
    <m/>
    <m/>
    <s v="2023-007"/>
    <x v="1"/>
    <x v="1"/>
    <x v="1"/>
    <s v="05/16/2025 7:03 AM"/>
    <d v="2025-05-16T12:11:52"/>
    <x v="0"/>
    <s v="9606 6056I - BARRICADES SIGNS AND TRAFFIC H"/>
    <n v="1"/>
    <s v="DAYS"/>
    <s v="WILLIAM PERSINGER WTX TC"/>
  </r>
  <r>
    <n v="101442"/>
    <s v="2023-007"/>
    <s v="Ector BI 20E Rehab Roadway"/>
    <s v="467 6390A"/>
    <s v="SET (TY II) (24 IN) (RCP) (4:"/>
    <n v="1"/>
    <s v="EA"/>
    <s v="05/14/2025"/>
    <s v="Approved"/>
    <s v="Sabino Ibarra's Crew"/>
    <s v="Concrete"/>
    <s v="Esteban Rodriguez Perez"/>
    <s v="05/15/2025, 07:19"/>
    <m/>
    <s v="0001-01-01T00:00:00Z"/>
    <s v="Jose A. Bautista"/>
    <s v="2025-05-16T20:17:19.088466Z"/>
    <m/>
    <m/>
    <s v="2023-007"/>
    <x v="1"/>
    <x v="1"/>
    <x v="0"/>
    <s v="05/15/2025 7:19 AM"/>
    <d v="2025-05-16T20:17:19"/>
    <x v="1"/>
    <s v="467 6390A - SET (TY II) (24 IN) (RCP) (4:"/>
    <n v="1"/>
    <s v="EA"/>
    <s v="Sabino Ibarra's Crew"/>
  </r>
  <r>
    <n v="101443"/>
    <s v="2023-007"/>
    <s v="Ector BI 20E Rehab Roadway"/>
    <s v="464 6005A"/>
    <s v="RCP 24 Ins Back Pipe"/>
    <n v="24"/>
    <s v="LF"/>
    <s v="05/14/2025"/>
    <s v="Approved"/>
    <s v="Sabino Ibarra's Crew"/>
    <s v="Concrete"/>
    <s v="Esteban Rodriguez Perez"/>
    <s v="05/15/2025, 07:19"/>
    <m/>
    <s v="0001-01-01T00:00:00Z"/>
    <s v="Jose A. Bautista"/>
    <s v="2025-05-16T20:17:19.0884661Z"/>
    <m/>
    <m/>
    <s v="2023-007"/>
    <x v="1"/>
    <x v="1"/>
    <x v="0"/>
    <s v="05/15/2025 7:19 AM"/>
    <d v="2025-05-16T20:17:19"/>
    <x v="1"/>
    <s v="464 6005A - RCP 24 Ins Back Pipe"/>
    <n v="24"/>
    <s v="LF"/>
    <s v="Sabino Ibarra's Crew"/>
  </r>
  <r>
    <n v="101444"/>
    <s v="2023-007"/>
    <s v="Ector BI 20E Rehab Roadway"/>
    <s v="496 6007A"/>
    <s v="Remove Existing Pipe"/>
    <n v="30"/>
    <s v="LF"/>
    <s v="05/14/2025"/>
    <s v="Approved"/>
    <s v="Sabino Ibarra's Crew"/>
    <s v="Concrete"/>
    <s v="Esteban Rodriguez Perez"/>
    <s v="05/15/2025, 07:19"/>
    <m/>
    <s v="0001-01-01T00:00:00Z"/>
    <s v="Jose A. Bautista"/>
    <s v="2025-05-16T20:17:19.0884662Z"/>
    <m/>
    <m/>
    <s v="2023-007"/>
    <x v="1"/>
    <x v="1"/>
    <x v="0"/>
    <s v="05/15/2025 7:19 AM"/>
    <d v="2025-05-16T20:17:19"/>
    <x v="1"/>
    <s v="496 6007A - Remove Existing Pipe"/>
    <n v="30"/>
    <s v="LF"/>
    <s v="Sabino Ibarra's Crew"/>
  </r>
  <r>
    <n v="101445"/>
    <s v="2023-007"/>
    <s v="Ector BI 20E Rehab Roadway"/>
    <s v="496 6004A"/>
    <s v="REMOV STR (SET)"/>
    <n v="1"/>
    <s v="EA"/>
    <s v="05/14/2025"/>
    <s v="Approved"/>
    <s v="Sabino Ibarra's Crew"/>
    <s v="Concrete"/>
    <s v="Esteban Rodriguez Perez"/>
    <s v="05/15/2025, 07:19"/>
    <m/>
    <s v="0001-01-01T00:00:00Z"/>
    <s v="Jose A. Bautista"/>
    <s v="2025-05-16T20:17:19.0884663Z"/>
    <m/>
    <m/>
    <s v="2023-007"/>
    <x v="1"/>
    <x v="1"/>
    <x v="0"/>
    <s v="05/15/2025 7:19 AM"/>
    <d v="2025-05-16T20:17:19"/>
    <x v="1"/>
    <s v="496 6004A - REMOV STR (SET)"/>
    <n v="1"/>
    <s v="EA"/>
    <s v="Sabino Ibarra's Crew"/>
  </r>
  <r>
    <n v="101563"/>
    <s v="2023-007"/>
    <s v="Ector BI 20E Rehab Roadway"/>
    <s v="467 6168E"/>
    <s v="F P S Sides"/>
    <n v="300"/>
    <s v="SF"/>
    <s v="05/16/2025"/>
    <s v="Approved"/>
    <s v="Sabino Ibarra's Crew"/>
    <s v="Concrete"/>
    <s v="Esteban Rodriguez Perez"/>
    <s v="05/16/2025, 13:37"/>
    <m/>
    <s v="0001-01-01T00:00:00Z"/>
    <s v="Jose A. Bautista"/>
    <s v="2025-05-16T20:17:19.0884666Z"/>
    <m/>
    <m/>
    <s v="2023-007"/>
    <x v="1"/>
    <x v="1"/>
    <x v="4"/>
    <s v="05/16/2025 1:37 PM"/>
    <d v="2025-05-16T20:17:19"/>
    <x v="0"/>
    <s v="467 6168E - F P S Sides"/>
    <n v="300"/>
    <s v="SF"/>
    <s v="Sabino Ibarra's Crew"/>
  </r>
  <r>
    <n v="101447"/>
    <s v="2023-007"/>
    <s v="Ector BI 20E Rehab Roadway"/>
    <s v="462 6050I"/>
    <s v="CONC BOX CULV (5 FT X 2 FT)(EX"/>
    <n v="6"/>
    <s v="LF"/>
    <s v="05/14/2025"/>
    <s v="Approved"/>
    <s v="Sabino Ibarra's Crew"/>
    <s v="Concrete"/>
    <s v="Esteban Rodriguez Perez"/>
    <s v="05/15/2025, 07:21"/>
    <m/>
    <s v="0001-01-01T00:00:00Z"/>
    <s v="Jose A. Bautista"/>
    <s v="2025-05-16T20:17:19.0884665Z"/>
    <m/>
    <m/>
    <s v="2023-007"/>
    <x v="1"/>
    <x v="1"/>
    <x v="0"/>
    <s v="05/15/2025 7:21 AM"/>
    <d v="2025-05-16T20:17:19"/>
    <x v="1"/>
    <s v="462 6050I - CONC BOX CULV (5 FT X 2 FT)(EX"/>
    <n v="6"/>
    <s v="LF"/>
    <s v="Sabino Ibarra's Crew"/>
  </r>
  <r>
    <n v="101534"/>
    <s v="2023-007"/>
    <s v="Ector BI 20E Rehab Roadway"/>
    <s v="467 6168E"/>
    <s v="F P S Sides"/>
    <n v="310.94"/>
    <s v="SF"/>
    <s v="05/15/2025"/>
    <s v="Approved"/>
    <s v="Sabino Ibarra's Crew"/>
    <s v="Concrete"/>
    <s v="Esteban Rodriguez Perez"/>
    <s v="05/16/2025, 07:01"/>
    <m/>
    <s v="0001-01-01T00:00:00Z"/>
    <s v="Jose A. Bautista"/>
    <s v="2025-05-16T20:17:19.0884666Z"/>
    <m/>
    <m/>
    <s v="2023-007"/>
    <x v="1"/>
    <x v="1"/>
    <x v="1"/>
    <s v="05/16/2025 7:01 AM"/>
    <d v="2025-05-16T20:17:19"/>
    <x v="0"/>
    <s v="467 6168E - F P S Sides"/>
    <n v="310.94"/>
    <s v="SF"/>
    <s v="Sabino Ibarra's Crew"/>
  </r>
  <r>
    <n v="101254"/>
    <s v="2023-007"/>
    <s v="Ector BI 20E Rehab Roadway"/>
    <s v="466 6179E"/>
    <s v="F P S Wingwalls"/>
    <n v="150"/>
    <s v="SF"/>
    <s v="05/12/2025"/>
    <s v="Approved"/>
    <s v="Sabino Ibarra's Crew"/>
    <s v="Concrete"/>
    <s v="Esteban Rodriguez Perez"/>
    <s v="05/13/2025, 07:07"/>
    <m/>
    <s v="0001-01-01T00:00:00Z"/>
    <s v="Jose A. Bautista"/>
    <s v="2025-05-16T20:17:19.0884636Z"/>
    <m/>
    <m/>
    <s v="2023-007"/>
    <x v="1"/>
    <x v="1"/>
    <x v="3"/>
    <s v="05/13/2025 7:07 AM"/>
    <d v="2025-05-16T20:17:19"/>
    <x v="1"/>
    <s v="466 6179E - F P S Wingwalls"/>
    <n v="150"/>
    <s v="SF"/>
    <s v="Sabino Ibarra's Crew"/>
  </r>
  <r>
    <n v="101255"/>
    <s v="2023-007"/>
    <s v="Ector BI 20E Rehab Roadway"/>
    <s v="467 6168D"/>
    <s v="F P S Bottom"/>
    <n v="100"/>
    <s v="SF"/>
    <s v="05/12/2025"/>
    <s v="Approved"/>
    <s v="Sabino Ibarra's Crew"/>
    <s v="Concrete"/>
    <s v="Esteban Rodriguez Perez"/>
    <s v="05/13/2025, 07:08"/>
    <m/>
    <s v="0001-01-01T00:00:00Z"/>
    <s v="Jose A. Bautista"/>
    <s v="2025-05-16T20:17:19.0884656Z"/>
    <m/>
    <m/>
    <s v="2023-007"/>
    <x v="1"/>
    <x v="1"/>
    <x v="3"/>
    <s v="05/13/2025 7:08 AM"/>
    <d v="2025-05-16T20:17:19"/>
    <x v="1"/>
    <s v="467 6168D - F P S Bottom"/>
    <n v="100"/>
    <s v="SF"/>
    <s v="Sabino Ibarra's Crew"/>
  </r>
  <r>
    <n v="101256"/>
    <s v="2023-007"/>
    <s v="Ector BI 20E Rehab Roadway"/>
    <s v="467 6168C"/>
    <s v="Provide and Tie Steel"/>
    <n v="5000"/>
    <s v="LBS"/>
    <s v="05/12/2025"/>
    <s v="Approved"/>
    <s v="Sabino Ibarra's Crew"/>
    <s v="Concrete"/>
    <s v="Esteban Rodriguez Perez"/>
    <s v="05/13/2025, 07:08"/>
    <m/>
    <s v="0001-01-01T00:00:00Z"/>
    <s v="Jose A. Bautista"/>
    <s v="2025-05-16T20:17:19.0884657Z"/>
    <m/>
    <m/>
    <s v="2023-007"/>
    <x v="1"/>
    <x v="1"/>
    <x v="3"/>
    <s v="05/13/2025 7:08 AM"/>
    <d v="2025-05-16T20:17:19"/>
    <x v="1"/>
    <s v="467 6168C - Provide and Tie Steel"/>
    <n v="5000"/>
    <s v="LBS"/>
    <s v="Sabino Ibarra's Crew"/>
  </r>
  <r>
    <n v="101357"/>
    <s v="2023-007"/>
    <s v="Ector BI 20E Rehab Roadway"/>
    <s v="467 6168F"/>
    <s v="F P S Toe"/>
    <n v="180"/>
    <s v="SF"/>
    <s v="05/13/2025"/>
    <s v="Approved"/>
    <s v="Sabino Ibarra's Crew"/>
    <s v="Concrete"/>
    <s v="Esteban Rodriguez Perez"/>
    <s v="05/14/2025, 07:04"/>
    <m/>
    <s v="0001-01-01T00:00:00Z"/>
    <s v="Jose A. Bautista"/>
    <s v="2025-05-16T20:17:19.0884659Z"/>
    <m/>
    <m/>
    <s v="2023-007"/>
    <x v="1"/>
    <x v="1"/>
    <x v="2"/>
    <s v="05/14/2025 7:04 AM"/>
    <d v="2025-05-16T20:17:19"/>
    <x v="1"/>
    <s v="467 6168F - F P S Toe"/>
    <n v="180"/>
    <s v="SF"/>
    <s v="Sabino Ibarra's Crew"/>
  </r>
  <r>
    <n v="101441"/>
    <s v="2023-007"/>
    <s v="Ector BI 20E Rehab Roadway"/>
    <s v="6185 6005A"/>
    <s v="Install Maintain Remove Attenu"/>
    <n v="0.5"/>
    <s v="DAY"/>
    <s v="05/14/2025"/>
    <s v="Approved"/>
    <s v="Jorge Flores's Crew"/>
    <s v="Concrete"/>
    <s v="Esteban Rodriguez Perez"/>
    <s v="05/15/2025, 07:07"/>
    <m/>
    <s v="0001-01-01T00:00:00Z"/>
    <s v="Jose A. Bautista"/>
    <s v="2025-05-16T12:09:05.5325038Z"/>
    <m/>
    <m/>
    <s v="2023-007"/>
    <x v="1"/>
    <x v="1"/>
    <x v="0"/>
    <s v="05/15/2025 7:07 AM"/>
    <d v="2025-05-16T12:09:05"/>
    <x v="0"/>
    <s v="6185 6005A - Install Maintain Remove Attenu"/>
    <n v="0.5"/>
    <s v="DAY"/>
    <s v="Jorge Flores's Crew"/>
  </r>
  <r>
    <n v="101247"/>
    <s v="2023-006"/>
    <s v="Tarrant SH183 Bridge"/>
    <s v="403 6008G"/>
    <s v="Exc and Install W Beam Lagging"/>
    <n v="25.8"/>
    <s v="SF"/>
    <s v="05/12/2025"/>
    <s v="Approved"/>
    <s v="Alonso Miramontes's Crew"/>
    <s v="Bridge"/>
    <s v="Alonso Miramontes"/>
    <s v="05/13/2025, 06:38"/>
    <m/>
    <s v="0001-01-01T00:00:00Z"/>
    <s v="Jorge L. Martinez"/>
    <s v="2025-05-16T12:14:58.1915875Z"/>
    <m/>
    <m/>
    <s v="2023-006"/>
    <x v="15"/>
    <x v="1"/>
    <x v="3"/>
    <s v="05/13/2025 6:38 AM"/>
    <d v="2025-05-16T12:14:58"/>
    <x v="1"/>
    <s v="403 6008G - Exc and Install W Beam Lagging"/>
    <n v="25.8"/>
    <s v="SF"/>
    <s v="Alonso Miramontes's Crew"/>
  </r>
  <r>
    <n v="101248"/>
    <s v="2023-006"/>
    <s v="Tarrant SH183 Bridge"/>
    <s v="416 6004E"/>
    <s v="Install 1 4 x 4 Steel Plate"/>
    <n v="25"/>
    <s v="EA"/>
    <s v="05/12/2025"/>
    <s v="Approved"/>
    <s v="Alonso Miramontes's Crew"/>
    <s v="Bridge"/>
    <s v="Alonso Miramontes"/>
    <s v="05/13/2025, 06:38"/>
    <m/>
    <s v="0001-01-01T00:00:00Z"/>
    <s v="Jorge L. Martinez"/>
    <s v="2025-05-16T12:14:58.1915883Z"/>
    <m/>
    <m/>
    <s v="2023-006"/>
    <x v="15"/>
    <x v="1"/>
    <x v="3"/>
    <s v="05/13/2025 6:38 AM"/>
    <d v="2025-05-16T12:14:58"/>
    <x v="1"/>
    <s v="416 6004E - Install 1 4 x 4 Steel Plate"/>
    <n v="25"/>
    <s v="EA"/>
    <s v="Alonso Miramontes's Crew"/>
  </r>
  <r>
    <n v="101507"/>
    <s v="2023-006"/>
    <s v="Tarrant SH183 Bridge"/>
    <s v="416 6004E"/>
    <s v="Install 1 4 x 4 Steel Plate"/>
    <n v="20"/>
    <s v="EA"/>
    <s v="05/15/2025"/>
    <s v="Approved"/>
    <s v="Alonso Miramontes's Crew"/>
    <s v="Bridge"/>
    <s v="Alonso Miramontes"/>
    <s v="05/15/2025, 20:29"/>
    <m/>
    <s v="0001-01-01T00:00:00Z"/>
    <s v="Jorge L. Martinez"/>
    <s v="2025-05-16T12:14:58.1915893Z"/>
    <m/>
    <m/>
    <s v="2023-006"/>
    <x v="15"/>
    <x v="1"/>
    <x v="1"/>
    <s v="05/15/2025 8:29 PM"/>
    <d v="2025-05-16T12:14:58"/>
    <x v="0"/>
    <s v="416 6004E - Install 1 4 x 4 Steel Plate"/>
    <n v="20"/>
    <s v="EA"/>
    <s v="Alonso Miramontes's Crew"/>
  </r>
  <r>
    <n v="101508"/>
    <s v="2023-006"/>
    <s v="Tarrant SH183 Bridge"/>
    <s v="423 6007O"/>
    <s v="Install Shotcrete"/>
    <n v="1.5"/>
    <s v="CY"/>
    <s v="05/15/2025"/>
    <s v="Approved"/>
    <s v="Alonso Miramontes's Crew"/>
    <s v="Bridge"/>
    <s v="Alonso Miramontes"/>
    <s v="05/15/2025, 20:30"/>
    <m/>
    <s v="0001-01-01T00:00:00Z"/>
    <s v="Jorge L. Martinez"/>
    <s v="2025-05-16T12:14:58.1915894Z"/>
    <m/>
    <m/>
    <s v="2023-006"/>
    <x v="15"/>
    <x v="1"/>
    <x v="1"/>
    <s v="05/15/2025 8:30 PM"/>
    <d v="2025-05-16T12:14:58"/>
    <x v="0"/>
    <s v="423 6007O - Install Shotcrete"/>
    <n v="1.5"/>
    <s v="CY"/>
    <s v="Alonso Miramontes's Crew"/>
  </r>
  <r>
    <n v="101433"/>
    <s v="2023-006"/>
    <s v="Tarrant SH183 Bridge"/>
    <s v="110 6001J"/>
    <s v="Cut and Waste Common"/>
    <n v="360"/>
    <s v="LCY"/>
    <s v="05/14/2025"/>
    <s v="Approved"/>
    <s v="Alonso Miramontes's Crew"/>
    <s v="Bridge"/>
    <s v="Alonso Miramontes"/>
    <s v="05/15/2025, 06:45"/>
    <m/>
    <s v="0001-01-01T00:00:00Z"/>
    <s v="Jorge L. Martinez"/>
    <s v="2025-05-16T12:14:58.1915889Z"/>
    <m/>
    <m/>
    <s v="2023-006"/>
    <x v="15"/>
    <x v="1"/>
    <x v="0"/>
    <s v="05/15/2025 6:45 AM"/>
    <d v="2025-05-16T12:14:58"/>
    <x v="0"/>
    <s v="110 6001J - Cut and Waste Common"/>
    <n v="360"/>
    <s v="LCY"/>
    <s v="Alonso Miramontes's Crew"/>
  </r>
  <r>
    <n v="101434"/>
    <s v="2023-006"/>
    <s v="Tarrant SH183 Bridge"/>
    <s v="416 6004E"/>
    <s v="Install 1 4 x 4 Steel Plate"/>
    <n v="22"/>
    <s v="EA"/>
    <s v="05/14/2025"/>
    <s v="Approved"/>
    <s v="Alonso Miramontes's Crew"/>
    <s v="Bridge"/>
    <s v="Alonso Miramontes"/>
    <s v="05/15/2025, 06:46"/>
    <m/>
    <s v="0001-01-01T00:00:00Z"/>
    <s v="Jorge L. Martinez"/>
    <s v="2025-05-16T12:14:58.191589Z"/>
    <m/>
    <m/>
    <s v="2023-006"/>
    <x v="15"/>
    <x v="1"/>
    <x v="0"/>
    <s v="05/15/2025 6:46 AM"/>
    <d v="2025-05-16T12:14:58"/>
    <x v="0"/>
    <s v="416 6004E - Install 1 4 x 4 Steel Plate"/>
    <n v="22"/>
    <s v="EA"/>
    <s v="Alonso Miramontes's Crew"/>
  </r>
  <r>
    <n v="101435"/>
    <s v="2023-006"/>
    <s v="Tarrant SH183 Bridge"/>
    <s v="500 6001B"/>
    <s v="Clean Project 2.5% of DL"/>
    <n v="1"/>
    <s v="WK"/>
    <s v="05/14/2025"/>
    <s v="Approved"/>
    <s v="Alonso Miramontes's Crew"/>
    <s v="Bridge"/>
    <s v="Alonso Miramontes"/>
    <s v="05/15/2025, 06:47"/>
    <m/>
    <s v="0001-01-01T00:00:00Z"/>
    <s v="Jorge L. Martinez"/>
    <s v="2025-05-16T12:14:58.1915891Z"/>
    <m/>
    <m/>
    <s v="2023-006"/>
    <x v="15"/>
    <x v="1"/>
    <x v="0"/>
    <s v="05/15/2025 6:47 AM"/>
    <d v="2025-05-16T12:14:58"/>
    <x v="0"/>
    <s v="500 6001B - Clean Project 2.5% of DL"/>
    <n v="1"/>
    <s v="WK"/>
    <s v="Alonso Miramontes's Crew"/>
  </r>
  <r>
    <n v="101436"/>
    <s v="2023-006"/>
    <s v="Tarrant SH183 Bridge"/>
    <s v="500 6001C"/>
    <s v="Maintain Eros 2.5% of DL"/>
    <n v="1"/>
    <s v="WK"/>
    <s v="05/14/2025"/>
    <s v="Approved"/>
    <s v="Alonso Miramontes's Crew"/>
    <s v="Bridge"/>
    <s v="Alonso Miramontes"/>
    <s v="05/15/2025, 06:47"/>
    <m/>
    <s v="0001-01-01T00:00:00Z"/>
    <s v="Jorge L. Martinez"/>
    <s v="2025-05-16T12:14:58.1915892Z"/>
    <m/>
    <m/>
    <s v="2023-006"/>
    <x v="15"/>
    <x v="1"/>
    <x v="0"/>
    <s v="05/15/2025 6:47 AM"/>
    <d v="2025-05-16T12:14:58"/>
    <x v="0"/>
    <s v="500 6001C - Maintain Eros 2.5% of DL"/>
    <n v="1"/>
    <s v="WK"/>
    <s v="Alonso Miramontes's Crew"/>
  </r>
  <r>
    <n v="101349"/>
    <s v="2023-006"/>
    <s v="Tarrant SH183 Bridge"/>
    <s v="423 6007J"/>
    <s v="Install Drainage Mat and Geote"/>
    <n v="900"/>
    <s v="SF"/>
    <s v="05/13/2025"/>
    <s v="Approved"/>
    <s v="Alonso Miramontes's Crew"/>
    <s v="Bridge"/>
    <s v="Alonso Miramontes"/>
    <s v="05/14/2025, 06:48"/>
    <m/>
    <s v="0001-01-01T00:00:00Z"/>
    <s v="Jorge L. Martinez"/>
    <s v="2025-05-16T12:14:58.1915885Z"/>
    <m/>
    <m/>
    <s v="2023-006"/>
    <x v="15"/>
    <x v="1"/>
    <x v="2"/>
    <s v="05/14/2025 6:48 AM"/>
    <d v="2025-05-16T12:14:58"/>
    <x v="1"/>
    <s v="423 6007J - Install Drainage Mat and Geote"/>
    <n v="900"/>
    <s v="SF"/>
    <s v="Alonso Miramontes's Crew"/>
  </r>
  <r>
    <n v="101350"/>
    <s v="2023-006"/>
    <s v="Tarrant SH183 Bridge"/>
    <s v="423 6007O"/>
    <s v="Install Shotcrete"/>
    <n v="2"/>
    <s v="CY"/>
    <s v="05/13/2025"/>
    <s v="Approved"/>
    <s v="Alonso Miramontes's Crew"/>
    <s v="Bridge"/>
    <s v="Alonso Miramontes"/>
    <s v="05/14/2025, 06:50"/>
    <m/>
    <s v="0001-01-01T00:00:00Z"/>
    <s v="Jorge L. Martinez"/>
    <s v="2025-05-16T12:14:58.1915885Z"/>
    <m/>
    <m/>
    <s v="2023-006"/>
    <x v="15"/>
    <x v="1"/>
    <x v="2"/>
    <s v="05/14/2025 6:50 AM"/>
    <d v="2025-05-16T12:14:58"/>
    <x v="1"/>
    <s v="423 6007O - Install Shotcrete"/>
    <n v="2"/>
    <s v="CY"/>
    <s v="Alonso Miramontes's Crew"/>
  </r>
  <r>
    <n v="101351"/>
    <s v="2023-006"/>
    <s v="Tarrant SH183 Bridge"/>
    <s v="416 6004E"/>
    <s v="Install 1 4 x 4 Steel Plate"/>
    <n v="15"/>
    <s v="EA"/>
    <s v="05/13/2025"/>
    <s v="Approved"/>
    <s v="Alonso Miramontes's Crew"/>
    <s v="Bridge"/>
    <s v="Alonso Miramontes"/>
    <s v="05/14/2025, 06:50"/>
    <m/>
    <s v="0001-01-01T00:00:00Z"/>
    <s v="Jorge L. Martinez"/>
    <s v="2025-05-16T12:14:58.1915887Z"/>
    <m/>
    <m/>
    <s v="2023-006"/>
    <x v="15"/>
    <x v="1"/>
    <x v="2"/>
    <s v="05/14/2025 6:50 AM"/>
    <d v="2025-05-16T12:14:58"/>
    <x v="1"/>
    <s v="416 6004E - Install 1 4 x 4 Steel Plate"/>
    <n v="15"/>
    <s v="EA"/>
    <s v="Alonso Miramontes's Crew"/>
  </r>
  <r>
    <n v="101353"/>
    <s v="2023-006"/>
    <s v="Tarrant SH183 Bridge"/>
    <s v="403 6008G"/>
    <s v="Exc and Install W Beam Lagging"/>
    <n v="8"/>
    <s v="SF"/>
    <s v="05/13/2025"/>
    <s v="Approved"/>
    <s v="Alonso Miramontes's Crew"/>
    <s v="Bridge"/>
    <s v="Alonso Miramontes"/>
    <s v="05/14/2025, 06:52"/>
    <m/>
    <s v="0001-01-01T00:00:00Z"/>
    <s v="Jorge L. Martinez"/>
    <s v="2025-05-16T12:14:58.1915888Z"/>
    <m/>
    <m/>
    <s v="2023-006"/>
    <x v="15"/>
    <x v="1"/>
    <x v="2"/>
    <s v="05/14/2025 6:52 AM"/>
    <d v="2025-05-16T12:14:58"/>
    <x v="1"/>
    <s v="403 6008G - Exc and Install W Beam Lagging"/>
    <n v="8"/>
    <s v="SF"/>
    <s v="Alonso Miramontes's Crew"/>
  </r>
  <r>
    <n v="101362"/>
    <s v="2024-003"/>
    <s v="Dallas 635 Slope Stabilization"/>
    <s v="500 6001C"/>
    <s v="MOB Clean Project 3.5% of DL"/>
    <n v="1.5"/>
    <s v="WK"/>
    <s v="05/13/2025"/>
    <s v="Approved"/>
    <s v="Ramiro Vazquez's Crew"/>
    <s v="Bridge"/>
    <s v="Alberto Zuniga"/>
    <s v="05/14/2025, 07:25"/>
    <m/>
    <s v="0001-01-01T00:00:00Z"/>
    <s v="Alberto Zuniga"/>
    <s v="2025-05-14T13:07:27.591863Z"/>
    <m/>
    <m/>
    <s v="2024-003"/>
    <x v="20"/>
    <x v="2"/>
    <x v="2"/>
    <s v="05/14/2025 7:25 AM"/>
    <d v="2025-05-14T13:07:27"/>
    <x v="0"/>
    <s v="500 6001C - MOB Clean Project 3.5% of DL"/>
    <n v="1.5"/>
    <s v="WK"/>
    <s v="Ramiro Vazquez's Crew"/>
  </r>
  <r>
    <n v="101250"/>
    <s v="2024-012"/>
    <s v="Dallas IH 635 U-Turn Bridge"/>
    <s v="542 6001A"/>
    <s v="REMOVE METAL BEAM GUARD FENCE"/>
    <n v="54"/>
    <s v="LF"/>
    <s v="05/12/2025"/>
    <s v="Approved"/>
    <s v="Troy Malette - Superintendent"/>
    <s v="Utility"/>
    <s v="Alberto Zuniga"/>
    <s v="05/13/2025, 06:54"/>
    <m/>
    <s v="0001-01-01T00:00:00Z"/>
    <s v="Alberto Zuniga"/>
    <s v="2025-05-13T12:46:55.7794202Z"/>
    <m/>
    <m/>
    <s v="2024-012"/>
    <x v="4"/>
    <x v="2"/>
    <x v="3"/>
    <s v="05/13/2025 6:54 AM"/>
    <d v="2025-05-13T12:46:55"/>
    <x v="0"/>
    <s v="542 6001A - REMOVE METAL BEAM GUARD FENCE"/>
    <n v="54"/>
    <s v="LF"/>
    <s v="Troy Malette - Superintendent"/>
  </r>
  <r>
    <n v="101251"/>
    <s v="2024-012"/>
    <s v="Dallas IH 635 U-Turn Bridge"/>
    <s v="500 6001C"/>
    <s v="MOB Erosion"/>
    <n v="1"/>
    <s v="WK"/>
    <s v="05/12/2025"/>
    <s v="Approved"/>
    <s v="Troy Malette - Superintendent"/>
    <s v="Utility"/>
    <s v="Alberto Zuniga"/>
    <s v="05/13/2025, 06:58"/>
    <m/>
    <s v="0001-01-01T00:00:00Z"/>
    <s v="Alberto Zuniga"/>
    <s v="2025-05-13T12:46:55.7794211Z"/>
    <m/>
    <m/>
    <s v="2024-012"/>
    <x v="4"/>
    <x v="2"/>
    <x v="3"/>
    <s v="05/13/2025 6:58 AM"/>
    <d v="2025-05-13T12:46:55"/>
    <x v="0"/>
    <s v="500 6001C - MOB Erosion"/>
    <n v="1"/>
    <s v="WK"/>
    <s v="Troy Malette - Superintendent"/>
  </r>
  <r>
    <n v="101259"/>
    <s v="2023-032"/>
    <s v="IH-345 BRIDGE REHABILITATION"/>
    <s v="4106 6001G"/>
    <s v="PPO Conc Overlay Pour"/>
    <n v="10.5"/>
    <s v="CY"/>
    <s v="05/12/2025"/>
    <s v="Approved"/>
    <s v="Juan Rodriguez's Crew"/>
    <s v="Bridge"/>
    <s v="Juan P. Rodriguez"/>
    <s v="05/13/2025, 07:23"/>
    <m/>
    <s v="0001-01-01T00:00:00Z"/>
    <s v="Eric Giebelhaus"/>
    <s v="2025-05-13T13:16:29.3083673Z"/>
    <m/>
    <m/>
    <s v="2023-032"/>
    <x v="6"/>
    <x v="4"/>
    <x v="3"/>
    <s v="05/13/2025 7:23 AM"/>
    <d v="2025-05-13T13:16:29"/>
    <x v="0"/>
    <s v="4106 6001G - PPO Conc Overlay Pour"/>
    <n v="10.5"/>
    <s v="CY"/>
    <s v="Juan Rodriguez's Crew"/>
  </r>
  <r>
    <n v="101260"/>
    <s v="2023-032"/>
    <s v="IH-345 BRIDGE REHABILITATION"/>
    <s v="4106 6001H"/>
    <s v="PPO Conc Overlay Clean After P"/>
    <n v="0.25"/>
    <s v="EACH"/>
    <s v="05/12/2025"/>
    <s v="Approved"/>
    <s v="Juan Rodriguez's Crew"/>
    <s v="Bridge"/>
    <s v="Juan P. Rodriguez"/>
    <s v="05/13/2025, 07:25"/>
    <m/>
    <s v="0001-01-01T00:00:00Z"/>
    <s v="Eric Giebelhaus"/>
    <s v="2025-05-13T13:16:29.3083682Z"/>
    <m/>
    <m/>
    <s v="2023-032"/>
    <x v="6"/>
    <x v="4"/>
    <x v="3"/>
    <s v="05/13/2025 7:25 AM"/>
    <d v="2025-05-13T13:16:29"/>
    <x v="0"/>
    <s v="4106 6001H - PPO Conc Overlay Clean After P"/>
    <n v="0.25"/>
    <s v="EACH"/>
    <s v="Juan Rodriguez's Crew"/>
  </r>
  <r>
    <n v="101093"/>
    <s v="2023-034"/>
    <s v="Dallas IH 45 Bridge Maintenanc"/>
    <s v="512 6095A"/>
    <s v="PTB STL MO Load Barrier"/>
    <n v="1500"/>
    <s v="LF"/>
    <s v="05/11/2025"/>
    <s v="Approved"/>
    <s v="Juan Ruiz's Crew"/>
    <s v="Bridge"/>
    <s v="Juan L. Ruiz"/>
    <s v="05/11/2025, 23:31"/>
    <m/>
    <s v="0001-01-01T00:00:00Z"/>
    <s v="Eric Giebelhaus"/>
    <s v="2025-05-12T13:53:47.3528425Z"/>
    <m/>
    <m/>
    <s v="2023-034"/>
    <x v="5"/>
    <x v="4"/>
    <x v="6"/>
    <s v="05/11/2025 11:31 PM"/>
    <d v="2025-05-12T13:53:47"/>
    <x v="0"/>
    <s v="512 6095A - PTB STL MO Load Barrier"/>
    <n v="1500"/>
    <s v="LF"/>
    <s v="Juan Ruiz's Crew"/>
  </r>
  <r>
    <n v="101152"/>
    <s v="2023-034"/>
    <s v="Dallas IH 45 Bridge Maintenanc"/>
    <s v="439 6017H"/>
    <s v="CO Clean After Pour"/>
    <n v="0.5"/>
    <s v="DAY"/>
    <s v="05/11/2025"/>
    <s v="Approved"/>
    <s v="Jose Rivera's Crew"/>
    <s v="Concrete"/>
    <s v="Eric Giebelhaus"/>
    <s v="05/12/2025, 09:18"/>
    <m/>
    <s v="0001-01-01T00:00:00Z"/>
    <s v="Eric Giebelhaus"/>
    <s v="2025-05-12T14:23:26.2106738Z"/>
    <m/>
    <m/>
    <s v="2023-034"/>
    <x v="5"/>
    <x v="4"/>
    <x v="6"/>
    <s v="05/12/2025 9:18 AM"/>
    <d v="2025-05-12T14:23:26"/>
    <x v="0"/>
    <s v="439 6017H - CO Clean After Pour"/>
    <n v="0.5"/>
    <s v="DAY"/>
    <s v="Jose Rivera's Crew"/>
  </r>
  <r>
    <n v="101153"/>
    <s v="2023-034"/>
    <s v="Dallas IH 45 Bridge Maintenanc"/>
    <s v="439 6017I"/>
    <s v="CO Rem Cure Blankets"/>
    <n v="11180"/>
    <s v="SF"/>
    <s v="05/11/2025"/>
    <s v="Approved"/>
    <s v="Jose Rivera's Crew"/>
    <s v="Concrete"/>
    <s v="Eric Giebelhaus"/>
    <s v="05/12/2025, 09:18"/>
    <m/>
    <s v="0001-01-01T00:00:00Z"/>
    <s v="Eric Giebelhaus"/>
    <s v="2025-05-12T14:23:26.2106747Z"/>
    <m/>
    <m/>
    <s v="2023-034"/>
    <x v="5"/>
    <x v="4"/>
    <x v="6"/>
    <s v="05/12/2025 9:18 AM"/>
    <d v="2025-05-12T14:23:26"/>
    <x v="0"/>
    <s v="439 6017I - CO Rem Cure Blankets"/>
    <n v="11180"/>
    <s v="SF"/>
    <s v="Jose Rivera's Crew"/>
  </r>
  <r>
    <n v="101155"/>
    <s v="2023-034"/>
    <s v="Dallas IH 45 Bridge Maintenanc"/>
    <s v="439 6017C"/>
    <s v="CO Setup Machine"/>
    <n v="0.3"/>
    <s v="EACH"/>
    <s v="05/11/2025"/>
    <s v="Approved"/>
    <s v="Jose Rivera's Crew"/>
    <s v="Concrete"/>
    <s v="Eric Giebelhaus"/>
    <s v="05/12/2025, 09:19"/>
    <m/>
    <s v="0001-01-01T00:00:00Z"/>
    <s v="Eric Giebelhaus"/>
    <s v="2025-05-12T14:23:26.2106748Z"/>
    <m/>
    <m/>
    <s v="2023-034"/>
    <x v="5"/>
    <x v="4"/>
    <x v="6"/>
    <s v="05/12/2025 9:19 AM"/>
    <d v="2025-05-12T14:23:26"/>
    <x v="0"/>
    <s v="439 6017C - CO Setup Machine"/>
    <n v="0.3"/>
    <s v="EACH"/>
    <s v="Jose Rivera's Crew"/>
  </r>
  <r>
    <n v="101174"/>
    <s v="2023-034"/>
    <s v="Dallas IH 45 Bridge Maintenanc"/>
    <s v="439 6017B"/>
    <s v="CO Inst Rem Machine Railing"/>
    <n v="750"/>
    <s v="LF"/>
    <s v="05/12/2025"/>
    <s v="Approved"/>
    <s v="Leonel Munoz"/>
    <s v="Bridge"/>
    <s v="Eric Giebelhaus"/>
    <s v="05/12/2025, 11:22"/>
    <m/>
    <s v="0001-01-01T00:00:00Z"/>
    <s v="Eric Giebelhaus"/>
    <s v="2025-05-12T16:26:19.6465509Z"/>
    <m/>
    <m/>
    <s v="2023-034"/>
    <x v="5"/>
    <x v="4"/>
    <x v="3"/>
    <s v="05/12/2025 11:22 AM"/>
    <d v="2025-05-12T16:26:19"/>
    <x v="0"/>
    <s v="439 6017B - CO Inst Rem Machine Railing"/>
    <n v="750"/>
    <s v="LF"/>
    <s v="Leonel Munoz"/>
  </r>
  <r>
    <n v="101073"/>
    <s v="2023-034"/>
    <s v="Dallas IH 45 Bridge Maintenanc"/>
    <s v="439 6017G"/>
    <s v="CO Pour"/>
    <n v="28.5"/>
    <s v="CY"/>
    <s v="05/11/2025"/>
    <s v="Approved"/>
    <s v="Juan Lopez's Crew"/>
    <s v="Concrete"/>
    <s v="Juan Lopez"/>
    <s v="05/11/2025, 18:57"/>
    <m/>
    <s v="0001-01-01T00:00:00Z"/>
    <s v="Eric Giebelhaus"/>
    <s v="2025-05-12T13:57:31.6582653Z"/>
    <m/>
    <m/>
    <s v="2023-034"/>
    <x v="5"/>
    <x v="4"/>
    <x v="6"/>
    <s v="05/11/2025 6:57 PM"/>
    <d v="2025-05-12T13:57:31"/>
    <x v="0"/>
    <s v="439 6017G - CO Pour"/>
    <n v="28.5"/>
    <s v="CY"/>
    <s v="Juan Lopez's Crew"/>
  </r>
  <r>
    <n v="101079"/>
    <s v="2023-034"/>
    <s v="Dallas IH 45 Bridge Maintenanc"/>
    <s v="483 6021C"/>
    <s v="HYRDO Clean Tanks"/>
    <n v="0.25"/>
    <s v="EACH"/>
    <s v="05/11/2025"/>
    <s v="Approved"/>
    <s v="Juan Lopez's Crew"/>
    <s v="Concrete"/>
    <s v="Juan Lopez"/>
    <s v="05/11/2025, 19:59"/>
    <m/>
    <s v="0001-01-01T00:00:00Z"/>
    <s v="Eric Giebelhaus"/>
    <s v="2025-05-12T13:57:31.658266Z"/>
    <m/>
    <m/>
    <s v="2023-034"/>
    <x v="5"/>
    <x v="4"/>
    <x v="6"/>
    <s v="05/11/2025 7:59 PM"/>
    <d v="2025-05-12T13:57:31"/>
    <x v="0"/>
    <s v="483 6021C - HYRDO Clean Tanks"/>
    <n v="0.25"/>
    <s v="EACH"/>
    <s v="Juan Lopez's Crew"/>
  </r>
  <r>
    <n v="101223"/>
    <s v="2023-034"/>
    <s v="Dallas IH 45 Bridge Maintenanc"/>
    <s v="9000 100C"/>
    <s v="LD INOUT SHOW UP REPAIR LABOR"/>
    <n v="0.01"/>
    <s v="LS"/>
    <s v="05/12/2025"/>
    <s v="Approved"/>
    <s v="Hector Sanchez's Crew"/>
    <s v="Bridge"/>
    <s v="Hector Sanchez"/>
    <s v="05/12/2025, 19:32"/>
    <m/>
    <s v="0001-01-01T00:00:00Z"/>
    <s v="Eric Giebelhaus"/>
    <s v="2025-05-14T12:51:23.2256162Z"/>
    <m/>
    <m/>
    <s v="2023-034"/>
    <x v="5"/>
    <x v="4"/>
    <x v="3"/>
    <s v="05/12/2025 7:32 PM"/>
    <d v="2025-05-14T12:51:23"/>
    <x v="1"/>
    <s v="9000 100C - LD INOUT SHOW UP REPAIR LABOR"/>
    <n v="0.01"/>
    <s v="LS"/>
    <s v="Hector Sanchez's Crew"/>
  </r>
  <r>
    <n v="101549"/>
    <s v="2024-012"/>
    <s v="Dallas IH 635 U-Turn Bridge"/>
    <s v="168 6001A"/>
    <s v="VEGETATIVE WATERING"/>
    <n v="5184"/>
    <s v="GAL"/>
    <s v="05/15/2025"/>
    <s v="Approved"/>
    <s v="Ramiro Vazquez's Crew"/>
    <s v="Bridge"/>
    <s v="Alberto Zuniga"/>
    <s v="05/16/2025, 07:30"/>
    <m/>
    <s v="0001-01-01T00:00:00Z"/>
    <s v="Jose R. Terrazas Melendez"/>
    <s v="2025-05-16T12:57:07.836079Z"/>
    <m/>
    <m/>
    <s v="2024-012"/>
    <x v="4"/>
    <x v="2"/>
    <x v="1"/>
    <s v="05/16/2025 7:30 AM"/>
    <d v="2025-05-16T12:57:07"/>
    <x v="0"/>
    <s v="168 6001A - VEGETATIVE WATERING"/>
    <n v="5184"/>
    <s v="GAL"/>
    <s v="Ramiro Vazquez's Crew"/>
  </r>
  <r>
    <n v="101550"/>
    <s v="2024-012"/>
    <s v="Dallas IH 635 U-Turn Bridge"/>
    <s v="545 6005A"/>
    <s v="CRASH CUSH ATTEN (REMOVE)"/>
    <n v="1"/>
    <s v="EA"/>
    <s v="05/15/2025"/>
    <s v="Approved"/>
    <s v="Ramiro Vazquez's Crew"/>
    <s v="Bridge"/>
    <s v="Alberto Zuniga"/>
    <s v="05/16/2025, 07:40"/>
    <m/>
    <s v="0001-01-01T00:00:00Z"/>
    <s v="Jose R. Terrazas Melendez"/>
    <s v="2025-05-16T12:57:07.8360791Z"/>
    <m/>
    <m/>
    <s v="2024-012"/>
    <x v="4"/>
    <x v="2"/>
    <x v="1"/>
    <s v="05/16/2025 7:40 AM"/>
    <d v="2025-05-16T12:57:07"/>
    <x v="0"/>
    <s v="545 6005A - CRASH CUSH ATTEN (REMOVE)"/>
    <n v="1"/>
    <s v="EA"/>
    <s v="Ramiro Vazquez's Crew"/>
  </r>
  <r>
    <n v="101263"/>
    <s v="2024-012"/>
    <s v="Dallas IH 635 U-Turn Bridge"/>
    <s v="451 6032D"/>
    <s v="RET C221 Dowel"/>
    <n v="130"/>
    <s v="EA"/>
    <s v="05/12/2025"/>
    <s v="Approved"/>
    <s v="Ramiro Vazquez's Crew"/>
    <s v="Bridge"/>
    <s v="Jose R. Terrazas Melendez"/>
    <s v="05/13/2025, 07:38"/>
    <m/>
    <s v="0001-01-01T00:00:00Z"/>
    <s v="Jose R. Terrazas Melendez"/>
    <s v="2025-05-16T12:57:07.8360781Z"/>
    <m/>
    <m/>
    <s v="2024-012"/>
    <x v="4"/>
    <x v="2"/>
    <x v="3"/>
    <s v="05/13/2025 7:38 AM"/>
    <d v="2025-05-16T12:57:07"/>
    <x v="1"/>
    <s v="451 6032D - RET C221 Dowel"/>
    <n v="130"/>
    <s v="EA"/>
    <s v="Ramiro Vazquez's Crew"/>
  </r>
  <r>
    <n v="101249"/>
    <s v="2024-012"/>
    <s v="Dallas IH 635 U-Turn Bridge"/>
    <s v="451 6032D"/>
    <s v="RET C221 Dowel"/>
    <n v="275"/>
    <s v="EA"/>
    <s v="05/12/2025"/>
    <s v="Approved"/>
    <s v="Juan C. Vasquez's Crew"/>
    <s v="Bridge"/>
    <s v="Alberto Zuniga"/>
    <s v="05/13/2025, 06:48"/>
    <m/>
    <s v="0001-01-01T00:00:00Z"/>
    <s v="Jose R. Terrazas Melendez"/>
    <s v="2025-05-16T12:56:55.6900832Z"/>
    <m/>
    <m/>
    <s v="2024-012"/>
    <x v="4"/>
    <x v="2"/>
    <x v="3"/>
    <s v="05/13/2025 6:48 AM"/>
    <d v="2025-05-16T12:56:55"/>
    <x v="1"/>
    <s v="451 6032D - RET C221 Dowel"/>
    <n v="275"/>
    <s v="EA"/>
    <s v="Juan C. Vasquez's Crew"/>
  </r>
  <r>
    <n v="101363"/>
    <s v="2024-012"/>
    <s v="Dallas IH 635 U-Turn Bridge"/>
    <s v="451 6032D"/>
    <s v="RET C221 Dowel"/>
    <n v="118"/>
    <s v="EA"/>
    <s v="05/13/2025"/>
    <s v="Approved"/>
    <s v="Ramiro Vazquez's Crew"/>
    <s v="Bridge"/>
    <s v="Alberto Zuniga"/>
    <s v="05/14/2025, 07:33"/>
    <m/>
    <s v="0001-01-01T00:00:00Z"/>
    <s v="Jose R. Terrazas Melendez"/>
    <s v="2025-05-16T12:57:07.8360784Z"/>
    <m/>
    <m/>
    <s v="2024-012"/>
    <x v="4"/>
    <x v="2"/>
    <x v="2"/>
    <s v="05/14/2025 7:33 AM"/>
    <d v="2025-05-16T12:57:07"/>
    <x v="1"/>
    <s v="451 6032D - RET C221 Dowel"/>
    <n v="118"/>
    <s v="EA"/>
    <s v="Ramiro Vazquez's Crew"/>
  </r>
  <r>
    <n v="101358"/>
    <s v="2024-012"/>
    <s v="Dallas IH 635 U-Turn Bridge"/>
    <s v="422 6048B"/>
    <s v="BR SDWK F P S"/>
    <n v="185.6"/>
    <s v="SF"/>
    <s v="05/13/2025"/>
    <s v="Approved"/>
    <s v="Ramiro Vazquez's Crew"/>
    <s v="Bridge"/>
    <s v="Alberto Zuniga"/>
    <s v="05/14/2025, 07:10"/>
    <m/>
    <s v="0001-01-01T00:00:00Z"/>
    <s v="Jose R. Terrazas Melendez"/>
    <s v="2025-05-16T12:57:07.8360782Z"/>
    <m/>
    <m/>
    <s v="2024-012"/>
    <x v="4"/>
    <x v="2"/>
    <x v="2"/>
    <s v="05/14/2025 7:10 AM"/>
    <d v="2025-05-16T12:57:07"/>
    <x v="1"/>
    <s v="422 6048B - BR SDWK F P S"/>
    <n v="185.6"/>
    <s v="SF"/>
    <s v="Ramiro Vazquez's Crew"/>
  </r>
  <r>
    <n v="101352"/>
    <s v="2024-012"/>
    <s v="Dallas IH 635 U-Turn Bridge"/>
    <s v="168 6001A"/>
    <s v="VEGETATIVE WATERING"/>
    <n v="2892"/>
    <s v="GAL"/>
    <s v="05/13/2025"/>
    <s v="Approved"/>
    <s v="Ramiro Vazquez's Crew"/>
    <s v="Bridge"/>
    <s v="Alberto Zuniga"/>
    <s v="05/14/2025, 06:51"/>
    <m/>
    <s v="0001-01-01T00:00:00Z"/>
    <s v="Jose R. Terrazas Melendez"/>
    <s v="2025-05-16T12:57:07.8360782Z"/>
    <m/>
    <m/>
    <s v="2024-012"/>
    <x v="4"/>
    <x v="2"/>
    <x v="2"/>
    <s v="05/14/2025 6:51 AM"/>
    <d v="2025-05-16T12:57:07"/>
    <x v="1"/>
    <s v="168 6001A - VEGETATIVE WATERING"/>
    <n v="2892"/>
    <s v="GAL"/>
    <s v="Ramiro Vazquez's Crew"/>
  </r>
  <r>
    <n v="101341"/>
    <s v="2024-012"/>
    <s v="Dallas IH 635 U-Turn Bridge"/>
    <s v="502 6001B"/>
    <s v="TRAFF Daily Ops"/>
    <n v="0.01"/>
    <s v="WK"/>
    <s v="05/13/2025"/>
    <s v="Approved"/>
    <s v="Roberto Lumbreras's Crew"/>
    <s v="Traffic"/>
    <s v="Roberto Lumbreras"/>
    <s v="05/14/2025, 06:26"/>
    <m/>
    <s v="0001-01-01T00:00:00Z"/>
    <s v="Jose R. Terrazas Melendez"/>
    <s v="2025-05-16T12:58:20.5390052Z"/>
    <m/>
    <m/>
    <s v="2024-012"/>
    <x v="4"/>
    <x v="2"/>
    <x v="2"/>
    <s v="05/14/2025 6:26 AM"/>
    <d v="2025-05-16T12:58:20"/>
    <x v="1"/>
    <s v="502 6001B - TRAFF Daily Ops"/>
    <n v="0.01"/>
    <s v="WK"/>
    <s v="Roberto Lumbreras's Crew"/>
  </r>
  <r>
    <n v="101547"/>
    <s v="2024-012"/>
    <s v="Dallas IH 635 U-Turn Bridge"/>
    <s v="422 6048B"/>
    <s v="BR SDWK F P S"/>
    <n v="88"/>
    <s v="SF"/>
    <s v="05/15/2025"/>
    <s v="Approved"/>
    <s v="Ramiro Vazquez's Crew"/>
    <s v="Bridge"/>
    <s v="Ramiro Vazquez De La Cruz"/>
    <s v="05/16/2025, 07:19"/>
    <m/>
    <s v="0001-01-01T00:00:00Z"/>
    <s v="Jose R. Terrazas Melendez"/>
    <s v="2025-05-16T12:57:07.8360789Z"/>
    <m/>
    <m/>
    <s v="2024-012"/>
    <x v="4"/>
    <x v="2"/>
    <x v="1"/>
    <s v="05/16/2025 7:19 AM"/>
    <d v="2025-05-16T12:57:07"/>
    <x v="0"/>
    <s v="422 6048B - BR SDWK F P S"/>
    <n v="88"/>
    <s v="SF"/>
    <s v="Ramiro Vazquez's Crew"/>
  </r>
  <r>
    <n v="101451"/>
    <s v="2024-012"/>
    <s v="Dallas IH 635 U-Turn Bridge"/>
    <s v="422 6048B"/>
    <s v="BR SDWK F P S"/>
    <n v="106"/>
    <s v="SF"/>
    <s v="05/14/2025"/>
    <s v="Approved"/>
    <s v="Ramiro Vazquez's Crew"/>
    <s v="Bridge"/>
    <s v="Ramiro Vazquez De La Cruz"/>
    <s v="05/15/2025, 07:29"/>
    <m/>
    <s v="0001-01-01T00:00:00Z"/>
    <s v="Jose R. Terrazas Melendez"/>
    <s v="2025-05-16T12:57:07.8360787Z"/>
    <m/>
    <m/>
    <s v="2024-012"/>
    <x v="4"/>
    <x v="2"/>
    <x v="0"/>
    <s v="05/15/2025 7:29 AM"/>
    <d v="2025-05-16T12:57:07"/>
    <x v="0"/>
    <s v="422 6048B - BR SDWK F P S"/>
    <n v="106"/>
    <s v="SF"/>
    <s v="Ramiro Vazquez's Crew"/>
  </r>
  <r>
    <n v="101176"/>
    <s v="2024-012"/>
    <s v="Dallas IH 635 U-Turn Bridge"/>
    <s v="422 6048B"/>
    <s v="BR SDWK F P S"/>
    <n v="163.19999999999999"/>
    <s v="SF"/>
    <s v="05/12/2025"/>
    <s v="Approved"/>
    <s v="Ramiro Vazquez's Crew"/>
    <s v="Bridge"/>
    <s v="Ramiro Vazquez De La Cruz"/>
    <s v="05/12/2025, 16:03"/>
    <m/>
    <s v="0001-01-01T00:00:00Z"/>
    <s v="Jose R. Terrazas Melendez"/>
    <s v="2025-05-16T12:57:07.8360771Z"/>
    <m/>
    <m/>
    <s v="2024-012"/>
    <x v="4"/>
    <x v="2"/>
    <x v="3"/>
    <s v="05/12/2025 4:03 PM"/>
    <d v="2025-05-16T12:57:07"/>
    <x v="1"/>
    <s v="422 6048B - BR SDWK F P S"/>
    <n v="163.19999999999999"/>
    <s v="SF"/>
    <s v="Ramiro Vazquez's Crew"/>
  </r>
  <r>
    <n v="101381"/>
    <s v="2024-012"/>
    <s v="Dallas IH 635 U-Turn Bridge"/>
    <s v="422 6048D"/>
    <s v="BR SDWK Unload Rebar"/>
    <n v="9228"/>
    <s v="LBS"/>
    <s v="05/14/2025"/>
    <s v="Approved"/>
    <s v="Juan C. Vasquez's Crew"/>
    <s v="Bridge"/>
    <s v="Juan C. Vasquez"/>
    <s v="05/14/2025, 11:45"/>
    <m/>
    <s v="0001-01-01T00:00:00Z"/>
    <s v="Jose R. Terrazas Melendez"/>
    <s v="2025-05-16T12:56:55.6900846Z"/>
    <m/>
    <m/>
    <s v="2024-012"/>
    <x v="4"/>
    <x v="2"/>
    <x v="0"/>
    <s v="05/14/2025 11:45 AM"/>
    <d v="2025-05-16T12:56:55"/>
    <x v="1"/>
    <s v="422 6048D - BR SDWK Unload Rebar"/>
    <n v="9228"/>
    <s v="LBS"/>
    <s v="Juan C. Vasquez's Crew"/>
  </r>
  <r>
    <n v="101430"/>
    <s v="2024-012"/>
    <s v="Dallas IH 635 U-Turn Bridge"/>
    <s v="451 6032D"/>
    <s v="RET C221 Dowel"/>
    <n v="400"/>
    <s v="EA"/>
    <s v="05/14/2025"/>
    <s v="Approved"/>
    <s v="Juan C. Vasquez's Crew"/>
    <s v="Bridge"/>
    <s v="Juan C. Vasquez"/>
    <s v="05/15/2025, 06:41"/>
    <m/>
    <s v="0001-01-01T00:00:00Z"/>
    <s v="Jose R. Terrazas Melendez"/>
    <s v="2025-05-16T12:56:55.6900846Z"/>
    <m/>
    <m/>
    <s v="2024-012"/>
    <x v="4"/>
    <x v="2"/>
    <x v="0"/>
    <s v="05/15/2025 6:41 AM"/>
    <d v="2025-05-16T12:56:55"/>
    <x v="0"/>
    <s v="451 6032D - RET C221 Dowel"/>
    <n v="400"/>
    <s v="EA"/>
    <s v="Juan C. Vasquez's Crew"/>
  </r>
  <r>
    <n v="101431"/>
    <s v="2024-012"/>
    <s v="Dallas IH 635 U-Turn Bridge"/>
    <s v="422 6048A"/>
    <s v="BR SDWK Ins Dowels"/>
    <n v="10"/>
    <s v="EA"/>
    <s v="05/14/2025"/>
    <s v="Approved"/>
    <s v="Juan C. Vasquez's Crew"/>
    <s v="Bridge"/>
    <s v="Juan C. Vasquez"/>
    <s v="05/15/2025, 06:42"/>
    <m/>
    <s v="0001-01-01T00:00:00Z"/>
    <s v="Jose R. Terrazas Melendez"/>
    <s v="2025-05-16T12:56:55.6900847Z"/>
    <m/>
    <m/>
    <s v="2024-012"/>
    <x v="4"/>
    <x v="2"/>
    <x v="0"/>
    <s v="05/15/2025 6:42 AM"/>
    <d v="2025-05-16T12:56:55"/>
    <x v="0"/>
    <s v="422 6048A - BR SDWK Ins Dowels"/>
    <n v="10"/>
    <s v="EA"/>
    <s v="Juan C. Vasquez's Crew"/>
  </r>
  <r>
    <n v="101543"/>
    <s v="2024-012"/>
    <s v="Dallas IH 635 U-Turn Bridge"/>
    <s v="451 6032D"/>
    <s v="RET C221 Dowel"/>
    <n v="148"/>
    <s v="EA"/>
    <s v="05/15/2025"/>
    <s v="Approved"/>
    <s v="Juan C. Vasquez's Crew"/>
    <s v="Bridge"/>
    <s v="Juan C. Vasquez"/>
    <s v="05/16/2025, 07:17"/>
    <m/>
    <s v="0001-01-01T00:00:00Z"/>
    <s v="Jose R. Terrazas Melendez"/>
    <s v="2025-05-16T12:56:55.6900849Z"/>
    <m/>
    <m/>
    <s v="2024-012"/>
    <x v="4"/>
    <x v="2"/>
    <x v="1"/>
    <s v="05/16/2025 7:17 AM"/>
    <d v="2025-05-16T12:56:55"/>
    <x v="0"/>
    <s v="451 6032D - RET C221 Dowel"/>
    <n v="148"/>
    <s v="EA"/>
    <s v="Juan C. Vasquez's Crew"/>
  </r>
  <r>
    <n v="101545"/>
    <s v="2024-012"/>
    <s v="Dallas IH 635 U-Turn Bridge"/>
    <s v="422 6048A"/>
    <s v="BR SDWK Ins Dowels"/>
    <n v="145"/>
    <s v="EA"/>
    <s v="05/15/2025"/>
    <s v="Approved"/>
    <s v="Juan C. Vasquez's Crew"/>
    <s v="Bridge"/>
    <s v="Juan C. Vasquez"/>
    <s v="05/16/2025, 07:18"/>
    <m/>
    <s v="0001-01-01T00:00:00Z"/>
    <s v="Jose R. Terrazas Melendez"/>
    <s v="2025-05-16T12:56:55.690085Z"/>
    <m/>
    <m/>
    <s v="2024-012"/>
    <x v="4"/>
    <x v="2"/>
    <x v="1"/>
    <s v="05/16/2025 7:18 AM"/>
    <d v="2025-05-16T12:56:55"/>
    <x v="0"/>
    <s v="422 6048A - BR SDWK Ins Dowels"/>
    <n v="145"/>
    <s v="EA"/>
    <s v="Juan C. Vasquez's Crew"/>
  </r>
  <r>
    <n v="101311"/>
    <s v="2024-012"/>
    <s v="Dallas IH 635 U-Turn Bridge"/>
    <s v="785 6011C"/>
    <s v="BJR SEJ Break Conc"/>
    <n v="1E-3"/>
    <s v="CF"/>
    <s v="05/13/2025"/>
    <s v="Approved"/>
    <s v="Juan C. Vasquez's Crew"/>
    <s v="Bridge"/>
    <s v="Juan C. Vasquez"/>
    <s v="05/13/2025, 16:13"/>
    <m/>
    <s v="0001-01-01T00:00:00Z"/>
    <s v="Jose R. Terrazas Melendez"/>
    <s v="2025-05-16T12:56:55.6900845Z"/>
    <m/>
    <m/>
    <s v="2024-012"/>
    <x v="4"/>
    <x v="2"/>
    <x v="2"/>
    <s v="05/13/2025 4:13 PM"/>
    <d v="2025-05-16T12:56:55"/>
    <x v="1"/>
    <s v="785 6011C - BJR SEJ Break Conc"/>
    <n v="1E-3"/>
    <s v="CF"/>
    <s v="Juan C. Vasquez's Crew"/>
  </r>
  <r>
    <n v="101309"/>
    <s v="2024-012"/>
    <s v="Dallas IH 635 U-Turn Bridge"/>
    <s v="451 6032D"/>
    <s v="RET C221 Dowel"/>
    <n v="315"/>
    <s v="EA"/>
    <s v="05/13/2025"/>
    <s v="Approved"/>
    <s v="Juan C. Vasquez's Crew"/>
    <s v="Bridge"/>
    <s v="Juan C. Vasquez"/>
    <s v="05/13/2025, 16:11"/>
    <m/>
    <s v="0001-01-01T00:00:00Z"/>
    <s v="Jose R. Terrazas Melendez"/>
    <s v="2025-05-16T12:56:55.6900843Z"/>
    <m/>
    <m/>
    <s v="2024-012"/>
    <x v="4"/>
    <x v="2"/>
    <x v="2"/>
    <s v="05/13/2025 4:11 PM"/>
    <d v="2025-05-16T12:56:55"/>
    <x v="1"/>
    <s v="451 6032D - RET C221 Dowel"/>
    <n v="315"/>
    <s v="EA"/>
    <s v="Juan C. Vasquez's Crew"/>
  </r>
  <r>
    <n v="101439"/>
    <s v="2024-012"/>
    <s v="Dallas IH 635 U-Turn Bridge"/>
    <s v="168 6001A"/>
    <s v="VEGETATIVE WATERING"/>
    <n v="6828"/>
    <s v="GAL"/>
    <s v="05/14/2025"/>
    <s v="Approved"/>
    <s v="Ramiro Vazquez's Crew"/>
    <s v="Bridge"/>
    <s v="Alberto Zuniga"/>
    <s v="05/15/2025, 06:56"/>
    <m/>
    <s v="0001-01-01T00:00:00Z"/>
    <s v="Jose R. Terrazas Melendez"/>
    <s v="2025-05-16T12:57:07.8360785Z"/>
    <m/>
    <m/>
    <s v="2024-012"/>
    <x v="4"/>
    <x v="2"/>
    <x v="0"/>
    <s v="05/15/2025 6:56 AM"/>
    <d v="2025-05-16T12:57:07"/>
    <x v="0"/>
    <s v="168 6001A - VEGETATIVE WATERING"/>
    <n v="6828"/>
    <s v="GAL"/>
    <s v="Ramiro Vazquez's Crew"/>
  </r>
  <r>
    <n v="101440"/>
    <s v="2024-012"/>
    <s v="Dallas IH 635 U-Turn Bridge"/>
    <s v="500 6001C"/>
    <s v="MOB Erosion"/>
    <n v="1.25"/>
    <s v="WK"/>
    <s v="05/14/2025"/>
    <s v="Approved"/>
    <s v="Ramiro Vazquez's Crew"/>
    <s v="Bridge"/>
    <s v="Alberto Zuniga"/>
    <s v="05/15/2025, 06:58"/>
    <m/>
    <s v="0001-01-01T00:00:00Z"/>
    <s v="Jose R. Terrazas Melendez"/>
    <s v="2025-05-16T12:57:07.8360786Z"/>
    <m/>
    <m/>
    <s v="2024-012"/>
    <x v="4"/>
    <x v="2"/>
    <x v="0"/>
    <s v="05/15/2025 6:58 AM"/>
    <d v="2025-05-16T12:57:07"/>
    <x v="0"/>
    <s v="500 6001C - MOB Erosion"/>
    <n v="1.25"/>
    <s v="WK"/>
    <s v="Ramiro Vazquez's Crew"/>
  </r>
  <r>
    <n v="101454"/>
    <s v="2024-012"/>
    <s v="Dallas IH 635 U-Turn Bridge"/>
    <s v="451 6032D"/>
    <s v="RET C221 Dowel"/>
    <n v="140"/>
    <s v="EA"/>
    <s v="05/14/2025"/>
    <s v="Approved"/>
    <s v="Ramiro Vazquez's Crew"/>
    <s v="Bridge"/>
    <s v="Alberto Zuniga"/>
    <s v="05/15/2025, 07:44"/>
    <m/>
    <s v="0001-01-01T00:00:00Z"/>
    <s v="Jose R. Terrazas Melendez"/>
    <s v="2025-05-16T12:57:07.8360788Z"/>
    <m/>
    <m/>
    <s v="2024-012"/>
    <x v="4"/>
    <x v="2"/>
    <x v="0"/>
    <s v="05/15/2025 7:44 AM"/>
    <d v="2025-05-16T12:57:07"/>
    <x v="0"/>
    <s v="451 6032D - RET C221 Dowel"/>
    <n v="140"/>
    <s v="EA"/>
    <s v="Ramiro Vazquez's Crew"/>
  </r>
  <r>
    <n v="101418"/>
    <s v="2024-012"/>
    <s v="Dallas IH 635 U-Turn Bridge"/>
    <s v="502 6001B"/>
    <s v="TRAFF Daily Ops"/>
    <n v="0.2"/>
    <s v="WK"/>
    <s v="05/14/2025"/>
    <s v="Approved"/>
    <s v="Roberto Lumbreras's Crew"/>
    <s v="Traffic"/>
    <s v="Roberto Lumbreras"/>
    <s v="05/15/2025, 01:47"/>
    <m/>
    <s v="0001-01-01T00:00:00Z"/>
    <s v="Jose R. Terrazas Melendez"/>
    <s v="2025-05-16T12:58:20.5390053Z"/>
    <m/>
    <m/>
    <s v="2024-012"/>
    <x v="4"/>
    <x v="2"/>
    <x v="0"/>
    <s v="05/15/2025 1:47 AM"/>
    <d v="2025-05-16T12:58:20"/>
    <x v="1"/>
    <s v="502 6001B - TRAFF Daily Ops"/>
    <n v="0.2"/>
    <s v="WK"/>
    <s v="Roberto Lumbreras's Crew"/>
  </r>
  <r>
    <n v="101541"/>
    <s v="2024-012"/>
    <s v="Dallas IH 635 U-Turn Bridge"/>
    <s v="502 6001B"/>
    <s v="TRAFF Daily Ops"/>
    <n v="0.01"/>
    <s v="WK"/>
    <s v="05/15/2025"/>
    <s v="Approved"/>
    <s v="Roberto Lumbreras's Crew"/>
    <s v="Traffic"/>
    <s v="Roberto Lumbreras"/>
    <s v="05/16/2025, 07:13"/>
    <m/>
    <s v="0001-01-01T00:00:00Z"/>
    <s v="Jose R. Terrazas Melendez"/>
    <s v="2025-05-16T12:58:20.5390054Z"/>
    <m/>
    <m/>
    <s v="2024-012"/>
    <x v="4"/>
    <x v="2"/>
    <x v="1"/>
    <s v="05/16/2025 7:13 AM"/>
    <d v="2025-05-16T12:58:20"/>
    <x v="0"/>
    <s v="502 6001B - TRAFF Daily Ops"/>
    <n v="0.01"/>
    <s v="WK"/>
    <s v="Roberto Lumbreras's Crew"/>
  </r>
  <r>
    <n v="101237"/>
    <s v="2024-012"/>
    <s v="Dallas IH 635 U-Turn Bridge"/>
    <s v="502 6001B"/>
    <s v="TRAFF Daily Ops"/>
    <n v="0.01"/>
    <s v="WK"/>
    <s v="05/12/2025"/>
    <s v="Approved"/>
    <s v="Roberto Lumbreras's Crew"/>
    <s v="Traffic"/>
    <s v="Roberto Lumbreras"/>
    <s v="05/13/2025, 06:17"/>
    <m/>
    <s v="0001-01-01T00:00:00Z"/>
    <s v="Jose R. Terrazas Melendez"/>
    <s v="2025-05-16T12:58:20.5390044Z"/>
    <m/>
    <m/>
    <s v="2024-012"/>
    <x v="4"/>
    <x v="2"/>
    <x v="3"/>
    <s v="05/13/2025 6:17 AM"/>
    <d v="2025-05-16T12:58:20"/>
    <x v="1"/>
    <s v="502 6001B - TRAFF Daily Ops"/>
    <n v="0.01"/>
    <s v="WK"/>
    <s v="Roberto Lumbreras's Crew"/>
  </r>
  <r>
    <n v="101376"/>
    <s v="2022-023"/>
    <s v="Dallas Riverfront &amp; Cadiz Brid"/>
    <s v="9000 5550B"/>
    <s v="60 WW FM  SOIL REMOVAL/REPLACE"/>
    <n v="200"/>
    <s v="CY"/>
    <s v="05/14/2025"/>
    <s v="Approved"/>
    <s v="Justin - Grading Crew"/>
    <s v="Grading"/>
    <s v="JUSTIN W. OWENS"/>
    <s v="05/14/2025, 10:20"/>
    <m/>
    <s v="0001-01-01T00:00:00Z"/>
    <s v="Kody Hurley"/>
    <s v="2025-05-15T13:44:39.741484Z"/>
    <m/>
    <m/>
    <s v="2022-023"/>
    <x v="11"/>
    <x v="2"/>
    <x v="0"/>
    <s v="05/14/2025 10:20 AM"/>
    <d v="2025-05-15T13:44:39"/>
    <x v="0"/>
    <s v="9000 5550B - 60 WW FM  SOIL REMOVAL/REPLACE"/>
    <n v="200"/>
    <s v="CY"/>
    <s v="Justin - Grading Crew"/>
  </r>
  <r>
    <n v="101377"/>
    <s v="2022-023"/>
    <s v="Dallas Riverfront &amp; Cadiz Brid"/>
    <s v="100 6154C"/>
    <s v="Drill Shaft Support-ALL"/>
    <n v="0.5"/>
    <s v="DAYS"/>
    <s v="05/14/2025"/>
    <s v="Approved"/>
    <s v="Justin - Grading Crew"/>
    <s v="Grading"/>
    <s v="JUSTIN W. OWENS"/>
    <s v="05/14/2025, 10:23"/>
    <m/>
    <s v="0001-01-01T00:00:00Z"/>
    <s v="Kody Hurley"/>
    <s v="2025-05-15T13:44:39.741484Z"/>
    <m/>
    <m/>
    <s v="2022-023"/>
    <x v="11"/>
    <x v="2"/>
    <x v="0"/>
    <s v="05/14/2025 10:23 AM"/>
    <d v="2025-05-15T13:44:39"/>
    <x v="0"/>
    <s v="100 6154C - Drill Shaft Support-ALL"/>
    <n v="0.5"/>
    <s v="DAYS"/>
    <s v="Justin - Grading Crew"/>
  </r>
  <r>
    <n v="101118"/>
    <s v="2022-023"/>
    <s v="Dallas Riverfront &amp; Cadiz Brid"/>
    <s v="9000 5550B"/>
    <s v="60 WW FM  SOIL REMOVAL/REPLACE"/>
    <n v="100"/>
    <s v="CY"/>
    <s v="05/12/2025"/>
    <s v="Approved"/>
    <s v="Justin - Grading Crew"/>
    <s v="Grading"/>
    <s v="JUSTIN W. OWENS"/>
    <s v="05/12/2025, 07:00"/>
    <m/>
    <s v="0001-01-01T00:00:00Z"/>
    <s v="Kody Hurley"/>
    <s v="2025-05-15T13:44:39.741483Z"/>
    <m/>
    <m/>
    <s v="2022-023"/>
    <x v="11"/>
    <x v="2"/>
    <x v="3"/>
    <s v="05/12/2025 7:00 AM"/>
    <d v="2025-05-15T13:44:39"/>
    <x v="1"/>
    <s v="9000 5550B - 60 WW FM  SOIL REMOVAL/REPLACE"/>
    <n v="100"/>
    <s v="CY"/>
    <s v="Justin - Grading Crew"/>
  </r>
  <r>
    <n v="101279"/>
    <s v="2022-023"/>
    <s v="Dallas Riverfront &amp; Cadiz Brid"/>
    <s v="9000 5550B"/>
    <s v="60 WW FM  SOIL REMOVAL/REPLACE"/>
    <n v="200"/>
    <s v="CY"/>
    <s v="05/13/2025"/>
    <s v="Approved"/>
    <s v="Justin - Grading Crew"/>
    <s v="Grading"/>
    <s v="JUSTIN W. OWENS"/>
    <s v="05/13/2025, 12:03"/>
    <m/>
    <s v="0001-01-01T00:00:00Z"/>
    <s v="Kody Hurley"/>
    <s v="2025-05-15T13:44:39.7414839Z"/>
    <m/>
    <m/>
    <s v="2022-023"/>
    <x v="11"/>
    <x v="2"/>
    <x v="2"/>
    <s v="05/13/2025 12:03 PM"/>
    <d v="2025-05-15T13:44:39"/>
    <x v="1"/>
    <s v="9000 5550B - 60 WW FM  SOIL REMOVAL/REPLACE"/>
    <n v="200"/>
    <s v="CY"/>
    <s v="Justin - Grading Crew"/>
  </r>
  <r>
    <n v="101416"/>
    <s v="2022-023"/>
    <s v="Dallas Riverfront &amp; Cadiz Brid"/>
    <s v="100 6050B"/>
    <s v="Maintenance of Traffic Control"/>
    <n v="0.2"/>
    <s v="WK"/>
    <s v="05/14/2025"/>
    <s v="Approved"/>
    <s v="Roberto Lumbreras's Crew"/>
    <s v="Traffic"/>
    <s v="Roberto Lumbreras"/>
    <s v="05/15/2025, 01:35"/>
    <m/>
    <s v="0001-01-01T00:00:00Z"/>
    <s v="Kody Hurley"/>
    <s v="2025-05-15T13:47:48.8689396Z"/>
    <m/>
    <m/>
    <s v="2022-023"/>
    <x v="11"/>
    <x v="2"/>
    <x v="0"/>
    <s v="05/15/2025 1:35 AM"/>
    <d v="2025-05-15T13:47:48"/>
    <x v="0"/>
    <s v="100 6050B - Maintenance of Traffic Control"/>
    <n v="0.2"/>
    <s v="WK"/>
    <s v="Roberto Lumbreras's Crew"/>
  </r>
  <r>
    <n v="101267"/>
    <s v="2022-023"/>
    <s v="Dallas Riverfront &amp; Cadiz Brid"/>
    <s v="100 6154C"/>
    <s v="Drill Shaft Support-ALL"/>
    <n v="0.5"/>
    <s v="DAYS"/>
    <s v="05/12/2025"/>
    <s v="Approved"/>
    <s v="Justin - Grading Crew"/>
    <s v="Grading"/>
    <s v="Kody Hurley"/>
    <s v="05/13/2025, 08:12"/>
    <m/>
    <s v="0001-01-01T00:00:00Z"/>
    <s v="Kody Hurley"/>
    <s v="2025-05-15T13:44:39.7414838Z"/>
    <m/>
    <m/>
    <s v="2022-023"/>
    <x v="11"/>
    <x v="2"/>
    <x v="3"/>
    <s v="05/13/2025 8:12 AM"/>
    <d v="2025-05-15T13:44:39"/>
    <x v="1"/>
    <s v="100 6154C - Drill Shaft Support-ALL"/>
    <n v="0.5"/>
    <s v="DAYS"/>
    <s v="Justin - Grading Crew"/>
  </r>
  <r>
    <n v="101460"/>
    <s v="2022-023"/>
    <s v="Dallas Riverfront &amp; Cadiz Brid"/>
    <s v="100 6152A"/>
    <s v="36in Drilled Shaft-SUB"/>
    <n v="58"/>
    <s v="LF"/>
    <s v="05/15/2025"/>
    <s v="Approved"/>
    <m/>
    <m/>
    <s v="Kody Hurley"/>
    <s v="05/15/2025, 08:49"/>
    <m/>
    <s v="0001-01-01T00:00:00Z"/>
    <s v="Kody Hurley"/>
    <s v="2025-05-15T13:51:12.8584037Z"/>
    <m/>
    <m/>
    <s v="2022-023"/>
    <x v="11"/>
    <x v="2"/>
    <x v="1"/>
    <s v="05/15/2025 8:49 AM"/>
    <d v="2025-05-15T13:51:12"/>
    <x v="0"/>
    <s v="100 6152A - 36in Drilled Shaft-SUB"/>
    <n v="58"/>
    <s v="LF"/>
    <d v="1899-12-30T00:00:00"/>
  </r>
  <r>
    <n v="101461"/>
    <s v="2022-023"/>
    <s v="Dallas Riverfront &amp; Cadiz Brid"/>
    <s v="100 6152B"/>
    <s v="36in DS-Steel"/>
    <n v="58"/>
    <s v="LF"/>
    <s v="05/15/2025"/>
    <s v="Approved"/>
    <m/>
    <m/>
    <s v="Kody Hurley"/>
    <s v="05/15/2025, 08:51"/>
    <m/>
    <s v="0001-01-01T00:00:00Z"/>
    <s v="Kody Hurley"/>
    <s v="2025-05-15T13:51:12.8584038Z"/>
    <m/>
    <m/>
    <s v="2022-023"/>
    <x v="11"/>
    <x v="2"/>
    <x v="1"/>
    <s v="05/15/2025 8:51 AM"/>
    <d v="2025-05-15T13:51:12"/>
    <x v="0"/>
    <s v="100 6152B - 36in DS-Steel"/>
    <n v="58"/>
    <s v="LF"/>
    <d v="1899-12-30T00:00:00"/>
  </r>
  <r>
    <n v="101158"/>
    <s v="2022-023"/>
    <s v="Dallas Riverfront &amp; Cadiz Brid"/>
    <s v="100 6152B"/>
    <s v="36in DS-Steel"/>
    <n v="58"/>
    <s v="LF"/>
    <s v="05/12/2025"/>
    <s v="Approved"/>
    <m/>
    <m/>
    <s v="Kody Hurley"/>
    <s v="05/12/2025, 09:54"/>
    <m/>
    <s v="0001-01-01T00:00:00Z"/>
    <s v="Kody Hurley"/>
    <s v="2025-05-15T13:51:12.8584028Z"/>
    <m/>
    <m/>
    <s v="2022-023"/>
    <x v="11"/>
    <x v="2"/>
    <x v="3"/>
    <s v="05/12/2025 9:54 AM"/>
    <d v="2025-05-15T13:51:12"/>
    <x v="1"/>
    <s v="100 6152B - 36in DS-Steel"/>
    <n v="58"/>
    <s v="LF"/>
    <d v="1899-12-30T00:00:00"/>
  </r>
  <r>
    <n v="101374"/>
    <s v="2022-008"/>
    <s v="Gregg CS Bridge Replacement"/>
    <s v="9000 100C"/>
    <s v="LD INOUT SHOW UP REPAIR LABOR"/>
    <n v="2.2000000000000001E-3"/>
    <s v="LS"/>
    <s v="05/13/2025"/>
    <s v="Approved"/>
    <s v="Leonel Munoz"/>
    <s v="Bridge"/>
    <s v="Leonel Munoz"/>
    <s v="05/14/2025, 09:53"/>
    <m/>
    <s v="0001-01-01T00:00:00Z"/>
    <s v="Samuel A. Bach"/>
    <s v="2025-05-16T20:32:16.3471328Z"/>
    <m/>
    <m/>
    <s v="2022-008"/>
    <x v="21"/>
    <x v="6"/>
    <x v="2"/>
    <s v="05/14/2025 9:53 AM"/>
    <d v="2025-05-16T20:32:16"/>
    <x v="1"/>
    <s v="9000 100C - LD INOUT SHOW UP REPAIR LABOR"/>
    <n v="2.2000000000000001E-3"/>
    <s v="LS"/>
    <s v="Leonel Munoz"/>
  </r>
  <r>
    <n v="101555"/>
    <s v="2022-008"/>
    <s v="Gregg CS Bridge Replacement"/>
    <s v="9000 100H"/>
    <s v="PUNCH LIST"/>
    <n v="7.4999999999999997E-2"/>
    <s v="LS"/>
    <s v="05/14/2025"/>
    <s v="Approved"/>
    <s v="Leonel Munoz"/>
    <s v="Bridge"/>
    <s v="Samuel A. Bach"/>
    <s v="05/16/2025, 11:40"/>
    <m/>
    <s v="0001-01-01T00:00:00Z"/>
    <s v="Samuel A. Bach"/>
    <s v="2025-05-16T20:32:16.3471329Z"/>
    <m/>
    <m/>
    <s v="2022-008"/>
    <x v="21"/>
    <x v="6"/>
    <x v="0"/>
    <s v="05/16/2025 11:40 AM"/>
    <d v="2025-05-16T20:32:16"/>
    <x v="0"/>
    <s v="9000 100H - PUNCH LIST"/>
    <n v="7.4999999999999997E-2"/>
    <s v="LS"/>
    <s v="Leonel Munoz"/>
  </r>
  <r>
    <n v="101556"/>
    <s v="2022-008"/>
    <s v="Gregg CS Bridge Replacement"/>
    <s v="644 6084A"/>
    <s v="IN SRSS AM (RAIL)(90 MPH)(T MO"/>
    <n v="1"/>
    <s v="EA"/>
    <s v="05/15/2025"/>
    <s v="Approved"/>
    <s v="Leonel Munoz"/>
    <s v="Bridge"/>
    <s v="Samuel A. Bach"/>
    <s v="05/16/2025, 11:41"/>
    <m/>
    <s v="0001-01-01T00:00:00Z"/>
    <s v="Samuel A. Bach"/>
    <s v="2025-05-16T20:32:16.347133Z"/>
    <m/>
    <m/>
    <s v="2022-008"/>
    <x v="21"/>
    <x v="6"/>
    <x v="1"/>
    <s v="05/16/2025 11:41 AM"/>
    <d v="2025-05-16T20:32:16"/>
    <x v="0"/>
    <s v="644 6084A - IN SRSS AM (RAIL)(90 MPH)(T MO"/>
    <n v="1"/>
    <s v="EA"/>
    <s v="Leonel Munoz"/>
  </r>
  <r>
    <n v="101557"/>
    <s v="2022-008"/>
    <s v="Gregg CS Bridge Replacement"/>
    <s v="9000 100H"/>
    <s v="PUNCH LIST"/>
    <n v="0.05"/>
    <s v="LS"/>
    <s v="05/15/2025"/>
    <s v="Approved"/>
    <s v="Leonel Munoz"/>
    <s v="Bridge"/>
    <s v="Samuel A. Bach"/>
    <s v="05/16/2025, 11:44"/>
    <m/>
    <s v="0001-01-01T00:00:00Z"/>
    <s v="Samuel A. Bach"/>
    <s v="2025-05-16T20:32:16.3471332Z"/>
    <m/>
    <m/>
    <s v="2022-008"/>
    <x v="21"/>
    <x v="6"/>
    <x v="1"/>
    <s v="05/16/2025 11:44 AM"/>
    <d v="2025-05-16T20:32:16"/>
    <x v="0"/>
    <s v="9000 100H - PUNCH LIST"/>
    <n v="0.05"/>
    <s v="LS"/>
    <s v="Leonel Munoz"/>
  </r>
  <r>
    <n v="101558"/>
    <s v="2022-008"/>
    <s v="Gregg CS Bridge Replacement"/>
    <s v="644 6084A"/>
    <s v="IN SRSS AM (RAIL)(90 MPH)(T MO"/>
    <n v="2"/>
    <s v="EA"/>
    <s v="05/16/2025"/>
    <s v="Approved"/>
    <s v="Leonel Munoz"/>
    <s v="Bridge"/>
    <s v="Samuel A. Bach"/>
    <s v="05/16/2025, 11:44"/>
    <m/>
    <s v="0001-01-01T00:00:00Z"/>
    <s v="Samuel A. Bach"/>
    <s v="2025-05-16T20:32:16.3471332Z"/>
    <m/>
    <m/>
    <s v="2022-008"/>
    <x v="21"/>
    <x v="6"/>
    <x v="4"/>
    <s v="05/16/2025 11:44 AM"/>
    <d v="2025-05-16T20:32:16"/>
    <x v="0"/>
    <s v="644 6084A - IN SRSS AM (RAIL)(90 MPH)(T MO"/>
    <n v="2"/>
    <s v="EA"/>
    <s v="Leonel Munoz"/>
  </r>
  <r>
    <n v="101559"/>
    <s v="2022-008"/>
    <s v="Gregg CS Bridge Replacement"/>
    <s v="9000 100H"/>
    <s v="PUNCH LIST"/>
    <n v="2.5000000000000001E-2"/>
    <s v="LS"/>
    <s v="05/16/2025"/>
    <s v="Approved"/>
    <s v="Leonel Munoz"/>
    <s v="Bridge"/>
    <s v="Samuel A. Bach"/>
    <s v="05/16/2025, 11:44"/>
    <m/>
    <s v="0001-01-01T00:00:00Z"/>
    <s v="Samuel A. Bach"/>
    <s v="2025-05-16T20:32:16.3471334Z"/>
    <m/>
    <m/>
    <s v="2022-008"/>
    <x v="21"/>
    <x v="6"/>
    <x v="4"/>
    <s v="05/16/2025 11:44 AM"/>
    <d v="2025-05-16T20:32:16"/>
    <x v="0"/>
    <s v="9000 100H - PUNCH LIST"/>
    <n v="2.5000000000000001E-2"/>
    <s v="LS"/>
    <s v="Leonel Munoz"/>
  </r>
  <r>
    <n v="101373"/>
    <s v="2022-008"/>
    <s v="Gregg CS Bridge Replacement"/>
    <s v="9000 100H"/>
    <s v="PUNCH LIST"/>
    <n v="7.4999999999999997E-2"/>
    <s v="LS"/>
    <s v="05/13/2025"/>
    <s v="Approved"/>
    <s v="Leonel Munoz"/>
    <s v="Bridge"/>
    <s v="Samuel A. Bach"/>
    <s v="05/14/2025, 09:44"/>
    <m/>
    <s v="0001-01-01T00:00:00Z"/>
    <s v="Samuel A. Bach"/>
    <s v="2025-05-16T20:32:16.3471316Z"/>
    <m/>
    <m/>
    <s v="2022-008"/>
    <x v="21"/>
    <x v="6"/>
    <x v="2"/>
    <s v="05/14/2025 9:44 AM"/>
    <d v="2025-05-16T20:32:16"/>
    <x v="1"/>
    <s v="9000 100H - PUNCH LIST"/>
    <n v="7.4999999999999997E-2"/>
    <s v="LS"/>
    <s v="Leonel Munoz"/>
  </r>
  <r>
    <n v="101215"/>
    <s v="2024-028"/>
    <s v="Harris VA Bearing Pad Replacem"/>
    <s v="502 6001B"/>
    <s v="TRAFFIC C  Daily Closures"/>
    <n v="0.01"/>
    <s v="DAY"/>
    <s v="05/12/2025"/>
    <s v="Approved"/>
    <s v="Reyneri Caballero's Crew"/>
    <s v="Traffic"/>
    <s v="Reyneri M. Caballero"/>
    <s v="05/12/2025, 18:55"/>
    <m/>
    <s v="0001-01-01T00:00:00Z"/>
    <s v="Luis A. Morales"/>
    <s v="2025-05-15T13:48:06.952213Z"/>
    <m/>
    <m/>
    <s v="2024-028"/>
    <x v="7"/>
    <x v="0"/>
    <x v="3"/>
    <s v="05/12/2025 6:55 PM"/>
    <d v="2025-05-15T13:48:06"/>
    <x v="1"/>
    <s v="502 6001B - TRAFFIC C  Daily Closures"/>
    <n v="0.01"/>
    <s v="DAY"/>
    <s v="Reyneri Caballero's Crew"/>
  </r>
  <r>
    <n v="101240"/>
    <s v="2023-014"/>
    <s v="Tarrant IH 20 US 81 Bridge Dec"/>
    <s v="502 6001B"/>
    <s v="BARRICADES Traffic Maintenance"/>
    <n v="0.01"/>
    <s v="WK"/>
    <s v="05/12/2025"/>
    <s v="Approved"/>
    <s v="Roberto Lumbreras's Crew"/>
    <s v="Traffic"/>
    <s v="Roberto Lumbreras"/>
    <s v="05/13/2025, 06:22"/>
    <m/>
    <s v="0001-01-01T00:00:00Z"/>
    <s v="Roberto Guerrero Jr"/>
    <s v="2025-05-13T15:22:51.6012772Z"/>
    <m/>
    <m/>
    <s v="2023-014"/>
    <x v="22"/>
    <x v="1"/>
    <x v="3"/>
    <s v="05/13/2025 6:22 AM"/>
    <d v="2025-05-13T15:22:51"/>
    <x v="0"/>
    <s v="502 6001B - BARRICADES Traffic Maintenance"/>
    <n v="0.01"/>
    <s v="WK"/>
    <s v="Roberto Lumbreras's Crew"/>
  </r>
  <r>
    <n v="101583"/>
    <s v="2023-014"/>
    <s v="Tarrant IH 20 US 81 Bridge Dec"/>
    <s v="446 6002B"/>
    <s v="CLEAN PAINT SUPPORT"/>
    <n v="232"/>
    <s v="DOL"/>
    <s v="05/16/2025"/>
    <s v="Approved"/>
    <s v="Jesus Rodarte's Crew"/>
    <s v="Bridge"/>
    <s v="Jesus O. Rodarte Serrano"/>
    <s v="05/16/2025, 17:39"/>
    <m/>
    <s v="0001-01-01T00:00:00Z"/>
    <s v="Roberto Guerrero Jr"/>
    <s v="2025-05-19T11:28:44.5644559Z"/>
    <m/>
    <m/>
    <s v="2023-014"/>
    <x v="22"/>
    <x v="1"/>
    <x v="4"/>
    <s v="05/16/2025 5:39 PM"/>
    <d v="2025-05-19T11:28:44"/>
    <x v="1"/>
    <s v="446 6002B - CLEAN PAINT SUPPORT"/>
    <n v="232"/>
    <s v="DOL"/>
    <s v="Jesus Rodarte's Crew"/>
  </r>
  <r>
    <n v="101312"/>
    <s v="2023-014"/>
    <s v="Tarrant IH 20 US 81 Bridge Dec"/>
    <s v="446 6002B"/>
    <s v="CLEAN PAINT SUPPORT"/>
    <n v="812"/>
    <s v="DOL"/>
    <s v="05/13/2025"/>
    <s v="Approved"/>
    <s v="Jesus Rodarte's Crew"/>
    <s v="Bridge"/>
    <s v="Jesus O. Rodarte Serrano"/>
    <s v="05/13/2025, 16:43"/>
    <m/>
    <s v="0001-01-01T00:00:00Z"/>
    <s v="Roberto Guerrero Jr"/>
    <s v="2025-05-19T11:28:44.5644548Z"/>
    <m/>
    <m/>
    <s v="2023-014"/>
    <x v="22"/>
    <x v="1"/>
    <x v="2"/>
    <s v="05/13/2025 4:43 PM"/>
    <d v="2025-05-19T11:28:44"/>
    <x v="1"/>
    <s v="446 6002B - CLEAN PAINT SUPPORT"/>
    <n v="812"/>
    <s v="DOL"/>
    <s v="Jesus Rodarte's Crew"/>
  </r>
  <r>
    <n v="101179"/>
    <s v="2023-014"/>
    <s v="Tarrant IH 20 US 81 Bridge Dec"/>
    <s v="446 6002B"/>
    <s v="CLEAN PAINT SUPPORT"/>
    <n v="812"/>
    <s v="DOL"/>
    <s v="05/12/2025"/>
    <s v="Approved"/>
    <s v="Jesus Rodarte's Crew"/>
    <s v="Bridge"/>
    <s v="Jesus O. Rodarte Serrano"/>
    <s v="05/12/2025, 16:27"/>
    <m/>
    <s v="0001-01-01T00:00:00Z"/>
    <s v="Roberto Guerrero Jr"/>
    <s v="2025-05-19T11:28:44.5638483Z"/>
    <m/>
    <m/>
    <s v="2023-014"/>
    <x v="22"/>
    <x v="1"/>
    <x v="3"/>
    <s v="05/12/2025 4:27 PM"/>
    <d v="2025-05-19T11:28:44"/>
    <x v="1"/>
    <s v="446 6002B - CLEAN PAINT SUPPORT"/>
    <n v="812"/>
    <s v="DOL"/>
    <s v="Jesus Rodarte's Crew"/>
  </r>
  <r>
    <n v="101496"/>
    <s v="2023-014"/>
    <s v="Tarrant IH 20 US 81 Bridge Dec"/>
    <s v="446 6002B"/>
    <s v="CLEAN PAINT SUPPORT"/>
    <n v="812"/>
    <s v="DOL"/>
    <s v="05/15/2025"/>
    <s v="Approved"/>
    <s v="Jesus Rodarte's Crew"/>
    <s v="Bridge"/>
    <s v="Jesus O. Rodarte Serrano"/>
    <s v="05/15/2025, 17:52"/>
    <m/>
    <s v="0001-01-01T00:00:00Z"/>
    <s v="Roberto Guerrero Jr"/>
    <s v="2025-05-19T11:28:44.5644557Z"/>
    <m/>
    <m/>
    <s v="2023-014"/>
    <x v="22"/>
    <x v="1"/>
    <x v="1"/>
    <s v="05/15/2025 5:52 PM"/>
    <d v="2025-05-19T11:28:44"/>
    <x v="1"/>
    <s v="446 6002B - CLEAN PAINT SUPPORT"/>
    <n v="812"/>
    <s v="DOL"/>
    <s v="Jesus Rodarte's Crew"/>
  </r>
  <r>
    <n v="101392"/>
    <s v="2023-014"/>
    <s v="Tarrant IH 20 US 81 Bridge Dec"/>
    <s v="446 6002B"/>
    <s v="CLEAN PAINT SUPPORT"/>
    <n v="812"/>
    <s v="DOL"/>
    <s v="05/14/2025"/>
    <s v="Approved"/>
    <s v="Jesus Rodarte's Crew"/>
    <s v="Bridge"/>
    <s v="Jesus O. Rodarte Serrano"/>
    <s v="05/14/2025, 16:22"/>
    <m/>
    <s v="0001-01-01T00:00:00Z"/>
    <s v="Roberto Guerrero Jr"/>
    <s v="2025-05-19T11:28:44.5644555Z"/>
    <m/>
    <m/>
    <s v="2023-014"/>
    <x v="22"/>
    <x v="1"/>
    <x v="0"/>
    <s v="05/14/2025 4:22 PM"/>
    <d v="2025-05-19T11:28:44"/>
    <x v="1"/>
    <s v="446 6002B - CLEAN PAINT SUPPORT"/>
    <n v="812"/>
    <s v="DOL"/>
    <s v="Jesus Rodarte's Crew"/>
  </r>
  <r>
    <n v="101432"/>
    <s v="2021-017"/>
    <s v="Plano Collin Creek Culvert Imp"/>
    <s v="520 7001A"/>
    <s v="Clean Project  2% of DL"/>
    <n v="0.35"/>
    <s v="WK"/>
    <s v="05/14/2025"/>
    <s v="Approved"/>
    <s v="Jose Rivera's Crew"/>
    <s v="Concrete"/>
    <s v="Jose J. Rivera"/>
    <s v="05/15/2025, 06:44"/>
    <m/>
    <s v="0001-01-01T00:00:00Z"/>
    <s v="Adam H. Goode"/>
    <s v="2025-05-16T13:29:36.5450094Z"/>
    <m/>
    <m/>
    <s v="2021-017"/>
    <x v="8"/>
    <x v="2"/>
    <x v="0"/>
    <s v="05/15/2025 6:44 AM"/>
    <d v="2025-05-16T13:29:36"/>
    <x v="0"/>
    <s v="520 7001A - Clean Project  2% of DL"/>
    <n v="0.35"/>
    <s v="WK"/>
    <s v="Jose Rivera's Crew"/>
  </r>
  <r>
    <n v="101372"/>
    <s v="2021-017"/>
    <s v="Plano Collin Creek Culvert Imp"/>
    <s v="520 7001A"/>
    <s v="Clean Project  2% of DL"/>
    <n v="0.35"/>
    <s v="WK"/>
    <s v="05/13/2025"/>
    <s v="Approved"/>
    <s v="Jose Rivera's Crew"/>
    <s v="Concrete"/>
    <s v="Jose J. Rivera"/>
    <s v="05/14/2025, 09:28"/>
    <m/>
    <s v="0001-01-01T00:00:00Z"/>
    <s v="Adam H. Goode"/>
    <s v="2025-05-16T13:29:36.5450092Z"/>
    <m/>
    <m/>
    <s v="2021-017"/>
    <x v="8"/>
    <x v="2"/>
    <x v="2"/>
    <s v="05/14/2025 9:28 AM"/>
    <d v="2025-05-16T13:29:36"/>
    <x v="1"/>
    <s v="520 7001A - Clean Project  2% of DL"/>
    <n v="0.35"/>
    <s v="WK"/>
    <s v="Jose Rivera's Crew"/>
  </r>
  <r>
    <n v="101272"/>
    <s v="2021-017"/>
    <s v="Plano Collin Creek Culvert Imp"/>
    <s v="520 7001A"/>
    <s v="Clean Project  2% of DL"/>
    <n v="0.35"/>
    <s v="WK"/>
    <s v="05/12/2025"/>
    <s v="Approved"/>
    <s v="Jose Rivera's Crew"/>
    <s v="Concrete"/>
    <s v="Jose J. Rivera"/>
    <s v="05/13/2025, 10:36"/>
    <m/>
    <s v="0001-01-01T00:00:00Z"/>
    <s v="Adam H. Goode"/>
    <s v="2025-05-16T13:29:36.5450079Z"/>
    <m/>
    <m/>
    <s v="2021-017"/>
    <x v="8"/>
    <x v="2"/>
    <x v="3"/>
    <s v="05/13/2025 10:36 AM"/>
    <d v="2025-05-16T13:29:36"/>
    <x v="1"/>
    <s v="520 7001A - Clean Project  2% of DL"/>
    <n v="0.35"/>
    <s v="WK"/>
    <s v="Jose Rivera's Crew"/>
  </r>
  <r>
    <n v="101551"/>
    <s v="2021-017"/>
    <s v="Plano Collin Creek Culvert Imp"/>
    <s v="520 7001A"/>
    <s v="Clean Project  2% of DL"/>
    <n v="0.35"/>
    <s v="WK"/>
    <s v="05/15/2025"/>
    <s v="Approved"/>
    <s v="Jose Rivera's Crew"/>
    <s v="Concrete"/>
    <s v="Jose J. Rivera"/>
    <s v="05/16/2025, 08:21"/>
    <m/>
    <s v="0001-01-01T00:00:00Z"/>
    <s v="Adam H. Goode"/>
    <s v="2025-05-16T13:29:36.5450095Z"/>
    <m/>
    <m/>
    <s v="2021-017"/>
    <x v="8"/>
    <x v="2"/>
    <x v="1"/>
    <s v="05/16/2025 8:21 AM"/>
    <d v="2025-05-16T13:29:36"/>
    <x v="0"/>
    <s v="520 7001A - Clean Project  2% of DL"/>
    <n v="0.35"/>
    <s v="WK"/>
    <s v="Jose Rivera's Crew"/>
  </r>
  <r>
    <n v="101417"/>
    <s v="2024-024"/>
    <s v="Tarrant CS Intersection Improv"/>
    <s v="502 6001B"/>
    <s v="TRAFF Ragle Main"/>
    <n v="0.1"/>
    <s v="WK"/>
    <s v="05/14/2025"/>
    <s v="Approved"/>
    <s v="Roberto Lumbreras's Crew"/>
    <s v="Traffic"/>
    <s v="Roberto Lumbreras"/>
    <s v="05/15/2025, 01:40"/>
    <m/>
    <s v="0001-01-01T00:00:00Z"/>
    <s v="Saul Martinez Alvarez"/>
    <s v="2025-05-16T12:28:42.4333989Z"/>
    <m/>
    <m/>
    <s v="2024-024"/>
    <x v="23"/>
    <x v="1"/>
    <x v="0"/>
    <s v="05/15/2025 1:40 AM"/>
    <d v="2025-05-16T12:28:42"/>
    <x v="1"/>
    <s v="502 6001B - TRAFF Ragle Main"/>
    <n v="0.1"/>
    <s v="WK"/>
    <s v="Roberto Lumbreras's Crew"/>
  </r>
  <r>
    <n v="101540"/>
    <s v="2024-024"/>
    <s v="Tarrant CS Intersection Improv"/>
    <s v="502 6001B"/>
    <s v="TRAFF Ragle Main"/>
    <n v="0.7"/>
    <s v="WK"/>
    <s v="05/15/2025"/>
    <s v="Approved"/>
    <s v="Roberto Lumbreras's Crew"/>
    <s v="Traffic"/>
    <s v="Roberto Lumbreras"/>
    <s v="05/16/2025, 07:12"/>
    <m/>
    <s v="0001-01-01T00:00:00Z"/>
    <s v="Saul Martinez Alvarez"/>
    <s v="2025-05-16T12:28:42.433399Z"/>
    <m/>
    <m/>
    <s v="2024-024"/>
    <x v="23"/>
    <x v="1"/>
    <x v="1"/>
    <s v="05/16/2025 7:12 AM"/>
    <d v="2025-05-16T12:28:42"/>
    <x v="0"/>
    <s v="502 6001B - TRAFF Ragle Main"/>
    <n v="0.7"/>
    <s v="WK"/>
    <s v="Roberto Lumbreras's Crew"/>
  </r>
  <r>
    <n v="101343"/>
    <s v="2024-024"/>
    <s v="Tarrant CS Intersection Improv"/>
    <s v="502 6001B"/>
    <s v="TRAFF Ragle Main"/>
    <n v="0.2"/>
    <s v="WK"/>
    <s v="05/13/2025"/>
    <s v="Approved"/>
    <s v="Roberto Lumbreras's Crew"/>
    <s v="Traffic"/>
    <s v="Roberto Lumbreras"/>
    <s v="05/14/2025, 06:31"/>
    <m/>
    <s v="0001-01-01T00:00:00Z"/>
    <s v="Saul Martinez Alvarez"/>
    <s v="2025-05-16T12:28:42.433398Z"/>
    <m/>
    <m/>
    <s v="2024-024"/>
    <x v="23"/>
    <x v="1"/>
    <x v="2"/>
    <s v="05/14/2025 6:31 AM"/>
    <d v="2025-05-16T12:28:42"/>
    <x v="1"/>
    <s v="502 6001B - TRAFF Ragle Main"/>
    <n v="0.2"/>
    <s v="WK"/>
    <s v="Roberto Lumbreras's Crew"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  <r>
    <m/>
    <m/>
    <m/>
    <m/>
    <m/>
    <m/>
    <m/>
    <m/>
    <m/>
    <m/>
    <m/>
    <m/>
    <m/>
    <m/>
    <m/>
    <m/>
    <m/>
    <m/>
    <m/>
    <m/>
    <x v="24"/>
    <x v="7"/>
    <x v="7"/>
    <m/>
    <m/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6BB8C-44BE-4618-9322-6173CF14F7CE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4">
  <location ref="A2:J25" firstHeaderRow="1" firstDataRow="3" firstDataCol="3"/>
  <pivotFields count="3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1">
        <item x="31"/>
        <item m="1" x="49"/>
        <item x="1"/>
        <item m="1" x="44"/>
        <item m="1" x="39"/>
        <item x="19"/>
        <item x="7"/>
        <item m="1" x="40"/>
        <item x="20"/>
        <item m="1" x="50"/>
        <item m="1" x="36"/>
        <item x="13"/>
        <item x="6"/>
        <item x="28"/>
        <item x="25"/>
        <item m="1" x="34"/>
        <item m="1" x="46"/>
        <item m="1" x="45"/>
        <item m="1" x="48"/>
        <item x="4"/>
        <item x="5"/>
        <item x="17"/>
        <item m="1" x="38"/>
        <item x="30"/>
        <item x="0"/>
        <item x="9"/>
        <item m="1" x="37"/>
        <item m="1" x="33"/>
        <item x="21"/>
        <item x="24"/>
        <item x="27"/>
        <item x="26"/>
        <item x="22"/>
        <item x="3"/>
        <item x="12"/>
        <item x="2"/>
        <item m="1" x="42"/>
        <item m="1" x="41"/>
        <item m="1" x="35"/>
        <item x="11"/>
        <item x="29"/>
        <item x="15"/>
        <item x="23"/>
        <item x="18"/>
        <item m="1" x="43"/>
        <item x="16"/>
        <item m="1" x="47"/>
        <item x="8"/>
        <item x="10"/>
        <item x="14"/>
        <item m="1"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4">
        <item x="15"/>
        <item x="17"/>
        <item x="28"/>
        <item x="10"/>
        <item m="1" x="34"/>
        <item x="23"/>
        <item m="1" x="48"/>
        <item x="20"/>
        <item m="1" x="40"/>
        <item x="19"/>
        <item x="24"/>
        <item m="1" x="47"/>
        <item m="1" x="36"/>
        <item m="1" x="46"/>
        <item m="1" x="50"/>
        <item x="31"/>
        <item x="0"/>
        <item x="6"/>
        <item x="25"/>
        <item m="1" x="51"/>
        <item x="30"/>
        <item x="27"/>
        <item x="26"/>
        <item x="5"/>
        <item x="1"/>
        <item x="9"/>
        <item x="7"/>
        <item m="1" x="49"/>
        <item m="1" x="33"/>
        <item m="1" x="41"/>
        <item x="14"/>
        <item x="16"/>
        <item x="22"/>
        <item m="1" x="53"/>
        <item m="1" x="37"/>
        <item m="1" x="52"/>
        <item m="1" x="44"/>
        <item m="1" x="32"/>
        <item x="21"/>
        <item x="12"/>
        <item m="1" x="38"/>
        <item x="18"/>
        <item x="2"/>
        <item x="3"/>
        <item x="8"/>
        <item m="1" x="43"/>
        <item m="1" x="42"/>
        <item m="1" x="45"/>
        <item x="13"/>
        <item m="1" x="35"/>
        <item m="1" x="39"/>
        <item x="11"/>
        <item x="4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48">
        <item m="1" x="246"/>
        <item m="1" x="245"/>
        <item m="1" x="242"/>
        <item m="1" x="244"/>
        <item m="1" x="243"/>
        <item m="1" x="247"/>
        <item m="1" x="239"/>
        <item m="1" x="235"/>
        <item m="1" x="241"/>
        <item m="1" x="238"/>
        <item m="1" x="236"/>
        <item m="1" x="237"/>
        <item m="1" x="240"/>
        <item m="1" x="230"/>
        <item m="1" x="231"/>
        <item m="1" x="232"/>
        <item m="1" x="229"/>
        <item m="1" x="228"/>
        <item m="1" x="234"/>
        <item m="1" x="233"/>
        <item m="1" x="227"/>
        <item m="1" x="222"/>
        <item m="1" x="223"/>
        <item m="1" x="224"/>
        <item m="1" x="221"/>
        <item m="1" x="225"/>
        <item m="1" x="226"/>
        <item m="1" x="220"/>
        <item m="1" x="216"/>
        <item m="1" x="217"/>
        <item m="1" x="218"/>
        <item m="1" x="214"/>
        <item m="1" x="215"/>
        <item m="1" x="219"/>
        <item m="1" x="212"/>
        <item m="1" x="213"/>
        <item m="1" x="211"/>
        <item m="1" x="209"/>
        <item m="1" x="208"/>
        <item m="1" x="207"/>
        <item m="1" x="210"/>
        <item m="1" x="201"/>
        <item m="1" x="204"/>
        <item m="1" x="202"/>
        <item m="1" x="203"/>
        <item m="1" x="200"/>
        <item m="1" x="206"/>
        <item m="1" x="205"/>
        <item m="1" x="196"/>
        <item m="1" x="198"/>
        <item m="1" x="199"/>
        <item m="1" x="195"/>
        <item m="1" x="197"/>
        <item m="1" x="193"/>
        <item m="1" x="194"/>
        <item m="1" x="192"/>
        <item m="1" x="187"/>
        <item m="1" x="186"/>
        <item m="1" x="189"/>
        <item m="1" x="188"/>
        <item m="1" x="190"/>
        <item m="1" x="191"/>
        <item m="1" x="179"/>
        <item m="1" x="182"/>
        <item m="1" x="181"/>
        <item m="1" x="180"/>
        <item m="1" x="183"/>
        <item m="1" x="185"/>
        <item m="1" x="184"/>
        <item m="1" x="178"/>
        <item m="1" x="173"/>
        <item m="1" x="174"/>
        <item m="1" x="172"/>
        <item m="1" x="177"/>
        <item m="1" x="175"/>
        <item m="1" x="176"/>
        <item m="1" x="168"/>
        <item m="1" x="171"/>
        <item m="1" x="165"/>
        <item m="1" x="166"/>
        <item m="1" x="170"/>
        <item m="1" x="167"/>
        <item m="1" x="169"/>
        <item m="1" x="159"/>
        <item m="1" x="163"/>
        <item m="1" x="160"/>
        <item m="1" x="158"/>
        <item m="1" x="162"/>
        <item m="1" x="161"/>
        <item m="1" x="164"/>
        <item m="1" x="153"/>
        <item m="1" x="154"/>
        <item m="1" x="152"/>
        <item m="1" x="151"/>
        <item m="1" x="155"/>
        <item m="1" x="157"/>
        <item m="1" x="156"/>
        <item m="1" x="146"/>
        <item m="1" x="150"/>
        <item m="1" x="147"/>
        <item m="1" x="148"/>
        <item m="1" x="144"/>
        <item m="1" x="145"/>
        <item m="1" x="149"/>
        <item m="1" x="137"/>
        <item m="1" x="138"/>
        <item m="1" x="139"/>
        <item m="1" x="140"/>
        <item m="1" x="141"/>
        <item m="1" x="143"/>
        <item m="1" x="142"/>
        <item m="1" x="133"/>
        <item m="1" x="131"/>
        <item m="1" x="134"/>
        <item m="1" x="135"/>
        <item m="1" x="132"/>
        <item m="1" x="136"/>
        <item m="1" x="124"/>
        <item m="1" x="125"/>
        <item m="1" x="126"/>
        <item m="1" x="127"/>
        <item m="1" x="128"/>
        <item m="1" x="130"/>
        <item m="1" x="129"/>
        <item m="1" x="118"/>
        <item m="1" x="119"/>
        <item m="1" x="120"/>
        <item m="1" x="122"/>
        <item m="1" x="123"/>
        <item m="1" x="121"/>
        <item m="1" x="111"/>
        <item m="1" x="114"/>
        <item m="1" x="115"/>
        <item m="1" x="112"/>
        <item m="1" x="113"/>
        <item m="1" x="117"/>
        <item m="1" x="116"/>
        <item m="1" x="105"/>
        <item m="1" x="106"/>
        <item m="1" x="107"/>
        <item m="1" x="108"/>
        <item m="1" x="109"/>
        <item m="1" x="110"/>
        <item m="1" x="98"/>
        <item m="1" x="100"/>
        <item m="1" x="101"/>
        <item m="1" x="102"/>
        <item m="1" x="103"/>
        <item m="1" x="99"/>
        <item m="1" x="104"/>
        <item m="1" x="91"/>
        <item m="1" x="92"/>
        <item m="1" x="93"/>
        <item m="1" x="94"/>
        <item m="1" x="95"/>
        <item m="1" x="97"/>
        <item m="1" x="96"/>
        <item m="1" x="85"/>
        <item m="1" x="86"/>
        <item m="1" x="84"/>
        <item m="1" x="87"/>
        <item m="1" x="88"/>
        <item m="1" x="90"/>
        <item m="1" x="89"/>
        <item m="1" x="77"/>
        <item m="1" x="78"/>
        <item m="1" x="79"/>
        <item m="1" x="80"/>
        <item m="1" x="81"/>
        <item m="1" x="83"/>
        <item m="1" x="82"/>
        <item m="1" x="71"/>
        <item m="1" x="72"/>
        <item m="1" x="73"/>
        <item m="1" x="74"/>
        <item m="1" x="70"/>
        <item m="1" x="76"/>
        <item m="1" x="75"/>
        <item m="1" x="69"/>
        <item m="1" x="68"/>
        <item m="1" x="67"/>
        <item m="1" x="63"/>
        <item m="1" x="66"/>
        <item m="1" x="64"/>
        <item m="1" x="65"/>
        <item m="1" x="60"/>
        <item m="1" x="57"/>
        <item m="1" x="56"/>
        <item m="1" x="58"/>
        <item m="1" x="59"/>
        <item m="1" x="62"/>
        <item m="1" x="61"/>
        <item m="1" x="49"/>
        <item m="1" x="50"/>
        <item m="1" x="51"/>
        <item m="1" x="52"/>
        <item m="1" x="53"/>
        <item m="1" x="55"/>
        <item m="1" x="54"/>
        <item m="1" x="42"/>
        <item m="1" x="43"/>
        <item m="1" x="44"/>
        <item m="1" x="45"/>
        <item m="1" x="46"/>
        <item m="1" x="47"/>
        <item m="1" x="48"/>
        <item m="1" x="38"/>
        <item m="1" x="39"/>
        <item m="1" x="35"/>
        <item m="1" x="36"/>
        <item m="1" x="37"/>
        <item m="1" x="40"/>
        <item m="1" x="41"/>
        <item m="1" x="28"/>
        <item m="1" x="29"/>
        <item m="1" x="30"/>
        <item m="1" x="31"/>
        <item m="1" x="32"/>
        <item m="1" x="33"/>
        <item m="1" x="34"/>
        <item m="1" x="21"/>
        <item m="1" x="22"/>
        <item m="1" x="23"/>
        <item m="1" x="24"/>
        <item m="1" x="25"/>
        <item m="1" x="26"/>
        <item m="1" x="27"/>
        <item m="1" x="18"/>
        <item m="1" x="14"/>
        <item m="1" x="15"/>
        <item m="1" x="16"/>
        <item m="1" x="17"/>
        <item m="1" x="20"/>
        <item m="1" x="19"/>
        <item m="1" x="7"/>
        <item m="1" x="8"/>
        <item m="1" x="9"/>
        <item m="1" x="10"/>
        <item m="1" x="11"/>
        <item m="1" x="13"/>
        <item m="1" x="12"/>
        <item x="4"/>
        <item x="3"/>
        <item x="2"/>
        <item x="1"/>
        <item x="0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h="1" x="1"/>
        <item m="1" x="2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5">
        <item x="1"/>
        <item m="1" x="38"/>
        <item m="1" x="40"/>
        <item x="2"/>
        <item x="17"/>
        <item x="10"/>
        <item x="14"/>
        <item x="23"/>
        <item x="25"/>
        <item m="1" x="42"/>
        <item x="8"/>
        <item x="27"/>
        <item x="3"/>
        <item x="31"/>
        <item x="7"/>
        <item x="16"/>
        <item x="22"/>
        <item x="32"/>
        <item x="26"/>
        <item x="0"/>
        <item x="30"/>
        <item m="1" x="36"/>
        <item x="21"/>
        <item x="34"/>
        <item x="11"/>
        <item x="24"/>
        <item x="9"/>
        <item m="1" x="50"/>
        <item x="19"/>
        <item x="13"/>
        <item m="1" x="44"/>
        <item x="29"/>
        <item x="15"/>
        <item x="5"/>
        <item x="20"/>
        <item m="1" x="47"/>
        <item m="1" x="45"/>
        <item m="1" x="52"/>
        <item m="1" x="53"/>
        <item m="1" x="43"/>
        <item m="1" x="54"/>
        <item m="1" x="51"/>
        <item x="12"/>
        <item x="18"/>
        <item m="1" x="37"/>
        <item m="1" x="49"/>
        <item x="6"/>
        <item x="4"/>
        <item m="1" x="46"/>
        <item x="35"/>
        <item m="1" x="48"/>
        <item m="1" x="41"/>
        <item m="1" x="39"/>
        <item x="28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3">
        <item x="14"/>
        <item m="1" x="39"/>
        <item m="1" x="40"/>
        <item x="12"/>
        <item x="11"/>
        <item x="1"/>
        <item x="3"/>
        <item x="22"/>
        <item m="1" x="36"/>
        <item x="18"/>
        <item x="29"/>
        <item m="1" x="42"/>
        <item x="0"/>
        <item x="13"/>
        <item x="7"/>
        <item x="25"/>
        <item m="1" x="41"/>
        <item x="9"/>
        <item x="2"/>
        <item x="5"/>
        <item x="6"/>
        <item m="1" x="32"/>
        <item x="15"/>
        <item x="16"/>
        <item x="24"/>
        <item m="1" x="34"/>
        <item x="20"/>
        <item m="1" x="35"/>
        <item x="8"/>
        <item x="21"/>
        <item x="26"/>
        <item x="27"/>
        <item m="1" x="33"/>
        <item x="28"/>
        <item x="10"/>
        <item m="1" x="38"/>
        <item x="4"/>
        <item x="23"/>
        <item x="30"/>
        <item x="17"/>
        <item m="1" x="37"/>
        <item m="1" x="31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4">
        <item x="4"/>
        <item sd="0" x="0"/>
        <item x="2"/>
        <item x="6"/>
        <item m="1" x="10"/>
        <item m="1" x="11"/>
        <item x="1"/>
        <item m="1" x="9"/>
        <item n="Eric Giebelhaus" m="1" x="13"/>
        <item x="5"/>
        <item n="Eric Giebelhaus2" x="3"/>
        <item m="1" x="12"/>
        <item x="7"/>
        <item m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8">
        <item x="4"/>
        <item x="3"/>
        <item x="2"/>
        <item x="1"/>
        <item x="0"/>
        <item x="5"/>
        <item x="6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"/>
    <field x="24"/>
    <field x="10"/>
  </rowFields>
  <rowItems count="21">
    <i>
      <x v="2"/>
      <x v="1"/>
    </i>
    <i>
      <x v="5"/>
      <x v="12"/>
      <x/>
    </i>
    <i>
      <x v="6"/>
      <x v="1"/>
    </i>
    <i>
      <x v="11"/>
      <x v="2"/>
      <x/>
    </i>
    <i>
      <x v="12"/>
      <x v="2"/>
      <x/>
    </i>
    <i>
      <x v="19"/>
      <x v="10"/>
      <x/>
    </i>
    <i>
      <x v="20"/>
      <x v="10"/>
      <x/>
    </i>
    <i>
      <x v="21"/>
      <x v="6"/>
      <x/>
    </i>
    <i>
      <x v="24"/>
      <x v="1"/>
    </i>
    <i>
      <x v="25"/>
      <x v="1"/>
    </i>
    <i>
      <x v="33"/>
      <x v="2"/>
      <x/>
    </i>
    <i>
      <x v="34"/>
      <x v="6"/>
      <x/>
    </i>
    <i>
      <x v="35"/>
      <x v="6"/>
      <x/>
    </i>
    <i>
      <x v="39"/>
      <x/>
      <x/>
    </i>
    <i>
      <x v="41"/>
      <x v="9"/>
      <x/>
    </i>
    <i>
      <x v="43"/>
      <x v="3"/>
      <x/>
    </i>
    <i>
      <x v="45"/>
      <x v="9"/>
      <x/>
    </i>
    <i>
      <x v="47"/>
      <x/>
      <x/>
    </i>
    <i>
      <x v="48"/>
      <x v="9"/>
      <x/>
    </i>
    <i>
      <x v="49"/>
      <x v="9"/>
      <x/>
    </i>
    <i t="grand">
      <x/>
    </i>
  </rowItems>
  <colFields count="2">
    <field x="26"/>
    <field x="9"/>
  </colFields>
  <colItems count="7">
    <i>
      <x/>
      <x v="241"/>
    </i>
    <i>
      <x v="1"/>
      <x v="242"/>
    </i>
    <i>
      <x v="2"/>
      <x v="243"/>
    </i>
    <i>
      <x v="3"/>
      <x v="244"/>
    </i>
    <i>
      <x v="4"/>
      <x v="245"/>
    </i>
    <i>
      <x v="5"/>
      <x v="247"/>
    </i>
    <i t="grand">
      <x/>
    </i>
  </colItems>
  <dataFields count="1">
    <dataField name="Sum of Hours" fld="8" baseField="0" baseItem="0"/>
  </dataFields>
  <formats count="176">
    <format dxfId="1456">
      <pivotArea type="all" dataOnly="0" outline="0" fieldPosition="0"/>
    </format>
    <format dxfId="1455">
      <pivotArea outline="0" collapsedLevelsAreSubtotals="1" fieldPosition="0"/>
    </format>
    <format dxfId="1454">
      <pivotArea type="origin" dataOnly="0" labelOnly="1" outline="0" fieldPosition="0"/>
    </format>
    <format dxfId="1453">
      <pivotArea field="3" type="button" dataOnly="0" labelOnly="1" outline="0" axis="axisRow" fieldPosition="0"/>
    </format>
    <format dxfId="1452">
      <pivotArea type="topRight" dataOnly="0" labelOnly="1" outline="0" fieldPosition="0"/>
    </format>
    <format dxfId="1451">
      <pivotArea field="10" type="button" dataOnly="0" labelOnly="1" outline="0" axis="axisRow" fieldPosition="2"/>
    </format>
    <format dxfId="1450">
      <pivotArea field="9" type="button" dataOnly="0" labelOnly="1" outline="0" axis="axisCol" fieldPosition="1"/>
    </format>
    <format dxfId="1449">
      <pivotArea field="12" type="button" dataOnly="0" labelOnly="1" outline="0"/>
    </format>
    <format dxfId="1448">
      <pivotArea type="all" dataOnly="0" outline="0" fieldPosition="0"/>
    </format>
    <format dxfId="1447">
      <pivotArea outline="0" collapsedLevelsAreSubtotals="1" fieldPosition="0"/>
    </format>
    <format dxfId="1446">
      <pivotArea type="origin" dataOnly="0" labelOnly="1" outline="0" fieldPosition="0"/>
    </format>
    <format dxfId="1445">
      <pivotArea field="3" type="button" dataOnly="0" labelOnly="1" outline="0" axis="axisRow" fieldPosition="0"/>
    </format>
    <format dxfId="1444">
      <pivotArea type="topRight" dataOnly="0" labelOnly="1" outline="0" fieldPosition="0"/>
    </format>
    <format dxfId="1443">
      <pivotArea field="10" type="button" dataOnly="0" labelOnly="1" outline="0" axis="axisRow" fieldPosition="2"/>
    </format>
    <format dxfId="1442">
      <pivotArea field="9" type="button" dataOnly="0" labelOnly="1" outline="0" axis="axisCol" fieldPosition="1"/>
    </format>
    <format dxfId="1441">
      <pivotArea field="12" type="button" dataOnly="0" labelOnly="1" outline="0"/>
    </format>
    <format dxfId="1440">
      <pivotArea outline="0" collapsedLevelsAreSubtotals="1" fieldPosition="0"/>
    </format>
    <format dxfId="1439">
      <pivotArea type="origin" dataOnly="0" labelOnly="1" outline="0" fieldPosition="0"/>
    </format>
    <format dxfId="1438">
      <pivotArea field="3" type="button" dataOnly="0" labelOnly="1" outline="0" axis="axisRow" fieldPosition="0"/>
    </format>
    <format dxfId="1437">
      <pivotArea type="topRight" dataOnly="0" labelOnly="1" outline="0" fieldPosition="0"/>
    </format>
    <format dxfId="1436">
      <pivotArea field="10" type="button" dataOnly="0" labelOnly="1" outline="0" axis="axisRow" fieldPosition="2"/>
    </format>
    <format dxfId="1435">
      <pivotArea field="9" type="button" dataOnly="0" labelOnly="1" outline="0" axis="axisCol" fieldPosition="1"/>
    </format>
    <format dxfId="1434">
      <pivotArea field="12" type="button" dataOnly="0" labelOnly="1" outline="0"/>
    </format>
    <format dxfId="1433">
      <pivotArea outline="0" collapsedLevelsAreSubtotals="1" fieldPosition="0"/>
    </format>
    <format dxfId="1432">
      <pivotArea field="10" type="button" dataOnly="0" labelOnly="1" outline="0" axis="axisRow" fieldPosition="2"/>
    </format>
    <format dxfId="1431">
      <pivotArea field="9" type="button" dataOnly="0" labelOnly="1" outline="0" axis="axisCol" fieldPosition="1"/>
    </format>
    <format dxfId="1430">
      <pivotArea field="12" type="button" dataOnly="0" labelOnly="1" outline="0"/>
    </format>
    <format dxfId="1429">
      <pivotArea type="origin" dataOnly="0" labelOnly="1" outline="0" fieldPosition="0"/>
    </format>
    <format dxfId="1428">
      <pivotArea field="3" type="button" dataOnly="0" labelOnly="1" outline="0" axis="axisRow" fieldPosition="0"/>
    </format>
    <format dxfId="1427">
      <pivotArea type="topRight" dataOnly="0" labelOnly="1" outline="0" fieldPosition="0"/>
    </format>
    <format dxfId="1426">
      <pivotArea field="9" type="button" dataOnly="0" labelOnly="1" outline="0" axis="axisCol" fieldPosition="1"/>
    </format>
    <format dxfId="1425">
      <pivotArea field="12" type="button" dataOnly="0" labelOnly="1" outline="0"/>
    </format>
    <format dxfId="1424">
      <pivotArea field="10" type="button" dataOnly="0" labelOnly="1" outline="0" axis="axisRow" fieldPosition="2"/>
    </format>
    <format dxfId="1423">
      <pivotArea field="9" type="button" dataOnly="0" labelOnly="1" outline="0" axis="axisCol" fieldPosition="1"/>
    </format>
    <format dxfId="1422">
      <pivotArea type="origin" dataOnly="0" labelOnly="1" outline="0" fieldPosition="0"/>
    </format>
    <format dxfId="1421">
      <pivotArea field="9" type="button" dataOnly="0" labelOnly="1" outline="0" axis="axisCol" fieldPosition="1"/>
    </format>
    <format dxfId="1420">
      <pivotArea field="3" type="button" dataOnly="0" labelOnly="1" outline="0" axis="axisRow" fieldPosition="0"/>
    </format>
    <format dxfId="1419">
      <pivotArea field="10" type="button" dataOnly="0" labelOnly="1" outline="0" axis="axisRow" fieldPosition="2"/>
    </format>
    <format dxfId="1418">
      <pivotArea field="9" type="button" dataOnly="0" labelOnly="1" outline="0" axis="axisCol" fieldPosition="1"/>
    </format>
    <format dxfId="1417">
      <pivotArea field="12" type="button" dataOnly="0" labelOnly="1" outline="0"/>
    </format>
    <format dxfId="1416">
      <pivotArea field="10" type="button" dataOnly="0" labelOnly="1" outline="0" axis="axisRow" fieldPosition="2"/>
    </format>
    <format dxfId="1415">
      <pivotArea field="9" type="button" dataOnly="0" labelOnly="1" outline="0" axis="axisCol" fieldPosition="1"/>
    </format>
    <format dxfId="1414">
      <pivotArea field="12" type="button" dataOnly="0" labelOnly="1" outline="0"/>
    </format>
    <format dxfId="1413">
      <pivotArea field="10" type="button" dataOnly="0" labelOnly="1" outline="0" axis="axisRow" fieldPosition="2"/>
    </format>
    <format dxfId="1412">
      <pivotArea field="9" type="button" dataOnly="0" labelOnly="1" outline="0" axis="axisCol" fieldPosition="1"/>
    </format>
    <format dxfId="1411">
      <pivotArea field="12" type="button" dataOnly="0" labelOnly="1" outline="0"/>
    </format>
    <format dxfId="1410">
      <pivotArea dataOnly="0" labelOnly="1" grandCol="1" outline="0" fieldPosition="0"/>
    </format>
    <format dxfId="1409">
      <pivotArea dataOnly="0" labelOnly="1" grandCol="1" outline="0" fieldPosition="0"/>
    </format>
    <format dxfId="1408">
      <pivotArea dataOnly="0" labelOnly="1" outline="0" fieldPosition="0">
        <references count="1">
          <reference field="3" count="0"/>
        </references>
      </pivotArea>
    </format>
    <format dxfId="1407">
      <pivotArea dataOnly="0" labelOnly="1" grandCol="1" outline="0" fieldPosition="0"/>
    </format>
    <format dxfId="1406">
      <pivotArea field="10" type="button" dataOnly="0" labelOnly="1" outline="0" axis="axisRow" fieldPosition="2"/>
    </format>
    <format dxfId="1405">
      <pivotArea field="9" type="button" dataOnly="0" labelOnly="1" outline="0" axis="axisCol" fieldPosition="1"/>
    </format>
    <format dxfId="1404">
      <pivotArea field="12" type="button" dataOnly="0" labelOnly="1" outline="0"/>
    </format>
    <format dxfId="1403">
      <pivotArea dataOnly="0" labelOnly="1" grandCol="1" outline="0" fieldPosition="0"/>
    </format>
    <format dxfId="1402">
      <pivotArea field="10" type="button" dataOnly="0" labelOnly="1" outline="0" axis="axisRow" fieldPosition="2"/>
    </format>
    <format dxfId="1401">
      <pivotArea field="9" type="button" dataOnly="0" labelOnly="1" outline="0" axis="axisCol" fieldPosition="1"/>
    </format>
    <format dxfId="1400">
      <pivotArea field="12" type="button" dataOnly="0" labelOnly="1" outline="0"/>
    </format>
    <format dxfId="1399">
      <pivotArea dataOnly="0" labelOnly="1" grandCol="1" outline="0" fieldPosition="0"/>
    </format>
    <format dxfId="1398">
      <pivotArea field="10" type="button" dataOnly="0" labelOnly="1" outline="0" axis="axisRow" fieldPosition="2"/>
    </format>
    <format dxfId="1397">
      <pivotArea field="9" type="button" dataOnly="0" labelOnly="1" outline="0" axis="axisCol" fieldPosition="1"/>
    </format>
    <format dxfId="1396">
      <pivotArea field="12" type="button" dataOnly="0" labelOnly="1" outline="0"/>
    </format>
    <format dxfId="1395">
      <pivotArea field="10" type="button" dataOnly="0" labelOnly="1" outline="0" axis="axisRow" fieldPosition="2"/>
    </format>
    <format dxfId="1394">
      <pivotArea field="9" type="button" dataOnly="0" labelOnly="1" outline="0" axis="axisCol" fieldPosition="1"/>
    </format>
    <format dxfId="1393">
      <pivotArea field="12" type="button" dataOnly="0" labelOnly="1" outline="0"/>
    </format>
    <format dxfId="1392">
      <pivotArea dataOnly="0" labelOnly="1" outline="0" fieldPosition="0">
        <references count="1">
          <reference field="3" count="0"/>
        </references>
      </pivotArea>
    </format>
    <format dxfId="1391">
      <pivotArea dataOnly="0" labelOnly="1" grandCol="1" outline="0" fieldPosition="0"/>
    </format>
    <format dxfId="1390">
      <pivotArea dataOnly="0" labelOnly="1" outline="0" fieldPosition="0">
        <references count="1">
          <reference field="3" count="0"/>
        </references>
      </pivotArea>
    </format>
    <format dxfId="1389">
      <pivotArea outline="0" collapsedLevelsAreSubtotals="1" fieldPosition="0"/>
    </format>
    <format dxfId="1388">
      <pivotArea field="9" type="button" dataOnly="0" labelOnly="1" outline="0" axis="axisCol" fieldPosition="1"/>
    </format>
    <format dxfId="1387">
      <pivotArea type="topRight" dataOnly="0" labelOnly="1" outline="0" fieldPosition="0"/>
    </format>
    <format dxfId="1386">
      <pivotArea dataOnly="0" labelOnly="1" outline="0" fieldPosition="0">
        <references count="1">
          <reference field="9" count="0"/>
        </references>
      </pivotArea>
    </format>
    <format dxfId="1385">
      <pivotArea dataOnly="0" labelOnly="1" grandCol="1" outline="0" fieldPosition="0"/>
    </format>
    <format dxfId="1384">
      <pivotArea outline="0" collapsedLevelsAreSubtotals="1" fieldPosition="0"/>
    </format>
    <format dxfId="1383">
      <pivotArea field="3" type="button" dataOnly="0" labelOnly="1" outline="0" axis="axisRow" fieldPosition="0"/>
    </format>
    <format dxfId="1382">
      <pivotArea field="4" type="button" dataOnly="0" labelOnly="1" outline="0"/>
    </format>
    <format dxfId="1381">
      <pivotArea field="10" type="button" dataOnly="0" labelOnly="1" outline="0" axis="axisRow" fieldPosition="2"/>
    </format>
    <format dxfId="1380">
      <pivotArea dataOnly="0" labelOnly="1" outline="0" fieldPosition="0">
        <references count="1">
          <reference field="3" count="0"/>
        </references>
      </pivotArea>
    </format>
    <format dxfId="1379">
      <pivotArea dataOnly="0" labelOnly="1" grandRow="1" outline="0" fieldPosition="0"/>
    </format>
    <format dxfId="1378">
      <pivotArea dataOnly="0" labelOnly="1" outline="0" fieldPosition="0">
        <references count="1">
          <reference field="9" count="0"/>
        </references>
      </pivotArea>
    </format>
    <format dxfId="1377">
      <pivotArea dataOnly="0" labelOnly="1" grandCol="1" outline="0" fieldPosition="0"/>
    </format>
    <format dxfId="1376">
      <pivotArea dataOnly="0" labelOnly="1" outline="0" fieldPosition="0">
        <references count="1">
          <reference field="3" count="0"/>
        </references>
      </pivotArea>
    </format>
    <format dxfId="1375">
      <pivotArea type="all" dataOnly="0" outline="0" fieldPosition="0"/>
    </format>
    <format dxfId="1374">
      <pivotArea outline="0" collapsedLevelsAreSubtotals="1" fieldPosition="0"/>
    </format>
    <format dxfId="1373">
      <pivotArea type="origin" dataOnly="0" labelOnly="1" outline="0" fieldPosition="0"/>
    </format>
    <format dxfId="1372">
      <pivotArea field="9" type="button" dataOnly="0" labelOnly="1" outline="0" axis="axisCol" fieldPosition="1"/>
    </format>
    <format dxfId="1371">
      <pivotArea type="topRight" dataOnly="0" labelOnly="1" outline="0" fieldPosition="0"/>
    </format>
    <format dxfId="1370">
      <pivotArea field="3" type="button" dataOnly="0" labelOnly="1" outline="0" axis="axisRow" fieldPosition="0"/>
    </format>
    <format dxfId="1369">
      <pivotArea field="18" type="button" dataOnly="0" labelOnly="1" outline="0"/>
    </format>
    <format dxfId="1368">
      <pivotArea field="10" type="button" dataOnly="0" labelOnly="1" outline="0" axis="axisRow" fieldPosition="2"/>
    </format>
    <format dxfId="1367">
      <pivotArea field="12" type="button" dataOnly="0" labelOnly="1" outline="0"/>
    </format>
    <format dxfId="1366">
      <pivotArea dataOnly="0" labelOnly="1" grandCol="1" outline="0" fieldPosition="0"/>
    </format>
    <format dxfId="1365">
      <pivotArea type="all" dataOnly="0" outline="0" fieldPosition="0"/>
    </format>
    <format dxfId="1364">
      <pivotArea outline="0" collapsedLevelsAreSubtotals="1" fieldPosition="0"/>
    </format>
    <format dxfId="1363">
      <pivotArea type="origin" dataOnly="0" labelOnly="1" outline="0" fieldPosition="0"/>
    </format>
    <format dxfId="1362">
      <pivotArea field="9" type="button" dataOnly="0" labelOnly="1" outline="0" axis="axisCol" fieldPosition="1"/>
    </format>
    <format dxfId="1361">
      <pivotArea type="topRight" dataOnly="0" labelOnly="1" outline="0" fieldPosition="0"/>
    </format>
    <format dxfId="1360">
      <pivotArea field="3" type="button" dataOnly="0" labelOnly="1" outline="0" axis="axisRow" fieldPosition="0"/>
    </format>
    <format dxfId="1359">
      <pivotArea field="18" type="button" dataOnly="0" labelOnly="1" outline="0"/>
    </format>
    <format dxfId="1358">
      <pivotArea field="10" type="button" dataOnly="0" labelOnly="1" outline="0" axis="axisRow" fieldPosition="2"/>
    </format>
    <format dxfId="1357">
      <pivotArea field="12" type="button" dataOnly="0" labelOnly="1" outline="0"/>
    </format>
    <format dxfId="1356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55">
      <pivotArea dataOnly="0" labelOnly="1" grandRow="1" outline="0" fieldPosition="0"/>
    </format>
    <format dxfId="1354">
      <pivotArea dataOnly="0" labelOnly="1" grandCol="1" outline="0" fieldPosition="0"/>
    </format>
    <format dxfId="1353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52">
      <pivotArea dataOnly="0" labelOnly="1" grandRow="1" outline="0" fieldPosition="0"/>
    </format>
    <format dxfId="1351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50">
      <pivotArea dataOnly="0" labelOnly="1" grandRow="1" outline="0" fieldPosition="0"/>
    </format>
    <format dxfId="1349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48">
      <pivotArea dataOnly="0" labelOnly="1" grandRow="1" outline="0" fieldPosition="0"/>
    </format>
    <format dxfId="1347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46">
      <pivotArea dataOnly="0" labelOnly="1" grandRow="1" outline="0" fieldPosition="0"/>
    </format>
    <format dxfId="1345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44">
      <pivotArea dataOnly="0" labelOnly="1" grandRow="1" outline="0" fieldPosition="0"/>
    </format>
    <format dxfId="1343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42">
      <pivotArea dataOnly="0" labelOnly="1" grandRow="1" outline="0" fieldPosition="0"/>
    </format>
    <format dxfId="1341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340">
      <pivotArea dataOnly="0" labelOnly="1" grandRow="1" outline="0" fieldPosition="0"/>
    </format>
    <format dxfId="1339">
      <pivotArea field="3" type="button" dataOnly="0" labelOnly="1" outline="0" axis="axisRow" fieldPosition="0"/>
    </format>
    <format dxfId="1338">
      <pivotArea dataOnly="0" labelOnly="1" outline="0" fieldPosition="0">
        <references count="1">
          <reference field="3" count="22">
            <x v="0"/>
            <x v="2"/>
            <x v="4"/>
            <x v="5"/>
            <x v="8"/>
            <x v="11"/>
            <x v="15"/>
            <x v="16"/>
            <x v="17"/>
            <x v="18"/>
            <x v="19"/>
            <x v="20"/>
            <x v="21"/>
            <x v="23"/>
            <x v="24"/>
            <x v="29"/>
            <x v="30"/>
            <x v="31"/>
            <x v="41"/>
            <x v="42"/>
            <x v="46"/>
            <x v="48"/>
          </reference>
        </references>
      </pivotArea>
    </format>
    <format dxfId="1337">
      <pivotArea dataOnly="0" labelOnly="1" outline="0" fieldPosition="0">
        <references count="1">
          <reference field="3" count="22">
            <x v="0"/>
            <x v="2"/>
            <x v="4"/>
            <x v="5"/>
            <x v="8"/>
            <x v="11"/>
            <x v="15"/>
            <x v="16"/>
            <x v="17"/>
            <x v="18"/>
            <x v="19"/>
            <x v="20"/>
            <x v="21"/>
            <x v="23"/>
            <x v="24"/>
            <x v="29"/>
            <x v="30"/>
            <x v="31"/>
            <x v="41"/>
            <x v="42"/>
            <x v="46"/>
            <x v="48"/>
          </reference>
        </references>
      </pivotArea>
    </format>
    <format dxfId="1336">
      <pivotArea dataOnly="0" labelOnly="1" outline="0" fieldPosition="0">
        <references count="1">
          <reference field="3" count="22">
            <x v="0"/>
            <x v="2"/>
            <x v="4"/>
            <x v="5"/>
            <x v="8"/>
            <x v="11"/>
            <x v="15"/>
            <x v="16"/>
            <x v="17"/>
            <x v="18"/>
            <x v="19"/>
            <x v="20"/>
            <x v="21"/>
            <x v="23"/>
            <x v="24"/>
            <x v="29"/>
            <x v="30"/>
            <x v="31"/>
            <x v="41"/>
            <x v="42"/>
            <x v="46"/>
            <x v="48"/>
          </reference>
        </references>
      </pivotArea>
    </format>
    <format dxfId="1335">
      <pivotArea dataOnly="0" labelOnly="1" outline="0" fieldPosition="0">
        <references count="1">
          <reference field="3" count="22">
            <x v="0"/>
            <x v="2"/>
            <x v="4"/>
            <x v="5"/>
            <x v="8"/>
            <x v="11"/>
            <x v="15"/>
            <x v="16"/>
            <x v="17"/>
            <x v="18"/>
            <x v="19"/>
            <x v="20"/>
            <x v="21"/>
            <x v="23"/>
            <x v="24"/>
            <x v="29"/>
            <x v="30"/>
            <x v="31"/>
            <x v="41"/>
            <x v="42"/>
            <x v="46"/>
            <x v="48"/>
          </reference>
        </references>
      </pivotArea>
    </format>
    <format dxfId="1334">
      <pivotArea dataOnly="0" labelOnly="1" outline="0" fieldPosition="0">
        <references count="1">
          <reference field="3" count="22">
            <x v="0"/>
            <x v="2"/>
            <x v="4"/>
            <x v="5"/>
            <x v="8"/>
            <x v="11"/>
            <x v="15"/>
            <x v="16"/>
            <x v="17"/>
            <x v="18"/>
            <x v="19"/>
            <x v="20"/>
            <x v="21"/>
            <x v="23"/>
            <x v="24"/>
            <x v="29"/>
            <x v="30"/>
            <x v="31"/>
            <x v="41"/>
            <x v="42"/>
            <x v="46"/>
            <x v="48"/>
          </reference>
        </references>
      </pivotArea>
    </format>
    <format dxfId="1333">
      <pivotArea dataOnly="0" labelOnly="1" outline="0" fieldPosition="0">
        <references count="1">
          <reference field="3" count="1">
            <x v="13"/>
          </reference>
        </references>
      </pivotArea>
    </format>
    <format dxfId="1332">
      <pivotArea dataOnly="0" labelOnly="1" outline="0" fieldPosition="0">
        <references count="1">
          <reference field="3" count="1">
            <x v="25"/>
          </reference>
        </references>
      </pivotArea>
    </format>
    <format dxfId="1331">
      <pivotArea dataOnly="0" labelOnly="1" outline="0" fieldPosition="0">
        <references count="1">
          <reference field="3" count="1">
            <x v="49"/>
          </reference>
        </references>
      </pivotArea>
    </format>
    <format dxfId="1330">
      <pivotArea dataOnly="0" labelOnly="1" outline="0" fieldPosition="0">
        <references count="1">
          <reference field="3" count="1">
            <x v="45"/>
          </reference>
        </references>
      </pivotArea>
    </format>
    <format dxfId="1329">
      <pivotArea dataOnly="0" labelOnly="1" outline="0" fieldPosition="0">
        <references count="1">
          <reference field="3" count="1">
            <x v="27"/>
          </reference>
        </references>
      </pivotArea>
    </format>
    <format dxfId="1328">
      <pivotArea field="3" type="button" dataOnly="0" labelOnly="1" outline="0" axis="axisRow" fieldPosition="0"/>
    </format>
    <format dxfId="1327">
      <pivotArea dataOnly="0" labelOnly="1" outline="0" fieldPosition="0">
        <references count="1">
          <reference field="3" count="1">
            <x v="6"/>
          </reference>
        </references>
      </pivotArea>
    </format>
    <format dxfId="1326">
      <pivotArea dataOnly="0" labelOnly="1" outline="0" fieldPosition="0">
        <references count="1">
          <reference field="3" count="1">
            <x v="9"/>
          </reference>
        </references>
      </pivotArea>
    </format>
    <format dxfId="1325">
      <pivotArea dataOnly="0" labelOnly="1" outline="0" fieldPosition="0">
        <references count="1">
          <reference field="3" count="1">
            <x v="3"/>
          </reference>
        </references>
      </pivotArea>
    </format>
    <format dxfId="1324">
      <pivotArea dataOnly="0" labelOnly="1" outline="0" fieldPosition="0">
        <references count="1">
          <reference field="3" count="1">
            <x v="32"/>
          </reference>
        </references>
      </pivotArea>
    </format>
    <format dxfId="1323">
      <pivotArea dataOnly="0" labelOnly="1" outline="0" fieldPosition="0">
        <references count="1">
          <reference field="3" count="1">
            <x v="10"/>
          </reference>
        </references>
      </pivotArea>
    </format>
    <format dxfId="1322">
      <pivotArea dataOnly="0" labelOnly="1" outline="0" fieldPosition="0">
        <references count="1">
          <reference field="3" count="23">
            <x v="2"/>
            <x v="3"/>
            <x v="4"/>
            <x v="5"/>
            <x v="8"/>
            <x v="10"/>
            <x v="13"/>
            <x v="15"/>
            <x v="17"/>
            <x v="18"/>
            <x v="19"/>
            <x v="20"/>
            <x v="21"/>
            <x v="23"/>
            <x v="24"/>
            <x v="25"/>
            <x v="32"/>
            <x v="41"/>
            <x v="42"/>
            <x v="45"/>
            <x v="46"/>
            <x v="48"/>
            <x v="49"/>
          </reference>
        </references>
      </pivotArea>
    </format>
    <format dxfId="1321">
      <pivotArea dataOnly="0" labelOnly="1" outline="0" fieldPosition="0">
        <references count="2">
          <reference field="3" count="1" selected="0">
            <x v="2"/>
          </reference>
          <reference field="24" count="1">
            <x v="1"/>
          </reference>
        </references>
      </pivotArea>
    </format>
    <format dxfId="1320">
      <pivotArea dataOnly="0" labelOnly="1" outline="0" fieldPosition="0">
        <references count="2">
          <reference field="3" count="1" selected="0">
            <x v="3"/>
          </reference>
          <reference field="24" count="1">
            <x v="7"/>
          </reference>
        </references>
      </pivotArea>
    </format>
    <format dxfId="1319">
      <pivotArea dataOnly="0" labelOnly="1" outline="0" fieldPosition="0">
        <references count="2">
          <reference field="3" count="1" selected="0">
            <x v="5"/>
          </reference>
          <reference field="24" count="1">
            <x v="8"/>
          </reference>
        </references>
      </pivotArea>
    </format>
    <format dxfId="1318">
      <pivotArea dataOnly="0" labelOnly="1" outline="0" fieldPosition="0">
        <references count="2">
          <reference field="3" count="1" selected="0">
            <x v="8"/>
          </reference>
          <reference field="24" count="1">
            <x v="6"/>
          </reference>
        </references>
      </pivotArea>
    </format>
    <format dxfId="1317">
      <pivotArea dataOnly="0" labelOnly="1" outline="0" fieldPosition="0">
        <references count="2">
          <reference field="3" count="1" selected="0">
            <x v="10"/>
          </reference>
          <reference field="24" count="1">
            <x v="7"/>
          </reference>
        </references>
      </pivotArea>
    </format>
    <format dxfId="1316">
      <pivotArea dataOnly="0" labelOnly="1" outline="0" fieldPosition="0">
        <references count="2">
          <reference field="3" count="1" selected="0">
            <x v="13"/>
          </reference>
          <reference field="24" count="1">
            <x v="2"/>
          </reference>
        </references>
      </pivotArea>
    </format>
    <format dxfId="1315">
      <pivotArea dataOnly="0" labelOnly="1" outline="0" fieldPosition="0">
        <references count="2">
          <reference field="3" count="1" selected="0">
            <x v="15"/>
          </reference>
          <reference field="24" count="1">
            <x v="6"/>
          </reference>
        </references>
      </pivotArea>
    </format>
    <format dxfId="1314">
      <pivotArea dataOnly="0" labelOnly="1" outline="0" fieldPosition="0">
        <references count="2">
          <reference field="3" count="1" selected="0">
            <x v="17"/>
          </reference>
          <reference field="24" count="1">
            <x v="4"/>
          </reference>
        </references>
      </pivotArea>
    </format>
    <format dxfId="1313">
      <pivotArea dataOnly="0" labelOnly="1" outline="0" fieldPosition="0">
        <references count="2">
          <reference field="3" count="1" selected="0">
            <x v="18"/>
          </reference>
          <reference field="24" count="1">
            <x v="8"/>
          </reference>
        </references>
      </pivotArea>
    </format>
    <format dxfId="1312">
      <pivotArea dataOnly="0" labelOnly="1" outline="0" fieldPosition="0">
        <references count="2">
          <reference field="3" count="1" selected="0">
            <x v="21"/>
          </reference>
          <reference field="24" count="1">
            <x v="6"/>
          </reference>
        </references>
      </pivotArea>
    </format>
    <format dxfId="1311">
      <pivotArea dataOnly="0" labelOnly="1" outline="0" fieldPosition="0">
        <references count="2">
          <reference field="3" count="1" selected="0">
            <x v="23"/>
          </reference>
          <reference field="24" count="1">
            <x v="1"/>
          </reference>
        </references>
      </pivotArea>
    </format>
    <format dxfId="1310">
      <pivotArea dataOnly="0" labelOnly="1" outline="0" fieldPosition="0">
        <references count="2">
          <reference field="3" count="1" selected="0">
            <x v="32"/>
          </reference>
          <reference field="24" count="1">
            <x v="6"/>
          </reference>
        </references>
      </pivotArea>
    </format>
    <format dxfId="1309">
      <pivotArea dataOnly="0" labelOnly="1" outline="0" fieldPosition="0">
        <references count="2">
          <reference field="3" count="1" selected="0">
            <x v="41"/>
          </reference>
          <reference field="24" count="1">
            <x v="9"/>
          </reference>
        </references>
      </pivotArea>
    </format>
    <format dxfId="1308">
      <pivotArea dataOnly="0" labelOnly="1" outline="0" fieldPosition="0">
        <references count="2">
          <reference field="3" count="1" selected="0">
            <x v="42"/>
          </reference>
          <reference field="24" count="1">
            <x v="3"/>
          </reference>
        </references>
      </pivotArea>
    </format>
    <format dxfId="1307">
      <pivotArea dataOnly="0" labelOnly="1" outline="0" fieldPosition="0">
        <references count="2">
          <reference field="3" count="1" selected="0">
            <x v="45"/>
          </reference>
          <reference field="24" count="1">
            <x v="9"/>
          </reference>
        </references>
      </pivotArea>
    </format>
    <format dxfId="1306">
      <pivotArea dataOnly="0" labelOnly="1" outline="0" fieldPosition="0">
        <references count="2">
          <reference field="3" count="1" selected="0">
            <x v="46"/>
          </reference>
          <reference field="24" count="1">
            <x v="5"/>
          </reference>
        </references>
      </pivotArea>
    </format>
    <format dxfId="1305">
      <pivotArea dataOnly="0" labelOnly="1" outline="0" fieldPosition="0">
        <references count="2">
          <reference field="3" count="1" selected="0">
            <x v="48"/>
          </reference>
          <reference field="24" count="1">
            <x v="9"/>
          </reference>
        </references>
      </pivotArea>
    </format>
    <format dxfId="1304">
      <pivotArea dataOnly="0" labelOnly="1" outline="0" fieldPosition="0">
        <references count="3">
          <reference field="3" count="1" selected="0">
            <x v="2"/>
          </reference>
          <reference field="10" count="0"/>
          <reference field="24" count="1" selected="0">
            <x v="1"/>
          </reference>
        </references>
      </pivotArea>
    </format>
    <format dxfId="1303">
      <pivotArea dataOnly="0" labelOnly="1" outline="0" fieldPosition="0">
        <references count="3">
          <reference field="3" count="1" selected="0">
            <x v="3"/>
          </reference>
          <reference field="10" count="0"/>
          <reference field="24" count="1" selected="0">
            <x v="7"/>
          </reference>
        </references>
      </pivotArea>
    </format>
    <format dxfId="1302">
      <pivotArea dataOnly="0" labelOnly="1" outline="0" fieldPosition="0">
        <references count="3">
          <reference field="3" count="1" selected="0">
            <x v="4"/>
          </reference>
          <reference field="10" count="0"/>
          <reference field="24" count="1" selected="0">
            <x v="7"/>
          </reference>
        </references>
      </pivotArea>
    </format>
    <format dxfId="1301">
      <pivotArea dataOnly="0" labelOnly="1" outline="0" fieldPosition="0">
        <references count="3">
          <reference field="3" count="1" selected="0">
            <x v="5"/>
          </reference>
          <reference field="10" count="0"/>
          <reference field="24" count="1" selected="0">
            <x v="8"/>
          </reference>
        </references>
      </pivotArea>
    </format>
    <format dxfId="1300">
      <pivotArea dataOnly="0" labelOnly="1" outline="0" fieldPosition="0">
        <references count="3">
          <reference field="3" count="1" selected="0">
            <x v="8"/>
          </reference>
          <reference field="10" count="0"/>
          <reference field="24" count="1" selected="0">
            <x v="6"/>
          </reference>
        </references>
      </pivotArea>
    </format>
    <format dxfId="1299">
      <pivotArea dataOnly="0" labelOnly="1" outline="0" fieldPosition="0">
        <references count="3">
          <reference field="3" count="1" selected="0">
            <x v="10"/>
          </reference>
          <reference field="10" count="0"/>
          <reference field="24" count="1" selected="0">
            <x v="7"/>
          </reference>
        </references>
      </pivotArea>
    </format>
    <format dxfId="1298">
      <pivotArea dataOnly="0" labelOnly="1" outline="0" fieldPosition="0">
        <references count="3">
          <reference field="3" count="1" selected="0">
            <x v="13"/>
          </reference>
          <reference field="10" count="0"/>
          <reference field="24" count="1" selected="0">
            <x v="2"/>
          </reference>
        </references>
      </pivotArea>
    </format>
    <format dxfId="1297">
      <pivotArea dataOnly="0" labelOnly="1" outline="0" fieldPosition="0">
        <references count="3">
          <reference field="3" count="1" selected="0">
            <x v="15"/>
          </reference>
          <reference field="10" count="0"/>
          <reference field="24" count="1" selected="0">
            <x v="6"/>
          </reference>
        </references>
      </pivotArea>
    </format>
    <format dxfId="1296">
      <pivotArea dataOnly="0" labelOnly="1" outline="0" fieldPosition="0">
        <references count="3">
          <reference field="3" count="1" selected="0">
            <x v="17"/>
          </reference>
          <reference field="10" count="0"/>
          <reference field="24" count="1" selected="0">
            <x v="4"/>
          </reference>
        </references>
      </pivotArea>
    </format>
    <format dxfId="1295">
      <pivotArea dataOnly="0" labelOnly="1" outline="0" fieldPosition="0">
        <references count="3">
          <reference field="3" count="1" selected="0">
            <x v="18"/>
          </reference>
          <reference field="10" count="0"/>
          <reference field="24" count="1" selected="0">
            <x v="8"/>
          </reference>
        </references>
      </pivotArea>
    </format>
    <format dxfId="1294">
      <pivotArea dataOnly="0" labelOnly="1" outline="0" fieldPosition="0">
        <references count="3">
          <reference field="3" count="1" selected="0">
            <x v="19"/>
          </reference>
          <reference field="10" count="0"/>
          <reference field="24" count="1" selected="0">
            <x v="8"/>
          </reference>
        </references>
      </pivotArea>
    </format>
    <format dxfId="1293">
      <pivotArea dataOnly="0" labelOnly="1" outline="0" fieldPosition="0">
        <references count="3">
          <reference field="3" count="1" selected="0">
            <x v="20"/>
          </reference>
          <reference field="10" count="0"/>
          <reference field="24" count="1" selected="0">
            <x v="8"/>
          </reference>
        </references>
      </pivotArea>
    </format>
    <format dxfId="1292">
      <pivotArea dataOnly="0" labelOnly="1" outline="0" fieldPosition="0">
        <references count="3">
          <reference field="3" count="1" selected="0">
            <x v="21"/>
          </reference>
          <reference field="10" count="0"/>
          <reference field="24" count="1" selected="0">
            <x v="6"/>
          </reference>
        </references>
      </pivotArea>
    </format>
    <format dxfId="1291">
      <pivotArea dataOnly="0" labelOnly="1" outline="0" fieldPosition="0">
        <references count="3">
          <reference field="3" count="1" selected="0">
            <x v="23"/>
          </reference>
          <reference field="10" count="0"/>
          <reference field="24" count="1" selected="0">
            <x v="1"/>
          </reference>
        </references>
      </pivotArea>
    </format>
    <format dxfId="1290">
      <pivotArea dataOnly="0" labelOnly="1" outline="0" fieldPosition="0">
        <references count="3">
          <reference field="3" count="1" selected="0">
            <x v="24"/>
          </reference>
          <reference field="10" count="0"/>
          <reference field="24" count="1" selected="0">
            <x v="1"/>
          </reference>
        </references>
      </pivotArea>
    </format>
    <format dxfId="1289">
      <pivotArea dataOnly="0" labelOnly="1" outline="0" fieldPosition="0">
        <references count="3">
          <reference field="3" count="1" selected="0">
            <x v="25"/>
          </reference>
          <reference field="10" count="0"/>
          <reference field="24" count="1" selected="0">
            <x v="1"/>
          </reference>
        </references>
      </pivotArea>
    </format>
    <format dxfId="1288">
      <pivotArea dataOnly="0" labelOnly="1" outline="0" fieldPosition="0">
        <references count="3">
          <reference field="3" count="1" selected="0">
            <x v="32"/>
          </reference>
          <reference field="10" count="0"/>
          <reference field="24" count="1" selected="0">
            <x v="6"/>
          </reference>
        </references>
      </pivotArea>
    </format>
    <format dxfId="1287">
      <pivotArea dataOnly="0" labelOnly="1" outline="0" fieldPosition="0">
        <references count="3">
          <reference field="3" count="1" selected="0">
            <x v="41"/>
          </reference>
          <reference field="10" count="0"/>
          <reference field="24" count="1" selected="0">
            <x v="9"/>
          </reference>
        </references>
      </pivotArea>
    </format>
    <format dxfId="1286">
      <pivotArea dataOnly="0" labelOnly="1" outline="0" fieldPosition="0">
        <references count="3">
          <reference field="3" count="1" selected="0">
            <x v="42"/>
          </reference>
          <reference field="10" count="0"/>
          <reference field="24" count="1" selected="0">
            <x v="3"/>
          </reference>
        </references>
      </pivotArea>
    </format>
    <format dxfId="1285">
      <pivotArea dataOnly="0" labelOnly="1" outline="0" fieldPosition="0">
        <references count="3">
          <reference field="3" count="1" selected="0">
            <x v="45"/>
          </reference>
          <reference field="10" count="0"/>
          <reference field="24" count="1" selected="0">
            <x v="9"/>
          </reference>
        </references>
      </pivotArea>
    </format>
    <format dxfId="1284">
      <pivotArea dataOnly="0" labelOnly="1" outline="0" fieldPosition="0">
        <references count="3">
          <reference field="3" count="1" selected="0">
            <x v="46"/>
          </reference>
          <reference field="10" count="0"/>
          <reference field="24" count="1" selected="0">
            <x v="5"/>
          </reference>
        </references>
      </pivotArea>
    </format>
    <format dxfId="1283">
      <pivotArea dataOnly="0" labelOnly="1" outline="0" fieldPosition="0">
        <references count="3">
          <reference field="3" count="1" selected="0">
            <x v="48"/>
          </reference>
          <reference field="10" count="0"/>
          <reference field="24" count="1" selected="0">
            <x v="9"/>
          </reference>
        </references>
      </pivotArea>
    </format>
    <format dxfId="1282">
      <pivotArea dataOnly="0" labelOnly="1" outline="0" fieldPosition="0">
        <references count="3">
          <reference field="3" count="1" selected="0">
            <x v="49"/>
          </reference>
          <reference field="10" count="0"/>
          <reference field="24" count="1" selected="0">
            <x v="9"/>
          </reference>
        </references>
      </pivotArea>
    </format>
    <format dxfId="1281">
      <pivotArea field="10" type="button" dataOnly="0" labelOnly="1" outline="0" axis="axisRow" fieldPosition="2"/>
    </format>
  </formats>
  <pivotTableStyleInfo name="PivotStyleMedium1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193FC-7B9B-4714-A720-5345D65A7776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4">
  <location ref="M2:V33" firstHeaderRow="1" firstDataRow="3" firstDataCol="3"/>
  <pivotFields count="3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1">
        <item x="31"/>
        <item m="1" x="49"/>
        <item x="1"/>
        <item m="1" x="44"/>
        <item m="1" x="39"/>
        <item x="19"/>
        <item x="7"/>
        <item m="1" x="40"/>
        <item x="20"/>
        <item m="1" x="50"/>
        <item m="1" x="36"/>
        <item x="13"/>
        <item x="6"/>
        <item x="28"/>
        <item x="25"/>
        <item m="1" x="34"/>
        <item m="1" x="46"/>
        <item m="1" x="45"/>
        <item m="1" x="48"/>
        <item x="4"/>
        <item x="5"/>
        <item x="17"/>
        <item m="1" x="38"/>
        <item x="30"/>
        <item x="0"/>
        <item x="9"/>
        <item m="1" x="37"/>
        <item m="1" x="33"/>
        <item x="21"/>
        <item x="24"/>
        <item x="27"/>
        <item x="26"/>
        <item x="22"/>
        <item x="3"/>
        <item x="12"/>
        <item x="2"/>
        <item m="1" x="42"/>
        <item m="1" x="41"/>
        <item m="1" x="35"/>
        <item x="11"/>
        <item x="29"/>
        <item x="15"/>
        <item x="23"/>
        <item x="18"/>
        <item m="1" x="43"/>
        <item x="16"/>
        <item m="1" x="47"/>
        <item x="8"/>
        <item x="10"/>
        <item x="14"/>
        <item m="1"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4">
        <item x="15"/>
        <item x="17"/>
        <item x="28"/>
        <item x="10"/>
        <item m="1" x="34"/>
        <item x="23"/>
        <item m="1" x="48"/>
        <item x="20"/>
        <item m="1" x="40"/>
        <item x="19"/>
        <item x="24"/>
        <item m="1" x="47"/>
        <item m="1" x="36"/>
        <item m="1" x="46"/>
        <item m="1" x="50"/>
        <item x="31"/>
        <item x="0"/>
        <item x="6"/>
        <item x="25"/>
        <item m="1" x="51"/>
        <item x="30"/>
        <item x="27"/>
        <item x="26"/>
        <item x="5"/>
        <item x="1"/>
        <item x="9"/>
        <item x="7"/>
        <item m="1" x="49"/>
        <item m="1" x="33"/>
        <item m="1" x="41"/>
        <item x="14"/>
        <item x="16"/>
        <item x="22"/>
        <item m="1" x="53"/>
        <item m="1" x="37"/>
        <item m="1" x="52"/>
        <item m="1" x="44"/>
        <item m="1" x="32"/>
        <item x="21"/>
        <item x="12"/>
        <item m="1" x="38"/>
        <item x="18"/>
        <item x="2"/>
        <item x="3"/>
        <item x="8"/>
        <item m="1" x="43"/>
        <item m="1" x="42"/>
        <item m="1" x="45"/>
        <item x="13"/>
        <item m="1" x="35"/>
        <item m="1" x="39"/>
        <item x="11"/>
        <item x="4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48">
        <item m="1" x="246"/>
        <item m="1" x="245"/>
        <item m="1" x="242"/>
        <item m="1" x="244"/>
        <item m="1" x="243"/>
        <item m="1" x="247"/>
        <item m="1" x="239"/>
        <item m="1" x="235"/>
        <item m="1" x="241"/>
        <item m="1" x="238"/>
        <item m="1" x="236"/>
        <item m="1" x="237"/>
        <item m="1" x="240"/>
        <item m="1" x="230"/>
        <item m="1" x="231"/>
        <item m="1" x="232"/>
        <item m="1" x="229"/>
        <item m="1" x="228"/>
        <item m="1" x="234"/>
        <item m="1" x="233"/>
        <item m="1" x="227"/>
        <item m="1" x="222"/>
        <item m="1" x="223"/>
        <item m="1" x="224"/>
        <item m="1" x="221"/>
        <item m="1" x="225"/>
        <item m="1" x="226"/>
        <item m="1" x="220"/>
        <item m="1" x="216"/>
        <item m="1" x="217"/>
        <item m="1" x="218"/>
        <item m="1" x="214"/>
        <item m="1" x="215"/>
        <item m="1" x="219"/>
        <item m="1" x="212"/>
        <item m="1" x="213"/>
        <item m="1" x="211"/>
        <item m="1" x="209"/>
        <item m="1" x="208"/>
        <item m="1" x="207"/>
        <item m="1" x="210"/>
        <item m="1" x="201"/>
        <item m="1" x="204"/>
        <item m="1" x="202"/>
        <item m="1" x="203"/>
        <item m="1" x="200"/>
        <item m="1" x="206"/>
        <item m="1" x="205"/>
        <item m="1" x="196"/>
        <item m="1" x="198"/>
        <item m="1" x="199"/>
        <item m="1" x="195"/>
        <item m="1" x="197"/>
        <item m="1" x="193"/>
        <item m="1" x="194"/>
        <item m="1" x="192"/>
        <item m="1" x="187"/>
        <item m="1" x="186"/>
        <item m="1" x="189"/>
        <item m="1" x="188"/>
        <item m="1" x="190"/>
        <item m="1" x="191"/>
        <item m="1" x="179"/>
        <item m="1" x="182"/>
        <item m="1" x="181"/>
        <item m="1" x="180"/>
        <item m="1" x="183"/>
        <item m="1" x="185"/>
        <item m="1" x="184"/>
        <item m="1" x="178"/>
        <item m="1" x="173"/>
        <item m="1" x="174"/>
        <item m="1" x="172"/>
        <item m="1" x="177"/>
        <item m="1" x="175"/>
        <item m="1" x="176"/>
        <item m="1" x="168"/>
        <item m="1" x="171"/>
        <item m="1" x="165"/>
        <item m="1" x="166"/>
        <item m="1" x="170"/>
        <item m="1" x="167"/>
        <item m="1" x="169"/>
        <item m="1" x="159"/>
        <item m="1" x="163"/>
        <item m="1" x="160"/>
        <item m="1" x="158"/>
        <item m="1" x="162"/>
        <item m="1" x="161"/>
        <item m="1" x="164"/>
        <item m="1" x="153"/>
        <item m="1" x="154"/>
        <item m="1" x="152"/>
        <item m="1" x="151"/>
        <item m="1" x="155"/>
        <item m="1" x="157"/>
        <item m="1" x="156"/>
        <item m="1" x="146"/>
        <item m="1" x="150"/>
        <item m="1" x="147"/>
        <item m="1" x="148"/>
        <item m="1" x="144"/>
        <item m="1" x="145"/>
        <item m="1" x="149"/>
        <item m="1" x="137"/>
        <item m="1" x="138"/>
        <item m="1" x="139"/>
        <item m="1" x="140"/>
        <item m="1" x="141"/>
        <item m="1" x="143"/>
        <item m="1" x="142"/>
        <item m="1" x="133"/>
        <item m="1" x="131"/>
        <item m="1" x="134"/>
        <item m="1" x="135"/>
        <item m="1" x="132"/>
        <item m="1" x="136"/>
        <item m="1" x="124"/>
        <item m="1" x="125"/>
        <item m="1" x="126"/>
        <item m="1" x="127"/>
        <item m="1" x="128"/>
        <item m="1" x="130"/>
        <item m="1" x="129"/>
        <item m="1" x="118"/>
        <item m="1" x="119"/>
        <item m="1" x="120"/>
        <item m="1" x="122"/>
        <item m="1" x="123"/>
        <item m="1" x="121"/>
        <item m="1" x="111"/>
        <item m="1" x="114"/>
        <item m="1" x="115"/>
        <item m="1" x="112"/>
        <item m="1" x="113"/>
        <item m="1" x="117"/>
        <item m="1" x="116"/>
        <item m="1" x="105"/>
        <item m="1" x="106"/>
        <item m="1" x="107"/>
        <item m="1" x="108"/>
        <item m="1" x="109"/>
        <item m="1" x="110"/>
        <item m="1" x="98"/>
        <item m="1" x="100"/>
        <item m="1" x="101"/>
        <item m="1" x="102"/>
        <item m="1" x="103"/>
        <item m="1" x="99"/>
        <item m="1" x="104"/>
        <item m="1" x="91"/>
        <item m="1" x="92"/>
        <item m="1" x="93"/>
        <item m="1" x="94"/>
        <item m="1" x="95"/>
        <item m="1" x="97"/>
        <item m="1" x="96"/>
        <item m="1" x="85"/>
        <item m="1" x="86"/>
        <item m="1" x="84"/>
        <item m="1" x="87"/>
        <item m="1" x="88"/>
        <item m="1" x="90"/>
        <item m="1" x="89"/>
        <item m="1" x="77"/>
        <item m="1" x="78"/>
        <item m="1" x="79"/>
        <item m="1" x="80"/>
        <item m="1" x="81"/>
        <item m="1" x="83"/>
        <item m="1" x="82"/>
        <item m="1" x="71"/>
        <item m="1" x="72"/>
        <item m="1" x="73"/>
        <item m="1" x="74"/>
        <item m="1" x="70"/>
        <item m="1" x="76"/>
        <item m="1" x="75"/>
        <item m="1" x="69"/>
        <item m="1" x="68"/>
        <item m="1" x="67"/>
        <item m="1" x="63"/>
        <item m="1" x="66"/>
        <item m="1" x="64"/>
        <item m="1" x="65"/>
        <item m="1" x="60"/>
        <item m="1" x="57"/>
        <item m="1" x="56"/>
        <item m="1" x="58"/>
        <item m="1" x="59"/>
        <item m="1" x="62"/>
        <item m="1" x="61"/>
        <item m="1" x="49"/>
        <item m="1" x="50"/>
        <item m="1" x="51"/>
        <item m="1" x="52"/>
        <item m="1" x="53"/>
        <item m="1" x="55"/>
        <item m="1" x="54"/>
        <item m="1" x="42"/>
        <item m="1" x="43"/>
        <item m="1" x="44"/>
        <item m="1" x="45"/>
        <item m="1" x="46"/>
        <item m="1" x="47"/>
        <item m="1" x="48"/>
        <item m="1" x="38"/>
        <item m="1" x="39"/>
        <item m="1" x="35"/>
        <item m="1" x="36"/>
        <item m="1" x="37"/>
        <item m="1" x="40"/>
        <item m="1" x="41"/>
        <item m="1" x="28"/>
        <item m="1" x="29"/>
        <item m="1" x="30"/>
        <item m="1" x="31"/>
        <item m="1" x="32"/>
        <item m="1" x="33"/>
        <item m="1" x="34"/>
        <item m="1" x="21"/>
        <item m="1" x="22"/>
        <item m="1" x="23"/>
        <item m="1" x="24"/>
        <item m="1" x="25"/>
        <item m="1" x="26"/>
        <item m="1" x="27"/>
        <item m="1" x="18"/>
        <item m="1" x="14"/>
        <item m="1" x="15"/>
        <item m="1" x="16"/>
        <item m="1" x="17"/>
        <item m="1" x="20"/>
        <item m="1" x="19"/>
        <item m="1" x="7"/>
        <item m="1" x="8"/>
        <item m="1" x="9"/>
        <item m="1" x="10"/>
        <item m="1" x="11"/>
        <item m="1" x="13"/>
        <item m="1" x="12"/>
        <item x="4"/>
        <item x="3"/>
        <item x="2"/>
        <item x="1"/>
        <item x="0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0"/>
        <item x="1"/>
        <item h="1" m="1" x="2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5">
        <item x="1"/>
        <item m="1" x="38"/>
        <item x="20"/>
        <item m="1" x="40"/>
        <item x="2"/>
        <item x="17"/>
        <item x="10"/>
        <item x="14"/>
        <item x="23"/>
        <item x="25"/>
        <item m="1" x="42"/>
        <item x="8"/>
        <item x="27"/>
        <item x="3"/>
        <item x="31"/>
        <item x="7"/>
        <item x="16"/>
        <item x="5"/>
        <item x="22"/>
        <item x="32"/>
        <item x="26"/>
        <item x="0"/>
        <item x="30"/>
        <item m="1" x="36"/>
        <item x="21"/>
        <item x="34"/>
        <item x="11"/>
        <item x="24"/>
        <item x="9"/>
        <item m="1" x="44"/>
        <item m="1" x="50"/>
        <item x="19"/>
        <item x="29"/>
        <item x="13"/>
        <item x="15"/>
        <item m="1" x="47"/>
        <item m="1" x="45"/>
        <item m="1" x="52"/>
        <item m="1" x="53"/>
        <item m="1" x="43"/>
        <item m="1" x="54"/>
        <item m="1" x="51"/>
        <item x="12"/>
        <item x="18"/>
        <item m="1" x="37"/>
        <item m="1" x="49"/>
        <item x="6"/>
        <item x="4"/>
        <item m="1" x="46"/>
        <item x="35"/>
        <item m="1" x="48"/>
        <item m="1" x="41"/>
        <item m="1" x="39"/>
        <item x="28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3">
        <item x="14"/>
        <item m="1" x="39"/>
        <item m="1" x="40"/>
        <item x="12"/>
        <item x="11"/>
        <item x="1"/>
        <item x="3"/>
        <item x="22"/>
        <item m="1" x="36"/>
        <item x="18"/>
        <item x="29"/>
        <item m="1" x="42"/>
        <item x="0"/>
        <item x="13"/>
        <item x="7"/>
        <item x="25"/>
        <item m="1" x="41"/>
        <item x="9"/>
        <item x="2"/>
        <item x="5"/>
        <item x="6"/>
        <item m="1" x="32"/>
        <item x="15"/>
        <item x="16"/>
        <item x="24"/>
        <item m="1" x="34"/>
        <item x="20"/>
        <item m="1" x="35"/>
        <item x="8"/>
        <item x="21"/>
        <item x="26"/>
        <item x="27"/>
        <item m="1" x="33"/>
        <item x="28"/>
        <item x="10"/>
        <item m="1" x="38"/>
        <item x="4"/>
        <item x="23"/>
        <item x="30"/>
        <item x="17"/>
        <item m="1" x="37"/>
        <item m="1" x="31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4">
        <item x="4"/>
        <item x="2"/>
        <item x="6"/>
        <item m="1" x="10"/>
        <item m="1" x="11"/>
        <item x="1"/>
        <item m="1" x="9"/>
        <item n="Eric Giebelhaus" m="1" x="13"/>
        <item x="0"/>
        <item x="5"/>
        <item n="Eric Giebelhaus2" x="3"/>
        <item m="1" x="12"/>
        <item x="7"/>
        <item m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8">
        <item x="4"/>
        <item x="3"/>
        <item x="2"/>
        <item x="1"/>
        <item x="0"/>
        <item x="5"/>
        <item x="6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"/>
    <field x="24"/>
    <field x="10"/>
  </rowFields>
  <rowItems count="29">
    <i>
      <x/>
      <x v="1"/>
      <x v="1"/>
    </i>
    <i>
      <x v="2"/>
      <x v="8"/>
      <x v="1"/>
    </i>
    <i>
      <x v="5"/>
      <x v="12"/>
      <x v="1"/>
    </i>
    <i>
      <x v="6"/>
      <x v="8"/>
      <x v="1"/>
    </i>
    <i>
      <x v="8"/>
      <x v="5"/>
      <x v="1"/>
    </i>
    <i>
      <x v="11"/>
      <x v="1"/>
      <x v="1"/>
    </i>
    <i>
      <x v="12"/>
      <x v="1"/>
      <x v="1"/>
    </i>
    <i>
      <x v="13"/>
      <x v="1"/>
      <x v="1"/>
    </i>
    <i>
      <x v="14"/>
      <x v="1"/>
      <x v="1"/>
    </i>
    <i>
      <x v="19"/>
      <x v="10"/>
      <x v="1"/>
    </i>
    <i>
      <x v="20"/>
      <x v="10"/>
      <x v="1"/>
    </i>
    <i>
      <x v="21"/>
      <x v="5"/>
      <x v="1"/>
    </i>
    <i>
      <x v="23"/>
      <x v="8"/>
      <x v="1"/>
    </i>
    <i>
      <x v="24"/>
      <x v="8"/>
      <x v="1"/>
    </i>
    <i>
      <x v="25"/>
      <x v="8"/>
      <x v="1"/>
    </i>
    <i>
      <x v="28"/>
      <x v="5"/>
      <x v="1"/>
    </i>
    <i>
      <x v="29"/>
      <x v="1"/>
      <x v="1"/>
    </i>
    <i>
      <x v="30"/>
      <x v="1"/>
      <x v="1"/>
    </i>
    <i>
      <x v="31"/>
      <x v="1"/>
      <x v="1"/>
    </i>
    <i>
      <x v="32"/>
      <x v="5"/>
      <x v="1"/>
    </i>
    <i>
      <x v="33"/>
      <x v="1"/>
      <x v="1"/>
    </i>
    <i>
      <x v="34"/>
      <x v="5"/>
      <x v="1"/>
    </i>
    <i>
      <x v="35"/>
      <x v="5"/>
      <x v="1"/>
    </i>
    <i>
      <x v="40"/>
      <x/>
      <x v="1"/>
    </i>
    <i>
      <x v="41"/>
      <x v="9"/>
      <x v="1"/>
    </i>
    <i>
      <x v="42"/>
      <x v="2"/>
      <x v="1"/>
    </i>
    <i>
      <x v="43"/>
      <x v="2"/>
      <x v="1"/>
    </i>
    <i>
      <x v="48"/>
      <x v="9"/>
      <x v="1"/>
    </i>
    <i t="grand">
      <x/>
    </i>
  </rowItems>
  <colFields count="2">
    <field x="26"/>
    <field x="9"/>
  </colFields>
  <colItems count="7">
    <i>
      <x/>
      <x v="241"/>
    </i>
    <i>
      <x v="1"/>
      <x v="242"/>
    </i>
    <i>
      <x v="2"/>
      <x v="243"/>
    </i>
    <i>
      <x v="3"/>
      <x v="244"/>
    </i>
    <i>
      <x v="4"/>
      <x v="245"/>
    </i>
    <i>
      <x v="6"/>
      <x v="246"/>
    </i>
    <i t="grand">
      <x/>
    </i>
  </colItems>
  <dataFields count="1">
    <dataField name="Sum of Hours" fld="8" baseField="0" baseItem="0"/>
  </dataFields>
  <formats count="173">
    <format dxfId="1629">
      <pivotArea type="all" dataOnly="0" outline="0" fieldPosition="0"/>
    </format>
    <format dxfId="1628">
      <pivotArea outline="0" collapsedLevelsAreSubtotals="1" fieldPosition="0"/>
    </format>
    <format dxfId="1627">
      <pivotArea type="origin" dataOnly="0" labelOnly="1" outline="0" fieldPosition="0"/>
    </format>
    <format dxfId="1626">
      <pivotArea field="3" type="button" dataOnly="0" labelOnly="1" outline="0" axis="axisRow" fieldPosition="0"/>
    </format>
    <format dxfId="1625">
      <pivotArea type="topRight" dataOnly="0" labelOnly="1" outline="0" fieldPosition="0"/>
    </format>
    <format dxfId="1624">
      <pivotArea field="10" type="button" dataOnly="0" labelOnly="1" outline="0" axis="axisRow" fieldPosition="2"/>
    </format>
    <format dxfId="1623">
      <pivotArea field="9" type="button" dataOnly="0" labelOnly="1" outline="0" axis="axisCol" fieldPosition="1"/>
    </format>
    <format dxfId="1622">
      <pivotArea field="12" type="button" dataOnly="0" labelOnly="1" outline="0"/>
    </format>
    <format dxfId="1621">
      <pivotArea type="all" dataOnly="0" outline="0" fieldPosition="0"/>
    </format>
    <format dxfId="1620">
      <pivotArea outline="0" collapsedLevelsAreSubtotals="1" fieldPosition="0"/>
    </format>
    <format dxfId="1619">
      <pivotArea type="origin" dataOnly="0" labelOnly="1" outline="0" fieldPosition="0"/>
    </format>
    <format dxfId="1618">
      <pivotArea field="3" type="button" dataOnly="0" labelOnly="1" outline="0" axis="axisRow" fieldPosition="0"/>
    </format>
    <format dxfId="1617">
      <pivotArea type="topRight" dataOnly="0" labelOnly="1" outline="0" fieldPosition="0"/>
    </format>
    <format dxfId="1616">
      <pivotArea field="10" type="button" dataOnly="0" labelOnly="1" outline="0" axis="axisRow" fieldPosition="2"/>
    </format>
    <format dxfId="1615">
      <pivotArea field="9" type="button" dataOnly="0" labelOnly="1" outline="0" axis="axisCol" fieldPosition="1"/>
    </format>
    <format dxfId="1614">
      <pivotArea field="12" type="button" dataOnly="0" labelOnly="1" outline="0"/>
    </format>
    <format dxfId="1613">
      <pivotArea outline="0" collapsedLevelsAreSubtotals="1" fieldPosition="0"/>
    </format>
    <format dxfId="1612">
      <pivotArea type="origin" dataOnly="0" labelOnly="1" outline="0" fieldPosition="0"/>
    </format>
    <format dxfId="1611">
      <pivotArea field="3" type="button" dataOnly="0" labelOnly="1" outline="0" axis="axisRow" fieldPosition="0"/>
    </format>
    <format dxfId="1610">
      <pivotArea type="topRight" dataOnly="0" labelOnly="1" outline="0" fieldPosition="0"/>
    </format>
    <format dxfId="1609">
      <pivotArea field="10" type="button" dataOnly="0" labelOnly="1" outline="0" axis="axisRow" fieldPosition="2"/>
    </format>
    <format dxfId="1608">
      <pivotArea field="9" type="button" dataOnly="0" labelOnly="1" outline="0" axis="axisCol" fieldPosition="1"/>
    </format>
    <format dxfId="1607">
      <pivotArea field="12" type="button" dataOnly="0" labelOnly="1" outline="0"/>
    </format>
    <format dxfId="1606">
      <pivotArea outline="0" collapsedLevelsAreSubtotals="1" fieldPosition="0"/>
    </format>
    <format dxfId="1605">
      <pivotArea field="10" type="button" dataOnly="0" labelOnly="1" outline="0" axis="axisRow" fieldPosition="2"/>
    </format>
    <format dxfId="1604">
      <pivotArea field="9" type="button" dataOnly="0" labelOnly="1" outline="0" axis="axisCol" fieldPosition="1"/>
    </format>
    <format dxfId="1603">
      <pivotArea field="12" type="button" dataOnly="0" labelOnly="1" outline="0"/>
    </format>
    <format dxfId="1602">
      <pivotArea type="origin" dataOnly="0" labelOnly="1" outline="0" fieldPosition="0"/>
    </format>
    <format dxfId="1601">
      <pivotArea field="3" type="button" dataOnly="0" labelOnly="1" outline="0" axis="axisRow" fieldPosition="0"/>
    </format>
    <format dxfId="1600">
      <pivotArea type="topRight" dataOnly="0" labelOnly="1" outline="0" fieldPosition="0"/>
    </format>
    <format dxfId="1599">
      <pivotArea field="9" type="button" dataOnly="0" labelOnly="1" outline="0" axis="axisCol" fieldPosition="1"/>
    </format>
    <format dxfId="1598">
      <pivotArea field="12" type="button" dataOnly="0" labelOnly="1" outline="0"/>
    </format>
    <format dxfId="1597">
      <pivotArea field="10" type="button" dataOnly="0" labelOnly="1" outline="0" axis="axisRow" fieldPosition="2"/>
    </format>
    <format dxfId="1596">
      <pivotArea field="9" type="button" dataOnly="0" labelOnly="1" outline="0" axis="axisCol" fieldPosition="1"/>
    </format>
    <format dxfId="1595">
      <pivotArea type="origin" dataOnly="0" labelOnly="1" outline="0" fieldPosition="0"/>
    </format>
    <format dxfId="1594">
      <pivotArea field="9" type="button" dataOnly="0" labelOnly="1" outline="0" axis="axisCol" fieldPosition="1"/>
    </format>
    <format dxfId="1593">
      <pivotArea field="3" type="button" dataOnly="0" labelOnly="1" outline="0" axis="axisRow" fieldPosition="0"/>
    </format>
    <format dxfId="1592">
      <pivotArea field="10" type="button" dataOnly="0" labelOnly="1" outline="0" axis="axisRow" fieldPosition="2"/>
    </format>
    <format dxfId="1591">
      <pivotArea field="9" type="button" dataOnly="0" labelOnly="1" outline="0" axis="axisCol" fieldPosition="1"/>
    </format>
    <format dxfId="1590">
      <pivotArea field="12" type="button" dataOnly="0" labelOnly="1" outline="0"/>
    </format>
    <format dxfId="1589">
      <pivotArea field="10" type="button" dataOnly="0" labelOnly="1" outline="0" axis="axisRow" fieldPosition="2"/>
    </format>
    <format dxfId="1588">
      <pivotArea field="9" type="button" dataOnly="0" labelOnly="1" outline="0" axis="axisCol" fieldPosition="1"/>
    </format>
    <format dxfId="1587">
      <pivotArea field="12" type="button" dataOnly="0" labelOnly="1" outline="0"/>
    </format>
    <format dxfId="1586">
      <pivotArea field="10" type="button" dataOnly="0" labelOnly="1" outline="0" axis="axisRow" fieldPosition="2"/>
    </format>
    <format dxfId="1585">
      <pivotArea field="9" type="button" dataOnly="0" labelOnly="1" outline="0" axis="axisCol" fieldPosition="1"/>
    </format>
    <format dxfId="1584">
      <pivotArea field="12" type="button" dataOnly="0" labelOnly="1" outline="0"/>
    </format>
    <format dxfId="1583">
      <pivotArea dataOnly="0" labelOnly="1" grandCol="1" outline="0" fieldPosition="0"/>
    </format>
    <format dxfId="1582">
      <pivotArea dataOnly="0" labelOnly="1" grandCol="1" outline="0" fieldPosition="0"/>
    </format>
    <format dxfId="1581">
      <pivotArea dataOnly="0" labelOnly="1" outline="0" fieldPosition="0">
        <references count="1">
          <reference field="3" count="0"/>
        </references>
      </pivotArea>
    </format>
    <format dxfId="1580">
      <pivotArea dataOnly="0" labelOnly="1" grandCol="1" outline="0" fieldPosition="0"/>
    </format>
    <format dxfId="1579">
      <pivotArea field="10" type="button" dataOnly="0" labelOnly="1" outline="0" axis="axisRow" fieldPosition="2"/>
    </format>
    <format dxfId="1578">
      <pivotArea field="9" type="button" dataOnly="0" labelOnly="1" outline="0" axis="axisCol" fieldPosition="1"/>
    </format>
    <format dxfId="1577">
      <pivotArea field="12" type="button" dataOnly="0" labelOnly="1" outline="0"/>
    </format>
    <format dxfId="1576">
      <pivotArea dataOnly="0" labelOnly="1" grandCol="1" outline="0" fieldPosition="0"/>
    </format>
    <format dxfId="1575">
      <pivotArea field="10" type="button" dataOnly="0" labelOnly="1" outline="0" axis="axisRow" fieldPosition="2"/>
    </format>
    <format dxfId="1574">
      <pivotArea field="9" type="button" dataOnly="0" labelOnly="1" outline="0" axis="axisCol" fieldPosition="1"/>
    </format>
    <format dxfId="1573">
      <pivotArea field="12" type="button" dataOnly="0" labelOnly="1" outline="0"/>
    </format>
    <format dxfId="1572">
      <pivotArea dataOnly="0" labelOnly="1" grandCol="1" outline="0" fieldPosition="0"/>
    </format>
    <format dxfId="1571">
      <pivotArea field="10" type="button" dataOnly="0" labelOnly="1" outline="0" axis="axisRow" fieldPosition="2"/>
    </format>
    <format dxfId="1570">
      <pivotArea field="9" type="button" dataOnly="0" labelOnly="1" outline="0" axis="axisCol" fieldPosition="1"/>
    </format>
    <format dxfId="1569">
      <pivotArea field="12" type="button" dataOnly="0" labelOnly="1" outline="0"/>
    </format>
    <format dxfId="1568">
      <pivotArea field="10" type="button" dataOnly="0" labelOnly="1" outline="0" axis="axisRow" fieldPosition="2"/>
    </format>
    <format dxfId="1567">
      <pivotArea field="9" type="button" dataOnly="0" labelOnly="1" outline="0" axis="axisCol" fieldPosition="1"/>
    </format>
    <format dxfId="1566">
      <pivotArea field="12" type="button" dataOnly="0" labelOnly="1" outline="0"/>
    </format>
    <format dxfId="1565">
      <pivotArea dataOnly="0" labelOnly="1" outline="0" fieldPosition="0">
        <references count="1">
          <reference field="3" count="0"/>
        </references>
      </pivotArea>
    </format>
    <format dxfId="1564">
      <pivotArea dataOnly="0" labelOnly="1" grandCol="1" outline="0" fieldPosition="0"/>
    </format>
    <format dxfId="1563">
      <pivotArea dataOnly="0" labelOnly="1" outline="0" fieldPosition="0">
        <references count="1">
          <reference field="3" count="0"/>
        </references>
      </pivotArea>
    </format>
    <format dxfId="1562">
      <pivotArea outline="0" collapsedLevelsAreSubtotals="1" fieldPosition="0"/>
    </format>
    <format dxfId="1561">
      <pivotArea field="9" type="button" dataOnly="0" labelOnly="1" outline="0" axis="axisCol" fieldPosition="1"/>
    </format>
    <format dxfId="1560">
      <pivotArea type="topRight" dataOnly="0" labelOnly="1" outline="0" fieldPosition="0"/>
    </format>
    <format dxfId="1559">
      <pivotArea dataOnly="0" labelOnly="1" outline="0" fieldPosition="0">
        <references count="1">
          <reference field="9" count="0"/>
        </references>
      </pivotArea>
    </format>
    <format dxfId="1558">
      <pivotArea dataOnly="0" labelOnly="1" grandCol="1" outline="0" fieldPosition="0"/>
    </format>
    <format dxfId="1557">
      <pivotArea outline="0" collapsedLevelsAreSubtotals="1" fieldPosition="0"/>
    </format>
    <format dxfId="1556">
      <pivotArea field="3" type="button" dataOnly="0" labelOnly="1" outline="0" axis="axisRow" fieldPosition="0"/>
    </format>
    <format dxfId="1555">
      <pivotArea field="4" type="button" dataOnly="0" labelOnly="1" outline="0"/>
    </format>
    <format dxfId="1554">
      <pivotArea field="10" type="button" dataOnly="0" labelOnly="1" outline="0" axis="axisRow" fieldPosition="2"/>
    </format>
    <format dxfId="1553">
      <pivotArea dataOnly="0" labelOnly="1" outline="0" fieldPosition="0">
        <references count="1">
          <reference field="3" count="0"/>
        </references>
      </pivotArea>
    </format>
    <format dxfId="1552">
      <pivotArea dataOnly="0" labelOnly="1" grandRow="1" outline="0" fieldPosition="0"/>
    </format>
    <format dxfId="1551">
      <pivotArea dataOnly="0" labelOnly="1" outline="0" fieldPosition="0">
        <references count="1">
          <reference field="9" count="0"/>
        </references>
      </pivotArea>
    </format>
    <format dxfId="1550">
      <pivotArea dataOnly="0" labelOnly="1" grandCol="1" outline="0" fieldPosition="0"/>
    </format>
    <format dxfId="1549">
      <pivotArea dataOnly="0" labelOnly="1" outline="0" fieldPosition="0">
        <references count="1">
          <reference field="3" count="0"/>
        </references>
      </pivotArea>
    </format>
    <format dxfId="1548">
      <pivotArea type="all" dataOnly="0" outline="0" fieldPosition="0"/>
    </format>
    <format dxfId="1547">
      <pivotArea outline="0" collapsedLevelsAreSubtotals="1" fieldPosition="0"/>
    </format>
    <format dxfId="1546">
      <pivotArea type="origin" dataOnly="0" labelOnly="1" outline="0" fieldPosition="0"/>
    </format>
    <format dxfId="1545">
      <pivotArea field="9" type="button" dataOnly="0" labelOnly="1" outline="0" axis="axisCol" fieldPosition="1"/>
    </format>
    <format dxfId="1544">
      <pivotArea type="topRight" dataOnly="0" labelOnly="1" outline="0" fieldPosition="0"/>
    </format>
    <format dxfId="1543">
      <pivotArea field="3" type="button" dataOnly="0" labelOnly="1" outline="0" axis="axisRow" fieldPosition="0"/>
    </format>
    <format dxfId="1542">
      <pivotArea field="18" type="button" dataOnly="0" labelOnly="1" outline="0"/>
    </format>
    <format dxfId="1541">
      <pivotArea field="10" type="button" dataOnly="0" labelOnly="1" outline="0" axis="axisRow" fieldPosition="2"/>
    </format>
    <format dxfId="1540">
      <pivotArea field="12" type="button" dataOnly="0" labelOnly="1" outline="0"/>
    </format>
    <format dxfId="1539">
      <pivotArea dataOnly="0" labelOnly="1" grandCol="1" outline="0" fieldPosition="0"/>
    </format>
    <format dxfId="1538">
      <pivotArea type="all" dataOnly="0" outline="0" fieldPosition="0"/>
    </format>
    <format dxfId="1537">
      <pivotArea outline="0" collapsedLevelsAreSubtotals="1" fieldPosition="0"/>
    </format>
    <format dxfId="1536">
      <pivotArea type="origin" dataOnly="0" labelOnly="1" outline="0" fieldPosition="0"/>
    </format>
    <format dxfId="1535">
      <pivotArea field="9" type="button" dataOnly="0" labelOnly="1" outline="0" axis="axisCol" fieldPosition="1"/>
    </format>
    <format dxfId="1534">
      <pivotArea type="topRight" dataOnly="0" labelOnly="1" outline="0" fieldPosition="0"/>
    </format>
    <format dxfId="1533">
      <pivotArea field="3" type="button" dataOnly="0" labelOnly="1" outline="0" axis="axisRow" fieldPosition="0"/>
    </format>
    <format dxfId="1532">
      <pivotArea field="18" type="button" dataOnly="0" labelOnly="1" outline="0"/>
    </format>
    <format dxfId="1531">
      <pivotArea field="10" type="button" dataOnly="0" labelOnly="1" outline="0" axis="axisRow" fieldPosition="2"/>
    </format>
    <format dxfId="1530">
      <pivotArea field="12" type="button" dataOnly="0" labelOnly="1" outline="0"/>
    </format>
    <format dxfId="1529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28">
      <pivotArea dataOnly="0" labelOnly="1" grandRow="1" outline="0" fieldPosition="0"/>
    </format>
    <format dxfId="1527">
      <pivotArea dataOnly="0" labelOnly="1" grandCol="1" outline="0" fieldPosition="0"/>
    </format>
    <format dxfId="1526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25">
      <pivotArea dataOnly="0" labelOnly="1" grandRow="1" outline="0" fieldPosition="0"/>
    </format>
    <format dxfId="1524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23">
      <pivotArea dataOnly="0" labelOnly="1" grandRow="1" outline="0" fieldPosition="0"/>
    </format>
    <format dxfId="1522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21">
      <pivotArea dataOnly="0" labelOnly="1" grandRow="1" outline="0" fieldPosition="0"/>
    </format>
    <format dxfId="1520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19">
      <pivotArea dataOnly="0" labelOnly="1" grandRow="1" outline="0" fieldPosition="0"/>
    </format>
    <format dxfId="1518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17">
      <pivotArea dataOnly="0" labelOnly="1" grandRow="1" outline="0" fieldPosition="0"/>
    </format>
    <format dxfId="1516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15">
      <pivotArea dataOnly="0" labelOnly="1" grandRow="1" outline="0" fieldPosition="0"/>
    </format>
    <format dxfId="1514">
      <pivotArea dataOnly="0" labelOnly="1" outline="0" fieldPosition="0">
        <references count="1">
          <reference field="3" count="19">
            <x v="2"/>
            <x v="5"/>
            <x v="8"/>
            <x v="11"/>
            <x v="12"/>
            <x v="14"/>
            <x v="15"/>
            <x v="18"/>
            <x v="19"/>
            <x v="20"/>
            <x v="21"/>
            <x v="23"/>
            <x v="24"/>
            <x v="29"/>
            <x v="30"/>
            <x v="31"/>
            <x v="41"/>
            <x v="46"/>
            <x v="48"/>
          </reference>
        </references>
      </pivotArea>
    </format>
    <format dxfId="1513">
      <pivotArea dataOnly="0" labelOnly="1" grandRow="1" outline="0" fieldPosition="0"/>
    </format>
    <format dxfId="1512">
      <pivotArea field="3" type="button" dataOnly="0" labelOnly="1" outline="0" axis="axisRow" fieldPosition="0"/>
    </format>
    <format dxfId="1511">
      <pivotArea dataOnly="0" labelOnly="1" outline="0" fieldPosition="0">
        <references count="1">
          <reference field="3" count="23">
            <x v="0"/>
            <x v="2"/>
            <x v="3"/>
            <x v="4"/>
            <x v="5"/>
            <x v="6"/>
            <x v="7"/>
            <x v="8"/>
            <x v="11"/>
            <x v="12"/>
            <x v="13"/>
            <x v="14"/>
            <x v="16"/>
            <x v="17"/>
            <x v="18"/>
            <x v="19"/>
            <x v="20"/>
            <x v="23"/>
            <x v="24"/>
            <x v="25"/>
            <x v="27"/>
            <x v="42"/>
            <x v="46"/>
          </reference>
        </references>
      </pivotArea>
    </format>
    <format dxfId="1510">
      <pivotArea dataOnly="0" labelOnly="1" grandRow="1" outline="0" fieldPosition="0"/>
    </format>
    <format dxfId="1509">
      <pivotArea dataOnly="0" labelOnly="1" outline="0" fieldPosition="0">
        <references count="1">
          <reference field="3" count="23">
            <x v="0"/>
            <x v="2"/>
            <x v="3"/>
            <x v="4"/>
            <x v="5"/>
            <x v="6"/>
            <x v="7"/>
            <x v="8"/>
            <x v="11"/>
            <x v="12"/>
            <x v="13"/>
            <x v="14"/>
            <x v="16"/>
            <x v="17"/>
            <x v="18"/>
            <x v="19"/>
            <x v="20"/>
            <x v="23"/>
            <x v="24"/>
            <x v="25"/>
            <x v="27"/>
            <x v="42"/>
            <x v="46"/>
          </reference>
        </references>
      </pivotArea>
    </format>
    <format dxfId="1508">
      <pivotArea dataOnly="0" labelOnly="1" grandRow="1" outline="0" fieldPosition="0"/>
    </format>
    <format dxfId="1507">
      <pivotArea dataOnly="0" labelOnly="1" outline="0" fieldPosition="0">
        <references count="1">
          <reference field="3" count="23">
            <x v="0"/>
            <x v="2"/>
            <x v="3"/>
            <x v="4"/>
            <x v="5"/>
            <x v="6"/>
            <x v="7"/>
            <x v="8"/>
            <x v="11"/>
            <x v="12"/>
            <x v="13"/>
            <x v="14"/>
            <x v="16"/>
            <x v="17"/>
            <x v="18"/>
            <x v="19"/>
            <x v="20"/>
            <x v="23"/>
            <x v="24"/>
            <x v="25"/>
            <x v="27"/>
            <x v="42"/>
            <x v="46"/>
          </reference>
        </references>
      </pivotArea>
    </format>
    <format dxfId="1506">
      <pivotArea dataOnly="0" labelOnly="1" grandRow="1" outline="0" fieldPosition="0"/>
    </format>
    <format dxfId="1505">
      <pivotArea field="10" type="button" dataOnly="0" labelOnly="1" outline="0" axis="axisRow" fieldPosition="2"/>
    </format>
    <format dxfId="1504">
      <pivotArea dataOnly="0" labelOnly="1" outline="0" fieldPosition="0">
        <references count="3">
          <reference field="3" count="1" selected="0">
            <x v="7"/>
          </reference>
          <reference field="10" count="0"/>
          <reference field="24" count="1" selected="0">
            <x v="8"/>
          </reference>
        </references>
      </pivotArea>
    </format>
    <format dxfId="1503">
      <pivotArea dataOnly="0" labelOnly="1" outline="0" fieldPosition="0">
        <references count="3">
          <reference field="3" count="1" selected="0">
            <x v="8"/>
          </reference>
          <reference field="10" count="0"/>
          <reference field="24" count="1" selected="0">
            <x v="5"/>
          </reference>
        </references>
      </pivotArea>
    </format>
    <format dxfId="1502">
      <pivotArea dataOnly="0" labelOnly="1" outline="0" fieldPosition="0">
        <references count="3">
          <reference field="3" count="1" selected="0">
            <x v="15"/>
          </reference>
          <reference field="10" count="0"/>
          <reference field="24" count="1" selected="0">
            <x v="5"/>
          </reference>
        </references>
      </pivotArea>
    </format>
    <format dxfId="1501">
      <pivotArea field="3" type="button" dataOnly="0" labelOnly="1" outline="0" axis="axisRow" fieldPosition="0"/>
    </format>
    <format dxfId="1500">
      <pivotArea field="24" type="button" dataOnly="0" labelOnly="1" outline="0" axis="axisRow" fieldPosition="1"/>
    </format>
    <format dxfId="1499">
      <pivotArea dataOnly="0" labelOnly="1" outline="0" fieldPosition="0">
        <references count="1">
          <reference field="3" count="26">
            <x v="0"/>
            <x v="2"/>
            <x v="3"/>
            <x v="4"/>
            <x v="5"/>
            <x v="6"/>
            <x v="7"/>
            <x v="8"/>
            <x v="11"/>
            <x v="12"/>
            <x v="13"/>
            <x v="14"/>
            <x v="15"/>
            <x v="16"/>
            <x v="17"/>
            <x v="18"/>
            <x v="19"/>
            <x v="20"/>
            <x v="23"/>
            <x v="24"/>
            <x v="25"/>
            <x v="27"/>
            <x v="29"/>
            <x v="30"/>
            <x v="31"/>
            <x v="46"/>
          </reference>
        </references>
      </pivotArea>
    </format>
    <format dxfId="1498">
      <pivotArea dataOnly="0" labelOnly="1" outline="0" fieldPosition="0">
        <references count="2">
          <reference field="3" count="1" selected="0">
            <x v="8"/>
          </reference>
          <reference field="24" count="1">
            <x v="5"/>
          </reference>
        </references>
      </pivotArea>
    </format>
    <format dxfId="1497">
      <pivotArea dataOnly="0" labelOnly="1" outline="0" fieldPosition="0">
        <references count="2">
          <reference field="3" count="1" selected="0">
            <x v="15"/>
          </reference>
          <reference field="24" count="1">
            <x v="5"/>
          </reference>
        </references>
      </pivotArea>
    </format>
    <format dxfId="1496">
      <pivotArea dataOnly="0" labelOnly="1" outline="0" fieldPosition="0">
        <references count="1">
          <reference field="3" count="1">
            <x v="32"/>
          </reference>
        </references>
      </pivotArea>
    </format>
    <format dxfId="1495">
      <pivotArea dataOnly="0" labelOnly="1" outline="0" fieldPosition="0">
        <references count="1">
          <reference field="3" count="24">
            <x v="0"/>
            <x v="2"/>
            <x v="3"/>
            <x v="4"/>
            <x v="5"/>
            <x v="6"/>
            <x v="11"/>
            <x v="12"/>
            <x v="13"/>
            <x v="14"/>
            <x v="16"/>
            <x v="17"/>
            <x v="18"/>
            <x v="19"/>
            <x v="20"/>
            <x v="23"/>
            <x v="24"/>
            <x v="25"/>
            <x v="27"/>
            <x v="29"/>
            <x v="30"/>
            <x v="31"/>
            <x v="32"/>
            <x v="46"/>
          </reference>
        </references>
      </pivotArea>
    </format>
    <format dxfId="1494">
      <pivotArea dataOnly="0" labelOnly="1" outline="0" fieldPosition="0">
        <references count="2">
          <reference field="3" count="1" selected="0">
            <x v="0"/>
          </reference>
          <reference field="24" count="1">
            <x v="1"/>
          </reference>
        </references>
      </pivotArea>
    </format>
    <format dxfId="1493">
      <pivotArea dataOnly="0" labelOnly="1" outline="0" fieldPosition="0">
        <references count="2">
          <reference field="3" count="1" selected="0">
            <x v="2"/>
          </reference>
          <reference field="24" count="1">
            <x v="8"/>
          </reference>
        </references>
      </pivotArea>
    </format>
    <format dxfId="1492">
      <pivotArea dataOnly="0" labelOnly="1" outline="0" fieldPosition="0">
        <references count="2">
          <reference field="3" count="1" selected="0">
            <x v="3"/>
          </reference>
          <reference field="24" count="1">
            <x v="6"/>
          </reference>
        </references>
      </pivotArea>
    </format>
    <format dxfId="1491">
      <pivotArea dataOnly="0" labelOnly="1" outline="0" fieldPosition="0">
        <references count="2">
          <reference field="3" count="1" selected="0">
            <x v="5"/>
          </reference>
          <reference field="24" count="1">
            <x v="7"/>
          </reference>
        </references>
      </pivotArea>
    </format>
    <format dxfId="1490">
      <pivotArea dataOnly="0" labelOnly="1" outline="0" fieldPosition="0">
        <references count="2">
          <reference field="3" count="1" selected="0">
            <x v="6"/>
          </reference>
          <reference field="24" count="1">
            <x v="8"/>
          </reference>
        </references>
      </pivotArea>
    </format>
    <format dxfId="1489">
      <pivotArea dataOnly="0" labelOnly="1" outline="0" fieldPosition="0">
        <references count="2">
          <reference field="3" count="1" selected="0">
            <x v="11"/>
          </reference>
          <reference field="24" count="1">
            <x v="1"/>
          </reference>
        </references>
      </pivotArea>
    </format>
    <format dxfId="1488">
      <pivotArea dataOnly="0" labelOnly="1" outline="0" fieldPosition="0">
        <references count="2">
          <reference field="3" count="1" selected="0">
            <x v="16"/>
          </reference>
          <reference field="24" count="1">
            <x v="8"/>
          </reference>
        </references>
      </pivotArea>
    </format>
    <format dxfId="1487">
      <pivotArea dataOnly="0" labelOnly="1" outline="0" fieldPosition="0">
        <references count="2">
          <reference field="3" count="1" selected="0">
            <x v="17"/>
          </reference>
          <reference field="24" count="1">
            <x v="3"/>
          </reference>
        </references>
      </pivotArea>
    </format>
    <format dxfId="1486">
      <pivotArea dataOnly="0" labelOnly="1" outline="0" fieldPosition="0">
        <references count="2">
          <reference field="3" count="1" selected="0">
            <x v="18"/>
          </reference>
          <reference field="24" count="1">
            <x v="7"/>
          </reference>
        </references>
      </pivotArea>
    </format>
    <format dxfId="1485">
      <pivotArea dataOnly="0" labelOnly="1" outline="0" fieldPosition="0">
        <references count="2">
          <reference field="3" count="1" selected="0">
            <x v="23"/>
          </reference>
          <reference field="24" count="1">
            <x v="8"/>
          </reference>
        </references>
      </pivotArea>
    </format>
    <format dxfId="1484">
      <pivotArea dataOnly="0" labelOnly="1" outline="0" fieldPosition="0">
        <references count="2">
          <reference field="3" count="1" selected="0">
            <x v="27"/>
          </reference>
          <reference field="24" count="1">
            <x v="7"/>
          </reference>
        </references>
      </pivotArea>
    </format>
    <format dxfId="1483">
      <pivotArea dataOnly="0" labelOnly="1" outline="0" fieldPosition="0">
        <references count="2">
          <reference field="3" count="1" selected="0">
            <x v="29"/>
          </reference>
          <reference field="24" count="1">
            <x v="8"/>
          </reference>
        </references>
      </pivotArea>
    </format>
    <format dxfId="1482">
      <pivotArea dataOnly="0" labelOnly="1" outline="0" fieldPosition="0">
        <references count="2">
          <reference field="3" count="1" selected="0">
            <x v="32"/>
          </reference>
          <reference field="24" count="1">
            <x v="5"/>
          </reference>
        </references>
      </pivotArea>
    </format>
    <format dxfId="1481">
      <pivotArea dataOnly="0" labelOnly="1" outline="0" fieldPosition="0">
        <references count="2">
          <reference field="3" count="1" selected="0">
            <x v="46"/>
          </reference>
          <reference field="24" count="1">
            <x v="4"/>
          </reference>
        </references>
      </pivotArea>
    </format>
    <format dxfId="1480">
      <pivotArea dataOnly="0" labelOnly="1" outline="0" fieldPosition="0">
        <references count="3">
          <reference field="3" count="1" selected="0">
            <x v="0"/>
          </reference>
          <reference field="10" count="0"/>
          <reference field="24" count="1" selected="0">
            <x v="1"/>
          </reference>
        </references>
      </pivotArea>
    </format>
    <format dxfId="1479">
      <pivotArea dataOnly="0" labelOnly="1" outline="0" fieldPosition="0">
        <references count="3">
          <reference field="3" count="1" selected="0">
            <x v="2"/>
          </reference>
          <reference field="10" count="0"/>
          <reference field="24" count="1" selected="0">
            <x v="8"/>
          </reference>
        </references>
      </pivotArea>
    </format>
    <format dxfId="1478">
      <pivotArea dataOnly="0" labelOnly="1" outline="0" fieldPosition="0">
        <references count="3">
          <reference field="3" count="1" selected="0">
            <x v="3"/>
          </reference>
          <reference field="10" count="0"/>
          <reference field="24" count="1" selected="0">
            <x v="6"/>
          </reference>
        </references>
      </pivotArea>
    </format>
    <format dxfId="1477">
      <pivotArea dataOnly="0" labelOnly="1" outline="0" fieldPosition="0">
        <references count="3">
          <reference field="3" count="1" selected="0">
            <x v="4"/>
          </reference>
          <reference field="10" count="0"/>
          <reference field="24" count="1" selected="0">
            <x v="6"/>
          </reference>
        </references>
      </pivotArea>
    </format>
    <format dxfId="1476">
      <pivotArea dataOnly="0" labelOnly="1" outline="0" fieldPosition="0">
        <references count="3">
          <reference field="3" count="1" selected="0">
            <x v="5"/>
          </reference>
          <reference field="10" count="0"/>
          <reference field="24" count="1" selected="0">
            <x v="7"/>
          </reference>
        </references>
      </pivotArea>
    </format>
    <format dxfId="1475">
      <pivotArea dataOnly="0" labelOnly="1" outline="0" fieldPosition="0">
        <references count="3">
          <reference field="3" count="1" selected="0">
            <x v="6"/>
          </reference>
          <reference field="10" count="0"/>
          <reference field="24" count="1" selected="0">
            <x v="8"/>
          </reference>
        </references>
      </pivotArea>
    </format>
    <format dxfId="1474">
      <pivotArea dataOnly="0" labelOnly="1" outline="0" fieldPosition="0">
        <references count="3">
          <reference field="3" count="1" selected="0">
            <x v="11"/>
          </reference>
          <reference field="10" count="0"/>
          <reference field="24" count="1" selected="0">
            <x v="1"/>
          </reference>
        </references>
      </pivotArea>
    </format>
    <format dxfId="1473">
      <pivotArea dataOnly="0" labelOnly="1" outline="0" fieldPosition="0">
        <references count="3">
          <reference field="3" count="1" selected="0">
            <x v="12"/>
          </reference>
          <reference field="10" count="0"/>
          <reference field="24" count="1" selected="0">
            <x v="1"/>
          </reference>
        </references>
      </pivotArea>
    </format>
    <format dxfId="1472">
      <pivotArea dataOnly="0" labelOnly="1" outline="0" fieldPosition="0">
        <references count="3">
          <reference field="3" count="1" selected="0">
            <x v="13"/>
          </reference>
          <reference field="10" count="0"/>
          <reference field="24" count="1" selected="0">
            <x v="1"/>
          </reference>
        </references>
      </pivotArea>
    </format>
    <format dxfId="1471">
      <pivotArea dataOnly="0" labelOnly="1" outline="0" fieldPosition="0">
        <references count="3">
          <reference field="3" count="1" selected="0">
            <x v="14"/>
          </reference>
          <reference field="10" count="0"/>
          <reference field="24" count="1" selected="0">
            <x v="1"/>
          </reference>
        </references>
      </pivotArea>
    </format>
    <format dxfId="1470">
      <pivotArea dataOnly="0" labelOnly="1" outline="0" fieldPosition="0">
        <references count="3">
          <reference field="3" count="1" selected="0">
            <x v="16"/>
          </reference>
          <reference field="10" count="0"/>
          <reference field="24" count="1" selected="0">
            <x v="8"/>
          </reference>
        </references>
      </pivotArea>
    </format>
    <format dxfId="1469">
      <pivotArea dataOnly="0" labelOnly="1" outline="0" fieldPosition="0">
        <references count="3">
          <reference field="3" count="1" selected="0">
            <x v="17"/>
          </reference>
          <reference field="10" count="0"/>
          <reference field="24" count="1" selected="0">
            <x v="3"/>
          </reference>
        </references>
      </pivotArea>
    </format>
    <format dxfId="1468">
      <pivotArea dataOnly="0" labelOnly="1" outline="0" fieldPosition="0">
        <references count="3">
          <reference field="3" count="1" selected="0">
            <x v="18"/>
          </reference>
          <reference field="10" count="0"/>
          <reference field="24" count="1" selected="0">
            <x v="7"/>
          </reference>
        </references>
      </pivotArea>
    </format>
    <format dxfId="1467">
      <pivotArea dataOnly="0" labelOnly="1" outline="0" fieldPosition="0">
        <references count="3">
          <reference field="3" count="1" selected="0">
            <x v="19"/>
          </reference>
          <reference field="10" count="0"/>
          <reference field="24" count="1" selected="0">
            <x v="7"/>
          </reference>
        </references>
      </pivotArea>
    </format>
    <format dxfId="1466">
      <pivotArea dataOnly="0" labelOnly="1" outline="0" fieldPosition="0">
        <references count="3">
          <reference field="3" count="1" selected="0">
            <x v="20"/>
          </reference>
          <reference field="10" count="0"/>
          <reference field="24" count="1" selected="0">
            <x v="7"/>
          </reference>
        </references>
      </pivotArea>
    </format>
    <format dxfId="1465">
      <pivotArea dataOnly="0" labelOnly="1" outline="0" fieldPosition="0">
        <references count="3">
          <reference field="3" count="1" selected="0">
            <x v="23"/>
          </reference>
          <reference field="10" count="0"/>
          <reference field="24" count="1" selected="0">
            <x v="8"/>
          </reference>
        </references>
      </pivotArea>
    </format>
    <format dxfId="1464">
      <pivotArea dataOnly="0" labelOnly="1" outline="0" fieldPosition="0">
        <references count="3">
          <reference field="3" count="1" selected="0">
            <x v="24"/>
          </reference>
          <reference field="10" count="0"/>
          <reference field="24" count="1" selected="0">
            <x v="8"/>
          </reference>
        </references>
      </pivotArea>
    </format>
    <format dxfId="1463">
      <pivotArea dataOnly="0" labelOnly="1" outline="0" fieldPosition="0">
        <references count="3">
          <reference field="3" count="1" selected="0">
            <x v="25"/>
          </reference>
          <reference field="10" count="0"/>
          <reference field="24" count="1" selected="0">
            <x v="8"/>
          </reference>
        </references>
      </pivotArea>
    </format>
    <format dxfId="1462">
      <pivotArea dataOnly="0" labelOnly="1" outline="0" fieldPosition="0">
        <references count="3">
          <reference field="3" count="1" selected="0">
            <x v="27"/>
          </reference>
          <reference field="10" count="0"/>
          <reference field="24" count="1" selected="0">
            <x v="7"/>
          </reference>
        </references>
      </pivotArea>
    </format>
    <format dxfId="1461">
      <pivotArea dataOnly="0" labelOnly="1" outline="0" fieldPosition="0">
        <references count="3">
          <reference field="3" count="1" selected="0">
            <x v="29"/>
          </reference>
          <reference field="10" count="0"/>
          <reference field="24" count="1" selected="0">
            <x v="8"/>
          </reference>
        </references>
      </pivotArea>
    </format>
    <format dxfId="1460">
      <pivotArea dataOnly="0" labelOnly="1" outline="0" fieldPosition="0">
        <references count="3">
          <reference field="3" count="1" selected="0">
            <x v="30"/>
          </reference>
          <reference field="10" count="0"/>
          <reference field="24" count="1" selected="0">
            <x v="8"/>
          </reference>
        </references>
      </pivotArea>
    </format>
    <format dxfId="1459">
      <pivotArea dataOnly="0" labelOnly="1" outline="0" fieldPosition="0">
        <references count="3">
          <reference field="3" count="1" selected="0">
            <x v="31"/>
          </reference>
          <reference field="10" count="0"/>
          <reference field="24" count="1" selected="0">
            <x v="8"/>
          </reference>
        </references>
      </pivotArea>
    </format>
    <format dxfId="1458">
      <pivotArea dataOnly="0" labelOnly="1" outline="0" fieldPosition="0">
        <references count="3">
          <reference field="3" count="1" selected="0">
            <x v="32"/>
          </reference>
          <reference field="10" count="0"/>
          <reference field="24" count="1" selected="0">
            <x v="5"/>
          </reference>
        </references>
      </pivotArea>
    </format>
    <format dxfId="1457">
      <pivotArea dataOnly="0" labelOnly="1" outline="0" fieldPosition="0">
        <references count="3">
          <reference field="3" count="1" selected="0">
            <x v="46"/>
          </reference>
          <reference field="10" count="0"/>
          <reference field="24" count="1" selected="0">
            <x v="4"/>
          </reference>
        </references>
      </pivotArea>
    </format>
  </formats>
  <pivotTableStyleInfo name="PivotStyleMedium1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C0B34-DC44-4105-B9D1-7433F7FDB479}" name="PivotTable3" cacheId="3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>
  <location ref="A2:U45" firstHeaderRow="1" firstDataRow="3" firstDataCol="2"/>
  <pivotFields count="12">
    <pivotField axis="axisRow" compact="0" showAll="0">
      <items count="54">
        <item x="31"/>
        <item x="1"/>
        <item m="1" x="46"/>
        <item m="1" x="40"/>
        <item x="19"/>
        <item x="20"/>
        <item m="1" x="47"/>
        <item x="6"/>
        <item x="28"/>
        <item x="25"/>
        <item m="1" x="49"/>
        <item m="1" x="48"/>
        <item m="1" x="51"/>
        <item m="1" x="36"/>
        <item x="5"/>
        <item x="30"/>
        <item x="0"/>
        <item x="9"/>
        <item m="1" x="33"/>
        <item x="24"/>
        <item x="15"/>
        <item x="23"/>
        <item m="1" x="50"/>
        <item x="10"/>
        <item x="14"/>
        <item x="16"/>
        <item x="17"/>
        <item x="22"/>
        <item m="1" x="34"/>
        <item x="27"/>
        <item x="26"/>
        <item x="7"/>
        <item m="1" x="37"/>
        <item m="1" x="44"/>
        <item m="1" x="52"/>
        <item x="21"/>
        <item x="12"/>
        <item m="1" x="39"/>
        <item m="1" x="41"/>
        <item x="18"/>
        <item x="2"/>
        <item x="3"/>
        <item x="8"/>
        <item m="1" x="43"/>
        <item m="1" x="42"/>
        <item m="1" x="45"/>
        <item x="13"/>
        <item m="1" x="32"/>
        <item m="1" x="35"/>
        <item m="1" x="38"/>
        <item x="11"/>
        <item x="4"/>
        <item x="29"/>
        <item t="default"/>
      </items>
    </pivotField>
    <pivotField axis="axisRow" compact="0" showAll="0">
      <items count="15">
        <item x="0"/>
        <item x="2"/>
        <item x="6"/>
        <item m="1" x="10"/>
        <item m="1" x="11"/>
        <item x="1"/>
        <item m="1" x="9"/>
        <item m="1" x="13"/>
        <item x="5"/>
        <item x="4"/>
        <item x="3"/>
        <item m="1" x="12"/>
        <item x="7"/>
        <item m="1" x="8"/>
        <item t="default"/>
      </items>
    </pivotField>
    <pivotField compact="0" numFmtId="14" outline="0" showAll="0"/>
    <pivotField axis="axisCol" compact="0" showAll="0">
      <items count="9">
        <item x="4"/>
        <item x="3"/>
        <item x="2"/>
        <item x="1"/>
        <item x="0"/>
        <item x="6"/>
        <item x="5"/>
        <item m="1" x="7"/>
        <item t="default"/>
      </items>
    </pivotField>
    <pivotField compact="0" showAll="0"/>
    <pivotField compact="0" numFmtId="164" showAll="0"/>
    <pivotField axis="axisCol" compact="0" showAll="0">
      <items count="5">
        <item x="1"/>
        <item x="0"/>
        <item m="1" x="3"/>
        <item m="1" x="2"/>
        <item t="default"/>
      </items>
    </pivotField>
    <pivotField dataField="1" compact="0" numFmtId="2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0"/>
  </rowFields>
  <rowItems count="41">
    <i>
      <x/>
    </i>
    <i r="1">
      <x v="1"/>
    </i>
    <i r="1">
      <x v="15"/>
    </i>
    <i r="1">
      <x v="16"/>
    </i>
    <i r="1">
      <x v="17"/>
    </i>
    <i r="1">
      <x v="31"/>
    </i>
    <i>
      <x v="1"/>
    </i>
    <i r="1">
      <x/>
    </i>
    <i r="1">
      <x v="7"/>
    </i>
    <i r="1">
      <x v="8"/>
    </i>
    <i r="1">
      <x v="9"/>
    </i>
    <i r="1">
      <x v="19"/>
    </i>
    <i r="1">
      <x v="29"/>
    </i>
    <i r="1">
      <x v="30"/>
    </i>
    <i r="1">
      <x v="41"/>
    </i>
    <i r="1">
      <x v="46"/>
    </i>
    <i>
      <x v="2"/>
    </i>
    <i r="1">
      <x v="21"/>
    </i>
    <i r="1">
      <x v="39"/>
    </i>
    <i>
      <x v="5"/>
    </i>
    <i r="1">
      <x v="5"/>
    </i>
    <i r="1">
      <x v="26"/>
    </i>
    <i r="1">
      <x v="27"/>
    </i>
    <i r="1">
      <x v="35"/>
    </i>
    <i r="1">
      <x v="36"/>
    </i>
    <i r="1">
      <x v="40"/>
    </i>
    <i>
      <x v="8"/>
    </i>
    <i r="1">
      <x v="20"/>
    </i>
    <i r="1">
      <x v="23"/>
    </i>
    <i r="1">
      <x v="24"/>
    </i>
    <i r="1">
      <x v="25"/>
    </i>
    <i>
      <x v="9"/>
    </i>
    <i r="1">
      <x v="42"/>
    </i>
    <i r="1">
      <x v="50"/>
    </i>
    <i r="1">
      <x v="52"/>
    </i>
    <i>
      <x v="10"/>
    </i>
    <i r="1">
      <x v="14"/>
    </i>
    <i r="1">
      <x v="51"/>
    </i>
    <i>
      <x v="12"/>
    </i>
    <i r="1">
      <x v="4"/>
    </i>
    <i t="grand">
      <x/>
    </i>
  </rowItems>
  <colFields count="2">
    <field x="3"/>
    <field x="6"/>
  </colFields>
  <colItems count="19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>
      <x v="6"/>
      <x v="1"/>
    </i>
    <i t="default">
      <x v="6"/>
    </i>
  </colItems>
  <dataFields count="1">
    <dataField name="Sum of Hours3" fld="7" baseField="0" baseItem="0"/>
  </dataFields>
  <formats count="101">
    <format dxfId="1280">
      <pivotArea type="origin" dataOnly="0" labelOnly="1" outline="0" fieldPosition="0"/>
    </format>
    <format dxfId="1279">
      <pivotArea field="6" type="button" dataOnly="0" labelOnly="1" outline="0" axis="axisCol" fieldPosition="1"/>
    </format>
    <format dxfId="1278">
      <pivotArea type="topRight" dataOnly="0" labelOnly="1" outline="0" fieldPosition="0"/>
    </format>
    <format dxfId="1277">
      <pivotArea field="1" type="button" dataOnly="0" labelOnly="1" outline="0" axis="axisRow" fieldPosition="0"/>
    </format>
    <format dxfId="1276">
      <pivotArea field="0" type="button" dataOnly="0" labelOnly="1" outline="0" axis="axisRow" fieldPosition="1"/>
    </format>
    <format dxfId="1275">
      <pivotArea outline="0" collapsedLevelsAreSubtotals="1" fieldPosition="0"/>
    </format>
    <format dxfId="1274">
      <pivotArea field="6" type="button" dataOnly="0" labelOnly="1" outline="0" axis="axisCol" fieldPosition="1"/>
    </format>
    <format dxfId="1273">
      <pivotArea type="topRight" dataOnly="0" labelOnly="1" outline="0" fieldPosition="0"/>
    </format>
    <format dxfId="1272">
      <pivotArea outline="0" collapsedLevelsAreSubtotals="1" fieldPosition="0"/>
    </format>
    <format dxfId="1271">
      <pivotArea field="6" type="button" dataOnly="0" labelOnly="1" outline="0" axis="axisCol" fieldPosition="1"/>
    </format>
    <format dxfId="1270">
      <pivotArea type="topRight" dataOnly="0" labelOnly="1" outline="0" fieldPosition="0"/>
    </format>
    <format dxfId="1269">
      <pivotArea type="all" dataOnly="0" outline="0" fieldPosition="0"/>
    </format>
    <format dxfId="1268">
      <pivotArea outline="0" collapsedLevelsAreSubtotals="1" fieldPosition="0"/>
    </format>
    <format dxfId="1267">
      <pivotArea type="origin" dataOnly="0" labelOnly="1" outline="0" fieldPosition="0"/>
    </format>
    <format dxfId="1266">
      <pivotArea field="6" type="button" dataOnly="0" labelOnly="1" outline="0" axis="axisCol" fieldPosition="1"/>
    </format>
    <format dxfId="1265">
      <pivotArea type="topRight" dataOnly="0" labelOnly="1" outline="0" fieldPosition="0"/>
    </format>
    <format dxfId="1264">
      <pivotArea field="1" type="button" dataOnly="0" labelOnly="1" outline="0" axis="axisRow" fieldPosition="0"/>
    </format>
    <format dxfId="1263">
      <pivotArea field="0" type="button" dataOnly="0" labelOnly="1" outline="0" axis="axisRow" fieldPosition="1"/>
    </format>
    <format dxfId="1262">
      <pivotArea dataOnly="0" labelOnly="1" outline="0" fieldPosition="0">
        <references count="1">
          <reference field="1" count="0"/>
        </references>
      </pivotArea>
    </format>
    <format dxfId="1261">
      <pivotArea dataOnly="0" labelOnly="1" grandRow="1" outline="0" fieldPosition="0"/>
    </format>
    <format dxfId="1260">
      <pivotArea dataOnly="0" labelOnly="1" outline="0" fieldPosition="0">
        <references count="2">
          <reference field="0" count="6">
            <x v="1"/>
            <x v="10"/>
            <x v="15"/>
            <x v="16"/>
            <x v="17"/>
            <x v="19"/>
          </reference>
          <reference field="1" count="1" selected="0">
            <x v="0"/>
          </reference>
        </references>
      </pivotArea>
    </format>
    <format dxfId="1259">
      <pivotArea dataOnly="0" labelOnly="1" outline="0" fieldPosition="0">
        <references count="2">
          <reference field="0" count="5">
            <x v="4"/>
            <x v="12"/>
            <x v="13"/>
            <x v="14"/>
            <x v="18"/>
          </reference>
          <reference field="1" count="1" selected="0">
            <x v="7"/>
          </reference>
        </references>
      </pivotArea>
    </format>
    <format dxfId="1258">
      <pivotArea dataOnly="0" labelOnly="1" outline="0" fieldPosition="0">
        <references count="2">
          <reference field="0" count="5">
            <x v="0"/>
            <x v="6"/>
            <x v="7"/>
            <x v="8"/>
            <x v="9"/>
          </reference>
          <reference field="1" count="1" selected="0">
            <x v="1"/>
          </reference>
        </references>
      </pivotArea>
    </format>
    <format dxfId="1257">
      <pivotArea dataOnly="0" labelOnly="1" outline="0" fieldPosition="0">
        <references count="2">
          <reference field="0" count="1">
            <x v="5"/>
          </reference>
          <reference field="1" count="1" selected="0">
            <x v="5"/>
          </reference>
        </references>
      </pivotArea>
    </format>
    <format dxfId="1256">
      <pivotArea dataOnly="0" labelOnly="1" outline="0" fieldPosition="0">
        <references count="2">
          <reference field="0" count="2">
            <x v="2"/>
            <x v="3"/>
          </reference>
          <reference field="1" count="1" selected="0">
            <x v="6"/>
          </reference>
        </references>
      </pivotArea>
    </format>
    <format dxfId="1255">
      <pivotArea dataOnly="0" labelOnly="1" outline="0" fieldPosition="0">
        <references count="2">
          <reference field="0" count="1">
            <x v="22"/>
          </reference>
          <reference field="1" count="1" selected="0">
            <x v="4"/>
          </reference>
        </references>
      </pivotArea>
    </format>
    <format dxfId="1254">
      <pivotArea dataOnly="0" labelOnly="1" outline="0" fieldPosition="0">
        <references count="2">
          <reference field="0" count="2">
            <x v="20"/>
            <x v="23"/>
          </reference>
          <reference field="1" count="1" selected="0">
            <x v="8"/>
          </reference>
        </references>
      </pivotArea>
    </format>
    <format dxfId="1253">
      <pivotArea dataOnly="0" labelOnly="1" outline="0" fieldPosition="0">
        <references count="2">
          <reference field="0" count="1">
            <x v="21"/>
          </reference>
          <reference field="1" count="1" selected="0">
            <x v="2"/>
          </reference>
        </references>
      </pivotArea>
    </format>
    <format dxfId="1252">
      <pivotArea dataOnly="0" labelOnly="1" outline="0" fieldPosition="0">
        <references count="2">
          <reference field="0" count="1">
            <x v="11"/>
          </reference>
          <reference field="1" count="1" selected="0">
            <x v="3"/>
          </reference>
        </references>
      </pivotArea>
    </format>
    <format dxfId="1251">
      <pivotArea outline="0" collapsedLevelsAreSubtotals="1" fieldPosition="0"/>
    </format>
    <format dxfId="1250">
      <pivotArea field="6" type="button" dataOnly="0" labelOnly="1" outline="0" axis="axisCol" fieldPosition="1"/>
    </format>
    <format dxfId="1249">
      <pivotArea field="3" type="button" dataOnly="0" labelOnly="1" outline="0" axis="axisCol" fieldPosition="0"/>
    </format>
    <format dxfId="1248">
      <pivotArea type="topRight" dataOnly="0" labelOnly="1" outline="0" fieldPosition="0"/>
    </format>
    <format dxfId="1247">
      <pivotArea dataOnly="0" labelOnly="1" outline="0" fieldPosition="0">
        <references count="1">
          <reference field="6" count="0"/>
        </references>
      </pivotArea>
    </format>
    <format dxfId="1246">
      <pivotArea dataOnly="0" labelOnly="1" outline="0" fieldPosition="0">
        <references count="1">
          <reference field="6" count="0" defaultSubtotal="1"/>
        </references>
      </pivotArea>
    </format>
    <format dxfId="1245">
      <pivotArea dataOnly="0" labelOnly="1" outline="0" fieldPosition="0">
        <references count="2">
          <reference field="3" count="0"/>
          <reference field="6" count="1" selected="0">
            <x v="0"/>
          </reference>
        </references>
      </pivotArea>
    </format>
    <format dxfId="1244">
      <pivotArea dataOnly="0" labelOnly="1" outline="0" fieldPosition="0">
        <references count="2">
          <reference field="3" count="5">
            <x v="0"/>
            <x v="1"/>
            <x v="2"/>
            <x v="3"/>
            <x v="4"/>
          </reference>
          <reference field="6" count="1" selected="0">
            <x v="1"/>
          </reference>
        </references>
      </pivotArea>
    </format>
    <format dxfId="1243">
      <pivotArea type="all" dataOnly="0" outline="0" fieldPosition="0"/>
    </format>
    <format dxfId="1242">
      <pivotArea type="origin" dataOnly="0" labelOnly="1" outline="0" fieldPosition="0"/>
    </format>
    <format dxfId="1241">
      <pivotArea field="1" type="button" dataOnly="0" labelOnly="1" outline="0" axis="axisRow" fieldPosition="0"/>
    </format>
    <format dxfId="1240">
      <pivotArea field="0" type="button" dataOnly="0" labelOnly="1" outline="0" axis="axisRow" fieldPosition="1"/>
    </format>
    <format dxfId="1239">
      <pivotArea dataOnly="0" labelOnly="1" outline="0" fieldPosition="0">
        <references count="1">
          <reference field="1" count="0"/>
        </references>
      </pivotArea>
    </format>
    <format dxfId="1238">
      <pivotArea dataOnly="0" labelOnly="1" grandRow="1" outline="0" fieldPosition="0"/>
    </format>
    <format dxfId="1237">
      <pivotArea dataOnly="0" labelOnly="1" outline="0" fieldPosition="0">
        <references count="2">
          <reference field="0" count="9">
            <x v="1"/>
            <x v="10"/>
            <x v="15"/>
            <x v="16"/>
            <x v="17"/>
            <x v="19"/>
            <x v="29"/>
            <x v="30"/>
            <x v="31"/>
          </reference>
          <reference field="1" count="1" selected="0">
            <x v="0"/>
          </reference>
        </references>
      </pivotArea>
    </format>
    <format dxfId="1236">
      <pivotArea dataOnly="0" labelOnly="1" outline="0" fieldPosition="0">
        <references count="2">
          <reference field="0" count="5">
            <x v="0"/>
            <x v="6"/>
            <x v="7"/>
            <x v="8"/>
            <x v="9"/>
          </reference>
          <reference field="1" count="1" selected="0">
            <x v="1"/>
          </reference>
        </references>
      </pivotArea>
    </format>
    <format dxfId="1235">
      <pivotArea dataOnly="0" labelOnly="1" outline="0" fieldPosition="0">
        <references count="2">
          <reference field="0" count="1">
            <x v="21"/>
          </reference>
          <reference field="1" count="1" selected="0">
            <x v="2"/>
          </reference>
        </references>
      </pivotArea>
    </format>
    <format dxfId="1234">
      <pivotArea dataOnly="0" labelOnly="1" outline="0" fieldPosition="0">
        <references count="2">
          <reference field="0" count="1">
            <x v="11"/>
          </reference>
          <reference field="1" count="1" selected="0">
            <x v="3"/>
          </reference>
        </references>
      </pivotArea>
    </format>
    <format dxfId="1233">
      <pivotArea dataOnly="0" labelOnly="1" outline="0" fieldPosition="0">
        <references count="2">
          <reference field="0" count="1">
            <x v="22"/>
          </reference>
          <reference field="1" count="1" selected="0">
            <x v="4"/>
          </reference>
        </references>
      </pivotArea>
    </format>
    <format dxfId="1232">
      <pivotArea dataOnly="0" labelOnly="1" outline="0" fieldPosition="0">
        <references count="2">
          <reference field="0" count="3">
            <x v="5"/>
            <x v="26"/>
            <x v="28"/>
          </reference>
          <reference field="1" count="1" selected="0">
            <x v="5"/>
          </reference>
        </references>
      </pivotArea>
    </format>
    <format dxfId="1231">
      <pivotArea dataOnly="0" labelOnly="1" outline="0" fieldPosition="0">
        <references count="2">
          <reference field="0" count="2">
            <x v="2"/>
            <x v="3"/>
          </reference>
          <reference field="1" count="1" selected="0">
            <x v="6"/>
          </reference>
        </references>
      </pivotArea>
    </format>
    <format dxfId="1230">
      <pivotArea dataOnly="0" labelOnly="1" outline="0" fieldPosition="0">
        <references count="2">
          <reference field="0" count="5">
            <x v="4"/>
            <x v="12"/>
            <x v="13"/>
            <x v="14"/>
            <x v="18"/>
          </reference>
          <reference field="1" count="1" selected="0">
            <x v="7"/>
          </reference>
        </references>
      </pivotArea>
    </format>
    <format dxfId="1229">
      <pivotArea dataOnly="0" labelOnly="1" outline="0" fieldPosition="0">
        <references count="2">
          <reference field="0" count="4">
            <x v="20"/>
            <x v="23"/>
            <x v="24"/>
            <x v="25"/>
          </reference>
          <reference field="1" count="1" selected="0">
            <x v="8"/>
          </reference>
        </references>
      </pivotArea>
    </format>
    <format dxfId="1228">
      <pivotArea type="all" dataOnly="0" outline="0" fieldPosition="0"/>
    </format>
    <format dxfId="1227">
      <pivotArea outline="0" collapsedLevelsAreSubtotals="1" fieldPosition="0"/>
    </format>
    <format dxfId="1226">
      <pivotArea type="origin" dataOnly="0" labelOnly="1" outline="0" fieldPosition="0"/>
    </format>
    <format dxfId="1225">
      <pivotArea field="3" type="button" dataOnly="0" labelOnly="1" outline="0" axis="axisCol" fieldPosition="0"/>
    </format>
    <format dxfId="1224">
      <pivotArea field="6" type="button" dataOnly="0" labelOnly="1" outline="0" axis="axisCol" fieldPosition="1"/>
    </format>
    <format dxfId="1223">
      <pivotArea type="topRight" dataOnly="0" labelOnly="1" outline="0" fieldPosition="0"/>
    </format>
    <format dxfId="1222">
      <pivotArea field="1" type="button" dataOnly="0" labelOnly="1" outline="0" axis="axisRow" fieldPosition="0"/>
    </format>
    <format dxfId="1221">
      <pivotArea field="0" type="button" dataOnly="0" labelOnly="1" outline="0" axis="axisRow" fieldPosition="1"/>
    </format>
    <format dxfId="1220">
      <pivotArea dataOnly="0" labelOnly="1" outline="0" fieldPosition="0">
        <references count="1">
          <reference field="1" count="0"/>
        </references>
      </pivotArea>
    </format>
    <format dxfId="1219">
      <pivotArea dataOnly="0" labelOnly="1" grandRow="1" outline="0" fieldPosition="0"/>
    </format>
    <format dxfId="1218">
      <pivotArea dataOnly="0" labelOnly="1" outline="0" fieldPosition="0">
        <references count="2">
          <reference field="0" count="9">
            <x v="1"/>
            <x v="10"/>
            <x v="15"/>
            <x v="16"/>
            <x v="17"/>
            <x v="19"/>
            <x v="29"/>
            <x v="30"/>
            <x v="31"/>
          </reference>
          <reference field="1" count="1" selected="0">
            <x v="0"/>
          </reference>
        </references>
      </pivotArea>
    </format>
    <format dxfId="1217">
      <pivotArea dataOnly="0" labelOnly="1" outline="0" fieldPosition="0">
        <references count="2">
          <reference field="0" count="5">
            <x v="0"/>
            <x v="6"/>
            <x v="7"/>
            <x v="8"/>
            <x v="9"/>
          </reference>
          <reference field="1" count="1" selected="0">
            <x v="1"/>
          </reference>
        </references>
      </pivotArea>
    </format>
    <format dxfId="1216">
      <pivotArea dataOnly="0" labelOnly="1" outline="0" fieldPosition="0">
        <references count="2">
          <reference field="0" count="1">
            <x v="21"/>
          </reference>
          <reference field="1" count="1" selected="0">
            <x v="2"/>
          </reference>
        </references>
      </pivotArea>
    </format>
    <format dxfId="1215">
      <pivotArea dataOnly="0" labelOnly="1" outline="0" fieldPosition="0">
        <references count="2">
          <reference field="0" count="1">
            <x v="11"/>
          </reference>
          <reference field="1" count="1" selected="0">
            <x v="3"/>
          </reference>
        </references>
      </pivotArea>
    </format>
    <format dxfId="1214">
      <pivotArea dataOnly="0" labelOnly="1" outline="0" fieldPosition="0">
        <references count="2">
          <reference field="0" count="1">
            <x v="22"/>
          </reference>
          <reference field="1" count="1" selected="0">
            <x v="4"/>
          </reference>
        </references>
      </pivotArea>
    </format>
    <format dxfId="1213">
      <pivotArea dataOnly="0" labelOnly="1" outline="0" fieldPosition="0">
        <references count="2">
          <reference field="0" count="3">
            <x v="5"/>
            <x v="26"/>
            <x v="28"/>
          </reference>
          <reference field="1" count="1" selected="0">
            <x v="5"/>
          </reference>
        </references>
      </pivotArea>
    </format>
    <format dxfId="1212">
      <pivotArea dataOnly="0" labelOnly="1" outline="0" fieldPosition="0">
        <references count="2">
          <reference field="0" count="2">
            <x v="2"/>
            <x v="3"/>
          </reference>
          <reference field="1" count="1" selected="0">
            <x v="6"/>
          </reference>
        </references>
      </pivotArea>
    </format>
    <format dxfId="1211">
      <pivotArea dataOnly="0" labelOnly="1" outline="0" fieldPosition="0">
        <references count="2">
          <reference field="0" count="5">
            <x v="4"/>
            <x v="12"/>
            <x v="13"/>
            <x v="14"/>
            <x v="18"/>
          </reference>
          <reference field="1" count="1" selected="0">
            <x v="7"/>
          </reference>
        </references>
      </pivotArea>
    </format>
    <format dxfId="1210">
      <pivotArea dataOnly="0" labelOnly="1" outline="0" fieldPosition="0">
        <references count="2">
          <reference field="0" count="4">
            <x v="20"/>
            <x v="23"/>
            <x v="24"/>
            <x v="25"/>
          </reference>
          <reference field="1" count="1" selected="0">
            <x v="8"/>
          </reference>
        </references>
      </pivotArea>
    </format>
    <format dxfId="1209">
      <pivotArea dataOnly="0" labelOnly="1" outline="0" fieldPosition="0">
        <references count="1">
          <reference field="3" count="0"/>
        </references>
      </pivotArea>
    </format>
    <format dxfId="1208">
      <pivotArea dataOnly="0" labelOnly="1" outline="0" fieldPosition="0">
        <references count="1">
          <reference field="3" count="0" defaultSubtotal="1"/>
        </references>
      </pivotArea>
    </format>
    <format dxfId="1207">
      <pivotArea type="all" dataOnly="0" outline="0" fieldPosition="0"/>
    </format>
    <format dxfId="1206">
      <pivotArea outline="0" collapsedLevelsAreSubtotals="1" fieldPosition="0"/>
    </format>
    <format dxfId="1205">
      <pivotArea type="origin" dataOnly="0" labelOnly="1" outline="0" fieldPosition="0"/>
    </format>
    <format dxfId="1204">
      <pivotArea field="3" type="button" dataOnly="0" labelOnly="1" outline="0" axis="axisCol" fieldPosition="0"/>
    </format>
    <format dxfId="1203">
      <pivotArea field="6" type="button" dataOnly="0" labelOnly="1" outline="0" axis="axisCol" fieldPosition="1"/>
    </format>
    <format dxfId="1202">
      <pivotArea type="topRight" dataOnly="0" labelOnly="1" outline="0" fieldPosition="0"/>
    </format>
    <format dxfId="1201">
      <pivotArea field="1" type="button" dataOnly="0" labelOnly="1" outline="0" axis="axisRow" fieldPosition="0"/>
    </format>
    <format dxfId="1200">
      <pivotArea field="0" type="button" dataOnly="0" labelOnly="1" outline="0" axis="axisRow" fieldPosition="1"/>
    </format>
    <format dxfId="1199">
      <pivotArea dataOnly="0" labelOnly="1" outline="0" fieldPosition="0">
        <references count="1">
          <reference field="1" count="0"/>
        </references>
      </pivotArea>
    </format>
    <format dxfId="1198">
      <pivotArea dataOnly="0" labelOnly="1" grandRow="1" outline="0" fieldPosition="0"/>
    </format>
    <format dxfId="1197">
      <pivotArea dataOnly="0" labelOnly="1" outline="0" fieldPosition="0">
        <references count="2">
          <reference field="0" count="9">
            <x v="1"/>
            <x v="10"/>
            <x v="15"/>
            <x v="16"/>
            <x v="17"/>
            <x v="19"/>
            <x v="29"/>
            <x v="30"/>
            <x v="31"/>
          </reference>
          <reference field="1" count="1" selected="0">
            <x v="0"/>
          </reference>
        </references>
      </pivotArea>
    </format>
    <format dxfId="1196">
      <pivotArea dataOnly="0" labelOnly="1" outline="0" fieldPosition="0">
        <references count="2">
          <reference field="0" count="5">
            <x v="0"/>
            <x v="6"/>
            <x v="7"/>
            <x v="8"/>
            <x v="9"/>
          </reference>
          <reference field="1" count="1" selected="0">
            <x v="1"/>
          </reference>
        </references>
      </pivotArea>
    </format>
    <format dxfId="1195">
      <pivotArea dataOnly="0" labelOnly="1" outline="0" fieldPosition="0">
        <references count="2">
          <reference field="0" count="1">
            <x v="21"/>
          </reference>
          <reference field="1" count="1" selected="0">
            <x v="2"/>
          </reference>
        </references>
      </pivotArea>
    </format>
    <format dxfId="1194">
      <pivotArea dataOnly="0" labelOnly="1" outline="0" fieldPosition="0">
        <references count="2">
          <reference field="0" count="1">
            <x v="11"/>
          </reference>
          <reference field="1" count="1" selected="0">
            <x v="3"/>
          </reference>
        </references>
      </pivotArea>
    </format>
    <format dxfId="1193">
      <pivotArea dataOnly="0" labelOnly="1" outline="0" fieldPosition="0">
        <references count="2">
          <reference field="0" count="1">
            <x v="22"/>
          </reference>
          <reference field="1" count="1" selected="0">
            <x v="4"/>
          </reference>
        </references>
      </pivotArea>
    </format>
    <format dxfId="1192">
      <pivotArea dataOnly="0" labelOnly="1" outline="0" fieldPosition="0">
        <references count="2">
          <reference field="0" count="3">
            <x v="5"/>
            <x v="26"/>
            <x v="28"/>
          </reference>
          <reference field="1" count="1" selected="0">
            <x v="5"/>
          </reference>
        </references>
      </pivotArea>
    </format>
    <format dxfId="1191">
      <pivotArea dataOnly="0" labelOnly="1" outline="0" fieldPosition="0">
        <references count="2">
          <reference field="0" count="2">
            <x v="2"/>
            <x v="3"/>
          </reference>
          <reference field="1" count="1" selected="0">
            <x v="6"/>
          </reference>
        </references>
      </pivotArea>
    </format>
    <format dxfId="1190">
      <pivotArea dataOnly="0" labelOnly="1" outline="0" fieldPosition="0">
        <references count="2">
          <reference field="0" count="5">
            <x v="4"/>
            <x v="12"/>
            <x v="13"/>
            <x v="14"/>
            <x v="18"/>
          </reference>
          <reference field="1" count="1" selected="0">
            <x v="7"/>
          </reference>
        </references>
      </pivotArea>
    </format>
    <format dxfId="1189">
      <pivotArea dataOnly="0" labelOnly="1" outline="0" fieldPosition="0">
        <references count="2">
          <reference field="0" count="4">
            <x v="20"/>
            <x v="23"/>
            <x v="24"/>
            <x v="25"/>
          </reference>
          <reference field="1" count="1" selected="0">
            <x v="8"/>
          </reference>
        </references>
      </pivotArea>
    </format>
    <format dxfId="1188">
      <pivotArea dataOnly="0" labelOnly="1" outline="0" fieldPosition="0">
        <references count="1">
          <reference field="3" count="0"/>
        </references>
      </pivotArea>
    </format>
    <format dxfId="1187">
      <pivotArea dataOnly="0" labelOnly="1" outline="0" fieldPosition="0">
        <references count="1">
          <reference field="3" count="0" defaultSubtotal="1"/>
        </references>
      </pivotArea>
    </format>
    <format dxfId="1186">
      <pivotArea outline="0" collapsedLevelsAreSubtotals="1" fieldPosition="0"/>
    </format>
    <format dxfId="1185">
      <pivotArea field="3" type="button" dataOnly="0" labelOnly="1" outline="0" axis="axisCol" fieldPosition="0"/>
    </format>
    <format dxfId="1184">
      <pivotArea field="6" type="button" dataOnly="0" labelOnly="1" outline="0" axis="axisCol" fieldPosition="1"/>
    </format>
    <format dxfId="1183">
      <pivotArea type="topRight" dataOnly="0" labelOnly="1" outline="0" fieldPosition="0"/>
    </format>
    <format dxfId="1182">
      <pivotArea dataOnly="0" labelOnly="1" outline="0" fieldPosition="0">
        <references count="1">
          <reference field="3" count="0"/>
        </references>
      </pivotArea>
    </format>
    <format dxfId="1181">
      <pivotArea dataOnly="0" labelOnly="1" outline="0" fieldPosition="0">
        <references count="1">
          <reference field="3" count="0" defaultSubtotal="1"/>
        </references>
      </pivotArea>
    </format>
    <format dxfId="1180">
      <pivotArea dataOnly="0" labelOnly="1" outline="0" fieldPosition="0">
        <references count="2">
          <reference field="0" count="1">
            <x v="27"/>
          </reference>
          <reference field="1" count="1" selected="0">
            <x v="5"/>
          </reference>
        </references>
      </pivotArea>
    </format>
  </format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74421-570A-441B-A199-05C8F08884E5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P39" firstHeaderRow="1" firstDataRow="3" firstDataCol="1"/>
  <pivotFields count="30"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numFmtId="14" subtotalTop="0" showAll="0" defaultSubtotal="0"/>
    <pivotField subtotalTop="0" showAll="0" defaultSubtotal="0"/>
    <pivotField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axis="axisRow" subtotalTop="0" showAll="0" defaultSubtotal="0">
      <items count="50">
        <item m="1" x="28"/>
        <item x="8"/>
        <item m="1" x="34"/>
        <item x="21"/>
        <item x="11"/>
        <item m="1" x="29"/>
        <item m="1" x="43"/>
        <item x="1"/>
        <item x="22"/>
        <item m="1" x="32"/>
        <item m="1" x="45"/>
        <item m="1" x="48"/>
        <item m="1" x="27"/>
        <item x="12"/>
        <item x="20"/>
        <item x="2"/>
        <item x="4"/>
        <item m="1" x="46"/>
        <item m="1" x="33"/>
        <item x="5"/>
        <item m="1" x="38"/>
        <item m="1" x="39"/>
        <item m="1" x="40"/>
        <item m="1" x="30"/>
        <item m="1" x="42"/>
        <item m="1" x="47"/>
        <item x="17"/>
        <item m="1" x="44"/>
        <item m="1" x="49"/>
        <item m="1" x="25"/>
        <item m="1" x="35"/>
        <item x="16"/>
        <item m="1" x="36"/>
        <item m="1" x="26"/>
        <item x="19"/>
        <item x="13"/>
        <item x="9"/>
        <item x="23"/>
        <item x="3"/>
        <item x="0"/>
        <item m="1" x="41"/>
        <item x="15"/>
        <item x="18"/>
        <item x="24"/>
        <item m="1" x="37"/>
        <item x="7"/>
        <item m="1" x="31"/>
        <item x="10"/>
        <item x="6"/>
        <item x="14"/>
      </items>
    </pivotField>
    <pivotField axis="axisRow" subtotalTop="0" showAll="0" defaultSubtotal="0">
      <items count="9">
        <item x="2"/>
        <item x="1"/>
        <item x="0"/>
        <item m="1" x="8"/>
        <item x="4"/>
        <item x="3"/>
        <item x="7"/>
        <item x="5"/>
        <item x="6"/>
      </items>
    </pivotField>
    <pivotField axis="axisCol" subtotalTop="0" showAll="0" defaultSubtotal="0">
      <items count="8">
        <item x="3"/>
        <item x="2"/>
        <item x="0"/>
        <item x="1"/>
        <item x="4"/>
        <item x="5"/>
        <item x="6"/>
        <item x="7"/>
      </items>
    </pivotField>
    <pivotField subtotalTop="0" showAll="0" defaultSubtotal="0"/>
    <pivotField numFmtId="164" subtotalTop="0" showAll="0" defaultSubtotal="0"/>
    <pivotField axis="axisCol" subtotalTop="0" showAll="0" defaultSubtotal="0">
      <items count="3">
        <item x="0"/>
        <item x="1"/>
        <item x="2"/>
      </items>
    </pivotField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2">
    <field x="21"/>
    <field x="20"/>
  </rowFields>
  <rowItems count="34">
    <i>
      <x/>
    </i>
    <i r="1">
      <x v="1"/>
    </i>
    <i r="1">
      <x v="4"/>
    </i>
    <i r="1">
      <x v="14"/>
    </i>
    <i r="1">
      <x v="15"/>
    </i>
    <i r="1">
      <x v="16"/>
    </i>
    <i>
      <x v="1"/>
    </i>
    <i r="1">
      <x v="7"/>
    </i>
    <i r="1">
      <x v="8"/>
    </i>
    <i r="1">
      <x v="34"/>
    </i>
    <i r="1">
      <x v="36"/>
    </i>
    <i r="1">
      <x v="37"/>
    </i>
    <i r="1">
      <x v="41"/>
    </i>
    <i r="1">
      <x v="42"/>
    </i>
    <i>
      <x v="2"/>
    </i>
    <i r="1">
      <x v="13"/>
    </i>
    <i r="1">
      <x v="26"/>
    </i>
    <i r="1">
      <x v="31"/>
    </i>
    <i r="1">
      <x v="39"/>
    </i>
    <i r="1">
      <x v="45"/>
    </i>
    <i>
      <x v="4"/>
    </i>
    <i r="1">
      <x v="19"/>
    </i>
    <i r="1">
      <x v="48"/>
    </i>
    <i>
      <x v="5"/>
    </i>
    <i r="1">
      <x v="38"/>
    </i>
    <i r="1">
      <x v="47"/>
    </i>
    <i r="1">
      <x v="49"/>
    </i>
    <i>
      <x v="6"/>
    </i>
    <i r="1">
      <x v="43"/>
    </i>
    <i>
      <x v="7"/>
    </i>
    <i r="1">
      <x v="35"/>
    </i>
    <i>
      <x v="8"/>
    </i>
    <i r="1">
      <x v="3"/>
    </i>
    <i t="grand">
      <x/>
    </i>
  </rowItems>
  <colFields count="2">
    <field x="22"/>
    <field x="25"/>
  </colFields>
  <colItems count="15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>
      <x v="6"/>
      <x/>
    </i>
    <i r="1">
      <x v="1"/>
    </i>
    <i>
      <x v="7"/>
      <x v="2"/>
    </i>
    <i t="grand">
      <x/>
    </i>
  </colItems>
  <dataFields count="1">
    <dataField name="Count of Amount" fld="5" subtotal="count" baseField="0" baseItem="0"/>
  </dataFields>
  <formats count="155">
    <format dxfId="1133">
      <pivotArea dataOnly="0" labelOnly="1" grandCol="1" outline="0" fieldPosition="0"/>
    </format>
    <format dxfId="1132">
      <pivotArea outline="0" collapsedLevelsAreSubtotals="1" fieldPosition="0"/>
    </format>
    <format dxfId="1131">
      <pivotArea type="origin" dataOnly="0" labelOnly="1" outline="0" offset="A2" fieldPosition="0"/>
    </format>
    <format dxfId="1130">
      <pivotArea dataOnly="0" labelOnly="1" grandRow="1" outline="0" fieldPosition="0"/>
    </format>
    <format dxfId="1129">
      <pivotArea dataOnly="0" labelOnly="1" grandCol="1" outline="0" fieldPosition="0"/>
    </format>
    <format dxfId="1128">
      <pivotArea outline="0" collapsedLevelsAreSubtotals="1" fieldPosition="0"/>
    </format>
    <format dxfId="1127">
      <pivotArea type="topRight" dataOnly="0" labelOnly="1" outline="0" fieldPosition="0"/>
    </format>
    <format dxfId="1126">
      <pivotArea dataOnly="0" labelOnly="1" grandCol="1" outline="0" fieldPosition="0"/>
    </format>
    <format dxfId="1125">
      <pivotArea dataOnly="0" labelOnly="1" grandCol="1" outline="0" fieldPosition="0"/>
    </format>
    <format dxfId="1124">
      <pivotArea outline="0" collapsedLevelsAreSubtotals="1" fieldPosition="0"/>
    </format>
    <format dxfId="1123">
      <pivotArea grandRow="1" outline="0" collapsedLevelsAreSubtotals="1" fieldPosition="0"/>
    </format>
    <format dxfId="1122">
      <pivotArea dataOnly="0" labelOnly="1" grandCol="1" outline="0" fieldPosition="0"/>
    </format>
    <format dxfId="1121">
      <pivotArea dataOnly="0" labelOnly="1" grandRow="1" outline="0" fieldPosition="0"/>
    </format>
    <format dxfId="1120">
      <pivotArea type="origin" dataOnly="0" labelOnly="1" outline="0" fieldPosition="0"/>
    </format>
    <format dxfId="1119">
      <pivotArea type="all" dataOnly="0" outline="0" fieldPosition="0"/>
    </format>
    <format dxfId="1118">
      <pivotArea outline="0" collapsedLevelsAreSubtotals="1" fieldPosition="0"/>
    </format>
    <format dxfId="1117">
      <pivotArea type="origin" dataOnly="0" labelOnly="1" outline="0" fieldPosition="0"/>
    </format>
    <format dxfId="1116">
      <pivotArea field="22" type="button" dataOnly="0" labelOnly="1" outline="0" axis="axisCol" fieldPosition="0"/>
    </format>
    <format dxfId="1115">
      <pivotArea field="25" type="button" dataOnly="0" labelOnly="1" outline="0" axis="axisCol" fieldPosition="1"/>
    </format>
    <format dxfId="1114">
      <pivotArea type="topRight" dataOnly="0" labelOnly="1" outline="0" fieldPosition="0"/>
    </format>
    <format dxfId="1113">
      <pivotArea field="21" type="button" dataOnly="0" labelOnly="1" outline="0" axis="axisRow" fieldPosition="0"/>
    </format>
    <format dxfId="1112">
      <pivotArea dataOnly="0" labelOnly="1" fieldPosition="0">
        <references count="1">
          <reference field="21" count="0"/>
        </references>
      </pivotArea>
    </format>
    <format dxfId="1111">
      <pivotArea dataOnly="0" labelOnly="1" grandRow="1" outline="0" fieldPosition="0"/>
    </format>
    <format dxfId="1110">
      <pivotArea dataOnly="0" labelOnly="1" fieldPosition="0">
        <references count="1">
          <reference field="22" count="0"/>
        </references>
      </pivotArea>
    </format>
    <format dxfId="1109">
      <pivotArea dataOnly="0" labelOnly="1" grandCol="1" outline="0" fieldPosition="0"/>
    </format>
    <format dxfId="1108">
      <pivotArea type="all" dataOnly="0" outline="0" fieldPosition="0"/>
    </format>
    <format dxfId="1107">
      <pivotArea outline="0" collapsedLevelsAreSubtotals="1" fieldPosition="0"/>
    </format>
    <format dxfId="1106">
      <pivotArea type="origin" dataOnly="0" labelOnly="1" outline="0" fieldPosition="0"/>
    </format>
    <format dxfId="1105">
      <pivotArea field="22" type="button" dataOnly="0" labelOnly="1" outline="0" axis="axisCol" fieldPosition="0"/>
    </format>
    <format dxfId="1104">
      <pivotArea field="25" type="button" dataOnly="0" labelOnly="1" outline="0" axis="axisCol" fieldPosition="1"/>
    </format>
    <format dxfId="1103">
      <pivotArea type="topRight" dataOnly="0" labelOnly="1" outline="0" fieldPosition="0"/>
    </format>
    <format dxfId="1102">
      <pivotArea field="21" type="button" dataOnly="0" labelOnly="1" outline="0" axis="axisRow" fieldPosition="0"/>
    </format>
    <format dxfId="1101">
      <pivotArea dataOnly="0" labelOnly="1" fieldPosition="0">
        <references count="1">
          <reference field="21" count="0"/>
        </references>
      </pivotArea>
    </format>
    <format dxfId="1100">
      <pivotArea dataOnly="0" labelOnly="1" grandRow="1" outline="0" fieldPosition="0"/>
    </format>
    <format dxfId="1099">
      <pivotArea dataOnly="0" labelOnly="1" fieldPosition="0">
        <references count="1">
          <reference field="22" count="0"/>
        </references>
      </pivotArea>
    </format>
    <format dxfId="1098">
      <pivotArea dataOnly="0" labelOnly="1" grandCol="1" outline="0" fieldPosition="0"/>
    </format>
    <format dxfId="1097">
      <pivotArea type="all" dataOnly="0" outline="0" fieldPosition="0"/>
    </format>
    <format dxfId="1096">
      <pivotArea outline="0" collapsedLevelsAreSubtotals="1" fieldPosition="0"/>
    </format>
    <format dxfId="1095">
      <pivotArea type="origin" dataOnly="0" labelOnly="1" outline="0" fieldPosition="0"/>
    </format>
    <format dxfId="1094">
      <pivotArea field="22" type="button" dataOnly="0" labelOnly="1" outline="0" axis="axisCol" fieldPosition="0"/>
    </format>
    <format dxfId="1093">
      <pivotArea field="25" type="button" dataOnly="0" labelOnly="1" outline="0" axis="axisCol" fieldPosition="1"/>
    </format>
    <format dxfId="1092">
      <pivotArea type="topRight" dataOnly="0" labelOnly="1" outline="0" fieldPosition="0"/>
    </format>
    <format dxfId="1091">
      <pivotArea field="21" type="button" dataOnly="0" labelOnly="1" outline="0" axis="axisRow" fieldPosition="0"/>
    </format>
    <format dxfId="1090">
      <pivotArea dataOnly="0" labelOnly="1" fieldPosition="0">
        <references count="1">
          <reference field="21" count="0"/>
        </references>
      </pivotArea>
    </format>
    <format dxfId="1089">
      <pivotArea dataOnly="0" labelOnly="1" grandRow="1" outline="0" fieldPosition="0"/>
    </format>
    <format dxfId="1088">
      <pivotArea dataOnly="0" labelOnly="1" fieldPosition="0">
        <references count="1">
          <reference field="22" count="0"/>
        </references>
      </pivotArea>
    </format>
    <format dxfId="1087">
      <pivotArea dataOnly="0" labelOnly="1" grandCol="1" outline="0" fieldPosition="0"/>
    </format>
    <format dxfId="1086">
      <pivotArea type="all" dataOnly="0" outline="0" fieldPosition="0"/>
    </format>
    <format dxfId="1085">
      <pivotArea outline="0" collapsedLevelsAreSubtotals="1" fieldPosition="0"/>
    </format>
    <format dxfId="1084">
      <pivotArea type="origin" dataOnly="0" labelOnly="1" outline="0" fieldPosition="0"/>
    </format>
    <format dxfId="1083">
      <pivotArea field="22" type="button" dataOnly="0" labelOnly="1" outline="0" axis="axisCol" fieldPosition="0"/>
    </format>
    <format dxfId="1082">
      <pivotArea field="25" type="button" dataOnly="0" labelOnly="1" outline="0" axis="axisCol" fieldPosition="1"/>
    </format>
    <format dxfId="1081">
      <pivotArea type="topRight" dataOnly="0" labelOnly="1" outline="0" fieldPosition="0"/>
    </format>
    <format dxfId="1080">
      <pivotArea field="21" type="button" dataOnly="0" labelOnly="1" outline="0" axis="axisRow" fieldPosition="0"/>
    </format>
    <format dxfId="1079">
      <pivotArea dataOnly="0" labelOnly="1" fieldPosition="0">
        <references count="1">
          <reference field="21" count="0"/>
        </references>
      </pivotArea>
    </format>
    <format dxfId="1078">
      <pivotArea dataOnly="0" labelOnly="1" grandRow="1" outline="0" fieldPosition="0"/>
    </format>
    <format dxfId="1077">
      <pivotArea dataOnly="0" labelOnly="1" fieldPosition="0">
        <references count="2">
          <reference field="20" count="6">
            <x v="1"/>
            <x v="4"/>
            <x v="10"/>
            <x v="14"/>
            <x v="15"/>
            <x v="16"/>
          </reference>
          <reference field="21" count="1" selected="0">
            <x v="0"/>
          </reference>
        </references>
      </pivotArea>
    </format>
    <format dxfId="1076">
      <pivotArea dataOnly="0" labelOnly="1" fieldPosition="0">
        <references count="2">
          <reference field="20" count="4">
            <x v="0"/>
            <x v="6"/>
            <x v="7"/>
            <x v="8"/>
          </reference>
          <reference field="21" count="1" selected="0">
            <x v="1"/>
          </reference>
        </references>
      </pivotArea>
    </format>
    <format dxfId="1075">
      <pivotArea dataOnly="0" labelOnly="1" fieldPosition="0">
        <references count="2">
          <reference field="20" count="3">
            <x v="5"/>
            <x v="9"/>
            <x v="13"/>
          </reference>
          <reference field="21" count="1" selected="0">
            <x v="2"/>
          </reference>
        </references>
      </pivotArea>
    </format>
    <format dxfId="1074">
      <pivotArea dataOnly="0" labelOnly="1" fieldPosition="0">
        <references count="1">
          <reference field="22" count="0"/>
        </references>
      </pivotArea>
    </format>
    <format dxfId="1073">
      <pivotArea dataOnly="0" labelOnly="1" grandCol="1" outline="0" fieldPosition="0"/>
    </format>
    <format dxfId="1072">
      <pivotArea dataOnly="0" labelOnly="1" fieldPosition="0">
        <references count="2">
          <reference field="22" count="1" selected="0">
            <x v="0"/>
          </reference>
          <reference field="25" count="0"/>
        </references>
      </pivotArea>
    </format>
    <format dxfId="1071">
      <pivotArea dataOnly="0" labelOnly="1" fieldPosition="0">
        <references count="2">
          <reference field="22" count="1" selected="0">
            <x v="1"/>
          </reference>
          <reference field="25" count="0"/>
        </references>
      </pivotArea>
    </format>
    <format dxfId="1070">
      <pivotArea dataOnly="0" labelOnly="1" fieldPosition="0">
        <references count="2">
          <reference field="22" count="1" selected="0">
            <x v="2"/>
          </reference>
          <reference field="25" count="0"/>
        </references>
      </pivotArea>
    </format>
    <format dxfId="1069">
      <pivotArea dataOnly="0" labelOnly="1" fieldPosition="0">
        <references count="2">
          <reference field="22" count="1" selected="0">
            <x v="3"/>
          </reference>
          <reference field="25" count="0"/>
        </references>
      </pivotArea>
    </format>
    <format dxfId="1068">
      <pivotArea type="all" dataOnly="0" outline="0" fieldPosition="0"/>
    </format>
    <format dxfId="1067">
      <pivotArea outline="0" collapsedLevelsAreSubtotals="1" fieldPosition="0"/>
    </format>
    <format dxfId="1066">
      <pivotArea type="origin" dataOnly="0" labelOnly="1" outline="0" fieldPosition="0"/>
    </format>
    <format dxfId="1065">
      <pivotArea field="22" type="button" dataOnly="0" labelOnly="1" outline="0" axis="axisCol" fieldPosition="0"/>
    </format>
    <format dxfId="1064">
      <pivotArea field="25" type="button" dataOnly="0" labelOnly="1" outline="0" axis="axisCol" fieldPosition="1"/>
    </format>
    <format dxfId="1063">
      <pivotArea type="topRight" dataOnly="0" labelOnly="1" outline="0" fieldPosition="0"/>
    </format>
    <format dxfId="1062">
      <pivotArea field="21" type="button" dataOnly="0" labelOnly="1" outline="0" axis="axisRow" fieldPosition="0"/>
    </format>
    <format dxfId="1061">
      <pivotArea dataOnly="0" labelOnly="1" fieldPosition="0">
        <references count="1">
          <reference field="21" count="0"/>
        </references>
      </pivotArea>
    </format>
    <format dxfId="1060">
      <pivotArea dataOnly="0" labelOnly="1" grandRow="1" outline="0" fieldPosition="0"/>
    </format>
    <format dxfId="1059">
      <pivotArea dataOnly="0" labelOnly="1" fieldPosition="0">
        <references count="2">
          <reference field="20" count="6">
            <x v="1"/>
            <x v="4"/>
            <x v="10"/>
            <x v="14"/>
            <x v="15"/>
            <x v="16"/>
          </reference>
          <reference field="21" count="1" selected="0">
            <x v="0"/>
          </reference>
        </references>
      </pivotArea>
    </format>
    <format dxfId="1058">
      <pivotArea dataOnly="0" labelOnly="1" fieldPosition="0">
        <references count="2">
          <reference field="20" count="4">
            <x v="0"/>
            <x v="6"/>
            <x v="7"/>
            <x v="8"/>
          </reference>
          <reference field="21" count="1" selected="0">
            <x v="1"/>
          </reference>
        </references>
      </pivotArea>
    </format>
    <format dxfId="1057">
      <pivotArea dataOnly="0" labelOnly="1" fieldPosition="0">
        <references count="2">
          <reference field="20" count="3">
            <x v="5"/>
            <x v="9"/>
            <x v="13"/>
          </reference>
          <reference field="21" count="1" selected="0">
            <x v="2"/>
          </reference>
        </references>
      </pivotArea>
    </format>
    <format dxfId="1056">
      <pivotArea dataOnly="0" labelOnly="1" fieldPosition="0">
        <references count="1">
          <reference field="22" count="0"/>
        </references>
      </pivotArea>
    </format>
    <format dxfId="1055">
      <pivotArea dataOnly="0" labelOnly="1" grandCol="1" outline="0" fieldPosition="0"/>
    </format>
    <format dxfId="1054">
      <pivotArea dataOnly="0" labelOnly="1" fieldPosition="0">
        <references count="2">
          <reference field="22" count="1" selected="0">
            <x v="0"/>
          </reference>
          <reference field="25" count="0"/>
        </references>
      </pivotArea>
    </format>
    <format dxfId="1053">
      <pivotArea dataOnly="0" labelOnly="1" fieldPosition="0">
        <references count="2">
          <reference field="22" count="1" selected="0">
            <x v="1"/>
          </reference>
          <reference field="25" count="0"/>
        </references>
      </pivotArea>
    </format>
    <format dxfId="1052">
      <pivotArea dataOnly="0" labelOnly="1" fieldPosition="0">
        <references count="2">
          <reference field="22" count="1" selected="0">
            <x v="2"/>
          </reference>
          <reference field="25" count="0"/>
        </references>
      </pivotArea>
    </format>
    <format dxfId="1051">
      <pivotArea dataOnly="0" labelOnly="1" fieldPosition="0">
        <references count="2">
          <reference field="22" count="1" selected="0">
            <x v="3"/>
          </reference>
          <reference field="25" count="0"/>
        </references>
      </pivotArea>
    </format>
    <format dxfId="1050">
      <pivotArea type="all" dataOnly="0" outline="0" fieldPosition="0"/>
    </format>
    <format dxfId="1049">
      <pivotArea outline="0" collapsedLevelsAreSubtotals="1" fieldPosition="0"/>
    </format>
    <format dxfId="1048">
      <pivotArea type="origin" dataOnly="0" labelOnly="1" outline="0" fieldPosition="0"/>
    </format>
    <format dxfId="1047">
      <pivotArea field="22" type="button" dataOnly="0" labelOnly="1" outline="0" axis="axisCol" fieldPosition="0"/>
    </format>
    <format dxfId="1046">
      <pivotArea field="25" type="button" dataOnly="0" labelOnly="1" outline="0" axis="axisCol" fieldPosition="1"/>
    </format>
    <format dxfId="1045">
      <pivotArea type="topRight" dataOnly="0" labelOnly="1" outline="0" fieldPosition="0"/>
    </format>
    <format dxfId="1044">
      <pivotArea field="21" type="button" dataOnly="0" labelOnly="1" outline="0" axis="axisRow" fieldPosition="0"/>
    </format>
    <format dxfId="1043">
      <pivotArea dataOnly="0" labelOnly="1" fieldPosition="0">
        <references count="1">
          <reference field="21" count="0"/>
        </references>
      </pivotArea>
    </format>
    <format dxfId="1042">
      <pivotArea dataOnly="0" labelOnly="1" grandRow="1" outline="0" fieldPosition="0"/>
    </format>
    <format dxfId="1041">
      <pivotArea dataOnly="0" labelOnly="1" fieldPosition="0">
        <references count="2">
          <reference field="20" count="6">
            <x v="1"/>
            <x v="4"/>
            <x v="10"/>
            <x v="14"/>
            <x v="15"/>
            <x v="16"/>
          </reference>
          <reference field="21" count="1" selected="0">
            <x v="0"/>
          </reference>
        </references>
      </pivotArea>
    </format>
    <format dxfId="1040">
      <pivotArea dataOnly="0" labelOnly="1" fieldPosition="0">
        <references count="2">
          <reference field="20" count="4">
            <x v="0"/>
            <x v="6"/>
            <x v="7"/>
            <x v="8"/>
          </reference>
          <reference field="21" count="1" selected="0">
            <x v="1"/>
          </reference>
        </references>
      </pivotArea>
    </format>
    <format dxfId="1039">
      <pivotArea dataOnly="0" labelOnly="1" fieldPosition="0">
        <references count="2">
          <reference field="20" count="3">
            <x v="5"/>
            <x v="9"/>
            <x v="13"/>
          </reference>
          <reference field="21" count="1" selected="0">
            <x v="2"/>
          </reference>
        </references>
      </pivotArea>
    </format>
    <format dxfId="1038">
      <pivotArea dataOnly="0" labelOnly="1" fieldPosition="0">
        <references count="1">
          <reference field="22" count="0"/>
        </references>
      </pivotArea>
    </format>
    <format dxfId="1037">
      <pivotArea dataOnly="0" labelOnly="1" grandCol="1" outline="0" fieldPosition="0"/>
    </format>
    <format dxfId="1036">
      <pivotArea dataOnly="0" labelOnly="1" fieldPosition="0">
        <references count="2">
          <reference field="22" count="1" selected="0">
            <x v="0"/>
          </reference>
          <reference field="25" count="0"/>
        </references>
      </pivotArea>
    </format>
    <format dxfId="1035">
      <pivotArea dataOnly="0" labelOnly="1" fieldPosition="0">
        <references count="2">
          <reference field="22" count="1" selected="0">
            <x v="1"/>
          </reference>
          <reference field="25" count="0"/>
        </references>
      </pivotArea>
    </format>
    <format dxfId="1034">
      <pivotArea dataOnly="0" labelOnly="1" fieldPosition="0">
        <references count="2">
          <reference field="22" count="1" selected="0">
            <x v="2"/>
          </reference>
          <reference field="25" count="0"/>
        </references>
      </pivotArea>
    </format>
    <format dxfId="1033">
      <pivotArea dataOnly="0" labelOnly="1" fieldPosition="0">
        <references count="2">
          <reference field="22" count="1" selected="0">
            <x v="3"/>
          </reference>
          <reference field="25" count="0"/>
        </references>
      </pivotArea>
    </format>
    <format dxfId="1032">
      <pivotArea type="all" dataOnly="0" outline="0" fieldPosition="0"/>
    </format>
    <format dxfId="1031">
      <pivotArea outline="0" collapsedLevelsAreSubtotals="1" fieldPosition="0"/>
    </format>
    <format dxfId="1030">
      <pivotArea type="origin" dataOnly="0" labelOnly="1" outline="0" fieldPosition="0"/>
    </format>
    <format dxfId="1029">
      <pivotArea field="22" type="button" dataOnly="0" labelOnly="1" outline="0" axis="axisCol" fieldPosition="0"/>
    </format>
    <format dxfId="1028">
      <pivotArea field="25" type="button" dataOnly="0" labelOnly="1" outline="0" axis="axisCol" fieldPosition="1"/>
    </format>
    <format dxfId="1027">
      <pivotArea type="topRight" dataOnly="0" labelOnly="1" outline="0" fieldPosition="0"/>
    </format>
    <format dxfId="1026">
      <pivotArea field="21" type="button" dataOnly="0" labelOnly="1" outline="0" axis="axisRow" fieldPosition="0"/>
    </format>
    <format dxfId="1025">
      <pivotArea dataOnly="0" labelOnly="1" fieldPosition="0">
        <references count="1">
          <reference field="21" count="0"/>
        </references>
      </pivotArea>
    </format>
    <format dxfId="1024">
      <pivotArea dataOnly="0" labelOnly="1" grandRow="1" outline="0" fieldPosition="0"/>
    </format>
    <format dxfId="1023">
      <pivotArea dataOnly="0" labelOnly="1" fieldPosition="0">
        <references count="2">
          <reference field="20" count="6">
            <x v="1"/>
            <x v="4"/>
            <x v="10"/>
            <x v="14"/>
            <x v="15"/>
            <x v="16"/>
          </reference>
          <reference field="21" count="1" selected="0">
            <x v="0"/>
          </reference>
        </references>
      </pivotArea>
    </format>
    <format dxfId="1022">
      <pivotArea dataOnly="0" labelOnly="1" fieldPosition="0">
        <references count="2">
          <reference field="20" count="4">
            <x v="0"/>
            <x v="6"/>
            <x v="7"/>
            <x v="8"/>
          </reference>
          <reference field="21" count="1" selected="0">
            <x v="1"/>
          </reference>
        </references>
      </pivotArea>
    </format>
    <format dxfId="1021">
      <pivotArea dataOnly="0" labelOnly="1" fieldPosition="0">
        <references count="2">
          <reference field="20" count="3">
            <x v="5"/>
            <x v="9"/>
            <x v="13"/>
          </reference>
          <reference field="21" count="1" selected="0">
            <x v="2"/>
          </reference>
        </references>
      </pivotArea>
    </format>
    <format dxfId="1020">
      <pivotArea dataOnly="0" labelOnly="1" fieldPosition="0">
        <references count="1">
          <reference field="22" count="0"/>
        </references>
      </pivotArea>
    </format>
    <format dxfId="1019">
      <pivotArea dataOnly="0" labelOnly="1" grandCol="1" outline="0" fieldPosition="0"/>
    </format>
    <format dxfId="1018">
      <pivotArea dataOnly="0" labelOnly="1" fieldPosition="0">
        <references count="2">
          <reference field="22" count="1" selected="0">
            <x v="0"/>
          </reference>
          <reference field="25" count="0"/>
        </references>
      </pivotArea>
    </format>
    <format dxfId="1017">
      <pivotArea dataOnly="0" labelOnly="1" fieldPosition="0">
        <references count="2">
          <reference field="22" count="1" selected="0">
            <x v="1"/>
          </reference>
          <reference field="25" count="0"/>
        </references>
      </pivotArea>
    </format>
    <format dxfId="1016">
      <pivotArea dataOnly="0" labelOnly="1" fieldPosition="0">
        <references count="2">
          <reference field="22" count="1" selected="0">
            <x v="2"/>
          </reference>
          <reference field="25" count="0"/>
        </references>
      </pivotArea>
    </format>
    <format dxfId="1015">
      <pivotArea dataOnly="0" labelOnly="1" fieldPosition="0">
        <references count="2">
          <reference field="22" count="1" selected="0">
            <x v="3"/>
          </reference>
          <reference field="25" count="0"/>
        </references>
      </pivotArea>
    </format>
    <format dxfId="1014">
      <pivotArea outline="0" collapsedLevelsAreSubtotals="1" fieldPosition="0"/>
    </format>
    <format dxfId="1013">
      <pivotArea field="22" type="button" dataOnly="0" labelOnly="1" outline="0" axis="axisCol" fieldPosition="0"/>
    </format>
    <format dxfId="1012">
      <pivotArea field="25" type="button" dataOnly="0" labelOnly="1" outline="0" axis="axisCol" fieldPosition="1"/>
    </format>
    <format dxfId="1011">
      <pivotArea type="topRight" dataOnly="0" labelOnly="1" outline="0" fieldPosition="0"/>
    </format>
    <format dxfId="1010">
      <pivotArea dataOnly="0" labelOnly="1" fieldPosition="0">
        <references count="1">
          <reference field="22" count="0"/>
        </references>
      </pivotArea>
    </format>
    <format dxfId="1009">
      <pivotArea dataOnly="0" labelOnly="1" grandCol="1" outline="0" fieldPosition="0"/>
    </format>
    <format dxfId="1008">
      <pivotArea dataOnly="0" labelOnly="1" fieldPosition="0">
        <references count="2">
          <reference field="22" count="1" selected="0">
            <x v="0"/>
          </reference>
          <reference field="25" count="0"/>
        </references>
      </pivotArea>
    </format>
    <format dxfId="1007">
      <pivotArea dataOnly="0" labelOnly="1" fieldPosition="0">
        <references count="2">
          <reference field="22" count="1" selected="0">
            <x v="1"/>
          </reference>
          <reference field="25" count="0"/>
        </references>
      </pivotArea>
    </format>
    <format dxfId="1006">
      <pivotArea dataOnly="0" labelOnly="1" fieldPosition="0">
        <references count="2">
          <reference field="22" count="1" selected="0">
            <x v="2"/>
          </reference>
          <reference field="25" count="0"/>
        </references>
      </pivotArea>
    </format>
    <format dxfId="1005">
      <pivotArea dataOnly="0" labelOnly="1" fieldPosition="0">
        <references count="2">
          <reference field="22" count="1" selected="0">
            <x v="3"/>
          </reference>
          <reference field="25" count="0"/>
        </references>
      </pivotArea>
    </format>
    <format dxfId="1004">
      <pivotArea type="all" dataOnly="0" outline="0" fieldPosition="0"/>
    </format>
    <format dxfId="1003">
      <pivotArea dataOnly="0" labelOnly="1" fieldPosition="0">
        <references count="2">
          <reference field="20" count="4">
            <x v="0"/>
            <x v="6"/>
            <x v="7"/>
            <x v="8"/>
          </reference>
          <reference field="21" count="1" selected="0">
            <x v="1"/>
          </reference>
        </references>
      </pivotArea>
    </format>
    <format dxfId="1002">
      <pivotArea dataOnly="0" labelOnly="1" fieldPosition="0">
        <references count="2">
          <reference field="20" count="3">
            <x v="5"/>
            <x v="9"/>
            <x v="13"/>
          </reference>
          <reference field="21" count="1" selected="0">
            <x v="2"/>
          </reference>
        </references>
      </pivotArea>
    </format>
    <format dxfId="1001">
      <pivotArea dataOnly="0" labelOnly="1" fieldPosition="0">
        <references count="2">
          <reference field="20" count="2">
            <x v="27"/>
            <x v="28"/>
          </reference>
          <reference field="21" count="1" selected="0">
            <x v="1"/>
          </reference>
        </references>
      </pivotArea>
    </format>
    <format dxfId="1000">
      <pivotArea dataOnly="0" labelOnly="1" fieldPosition="0">
        <references count="2">
          <reference field="20" count="1">
            <x v="26"/>
          </reference>
          <reference field="21" count="1" selected="0">
            <x v="2"/>
          </reference>
        </references>
      </pivotArea>
    </format>
    <format dxfId="999">
      <pivotArea type="all" dataOnly="0" outline="0" fieldPosition="0"/>
    </format>
    <format dxfId="998">
      <pivotArea outline="0" collapsedLevelsAreSubtotals="1" fieldPosition="0"/>
    </format>
    <format dxfId="997">
      <pivotArea type="origin" dataOnly="0" labelOnly="1" outline="0" fieldPosition="0"/>
    </format>
    <format dxfId="996">
      <pivotArea field="22" type="button" dataOnly="0" labelOnly="1" outline="0" axis="axisCol" fieldPosition="0"/>
    </format>
    <format dxfId="995">
      <pivotArea field="25" type="button" dataOnly="0" labelOnly="1" outline="0" axis="axisCol" fieldPosition="1"/>
    </format>
    <format dxfId="994">
      <pivotArea type="topRight" dataOnly="0" labelOnly="1" outline="0" fieldPosition="0"/>
    </format>
    <format dxfId="993">
      <pivotArea field="21" type="button" dataOnly="0" labelOnly="1" outline="0" axis="axisRow" fieldPosition="0"/>
    </format>
    <format dxfId="992">
      <pivotArea dataOnly="0" labelOnly="1" fieldPosition="0">
        <references count="1">
          <reference field="21" count="0"/>
        </references>
      </pivotArea>
    </format>
    <format dxfId="991">
      <pivotArea dataOnly="0" labelOnly="1" grandRow="1" outline="0" fieldPosition="0"/>
    </format>
    <format dxfId="990">
      <pivotArea dataOnly="0" labelOnly="1" fieldPosition="0">
        <references count="2">
          <reference field="20" count="6">
            <x v="1"/>
            <x v="4"/>
            <x v="10"/>
            <x v="14"/>
            <x v="15"/>
            <x v="16"/>
          </reference>
          <reference field="21" count="1" selected="0">
            <x v="0"/>
          </reference>
        </references>
      </pivotArea>
    </format>
    <format dxfId="989">
      <pivotArea dataOnly="0" labelOnly="1" fieldPosition="0">
        <references count="2">
          <reference field="20" count="6">
            <x v="0"/>
            <x v="6"/>
            <x v="7"/>
            <x v="8"/>
            <x v="27"/>
            <x v="28"/>
          </reference>
          <reference field="21" count="1" selected="0">
            <x v="1"/>
          </reference>
        </references>
      </pivotArea>
    </format>
    <format dxfId="988">
      <pivotArea dataOnly="0" labelOnly="1" fieldPosition="0">
        <references count="2">
          <reference field="20" count="4">
            <x v="5"/>
            <x v="9"/>
            <x v="13"/>
            <x v="26"/>
          </reference>
          <reference field="21" count="1" selected="0">
            <x v="2"/>
          </reference>
        </references>
      </pivotArea>
    </format>
    <format dxfId="987">
      <pivotArea dataOnly="0" labelOnly="1" fieldPosition="0">
        <references count="1">
          <reference field="22" count="0"/>
        </references>
      </pivotArea>
    </format>
    <format dxfId="986">
      <pivotArea dataOnly="0" labelOnly="1" grandCol="1" outline="0" fieldPosition="0"/>
    </format>
    <format dxfId="985">
      <pivotArea dataOnly="0" labelOnly="1" fieldPosition="0">
        <references count="2">
          <reference field="22" count="1" selected="0">
            <x v="0"/>
          </reference>
          <reference field="25" count="0"/>
        </references>
      </pivotArea>
    </format>
    <format dxfId="984">
      <pivotArea dataOnly="0" labelOnly="1" fieldPosition="0">
        <references count="2">
          <reference field="22" count="1" selected="0">
            <x v="1"/>
          </reference>
          <reference field="25" count="0"/>
        </references>
      </pivotArea>
    </format>
    <format dxfId="983">
      <pivotArea dataOnly="0" labelOnly="1" fieldPosition="0">
        <references count="2">
          <reference field="22" count="1" selected="0">
            <x v="2"/>
          </reference>
          <reference field="25" count="0"/>
        </references>
      </pivotArea>
    </format>
    <format dxfId="982">
      <pivotArea dataOnly="0" labelOnly="1" fieldPosition="0">
        <references count="2">
          <reference field="22" count="1" selected="0">
            <x v="3"/>
          </reference>
          <reference field="25" count="0"/>
        </references>
      </pivotArea>
    </format>
    <format dxfId="981">
      <pivotArea dataOnly="0" labelOnly="1" fieldPosition="0">
        <references count="2">
          <reference field="22" count="1" selected="0">
            <x v="4"/>
          </reference>
          <reference field="25" count="0"/>
        </references>
      </pivotArea>
    </format>
    <format dxfId="980">
      <pivotArea dataOnly="0" labelOnly="1" fieldPosition="0">
        <references count="2">
          <reference field="22" count="1" selected="0">
            <x v="5"/>
          </reference>
          <reference field="25" count="0"/>
        </references>
      </pivotArea>
    </format>
    <format dxfId="979">
      <pivotArea dataOnly="0" labelOnly="1" fieldPosition="0">
        <references count="2">
          <reference field="22" count="1" selected="0">
            <x v="6"/>
          </reference>
          <reference field="25" count="1">
            <x v="1"/>
          </reference>
        </references>
      </pivotArea>
    </format>
  </formats>
  <chartFormats count="8">
    <chartFormat chart="11" format="69" series="1">
      <pivotArea type="data" outline="0" fieldPosition="0">
        <references count="2">
          <reference field="22" count="1" selected="0">
            <x v="0"/>
          </reference>
          <reference field="25" count="1" selected="0">
            <x v="0"/>
          </reference>
        </references>
      </pivotArea>
    </chartFormat>
    <chartFormat chart="11" format="70" series="1">
      <pivotArea type="data" outline="0" fieldPosition="0">
        <references count="2">
          <reference field="22" count="1" selected="0">
            <x v="0"/>
          </reference>
          <reference field="25" count="1" selected="0">
            <x v="1"/>
          </reference>
        </references>
      </pivotArea>
    </chartFormat>
    <chartFormat chart="11" format="71" series="1">
      <pivotArea type="data" outline="0" fieldPosition="0">
        <references count="2">
          <reference field="22" count="1" selected="0">
            <x v="1"/>
          </reference>
          <reference field="25" count="1" selected="0">
            <x v="0"/>
          </reference>
        </references>
      </pivotArea>
    </chartFormat>
    <chartFormat chart="11" format="72" series="1">
      <pivotArea type="data" outline="0" fieldPosition="0">
        <references count="2">
          <reference field="22" count="1" selected="0">
            <x v="2"/>
          </reference>
          <reference field="25" count="1" selected="0">
            <x v="0"/>
          </reference>
        </references>
      </pivotArea>
    </chartFormat>
    <chartFormat chart="11" format="93" series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25" count="1" selected="0">
            <x v="0"/>
          </reference>
        </references>
      </pivotArea>
    </chartFormat>
    <chartFormat chart="11" format="94" series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25" count="1" selected="0">
            <x v="1"/>
          </reference>
        </references>
      </pivotArea>
    </chartFormat>
    <chartFormat chart="11" format="95" series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5" count="1" selected="0">
            <x v="0"/>
          </reference>
        </references>
      </pivotArea>
    </chartFormat>
    <chartFormat chart="11" format="96" series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5" count="1" selected="0">
            <x v="0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64D1F-F99C-4297-8057-7F36DC83212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F1:H47" firstHeaderRow="1" firstDataRow="1" firstDataCol="3"/>
  <pivotFields count="3">
    <pivotField axis="axisRow" compact="0" outline="0" subtotalTop="0" showAll="0" defaultSubtotal="0">
      <items count="8">
        <item x="2"/>
        <item x="5"/>
        <item x="7"/>
        <item x="3"/>
        <item x="4"/>
        <item x="0"/>
        <item x="1"/>
        <item x="6"/>
      </items>
    </pivotField>
    <pivotField axis="axisRow" compact="0" outline="0" subtotalTop="0" showAll="0" defaultSubtotal="0">
      <items count="20">
        <item x="1"/>
        <item x="12"/>
        <item x="18"/>
        <item x="2"/>
        <item x="16"/>
        <item x="11"/>
        <item x="17"/>
        <item x="14"/>
        <item x="0"/>
        <item x="7"/>
        <item x="3"/>
        <item x="4"/>
        <item x="5"/>
        <item x="6"/>
        <item m="1" x="19"/>
        <item x="13"/>
        <item x="10"/>
        <item x="15"/>
        <item x="8"/>
        <item x="9"/>
      </items>
    </pivotField>
    <pivotField axis="axisRow" compact="0" outline="0" subtotalTop="0" showAll="0" defaultSubtotal="0">
      <items count="45">
        <item x="5"/>
        <item x="16"/>
        <item x="17"/>
        <item x="18"/>
        <item x="0"/>
        <item x="19"/>
        <item x="20"/>
        <item x="21"/>
        <item x="22"/>
        <item x="23"/>
        <item x="24"/>
        <item x="6"/>
        <item x="25"/>
        <item x="26"/>
        <item x="1"/>
        <item x="27"/>
        <item x="2"/>
        <item x="7"/>
        <item x="28"/>
        <item x="29"/>
        <item x="30"/>
        <item x="8"/>
        <item x="31"/>
        <item x="32"/>
        <item x="9"/>
        <item x="33"/>
        <item x="34"/>
        <item x="35"/>
        <item x="10"/>
        <item x="36"/>
        <item x="11"/>
        <item x="37"/>
        <item x="38"/>
        <item x="39"/>
        <item x="12"/>
        <item x="40"/>
        <item x="13"/>
        <item x="41"/>
        <item x="42"/>
        <item x="14"/>
        <item x="4"/>
        <item x="15"/>
        <item x="43"/>
        <item x="44"/>
        <item x="3"/>
      </items>
    </pivotField>
  </pivotFields>
  <rowFields count="3">
    <field x="0"/>
    <field x="1"/>
    <field x="2"/>
  </rowFields>
  <rowItems count="46">
    <i>
      <x/>
      <x/>
      <x/>
    </i>
    <i>
      <x v="1"/>
      <x v="1"/>
      <x v="10"/>
    </i>
    <i r="1">
      <x v="2"/>
      <x v="26"/>
    </i>
    <i r="1">
      <x v="5"/>
      <x v="9"/>
    </i>
    <i r="1">
      <x v="9"/>
      <x v="5"/>
    </i>
    <i r="1">
      <x v="17"/>
      <x v="18"/>
    </i>
    <i r="2">
      <x v="25"/>
    </i>
    <i r="2">
      <x v="27"/>
    </i>
    <i>
      <x v="2"/>
      <x/>
      <x v="42"/>
    </i>
    <i>
      <x v="3"/>
      <x/>
      <x v="21"/>
    </i>
    <i r="2">
      <x v="28"/>
    </i>
    <i r="2">
      <x v="30"/>
    </i>
    <i r="2">
      <x v="34"/>
    </i>
    <i r="2">
      <x v="36"/>
    </i>
    <i r="1">
      <x v="3"/>
      <x v="39"/>
    </i>
    <i r="1">
      <x v="10"/>
      <x v="11"/>
    </i>
    <i r="2">
      <x v="17"/>
    </i>
    <i r="2">
      <x v="24"/>
    </i>
    <i>
      <x v="4"/>
      <x/>
      <x v="35"/>
    </i>
    <i r="1">
      <x v="3"/>
      <x v="38"/>
    </i>
    <i r="1">
      <x v="4"/>
      <x v="19"/>
    </i>
    <i r="1">
      <x v="6"/>
      <x v="23"/>
    </i>
    <i r="2">
      <x v="29"/>
    </i>
    <i r="1">
      <x v="7"/>
      <x v="15"/>
    </i>
    <i r="2">
      <x v="20"/>
    </i>
    <i r="2">
      <x v="31"/>
    </i>
    <i r="2">
      <x v="32"/>
    </i>
    <i r="2">
      <x v="33"/>
    </i>
    <i r="1">
      <x v="11"/>
      <x v="1"/>
    </i>
    <i r="1">
      <x v="13"/>
      <x v="3"/>
    </i>
    <i r="1">
      <x v="15"/>
      <x v="12"/>
    </i>
    <i r="2">
      <x v="22"/>
    </i>
    <i r="1">
      <x v="16"/>
      <x v="8"/>
    </i>
    <i>
      <x v="5"/>
      <x v="3"/>
      <x v="40"/>
    </i>
    <i r="1">
      <x v="8"/>
      <x v="4"/>
    </i>
    <i r="2">
      <x v="14"/>
    </i>
    <i r="2">
      <x v="16"/>
    </i>
    <i r="1">
      <x v="12"/>
      <x v="2"/>
    </i>
    <i r="2">
      <x v="13"/>
    </i>
    <i>
      <x v="6"/>
      <x/>
      <x v="37"/>
    </i>
    <i r="2">
      <x v="41"/>
    </i>
    <i r="2">
      <x v="43"/>
    </i>
    <i r="2">
      <x v="44"/>
    </i>
    <i>
      <x v="7"/>
      <x v="18"/>
      <x v="6"/>
    </i>
    <i r="1">
      <x v="19"/>
      <x v="7"/>
    </i>
    <i t="grand">
      <x/>
    </i>
  </rowItems>
  <colItems count="1">
    <i/>
  </colItems>
  <formats count="23">
    <format dxfId="97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97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"/>
          </reference>
          <reference field="2" count="1">
            <x v="26"/>
          </reference>
        </references>
      </pivotArea>
    </format>
    <format dxfId="97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2" count="1">
            <x v="9"/>
          </reference>
        </references>
      </pivotArea>
    </format>
    <format dxfId="975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9"/>
          </reference>
          <reference field="2" count="1">
            <x v="5"/>
          </reference>
        </references>
      </pivotArea>
    </format>
    <format dxfId="97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7"/>
          </reference>
          <reference field="2" count="3">
            <x v="18"/>
            <x v="25"/>
            <x v="27"/>
          </reference>
        </references>
      </pivotArea>
    </format>
    <format dxfId="973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42"/>
          </reference>
        </references>
      </pivotArea>
    </format>
    <format dxfId="97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5">
            <x v="21"/>
            <x v="28"/>
            <x v="30"/>
            <x v="34"/>
            <x v="36"/>
          </reference>
        </references>
      </pivotArea>
    </format>
    <format dxfId="971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39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0"/>
          </reference>
          <reference field="2" count="3">
            <x v="11"/>
            <x v="17"/>
            <x v="24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1">
            <x v="35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3"/>
          </reference>
          <reference field="2" count="1">
            <x v="38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19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6"/>
          </reference>
          <reference field="2" count="2">
            <x v="23"/>
            <x v="29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7"/>
          </reference>
          <reference field="2" count="5">
            <x v="15"/>
            <x v="20"/>
            <x v="31"/>
            <x v="32"/>
            <x v="33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3"/>
          </reference>
          <reference field="2" count="1">
            <x v="3"/>
          </reference>
        </references>
      </pivotArea>
    </format>
    <format dxfId="96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"/>
          </reference>
          <reference field="2" count="2">
            <x v="6"/>
            <x v="7"/>
          </reference>
        </references>
      </pivotArea>
    </format>
    <format dxfId="96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5"/>
          </reference>
          <reference field="2" count="2">
            <x v="12"/>
            <x v="22"/>
          </reference>
        </references>
      </pivotArea>
    </format>
    <format dxfId="960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6"/>
          </reference>
          <reference field="2" count="1">
            <x v="8"/>
          </reference>
        </references>
      </pivotArea>
    </format>
    <format dxfId="95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3"/>
          </reference>
          <reference field="2" count="1">
            <x v="40"/>
          </reference>
        </references>
      </pivotArea>
    </format>
    <format dxfId="95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8"/>
          </reference>
          <reference field="2" count="3">
            <x v="4"/>
            <x v="14"/>
            <x v="16"/>
          </reference>
        </references>
      </pivotArea>
    </format>
    <format dxfId="95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"/>
          </reference>
          <reference field="2" count="2">
            <x v="2"/>
            <x v="13"/>
          </reference>
        </references>
      </pivotArea>
    </format>
    <format dxfId="95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4">
            <x v="37"/>
            <x v="41"/>
            <x v="43"/>
            <x v="4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29E065-5125-418A-8330-1C32AA853A33}" name="Table1" displayName="Table1" ref="A5:AI2297" totalsRowShown="0" headerRowDxfId="1667" dataDxfId="1666" tableBorderDxfId="1665">
  <autoFilter ref="A5:AI2297" xr:uid="{7829E065-5125-418A-8330-1C32AA853A33}"/>
  <tableColumns count="35">
    <tableColumn id="1" xr3:uid="{8425F21A-B5F8-4AA4-8CE7-E17018A957ED}" name="Id" dataDxfId="1664"/>
    <tableColumn id="2" xr3:uid="{D1D0FDA0-1DB3-4BA5-B9FB-AC9AADE4867F}" name="EmployeeNo" dataDxfId="1663"/>
    <tableColumn id="3" xr3:uid="{45E4C3C4-778E-4395-BBA9-9E8DECF1A583}" name="Employee" dataDxfId="1662"/>
    <tableColumn id="4" xr3:uid="{6BC7E8D4-525A-4C0D-8CC0-9752F30551A4}" name="ProjectNo" dataDxfId="1661"/>
    <tableColumn id="5" xr3:uid="{A2B458E6-4616-4C55-AE1B-397A29ED74B5}" name="ProjectDescription" dataDxfId="1660"/>
    <tableColumn id="6" xr3:uid="{7E6372CE-42BA-4241-BF30-91CE098E2B1A}" name="CostCode" dataDxfId="1659"/>
    <tableColumn id="7" xr3:uid="{75CDB122-1D98-4AF1-9F43-635C5EB82B23}" name="CostCodeDescription" dataDxfId="1658"/>
    <tableColumn id="8" xr3:uid="{8852F26A-66E5-45A5-80DF-8A360FEEBC40}" name="PhaseNo" dataDxfId="1657"/>
    <tableColumn id="9" xr3:uid="{FB440513-D341-4C01-8609-A31E82E786DB}" name="Hours" dataDxfId="1656"/>
    <tableColumn id="10" xr3:uid="{7F5FEF7E-B14D-45F6-8EB6-9F11F27E5302}" name="Date" dataDxfId="1655"/>
    <tableColumn id="11" xr3:uid="{32E969BC-AE32-406B-AE1D-6E5DBA913329}" name="Status" dataDxfId="1654"/>
    <tableColumn id="12" xr3:uid="{B8147681-F498-4634-AD28-BF54D6F33419}" name="Notes" dataDxfId="1653"/>
    <tableColumn id="13" xr3:uid="{101455DA-7405-4094-9536-F4070584E76E}" name="Crew" dataDxfId="1652"/>
    <tableColumn id="14" xr3:uid="{5916F865-184C-4A1C-8312-DF5DE815650C}" name="CrewType" dataDxfId="1651"/>
    <tableColumn id="15" xr3:uid="{727871E0-ABED-4F88-BEE0-F1BEAED806B3}" name="CreatedBy" dataDxfId="1650"/>
    <tableColumn id="16" xr3:uid="{ACCABF0C-FE1D-45CA-897B-4B416E56206F}" name="CreatedOn" dataDxfId="1649"/>
    <tableColumn id="17" xr3:uid="{950E30CB-61E3-4710-A32D-D195424B8411}" name="ReviewedBy" dataDxfId="1648"/>
    <tableColumn id="18" xr3:uid="{D0824C9B-AA0C-471F-B18C-38FBA682BBF5}" name="ReviewedOn" dataDxfId="1647"/>
    <tableColumn id="19" xr3:uid="{AE748A4A-70C0-4A7C-A79B-607C26281B5A}" name="ApprovedBy" dataDxfId="1646"/>
    <tableColumn id="20" xr3:uid="{7CC15F3A-0C77-49A2-BF12-BAD89D15ED36}" name="ApprovedOn" dataDxfId="1645"/>
    <tableColumn id="21" xr3:uid="{D69AAC19-2FEC-4439-9595-D7C45A007233}" name="ExportedBy" dataDxfId="1644"/>
    <tableColumn id="22" xr3:uid="{9DC6451B-0477-49F9-9999-06845F69EC51}" name="ExportedOn" dataDxfId="1643"/>
    <tableColumn id="23" xr3:uid="{49538857-AFFF-4A75-986F-55329711598A}" name="EXCLUDE" dataDxfId="1642"/>
    <tableColumn id="24" xr3:uid="{7CAE51B2-9684-4297-B33D-0E17C7DA0D46}" name="Project" dataDxfId="1641">
      <calculatedColumnFormula>$D6&amp;" - "&amp;$E6</calculatedColumnFormula>
    </tableColumn>
    <tableColumn id="25" xr3:uid="{0BC3656B-7BD4-413B-BA2E-D5A91677AF96}" name="SR PM" dataDxfId="1640">
      <calculatedColumnFormula>IFERROR(VLOOKUP($D6,PM!$A:$H,2,FALSE),"")</calculatedColumnFormula>
    </tableColumn>
    <tableColumn id="26" xr3:uid="{E2B812F3-BDEF-4C7B-BE5F-D6AC9E3FD829}" name="Date2" dataDxfId="1639">
      <calculatedColumnFormula>$J6</calculatedColumnFormula>
    </tableColumn>
    <tableColumn id="27" xr3:uid="{188ACF26-3598-4CD2-8471-EB8DB598E234}" name="Day" dataDxfId="1638">
      <calculatedColumnFormula>TEXT($J6,"dddd")</calculatedColumnFormula>
    </tableColumn>
    <tableColumn id="28" xr3:uid="{EF6AB191-8AD0-4B12-847D-7D0AB70DCBBD}" name="Created On (D/T)" dataDxfId="1637">
      <calculatedColumnFormula>TEXT(DATE(MID($P6,7,4), LEFT($P6,2), MID($P6,4,2)) + TIME(LEFT(MID($P6,13,5),2), RIGHT(MID($P6,13,5),2), 0), "MM/DD/YYYY h:mm AM/PM")</calculatedColumnFormula>
    </tableColumn>
    <tableColumn id="29" xr3:uid="{9A9CA82E-4049-4806-89E9-DF4E931058A4}" name="Approved On (D/T)" dataDxfId="1636">
      <calculatedColumnFormula>IFERROR(DATE(LEFT($T6,4), MID($T6,6,2), MID($T6,9,2)) + TIME(MID($T6,12,2), MID($T6,15,2), MID($T6,18,2)),"")</calculatedColumnFormula>
    </tableColumn>
    <tableColumn id="30" xr3:uid="{72F4C496-6BA9-4AB0-BCAE-8BDB762BEA8A}" name="On Time Status" dataDxfId="1635">
      <calculatedColumnFormula>IF(OR($AB6="1/1/01 12:00 AM", $AB6=""), "Not Approved", IF(VALUE($AB6) &lt;= (VALUE($AC6) + 1 + TIME(9, 0, 0)), "Approved On Time", "Not Approved On Time"))</calculatedColumnFormula>
    </tableColumn>
    <tableColumn id="31" xr3:uid="{0641C628-1D9E-4378-A72D-8D5522FC2E68}" name="Hours3" dataDxfId="1634">
      <calculatedColumnFormula>$I6</calculatedColumnFormula>
    </tableColumn>
    <tableColumn id="32" xr3:uid="{A2766A17-F74F-4FD7-9319-E17FE441026C}" name="TBD" dataDxfId="1633">
      <calculatedColumnFormula>IF(SUMIF($X$6:$X$2297, "*", $AI$6:$AI$2297) &gt; 0, SUMIFS($AI$6:$AI$2297, $X$6:$X$2297, "Approved On Time") / SUMIF($X$6:$X$2297, "*", $AI$6:$AI$2297), "")</calculatedColumnFormula>
    </tableColumn>
    <tableColumn id="33" xr3:uid="{EA2D2FED-5066-42E7-A13A-E50095C43F71}" name="Cost Code &amp; Class" dataDxfId="1632">
      <calculatedColumnFormula>$F6&amp;" - "&amp;G6</calculatedColumnFormula>
    </tableColumn>
    <tableColumn id="34" xr3:uid="{352960E1-46A8-4E95-9CE6-55D91534803E}" name="Employee4" dataDxfId="1631">
      <calculatedColumnFormula>$B6&amp;" - "&amp;$C6</calculatedColumnFormula>
    </tableColumn>
    <tableColumn id="35" xr3:uid="{3E820A7D-3D6D-431C-837C-E4AAEABF4378}" name="Crew5" dataDxfId="1630">
      <calculatedColumnFormula>IF($M6="","",$M6)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9F5E8C-8BDF-430E-86A2-85B1AAE9123F}" name="Table3" displayName="Table3" ref="A2:H261" totalsRowShown="0" headerRowDxfId="1179" dataDxfId="1177" headerRowBorderDxfId="1178" tableBorderDxfId="1176" totalsRowBorderDxfId="1175">
  <autoFilter ref="A2:H261" xr:uid="{DB9F5E8C-8BDF-430E-86A2-85B1AAE9123F}">
    <filterColumn colId="4">
      <filters>
        <filter val="0"/>
      </filters>
    </filterColumn>
  </autoFilter>
  <sortState xmlns:xlrd2="http://schemas.microsoft.com/office/spreadsheetml/2017/richdata2" ref="A3:H186">
    <sortCondition ref="A2:A186"/>
  </sortState>
  <tableColumns count="8">
    <tableColumn id="1" xr3:uid="{CC9F49F6-B063-43FF-A871-E7203D33033E}" name="Employee #" dataDxfId="1174"/>
    <tableColumn id="2" xr3:uid="{A3249541-3505-4B18-854E-4D8BBE5170BB}" name="Employee Name" dataDxfId="1173"/>
    <tableColumn id="3" xr3:uid="{337151D3-8A8D-46ED-8096-92006B660AFB}" name="M.I." dataDxfId="1172"/>
    <tableColumn id="4" xr3:uid="{D51EA66B-4F92-4275-AFB5-65456EF6563C}" name="Last Name" dataDxfId="1171"/>
    <tableColumn id="5" xr3:uid="{693E297F-CDBB-4AF7-8F4C-A7FCD1A6E50E}" name="Hours" dataDxfId="1170">
      <calculatedColumnFormula>SUMIF(HRS!B:B,Table3[[#This Row],[Employee '#]],HRS!I:I)</calculatedColumnFormula>
    </tableColumn>
    <tableColumn id="6" xr3:uid="{28164CE8-E436-43D8-955F-A7D036FFA151}" name="Crew" dataDxfId="1169">
      <calculatedColumnFormula>IFERROR(VLOOKUP(Table3[[#This Row],[Employee '#]],Table1[[#All],[EmployeeNo]:[Crew5]],12,FALSE),)</calculatedColumnFormula>
    </tableColumn>
    <tableColumn id="7" xr3:uid="{1573E22C-C226-4111-93CD-EB1E2D46192C}" name="Note" dataDxfId="1168"/>
    <tableColumn id="8" xr3:uid="{43255306-876C-43C2-9799-EF42B195DA17}" name="Note #2" dataDxfId="11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394C17-F04E-4663-A33D-8E6E30D36538}" name="Table2" displayName="Table2" ref="A4:AD534" totalsRowShown="0" headerRowDxfId="1166" dataDxfId="1165" tableBorderDxfId="1164">
  <autoFilter ref="A4:AD534" xr:uid="{50394C17-F04E-4663-A33D-8E6E30D36538}"/>
  <tableColumns count="30">
    <tableColumn id="1" xr3:uid="{F6BCB7F3-8E75-4E3B-8802-5DBD066C798E}" name="Id" dataDxfId="1163"/>
    <tableColumn id="2" xr3:uid="{B8777DDC-CD5C-456D-B899-FFB0472546A2}" name="ProjectNo" dataDxfId="1162"/>
    <tableColumn id="3" xr3:uid="{3CDABDAB-F149-449B-8207-2BA38829604F}" name="ProjectDescription" dataDxfId="1161"/>
    <tableColumn id="4" xr3:uid="{9B64D076-22D6-4026-A474-9B5D982A2C72}" name="CostCode" dataDxfId="1160"/>
    <tableColumn id="5" xr3:uid="{6C0D80B5-016C-497D-88C4-DEEEE1053424}" name="CostCodeDescription" dataDxfId="1159"/>
    <tableColumn id="6" xr3:uid="{AA574BAD-FFC4-4113-87F4-58BBB30C28A3}" name="Amount" dataDxfId="1158"/>
    <tableColumn id="7" xr3:uid="{A67F47BF-F292-4522-9034-64C128877343}" name="Unit" dataDxfId="1157"/>
    <tableColumn id="8" xr3:uid="{9201CF7F-5FE3-4E3A-84CF-7ACCA9BEA6BA}" name="Date" dataDxfId="1156"/>
    <tableColumn id="9" xr3:uid="{8642A3AB-1C09-457F-B9D7-F7AD1C58E1F7}" name="Status" dataDxfId="1155"/>
    <tableColumn id="10" xr3:uid="{BE4A200A-DE43-41D4-8624-A13F7B66C402}" name="Crew" dataDxfId="1154"/>
    <tableColumn id="11" xr3:uid="{77329A76-8909-47AF-92D7-87D18133B4DA}" name="CrewType" dataDxfId="1153"/>
    <tableColumn id="12" xr3:uid="{1A25642A-0276-4C38-9247-50517AF60268}" name="CreatedBy" dataDxfId="1152"/>
    <tableColumn id="13" xr3:uid="{585B62D8-EA42-4080-919D-E66E5DEDD041}" name="CreatedOn" dataDxfId="1151"/>
    <tableColumn id="14" xr3:uid="{8876C3BD-0803-45A8-8A22-9029BA3E3B23}" name="ReviewedBy" dataDxfId="1150"/>
    <tableColumn id="15" xr3:uid="{BC27552F-8FA5-4B63-A025-16A23B4DFFA0}" name="ReviewedOn" dataDxfId="1149"/>
    <tableColumn id="16" xr3:uid="{CEA943B2-C803-4E3E-B77E-500FC297B5C8}" name="ApprovedBy" dataDxfId="1148"/>
    <tableColumn id="17" xr3:uid="{8B031AB8-6453-412A-A460-FD846077EBAC}" name="ApprovedOn" dataDxfId="1147"/>
    <tableColumn id="18" xr3:uid="{C6127B8C-BBE1-4831-BF1A-A14CCA549094}" name="ExportedBy" dataDxfId="1146"/>
    <tableColumn id="19" xr3:uid="{50C21498-6851-4A4F-83ED-E6179938DECB}" name="ExportedOn" dataDxfId="1145"/>
    <tableColumn id="20" xr3:uid="{40143AEB-9D97-41DE-8665-F7AA298C409F}" name="Project" dataDxfId="1144">
      <calculatedColumnFormula>$B5</calculatedColumnFormula>
    </tableColumn>
    <tableColumn id="21" xr3:uid="{128A5274-1316-4CDD-AA59-162EA6B400FA}" name="Job &amp; Desc" dataDxfId="1143">
      <calculatedColumnFormula>$B5&amp;": "&amp;$C5</calculatedColumnFormula>
    </tableColumn>
    <tableColumn id="22" xr3:uid="{4D686A58-CBBF-4D1A-BCB4-C291785E4BE7}" name="SR PM" dataDxfId="1142">
      <calculatedColumnFormula>IFERROR(VLOOKUP($B5,PM!$A:$H,2,FALSE),"")</calculatedColumnFormula>
    </tableColumn>
    <tableColumn id="23" xr3:uid="{A25441A7-90EC-4B55-BF68-B54CCA3FD3EB}" name="Day" dataDxfId="1141">
      <calculatedColumnFormula>TEXT($H5,"dddd")</calculatedColumnFormula>
    </tableColumn>
    <tableColumn id="24" xr3:uid="{728D2747-701F-4266-A88E-689D2CE03C2D}" name="Created On (D/T)" dataDxfId="1140">
      <calculatedColumnFormula>TEXT(DATE(MID($M5,7,4), LEFT($M5,2), MID($M5,4,2)) + TIME(LEFT(MID($M5,13,5),2), RIGHT(MID($M5,13,5),2), 0), "MM/DD/YYYY h:mm AM/PM")</calculatedColumnFormula>
    </tableColumn>
    <tableColumn id="25" xr3:uid="{5BD45DEF-B219-4A00-BCD3-E910F518EBEE}" name="Approved On (D/T)" dataDxfId="1139">
      <calculatedColumnFormula>IFERROR(DATE(LEFT($Q5,4), MID($Q5,6,2), MID($Q5,9,2)) + TIME(MID($Q5,12,2), MID($Q5,15,2), MID($Q5,18,2)),"")</calculatedColumnFormula>
    </tableColumn>
    <tableColumn id="26" xr3:uid="{F9A525BE-2B1B-46FC-A80B-85131ADD5132}" name="On Time Status" dataDxfId="1138">
      <calculatedColumnFormula>IF(OR($Y5="1/1/01 12:00 AM", $Y5=""), "Not Approved", IF(VALUE($Y5) &lt;= (VALUE($X5) + 1 + TIME(9, 0, 0)), "Approved On Time", "Not Approved On Time"))</calculatedColumnFormula>
    </tableColumn>
    <tableColumn id="27" xr3:uid="{C9F4398F-577D-4548-9065-DD498442D550}" name="Cost Code" dataDxfId="1137">
      <calculatedColumnFormula>$D5&amp;" - "&amp;$E5</calculatedColumnFormula>
    </tableColumn>
    <tableColumn id="28" xr3:uid="{77B496AB-0669-4D7A-8265-C45AACF65172}" name="Qty" dataDxfId="1136">
      <calculatedColumnFormula>$F5</calculatedColumnFormula>
    </tableColumn>
    <tableColumn id="29" xr3:uid="{525CAAA1-B48F-47C5-88D3-703A8CAB49F3}" name="UoM" dataDxfId="1135">
      <calculatedColumnFormula>$G5</calculatedColumnFormula>
    </tableColumn>
    <tableColumn id="30" xr3:uid="{E8B52255-FB6A-471A-AF30-52BA3FA13ABE}" name="Crew2" dataDxfId="1134">
      <calculatedColumnFormula>$J5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957"/>
  <sheetViews>
    <sheetView topLeftCell="T6" zoomScale="70" zoomScaleNormal="70" workbookViewId="0">
      <selection activeCell="X6" sqref="X6:AI2297"/>
    </sheetView>
  </sheetViews>
  <sheetFormatPr defaultRowHeight="12" x14ac:dyDescent="0.2"/>
  <cols>
    <col min="1" max="1" width="10.125" style="88" bestFit="1" customWidth="1"/>
    <col min="2" max="2" width="12.25" style="88" bestFit="1" customWidth="1"/>
    <col min="3" max="3" width="29.125" style="88" bestFit="1" customWidth="1"/>
    <col min="4" max="4" width="14" style="88" customWidth="1"/>
    <col min="5" max="5" width="26.875" style="88" bestFit="1" customWidth="1"/>
    <col min="6" max="6" width="11.375" style="88" bestFit="1" customWidth="1"/>
    <col min="7" max="7" width="27.25" style="88" bestFit="1" customWidth="1"/>
    <col min="8" max="8" width="9.625" style="88" bestFit="1" customWidth="1"/>
    <col min="9" max="9" width="8.125" style="88" bestFit="1" customWidth="1"/>
    <col min="10" max="10" width="11.375" style="90" bestFit="1" customWidth="1"/>
    <col min="11" max="11" width="11.125" style="90" bestFit="1" customWidth="1"/>
    <col min="12" max="12" width="7.75" style="88" bestFit="1" customWidth="1"/>
    <col min="13" max="13" width="26.5" style="88" bestFit="1" customWidth="1"/>
    <col min="14" max="14" width="10.375" style="88" bestFit="1" customWidth="1"/>
    <col min="15" max="15" width="29.125" style="88" bestFit="1" customWidth="1"/>
    <col min="16" max="16" width="14.875" style="88" bestFit="1" customWidth="1"/>
    <col min="17" max="17" width="11.75" style="88" bestFit="1" customWidth="1"/>
    <col min="18" max="18" width="17.375" style="88" bestFit="1" customWidth="1"/>
    <col min="19" max="19" width="29.125" style="88" bestFit="1" customWidth="1"/>
    <col min="20" max="20" width="23.375" style="89" bestFit="1" customWidth="1"/>
    <col min="21" max="21" width="11.375" style="88" bestFit="1" customWidth="1"/>
    <col min="22" max="22" width="11.625" style="88" bestFit="1" customWidth="1"/>
    <col min="23" max="23" width="9.75" style="88" bestFit="1" customWidth="1"/>
    <col min="24" max="24" width="34.125" style="88" bestFit="1" customWidth="1"/>
    <col min="25" max="25" width="18.625" style="88" customWidth="1"/>
    <col min="26" max="26" width="13.625" style="88" bestFit="1" customWidth="1"/>
    <col min="27" max="27" width="12.5" style="88" bestFit="1" customWidth="1"/>
    <col min="28" max="28" width="20.5" style="88" bestFit="1" customWidth="1"/>
    <col min="29" max="29" width="20.375" style="88" bestFit="1" customWidth="1"/>
    <col min="30" max="30" width="21.25" style="88" bestFit="1" customWidth="1"/>
    <col min="31" max="31" width="9.75" style="88" bestFit="1" customWidth="1"/>
    <col min="32" max="32" width="8.125" style="88" bestFit="1" customWidth="1"/>
    <col min="33" max="33" width="35.5" style="88" bestFit="1" customWidth="1"/>
    <col min="34" max="34" width="35.125" style="88" bestFit="1" customWidth="1"/>
    <col min="35" max="35" width="27.625" style="88" bestFit="1" customWidth="1"/>
    <col min="36" max="16384" width="9" style="88"/>
  </cols>
  <sheetData>
    <row r="1" spans="1:35" x14ac:dyDescent="0.2">
      <c r="A1" s="87"/>
      <c r="D1" s="88" t="s">
        <v>0</v>
      </c>
      <c r="E1" s="88" t="s">
        <v>1</v>
      </c>
      <c r="J1" s="88"/>
      <c r="K1" s="88"/>
    </row>
    <row r="2" spans="1:35" x14ac:dyDescent="0.2">
      <c r="A2" s="87"/>
      <c r="C2" s="88" t="s">
        <v>2</v>
      </c>
      <c r="D2" s="90">
        <v>45737</v>
      </c>
      <c r="E2" s="91">
        <v>0.38124999999999998</v>
      </c>
      <c r="J2" s="88"/>
      <c r="K2" s="88"/>
    </row>
    <row r="3" spans="1:35" x14ac:dyDescent="0.2">
      <c r="J3" s="88"/>
      <c r="K3" s="88"/>
    </row>
    <row r="4" spans="1:35" ht="88.5" customHeight="1" x14ac:dyDescent="0.2">
      <c r="J4" s="88"/>
      <c r="K4" s="88"/>
      <c r="Y4" s="86" t="s">
        <v>3</v>
      </c>
      <c r="Z4" s="86"/>
      <c r="AA4" s="86" t="s">
        <v>4</v>
      </c>
      <c r="AB4" s="86" t="s">
        <v>5</v>
      </c>
      <c r="AC4" s="86" t="s">
        <v>6</v>
      </c>
      <c r="AD4" s="86" t="s">
        <v>7</v>
      </c>
      <c r="AE4" s="86" t="s">
        <v>8</v>
      </c>
      <c r="AF4" s="86"/>
      <c r="AG4" s="86"/>
      <c r="AH4" s="86" t="s">
        <v>9</v>
      </c>
      <c r="AI4" s="86" t="s">
        <v>10</v>
      </c>
    </row>
    <row r="5" spans="1:35" x14ac:dyDescent="0.2">
      <c r="A5" s="92" t="s">
        <v>11</v>
      </c>
      <c r="B5" s="92" t="s">
        <v>12</v>
      </c>
      <c r="C5" s="92" t="s">
        <v>13</v>
      </c>
      <c r="D5" s="92" t="s">
        <v>14</v>
      </c>
      <c r="E5" s="92" t="s">
        <v>15</v>
      </c>
      <c r="F5" s="92" t="s">
        <v>16</v>
      </c>
      <c r="G5" s="92" t="s">
        <v>17</v>
      </c>
      <c r="H5" s="92" t="s">
        <v>18</v>
      </c>
      <c r="I5" s="92" t="s">
        <v>19</v>
      </c>
      <c r="J5" s="92" t="s">
        <v>20</v>
      </c>
      <c r="K5" s="92" t="s">
        <v>21</v>
      </c>
      <c r="L5" s="92" t="s">
        <v>22</v>
      </c>
      <c r="M5" s="92" t="s">
        <v>23</v>
      </c>
      <c r="N5" s="92" t="s">
        <v>24</v>
      </c>
      <c r="O5" s="92" t="s">
        <v>25</v>
      </c>
      <c r="P5" s="92" t="s">
        <v>26</v>
      </c>
      <c r="Q5" s="92" t="s">
        <v>27</v>
      </c>
      <c r="R5" s="92" t="s">
        <v>28</v>
      </c>
      <c r="S5" s="92" t="s">
        <v>29</v>
      </c>
      <c r="T5" s="93" t="s">
        <v>30</v>
      </c>
      <c r="U5" s="92" t="s">
        <v>31</v>
      </c>
      <c r="V5" s="92" t="s">
        <v>32</v>
      </c>
      <c r="W5" s="92" t="s">
        <v>33</v>
      </c>
      <c r="X5" s="94" t="s">
        <v>34</v>
      </c>
      <c r="Y5" s="94" t="s">
        <v>35</v>
      </c>
      <c r="Z5" s="95" t="s">
        <v>36</v>
      </c>
      <c r="AA5" s="95" t="s">
        <v>37</v>
      </c>
      <c r="AB5" s="95" t="s">
        <v>38</v>
      </c>
      <c r="AC5" s="95" t="s">
        <v>39</v>
      </c>
      <c r="AD5" s="95" t="s">
        <v>40</v>
      </c>
      <c r="AE5" s="95" t="s">
        <v>41</v>
      </c>
      <c r="AF5" s="95" t="s">
        <v>42</v>
      </c>
      <c r="AG5" s="95" t="s">
        <v>43</v>
      </c>
      <c r="AH5" s="95" t="s">
        <v>44</v>
      </c>
      <c r="AI5" s="96" t="s">
        <v>45</v>
      </c>
    </row>
    <row r="6" spans="1:35" ht="15.75" x14ac:dyDescent="0.25">
      <c r="A6" s="153">
        <v>605323</v>
      </c>
      <c r="B6" s="153" t="s">
        <v>1790</v>
      </c>
      <c r="C6" s="153" t="s">
        <v>823</v>
      </c>
      <c r="D6" s="153" t="s">
        <v>95</v>
      </c>
      <c r="E6" s="153" t="s">
        <v>96</v>
      </c>
      <c r="F6" s="153" t="s">
        <v>1141</v>
      </c>
      <c r="G6" s="153" t="s">
        <v>1142</v>
      </c>
      <c r="H6" s="153" t="s">
        <v>558</v>
      </c>
      <c r="I6" s="153">
        <v>2</v>
      </c>
      <c r="J6" s="154">
        <v>45793</v>
      </c>
      <c r="K6" s="153" t="s">
        <v>48</v>
      </c>
      <c r="L6" s="153"/>
      <c r="M6" s="153" t="s">
        <v>824</v>
      </c>
      <c r="N6" s="153" t="s">
        <v>72</v>
      </c>
      <c r="O6" s="153" t="s">
        <v>823</v>
      </c>
      <c r="P6" s="153" t="s">
        <v>3532</v>
      </c>
      <c r="Q6" s="153"/>
      <c r="R6" s="153" t="s">
        <v>50</v>
      </c>
      <c r="S6" s="153"/>
      <c r="T6" s="153" t="s">
        <v>50</v>
      </c>
      <c r="U6" s="153"/>
      <c r="V6" s="153"/>
      <c r="W6" s="92"/>
      <c r="X6" s="97" t="str">
        <f>$D6&amp;" - "&amp;$E6</f>
        <v>2024-004 - City of Dallas Sidewalk 2024</v>
      </c>
      <c r="Y6" s="97" t="str">
        <f>IFERROR(VLOOKUP($D6,PM!$A:$H,2,FALSE),"")</f>
        <v>Adam H. Goode</v>
      </c>
      <c r="Z6" s="98">
        <f>$J6</f>
        <v>45793</v>
      </c>
      <c r="AA6" s="98" t="str">
        <f>TEXT($J6,"dddd")</f>
        <v>Friday</v>
      </c>
      <c r="AB6" s="99" t="str">
        <f>TEXT(DATE(MID($P6,7,4), LEFT($P6,2), MID($P6,4,2)) + TIME(LEFT(MID($P6,13,5),2), RIGHT(MID($P6,13,5),2), 0), "MM/DD/YYYY h:mm AM/PM")</f>
        <v>05/18/2025 7:14 PM</v>
      </c>
      <c r="AC6" s="100">
        <f>IFERROR(DATE(LEFT($T6,4), MID($T6,6,2), MID($T6,9,2)) + TIME(MID($T6,12,2), MID($T6,15,2), MID($T6,18,2)),"")</f>
        <v>367</v>
      </c>
      <c r="AD6" s="100" t="str">
        <f>IF(OR($AB6="1/1/01 12:00 AM", $AB6=""), "Not Approved", IF(VALUE($AB6) &lt;= (VALUE($AC6) + 1 + TIME(9, 0, 0)), "Approved On Time", "Not Approved On Time"))</f>
        <v>Not Approved On Time</v>
      </c>
      <c r="AE6" s="101">
        <f>$I6</f>
        <v>2</v>
      </c>
      <c r="AF6" s="124" t="str">
        <f>IF(SUMIF($X$6:$X$2297, "*", $AI$6:$AI$2297) &gt; 0, SUMIFS($AI$6:$AI$2297, $X$6:$X$2297, "Approved On Time") / SUMIF($X$6:$X$2297, "*", $AI$6:$AI$2297), "")</f>
        <v/>
      </c>
      <c r="AG6" s="101" t="str">
        <f>$F6&amp;" - "&amp;G6</f>
        <v>440 4000C - 618 F P S BFR 6</v>
      </c>
      <c r="AH6" s="101" t="str">
        <f>$B6&amp;" - "&amp;$C6</f>
        <v>240054 - Valentin Lopez</v>
      </c>
      <c r="AI6" s="102" t="str">
        <f>IF($M6="","",$M6)</f>
        <v>Valentin Lopez's Crew</v>
      </c>
    </row>
    <row r="7" spans="1:35" ht="15.75" x14ac:dyDescent="0.25">
      <c r="A7" s="153">
        <v>605324</v>
      </c>
      <c r="B7" s="153" t="s">
        <v>1790</v>
      </c>
      <c r="C7" s="153" t="s">
        <v>823</v>
      </c>
      <c r="D7" s="153" t="s">
        <v>95</v>
      </c>
      <c r="E7" s="153" t="s">
        <v>96</v>
      </c>
      <c r="F7" s="153" t="s">
        <v>1139</v>
      </c>
      <c r="G7" s="153" t="s">
        <v>1140</v>
      </c>
      <c r="H7" s="153" t="s">
        <v>558</v>
      </c>
      <c r="I7" s="153">
        <v>2</v>
      </c>
      <c r="J7" s="154">
        <v>45793</v>
      </c>
      <c r="K7" s="153" t="s">
        <v>48</v>
      </c>
      <c r="L7" s="153"/>
      <c r="M7" s="153" t="s">
        <v>824</v>
      </c>
      <c r="N7" s="153" t="s">
        <v>72</v>
      </c>
      <c r="O7" s="153" t="s">
        <v>823</v>
      </c>
      <c r="P7" s="153" t="s">
        <v>3532</v>
      </c>
      <c r="Q7" s="153"/>
      <c r="R7" s="153" t="s">
        <v>50</v>
      </c>
      <c r="S7" s="153"/>
      <c r="T7" s="153" t="s">
        <v>50</v>
      </c>
      <c r="U7" s="153"/>
      <c r="V7" s="153"/>
      <c r="W7" s="92"/>
      <c r="X7" s="97" t="str">
        <f t="shared" ref="X7:X70" si="0">$D7&amp;" - "&amp;$E7</f>
        <v>2024-004 - City of Dallas Sidewalk 2024</v>
      </c>
      <c r="Y7" s="97" t="str">
        <f>IFERROR(VLOOKUP($D7,PM!$A:$H,2,FALSE),"")</f>
        <v>Adam H. Goode</v>
      </c>
      <c r="Z7" s="98">
        <f t="shared" ref="Z7:Z70" si="1">$J7</f>
        <v>45793</v>
      </c>
      <c r="AA7" s="98" t="str">
        <f t="shared" ref="AA7:AA70" si="2">TEXT($J7,"dddd")</f>
        <v>Friday</v>
      </c>
      <c r="AB7" s="99" t="str">
        <f t="shared" ref="AB7:AB70" si="3">TEXT(DATE(MID($P7,7,4), LEFT($P7,2), MID($P7,4,2)) + TIME(LEFT(MID($P7,13,5),2), RIGHT(MID($P7,13,5),2), 0), "MM/DD/YYYY h:mm AM/PM")</f>
        <v>05/18/2025 7:14 PM</v>
      </c>
      <c r="AC7" s="100">
        <f t="shared" ref="AC7:AC70" si="4">IFERROR(DATE(LEFT($T7,4), MID($T7,6,2), MID($T7,9,2)) + TIME(MID($T7,12,2), MID($T7,15,2), MID($T7,18,2)),"")</f>
        <v>367</v>
      </c>
      <c r="AD7" s="100" t="str">
        <f t="shared" ref="AD7:AD70" si="5">IF(OR($AB7="1/1/01 12:00 AM", $AB7=""), "Not Approved", IF(VALUE($AB7) &lt;= (VALUE($AC7) + 1 + TIME(9, 0, 0)), "Approved On Time", "Not Approved On Time"))</f>
        <v>Not Approved On Time</v>
      </c>
      <c r="AE7" s="101">
        <f t="shared" ref="AE7:AE70" si="6">$I7</f>
        <v>2</v>
      </c>
      <c r="AF7" s="124" t="str">
        <f t="shared" ref="AF7:AF70" si="7">IF(SUMIF($X$6:$X$2297, "*", $AI$6:$AI$2297) &gt; 0, SUMIFS($AI$6:$AI$2297, $X$6:$X$2297, "Approved On Time") / SUMIF($X$6:$X$2297, "*", $AI$6:$AI$2297), "")</f>
        <v/>
      </c>
      <c r="AG7" s="101" t="str">
        <f t="shared" ref="AG7:AG70" si="8">$F7&amp;" - "&amp;G7</f>
        <v>440 4000B - 618 FG BFR 6</v>
      </c>
      <c r="AH7" s="101" t="str">
        <f t="shared" ref="AH7:AH70" si="9">$B7&amp;" - "&amp;$C7</f>
        <v>240054 - Valentin Lopez</v>
      </c>
      <c r="AI7" s="102" t="str">
        <f t="shared" ref="AI7:AI70" si="10">IF($M7="","",$M7)</f>
        <v>Valentin Lopez's Crew</v>
      </c>
    </row>
    <row r="8" spans="1:35" ht="15.75" x14ac:dyDescent="0.25">
      <c r="A8" s="153">
        <v>605325</v>
      </c>
      <c r="B8" s="153" t="s">
        <v>1790</v>
      </c>
      <c r="C8" s="153" t="s">
        <v>823</v>
      </c>
      <c r="D8" s="153" t="s">
        <v>95</v>
      </c>
      <c r="E8" s="153" t="s">
        <v>96</v>
      </c>
      <c r="F8" s="153" t="s">
        <v>729</v>
      </c>
      <c r="G8" s="153" t="s">
        <v>730</v>
      </c>
      <c r="H8" s="153" t="s">
        <v>558</v>
      </c>
      <c r="I8" s="153">
        <v>2</v>
      </c>
      <c r="J8" s="154">
        <v>45793</v>
      </c>
      <c r="K8" s="153" t="s">
        <v>48</v>
      </c>
      <c r="L8" s="153"/>
      <c r="M8" s="153" t="s">
        <v>824</v>
      </c>
      <c r="N8" s="153" t="s">
        <v>72</v>
      </c>
      <c r="O8" s="153" t="s">
        <v>823</v>
      </c>
      <c r="P8" s="153" t="s">
        <v>3532</v>
      </c>
      <c r="Q8" s="153"/>
      <c r="R8" s="153" t="s">
        <v>50</v>
      </c>
      <c r="S8" s="153"/>
      <c r="T8" s="153" t="s">
        <v>50</v>
      </c>
      <c r="U8" s="153"/>
      <c r="V8" s="153"/>
      <c r="W8" s="92"/>
      <c r="X8" s="97" t="str">
        <f t="shared" si="0"/>
        <v>2024-004 - City of Dallas Sidewalk 2024</v>
      </c>
      <c r="Y8" s="97" t="str">
        <f>IFERROR(VLOOKUP($D8,PM!$A:$H,2,FALSE),"")</f>
        <v>Adam H. Goode</v>
      </c>
      <c r="Z8" s="98">
        <f t="shared" si="1"/>
        <v>45793</v>
      </c>
      <c r="AA8" s="98" t="str">
        <f t="shared" si="2"/>
        <v>Friday</v>
      </c>
      <c r="AB8" s="99" t="str">
        <f t="shared" si="3"/>
        <v>05/18/2025 7:14 PM</v>
      </c>
      <c r="AC8" s="100">
        <f t="shared" si="4"/>
        <v>367</v>
      </c>
      <c r="AD8" s="100" t="str">
        <f t="shared" si="5"/>
        <v>Not Approved On Time</v>
      </c>
      <c r="AE8" s="101">
        <f t="shared" si="6"/>
        <v>2</v>
      </c>
      <c r="AF8" s="124" t="str">
        <f t="shared" si="7"/>
        <v/>
      </c>
      <c r="AG8" s="101" t="str">
        <f t="shared" si="8"/>
        <v>200 4000C - 355 F P S SDW 4</v>
      </c>
      <c r="AH8" s="101" t="str">
        <f t="shared" si="9"/>
        <v>240054 - Valentin Lopez</v>
      </c>
      <c r="AI8" s="102" t="str">
        <f t="shared" si="10"/>
        <v>Valentin Lopez's Crew</v>
      </c>
    </row>
    <row r="9" spans="1:35" ht="15.75" x14ac:dyDescent="0.25">
      <c r="A9" s="153">
        <v>605326</v>
      </c>
      <c r="B9" s="153" t="s">
        <v>1790</v>
      </c>
      <c r="C9" s="153" t="s">
        <v>823</v>
      </c>
      <c r="D9" s="153" t="s">
        <v>95</v>
      </c>
      <c r="E9" s="153" t="s">
        <v>96</v>
      </c>
      <c r="F9" s="153" t="s">
        <v>727</v>
      </c>
      <c r="G9" s="153" t="s">
        <v>728</v>
      </c>
      <c r="H9" s="153" t="s">
        <v>558</v>
      </c>
      <c r="I9" s="153">
        <v>2</v>
      </c>
      <c r="J9" s="154">
        <v>45793</v>
      </c>
      <c r="K9" s="153" t="s">
        <v>48</v>
      </c>
      <c r="L9" s="153"/>
      <c r="M9" s="153" t="s">
        <v>824</v>
      </c>
      <c r="N9" s="153" t="s">
        <v>72</v>
      </c>
      <c r="O9" s="153" t="s">
        <v>823</v>
      </c>
      <c r="P9" s="153" t="s">
        <v>3532</v>
      </c>
      <c r="Q9" s="153"/>
      <c r="R9" s="153" t="s">
        <v>50</v>
      </c>
      <c r="S9" s="153"/>
      <c r="T9" s="153" t="s">
        <v>50</v>
      </c>
      <c r="U9" s="153"/>
      <c r="V9" s="153"/>
      <c r="W9" s="92"/>
      <c r="X9" s="97" t="str">
        <f t="shared" si="0"/>
        <v>2024-004 - City of Dallas Sidewalk 2024</v>
      </c>
      <c r="Y9" s="97" t="str">
        <f>IFERROR(VLOOKUP($D9,PM!$A:$H,2,FALSE),"")</f>
        <v>Adam H. Goode</v>
      </c>
      <c r="Z9" s="98">
        <f t="shared" si="1"/>
        <v>45793</v>
      </c>
      <c r="AA9" s="98" t="str">
        <f t="shared" si="2"/>
        <v>Friday</v>
      </c>
      <c r="AB9" s="99" t="str">
        <f t="shared" si="3"/>
        <v>05/18/2025 7:14 PM</v>
      </c>
      <c r="AC9" s="100">
        <f t="shared" si="4"/>
        <v>367</v>
      </c>
      <c r="AD9" s="100" t="str">
        <f t="shared" si="5"/>
        <v>Not Approved On Time</v>
      </c>
      <c r="AE9" s="101">
        <f t="shared" si="6"/>
        <v>2</v>
      </c>
      <c r="AF9" s="124" t="str">
        <f t="shared" si="7"/>
        <v/>
      </c>
      <c r="AG9" s="101" t="str">
        <f t="shared" si="8"/>
        <v>200 4000B - 355 FG SDW 4</v>
      </c>
      <c r="AH9" s="101" t="str">
        <f t="shared" si="9"/>
        <v>240054 - Valentin Lopez</v>
      </c>
      <c r="AI9" s="102" t="str">
        <f t="shared" si="10"/>
        <v>Valentin Lopez's Crew</v>
      </c>
    </row>
    <row r="10" spans="1:35" ht="15.75" x14ac:dyDescent="0.25">
      <c r="A10" s="153">
        <v>604639</v>
      </c>
      <c r="B10" s="153" t="s">
        <v>1790</v>
      </c>
      <c r="C10" s="153" t="s">
        <v>823</v>
      </c>
      <c r="D10" s="153" t="s">
        <v>95</v>
      </c>
      <c r="E10" s="153" t="s">
        <v>96</v>
      </c>
      <c r="F10" s="153" t="s">
        <v>1901</v>
      </c>
      <c r="G10" s="153" t="s">
        <v>1902</v>
      </c>
      <c r="H10" s="153" t="s">
        <v>558</v>
      </c>
      <c r="I10" s="153">
        <v>3</v>
      </c>
      <c r="J10" s="154">
        <v>45792</v>
      </c>
      <c r="K10" s="153" t="s">
        <v>48</v>
      </c>
      <c r="L10" s="153"/>
      <c r="M10" s="153" t="s">
        <v>824</v>
      </c>
      <c r="N10" s="153" t="s">
        <v>72</v>
      </c>
      <c r="O10" s="153" t="s">
        <v>823</v>
      </c>
      <c r="P10" s="153" t="s">
        <v>3017</v>
      </c>
      <c r="Q10" s="153"/>
      <c r="R10" s="153" t="s">
        <v>50</v>
      </c>
      <c r="S10" s="153"/>
      <c r="T10" s="153" t="s">
        <v>50</v>
      </c>
      <c r="U10" s="153"/>
      <c r="V10" s="153"/>
      <c r="W10" s="92"/>
      <c r="X10" s="97" t="str">
        <f t="shared" si="0"/>
        <v>2024-004 - City of Dallas Sidewalk 2024</v>
      </c>
      <c r="Y10" s="97" t="str">
        <f>IFERROR(VLOOKUP($D10,PM!$A:$H,2,FALSE),"")</f>
        <v>Adam H. Goode</v>
      </c>
      <c r="Z10" s="98">
        <f t="shared" si="1"/>
        <v>45792</v>
      </c>
      <c r="AA10" s="98" t="str">
        <f t="shared" si="2"/>
        <v>Thursday</v>
      </c>
      <c r="AB10" s="99" t="str">
        <f t="shared" si="3"/>
        <v>05/16/2025 6:42 AM</v>
      </c>
      <c r="AC10" s="100">
        <f t="shared" si="4"/>
        <v>367</v>
      </c>
      <c r="AD10" s="100" t="str">
        <f t="shared" si="5"/>
        <v>Not Approved On Time</v>
      </c>
      <c r="AE10" s="101">
        <f t="shared" si="6"/>
        <v>3</v>
      </c>
      <c r="AF10" s="124" t="str">
        <f t="shared" si="7"/>
        <v/>
      </c>
      <c r="AG10" s="101" t="str">
        <f t="shared" si="8"/>
        <v>370 4000A - 463 FG PVMT 8</v>
      </c>
      <c r="AH10" s="101" t="str">
        <f t="shared" si="9"/>
        <v>240054 - Valentin Lopez</v>
      </c>
      <c r="AI10" s="102" t="str">
        <f t="shared" si="10"/>
        <v>Valentin Lopez's Crew</v>
      </c>
    </row>
    <row r="11" spans="1:35" ht="15.75" x14ac:dyDescent="0.25">
      <c r="A11" s="153">
        <v>604640</v>
      </c>
      <c r="B11" s="153" t="s">
        <v>1790</v>
      </c>
      <c r="C11" s="153" t="s">
        <v>823</v>
      </c>
      <c r="D11" s="153" t="s">
        <v>95</v>
      </c>
      <c r="E11" s="153" t="s">
        <v>96</v>
      </c>
      <c r="F11" s="153" t="s">
        <v>729</v>
      </c>
      <c r="G11" s="153" t="s">
        <v>730</v>
      </c>
      <c r="H11" s="153" t="s">
        <v>558</v>
      </c>
      <c r="I11" s="153">
        <v>3</v>
      </c>
      <c r="J11" s="154">
        <v>45792</v>
      </c>
      <c r="K11" s="153" t="s">
        <v>48</v>
      </c>
      <c r="L11" s="153"/>
      <c r="M11" s="153" t="s">
        <v>824</v>
      </c>
      <c r="N11" s="153" t="s">
        <v>72</v>
      </c>
      <c r="O11" s="153" t="s">
        <v>823</v>
      </c>
      <c r="P11" s="153" t="s">
        <v>3017</v>
      </c>
      <c r="Q11" s="153"/>
      <c r="R11" s="153" t="s">
        <v>50</v>
      </c>
      <c r="S11" s="153"/>
      <c r="T11" s="153" t="s">
        <v>50</v>
      </c>
      <c r="U11" s="153"/>
      <c r="V11" s="153"/>
      <c r="W11" s="92"/>
      <c r="X11" s="97" t="str">
        <f t="shared" si="0"/>
        <v>2024-004 - City of Dallas Sidewalk 2024</v>
      </c>
      <c r="Y11" s="97" t="str">
        <f>IFERROR(VLOOKUP($D11,PM!$A:$H,2,FALSE),"")</f>
        <v>Adam H. Goode</v>
      </c>
      <c r="Z11" s="98">
        <f t="shared" si="1"/>
        <v>45792</v>
      </c>
      <c r="AA11" s="98" t="str">
        <f t="shared" si="2"/>
        <v>Thursday</v>
      </c>
      <c r="AB11" s="99" t="str">
        <f t="shared" si="3"/>
        <v>05/16/2025 6:42 AM</v>
      </c>
      <c r="AC11" s="100">
        <f t="shared" si="4"/>
        <v>367</v>
      </c>
      <c r="AD11" s="100" t="str">
        <f t="shared" si="5"/>
        <v>Not Approved On Time</v>
      </c>
      <c r="AE11" s="101">
        <f t="shared" si="6"/>
        <v>3</v>
      </c>
      <c r="AF11" s="124" t="str">
        <f t="shared" si="7"/>
        <v/>
      </c>
      <c r="AG11" s="101" t="str">
        <f t="shared" si="8"/>
        <v>200 4000C - 355 F P S SDW 4</v>
      </c>
      <c r="AH11" s="101" t="str">
        <f t="shared" si="9"/>
        <v>240054 - Valentin Lopez</v>
      </c>
      <c r="AI11" s="102" t="str">
        <f t="shared" si="10"/>
        <v>Valentin Lopez's Crew</v>
      </c>
    </row>
    <row r="12" spans="1:35" ht="15.75" x14ac:dyDescent="0.25">
      <c r="A12" s="153">
        <v>604641</v>
      </c>
      <c r="B12" s="153" t="s">
        <v>1790</v>
      </c>
      <c r="C12" s="153" t="s">
        <v>823</v>
      </c>
      <c r="D12" s="153" t="s">
        <v>95</v>
      </c>
      <c r="E12" s="153" t="s">
        <v>96</v>
      </c>
      <c r="F12" s="153" t="s">
        <v>1905</v>
      </c>
      <c r="G12" s="153" t="s">
        <v>1906</v>
      </c>
      <c r="H12" s="153" t="s">
        <v>558</v>
      </c>
      <c r="I12" s="153">
        <v>2</v>
      </c>
      <c r="J12" s="154">
        <v>45792</v>
      </c>
      <c r="K12" s="153" t="s">
        <v>48</v>
      </c>
      <c r="L12" s="153"/>
      <c r="M12" s="153" t="s">
        <v>824</v>
      </c>
      <c r="N12" s="153" t="s">
        <v>72</v>
      </c>
      <c r="O12" s="153" t="s">
        <v>823</v>
      </c>
      <c r="P12" s="153" t="s">
        <v>3017</v>
      </c>
      <c r="Q12" s="153"/>
      <c r="R12" s="153" t="s">
        <v>50</v>
      </c>
      <c r="S12" s="153"/>
      <c r="T12" s="153" t="s">
        <v>50</v>
      </c>
      <c r="U12" s="153"/>
      <c r="V12" s="153"/>
      <c r="W12" s="92"/>
      <c r="X12" s="97" t="str">
        <f t="shared" si="0"/>
        <v>2024-004 - City of Dallas Sidewalk 2024</v>
      </c>
      <c r="Y12" s="97" t="str">
        <f>IFERROR(VLOOKUP($D12,PM!$A:$H,2,FALSE),"")</f>
        <v>Adam H. Goode</v>
      </c>
      <c r="Z12" s="98">
        <f t="shared" si="1"/>
        <v>45792</v>
      </c>
      <c r="AA12" s="98" t="str">
        <f t="shared" si="2"/>
        <v>Thursday</v>
      </c>
      <c r="AB12" s="99" t="str">
        <f t="shared" si="3"/>
        <v>05/16/2025 6:42 AM</v>
      </c>
      <c r="AC12" s="100">
        <f t="shared" si="4"/>
        <v>367</v>
      </c>
      <c r="AD12" s="100" t="str">
        <f t="shared" si="5"/>
        <v>Not Approved On Time</v>
      </c>
      <c r="AE12" s="101">
        <f t="shared" si="6"/>
        <v>2</v>
      </c>
      <c r="AF12" s="124" t="str">
        <f t="shared" si="7"/>
        <v/>
      </c>
      <c r="AG12" s="101" t="str">
        <f t="shared" si="8"/>
        <v>370 4000B - 463 F P S PVMT 8</v>
      </c>
      <c r="AH12" s="101" t="str">
        <f t="shared" si="9"/>
        <v>240054 - Valentin Lopez</v>
      </c>
      <c r="AI12" s="102" t="str">
        <f t="shared" si="10"/>
        <v>Valentin Lopez's Crew</v>
      </c>
    </row>
    <row r="13" spans="1:35" ht="15.75" x14ac:dyDescent="0.25">
      <c r="A13" s="153">
        <v>605268</v>
      </c>
      <c r="B13" s="153" t="s">
        <v>825</v>
      </c>
      <c r="C13" s="153" t="s">
        <v>826</v>
      </c>
      <c r="D13" s="153" t="s">
        <v>95</v>
      </c>
      <c r="E13" s="153" t="s">
        <v>96</v>
      </c>
      <c r="F13" s="153" t="s">
        <v>729</v>
      </c>
      <c r="G13" s="153" t="s">
        <v>730</v>
      </c>
      <c r="H13" s="153" t="s">
        <v>558</v>
      </c>
      <c r="I13" s="153">
        <v>2</v>
      </c>
      <c r="J13" s="154">
        <v>45793</v>
      </c>
      <c r="K13" s="153" t="s">
        <v>48</v>
      </c>
      <c r="L13" s="153"/>
      <c r="M13" s="153" t="s">
        <v>824</v>
      </c>
      <c r="N13" s="153" t="s">
        <v>72</v>
      </c>
      <c r="O13" s="153" t="s">
        <v>823</v>
      </c>
      <c r="P13" s="153" t="s">
        <v>3533</v>
      </c>
      <c r="Q13" s="153"/>
      <c r="R13" s="153" t="s">
        <v>50</v>
      </c>
      <c r="S13" s="153"/>
      <c r="T13" s="153" t="s">
        <v>50</v>
      </c>
      <c r="U13" s="153"/>
      <c r="V13" s="153"/>
      <c r="W13" s="92"/>
      <c r="X13" s="97" t="str">
        <f t="shared" si="0"/>
        <v>2024-004 - City of Dallas Sidewalk 2024</v>
      </c>
      <c r="Y13" s="97" t="str">
        <f>IFERROR(VLOOKUP($D13,PM!$A:$H,2,FALSE),"")</f>
        <v>Adam H. Goode</v>
      </c>
      <c r="Z13" s="98">
        <f t="shared" si="1"/>
        <v>45793</v>
      </c>
      <c r="AA13" s="98" t="str">
        <f t="shared" si="2"/>
        <v>Friday</v>
      </c>
      <c r="AB13" s="99" t="str">
        <f t="shared" si="3"/>
        <v>05/18/2025 12:02 PM</v>
      </c>
      <c r="AC13" s="100">
        <f t="shared" si="4"/>
        <v>367</v>
      </c>
      <c r="AD13" s="100" t="str">
        <f t="shared" si="5"/>
        <v>Not Approved On Time</v>
      </c>
      <c r="AE13" s="101">
        <f t="shared" si="6"/>
        <v>2</v>
      </c>
      <c r="AF13" s="124" t="str">
        <f t="shared" si="7"/>
        <v/>
      </c>
      <c r="AG13" s="101" t="str">
        <f t="shared" si="8"/>
        <v>200 4000C - 355 F P S SDW 4</v>
      </c>
      <c r="AH13" s="101" t="str">
        <f t="shared" si="9"/>
        <v>240025 - Juan C. Candelaria</v>
      </c>
      <c r="AI13" s="102" t="str">
        <f t="shared" si="10"/>
        <v>Valentin Lopez's Crew</v>
      </c>
    </row>
    <row r="14" spans="1:35" ht="15.75" x14ac:dyDescent="0.25">
      <c r="A14" s="153">
        <v>605266</v>
      </c>
      <c r="B14" s="153" t="s">
        <v>825</v>
      </c>
      <c r="C14" s="153" t="s">
        <v>826</v>
      </c>
      <c r="D14" s="153" t="s">
        <v>95</v>
      </c>
      <c r="E14" s="153" t="s">
        <v>96</v>
      </c>
      <c r="F14" s="153" t="s">
        <v>1141</v>
      </c>
      <c r="G14" s="153" t="s">
        <v>1142</v>
      </c>
      <c r="H14" s="153" t="s">
        <v>558</v>
      </c>
      <c r="I14" s="153">
        <v>6</v>
      </c>
      <c r="J14" s="154">
        <v>45793</v>
      </c>
      <c r="K14" s="153" t="s">
        <v>48</v>
      </c>
      <c r="L14" s="153"/>
      <c r="M14" s="153" t="s">
        <v>824</v>
      </c>
      <c r="N14" s="153" t="s">
        <v>72</v>
      </c>
      <c r="O14" s="153" t="s">
        <v>823</v>
      </c>
      <c r="P14" s="153" t="s">
        <v>3534</v>
      </c>
      <c r="Q14" s="153"/>
      <c r="R14" s="153" t="s">
        <v>50</v>
      </c>
      <c r="S14" s="153"/>
      <c r="T14" s="153" t="s">
        <v>50</v>
      </c>
      <c r="U14" s="153"/>
      <c r="V14" s="153"/>
      <c r="W14" s="92"/>
      <c r="X14" s="97" t="str">
        <f t="shared" si="0"/>
        <v>2024-004 - City of Dallas Sidewalk 2024</v>
      </c>
      <c r="Y14" s="97" t="str">
        <f>IFERROR(VLOOKUP($D14,PM!$A:$H,2,FALSE),"")</f>
        <v>Adam H. Goode</v>
      </c>
      <c r="Z14" s="98">
        <f t="shared" si="1"/>
        <v>45793</v>
      </c>
      <c r="AA14" s="98" t="str">
        <f t="shared" si="2"/>
        <v>Friday</v>
      </c>
      <c r="AB14" s="99" t="str">
        <f t="shared" si="3"/>
        <v>05/18/2025 12:01 PM</v>
      </c>
      <c r="AC14" s="100">
        <f t="shared" si="4"/>
        <v>367</v>
      </c>
      <c r="AD14" s="100" t="str">
        <f t="shared" si="5"/>
        <v>Not Approved On Time</v>
      </c>
      <c r="AE14" s="101">
        <f t="shared" si="6"/>
        <v>6</v>
      </c>
      <c r="AF14" s="124" t="str">
        <f t="shared" si="7"/>
        <v/>
      </c>
      <c r="AG14" s="101" t="str">
        <f t="shared" si="8"/>
        <v>440 4000C - 618 F P S BFR 6</v>
      </c>
      <c r="AH14" s="101" t="str">
        <f t="shared" si="9"/>
        <v>240025 - Juan C. Candelaria</v>
      </c>
      <c r="AI14" s="102" t="str">
        <f t="shared" si="10"/>
        <v>Valentin Lopez's Crew</v>
      </c>
    </row>
    <row r="15" spans="1:35" ht="15.75" x14ac:dyDescent="0.25">
      <c r="A15" s="153">
        <v>604622</v>
      </c>
      <c r="B15" s="153" t="s">
        <v>825</v>
      </c>
      <c r="C15" s="153" t="s">
        <v>826</v>
      </c>
      <c r="D15" s="153" t="s">
        <v>95</v>
      </c>
      <c r="E15" s="153" t="s">
        <v>96</v>
      </c>
      <c r="F15" s="153" t="s">
        <v>1905</v>
      </c>
      <c r="G15" s="153" t="s">
        <v>1906</v>
      </c>
      <c r="H15" s="153" t="s">
        <v>558</v>
      </c>
      <c r="I15" s="153">
        <v>10</v>
      </c>
      <c r="J15" s="154">
        <v>45792</v>
      </c>
      <c r="K15" s="153" t="s">
        <v>48</v>
      </c>
      <c r="L15" s="153"/>
      <c r="M15" s="153" t="s">
        <v>824</v>
      </c>
      <c r="N15" s="153" t="s">
        <v>72</v>
      </c>
      <c r="O15" s="153" t="s">
        <v>823</v>
      </c>
      <c r="P15" s="153" t="s">
        <v>3018</v>
      </c>
      <c r="Q15" s="153"/>
      <c r="R15" s="153" t="s">
        <v>50</v>
      </c>
      <c r="S15" s="153"/>
      <c r="T15" s="153" t="s">
        <v>50</v>
      </c>
      <c r="U15" s="153"/>
      <c r="V15" s="153"/>
      <c r="W15" s="92"/>
      <c r="X15" s="97" t="str">
        <f t="shared" si="0"/>
        <v>2024-004 - City of Dallas Sidewalk 2024</v>
      </c>
      <c r="Y15" s="97" t="str">
        <f>IFERROR(VLOOKUP($D15,PM!$A:$H,2,FALSE),"")</f>
        <v>Adam H. Goode</v>
      </c>
      <c r="Z15" s="98">
        <f t="shared" si="1"/>
        <v>45792</v>
      </c>
      <c r="AA15" s="98" t="str">
        <f t="shared" si="2"/>
        <v>Thursday</v>
      </c>
      <c r="AB15" s="99" t="str">
        <f t="shared" si="3"/>
        <v>05/16/2025 6:40 AM</v>
      </c>
      <c r="AC15" s="100">
        <f t="shared" si="4"/>
        <v>367</v>
      </c>
      <c r="AD15" s="100" t="str">
        <f t="shared" si="5"/>
        <v>Not Approved On Time</v>
      </c>
      <c r="AE15" s="101">
        <f t="shared" si="6"/>
        <v>10</v>
      </c>
      <c r="AF15" s="124" t="str">
        <f t="shared" si="7"/>
        <v/>
      </c>
      <c r="AG15" s="101" t="str">
        <f t="shared" si="8"/>
        <v>370 4000B - 463 F P S PVMT 8</v>
      </c>
      <c r="AH15" s="101" t="str">
        <f t="shared" si="9"/>
        <v>240025 - Juan C. Candelaria</v>
      </c>
      <c r="AI15" s="102" t="str">
        <f t="shared" si="10"/>
        <v>Valentin Lopez's Crew</v>
      </c>
    </row>
    <row r="16" spans="1:35" ht="15.75" x14ac:dyDescent="0.25">
      <c r="A16" s="153">
        <v>605278</v>
      </c>
      <c r="B16" s="153" t="s">
        <v>825</v>
      </c>
      <c r="C16" s="153" t="s">
        <v>826</v>
      </c>
      <c r="D16" s="153" t="s">
        <v>95</v>
      </c>
      <c r="E16" s="153" t="s">
        <v>96</v>
      </c>
      <c r="F16" s="153" t="s">
        <v>727</v>
      </c>
      <c r="G16" s="153" t="s">
        <v>728</v>
      </c>
      <c r="H16" s="153" t="s">
        <v>558</v>
      </c>
      <c r="I16" s="153">
        <v>2</v>
      </c>
      <c r="J16" s="154">
        <v>45793</v>
      </c>
      <c r="K16" s="153" t="s">
        <v>48</v>
      </c>
      <c r="L16" s="153"/>
      <c r="M16" s="153" t="s">
        <v>824</v>
      </c>
      <c r="N16" s="153" t="s">
        <v>72</v>
      </c>
      <c r="O16" s="153" t="s">
        <v>823</v>
      </c>
      <c r="P16" s="153" t="s">
        <v>3535</v>
      </c>
      <c r="Q16" s="153"/>
      <c r="R16" s="153" t="s">
        <v>50</v>
      </c>
      <c r="S16" s="153"/>
      <c r="T16" s="153" t="s">
        <v>50</v>
      </c>
      <c r="U16" s="153"/>
      <c r="V16" s="153"/>
      <c r="W16" s="92"/>
      <c r="X16" s="97" t="str">
        <f t="shared" si="0"/>
        <v>2024-004 - City of Dallas Sidewalk 2024</v>
      </c>
      <c r="Y16" s="97" t="str">
        <f>IFERROR(VLOOKUP($D16,PM!$A:$H,2,FALSE),"")</f>
        <v>Adam H. Goode</v>
      </c>
      <c r="Z16" s="98">
        <f t="shared" si="1"/>
        <v>45793</v>
      </c>
      <c r="AA16" s="98" t="str">
        <f t="shared" si="2"/>
        <v>Friday</v>
      </c>
      <c r="AB16" s="99" t="str">
        <f t="shared" si="3"/>
        <v>05/18/2025 12:04 PM</v>
      </c>
      <c r="AC16" s="100">
        <f t="shared" si="4"/>
        <v>367</v>
      </c>
      <c r="AD16" s="100" t="str">
        <f t="shared" si="5"/>
        <v>Not Approved On Time</v>
      </c>
      <c r="AE16" s="101">
        <f t="shared" si="6"/>
        <v>2</v>
      </c>
      <c r="AF16" s="124" t="str">
        <f t="shared" si="7"/>
        <v/>
      </c>
      <c r="AG16" s="101" t="str">
        <f t="shared" si="8"/>
        <v>200 4000B - 355 FG SDW 4</v>
      </c>
      <c r="AH16" s="101" t="str">
        <f t="shared" si="9"/>
        <v>240025 - Juan C. Candelaria</v>
      </c>
      <c r="AI16" s="102" t="str">
        <f t="shared" si="10"/>
        <v>Valentin Lopez's Crew</v>
      </c>
    </row>
    <row r="17" spans="1:35" ht="15.75" x14ac:dyDescent="0.25">
      <c r="A17" s="153">
        <v>605273</v>
      </c>
      <c r="B17" s="153" t="s">
        <v>905</v>
      </c>
      <c r="C17" s="153" t="s">
        <v>906</v>
      </c>
      <c r="D17" s="153" t="s">
        <v>95</v>
      </c>
      <c r="E17" s="153" t="s">
        <v>96</v>
      </c>
      <c r="F17" s="153" t="s">
        <v>1141</v>
      </c>
      <c r="G17" s="153" t="s">
        <v>1142</v>
      </c>
      <c r="H17" s="153" t="s">
        <v>558</v>
      </c>
      <c r="I17" s="153">
        <v>2</v>
      </c>
      <c r="J17" s="154">
        <v>45793</v>
      </c>
      <c r="K17" s="153" t="s">
        <v>48</v>
      </c>
      <c r="L17" s="153"/>
      <c r="M17" s="153" t="s">
        <v>824</v>
      </c>
      <c r="N17" s="153" t="s">
        <v>72</v>
      </c>
      <c r="O17" s="153" t="s">
        <v>823</v>
      </c>
      <c r="P17" s="153" t="s">
        <v>3533</v>
      </c>
      <c r="Q17" s="153"/>
      <c r="R17" s="153" t="s">
        <v>50</v>
      </c>
      <c r="S17" s="153"/>
      <c r="T17" s="153" t="s">
        <v>50</v>
      </c>
      <c r="U17" s="153"/>
      <c r="V17" s="153"/>
      <c r="W17" s="92"/>
      <c r="X17" s="97" t="str">
        <f t="shared" si="0"/>
        <v>2024-004 - City of Dallas Sidewalk 2024</v>
      </c>
      <c r="Y17" s="97" t="str">
        <f>IFERROR(VLOOKUP($D17,PM!$A:$H,2,FALSE),"")</f>
        <v>Adam H. Goode</v>
      </c>
      <c r="Z17" s="98">
        <f t="shared" si="1"/>
        <v>45793</v>
      </c>
      <c r="AA17" s="98" t="str">
        <f t="shared" si="2"/>
        <v>Friday</v>
      </c>
      <c r="AB17" s="99" t="str">
        <f t="shared" si="3"/>
        <v>05/18/2025 12:02 PM</v>
      </c>
      <c r="AC17" s="100">
        <f t="shared" si="4"/>
        <v>367</v>
      </c>
      <c r="AD17" s="100" t="str">
        <f t="shared" si="5"/>
        <v>Not Approved On Time</v>
      </c>
      <c r="AE17" s="101">
        <f t="shared" si="6"/>
        <v>2</v>
      </c>
      <c r="AF17" s="124" t="str">
        <f t="shared" si="7"/>
        <v/>
      </c>
      <c r="AG17" s="101" t="str">
        <f t="shared" si="8"/>
        <v>440 4000C - 618 F P S BFR 6</v>
      </c>
      <c r="AH17" s="101" t="str">
        <f t="shared" si="9"/>
        <v>240233 - Jesus Herrera-Rosas</v>
      </c>
      <c r="AI17" s="102" t="str">
        <f t="shared" si="10"/>
        <v>Valentin Lopez's Crew</v>
      </c>
    </row>
    <row r="18" spans="1:35" ht="15.75" x14ac:dyDescent="0.25">
      <c r="A18" s="153">
        <v>605274</v>
      </c>
      <c r="B18" s="153" t="s">
        <v>905</v>
      </c>
      <c r="C18" s="153" t="s">
        <v>906</v>
      </c>
      <c r="D18" s="153" t="s">
        <v>95</v>
      </c>
      <c r="E18" s="153" t="s">
        <v>96</v>
      </c>
      <c r="F18" s="153" t="s">
        <v>1139</v>
      </c>
      <c r="G18" s="153" t="s">
        <v>1140</v>
      </c>
      <c r="H18" s="153" t="s">
        <v>558</v>
      </c>
      <c r="I18" s="153">
        <v>2</v>
      </c>
      <c r="J18" s="154">
        <v>45793</v>
      </c>
      <c r="K18" s="153" t="s">
        <v>48</v>
      </c>
      <c r="L18" s="153"/>
      <c r="M18" s="153" t="s">
        <v>824</v>
      </c>
      <c r="N18" s="153" t="s">
        <v>72</v>
      </c>
      <c r="O18" s="153" t="s">
        <v>823</v>
      </c>
      <c r="P18" s="153" t="s">
        <v>3536</v>
      </c>
      <c r="Q18" s="153"/>
      <c r="R18" s="153" t="s">
        <v>50</v>
      </c>
      <c r="S18" s="153"/>
      <c r="T18" s="153" t="s">
        <v>50</v>
      </c>
      <c r="U18" s="153"/>
      <c r="V18" s="153"/>
      <c r="W18" s="92"/>
      <c r="X18" s="97" t="str">
        <f t="shared" si="0"/>
        <v>2024-004 - City of Dallas Sidewalk 2024</v>
      </c>
      <c r="Y18" s="97" t="str">
        <f>IFERROR(VLOOKUP($D18,PM!$A:$H,2,FALSE),"")</f>
        <v>Adam H. Goode</v>
      </c>
      <c r="Z18" s="98">
        <f t="shared" si="1"/>
        <v>45793</v>
      </c>
      <c r="AA18" s="98" t="str">
        <f t="shared" si="2"/>
        <v>Friday</v>
      </c>
      <c r="AB18" s="99" t="str">
        <f t="shared" si="3"/>
        <v>05/18/2025 12:03 PM</v>
      </c>
      <c r="AC18" s="100">
        <f t="shared" si="4"/>
        <v>367</v>
      </c>
      <c r="AD18" s="100" t="str">
        <f t="shared" si="5"/>
        <v>Not Approved On Time</v>
      </c>
      <c r="AE18" s="101">
        <f t="shared" si="6"/>
        <v>2</v>
      </c>
      <c r="AF18" s="124" t="str">
        <f t="shared" si="7"/>
        <v/>
      </c>
      <c r="AG18" s="101" t="str">
        <f t="shared" si="8"/>
        <v>440 4000B - 618 FG BFR 6</v>
      </c>
      <c r="AH18" s="101" t="str">
        <f t="shared" si="9"/>
        <v>240233 - Jesus Herrera-Rosas</v>
      </c>
      <c r="AI18" s="102" t="str">
        <f t="shared" si="10"/>
        <v>Valentin Lopez's Crew</v>
      </c>
    </row>
    <row r="19" spans="1:35" ht="15.75" x14ac:dyDescent="0.25">
      <c r="A19" s="153">
        <v>605331</v>
      </c>
      <c r="B19" s="153" t="s">
        <v>905</v>
      </c>
      <c r="C19" s="153" t="s">
        <v>906</v>
      </c>
      <c r="D19" s="153" t="s">
        <v>95</v>
      </c>
      <c r="E19" s="153" t="s">
        <v>96</v>
      </c>
      <c r="F19" s="153" t="s">
        <v>729</v>
      </c>
      <c r="G19" s="153" t="s">
        <v>730</v>
      </c>
      <c r="H19" s="153" t="s">
        <v>558</v>
      </c>
      <c r="I19" s="153">
        <v>2</v>
      </c>
      <c r="J19" s="154">
        <v>45793</v>
      </c>
      <c r="K19" s="153" t="s">
        <v>48</v>
      </c>
      <c r="L19" s="153"/>
      <c r="M19" s="153" t="s">
        <v>824</v>
      </c>
      <c r="N19" s="153" t="s">
        <v>72</v>
      </c>
      <c r="O19" s="153" t="s">
        <v>823</v>
      </c>
      <c r="P19" s="153" t="s">
        <v>3537</v>
      </c>
      <c r="Q19" s="153"/>
      <c r="R19" s="153" t="s">
        <v>50</v>
      </c>
      <c r="S19" s="153"/>
      <c r="T19" s="153" t="s">
        <v>50</v>
      </c>
      <c r="U19" s="153"/>
      <c r="V19" s="153"/>
      <c r="W19" s="92"/>
      <c r="X19" s="97" t="str">
        <f t="shared" si="0"/>
        <v>2024-004 - City of Dallas Sidewalk 2024</v>
      </c>
      <c r="Y19" s="97" t="str">
        <f>IFERROR(VLOOKUP($D19,PM!$A:$H,2,FALSE),"")</f>
        <v>Adam H. Goode</v>
      </c>
      <c r="Z19" s="98">
        <f t="shared" si="1"/>
        <v>45793</v>
      </c>
      <c r="AA19" s="98" t="str">
        <f t="shared" si="2"/>
        <v>Friday</v>
      </c>
      <c r="AB19" s="99" t="str">
        <f t="shared" si="3"/>
        <v>05/18/2025 7:18 PM</v>
      </c>
      <c r="AC19" s="100">
        <f t="shared" si="4"/>
        <v>367</v>
      </c>
      <c r="AD19" s="100" t="str">
        <f t="shared" si="5"/>
        <v>Not Approved On Time</v>
      </c>
      <c r="AE19" s="101">
        <f t="shared" si="6"/>
        <v>2</v>
      </c>
      <c r="AF19" s="124" t="str">
        <f t="shared" si="7"/>
        <v/>
      </c>
      <c r="AG19" s="101" t="str">
        <f t="shared" si="8"/>
        <v>200 4000C - 355 F P S SDW 4</v>
      </c>
      <c r="AH19" s="101" t="str">
        <f t="shared" si="9"/>
        <v>240233 - Jesus Herrera-Rosas</v>
      </c>
      <c r="AI19" s="102" t="str">
        <f t="shared" si="10"/>
        <v>Valentin Lopez's Crew</v>
      </c>
    </row>
    <row r="20" spans="1:35" ht="15.75" x14ac:dyDescent="0.25">
      <c r="A20" s="153">
        <v>605322</v>
      </c>
      <c r="B20" s="153" t="s">
        <v>905</v>
      </c>
      <c r="C20" s="153" t="s">
        <v>906</v>
      </c>
      <c r="D20" s="153" t="s">
        <v>95</v>
      </c>
      <c r="E20" s="153" t="s">
        <v>96</v>
      </c>
      <c r="F20" s="153" t="s">
        <v>727</v>
      </c>
      <c r="G20" s="153" t="s">
        <v>728</v>
      </c>
      <c r="H20" s="153" t="s">
        <v>558</v>
      </c>
      <c r="I20" s="153">
        <v>4</v>
      </c>
      <c r="J20" s="154">
        <v>45793</v>
      </c>
      <c r="K20" s="153" t="s">
        <v>48</v>
      </c>
      <c r="L20" s="153"/>
      <c r="M20" s="153" t="s">
        <v>824</v>
      </c>
      <c r="N20" s="153" t="s">
        <v>72</v>
      </c>
      <c r="O20" s="153" t="s">
        <v>823</v>
      </c>
      <c r="P20" s="153" t="s">
        <v>3532</v>
      </c>
      <c r="Q20" s="153"/>
      <c r="R20" s="153" t="s">
        <v>50</v>
      </c>
      <c r="S20" s="153"/>
      <c r="T20" s="153" t="s">
        <v>50</v>
      </c>
      <c r="U20" s="153"/>
      <c r="V20" s="153"/>
      <c r="W20" s="92"/>
      <c r="X20" s="97" t="str">
        <f t="shared" si="0"/>
        <v>2024-004 - City of Dallas Sidewalk 2024</v>
      </c>
      <c r="Y20" s="97" t="str">
        <f>IFERROR(VLOOKUP($D20,PM!$A:$H,2,FALSE),"")</f>
        <v>Adam H. Goode</v>
      </c>
      <c r="Z20" s="98">
        <f t="shared" si="1"/>
        <v>45793</v>
      </c>
      <c r="AA20" s="98" t="str">
        <f t="shared" si="2"/>
        <v>Friday</v>
      </c>
      <c r="AB20" s="99" t="str">
        <f t="shared" si="3"/>
        <v>05/18/2025 7:14 PM</v>
      </c>
      <c r="AC20" s="100">
        <f t="shared" si="4"/>
        <v>367</v>
      </c>
      <c r="AD20" s="100" t="str">
        <f t="shared" si="5"/>
        <v>Not Approved On Time</v>
      </c>
      <c r="AE20" s="101">
        <f t="shared" si="6"/>
        <v>4</v>
      </c>
      <c r="AF20" s="124" t="str">
        <f t="shared" si="7"/>
        <v/>
      </c>
      <c r="AG20" s="101" t="str">
        <f t="shared" si="8"/>
        <v>200 4000B - 355 FG SDW 4</v>
      </c>
      <c r="AH20" s="101" t="str">
        <f t="shared" si="9"/>
        <v>240233 - Jesus Herrera-Rosas</v>
      </c>
      <c r="AI20" s="102" t="str">
        <f t="shared" si="10"/>
        <v>Valentin Lopez's Crew</v>
      </c>
    </row>
    <row r="21" spans="1:35" ht="15.75" x14ac:dyDescent="0.25">
      <c r="A21" s="153">
        <v>604624</v>
      </c>
      <c r="B21" s="153" t="s">
        <v>905</v>
      </c>
      <c r="C21" s="153" t="s">
        <v>906</v>
      </c>
      <c r="D21" s="153" t="s">
        <v>95</v>
      </c>
      <c r="E21" s="153" t="s">
        <v>96</v>
      </c>
      <c r="F21" s="153" t="s">
        <v>1901</v>
      </c>
      <c r="G21" s="153" t="s">
        <v>1902</v>
      </c>
      <c r="H21" s="153" t="s">
        <v>558</v>
      </c>
      <c r="I21" s="153">
        <v>3</v>
      </c>
      <c r="J21" s="154">
        <v>45792</v>
      </c>
      <c r="K21" s="153" t="s">
        <v>48</v>
      </c>
      <c r="L21" s="153"/>
      <c r="M21" s="153" t="s">
        <v>824</v>
      </c>
      <c r="N21" s="153" t="s">
        <v>72</v>
      </c>
      <c r="O21" s="153" t="s">
        <v>823</v>
      </c>
      <c r="P21" s="153" t="s">
        <v>3018</v>
      </c>
      <c r="Q21" s="153"/>
      <c r="R21" s="153" t="s">
        <v>50</v>
      </c>
      <c r="S21" s="153"/>
      <c r="T21" s="153" t="s">
        <v>50</v>
      </c>
      <c r="U21" s="92"/>
      <c r="V21" s="92"/>
      <c r="W21" s="92"/>
      <c r="X21" s="97" t="str">
        <f t="shared" si="0"/>
        <v>2024-004 - City of Dallas Sidewalk 2024</v>
      </c>
      <c r="Y21" s="97" t="str">
        <f>IFERROR(VLOOKUP($D21,PM!$A:$H,2,FALSE),"")</f>
        <v>Adam H. Goode</v>
      </c>
      <c r="Z21" s="98">
        <f t="shared" si="1"/>
        <v>45792</v>
      </c>
      <c r="AA21" s="98" t="str">
        <f t="shared" si="2"/>
        <v>Thursday</v>
      </c>
      <c r="AB21" s="99" t="str">
        <f t="shared" si="3"/>
        <v>05/16/2025 6:40 AM</v>
      </c>
      <c r="AC21" s="100">
        <f t="shared" si="4"/>
        <v>367</v>
      </c>
      <c r="AD21" s="100" t="str">
        <f t="shared" si="5"/>
        <v>Not Approved On Time</v>
      </c>
      <c r="AE21" s="101">
        <f t="shared" si="6"/>
        <v>3</v>
      </c>
      <c r="AF21" s="124" t="str">
        <f t="shared" si="7"/>
        <v/>
      </c>
      <c r="AG21" s="101" t="str">
        <f t="shared" si="8"/>
        <v>370 4000A - 463 FG PVMT 8</v>
      </c>
      <c r="AH21" s="101" t="str">
        <f t="shared" si="9"/>
        <v>240233 - Jesus Herrera-Rosas</v>
      </c>
      <c r="AI21" s="102" t="str">
        <f t="shared" si="10"/>
        <v>Valentin Lopez's Crew</v>
      </c>
    </row>
    <row r="22" spans="1:35" ht="15.75" x14ac:dyDescent="0.25">
      <c r="A22" s="153">
        <v>604625</v>
      </c>
      <c r="B22" s="153" t="s">
        <v>905</v>
      </c>
      <c r="C22" s="153" t="s">
        <v>906</v>
      </c>
      <c r="D22" s="153" t="s">
        <v>95</v>
      </c>
      <c r="E22" s="153" t="s">
        <v>96</v>
      </c>
      <c r="F22" s="153" t="s">
        <v>1905</v>
      </c>
      <c r="G22" s="153" t="s">
        <v>1906</v>
      </c>
      <c r="H22" s="153" t="s">
        <v>558</v>
      </c>
      <c r="I22" s="153">
        <v>3</v>
      </c>
      <c r="J22" s="154">
        <v>45792</v>
      </c>
      <c r="K22" s="153" t="s">
        <v>48</v>
      </c>
      <c r="L22" s="153"/>
      <c r="M22" s="153" t="s">
        <v>824</v>
      </c>
      <c r="N22" s="153" t="s">
        <v>72</v>
      </c>
      <c r="O22" s="153" t="s">
        <v>823</v>
      </c>
      <c r="P22" s="153" t="s">
        <v>3018</v>
      </c>
      <c r="Q22" s="153"/>
      <c r="R22" s="153" t="s">
        <v>50</v>
      </c>
      <c r="S22" s="153"/>
      <c r="T22" s="153" t="s">
        <v>50</v>
      </c>
      <c r="U22" s="92"/>
      <c r="V22" s="92"/>
      <c r="W22" s="92"/>
      <c r="X22" s="97" t="str">
        <f t="shared" si="0"/>
        <v>2024-004 - City of Dallas Sidewalk 2024</v>
      </c>
      <c r="Y22" s="97" t="str">
        <f>IFERROR(VLOOKUP($D22,PM!$A:$H,2,FALSE),"")</f>
        <v>Adam H. Goode</v>
      </c>
      <c r="Z22" s="98">
        <f t="shared" si="1"/>
        <v>45792</v>
      </c>
      <c r="AA22" s="98" t="str">
        <f t="shared" si="2"/>
        <v>Thursday</v>
      </c>
      <c r="AB22" s="99" t="str">
        <f t="shared" si="3"/>
        <v>05/16/2025 6:40 AM</v>
      </c>
      <c r="AC22" s="100">
        <f t="shared" si="4"/>
        <v>367</v>
      </c>
      <c r="AD22" s="100" t="str">
        <f t="shared" si="5"/>
        <v>Not Approved On Time</v>
      </c>
      <c r="AE22" s="101">
        <f t="shared" si="6"/>
        <v>3</v>
      </c>
      <c r="AF22" s="124" t="str">
        <f t="shared" si="7"/>
        <v/>
      </c>
      <c r="AG22" s="101" t="str">
        <f t="shared" si="8"/>
        <v>370 4000B - 463 F P S PVMT 8</v>
      </c>
      <c r="AH22" s="101" t="str">
        <f t="shared" si="9"/>
        <v>240233 - Jesus Herrera-Rosas</v>
      </c>
      <c r="AI22" s="102" t="str">
        <f t="shared" si="10"/>
        <v>Valentin Lopez's Crew</v>
      </c>
    </row>
    <row r="23" spans="1:35" ht="15.75" x14ac:dyDescent="0.25">
      <c r="A23" s="153">
        <v>604626</v>
      </c>
      <c r="B23" s="153" t="s">
        <v>905</v>
      </c>
      <c r="C23" s="153" t="s">
        <v>906</v>
      </c>
      <c r="D23" s="153" t="s">
        <v>95</v>
      </c>
      <c r="E23" s="153" t="s">
        <v>96</v>
      </c>
      <c r="F23" s="153" t="s">
        <v>729</v>
      </c>
      <c r="G23" s="153" t="s">
        <v>730</v>
      </c>
      <c r="H23" s="153" t="s">
        <v>558</v>
      </c>
      <c r="I23" s="153">
        <v>4</v>
      </c>
      <c r="J23" s="154">
        <v>45792</v>
      </c>
      <c r="K23" s="153" t="s">
        <v>48</v>
      </c>
      <c r="L23" s="153"/>
      <c r="M23" s="153" t="s">
        <v>824</v>
      </c>
      <c r="N23" s="153" t="s">
        <v>72</v>
      </c>
      <c r="O23" s="153" t="s">
        <v>823</v>
      </c>
      <c r="P23" s="153" t="s">
        <v>3018</v>
      </c>
      <c r="Q23" s="153"/>
      <c r="R23" s="153" t="s">
        <v>50</v>
      </c>
      <c r="S23" s="153"/>
      <c r="T23" s="153" t="s">
        <v>50</v>
      </c>
      <c r="U23" s="92"/>
      <c r="V23" s="92"/>
      <c r="W23" s="92"/>
      <c r="X23" s="97" t="str">
        <f t="shared" si="0"/>
        <v>2024-004 - City of Dallas Sidewalk 2024</v>
      </c>
      <c r="Y23" s="97" t="str">
        <f>IFERROR(VLOOKUP($D23,PM!$A:$H,2,FALSE),"")</f>
        <v>Adam H. Goode</v>
      </c>
      <c r="Z23" s="98">
        <f t="shared" si="1"/>
        <v>45792</v>
      </c>
      <c r="AA23" s="98" t="str">
        <f t="shared" si="2"/>
        <v>Thursday</v>
      </c>
      <c r="AB23" s="99" t="str">
        <f t="shared" si="3"/>
        <v>05/16/2025 6:40 AM</v>
      </c>
      <c r="AC23" s="100">
        <f t="shared" si="4"/>
        <v>367</v>
      </c>
      <c r="AD23" s="100" t="str">
        <f t="shared" si="5"/>
        <v>Not Approved On Time</v>
      </c>
      <c r="AE23" s="101">
        <f t="shared" si="6"/>
        <v>4</v>
      </c>
      <c r="AF23" s="124" t="str">
        <f t="shared" si="7"/>
        <v/>
      </c>
      <c r="AG23" s="101" t="str">
        <f t="shared" si="8"/>
        <v>200 4000C - 355 F P S SDW 4</v>
      </c>
      <c r="AH23" s="101" t="str">
        <f t="shared" si="9"/>
        <v>240233 - Jesus Herrera-Rosas</v>
      </c>
      <c r="AI23" s="102" t="str">
        <f t="shared" si="10"/>
        <v>Valentin Lopez's Crew</v>
      </c>
    </row>
    <row r="24" spans="1:35" ht="15.75" x14ac:dyDescent="0.25">
      <c r="A24" s="153">
        <v>604077</v>
      </c>
      <c r="B24" s="153" t="s">
        <v>788</v>
      </c>
      <c r="C24" s="153" t="s">
        <v>789</v>
      </c>
      <c r="D24" s="153" t="s">
        <v>95</v>
      </c>
      <c r="E24" s="153" t="s">
        <v>96</v>
      </c>
      <c r="F24" s="153" t="s">
        <v>1905</v>
      </c>
      <c r="G24" s="153" t="s">
        <v>1906</v>
      </c>
      <c r="H24" s="153" t="s">
        <v>558</v>
      </c>
      <c r="I24" s="153">
        <v>3</v>
      </c>
      <c r="J24" s="154">
        <v>45791</v>
      </c>
      <c r="K24" s="153" t="s">
        <v>48</v>
      </c>
      <c r="L24" s="153"/>
      <c r="M24" s="153" t="s">
        <v>824</v>
      </c>
      <c r="N24" s="153" t="s">
        <v>72</v>
      </c>
      <c r="O24" s="153" t="s">
        <v>823</v>
      </c>
      <c r="P24" s="153" t="s">
        <v>2538</v>
      </c>
      <c r="Q24" s="153"/>
      <c r="R24" s="153" t="s">
        <v>50</v>
      </c>
      <c r="S24" s="153"/>
      <c r="T24" s="153" t="s">
        <v>50</v>
      </c>
      <c r="U24" s="92"/>
      <c r="V24" s="92"/>
      <c r="W24" s="92"/>
      <c r="X24" s="97" t="str">
        <f t="shared" si="0"/>
        <v>2024-004 - City of Dallas Sidewalk 2024</v>
      </c>
      <c r="Y24" s="97" t="str">
        <f>IFERROR(VLOOKUP($D24,PM!$A:$H,2,FALSE),"")</f>
        <v>Adam H. Goode</v>
      </c>
      <c r="Z24" s="98">
        <f t="shared" si="1"/>
        <v>45791</v>
      </c>
      <c r="AA24" s="98" t="str">
        <f t="shared" si="2"/>
        <v>Wednesday</v>
      </c>
      <c r="AB24" s="99" t="str">
        <f t="shared" si="3"/>
        <v>05/14/2025 9:50 PM</v>
      </c>
      <c r="AC24" s="100">
        <f t="shared" si="4"/>
        <v>367</v>
      </c>
      <c r="AD24" s="100" t="str">
        <f t="shared" si="5"/>
        <v>Not Approved On Time</v>
      </c>
      <c r="AE24" s="101">
        <f t="shared" si="6"/>
        <v>3</v>
      </c>
      <c r="AF24" s="124" t="str">
        <f t="shared" si="7"/>
        <v/>
      </c>
      <c r="AG24" s="101" t="str">
        <f t="shared" si="8"/>
        <v>370 4000B - 463 F P S PVMT 8</v>
      </c>
      <c r="AH24" s="101" t="str">
        <f t="shared" si="9"/>
        <v>240219 - J Trinidad Peres-Rangel</v>
      </c>
      <c r="AI24" s="102" t="str">
        <f t="shared" si="10"/>
        <v>Valentin Lopez's Crew</v>
      </c>
    </row>
    <row r="25" spans="1:35" ht="15.75" x14ac:dyDescent="0.25">
      <c r="A25" s="153">
        <v>605328</v>
      </c>
      <c r="B25" s="153" t="s">
        <v>788</v>
      </c>
      <c r="C25" s="153" t="s">
        <v>789</v>
      </c>
      <c r="D25" s="153" t="s">
        <v>95</v>
      </c>
      <c r="E25" s="153" t="s">
        <v>96</v>
      </c>
      <c r="F25" s="153" t="s">
        <v>1139</v>
      </c>
      <c r="G25" s="153" t="s">
        <v>1140</v>
      </c>
      <c r="H25" s="153" t="s">
        <v>558</v>
      </c>
      <c r="I25" s="153">
        <v>2</v>
      </c>
      <c r="J25" s="154">
        <v>45793</v>
      </c>
      <c r="K25" s="153" t="s">
        <v>48</v>
      </c>
      <c r="L25" s="153"/>
      <c r="M25" s="153" t="s">
        <v>824</v>
      </c>
      <c r="N25" s="153" t="s">
        <v>72</v>
      </c>
      <c r="O25" s="153" t="s">
        <v>823</v>
      </c>
      <c r="P25" s="153" t="s">
        <v>3538</v>
      </c>
      <c r="Q25" s="153"/>
      <c r="R25" s="153" t="s">
        <v>50</v>
      </c>
      <c r="S25" s="153"/>
      <c r="T25" s="153" t="s">
        <v>50</v>
      </c>
      <c r="U25" s="92"/>
      <c r="V25" s="92"/>
      <c r="W25" s="92"/>
      <c r="X25" s="97" t="str">
        <f t="shared" si="0"/>
        <v>2024-004 - City of Dallas Sidewalk 2024</v>
      </c>
      <c r="Y25" s="97" t="str">
        <f>IFERROR(VLOOKUP($D25,PM!$A:$H,2,FALSE),"")</f>
        <v>Adam H. Goode</v>
      </c>
      <c r="Z25" s="98">
        <f t="shared" si="1"/>
        <v>45793</v>
      </c>
      <c r="AA25" s="98" t="str">
        <f t="shared" si="2"/>
        <v>Friday</v>
      </c>
      <c r="AB25" s="99" t="str">
        <f t="shared" si="3"/>
        <v>05/18/2025 7:15 PM</v>
      </c>
      <c r="AC25" s="100">
        <f t="shared" si="4"/>
        <v>367</v>
      </c>
      <c r="AD25" s="100" t="str">
        <f t="shared" si="5"/>
        <v>Not Approved On Time</v>
      </c>
      <c r="AE25" s="101">
        <f t="shared" si="6"/>
        <v>2</v>
      </c>
      <c r="AF25" s="124" t="str">
        <f t="shared" si="7"/>
        <v/>
      </c>
      <c r="AG25" s="101" t="str">
        <f t="shared" si="8"/>
        <v>440 4000B - 618 FG BFR 6</v>
      </c>
      <c r="AH25" s="101" t="str">
        <f t="shared" si="9"/>
        <v>240219 - J Trinidad Peres-Rangel</v>
      </c>
      <c r="AI25" s="102" t="str">
        <f t="shared" si="10"/>
        <v>Valentin Lopez's Crew</v>
      </c>
    </row>
    <row r="26" spans="1:35" ht="15.75" x14ac:dyDescent="0.25">
      <c r="A26" s="153">
        <v>605276</v>
      </c>
      <c r="B26" s="153" t="s">
        <v>788</v>
      </c>
      <c r="C26" s="153" t="s">
        <v>789</v>
      </c>
      <c r="D26" s="153" t="s">
        <v>95</v>
      </c>
      <c r="E26" s="153" t="s">
        <v>96</v>
      </c>
      <c r="F26" s="153" t="s">
        <v>727</v>
      </c>
      <c r="G26" s="153" t="s">
        <v>728</v>
      </c>
      <c r="H26" s="153" t="s">
        <v>558</v>
      </c>
      <c r="I26" s="153">
        <v>1</v>
      </c>
      <c r="J26" s="154">
        <v>45793</v>
      </c>
      <c r="K26" s="153" t="s">
        <v>48</v>
      </c>
      <c r="L26" s="153"/>
      <c r="M26" s="153" t="s">
        <v>824</v>
      </c>
      <c r="N26" s="153" t="s">
        <v>72</v>
      </c>
      <c r="O26" s="153" t="s">
        <v>823</v>
      </c>
      <c r="P26" s="153" t="s">
        <v>3535</v>
      </c>
      <c r="Q26" s="153"/>
      <c r="R26" s="153" t="s">
        <v>50</v>
      </c>
      <c r="S26" s="153"/>
      <c r="T26" s="153" t="s">
        <v>50</v>
      </c>
      <c r="U26" s="92"/>
      <c r="V26" s="92"/>
      <c r="W26" s="92"/>
      <c r="X26" s="97" t="str">
        <f t="shared" si="0"/>
        <v>2024-004 - City of Dallas Sidewalk 2024</v>
      </c>
      <c r="Y26" s="97" t="str">
        <f>IFERROR(VLOOKUP($D26,PM!$A:$H,2,FALSE),"")</f>
        <v>Adam H. Goode</v>
      </c>
      <c r="Z26" s="98">
        <f t="shared" si="1"/>
        <v>45793</v>
      </c>
      <c r="AA26" s="98" t="str">
        <f t="shared" si="2"/>
        <v>Friday</v>
      </c>
      <c r="AB26" s="99" t="str">
        <f t="shared" si="3"/>
        <v>05/18/2025 12:04 PM</v>
      </c>
      <c r="AC26" s="100">
        <f t="shared" si="4"/>
        <v>367</v>
      </c>
      <c r="AD26" s="100" t="str">
        <f t="shared" si="5"/>
        <v>Not Approved On Time</v>
      </c>
      <c r="AE26" s="101">
        <f t="shared" si="6"/>
        <v>1</v>
      </c>
      <c r="AF26" s="124" t="str">
        <f t="shared" si="7"/>
        <v/>
      </c>
      <c r="AG26" s="101" t="str">
        <f t="shared" si="8"/>
        <v>200 4000B - 355 FG SDW 4</v>
      </c>
      <c r="AH26" s="101" t="str">
        <f t="shared" si="9"/>
        <v>240219 - J Trinidad Peres-Rangel</v>
      </c>
      <c r="AI26" s="102" t="str">
        <f t="shared" si="10"/>
        <v>Valentin Lopez's Crew</v>
      </c>
    </row>
    <row r="27" spans="1:35" ht="15.75" x14ac:dyDescent="0.25">
      <c r="A27" s="153">
        <v>605267</v>
      </c>
      <c r="B27" s="153" t="s">
        <v>788</v>
      </c>
      <c r="C27" s="153" t="s">
        <v>789</v>
      </c>
      <c r="D27" s="153" t="s">
        <v>95</v>
      </c>
      <c r="E27" s="153" t="s">
        <v>96</v>
      </c>
      <c r="F27" s="153" t="s">
        <v>1141</v>
      </c>
      <c r="G27" s="153" t="s">
        <v>1142</v>
      </c>
      <c r="H27" s="153" t="s">
        <v>558</v>
      </c>
      <c r="I27" s="153">
        <v>5</v>
      </c>
      <c r="J27" s="154">
        <v>45793</v>
      </c>
      <c r="K27" s="153" t="s">
        <v>48</v>
      </c>
      <c r="L27" s="153"/>
      <c r="M27" s="153" t="s">
        <v>824</v>
      </c>
      <c r="N27" s="153" t="s">
        <v>72</v>
      </c>
      <c r="O27" s="153" t="s">
        <v>823</v>
      </c>
      <c r="P27" s="153" t="s">
        <v>3534</v>
      </c>
      <c r="Q27" s="153"/>
      <c r="R27" s="153" t="s">
        <v>50</v>
      </c>
      <c r="S27" s="153"/>
      <c r="T27" s="153" t="s">
        <v>50</v>
      </c>
      <c r="U27" s="92"/>
      <c r="V27" s="92"/>
      <c r="W27" s="92"/>
      <c r="X27" s="97" t="str">
        <f t="shared" si="0"/>
        <v>2024-004 - City of Dallas Sidewalk 2024</v>
      </c>
      <c r="Y27" s="97" t="str">
        <f>IFERROR(VLOOKUP($D27,PM!$A:$H,2,FALSE),"")</f>
        <v>Adam H. Goode</v>
      </c>
      <c r="Z27" s="98">
        <f t="shared" si="1"/>
        <v>45793</v>
      </c>
      <c r="AA27" s="98" t="str">
        <f t="shared" si="2"/>
        <v>Friday</v>
      </c>
      <c r="AB27" s="99" t="str">
        <f t="shared" si="3"/>
        <v>05/18/2025 12:01 PM</v>
      </c>
      <c r="AC27" s="100">
        <f t="shared" si="4"/>
        <v>367</v>
      </c>
      <c r="AD27" s="100" t="str">
        <f t="shared" si="5"/>
        <v>Not Approved On Time</v>
      </c>
      <c r="AE27" s="101">
        <f t="shared" si="6"/>
        <v>5</v>
      </c>
      <c r="AF27" s="124" t="str">
        <f t="shared" si="7"/>
        <v/>
      </c>
      <c r="AG27" s="101" t="str">
        <f t="shared" si="8"/>
        <v>440 4000C - 618 F P S BFR 6</v>
      </c>
      <c r="AH27" s="101" t="str">
        <f t="shared" si="9"/>
        <v>240219 - J Trinidad Peres-Rangel</v>
      </c>
      <c r="AI27" s="102" t="str">
        <f t="shared" si="10"/>
        <v>Valentin Lopez's Crew</v>
      </c>
    </row>
    <row r="28" spans="1:35" ht="15.75" x14ac:dyDescent="0.25">
      <c r="A28" s="153">
        <v>605269</v>
      </c>
      <c r="B28" s="153" t="s">
        <v>788</v>
      </c>
      <c r="C28" s="153" t="s">
        <v>789</v>
      </c>
      <c r="D28" s="153" t="s">
        <v>95</v>
      </c>
      <c r="E28" s="153" t="s">
        <v>96</v>
      </c>
      <c r="F28" s="153" t="s">
        <v>729</v>
      </c>
      <c r="G28" s="153" t="s">
        <v>730</v>
      </c>
      <c r="H28" s="153" t="s">
        <v>558</v>
      </c>
      <c r="I28" s="153">
        <v>2</v>
      </c>
      <c r="J28" s="154">
        <v>45793</v>
      </c>
      <c r="K28" s="153" t="s">
        <v>48</v>
      </c>
      <c r="L28" s="153"/>
      <c r="M28" s="153" t="s">
        <v>824</v>
      </c>
      <c r="N28" s="153" t="s">
        <v>72</v>
      </c>
      <c r="O28" s="153" t="s">
        <v>823</v>
      </c>
      <c r="P28" s="153" t="s">
        <v>3533</v>
      </c>
      <c r="Q28" s="153"/>
      <c r="R28" s="153" t="s">
        <v>50</v>
      </c>
      <c r="S28" s="153"/>
      <c r="T28" s="153" t="s">
        <v>50</v>
      </c>
      <c r="U28" s="92"/>
      <c r="V28" s="92"/>
      <c r="W28" s="92"/>
      <c r="X28" s="97" t="str">
        <f t="shared" si="0"/>
        <v>2024-004 - City of Dallas Sidewalk 2024</v>
      </c>
      <c r="Y28" s="97" t="str">
        <f>IFERROR(VLOOKUP($D28,PM!$A:$H,2,FALSE),"")</f>
        <v>Adam H. Goode</v>
      </c>
      <c r="Z28" s="98">
        <f t="shared" si="1"/>
        <v>45793</v>
      </c>
      <c r="AA28" s="98" t="str">
        <f t="shared" si="2"/>
        <v>Friday</v>
      </c>
      <c r="AB28" s="99" t="str">
        <f t="shared" si="3"/>
        <v>05/18/2025 12:02 PM</v>
      </c>
      <c r="AC28" s="100">
        <f t="shared" si="4"/>
        <v>367</v>
      </c>
      <c r="AD28" s="100" t="str">
        <f t="shared" si="5"/>
        <v>Not Approved On Time</v>
      </c>
      <c r="AE28" s="101">
        <f t="shared" si="6"/>
        <v>2</v>
      </c>
      <c r="AF28" s="124" t="str">
        <f t="shared" si="7"/>
        <v/>
      </c>
      <c r="AG28" s="101" t="str">
        <f t="shared" si="8"/>
        <v>200 4000C - 355 F P S SDW 4</v>
      </c>
      <c r="AH28" s="101" t="str">
        <f t="shared" si="9"/>
        <v>240219 - J Trinidad Peres-Rangel</v>
      </c>
      <c r="AI28" s="102" t="str">
        <f t="shared" si="10"/>
        <v>Valentin Lopez's Crew</v>
      </c>
    </row>
    <row r="29" spans="1:35" ht="15.75" x14ac:dyDescent="0.25">
      <c r="A29" s="153">
        <v>604627</v>
      </c>
      <c r="B29" s="153" t="s">
        <v>790</v>
      </c>
      <c r="C29" s="153" t="s">
        <v>791</v>
      </c>
      <c r="D29" s="153" t="s">
        <v>95</v>
      </c>
      <c r="E29" s="153" t="s">
        <v>96</v>
      </c>
      <c r="F29" s="153" t="s">
        <v>1901</v>
      </c>
      <c r="G29" s="153" t="s">
        <v>1902</v>
      </c>
      <c r="H29" s="153" t="s">
        <v>558</v>
      </c>
      <c r="I29" s="153">
        <v>4</v>
      </c>
      <c r="J29" s="154">
        <v>45792</v>
      </c>
      <c r="K29" s="153" t="s">
        <v>48</v>
      </c>
      <c r="L29" s="153"/>
      <c r="M29" s="153" t="s">
        <v>824</v>
      </c>
      <c r="N29" s="153" t="s">
        <v>72</v>
      </c>
      <c r="O29" s="153" t="s">
        <v>823</v>
      </c>
      <c r="P29" s="153" t="s">
        <v>3019</v>
      </c>
      <c r="Q29" s="153"/>
      <c r="R29" s="153" t="s">
        <v>50</v>
      </c>
      <c r="S29" s="153"/>
      <c r="T29" s="153" t="s">
        <v>50</v>
      </c>
      <c r="U29" s="92"/>
      <c r="V29" s="92"/>
      <c r="W29" s="92"/>
      <c r="X29" s="97" t="str">
        <f t="shared" si="0"/>
        <v>2024-004 - City of Dallas Sidewalk 2024</v>
      </c>
      <c r="Y29" s="97" t="str">
        <f>IFERROR(VLOOKUP($D29,PM!$A:$H,2,FALSE),"")</f>
        <v>Adam H. Goode</v>
      </c>
      <c r="Z29" s="98">
        <f t="shared" si="1"/>
        <v>45792</v>
      </c>
      <c r="AA29" s="98" t="str">
        <f t="shared" si="2"/>
        <v>Thursday</v>
      </c>
      <c r="AB29" s="99" t="str">
        <f t="shared" si="3"/>
        <v>05/16/2025 6:41 AM</v>
      </c>
      <c r="AC29" s="100">
        <f t="shared" si="4"/>
        <v>367</v>
      </c>
      <c r="AD29" s="100" t="str">
        <f t="shared" si="5"/>
        <v>Not Approved On Time</v>
      </c>
      <c r="AE29" s="101">
        <f t="shared" si="6"/>
        <v>4</v>
      </c>
      <c r="AF29" s="124" t="str">
        <f t="shared" si="7"/>
        <v/>
      </c>
      <c r="AG29" s="101" t="str">
        <f t="shared" si="8"/>
        <v>370 4000A - 463 FG PVMT 8</v>
      </c>
      <c r="AH29" s="101" t="str">
        <f t="shared" si="9"/>
        <v>240711 - Marcos A. Juarez Torres</v>
      </c>
      <c r="AI29" s="102" t="str">
        <f t="shared" si="10"/>
        <v>Valentin Lopez's Crew</v>
      </c>
    </row>
    <row r="30" spans="1:35" ht="15.75" x14ac:dyDescent="0.25">
      <c r="A30" s="153">
        <v>604628</v>
      </c>
      <c r="B30" s="153" t="s">
        <v>790</v>
      </c>
      <c r="C30" s="153" t="s">
        <v>791</v>
      </c>
      <c r="D30" s="153" t="s">
        <v>95</v>
      </c>
      <c r="E30" s="153" t="s">
        <v>96</v>
      </c>
      <c r="F30" s="153" t="s">
        <v>1905</v>
      </c>
      <c r="G30" s="153" t="s">
        <v>1906</v>
      </c>
      <c r="H30" s="153" t="s">
        <v>558</v>
      </c>
      <c r="I30" s="153">
        <v>3</v>
      </c>
      <c r="J30" s="154">
        <v>45792</v>
      </c>
      <c r="K30" s="153" t="s">
        <v>48</v>
      </c>
      <c r="L30" s="153"/>
      <c r="M30" s="153" t="s">
        <v>824</v>
      </c>
      <c r="N30" s="153" t="s">
        <v>72</v>
      </c>
      <c r="O30" s="153" t="s">
        <v>823</v>
      </c>
      <c r="P30" s="153" t="s">
        <v>3019</v>
      </c>
      <c r="Q30" s="153"/>
      <c r="R30" s="153" t="s">
        <v>50</v>
      </c>
      <c r="S30" s="153"/>
      <c r="T30" s="153" t="s">
        <v>50</v>
      </c>
      <c r="U30" s="92"/>
      <c r="V30" s="92"/>
      <c r="W30" s="92"/>
      <c r="X30" s="97" t="str">
        <f t="shared" si="0"/>
        <v>2024-004 - City of Dallas Sidewalk 2024</v>
      </c>
      <c r="Y30" s="97" t="str">
        <f>IFERROR(VLOOKUP($D30,PM!$A:$H,2,FALSE),"")</f>
        <v>Adam H. Goode</v>
      </c>
      <c r="Z30" s="98">
        <f t="shared" si="1"/>
        <v>45792</v>
      </c>
      <c r="AA30" s="98" t="str">
        <f t="shared" si="2"/>
        <v>Thursday</v>
      </c>
      <c r="AB30" s="99" t="str">
        <f t="shared" si="3"/>
        <v>05/16/2025 6:41 AM</v>
      </c>
      <c r="AC30" s="100">
        <f t="shared" si="4"/>
        <v>367</v>
      </c>
      <c r="AD30" s="100" t="str">
        <f t="shared" si="5"/>
        <v>Not Approved On Time</v>
      </c>
      <c r="AE30" s="101">
        <f t="shared" si="6"/>
        <v>3</v>
      </c>
      <c r="AF30" s="124" t="str">
        <f t="shared" si="7"/>
        <v/>
      </c>
      <c r="AG30" s="101" t="str">
        <f t="shared" si="8"/>
        <v>370 4000B - 463 F P S PVMT 8</v>
      </c>
      <c r="AH30" s="101" t="str">
        <f t="shared" si="9"/>
        <v>240711 - Marcos A. Juarez Torres</v>
      </c>
      <c r="AI30" s="102" t="str">
        <f t="shared" si="10"/>
        <v>Valentin Lopez's Crew</v>
      </c>
    </row>
    <row r="31" spans="1:35" ht="15.75" x14ac:dyDescent="0.25">
      <c r="A31" s="153">
        <v>604629</v>
      </c>
      <c r="B31" s="153" t="s">
        <v>790</v>
      </c>
      <c r="C31" s="153" t="s">
        <v>791</v>
      </c>
      <c r="D31" s="153" t="s">
        <v>95</v>
      </c>
      <c r="E31" s="153" t="s">
        <v>96</v>
      </c>
      <c r="F31" s="153" t="s">
        <v>729</v>
      </c>
      <c r="G31" s="153" t="s">
        <v>730</v>
      </c>
      <c r="H31" s="153" t="s">
        <v>558</v>
      </c>
      <c r="I31" s="153">
        <v>3</v>
      </c>
      <c r="J31" s="154">
        <v>45792</v>
      </c>
      <c r="K31" s="153" t="s">
        <v>48</v>
      </c>
      <c r="L31" s="153"/>
      <c r="M31" s="153" t="s">
        <v>824</v>
      </c>
      <c r="N31" s="153" t="s">
        <v>72</v>
      </c>
      <c r="O31" s="153" t="s">
        <v>823</v>
      </c>
      <c r="P31" s="153" t="s">
        <v>3019</v>
      </c>
      <c r="Q31" s="153"/>
      <c r="R31" s="153" t="s">
        <v>50</v>
      </c>
      <c r="S31" s="153"/>
      <c r="T31" s="153" t="s">
        <v>50</v>
      </c>
      <c r="U31" s="92"/>
      <c r="V31" s="92"/>
      <c r="W31" s="92"/>
      <c r="X31" s="97" t="str">
        <f t="shared" si="0"/>
        <v>2024-004 - City of Dallas Sidewalk 2024</v>
      </c>
      <c r="Y31" s="97" t="str">
        <f>IFERROR(VLOOKUP($D31,PM!$A:$H,2,FALSE),"")</f>
        <v>Adam H. Goode</v>
      </c>
      <c r="Z31" s="98">
        <f t="shared" si="1"/>
        <v>45792</v>
      </c>
      <c r="AA31" s="98" t="str">
        <f t="shared" si="2"/>
        <v>Thursday</v>
      </c>
      <c r="AB31" s="99" t="str">
        <f t="shared" si="3"/>
        <v>05/16/2025 6:41 AM</v>
      </c>
      <c r="AC31" s="100">
        <f t="shared" si="4"/>
        <v>367</v>
      </c>
      <c r="AD31" s="100" t="str">
        <f t="shared" si="5"/>
        <v>Not Approved On Time</v>
      </c>
      <c r="AE31" s="101">
        <f t="shared" si="6"/>
        <v>3</v>
      </c>
      <c r="AF31" s="124" t="str">
        <f t="shared" si="7"/>
        <v/>
      </c>
      <c r="AG31" s="101" t="str">
        <f t="shared" si="8"/>
        <v>200 4000C - 355 F P S SDW 4</v>
      </c>
      <c r="AH31" s="101" t="str">
        <f t="shared" si="9"/>
        <v>240711 - Marcos A. Juarez Torres</v>
      </c>
      <c r="AI31" s="102" t="str">
        <f t="shared" si="10"/>
        <v>Valentin Lopez's Crew</v>
      </c>
    </row>
    <row r="32" spans="1:35" ht="15.75" x14ac:dyDescent="0.25">
      <c r="A32" s="153">
        <v>604084</v>
      </c>
      <c r="B32" s="153" t="s">
        <v>905</v>
      </c>
      <c r="C32" s="153" t="s">
        <v>906</v>
      </c>
      <c r="D32" s="153" t="s">
        <v>95</v>
      </c>
      <c r="E32" s="153" t="s">
        <v>96</v>
      </c>
      <c r="F32" s="153" t="s">
        <v>1901</v>
      </c>
      <c r="G32" s="153" t="s">
        <v>1902</v>
      </c>
      <c r="H32" s="153" t="s">
        <v>558</v>
      </c>
      <c r="I32" s="153">
        <v>2</v>
      </c>
      <c r="J32" s="154">
        <v>45791</v>
      </c>
      <c r="K32" s="153" t="s">
        <v>48</v>
      </c>
      <c r="L32" s="153"/>
      <c r="M32" s="153" t="s">
        <v>824</v>
      </c>
      <c r="N32" s="153" t="s">
        <v>72</v>
      </c>
      <c r="O32" s="153" t="s">
        <v>823</v>
      </c>
      <c r="P32" s="153" t="s">
        <v>2533</v>
      </c>
      <c r="Q32" s="153"/>
      <c r="R32" s="153" t="s">
        <v>50</v>
      </c>
      <c r="S32" s="153"/>
      <c r="T32" s="153" t="s">
        <v>50</v>
      </c>
      <c r="U32" s="92"/>
      <c r="V32" s="92"/>
      <c r="W32" s="92"/>
      <c r="X32" s="97" t="str">
        <f t="shared" si="0"/>
        <v>2024-004 - City of Dallas Sidewalk 2024</v>
      </c>
      <c r="Y32" s="97" t="str">
        <f>IFERROR(VLOOKUP($D32,PM!$A:$H,2,FALSE),"")</f>
        <v>Adam H. Goode</v>
      </c>
      <c r="Z32" s="98">
        <f t="shared" si="1"/>
        <v>45791</v>
      </c>
      <c r="AA32" s="98" t="str">
        <f t="shared" si="2"/>
        <v>Wednesday</v>
      </c>
      <c r="AB32" s="99" t="str">
        <f t="shared" si="3"/>
        <v>05/14/2025 9:54 PM</v>
      </c>
      <c r="AC32" s="100">
        <f t="shared" si="4"/>
        <v>367</v>
      </c>
      <c r="AD32" s="100" t="str">
        <f t="shared" si="5"/>
        <v>Not Approved On Time</v>
      </c>
      <c r="AE32" s="101">
        <f t="shared" si="6"/>
        <v>2</v>
      </c>
      <c r="AF32" s="124" t="str">
        <f t="shared" si="7"/>
        <v/>
      </c>
      <c r="AG32" s="101" t="str">
        <f t="shared" si="8"/>
        <v>370 4000A - 463 FG PVMT 8</v>
      </c>
      <c r="AH32" s="101" t="str">
        <f t="shared" si="9"/>
        <v>240233 - Jesus Herrera-Rosas</v>
      </c>
      <c r="AI32" s="102" t="str">
        <f t="shared" si="10"/>
        <v>Valentin Lopez's Crew</v>
      </c>
    </row>
    <row r="33" spans="1:35" ht="15.75" x14ac:dyDescent="0.25">
      <c r="A33" s="153">
        <v>604089</v>
      </c>
      <c r="B33" s="153" t="s">
        <v>905</v>
      </c>
      <c r="C33" s="153" t="s">
        <v>906</v>
      </c>
      <c r="D33" s="153" t="s">
        <v>95</v>
      </c>
      <c r="E33" s="153" t="s">
        <v>96</v>
      </c>
      <c r="F33" s="153" t="s">
        <v>1905</v>
      </c>
      <c r="G33" s="153" t="s">
        <v>1906</v>
      </c>
      <c r="H33" s="153" t="s">
        <v>558</v>
      </c>
      <c r="I33" s="153">
        <v>3</v>
      </c>
      <c r="J33" s="154">
        <v>45791</v>
      </c>
      <c r="K33" s="153" t="s">
        <v>48</v>
      </c>
      <c r="L33" s="153"/>
      <c r="M33" s="153" t="s">
        <v>824</v>
      </c>
      <c r="N33" s="153" t="s">
        <v>72</v>
      </c>
      <c r="O33" s="153" t="s">
        <v>823</v>
      </c>
      <c r="P33" s="153" t="s">
        <v>2536</v>
      </c>
      <c r="Q33" s="153"/>
      <c r="R33" s="153" t="s">
        <v>50</v>
      </c>
      <c r="S33" s="153"/>
      <c r="T33" s="153" t="s">
        <v>50</v>
      </c>
      <c r="U33" s="92"/>
      <c r="V33" s="92"/>
      <c r="W33" s="92"/>
      <c r="X33" s="97" t="str">
        <f t="shared" si="0"/>
        <v>2024-004 - City of Dallas Sidewalk 2024</v>
      </c>
      <c r="Y33" s="97" t="str">
        <f>IFERROR(VLOOKUP($D33,PM!$A:$H,2,FALSE),"")</f>
        <v>Adam H. Goode</v>
      </c>
      <c r="Z33" s="98">
        <f t="shared" si="1"/>
        <v>45791</v>
      </c>
      <c r="AA33" s="98" t="str">
        <f t="shared" si="2"/>
        <v>Wednesday</v>
      </c>
      <c r="AB33" s="99" t="str">
        <f t="shared" si="3"/>
        <v>05/14/2025 9:57 PM</v>
      </c>
      <c r="AC33" s="100">
        <f t="shared" si="4"/>
        <v>367</v>
      </c>
      <c r="AD33" s="100" t="str">
        <f t="shared" si="5"/>
        <v>Not Approved On Time</v>
      </c>
      <c r="AE33" s="101">
        <f t="shared" si="6"/>
        <v>3</v>
      </c>
      <c r="AF33" s="124" t="str">
        <f t="shared" si="7"/>
        <v/>
      </c>
      <c r="AG33" s="101" t="str">
        <f t="shared" si="8"/>
        <v>370 4000B - 463 F P S PVMT 8</v>
      </c>
      <c r="AH33" s="101" t="str">
        <f t="shared" si="9"/>
        <v>240233 - Jesus Herrera-Rosas</v>
      </c>
      <c r="AI33" s="102" t="str">
        <f t="shared" si="10"/>
        <v>Valentin Lopez's Crew</v>
      </c>
    </row>
    <row r="34" spans="1:35" ht="15.75" x14ac:dyDescent="0.25">
      <c r="A34" s="153">
        <v>604623</v>
      </c>
      <c r="B34" s="153" t="s">
        <v>788</v>
      </c>
      <c r="C34" s="153" t="s">
        <v>789</v>
      </c>
      <c r="D34" s="153" t="s">
        <v>95</v>
      </c>
      <c r="E34" s="153" t="s">
        <v>96</v>
      </c>
      <c r="F34" s="153" t="s">
        <v>1905</v>
      </c>
      <c r="G34" s="153" t="s">
        <v>1906</v>
      </c>
      <c r="H34" s="153" t="s">
        <v>558</v>
      </c>
      <c r="I34" s="153">
        <v>5</v>
      </c>
      <c r="J34" s="154">
        <v>45792</v>
      </c>
      <c r="K34" s="153" t="s">
        <v>48</v>
      </c>
      <c r="L34" s="153"/>
      <c r="M34" s="153" t="s">
        <v>824</v>
      </c>
      <c r="N34" s="153" t="s">
        <v>72</v>
      </c>
      <c r="O34" s="153" t="s">
        <v>823</v>
      </c>
      <c r="P34" s="153" t="s">
        <v>3018</v>
      </c>
      <c r="Q34" s="153"/>
      <c r="R34" s="153" t="s">
        <v>50</v>
      </c>
      <c r="S34" s="153"/>
      <c r="T34" s="153" t="s">
        <v>50</v>
      </c>
      <c r="U34" s="92"/>
      <c r="V34" s="92"/>
      <c r="W34" s="92"/>
      <c r="X34" s="97" t="str">
        <f t="shared" si="0"/>
        <v>2024-004 - City of Dallas Sidewalk 2024</v>
      </c>
      <c r="Y34" s="97" t="str">
        <f>IFERROR(VLOOKUP($D34,PM!$A:$H,2,FALSE),"")</f>
        <v>Adam H. Goode</v>
      </c>
      <c r="Z34" s="98">
        <f t="shared" si="1"/>
        <v>45792</v>
      </c>
      <c r="AA34" s="98" t="str">
        <f t="shared" si="2"/>
        <v>Thursday</v>
      </c>
      <c r="AB34" s="99" t="str">
        <f t="shared" si="3"/>
        <v>05/16/2025 6:40 AM</v>
      </c>
      <c r="AC34" s="100">
        <f t="shared" si="4"/>
        <v>367</v>
      </c>
      <c r="AD34" s="100" t="str">
        <f t="shared" si="5"/>
        <v>Not Approved On Time</v>
      </c>
      <c r="AE34" s="101">
        <f t="shared" si="6"/>
        <v>5</v>
      </c>
      <c r="AF34" s="124" t="str">
        <f t="shared" si="7"/>
        <v/>
      </c>
      <c r="AG34" s="101" t="str">
        <f t="shared" si="8"/>
        <v>370 4000B - 463 F P S PVMT 8</v>
      </c>
      <c r="AH34" s="101" t="str">
        <f t="shared" si="9"/>
        <v>240219 - J Trinidad Peres-Rangel</v>
      </c>
      <c r="AI34" s="102" t="str">
        <f t="shared" si="10"/>
        <v>Valentin Lopez's Crew</v>
      </c>
    </row>
    <row r="35" spans="1:35" ht="15.75" x14ac:dyDescent="0.25">
      <c r="A35" s="153">
        <v>604097</v>
      </c>
      <c r="B35" s="153" t="s">
        <v>790</v>
      </c>
      <c r="C35" s="153" t="s">
        <v>791</v>
      </c>
      <c r="D35" s="153" t="s">
        <v>95</v>
      </c>
      <c r="E35" s="153" t="s">
        <v>96</v>
      </c>
      <c r="F35" s="153" t="s">
        <v>1905</v>
      </c>
      <c r="G35" s="153" t="s">
        <v>1906</v>
      </c>
      <c r="H35" s="153" t="s">
        <v>558</v>
      </c>
      <c r="I35" s="153">
        <v>5</v>
      </c>
      <c r="J35" s="154">
        <v>45791</v>
      </c>
      <c r="K35" s="153" t="s">
        <v>48</v>
      </c>
      <c r="L35" s="153"/>
      <c r="M35" s="153" t="s">
        <v>824</v>
      </c>
      <c r="N35" s="153" t="s">
        <v>72</v>
      </c>
      <c r="O35" s="153" t="s">
        <v>823</v>
      </c>
      <c r="P35" s="153" t="s">
        <v>2539</v>
      </c>
      <c r="Q35" s="153"/>
      <c r="R35" s="153" t="s">
        <v>50</v>
      </c>
      <c r="S35" s="153"/>
      <c r="T35" s="153" t="s">
        <v>50</v>
      </c>
      <c r="U35" s="92"/>
      <c r="V35" s="92"/>
      <c r="W35" s="92"/>
      <c r="X35" s="97" t="str">
        <f t="shared" si="0"/>
        <v>2024-004 - City of Dallas Sidewalk 2024</v>
      </c>
      <c r="Y35" s="97" t="str">
        <f>IFERROR(VLOOKUP($D35,PM!$A:$H,2,FALSE),"")</f>
        <v>Adam H. Goode</v>
      </c>
      <c r="Z35" s="98">
        <f t="shared" si="1"/>
        <v>45791</v>
      </c>
      <c r="AA35" s="98" t="str">
        <f t="shared" si="2"/>
        <v>Wednesday</v>
      </c>
      <c r="AB35" s="99" t="str">
        <f t="shared" si="3"/>
        <v>05/14/2025 10:01 PM</v>
      </c>
      <c r="AC35" s="100">
        <f t="shared" si="4"/>
        <v>367</v>
      </c>
      <c r="AD35" s="100" t="str">
        <f t="shared" si="5"/>
        <v>Not Approved On Time</v>
      </c>
      <c r="AE35" s="101">
        <f t="shared" si="6"/>
        <v>5</v>
      </c>
      <c r="AF35" s="124" t="str">
        <f t="shared" si="7"/>
        <v/>
      </c>
      <c r="AG35" s="101" t="str">
        <f t="shared" si="8"/>
        <v>370 4000B - 463 F P S PVMT 8</v>
      </c>
      <c r="AH35" s="101" t="str">
        <f t="shared" si="9"/>
        <v>240711 - Marcos A. Juarez Torres</v>
      </c>
      <c r="AI35" s="102" t="str">
        <f t="shared" si="10"/>
        <v>Valentin Lopez's Crew</v>
      </c>
    </row>
    <row r="36" spans="1:35" ht="15.75" x14ac:dyDescent="0.25">
      <c r="A36" s="153">
        <v>605270</v>
      </c>
      <c r="B36" s="153" t="s">
        <v>1137</v>
      </c>
      <c r="C36" s="153" t="s">
        <v>1138</v>
      </c>
      <c r="D36" s="153" t="s">
        <v>95</v>
      </c>
      <c r="E36" s="153" t="s">
        <v>96</v>
      </c>
      <c r="F36" s="153" t="s">
        <v>1141</v>
      </c>
      <c r="G36" s="153" t="s">
        <v>1142</v>
      </c>
      <c r="H36" s="153" t="s">
        <v>558</v>
      </c>
      <c r="I36" s="153">
        <v>5</v>
      </c>
      <c r="J36" s="154">
        <v>45793</v>
      </c>
      <c r="K36" s="153" t="s">
        <v>48</v>
      </c>
      <c r="L36" s="153"/>
      <c r="M36" s="153" t="s">
        <v>824</v>
      </c>
      <c r="N36" s="153" t="s">
        <v>72</v>
      </c>
      <c r="O36" s="153" t="s">
        <v>823</v>
      </c>
      <c r="P36" s="153" t="s">
        <v>3533</v>
      </c>
      <c r="Q36" s="153"/>
      <c r="R36" s="153" t="s">
        <v>50</v>
      </c>
      <c r="S36" s="153"/>
      <c r="T36" s="153" t="s">
        <v>50</v>
      </c>
      <c r="U36" s="92"/>
      <c r="V36" s="92"/>
      <c r="W36" s="92"/>
      <c r="X36" s="97" t="str">
        <f t="shared" si="0"/>
        <v>2024-004 - City of Dallas Sidewalk 2024</v>
      </c>
      <c r="Y36" s="97" t="str">
        <f>IFERROR(VLOOKUP($D36,PM!$A:$H,2,FALSE),"")</f>
        <v>Adam H. Goode</v>
      </c>
      <c r="Z36" s="98">
        <f t="shared" si="1"/>
        <v>45793</v>
      </c>
      <c r="AA36" s="98" t="str">
        <f t="shared" si="2"/>
        <v>Friday</v>
      </c>
      <c r="AB36" s="99" t="str">
        <f t="shared" si="3"/>
        <v>05/18/2025 12:02 PM</v>
      </c>
      <c r="AC36" s="100">
        <f t="shared" si="4"/>
        <v>367</v>
      </c>
      <c r="AD36" s="100" t="str">
        <f t="shared" si="5"/>
        <v>Not Approved On Time</v>
      </c>
      <c r="AE36" s="101">
        <f t="shared" si="6"/>
        <v>5</v>
      </c>
      <c r="AF36" s="124" t="str">
        <f t="shared" si="7"/>
        <v/>
      </c>
      <c r="AG36" s="101" t="str">
        <f t="shared" si="8"/>
        <v>440 4000C - 618 F P S BFR 6</v>
      </c>
      <c r="AH36" s="101" t="str">
        <f t="shared" si="9"/>
        <v>240049 - Jose P. Lopez Lira</v>
      </c>
      <c r="AI36" s="102" t="str">
        <f t="shared" si="10"/>
        <v>Valentin Lopez's Crew</v>
      </c>
    </row>
    <row r="37" spans="1:35" ht="15.75" x14ac:dyDescent="0.25">
      <c r="A37" s="153">
        <v>605329</v>
      </c>
      <c r="B37" s="153" t="s">
        <v>1137</v>
      </c>
      <c r="C37" s="153" t="s">
        <v>1138</v>
      </c>
      <c r="D37" s="153" t="s">
        <v>95</v>
      </c>
      <c r="E37" s="153" t="s">
        <v>96</v>
      </c>
      <c r="F37" s="153" t="s">
        <v>729</v>
      </c>
      <c r="G37" s="153" t="s">
        <v>730</v>
      </c>
      <c r="H37" s="153" t="s">
        <v>558</v>
      </c>
      <c r="I37" s="153">
        <v>3</v>
      </c>
      <c r="J37" s="154">
        <v>45793</v>
      </c>
      <c r="K37" s="153" t="s">
        <v>48</v>
      </c>
      <c r="L37" s="153"/>
      <c r="M37" s="153" t="s">
        <v>824</v>
      </c>
      <c r="N37" s="153" t="s">
        <v>72</v>
      </c>
      <c r="O37" s="153" t="s">
        <v>823</v>
      </c>
      <c r="P37" s="153" t="s">
        <v>3539</v>
      </c>
      <c r="Q37" s="153"/>
      <c r="R37" s="153" t="s">
        <v>50</v>
      </c>
      <c r="S37" s="153"/>
      <c r="T37" s="153" t="s">
        <v>50</v>
      </c>
      <c r="U37" s="92"/>
      <c r="V37" s="92"/>
      <c r="W37" s="92"/>
      <c r="X37" s="97" t="str">
        <f t="shared" si="0"/>
        <v>2024-004 - City of Dallas Sidewalk 2024</v>
      </c>
      <c r="Y37" s="97" t="str">
        <f>IFERROR(VLOOKUP($D37,PM!$A:$H,2,FALSE),"")</f>
        <v>Adam H. Goode</v>
      </c>
      <c r="Z37" s="98">
        <f t="shared" si="1"/>
        <v>45793</v>
      </c>
      <c r="AA37" s="98" t="str">
        <f t="shared" si="2"/>
        <v>Friday</v>
      </c>
      <c r="AB37" s="99" t="str">
        <f t="shared" si="3"/>
        <v>05/18/2025 7:16 PM</v>
      </c>
      <c r="AC37" s="100">
        <f t="shared" si="4"/>
        <v>367</v>
      </c>
      <c r="AD37" s="100" t="str">
        <f t="shared" si="5"/>
        <v>Not Approved On Time</v>
      </c>
      <c r="AE37" s="101">
        <f t="shared" si="6"/>
        <v>3</v>
      </c>
      <c r="AF37" s="124" t="str">
        <f t="shared" si="7"/>
        <v/>
      </c>
      <c r="AG37" s="101" t="str">
        <f t="shared" si="8"/>
        <v>200 4000C - 355 F P S SDW 4</v>
      </c>
      <c r="AH37" s="101" t="str">
        <f t="shared" si="9"/>
        <v>240049 - Jose P. Lopez Lira</v>
      </c>
      <c r="AI37" s="102" t="str">
        <f t="shared" si="10"/>
        <v>Valentin Lopez's Crew</v>
      </c>
    </row>
    <row r="38" spans="1:35" ht="15.75" x14ac:dyDescent="0.25">
      <c r="A38" s="153">
        <v>605330</v>
      </c>
      <c r="B38" s="153" t="s">
        <v>1137</v>
      </c>
      <c r="C38" s="153" t="s">
        <v>1138</v>
      </c>
      <c r="D38" s="153" t="s">
        <v>95</v>
      </c>
      <c r="E38" s="153" t="s">
        <v>96</v>
      </c>
      <c r="F38" s="153" t="s">
        <v>1139</v>
      </c>
      <c r="G38" s="153" t="s">
        <v>1140</v>
      </c>
      <c r="H38" s="153" t="s">
        <v>558</v>
      </c>
      <c r="I38" s="153">
        <v>4</v>
      </c>
      <c r="J38" s="154">
        <v>45793</v>
      </c>
      <c r="K38" s="153" t="s">
        <v>48</v>
      </c>
      <c r="L38" s="153"/>
      <c r="M38" s="153" t="s">
        <v>824</v>
      </c>
      <c r="N38" s="153" t="s">
        <v>72</v>
      </c>
      <c r="O38" s="153" t="s">
        <v>823</v>
      </c>
      <c r="P38" s="153" t="s">
        <v>3540</v>
      </c>
      <c r="Q38" s="153"/>
      <c r="R38" s="153" t="s">
        <v>50</v>
      </c>
      <c r="S38" s="153"/>
      <c r="T38" s="153" t="s">
        <v>50</v>
      </c>
      <c r="U38" s="92"/>
      <c r="V38" s="92"/>
      <c r="W38" s="92"/>
      <c r="X38" s="97" t="str">
        <f t="shared" si="0"/>
        <v>2024-004 - City of Dallas Sidewalk 2024</v>
      </c>
      <c r="Y38" s="97" t="str">
        <f>IFERROR(VLOOKUP($D38,PM!$A:$H,2,FALSE),"")</f>
        <v>Adam H. Goode</v>
      </c>
      <c r="Z38" s="98">
        <f t="shared" si="1"/>
        <v>45793</v>
      </c>
      <c r="AA38" s="98" t="str">
        <f t="shared" si="2"/>
        <v>Friday</v>
      </c>
      <c r="AB38" s="99" t="str">
        <f t="shared" si="3"/>
        <v>05/18/2025 7:17 PM</v>
      </c>
      <c r="AC38" s="100">
        <f t="shared" si="4"/>
        <v>367</v>
      </c>
      <c r="AD38" s="100" t="str">
        <f t="shared" si="5"/>
        <v>Not Approved On Time</v>
      </c>
      <c r="AE38" s="101">
        <f t="shared" si="6"/>
        <v>4</v>
      </c>
      <c r="AF38" s="124" t="str">
        <f t="shared" si="7"/>
        <v/>
      </c>
      <c r="AG38" s="101" t="str">
        <f t="shared" si="8"/>
        <v>440 4000B - 618 FG BFR 6</v>
      </c>
      <c r="AH38" s="101" t="str">
        <f t="shared" si="9"/>
        <v>240049 - Jose P. Lopez Lira</v>
      </c>
      <c r="AI38" s="102" t="str">
        <f t="shared" si="10"/>
        <v>Valentin Lopez's Crew</v>
      </c>
    </row>
    <row r="39" spans="1:35" ht="15.75" x14ac:dyDescent="0.25">
      <c r="A39" s="153">
        <v>605332</v>
      </c>
      <c r="B39" s="153" t="s">
        <v>1137</v>
      </c>
      <c r="C39" s="153" t="s">
        <v>1138</v>
      </c>
      <c r="D39" s="153" t="s">
        <v>95</v>
      </c>
      <c r="E39" s="153" t="s">
        <v>96</v>
      </c>
      <c r="F39" s="153" t="s">
        <v>727</v>
      </c>
      <c r="G39" s="153" t="s">
        <v>728</v>
      </c>
      <c r="H39" s="153" t="s">
        <v>558</v>
      </c>
      <c r="I39" s="153">
        <v>3</v>
      </c>
      <c r="J39" s="154">
        <v>45793</v>
      </c>
      <c r="K39" s="153" t="s">
        <v>48</v>
      </c>
      <c r="L39" s="153"/>
      <c r="M39" s="153" t="s">
        <v>824</v>
      </c>
      <c r="N39" s="153" t="s">
        <v>72</v>
      </c>
      <c r="O39" s="153" t="s">
        <v>823</v>
      </c>
      <c r="P39" s="153" t="s">
        <v>3541</v>
      </c>
      <c r="Q39" s="153"/>
      <c r="R39" s="153" t="s">
        <v>50</v>
      </c>
      <c r="S39" s="153"/>
      <c r="T39" s="153" t="s">
        <v>50</v>
      </c>
      <c r="U39" s="92"/>
      <c r="V39" s="92"/>
      <c r="W39" s="92"/>
      <c r="X39" s="97" t="str">
        <f t="shared" si="0"/>
        <v>2024-004 - City of Dallas Sidewalk 2024</v>
      </c>
      <c r="Y39" s="97" t="str">
        <f>IFERROR(VLOOKUP($D39,PM!$A:$H,2,FALSE),"")</f>
        <v>Adam H. Goode</v>
      </c>
      <c r="Z39" s="98">
        <f t="shared" si="1"/>
        <v>45793</v>
      </c>
      <c r="AA39" s="98" t="str">
        <f t="shared" si="2"/>
        <v>Friday</v>
      </c>
      <c r="AB39" s="99" t="str">
        <f t="shared" si="3"/>
        <v>05/18/2025 7:22 PM</v>
      </c>
      <c r="AC39" s="100">
        <f t="shared" si="4"/>
        <v>367</v>
      </c>
      <c r="AD39" s="100" t="str">
        <f t="shared" si="5"/>
        <v>Not Approved On Time</v>
      </c>
      <c r="AE39" s="101">
        <f t="shared" si="6"/>
        <v>3</v>
      </c>
      <c r="AF39" s="124" t="str">
        <f t="shared" si="7"/>
        <v/>
      </c>
      <c r="AG39" s="101" t="str">
        <f t="shared" si="8"/>
        <v>200 4000B - 355 FG SDW 4</v>
      </c>
      <c r="AH39" s="101" t="str">
        <f t="shared" si="9"/>
        <v>240049 - Jose P. Lopez Lira</v>
      </c>
      <c r="AI39" s="102" t="str">
        <f t="shared" si="10"/>
        <v>Valentin Lopez's Crew</v>
      </c>
    </row>
    <row r="40" spans="1:35" ht="15.75" x14ac:dyDescent="0.25">
      <c r="A40" s="153">
        <v>604092</v>
      </c>
      <c r="B40" s="153" t="s">
        <v>1137</v>
      </c>
      <c r="C40" s="153" t="s">
        <v>1138</v>
      </c>
      <c r="D40" s="153" t="s">
        <v>95</v>
      </c>
      <c r="E40" s="153" t="s">
        <v>96</v>
      </c>
      <c r="F40" s="153" t="s">
        <v>1901</v>
      </c>
      <c r="G40" s="153" t="s">
        <v>1902</v>
      </c>
      <c r="H40" s="153" t="s">
        <v>558</v>
      </c>
      <c r="I40" s="153">
        <v>2</v>
      </c>
      <c r="J40" s="154">
        <v>45791</v>
      </c>
      <c r="K40" s="153" t="s">
        <v>48</v>
      </c>
      <c r="L40" s="153"/>
      <c r="M40" s="153" t="s">
        <v>824</v>
      </c>
      <c r="N40" s="153" t="s">
        <v>72</v>
      </c>
      <c r="O40" s="153" t="s">
        <v>823</v>
      </c>
      <c r="P40" s="153" t="s">
        <v>2540</v>
      </c>
      <c r="Q40" s="153"/>
      <c r="R40" s="153" t="s">
        <v>50</v>
      </c>
      <c r="S40" s="153"/>
      <c r="T40" s="153" t="s">
        <v>50</v>
      </c>
      <c r="U40" s="92"/>
      <c r="V40" s="92"/>
      <c r="W40" s="92"/>
      <c r="X40" s="97" t="str">
        <f t="shared" si="0"/>
        <v>2024-004 - City of Dallas Sidewalk 2024</v>
      </c>
      <c r="Y40" s="97" t="str">
        <f>IFERROR(VLOOKUP($D40,PM!$A:$H,2,FALSE),"")</f>
        <v>Adam H. Goode</v>
      </c>
      <c r="Z40" s="98">
        <f t="shared" si="1"/>
        <v>45791</v>
      </c>
      <c r="AA40" s="98" t="str">
        <f t="shared" si="2"/>
        <v>Wednesday</v>
      </c>
      <c r="AB40" s="99" t="str">
        <f t="shared" si="3"/>
        <v>05/14/2025 9:58 PM</v>
      </c>
      <c r="AC40" s="100">
        <f t="shared" si="4"/>
        <v>367</v>
      </c>
      <c r="AD40" s="100" t="str">
        <f t="shared" si="5"/>
        <v>Not Approved On Time</v>
      </c>
      <c r="AE40" s="101">
        <f t="shared" si="6"/>
        <v>2</v>
      </c>
      <c r="AF40" s="124" t="str">
        <f t="shared" si="7"/>
        <v/>
      </c>
      <c r="AG40" s="101" t="str">
        <f t="shared" si="8"/>
        <v>370 4000A - 463 FG PVMT 8</v>
      </c>
      <c r="AH40" s="101" t="str">
        <f t="shared" si="9"/>
        <v>240049 - Jose P. Lopez Lira</v>
      </c>
      <c r="AI40" s="102" t="str">
        <f t="shared" si="10"/>
        <v>Valentin Lopez's Crew</v>
      </c>
    </row>
    <row r="41" spans="1:35" ht="15.75" x14ac:dyDescent="0.25">
      <c r="A41" s="153">
        <v>604630</v>
      </c>
      <c r="B41" s="153" t="s">
        <v>1137</v>
      </c>
      <c r="C41" s="153" t="s">
        <v>1138</v>
      </c>
      <c r="D41" s="153" t="s">
        <v>95</v>
      </c>
      <c r="E41" s="153" t="s">
        <v>96</v>
      </c>
      <c r="F41" s="153" t="s">
        <v>1901</v>
      </c>
      <c r="G41" s="153" t="s">
        <v>1902</v>
      </c>
      <c r="H41" s="153" t="s">
        <v>558</v>
      </c>
      <c r="I41" s="153">
        <v>3</v>
      </c>
      <c r="J41" s="154">
        <v>45792</v>
      </c>
      <c r="K41" s="153" t="s">
        <v>48</v>
      </c>
      <c r="L41" s="153"/>
      <c r="M41" s="153" t="s">
        <v>824</v>
      </c>
      <c r="N41" s="153" t="s">
        <v>72</v>
      </c>
      <c r="O41" s="153" t="s">
        <v>823</v>
      </c>
      <c r="P41" s="153" t="s">
        <v>3019</v>
      </c>
      <c r="Q41" s="153"/>
      <c r="R41" s="153" t="s">
        <v>50</v>
      </c>
      <c r="S41" s="153"/>
      <c r="T41" s="153" t="s">
        <v>50</v>
      </c>
      <c r="U41" s="92"/>
      <c r="V41" s="92"/>
      <c r="W41" s="92"/>
      <c r="X41" s="97" t="str">
        <f t="shared" si="0"/>
        <v>2024-004 - City of Dallas Sidewalk 2024</v>
      </c>
      <c r="Y41" s="97" t="str">
        <f>IFERROR(VLOOKUP($D41,PM!$A:$H,2,FALSE),"")</f>
        <v>Adam H. Goode</v>
      </c>
      <c r="Z41" s="98">
        <f t="shared" si="1"/>
        <v>45792</v>
      </c>
      <c r="AA41" s="98" t="str">
        <f t="shared" si="2"/>
        <v>Thursday</v>
      </c>
      <c r="AB41" s="99" t="str">
        <f t="shared" si="3"/>
        <v>05/16/2025 6:41 AM</v>
      </c>
      <c r="AC41" s="100">
        <f t="shared" si="4"/>
        <v>367</v>
      </c>
      <c r="AD41" s="100" t="str">
        <f t="shared" si="5"/>
        <v>Not Approved On Time</v>
      </c>
      <c r="AE41" s="101">
        <f t="shared" si="6"/>
        <v>3</v>
      </c>
      <c r="AF41" s="124" t="str">
        <f t="shared" si="7"/>
        <v/>
      </c>
      <c r="AG41" s="101" t="str">
        <f t="shared" si="8"/>
        <v>370 4000A - 463 FG PVMT 8</v>
      </c>
      <c r="AH41" s="101" t="str">
        <f t="shared" si="9"/>
        <v>240049 - Jose P. Lopez Lira</v>
      </c>
      <c r="AI41" s="102" t="str">
        <f t="shared" si="10"/>
        <v>Valentin Lopez's Crew</v>
      </c>
    </row>
    <row r="42" spans="1:35" ht="15.75" x14ac:dyDescent="0.25">
      <c r="A42" s="153">
        <v>604631</v>
      </c>
      <c r="B42" s="153" t="s">
        <v>1137</v>
      </c>
      <c r="C42" s="153" t="s">
        <v>1138</v>
      </c>
      <c r="D42" s="153" t="s">
        <v>95</v>
      </c>
      <c r="E42" s="153" t="s">
        <v>96</v>
      </c>
      <c r="F42" s="153" t="s">
        <v>1905</v>
      </c>
      <c r="G42" s="153" t="s">
        <v>1906</v>
      </c>
      <c r="H42" s="153" t="s">
        <v>558</v>
      </c>
      <c r="I42" s="153">
        <v>4</v>
      </c>
      <c r="J42" s="154">
        <v>45792</v>
      </c>
      <c r="K42" s="153" t="s">
        <v>48</v>
      </c>
      <c r="L42" s="153"/>
      <c r="M42" s="153" t="s">
        <v>824</v>
      </c>
      <c r="N42" s="153" t="s">
        <v>72</v>
      </c>
      <c r="O42" s="153" t="s">
        <v>823</v>
      </c>
      <c r="P42" s="153" t="s">
        <v>3019</v>
      </c>
      <c r="Q42" s="153"/>
      <c r="R42" s="153" t="s">
        <v>50</v>
      </c>
      <c r="S42" s="153"/>
      <c r="T42" s="153" t="s">
        <v>50</v>
      </c>
      <c r="U42" s="92"/>
      <c r="V42" s="92"/>
      <c r="W42" s="92"/>
      <c r="X42" s="97" t="str">
        <f t="shared" si="0"/>
        <v>2024-004 - City of Dallas Sidewalk 2024</v>
      </c>
      <c r="Y42" s="97" t="str">
        <f>IFERROR(VLOOKUP($D42,PM!$A:$H,2,FALSE),"")</f>
        <v>Adam H. Goode</v>
      </c>
      <c r="Z42" s="98">
        <f t="shared" si="1"/>
        <v>45792</v>
      </c>
      <c r="AA42" s="98" t="str">
        <f t="shared" si="2"/>
        <v>Thursday</v>
      </c>
      <c r="AB42" s="99" t="str">
        <f t="shared" si="3"/>
        <v>05/16/2025 6:41 AM</v>
      </c>
      <c r="AC42" s="100">
        <f t="shared" si="4"/>
        <v>367</v>
      </c>
      <c r="AD42" s="100" t="str">
        <f t="shared" si="5"/>
        <v>Not Approved On Time</v>
      </c>
      <c r="AE42" s="101">
        <f t="shared" si="6"/>
        <v>4</v>
      </c>
      <c r="AF42" s="124" t="str">
        <f t="shared" si="7"/>
        <v/>
      </c>
      <c r="AG42" s="101" t="str">
        <f t="shared" si="8"/>
        <v>370 4000B - 463 F P S PVMT 8</v>
      </c>
      <c r="AH42" s="101" t="str">
        <f t="shared" si="9"/>
        <v>240049 - Jose P. Lopez Lira</v>
      </c>
      <c r="AI42" s="102" t="str">
        <f t="shared" si="10"/>
        <v>Valentin Lopez's Crew</v>
      </c>
    </row>
    <row r="43" spans="1:35" ht="15.75" x14ac:dyDescent="0.25">
      <c r="A43" s="153">
        <v>604632</v>
      </c>
      <c r="B43" s="153" t="s">
        <v>1137</v>
      </c>
      <c r="C43" s="153" t="s">
        <v>1138</v>
      </c>
      <c r="D43" s="153" t="s">
        <v>95</v>
      </c>
      <c r="E43" s="153" t="s">
        <v>96</v>
      </c>
      <c r="F43" s="153" t="s">
        <v>729</v>
      </c>
      <c r="G43" s="153" t="s">
        <v>730</v>
      </c>
      <c r="H43" s="153" t="s">
        <v>558</v>
      </c>
      <c r="I43" s="153">
        <v>3</v>
      </c>
      <c r="J43" s="154">
        <v>45792</v>
      </c>
      <c r="K43" s="153" t="s">
        <v>48</v>
      </c>
      <c r="L43" s="153"/>
      <c r="M43" s="153" t="s">
        <v>824</v>
      </c>
      <c r="N43" s="153" t="s">
        <v>72</v>
      </c>
      <c r="O43" s="153" t="s">
        <v>823</v>
      </c>
      <c r="P43" s="153" t="s">
        <v>3019</v>
      </c>
      <c r="Q43" s="153"/>
      <c r="R43" s="153" t="s">
        <v>50</v>
      </c>
      <c r="S43" s="153"/>
      <c r="T43" s="153" t="s">
        <v>50</v>
      </c>
      <c r="U43" s="92"/>
      <c r="V43" s="92"/>
      <c r="W43" s="92"/>
      <c r="X43" s="97" t="str">
        <f t="shared" si="0"/>
        <v>2024-004 - City of Dallas Sidewalk 2024</v>
      </c>
      <c r="Y43" s="97" t="str">
        <f>IFERROR(VLOOKUP($D43,PM!$A:$H,2,FALSE),"")</f>
        <v>Adam H. Goode</v>
      </c>
      <c r="Z43" s="98">
        <f t="shared" si="1"/>
        <v>45792</v>
      </c>
      <c r="AA43" s="98" t="str">
        <f t="shared" si="2"/>
        <v>Thursday</v>
      </c>
      <c r="AB43" s="99" t="str">
        <f t="shared" si="3"/>
        <v>05/16/2025 6:41 AM</v>
      </c>
      <c r="AC43" s="100">
        <f t="shared" si="4"/>
        <v>367</v>
      </c>
      <c r="AD43" s="100" t="str">
        <f t="shared" si="5"/>
        <v>Not Approved On Time</v>
      </c>
      <c r="AE43" s="101">
        <f t="shared" si="6"/>
        <v>3</v>
      </c>
      <c r="AF43" s="124" t="str">
        <f t="shared" si="7"/>
        <v/>
      </c>
      <c r="AG43" s="101" t="str">
        <f t="shared" si="8"/>
        <v>200 4000C - 355 F P S SDW 4</v>
      </c>
      <c r="AH43" s="101" t="str">
        <f t="shared" si="9"/>
        <v>240049 - Jose P. Lopez Lira</v>
      </c>
      <c r="AI43" s="102" t="str">
        <f t="shared" si="10"/>
        <v>Valentin Lopez's Crew</v>
      </c>
    </row>
    <row r="44" spans="1:35" ht="15.75" x14ac:dyDescent="0.25">
      <c r="A44" s="153">
        <v>604633</v>
      </c>
      <c r="B44" s="153" t="s">
        <v>971</v>
      </c>
      <c r="C44" s="153" t="s">
        <v>972</v>
      </c>
      <c r="D44" s="153" t="s">
        <v>95</v>
      </c>
      <c r="E44" s="153" t="s">
        <v>96</v>
      </c>
      <c r="F44" s="153" t="s">
        <v>1901</v>
      </c>
      <c r="G44" s="153" t="s">
        <v>1902</v>
      </c>
      <c r="H44" s="153" t="s">
        <v>558</v>
      </c>
      <c r="I44" s="153">
        <v>4</v>
      </c>
      <c r="J44" s="154">
        <v>45792</v>
      </c>
      <c r="K44" s="153" t="s">
        <v>48</v>
      </c>
      <c r="L44" s="153"/>
      <c r="M44" s="153" t="s">
        <v>824</v>
      </c>
      <c r="N44" s="153" t="s">
        <v>72</v>
      </c>
      <c r="O44" s="153" t="s">
        <v>823</v>
      </c>
      <c r="P44" s="153" t="s">
        <v>3019</v>
      </c>
      <c r="Q44" s="153"/>
      <c r="R44" s="153" t="s">
        <v>50</v>
      </c>
      <c r="S44" s="153"/>
      <c r="T44" s="153" t="s">
        <v>50</v>
      </c>
      <c r="U44" s="92"/>
      <c r="V44" s="92"/>
      <c r="W44" s="92"/>
      <c r="X44" s="97" t="str">
        <f t="shared" si="0"/>
        <v>2024-004 - City of Dallas Sidewalk 2024</v>
      </c>
      <c r="Y44" s="97" t="str">
        <f>IFERROR(VLOOKUP($D44,PM!$A:$H,2,FALSE),"")</f>
        <v>Adam H. Goode</v>
      </c>
      <c r="Z44" s="98">
        <f t="shared" si="1"/>
        <v>45792</v>
      </c>
      <c r="AA44" s="98" t="str">
        <f t="shared" si="2"/>
        <v>Thursday</v>
      </c>
      <c r="AB44" s="99" t="str">
        <f t="shared" si="3"/>
        <v>05/16/2025 6:41 AM</v>
      </c>
      <c r="AC44" s="100">
        <f t="shared" si="4"/>
        <v>367</v>
      </c>
      <c r="AD44" s="100" t="str">
        <f t="shared" si="5"/>
        <v>Not Approved On Time</v>
      </c>
      <c r="AE44" s="101">
        <f t="shared" si="6"/>
        <v>4</v>
      </c>
      <c r="AF44" s="124" t="str">
        <f t="shared" si="7"/>
        <v/>
      </c>
      <c r="AG44" s="101" t="str">
        <f t="shared" si="8"/>
        <v>370 4000A - 463 FG PVMT 8</v>
      </c>
      <c r="AH44" s="101" t="str">
        <f t="shared" si="9"/>
        <v>240822 - Gibran L. Lopez</v>
      </c>
      <c r="AI44" s="102" t="str">
        <f t="shared" si="10"/>
        <v>Valentin Lopez's Crew</v>
      </c>
    </row>
    <row r="45" spans="1:35" ht="15.75" x14ac:dyDescent="0.25">
      <c r="A45" s="153">
        <v>604634</v>
      </c>
      <c r="B45" s="153" t="s">
        <v>971</v>
      </c>
      <c r="C45" s="153" t="s">
        <v>972</v>
      </c>
      <c r="D45" s="153" t="s">
        <v>95</v>
      </c>
      <c r="E45" s="153" t="s">
        <v>96</v>
      </c>
      <c r="F45" s="153" t="s">
        <v>729</v>
      </c>
      <c r="G45" s="153" t="s">
        <v>730</v>
      </c>
      <c r="H45" s="153" t="s">
        <v>558</v>
      </c>
      <c r="I45" s="153">
        <v>4</v>
      </c>
      <c r="J45" s="154">
        <v>45792</v>
      </c>
      <c r="K45" s="153" t="s">
        <v>48</v>
      </c>
      <c r="L45" s="153"/>
      <c r="M45" s="153" t="s">
        <v>824</v>
      </c>
      <c r="N45" s="153" t="s">
        <v>72</v>
      </c>
      <c r="O45" s="153" t="s">
        <v>823</v>
      </c>
      <c r="P45" s="153" t="s">
        <v>3019</v>
      </c>
      <c r="Q45" s="153"/>
      <c r="R45" s="153" t="s">
        <v>50</v>
      </c>
      <c r="S45" s="153"/>
      <c r="T45" s="153" t="s">
        <v>50</v>
      </c>
      <c r="U45" s="92"/>
      <c r="V45" s="92"/>
      <c r="W45" s="92"/>
      <c r="X45" s="97" t="str">
        <f t="shared" si="0"/>
        <v>2024-004 - City of Dallas Sidewalk 2024</v>
      </c>
      <c r="Y45" s="97" t="str">
        <f>IFERROR(VLOOKUP($D45,PM!$A:$H,2,FALSE),"")</f>
        <v>Adam H. Goode</v>
      </c>
      <c r="Z45" s="98">
        <f t="shared" si="1"/>
        <v>45792</v>
      </c>
      <c r="AA45" s="98" t="str">
        <f t="shared" si="2"/>
        <v>Thursday</v>
      </c>
      <c r="AB45" s="99" t="str">
        <f t="shared" si="3"/>
        <v>05/16/2025 6:41 AM</v>
      </c>
      <c r="AC45" s="100">
        <f t="shared" si="4"/>
        <v>367</v>
      </c>
      <c r="AD45" s="100" t="str">
        <f t="shared" si="5"/>
        <v>Not Approved On Time</v>
      </c>
      <c r="AE45" s="101">
        <f t="shared" si="6"/>
        <v>4</v>
      </c>
      <c r="AF45" s="124" t="str">
        <f t="shared" si="7"/>
        <v/>
      </c>
      <c r="AG45" s="101" t="str">
        <f t="shared" si="8"/>
        <v>200 4000C - 355 F P S SDW 4</v>
      </c>
      <c r="AH45" s="101" t="str">
        <f t="shared" si="9"/>
        <v>240822 - Gibran L. Lopez</v>
      </c>
      <c r="AI45" s="102" t="str">
        <f t="shared" si="10"/>
        <v>Valentin Lopez's Crew</v>
      </c>
    </row>
    <row r="46" spans="1:35" ht="15.75" x14ac:dyDescent="0.25">
      <c r="A46" s="153">
        <v>604635</v>
      </c>
      <c r="B46" s="153" t="s">
        <v>971</v>
      </c>
      <c r="C46" s="153" t="s">
        <v>972</v>
      </c>
      <c r="D46" s="153" t="s">
        <v>95</v>
      </c>
      <c r="E46" s="153" t="s">
        <v>96</v>
      </c>
      <c r="F46" s="153" t="s">
        <v>1905</v>
      </c>
      <c r="G46" s="153" t="s">
        <v>1906</v>
      </c>
      <c r="H46" s="153" t="s">
        <v>558</v>
      </c>
      <c r="I46" s="153">
        <v>2</v>
      </c>
      <c r="J46" s="154">
        <v>45792</v>
      </c>
      <c r="K46" s="153" t="s">
        <v>48</v>
      </c>
      <c r="L46" s="153"/>
      <c r="M46" s="153" t="s">
        <v>824</v>
      </c>
      <c r="N46" s="153" t="s">
        <v>72</v>
      </c>
      <c r="O46" s="153" t="s">
        <v>823</v>
      </c>
      <c r="P46" s="153" t="s">
        <v>3019</v>
      </c>
      <c r="Q46" s="153"/>
      <c r="R46" s="153" t="s">
        <v>50</v>
      </c>
      <c r="S46" s="153"/>
      <c r="T46" s="153" t="s">
        <v>50</v>
      </c>
      <c r="U46" s="92"/>
      <c r="V46" s="92"/>
      <c r="W46" s="92"/>
      <c r="X46" s="97" t="str">
        <f t="shared" si="0"/>
        <v>2024-004 - City of Dallas Sidewalk 2024</v>
      </c>
      <c r="Y46" s="97" t="str">
        <f>IFERROR(VLOOKUP($D46,PM!$A:$H,2,FALSE),"")</f>
        <v>Adam H. Goode</v>
      </c>
      <c r="Z46" s="98">
        <f t="shared" si="1"/>
        <v>45792</v>
      </c>
      <c r="AA46" s="98" t="str">
        <f t="shared" si="2"/>
        <v>Thursday</v>
      </c>
      <c r="AB46" s="99" t="str">
        <f t="shared" si="3"/>
        <v>05/16/2025 6:41 AM</v>
      </c>
      <c r="AC46" s="100">
        <f t="shared" si="4"/>
        <v>367</v>
      </c>
      <c r="AD46" s="100" t="str">
        <f t="shared" si="5"/>
        <v>Not Approved On Time</v>
      </c>
      <c r="AE46" s="101">
        <f t="shared" si="6"/>
        <v>2</v>
      </c>
      <c r="AF46" s="124" t="str">
        <f t="shared" si="7"/>
        <v/>
      </c>
      <c r="AG46" s="101" t="str">
        <f t="shared" si="8"/>
        <v>370 4000B - 463 F P S PVMT 8</v>
      </c>
      <c r="AH46" s="101" t="str">
        <f t="shared" si="9"/>
        <v>240822 - Gibran L. Lopez</v>
      </c>
      <c r="AI46" s="102" t="str">
        <f t="shared" si="10"/>
        <v>Valentin Lopez's Crew</v>
      </c>
    </row>
    <row r="47" spans="1:35" ht="15.75" x14ac:dyDescent="0.25">
      <c r="A47" s="153">
        <v>605321</v>
      </c>
      <c r="B47" s="153" t="s">
        <v>971</v>
      </c>
      <c r="C47" s="153" t="s">
        <v>972</v>
      </c>
      <c r="D47" s="153" t="s">
        <v>95</v>
      </c>
      <c r="E47" s="153" t="s">
        <v>96</v>
      </c>
      <c r="F47" s="153" t="s">
        <v>729</v>
      </c>
      <c r="G47" s="153" t="s">
        <v>730</v>
      </c>
      <c r="H47" s="153" t="s">
        <v>558</v>
      </c>
      <c r="I47" s="153">
        <v>2</v>
      </c>
      <c r="J47" s="154">
        <v>45793</v>
      </c>
      <c r="K47" s="153" t="s">
        <v>48</v>
      </c>
      <c r="L47" s="153"/>
      <c r="M47" s="153" t="s">
        <v>824</v>
      </c>
      <c r="N47" s="153" t="s">
        <v>72</v>
      </c>
      <c r="O47" s="153" t="s">
        <v>823</v>
      </c>
      <c r="P47" s="153" t="s">
        <v>3542</v>
      </c>
      <c r="Q47" s="153"/>
      <c r="R47" s="153" t="s">
        <v>50</v>
      </c>
      <c r="S47" s="153"/>
      <c r="T47" s="153" t="s">
        <v>50</v>
      </c>
      <c r="U47" s="92"/>
      <c r="V47" s="92"/>
      <c r="W47" s="92"/>
      <c r="X47" s="97" t="str">
        <f t="shared" si="0"/>
        <v>2024-004 - City of Dallas Sidewalk 2024</v>
      </c>
      <c r="Y47" s="97" t="str">
        <f>IFERROR(VLOOKUP($D47,PM!$A:$H,2,FALSE),"")</f>
        <v>Adam H. Goode</v>
      </c>
      <c r="Z47" s="98">
        <f t="shared" si="1"/>
        <v>45793</v>
      </c>
      <c r="AA47" s="98" t="str">
        <f t="shared" si="2"/>
        <v>Friday</v>
      </c>
      <c r="AB47" s="99" t="str">
        <f t="shared" si="3"/>
        <v>05/18/2025 7:13 PM</v>
      </c>
      <c r="AC47" s="100">
        <f t="shared" si="4"/>
        <v>367</v>
      </c>
      <c r="AD47" s="100" t="str">
        <f t="shared" si="5"/>
        <v>Not Approved On Time</v>
      </c>
      <c r="AE47" s="101">
        <f t="shared" si="6"/>
        <v>2</v>
      </c>
      <c r="AF47" s="124" t="str">
        <f t="shared" si="7"/>
        <v/>
      </c>
      <c r="AG47" s="101" t="str">
        <f t="shared" si="8"/>
        <v>200 4000C - 355 F P S SDW 4</v>
      </c>
      <c r="AH47" s="101" t="str">
        <f t="shared" si="9"/>
        <v>240822 - Gibran L. Lopez</v>
      </c>
      <c r="AI47" s="102" t="str">
        <f t="shared" si="10"/>
        <v>Valentin Lopez's Crew</v>
      </c>
    </row>
    <row r="48" spans="1:35" ht="15.75" x14ac:dyDescent="0.25">
      <c r="A48" s="153">
        <v>605327</v>
      </c>
      <c r="B48" s="153" t="s">
        <v>971</v>
      </c>
      <c r="C48" s="153" t="s">
        <v>972</v>
      </c>
      <c r="D48" s="153" t="s">
        <v>95</v>
      </c>
      <c r="E48" s="153" t="s">
        <v>96</v>
      </c>
      <c r="F48" s="153" t="s">
        <v>727</v>
      </c>
      <c r="G48" s="153" t="s">
        <v>728</v>
      </c>
      <c r="H48" s="153" t="s">
        <v>558</v>
      </c>
      <c r="I48" s="153">
        <v>1</v>
      </c>
      <c r="J48" s="154">
        <v>45793</v>
      </c>
      <c r="K48" s="153" t="s">
        <v>48</v>
      </c>
      <c r="L48" s="153"/>
      <c r="M48" s="153" t="s">
        <v>824</v>
      </c>
      <c r="N48" s="153" t="s">
        <v>72</v>
      </c>
      <c r="O48" s="153" t="s">
        <v>823</v>
      </c>
      <c r="P48" s="153" t="s">
        <v>3538</v>
      </c>
      <c r="Q48" s="153"/>
      <c r="R48" s="153" t="s">
        <v>50</v>
      </c>
      <c r="S48" s="153"/>
      <c r="T48" s="153" t="s">
        <v>50</v>
      </c>
      <c r="U48" s="92"/>
      <c r="V48" s="92"/>
      <c r="W48" s="92"/>
      <c r="X48" s="97" t="str">
        <f t="shared" si="0"/>
        <v>2024-004 - City of Dallas Sidewalk 2024</v>
      </c>
      <c r="Y48" s="97" t="str">
        <f>IFERROR(VLOOKUP($D48,PM!$A:$H,2,FALSE),"")</f>
        <v>Adam H. Goode</v>
      </c>
      <c r="Z48" s="98">
        <f t="shared" si="1"/>
        <v>45793</v>
      </c>
      <c r="AA48" s="98" t="str">
        <f t="shared" si="2"/>
        <v>Friday</v>
      </c>
      <c r="AB48" s="99" t="str">
        <f t="shared" si="3"/>
        <v>05/18/2025 7:15 PM</v>
      </c>
      <c r="AC48" s="100">
        <f t="shared" si="4"/>
        <v>367</v>
      </c>
      <c r="AD48" s="100" t="str">
        <f t="shared" si="5"/>
        <v>Not Approved On Time</v>
      </c>
      <c r="AE48" s="101">
        <f t="shared" si="6"/>
        <v>1</v>
      </c>
      <c r="AF48" s="124" t="str">
        <f t="shared" si="7"/>
        <v/>
      </c>
      <c r="AG48" s="101" t="str">
        <f t="shared" si="8"/>
        <v>200 4000B - 355 FG SDW 4</v>
      </c>
      <c r="AH48" s="101" t="str">
        <f t="shared" si="9"/>
        <v>240822 - Gibran L. Lopez</v>
      </c>
      <c r="AI48" s="102" t="str">
        <f t="shared" si="10"/>
        <v>Valentin Lopez's Crew</v>
      </c>
    </row>
    <row r="49" spans="1:35" ht="15.75" x14ac:dyDescent="0.25">
      <c r="A49" s="153">
        <v>605271</v>
      </c>
      <c r="B49" s="153" t="s">
        <v>971</v>
      </c>
      <c r="C49" s="153" t="s">
        <v>972</v>
      </c>
      <c r="D49" s="153" t="s">
        <v>95</v>
      </c>
      <c r="E49" s="153" t="s">
        <v>96</v>
      </c>
      <c r="F49" s="153" t="s">
        <v>1141</v>
      </c>
      <c r="G49" s="153" t="s">
        <v>1142</v>
      </c>
      <c r="H49" s="153" t="s">
        <v>558</v>
      </c>
      <c r="I49" s="153">
        <v>4</v>
      </c>
      <c r="J49" s="154">
        <v>45793</v>
      </c>
      <c r="K49" s="153" t="s">
        <v>48</v>
      </c>
      <c r="L49" s="153"/>
      <c r="M49" s="153" t="s">
        <v>824</v>
      </c>
      <c r="N49" s="153" t="s">
        <v>72</v>
      </c>
      <c r="O49" s="153" t="s">
        <v>823</v>
      </c>
      <c r="P49" s="153" t="s">
        <v>3533</v>
      </c>
      <c r="Q49" s="153"/>
      <c r="R49" s="153" t="s">
        <v>50</v>
      </c>
      <c r="S49" s="153"/>
      <c r="T49" s="153" t="s">
        <v>50</v>
      </c>
      <c r="U49" s="92"/>
      <c r="V49" s="92"/>
      <c r="W49" s="92"/>
      <c r="X49" s="97" t="str">
        <f t="shared" si="0"/>
        <v>2024-004 - City of Dallas Sidewalk 2024</v>
      </c>
      <c r="Y49" s="97" t="str">
        <f>IFERROR(VLOOKUP($D49,PM!$A:$H,2,FALSE),"")</f>
        <v>Adam H. Goode</v>
      </c>
      <c r="Z49" s="98">
        <f t="shared" si="1"/>
        <v>45793</v>
      </c>
      <c r="AA49" s="98" t="str">
        <f t="shared" si="2"/>
        <v>Friday</v>
      </c>
      <c r="AB49" s="99" t="str">
        <f t="shared" si="3"/>
        <v>05/18/2025 12:02 PM</v>
      </c>
      <c r="AC49" s="100">
        <f t="shared" si="4"/>
        <v>367</v>
      </c>
      <c r="AD49" s="100" t="str">
        <f t="shared" si="5"/>
        <v>Not Approved On Time</v>
      </c>
      <c r="AE49" s="101">
        <f t="shared" si="6"/>
        <v>4</v>
      </c>
      <c r="AF49" s="124" t="str">
        <f t="shared" si="7"/>
        <v/>
      </c>
      <c r="AG49" s="101" t="str">
        <f t="shared" si="8"/>
        <v>440 4000C - 618 F P S BFR 6</v>
      </c>
      <c r="AH49" s="101" t="str">
        <f t="shared" si="9"/>
        <v>240822 - Gibran L. Lopez</v>
      </c>
      <c r="AI49" s="102" t="str">
        <f t="shared" si="10"/>
        <v>Valentin Lopez's Crew</v>
      </c>
    </row>
    <row r="50" spans="1:35" ht="15.75" x14ac:dyDescent="0.25">
      <c r="A50" s="153">
        <v>605275</v>
      </c>
      <c r="B50" s="153" t="s">
        <v>971</v>
      </c>
      <c r="C50" s="153" t="s">
        <v>972</v>
      </c>
      <c r="D50" s="153" t="s">
        <v>95</v>
      </c>
      <c r="E50" s="153" t="s">
        <v>96</v>
      </c>
      <c r="F50" s="153" t="s">
        <v>1139</v>
      </c>
      <c r="G50" s="153" t="s">
        <v>1140</v>
      </c>
      <c r="H50" s="153" t="s">
        <v>558</v>
      </c>
      <c r="I50" s="153">
        <v>3</v>
      </c>
      <c r="J50" s="154">
        <v>45793</v>
      </c>
      <c r="K50" s="153" t="s">
        <v>48</v>
      </c>
      <c r="L50" s="153"/>
      <c r="M50" s="153" t="s">
        <v>824</v>
      </c>
      <c r="N50" s="153" t="s">
        <v>72</v>
      </c>
      <c r="O50" s="153" t="s">
        <v>823</v>
      </c>
      <c r="P50" s="153" t="s">
        <v>3536</v>
      </c>
      <c r="Q50" s="153"/>
      <c r="R50" s="153" t="s">
        <v>50</v>
      </c>
      <c r="S50" s="153"/>
      <c r="T50" s="153" t="s">
        <v>50</v>
      </c>
      <c r="U50" s="92"/>
      <c r="V50" s="92"/>
      <c r="W50" s="92"/>
      <c r="X50" s="97" t="str">
        <f t="shared" si="0"/>
        <v>2024-004 - City of Dallas Sidewalk 2024</v>
      </c>
      <c r="Y50" s="97" t="str">
        <f>IFERROR(VLOOKUP($D50,PM!$A:$H,2,FALSE),"")</f>
        <v>Adam H. Goode</v>
      </c>
      <c r="Z50" s="98">
        <f t="shared" si="1"/>
        <v>45793</v>
      </c>
      <c r="AA50" s="98" t="str">
        <f t="shared" si="2"/>
        <v>Friday</v>
      </c>
      <c r="AB50" s="99" t="str">
        <f t="shared" si="3"/>
        <v>05/18/2025 12:03 PM</v>
      </c>
      <c r="AC50" s="100">
        <f t="shared" si="4"/>
        <v>367</v>
      </c>
      <c r="AD50" s="100" t="str">
        <f t="shared" si="5"/>
        <v>Not Approved On Time</v>
      </c>
      <c r="AE50" s="101">
        <f t="shared" si="6"/>
        <v>3</v>
      </c>
      <c r="AF50" s="124" t="str">
        <f t="shared" si="7"/>
        <v/>
      </c>
      <c r="AG50" s="101" t="str">
        <f t="shared" si="8"/>
        <v>440 4000B - 618 FG BFR 6</v>
      </c>
      <c r="AH50" s="101" t="str">
        <f t="shared" si="9"/>
        <v>240822 - Gibran L. Lopez</v>
      </c>
      <c r="AI50" s="102" t="str">
        <f t="shared" si="10"/>
        <v>Valentin Lopez's Crew</v>
      </c>
    </row>
    <row r="51" spans="1:35" ht="15.75" x14ac:dyDescent="0.25">
      <c r="A51" s="153">
        <v>605403</v>
      </c>
      <c r="B51" s="153" t="s">
        <v>1083</v>
      </c>
      <c r="C51" s="153" t="s">
        <v>1084</v>
      </c>
      <c r="D51" s="153" t="s">
        <v>95</v>
      </c>
      <c r="E51" s="153" t="s">
        <v>96</v>
      </c>
      <c r="F51" s="153" t="s">
        <v>729</v>
      </c>
      <c r="G51" s="153" t="s">
        <v>730</v>
      </c>
      <c r="H51" s="153" t="s">
        <v>558</v>
      </c>
      <c r="I51" s="153">
        <v>1</v>
      </c>
      <c r="J51" s="154">
        <v>45793</v>
      </c>
      <c r="K51" s="153" t="s">
        <v>48</v>
      </c>
      <c r="L51" s="153"/>
      <c r="M51" s="153" t="s">
        <v>824</v>
      </c>
      <c r="N51" s="153" t="s">
        <v>72</v>
      </c>
      <c r="O51" s="153" t="s">
        <v>823</v>
      </c>
      <c r="P51" s="153" t="s">
        <v>3543</v>
      </c>
      <c r="Q51" s="153"/>
      <c r="R51" s="153" t="s">
        <v>50</v>
      </c>
      <c r="S51" s="153"/>
      <c r="T51" s="153" t="s">
        <v>50</v>
      </c>
      <c r="U51" s="92"/>
      <c r="V51" s="92"/>
      <c r="W51" s="92"/>
      <c r="X51" s="97" t="str">
        <f t="shared" si="0"/>
        <v>2024-004 - City of Dallas Sidewalk 2024</v>
      </c>
      <c r="Y51" s="97" t="str">
        <f>IFERROR(VLOOKUP($D51,PM!$A:$H,2,FALSE),"")</f>
        <v>Adam H. Goode</v>
      </c>
      <c r="Z51" s="98">
        <f t="shared" si="1"/>
        <v>45793</v>
      </c>
      <c r="AA51" s="98" t="str">
        <f t="shared" si="2"/>
        <v>Friday</v>
      </c>
      <c r="AB51" s="99" t="str">
        <f t="shared" si="3"/>
        <v>05/18/2025 10:38 PM</v>
      </c>
      <c r="AC51" s="100">
        <f t="shared" si="4"/>
        <v>367</v>
      </c>
      <c r="AD51" s="100" t="str">
        <f t="shared" si="5"/>
        <v>Not Approved On Time</v>
      </c>
      <c r="AE51" s="101">
        <f t="shared" si="6"/>
        <v>1</v>
      </c>
      <c r="AF51" s="124" t="str">
        <f t="shared" si="7"/>
        <v/>
      </c>
      <c r="AG51" s="101" t="str">
        <f t="shared" si="8"/>
        <v>200 4000C - 355 F P S SDW 4</v>
      </c>
      <c r="AH51" s="101" t="str">
        <f t="shared" si="9"/>
        <v>240826 - Rodolfo R. Diaz Caballero</v>
      </c>
      <c r="AI51" s="102" t="str">
        <f t="shared" si="10"/>
        <v>Valentin Lopez's Crew</v>
      </c>
    </row>
    <row r="52" spans="1:35" ht="15.75" x14ac:dyDescent="0.25">
      <c r="A52" s="153">
        <v>605404</v>
      </c>
      <c r="B52" s="153" t="s">
        <v>1083</v>
      </c>
      <c r="C52" s="153" t="s">
        <v>1084</v>
      </c>
      <c r="D52" s="153" t="s">
        <v>95</v>
      </c>
      <c r="E52" s="153" t="s">
        <v>96</v>
      </c>
      <c r="F52" s="153" t="s">
        <v>727</v>
      </c>
      <c r="G52" s="153" t="s">
        <v>728</v>
      </c>
      <c r="H52" s="153" t="s">
        <v>558</v>
      </c>
      <c r="I52" s="153">
        <v>1</v>
      </c>
      <c r="J52" s="154">
        <v>45793</v>
      </c>
      <c r="K52" s="153" t="s">
        <v>48</v>
      </c>
      <c r="L52" s="153"/>
      <c r="M52" s="153" t="s">
        <v>824</v>
      </c>
      <c r="N52" s="153" t="s">
        <v>72</v>
      </c>
      <c r="O52" s="153" t="s">
        <v>823</v>
      </c>
      <c r="P52" s="153" t="s">
        <v>3543</v>
      </c>
      <c r="Q52" s="153"/>
      <c r="R52" s="153" t="s">
        <v>50</v>
      </c>
      <c r="S52" s="153"/>
      <c r="T52" s="153" t="s">
        <v>50</v>
      </c>
      <c r="U52" s="92"/>
      <c r="V52" s="92"/>
      <c r="W52" s="92"/>
      <c r="X52" s="97" t="str">
        <f t="shared" si="0"/>
        <v>2024-004 - City of Dallas Sidewalk 2024</v>
      </c>
      <c r="Y52" s="97" t="str">
        <f>IFERROR(VLOOKUP($D52,PM!$A:$H,2,FALSE),"")</f>
        <v>Adam H. Goode</v>
      </c>
      <c r="Z52" s="98">
        <f t="shared" si="1"/>
        <v>45793</v>
      </c>
      <c r="AA52" s="98" t="str">
        <f t="shared" si="2"/>
        <v>Friday</v>
      </c>
      <c r="AB52" s="99" t="str">
        <f t="shared" si="3"/>
        <v>05/18/2025 10:38 PM</v>
      </c>
      <c r="AC52" s="100">
        <f t="shared" si="4"/>
        <v>367</v>
      </c>
      <c r="AD52" s="100" t="str">
        <f t="shared" si="5"/>
        <v>Not Approved On Time</v>
      </c>
      <c r="AE52" s="101">
        <f t="shared" si="6"/>
        <v>1</v>
      </c>
      <c r="AF52" s="124" t="str">
        <f t="shared" si="7"/>
        <v/>
      </c>
      <c r="AG52" s="101" t="str">
        <f t="shared" si="8"/>
        <v>200 4000B - 355 FG SDW 4</v>
      </c>
      <c r="AH52" s="101" t="str">
        <f t="shared" si="9"/>
        <v>240826 - Rodolfo R. Diaz Caballero</v>
      </c>
      <c r="AI52" s="102" t="str">
        <f t="shared" si="10"/>
        <v>Valentin Lopez's Crew</v>
      </c>
    </row>
    <row r="53" spans="1:35" ht="15.75" x14ac:dyDescent="0.25">
      <c r="A53" s="153">
        <v>605279</v>
      </c>
      <c r="B53" s="153" t="s">
        <v>1083</v>
      </c>
      <c r="C53" s="153" t="s">
        <v>1084</v>
      </c>
      <c r="D53" s="153" t="s">
        <v>95</v>
      </c>
      <c r="E53" s="153" t="s">
        <v>96</v>
      </c>
      <c r="F53" s="153" t="s">
        <v>1139</v>
      </c>
      <c r="G53" s="153" t="s">
        <v>1140</v>
      </c>
      <c r="H53" s="153" t="s">
        <v>558</v>
      </c>
      <c r="I53" s="153">
        <v>3</v>
      </c>
      <c r="J53" s="154">
        <v>45793</v>
      </c>
      <c r="K53" s="153" t="s">
        <v>48</v>
      </c>
      <c r="L53" s="153"/>
      <c r="M53" s="153" t="s">
        <v>824</v>
      </c>
      <c r="N53" s="153" t="s">
        <v>72</v>
      </c>
      <c r="O53" s="153" t="s">
        <v>823</v>
      </c>
      <c r="P53" s="153" t="s">
        <v>3544</v>
      </c>
      <c r="Q53" s="153"/>
      <c r="R53" s="153" t="s">
        <v>50</v>
      </c>
      <c r="S53" s="153"/>
      <c r="T53" s="153" t="s">
        <v>50</v>
      </c>
      <c r="U53" s="92"/>
      <c r="V53" s="92"/>
      <c r="W53" s="92"/>
      <c r="X53" s="97" t="str">
        <f t="shared" si="0"/>
        <v>2024-004 - City of Dallas Sidewalk 2024</v>
      </c>
      <c r="Y53" s="97" t="str">
        <f>IFERROR(VLOOKUP($D53,PM!$A:$H,2,FALSE),"")</f>
        <v>Adam H. Goode</v>
      </c>
      <c r="Z53" s="98">
        <f t="shared" si="1"/>
        <v>45793</v>
      </c>
      <c r="AA53" s="98" t="str">
        <f t="shared" si="2"/>
        <v>Friday</v>
      </c>
      <c r="AB53" s="99" t="str">
        <f t="shared" si="3"/>
        <v>05/18/2025 12:05 PM</v>
      </c>
      <c r="AC53" s="100">
        <f t="shared" si="4"/>
        <v>367</v>
      </c>
      <c r="AD53" s="100" t="str">
        <f t="shared" si="5"/>
        <v>Not Approved On Time</v>
      </c>
      <c r="AE53" s="101">
        <f t="shared" si="6"/>
        <v>3</v>
      </c>
      <c r="AF53" s="124" t="str">
        <f t="shared" si="7"/>
        <v/>
      </c>
      <c r="AG53" s="101" t="str">
        <f t="shared" si="8"/>
        <v>440 4000B - 618 FG BFR 6</v>
      </c>
      <c r="AH53" s="101" t="str">
        <f t="shared" si="9"/>
        <v>240826 - Rodolfo R. Diaz Caballero</v>
      </c>
      <c r="AI53" s="102" t="str">
        <f t="shared" si="10"/>
        <v>Valentin Lopez's Crew</v>
      </c>
    </row>
    <row r="54" spans="1:35" ht="15.75" x14ac:dyDescent="0.25">
      <c r="A54" s="153">
        <v>605272</v>
      </c>
      <c r="B54" s="153" t="s">
        <v>1083</v>
      </c>
      <c r="C54" s="153" t="s">
        <v>1084</v>
      </c>
      <c r="D54" s="153" t="s">
        <v>95</v>
      </c>
      <c r="E54" s="153" t="s">
        <v>96</v>
      </c>
      <c r="F54" s="153" t="s">
        <v>1141</v>
      </c>
      <c r="G54" s="153" t="s">
        <v>1142</v>
      </c>
      <c r="H54" s="153" t="s">
        <v>558</v>
      </c>
      <c r="I54" s="153">
        <v>5</v>
      </c>
      <c r="J54" s="154">
        <v>45793</v>
      </c>
      <c r="K54" s="153" t="s">
        <v>48</v>
      </c>
      <c r="L54" s="153"/>
      <c r="M54" s="153" t="s">
        <v>824</v>
      </c>
      <c r="N54" s="153" t="s">
        <v>72</v>
      </c>
      <c r="O54" s="153" t="s">
        <v>823</v>
      </c>
      <c r="P54" s="153" t="s">
        <v>3533</v>
      </c>
      <c r="Q54" s="153"/>
      <c r="R54" s="153" t="s">
        <v>50</v>
      </c>
      <c r="S54" s="153"/>
      <c r="T54" s="153" t="s">
        <v>50</v>
      </c>
      <c r="U54" s="92"/>
      <c r="V54" s="92"/>
      <c r="W54" s="92"/>
      <c r="X54" s="97" t="str">
        <f t="shared" si="0"/>
        <v>2024-004 - City of Dallas Sidewalk 2024</v>
      </c>
      <c r="Y54" s="97" t="str">
        <f>IFERROR(VLOOKUP($D54,PM!$A:$H,2,FALSE),"")</f>
        <v>Adam H. Goode</v>
      </c>
      <c r="Z54" s="98">
        <f t="shared" si="1"/>
        <v>45793</v>
      </c>
      <c r="AA54" s="98" t="str">
        <f t="shared" si="2"/>
        <v>Friday</v>
      </c>
      <c r="AB54" s="99" t="str">
        <f t="shared" si="3"/>
        <v>05/18/2025 12:02 PM</v>
      </c>
      <c r="AC54" s="100">
        <f t="shared" si="4"/>
        <v>367</v>
      </c>
      <c r="AD54" s="100" t="str">
        <f t="shared" si="5"/>
        <v>Not Approved On Time</v>
      </c>
      <c r="AE54" s="101">
        <f t="shared" si="6"/>
        <v>5</v>
      </c>
      <c r="AF54" s="124" t="str">
        <f t="shared" si="7"/>
        <v/>
      </c>
      <c r="AG54" s="101" t="str">
        <f t="shared" si="8"/>
        <v>440 4000C - 618 F P S BFR 6</v>
      </c>
      <c r="AH54" s="101" t="str">
        <f t="shared" si="9"/>
        <v>240826 - Rodolfo R. Diaz Caballero</v>
      </c>
      <c r="AI54" s="102" t="str">
        <f t="shared" si="10"/>
        <v>Valentin Lopez's Crew</v>
      </c>
    </row>
    <row r="55" spans="1:35" ht="15.75" x14ac:dyDescent="0.25">
      <c r="A55" s="153">
        <v>604105</v>
      </c>
      <c r="B55" s="153" t="s">
        <v>1083</v>
      </c>
      <c r="C55" s="153" t="s">
        <v>1084</v>
      </c>
      <c r="D55" s="153" t="s">
        <v>95</v>
      </c>
      <c r="E55" s="153" t="s">
        <v>96</v>
      </c>
      <c r="F55" s="153" t="s">
        <v>1905</v>
      </c>
      <c r="G55" s="153" t="s">
        <v>1906</v>
      </c>
      <c r="H55" s="153" t="s">
        <v>558</v>
      </c>
      <c r="I55" s="153">
        <v>5</v>
      </c>
      <c r="J55" s="154">
        <v>45791</v>
      </c>
      <c r="K55" s="153" t="s">
        <v>48</v>
      </c>
      <c r="L55" s="153"/>
      <c r="M55" s="153" t="s">
        <v>824</v>
      </c>
      <c r="N55" s="153" t="s">
        <v>72</v>
      </c>
      <c r="O55" s="153" t="s">
        <v>823</v>
      </c>
      <c r="P55" s="153" t="s">
        <v>2537</v>
      </c>
      <c r="Q55" s="153"/>
      <c r="R55" s="153" t="s">
        <v>50</v>
      </c>
      <c r="S55" s="153"/>
      <c r="T55" s="153" t="s">
        <v>50</v>
      </c>
      <c r="U55" s="92"/>
      <c r="V55" s="92"/>
      <c r="W55" s="92"/>
      <c r="X55" s="97" t="str">
        <f t="shared" si="0"/>
        <v>2024-004 - City of Dallas Sidewalk 2024</v>
      </c>
      <c r="Y55" s="97" t="str">
        <f>IFERROR(VLOOKUP($D55,PM!$A:$H,2,FALSE),"")</f>
        <v>Adam H. Goode</v>
      </c>
      <c r="Z55" s="98">
        <f t="shared" si="1"/>
        <v>45791</v>
      </c>
      <c r="AA55" s="98" t="str">
        <f t="shared" si="2"/>
        <v>Wednesday</v>
      </c>
      <c r="AB55" s="99" t="str">
        <f t="shared" si="3"/>
        <v>05/14/2025 10:03 PM</v>
      </c>
      <c r="AC55" s="100">
        <f t="shared" si="4"/>
        <v>367</v>
      </c>
      <c r="AD55" s="100" t="str">
        <f t="shared" si="5"/>
        <v>Not Approved On Time</v>
      </c>
      <c r="AE55" s="101">
        <f t="shared" si="6"/>
        <v>5</v>
      </c>
      <c r="AF55" s="124" t="str">
        <f t="shared" si="7"/>
        <v/>
      </c>
      <c r="AG55" s="101" t="str">
        <f t="shared" si="8"/>
        <v>370 4000B - 463 F P S PVMT 8</v>
      </c>
      <c r="AH55" s="101" t="str">
        <f t="shared" si="9"/>
        <v>240826 - Rodolfo R. Diaz Caballero</v>
      </c>
      <c r="AI55" s="102" t="str">
        <f t="shared" si="10"/>
        <v>Valentin Lopez's Crew</v>
      </c>
    </row>
    <row r="56" spans="1:35" ht="15.75" x14ac:dyDescent="0.25">
      <c r="A56" s="153">
        <v>604106</v>
      </c>
      <c r="B56" s="153" t="s">
        <v>1083</v>
      </c>
      <c r="C56" s="153" t="s">
        <v>1084</v>
      </c>
      <c r="D56" s="153" t="s">
        <v>95</v>
      </c>
      <c r="E56" s="153" t="s">
        <v>96</v>
      </c>
      <c r="F56" s="153" t="s">
        <v>1901</v>
      </c>
      <c r="G56" s="153" t="s">
        <v>1902</v>
      </c>
      <c r="H56" s="153" t="s">
        <v>558</v>
      </c>
      <c r="I56" s="153">
        <v>5</v>
      </c>
      <c r="J56" s="154">
        <v>45791</v>
      </c>
      <c r="K56" s="153" t="s">
        <v>48</v>
      </c>
      <c r="L56" s="153"/>
      <c r="M56" s="153" t="s">
        <v>824</v>
      </c>
      <c r="N56" s="153" t="s">
        <v>72</v>
      </c>
      <c r="O56" s="153" t="s">
        <v>823</v>
      </c>
      <c r="P56" s="153" t="s">
        <v>2537</v>
      </c>
      <c r="Q56" s="153"/>
      <c r="R56" s="153" t="s">
        <v>50</v>
      </c>
      <c r="S56" s="153"/>
      <c r="T56" s="153" t="s">
        <v>50</v>
      </c>
      <c r="U56" s="92"/>
      <c r="V56" s="92"/>
      <c r="W56" s="92"/>
      <c r="X56" s="97" t="str">
        <f t="shared" si="0"/>
        <v>2024-004 - City of Dallas Sidewalk 2024</v>
      </c>
      <c r="Y56" s="97" t="str">
        <f>IFERROR(VLOOKUP($D56,PM!$A:$H,2,FALSE),"")</f>
        <v>Adam H. Goode</v>
      </c>
      <c r="Z56" s="98">
        <f t="shared" si="1"/>
        <v>45791</v>
      </c>
      <c r="AA56" s="98" t="str">
        <f t="shared" si="2"/>
        <v>Wednesday</v>
      </c>
      <c r="AB56" s="99" t="str">
        <f t="shared" si="3"/>
        <v>05/14/2025 10:03 PM</v>
      </c>
      <c r="AC56" s="100">
        <f t="shared" si="4"/>
        <v>367</v>
      </c>
      <c r="AD56" s="100" t="str">
        <f t="shared" si="5"/>
        <v>Not Approved On Time</v>
      </c>
      <c r="AE56" s="101">
        <f t="shared" si="6"/>
        <v>5</v>
      </c>
      <c r="AF56" s="124" t="str">
        <f t="shared" si="7"/>
        <v/>
      </c>
      <c r="AG56" s="101" t="str">
        <f t="shared" si="8"/>
        <v>370 4000A - 463 FG PVMT 8</v>
      </c>
      <c r="AH56" s="101" t="str">
        <f t="shared" si="9"/>
        <v>240826 - Rodolfo R. Diaz Caballero</v>
      </c>
      <c r="AI56" s="102" t="str">
        <f t="shared" si="10"/>
        <v>Valentin Lopez's Crew</v>
      </c>
    </row>
    <row r="57" spans="1:35" ht="15.75" x14ac:dyDescent="0.25">
      <c r="A57" s="153">
        <v>604636</v>
      </c>
      <c r="B57" s="153" t="s">
        <v>1083</v>
      </c>
      <c r="C57" s="153" t="s">
        <v>1084</v>
      </c>
      <c r="D57" s="153" t="s">
        <v>95</v>
      </c>
      <c r="E57" s="153" t="s">
        <v>96</v>
      </c>
      <c r="F57" s="153" t="s">
        <v>729</v>
      </c>
      <c r="G57" s="153" t="s">
        <v>730</v>
      </c>
      <c r="H57" s="153" t="s">
        <v>558</v>
      </c>
      <c r="I57" s="153">
        <v>4</v>
      </c>
      <c r="J57" s="154">
        <v>45792</v>
      </c>
      <c r="K57" s="153" t="s">
        <v>48</v>
      </c>
      <c r="L57" s="153"/>
      <c r="M57" s="153" t="s">
        <v>824</v>
      </c>
      <c r="N57" s="153" t="s">
        <v>72</v>
      </c>
      <c r="O57" s="153" t="s">
        <v>823</v>
      </c>
      <c r="P57" s="153" t="s">
        <v>3019</v>
      </c>
      <c r="Q57" s="153"/>
      <c r="R57" s="153" t="s">
        <v>50</v>
      </c>
      <c r="S57" s="153"/>
      <c r="T57" s="153" t="s">
        <v>50</v>
      </c>
      <c r="U57" s="92"/>
      <c r="V57" s="92"/>
      <c r="W57" s="92"/>
      <c r="X57" s="97" t="str">
        <f t="shared" si="0"/>
        <v>2024-004 - City of Dallas Sidewalk 2024</v>
      </c>
      <c r="Y57" s="97" t="str">
        <f>IFERROR(VLOOKUP($D57,PM!$A:$H,2,FALSE),"")</f>
        <v>Adam H. Goode</v>
      </c>
      <c r="Z57" s="98">
        <f t="shared" si="1"/>
        <v>45792</v>
      </c>
      <c r="AA57" s="98" t="str">
        <f t="shared" si="2"/>
        <v>Thursday</v>
      </c>
      <c r="AB57" s="99" t="str">
        <f t="shared" si="3"/>
        <v>05/16/2025 6:41 AM</v>
      </c>
      <c r="AC57" s="100">
        <f t="shared" si="4"/>
        <v>367</v>
      </c>
      <c r="AD57" s="100" t="str">
        <f t="shared" si="5"/>
        <v>Not Approved On Time</v>
      </c>
      <c r="AE57" s="101">
        <f t="shared" si="6"/>
        <v>4</v>
      </c>
      <c r="AF57" s="124" t="str">
        <f t="shared" si="7"/>
        <v/>
      </c>
      <c r="AG57" s="101" t="str">
        <f t="shared" si="8"/>
        <v>200 4000C - 355 F P S SDW 4</v>
      </c>
      <c r="AH57" s="101" t="str">
        <f t="shared" si="9"/>
        <v>240826 - Rodolfo R. Diaz Caballero</v>
      </c>
      <c r="AI57" s="102" t="str">
        <f t="shared" si="10"/>
        <v>Valentin Lopez's Crew</v>
      </c>
    </row>
    <row r="58" spans="1:35" ht="15.75" x14ac:dyDescent="0.25">
      <c r="A58" s="153">
        <v>604637</v>
      </c>
      <c r="B58" s="153" t="s">
        <v>1083</v>
      </c>
      <c r="C58" s="153" t="s">
        <v>1084</v>
      </c>
      <c r="D58" s="153" t="s">
        <v>95</v>
      </c>
      <c r="E58" s="153" t="s">
        <v>96</v>
      </c>
      <c r="F58" s="153" t="s">
        <v>1905</v>
      </c>
      <c r="G58" s="153" t="s">
        <v>1906</v>
      </c>
      <c r="H58" s="153" t="s">
        <v>558</v>
      </c>
      <c r="I58" s="153">
        <v>2</v>
      </c>
      <c r="J58" s="154">
        <v>45792</v>
      </c>
      <c r="K58" s="153" t="s">
        <v>48</v>
      </c>
      <c r="L58" s="153"/>
      <c r="M58" s="153" t="s">
        <v>824</v>
      </c>
      <c r="N58" s="153" t="s">
        <v>72</v>
      </c>
      <c r="O58" s="153" t="s">
        <v>823</v>
      </c>
      <c r="P58" s="153" t="s">
        <v>3019</v>
      </c>
      <c r="Q58" s="153"/>
      <c r="R58" s="153" t="s">
        <v>50</v>
      </c>
      <c r="S58" s="153"/>
      <c r="T58" s="153" t="s">
        <v>50</v>
      </c>
      <c r="U58" s="92"/>
      <c r="V58" s="92"/>
      <c r="W58" s="92"/>
      <c r="X58" s="97" t="str">
        <f t="shared" si="0"/>
        <v>2024-004 - City of Dallas Sidewalk 2024</v>
      </c>
      <c r="Y58" s="97" t="str">
        <f>IFERROR(VLOOKUP($D58,PM!$A:$H,2,FALSE),"")</f>
        <v>Adam H. Goode</v>
      </c>
      <c r="Z58" s="98">
        <f t="shared" si="1"/>
        <v>45792</v>
      </c>
      <c r="AA58" s="98" t="str">
        <f t="shared" si="2"/>
        <v>Thursday</v>
      </c>
      <c r="AB58" s="99" t="str">
        <f t="shared" si="3"/>
        <v>05/16/2025 6:41 AM</v>
      </c>
      <c r="AC58" s="100">
        <f t="shared" si="4"/>
        <v>367</v>
      </c>
      <c r="AD58" s="100" t="str">
        <f t="shared" si="5"/>
        <v>Not Approved On Time</v>
      </c>
      <c r="AE58" s="101">
        <f t="shared" si="6"/>
        <v>2</v>
      </c>
      <c r="AF58" s="124" t="str">
        <f t="shared" si="7"/>
        <v/>
      </c>
      <c r="AG58" s="101" t="str">
        <f t="shared" si="8"/>
        <v>370 4000B - 463 F P S PVMT 8</v>
      </c>
      <c r="AH58" s="101" t="str">
        <f t="shared" si="9"/>
        <v>240826 - Rodolfo R. Diaz Caballero</v>
      </c>
      <c r="AI58" s="102" t="str">
        <f t="shared" si="10"/>
        <v>Valentin Lopez's Crew</v>
      </c>
    </row>
    <row r="59" spans="1:35" ht="15.75" x14ac:dyDescent="0.25">
      <c r="A59" s="153">
        <v>604638</v>
      </c>
      <c r="B59" s="153" t="s">
        <v>1083</v>
      </c>
      <c r="C59" s="153" t="s">
        <v>1084</v>
      </c>
      <c r="D59" s="153" t="s">
        <v>95</v>
      </c>
      <c r="E59" s="153" t="s">
        <v>96</v>
      </c>
      <c r="F59" s="153" t="s">
        <v>1901</v>
      </c>
      <c r="G59" s="153" t="s">
        <v>1902</v>
      </c>
      <c r="H59" s="153" t="s">
        <v>558</v>
      </c>
      <c r="I59" s="153">
        <v>4</v>
      </c>
      <c r="J59" s="154">
        <v>45792</v>
      </c>
      <c r="K59" s="153" t="s">
        <v>48</v>
      </c>
      <c r="L59" s="153"/>
      <c r="M59" s="153" t="s">
        <v>824</v>
      </c>
      <c r="N59" s="153" t="s">
        <v>72</v>
      </c>
      <c r="O59" s="153" t="s">
        <v>823</v>
      </c>
      <c r="P59" s="153" t="s">
        <v>3019</v>
      </c>
      <c r="Q59" s="153"/>
      <c r="R59" s="153" t="s">
        <v>50</v>
      </c>
      <c r="S59" s="153"/>
      <c r="T59" s="153" t="s">
        <v>50</v>
      </c>
      <c r="U59" s="92"/>
      <c r="V59" s="92"/>
      <c r="W59" s="92"/>
      <c r="X59" s="97" t="str">
        <f t="shared" si="0"/>
        <v>2024-004 - City of Dallas Sidewalk 2024</v>
      </c>
      <c r="Y59" s="97" t="str">
        <f>IFERROR(VLOOKUP($D59,PM!$A:$H,2,FALSE),"")</f>
        <v>Adam H. Goode</v>
      </c>
      <c r="Z59" s="98">
        <f t="shared" si="1"/>
        <v>45792</v>
      </c>
      <c r="AA59" s="98" t="str">
        <f t="shared" si="2"/>
        <v>Thursday</v>
      </c>
      <c r="AB59" s="99" t="str">
        <f t="shared" si="3"/>
        <v>05/16/2025 6:41 AM</v>
      </c>
      <c r="AC59" s="100">
        <f t="shared" si="4"/>
        <v>367</v>
      </c>
      <c r="AD59" s="100" t="str">
        <f t="shared" si="5"/>
        <v>Not Approved On Time</v>
      </c>
      <c r="AE59" s="101">
        <f t="shared" si="6"/>
        <v>4</v>
      </c>
      <c r="AF59" s="124" t="str">
        <f t="shared" si="7"/>
        <v/>
      </c>
      <c r="AG59" s="101" t="str">
        <f t="shared" si="8"/>
        <v>370 4000A - 463 FG PVMT 8</v>
      </c>
      <c r="AH59" s="101" t="str">
        <f t="shared" si="9"/>
        <v>240826 - Rodolfo R. Diaz Caballero</v>
      </c>
      <c r="AI59" s="102" t="str">
        <f t="shared" si="10"/>
        <v>Valentin Lopez's Crew</v>
      </c>
    </row>
    <row r="60" spans="1:35" ht="15.75" x14ac:dyDescent="0.25">
      <c r="A60" s="153">
        <v>604079</v>
      </c>
      <c r="B60" s="153" t="s">
        <v>971</v>
      </c>
      <c r="C60" s="153" t="s">
        <v>972</v>
      </c>
      <c r="D60" s="153" t="s">
        <v>95</v>
      </c>
      <c r="E60" s="153" t="s">
        <v>96</v>
      </c>
      <c r="F60" s="153" t="s">
        <v>975</v>
      </c>
      <c r="G60" s="153" t="s">
        <v>976</v>
      </c>
      <c r="H60" s="153" t="s">
        <v>558</v>
      </c>
      <c r="I60" s="153">
        <v>3</v>
      </c>
      <c r="J60" s="154">
        <v>45791</v>
      </c>
      <c r="K60" s="153" t="s">
        <v>48</v>
      </c>
      <c r="L60" s="153"/>
      <c r="M60" s="153" t="s">
        <v>824</v>
      </c>
      <c r="N60" s="153" t="s">
        <v>72</v>
      </c>
      <c r="O60" s="153" t="s">
        <v>823</v>
      </c>
      <c r="P60" s="153" t="s">
        <v>2534</v>
      </c>
      <c r="Q60" s="153"/>
      <c r="R60" s="153" t="s">
        <v>50</v>
      </c>
      <c r="S60" s="153"/>
      <c r="T60" s="153" t="s">
        <v>50</v>
      </c>
      <c r="U60" s="92"/>
      <c r="V60" s="92"/>
      <c r="W60" s="92"/>
      <c r="X60" s="97" t="str">
        <f t="shared" si="0"/>
        <v>2024-004 - City of Dallas Sidewalk 2024</v>
      </c>
      <c r="Y60" s="97" t="str">
        <f>IFERROR(VLOOKUP($D60,PM!$A:$H,2,FALSE),"")</f>
        <v>Adam H. Goode</v>
      </c>
      <c r="Z60" s="98">
        <f t="shared" si="1"/>
        <v>45791</v>
      </c>
      <c r="AA60" s="98" t="str">
        <f t="shared" si="2"/>
        <v>Wednesday</v>
      </c>
      <c r="AB60" s="99" t="str">
        <f t="shared" si="3"/>
        <v>05/14/2025 9:51 PM</v>
      </c>
      <c r="AC60" s="100">
        <f t="shared" si="4"/>
        <v>367</v>
      </c>
      <c r="AD60" s="100" t="str">
        <f t="shared" si="5"/>
        <v>Not Approved On Time</v>
      </c>
      <c r="AE60" s="101">
        <f t="shared" si="6"/>
        <v>3</v>
      </c>
      <c r="AF60" s="124" t="str">
        <f t="shared" si="7"/>
        <v/>
      </c>
      <c r="AG60" s="101" t="str">
        <f t="shared" si="8"/>
        <v>250 4000B - 455 F P S CURB 18</v>
      </c>
      <c r="AH60" s="101" t="str">
        <f t="shared" si="9"/>
        <v>240822 - Gibran L. Lopez</v>
      </c>
      <c r="AI60" s="102" t="str">
        <f t="shared" si="10"/>
        <v>Valentin Lopez's Crew</v>
      </c>
    </row>
    <row r="61" spans="1:35" ht="15.75" x14ac:dyDescent="0.25">
      <c r="A61" s="153">
        <v>604072</v>
      </c>
      <c r="B61" s="153" t="s">
        <v>971</v>
      </c>
      <c r="C61" s="153" t="s">
        <v>972</v>
      </c>
      <c r="D61" s="153" t="s">
        <v>95</v>
      </c>
      <c r="E61" s="153" t="s">
        <v>96</v>
      </c>
      <c r="F61" s="153" t="s">
        <v>973</v>
      </c>
      <c r="G61" s="153" t="s">
        <v>974</v>
      </c>
      <c r="H61" s="153" t="s">
        <v>558</v>
      </c>
      <c r="I61" s="153">
        <v>2</v>
      </c>
      <c r="J61" s="154">
        <v>45791</v>
      </c>
      <c r="K61" s="153" t="s">
        <v>48</v>
      </c>
      <c r="L61" s="153"/>
      <c r="M61" s="153" t="s">
        <v>824</v>
      </c>
      <c r="N61" s="153" t="s">
        <v>72</v>
      </c>
      <c r="O61" s="153" t="s">
        <v>823</v>
      </c>
      <c r="P61" s="153" t="s">
        <v>2535</v>
      </c>
      <c r="Q61" s="153"/>
      <c r="R61" s="153" t="s">
        <v>50</v>
      </c>
      <c r="S61" s="153"/>
      <c r="T61" s="153" t="s">
        <v>50</v>
      </c>
      <c r="U61" s="92"/>
      <c r="V61" s="92"/>
      <c r="W61" s="92"/>
      <c r="X61" s="97" t="str">
        <f t="shared" si="0"/>
        <v>2024-004 - City of Dallas Sidewalk 2024</v>
      </c>
      <c r="Y61" s="97" t="str">
        <f>IFERROR(VLOOKUP($D61,PM!$A:$H,2,FALSE),"")</f>
        <v>Adam H. Goode</v>
      </c>
      <c r="Z61" s="98">
        <f t="shared" si="1"/>
        <v>45791</v>
      </c>
      <c r="AA61" s="98" t="str">
        <f t="shared" si="2"/>
        <v>Wednesday</v>
      </c>
      <c r="AB61" s="99" t="str">
        <f t="shared" si="3"/>
        <v>05/14/2025 9:49 PM</v>
      </c>
      <c r="AC61" s="100">
        <f t="shared" si="4"/>
        <v>367</v>
      </c>
      <c r="AD61" s="100" t="str">
        <f t="shared" si="5"/>
        <v>Not Approved On Time</v>
      </c>
      <c r="AE61" s="101">
        <f t="shared" si="6"/>
        <v>2</v>
      </c>
      <c r="AF61" s="124" t="str">
        <f t="shared" si="7"/>
        <v/>
      </c>
      <c r="AG61" s="101" t="str">
        <f t="shared" si="8"/>
        <v>250 4000A - 455 FG CURB 18</v>
      </c>
      <c r="AH61" s="101" t="str">
        <f t="shared" si="9"/>
        <v>240822 - Gibran L. Lopez</v>
      </c>
      <c r="AI61" s="102" t="str">
        <f t="shared" si="10"/>
        <v>Valentin Lopez's Crew</v>
      </c>
    </row>
    <row r="62" spans="1:35" ht="15.75" x14ac:dyDescent="0.25">
      <c r="A62" s="153">
        <v>605491</v>
      </c>
      <c r="B62" s="153" t="s">
        <v>1090</v>
      </c>
      <c r="C62" s="153" t="s">
        <v>1091</v>
      </c>
      <c r="D62" s="153" t="s">
        <v>89</v>
      </c>
      <c r="E62" s="153" t="s">
        <v>90</v>
      </c>
      <c r="F62" s="153" t="s">
        <v>624</v>
      </c>
      <c r="G62" s="153" t="s">
        <v>3545</v>
      </c>
      <c r="H62" s="153" t="s">
        <v>558</v>
      </c>
      <c r="I62" s="153">
        <v>5</v>
      </c>
      <c r="J62" s="154">
        <v>45793</v>
      </c>
      <c r="K62" s="153" t="s">
        <v>48</v>
      </c>
      <c r="L62" s="153"/>
      <c r="M62" s="153"/>
      <c r="N62" s="153"/>
      <c r="O62" s="153" t="s">
        <v>1091</v>
      </c>
      <c r="P62" s="153" t="s">
        <v>3546</v>
      </c>
      <c r="Q62" s="153"/>
      <c r="R62" s="153" t="s">
        <v>50</v>
      </c>
      <c r="S62" s="153"/>
      <c r="T62" s="153" t="s">
        <v>50</v>
      </c>
      <c r="U62" s="92"/>
      <c r="V62" s="92"/>
      <c r="W62" s="92"/>
      <c r="X62" s="97" t="str">
        <f t="shared" si="0"/>
        <v>2021-017 - Plano Collin Creek Culvert Imp</v>
      </c>
      <c r="Y62" s="97" t="str">
        <f>IFERROR(VLOOKUP($D62,PM!$A:$H,2,FALSE),"")</f>
        <v>Adam H. Goode</v>
      </c>
      <c r="Z62" s="98">
        <f t="shared" si="1"/>
        <v>45793</v>
      </c>
      <c r="AA62" s="98" t="str">
        <f t="shared" si="2"/>
        <v>Friday</v>
      </c>
      <c r="AB62" s="99" t="str">
        <f t="shared" si="3"/>
        <v>05/19/2025 7:01 AM</v>
      </c>
      <c r="AC62" s="100">
        <f t="shared" si="4"/>
        <v>367</v>
      </c>
      <c r="AD62" s="100" t="str">
        <f t="shared" si="5"/>
        <v>Not Approved On Time</v>
      </c>
      <c r="AE62" s="101">
        <f t="shared" si="6"/>
        <v>5</v>
      </c>
      <c r="AF62" s="124" t="str">
        <f t="shared" si="7"/>
        <v/>
      </c>
      <c r="AG62" s="101" t="str">
        <f t="shared" si="8"/>
        <v>9000 100C - LD INOUT   SHOW UP   REPAIR LA</v>
      </c>
      <c r="AH62" s="101" t="str">
        <f t="shared" si="9"/>
        <v>240468 - Leonel Frayre</v>
      </c>
      <c r="AI62" s="102" t="str">
        <f t="shared" si="10"/>
        <v/>
      </c>
    </row>
    <row r="63" spans="1:35" ht="15.75" x14ac:dyDescent="0.25">
      <c r="A63" s="153">
        <v>604901</v>
      </c>
      <c r="B63" s="153" t="s">
        <v>1090</v>
      </c>
      <c r="C63" s="153" t="s">
        <v>1091</v>
      </c>
      <c r="D63" s="153" t="s">
        <v>95</v>
      </c>
      <c r="E63" s="153" t="s">
        <v>96</v>
      </c>
      <c r="F63" s="153" t="s">
        <v>739</v>
      </c>
      <c r="G63" s="153" t="s">
        <v>740</v>
      </c>
      <c r="H63" s="153" t="s">
        <v>558</v>
      </c>
      <c r="I63" s="153">
        <v>10</v>
      </c>
      <c r="J63" s="154">
        <v>45792</v>
      </c>
      <c r="K63" s="153" t="s">
        <v>48</v>
      </c>
      <c r="L63" s="153"/>
      <c r="M63" s="153"/>
      <c r="N63" s="153"/>
      <c r="O63" s="153" t="s">
        <v>1091</v>
      </c>
      <c r="P63" s="153" t="s">
        <v>3547</v>
      </c>
      <c r="Q63" s="153"/>
      <c r="R63" s="153" t="s">
        <v>50</v>
      </c>
      <c r="S63" s="153"/>
      <c r="T63" s="153" t="s">
        <v>50</v>
      </c>
      <c r="U63" s="92"/>
      <c r="V63" s="92"/>
      <c r="W63" s="92"/>
      <c r="X63" s="97" t="str">
        <f t="shared" si="0"/>
        <v>2024-004 - City of Dallas Sidewalk 2024</v>
      </c>
      <c r="Y63" s="97" t="str">
        <f>IFERROR(VLOOKUP($D63,PM!$A:$H,2,FALSE),"")</f>
        <v>Adam H. Goode</v>
      </c>
      <c r="Z63" s="98">
        <f t="shared" si="1"/>
        <v>45792</v>
      </c>
      <c r="AA63" s="98" t="str">
        <f t="shared" si="2"/>
        <v>Thursday</v>
      </c>
      <c r="AB63" s="99" t="str">
        <f t="shared" si="3"/>
        <v>05/16/2025 5:33 PM</v>
      </c>
      <c r="AC63" s="100">
        <f t="shared" si="4"/>
        <v>367</v>
      </c>
      <c r="AD63" s="100" t="str">
        <f t="shared" si="5"/>
        <v>Not Approved On Time</v>
      </c>
      <c r="AE63" s="101">
        <f t="shared" si="6"/>
        <v>10</v>
      </c>
      <c r="AF63" s="124" t="str">
        <f t="shared" si="7"/>
        <v/>
      </c>
      <c r="AG63" s="101" t="str">
        <f t="shared" si="8"/>
        <v>200 4000A - 355 REM SDW 4</v>
      </c>
      <c r="AH63" s="101" t="str">
        <f t="shared" si="9"/>
        <v>240468 - Leonel Frayre</v>
      </c>
      <c r="AI63" s="102" t="str">
        <f t="shared" si="10"/>
        <v/>
      </c>
    </row>
    <row r="64" spans="1:35" ht="15.75" x14ac:dyDescent="0.25">
      <c r="A64" s="153">
        <v>604902</v>
      </c>
      <c r="B64" s="153" t="s">
        <v>1090</v>
      </c>
      <c r="C64" s="153" t="s">
        <v>1091</v>
      </c>
      <c r="D64" s="153" t="s">
        <v>95</v>
      </c>
      <c r="E64" s="153" t="s">
        <v>96</v>
      </c>
      <c r="F64" s="153" t="s">
        <v>739</v>
      </c>
      <c r="G64" s="153" t="s">
        <v>740</v>
      </c>
      <c r="H64" s="153" t="s">
        <v>558</v>
      </c>
      <c r="I64" s="153">
        <v>5</v>
      </c>
      <c r="J64" s="154">
        <v>45793</v>
      </c>
      <c r="K64" s="153" t="s">
        <v>48</v>
      </c>
      <c r="L64" s="153"/>
      <c r="M64" s="153"/>
      <c r="N64" s="153"/>
      <c r="O64" s="153" t="s">
        <v>1091</v>
      </c>
      <c r="P64" s="153" t="s">
        <v>3547</v>
      </c>
      <c r="Q64" s="153"/>
      <c r="R64" s="153" t="s">
        <v>50</v>
      </c>
      <c r="S64" s="153"/>
      <c r="T64" s="153" t="s">
        <v>50</v>
      </c>
      <c r="U64" s="92"/>
      <c r="V64" s="92"/>
      <c r="W64" s="92"/>
      <c r="X64" s="97" t="str">
        <f t="shared" si="0"/>
        <v>2024-004 - City of Dallas Sidewalk 2024</v>
      </c>
      <c r="Y64" s="97" t="str">
        <f>IFERROR(VLOOKUP($D64,PM!$A:$H,2,FALSE),"")</f>
        <v>Adam H. Goode</v>
      </c>
      <c r="Z64" s="98">
        <f t="shared" si="1"/>
        <v>45793</v>
      </c>
      <c r="AA64" s="98" t="str">
        <f t="shared" si="2"/>
        <v>Friday</v>
      </c>
      <c r="AB64" s="99" t="str">
        <f t="shared" si="3"/>
        <v>05/16/2025 5:33 PM</v>
      </c>
      <c r="AC64" s="100">
        <f t="shared" si="4"/>
        <v>367</v>
      </c>
      <c r="AD64" s="100" t="str">
        <f t="shared" si="5"/>
        <v>Not Approved On Time</v>
      </c>
      <c r="AE64" s="101">
        <f t="shared" si="6"/>
        <v>5</v>
      </c>
      <c r="AF64" s="124" t="str">
        <f t="shared" si="7"/>
        <v/>
      </c>
      <c r="AG64" s="101" t="str">
        <f t="shared" si="8"/>
        <v>200 4000A - 355 REM SDW 4</v>
      </c>
      <c r="AH64" s="101" t="str">
        <f t="shared" si="9"/>
        <v>240468 - Leonel Frayre</v>
      </c>
      <c r="AI64" s="102" t="str">
        <f t="shared" si="10"/>
        <v/>
      </c>
    </row>
    <row r="65" spans="1:35" ht="15.75" x14ac:dyDescent="0.25">
      <c r="A65" s="153">
        <v>604076</v>
      </c>
      <c r="B65" s="153" t="s">
        <v>825</v>
      </c>
      <c r="C65" s="153" t="s">
        <v>826</v>
      </c>
      <c r="D65" s="153" t="s">
        <v>95</v>
      </c>
      <c r="E65" s="153" t="s">
        <v>96</v>
      </c>
      <c r="F65" s="153" t="s">
        <v>1905</v>
      </c>
      <c r="G65" s="153" t="s">
        <v>1906</v>
      </c>
      <c r="H65" s="153" t="s">
        <v>558</v>
      </c>
      <c r="I65" s="153">
        <v>5</v>
      </c>
      <c r="J65" s="154">
        <v>45791</v>
      </c>
      <c r="K65" s="153" t="s">
        <v>48</v>
      </c>
      <c r="L65" s="153"/>
      <c r="M65" s="153" t="s">
        <v>824</v>
      </c>
      <c r="N65" s="153" t="s">
        <v>72</v>
      </c>
      <c r="O65" s="153" t="s">
        <v>823</v>
      </c>
      <c r="P65" s="153" t="s">
        <v>2538</v>
      </c>
      <c r="Q65" s="153"/>
      <c r="R65" s="153" t="s">
        <v>50</v>
      </c>
      <c r="S65" s="153"/>
      <c r="T65" s="153" t="s">
        <v>50</v>
      </c>
      <c r="U65" s="92"/>
      <c r="V65" s="92"/>
      <c r="W65" s="92"/>
      <c r="X65" s="97" t="str">
        <f t="shared" si="0"/>
        <v>2024-004 - City of Dallas Sidewalk 2024</v>
      </c>
      <c r="Y65" s="97" t="str">
        <f>IFERROR(VLOOKUP($D65,PM!$A:$H,2,FALSE),"")</f>
        <v>Adam H. Goode</v>
      </c>
      <c r="Z65" s="98">
        <f t="shared" si="1"/>
        <v>45791</v>
      </c>
      <c r="AA65" s="98" t="str">
        <f t="shared" si="2"/>
        <v>Wednesday</v>
      </c>
      <c r="AB65" s="99" t="str">
        <f t="shared" si="3"/>
        <v>05/14/2025 9:50 PM</v>
      </c>
      <c r="AC65" s="100">
        <f t="shared" si="4"/>
        <v>367</v>
      </c>
      <c r="AD65" s="100" t="str">
        <f t="shared" si="5"/>
        <v>Not Approved On Time</v>
      </c>
      <c r="AE65" s="101">
        <f t="shared" si="6"/>
        <v>5</v>
      </c>
      <c r="AF65" s="124" t="str">
        <f t="shared" si="7"/>
        <v/>
      </c>
      <c r="AG65" s="101" t="str">
        <f t="shared" si="8"/>
        <v>370 4000B - 463 F P S PVMT 8</v>
      </c>
      <c r="AH65" s="101" t="str">
        <f t="shared" si="9"/>
        <v>240025 - Juan C. Candelaria</v>
      </c>
      <c r="AI65" s="102" t="str">
        <f t="shared" si="10"/>
        <v>Valentin Lopez's Crew</v>
      </c>
    </row>
    <row r="66" spans="1:35" ht="15.75" x14ac:dyDescent="0.25">
      <c r="A66" s="153">
        <v>605134</v>
      </c>
      <c r="B66" s="153" t="s">
        <v>741</v>
      </c>
      <c r="C66" s="153" t="s">
        <v>726</v>
      </c>
      <c r="D66" s="153" t="s">
        <v>570</v>
      </c>
      <c r="E66" s="153" t="s">
        <v>723</v>
      </c>
      <c r="F66" s="153" t="s">
        <v>1092</v>
      </c>
      <c r="G66" s="153" t="s">
        <v>1093</v>
      </c>
      <c r="H66" s="153" t="s">
        <v>558</v>
      </c>
      <c r="I66" s="153">
        <v>6</v>
      </c>
      <c r="J66" s="154">
        <v>45793</v>
      </c>
      <c r="K66" s="153" t="s">
        <v>48</v>
      </c>
      <c r="L66" s="153"/>
      <c r="M66" s="153" t="s">
        <v>725</v>
      </c>
      <c r="N66" s="153" t="s">
        <v>49</v>
      </c>
      <c r="O66" s="153" t="s">
        <v>726</v>
      </c>
      <c r="P66" s="153" t="s">
        <v>3548</v>
      </c>
      <c r="Q66" s="153"/>
      <c r="R66" s="153" t="s">
        <v>50</v>
      </c>
      <c r="S66" s="153"/>
      <c r="T66" s="153" t="s">
        <v>50</v>
      </c>
      <c r="U66" s="92"/>
      <c r="V66" s="92"/>
      <c r="W66" s="92"/>
      <c r="X66" s="97" t="str">
        <f t="shared" si="0"/>
        <v>2024-030 - Matagorda SH 35 Bridge Replace</v>
      </c>
      <c r="Y66" s="97" t="str">
        <f>IFERROR(VLOOKUP($D66,PM!$A:$H,2,FALSE),"")</f>
        <v>Luis A. Morales</v>
      </c>
      <c r="Z66" s="98">
        <f t="shared" si="1"/>
        <v>45793</v>
      </c>
      <c r="AA66" s="98" t="str">
        <f t="shared" si="2"/>
        <v>Friday</v>
      </c>
      <c r="AB66" s="99" t="str">
        <f t="shared" si="3"/>
        <v>05/17/2025 10:37 AM</v>
      </c>
      <c r="AC66" s="100">
        <f t="shared" si="4"/>
        <v>367</v>
      </c>
      <c r="AD66" s="100" t="str">
        <f t="shared" si="5"/>
        <v>Not Approved On Time</v>
      </c>
      <c r="AE66" s="101">
        <f t="shared" si="6"/>
        <v>6</v>
      </c>
      <c r="AF66" s="124" t="str">
        <f t="shared" si="7"/>
        <v/>
      </c>
      <c r="AG66" s="101" t="str">
        <f t="shared" si="8"/>
        <v>496 6012L - REM STR Process Load out Conc</v>
      </c>
      <c r="AH66" s="101" t="str">
        <f t="shared" si="9"/>
        <v>440061 - Uriel Garcia-Andrade</v>
      </c>
      <c r="AI66" s="102" t="str">
        <f t="shared" si="10"/>
        <v>Uriel Garcia's Crew</v>
      </c>
    </row>
    <row r="67" spans="1:35" ht="15.75" x14ac:dyDescent="0.25">
      <c r="A67" s="153">
        <v>605135</v>
      </c>
      <c r="B67" s="153" t="s">
        <v>741</v>
      </c>
      <c r="C67" s="153" t="s">
        <v>726</v>
      </c>
      <c r="D67" s="153" t="s">
        <v>570</v>
      </c>
      <c r="E67" s="153" t="s">
        <v>723</v>
      </c>
      <c r="F67" s="153" t="s">
        <v>3032</v>
      </c>
      <c r="G67" s="153" t="s">
        <v>3033</v>
      </c>
      <c r="H67" s="153" t="s">
        <v>558</v>
      </c>
      <c r="I67" s="153">
        <v>2</v>
      </c>
      <c r="J67" s="154">
        <v>45793</v>
      </c>
      <c r="K67" s="153" t="s">
        <v>48</v>
      </c>
      <c r="L67" s="153"/>
      <c r="M67" s="153" t="s">
        <v>725</v>
      </c>
      <c r="N67" s="153" t="s">
        <v>49</v>
      </c>
      <c r="O67" s="153" t="s">
        <v>726</v>
      </c>
      <c r="P67" s="153" t="s">
        <v>3548</v>
      </c>
      <c r="Q67" s="153"/>
      <c r="R67" s="153" t="s">
        <v>50</v>
      </c>
      <c r="S67" s="153"/>
      <c r="T67" s="153" t="s">
        <v>50</v>
      </c>
      <c r="U67" s="92"/>
      <c r="V67" s="92"/>
      <c r="W67" s="92"/>
      <c r="X67" s="97" t="str">
        <f t="shared" si="0"/>
        <v>2024-030 - Matagorda SH 35 Bridge Replace</v>
      </c>
      <c r="Y67" s="97" t="str">
        <f>IFERROR(VLOOKUP($D67,PM!$A:$H,2,FALSE),"")</f>
        <v>Luis A. Morales</v>
      </c>
      <c r="Z67" s="98">
        <f t="shared" si="1"/>
        <v>45793</v>
      </c>
      <c r="AA67" s="98" t="str">
        <f t="shared" si="2"/>
        <v>Friday</v>
      </c>
      <c r="AB67" s="99" t="str">
        <f t="shared" si="3"/>
        <v>05/17/2025 10:37 AM</v>
      </c>
      <c r="AC67" s="100">
        <f t="shared" si="4"/>
        <v>367</v>
      </c>
      <c r="AD67" s="100" t="str">
        <f t="shared" si="5"/>
        <v>Not Approved On Time</v>
      </c>
      <c r="AE67" s="101">
        <f t="shared" si="6"/>
        <v>2</v>
      </c>
      <c r="AF67" s="124" t="str">
        <f t="shared" si="7"/>
        <v/>
      </c>
      <c r="AG67" s="101" t="str">
        <f t="shared" si="8"/>
        <v>8999 6001F - Install Bent Caps</v>
      </c>
      <c r="AH67" s="101" t="str">
        <f t="shared" si="9"/>
        <v>440061 - Uriel Garcia-Andrade</v>
      </c>
      <c r="AI67" s="102" t="str">
        <f t="shared" si="10"/>
        <v>Uriel Garcia's Crew</v>
      </c>
    </row>
    <row r="68" spans="1:35" ht="15.75" x14ac:dyDescent="0.25">
      <c r="A68" s="153">
        <v>605133</v>
      </c>
      <c r="B68" s="153" t="s">
        <v>742</v>
      </c>
      <c r="C68" s="153" t="s">
        <v>743</v>
      </c>
      <c r="D68" s="153" t="s">
        <v>570</v>
      </c>
      <c r="E68" s="153" t="s">
        <v>723</v>
      </c>
      <c r="F68" s="153" t="s">
        <v>1092</v>
      </c>
      <c r="G68" s="153" t="s">
        <v>1093</v>
      </c>
      <c r="H68" s="153" t="s">
        <v>558</v>
      </c>
      <c r="I68" s="153">
        <v>10</v>
      </c>
      <c r="J68" s="154">
        <v>45793</v>
      </c>
      <c r="K68" s="153" t="s">
        <v>48</v>
      </c>
      <c r="L68" s="153"/>
      <c r="M68" s="153" t="s">
        <v>725</v>
      </c>
      <c r="N68" s="153" t="s">
        <v>49</v>
      </c>
      <c r="O68" s="153" t="s">
        <v>726</v>
      </c>
      <c r="P68" s="153" t="s">
        <v>3548</v>
      </c>
      <c r="Q68" s="153"/>
      <c r="R68" s="153" t="s">
        <v>50</v>
      </c>
      <c r="S68" s="153"/>
      <c r="T68" s="153" t="s">
        <v>50</v>
      </c>
      <c r="U68" s="92"/>
      <c r="V68" s="92"/>
      <c r="W68" s="92"/>
      <c r="X68" s="97" t="str">
        <f t="shared" si="0"/>
        <v>2024-030 - Matagorda SH 35 Bridge Replace</v>
      </c>
      <c r="Y68" s="97" t="str">
        <f>IFERROR(VLOOKUP($D68,PM!$A:$H,2,FALSE),"")</f>
        <v>Luis A. Morales</v>
      </c>
      <c r="Z68" s="98">
        <f t="shared" si="1"/>
        <v>45793</v>
      </c>
      <c r="AA68" s="98" t="str">
        <f t="shared" si="2"/>
        <v>Friday</v>
      </c>
      <c r="AB68" s="99" t="str">
        <f t="shared" si="3"/>
        <v>05/17/2025 10:37 AM</v>
      </c>
      <c r="AC68" s="100">
        <f t="shared" si="4"/>
        <v>367</v>
      </c>
      <c r="AD68" s="100" t="str">
        <f t="shared" si="5"/>
        <v>Not Approved On Time</v>
      </c>
      <c r="AE68" s="101">
        <f t="shared" si="6"/>
        <v>10</v>
      </c>
      <c r="AF68" s="124" t="str">
        <f t="shared" si="7"/>
        <v/>
      </c>
      <c r="AG68" s="101" t="str">
        <f t="shared" si="8"/>
        <v>496 6012L - REM STR Process Load out Conc</v>
      </c>
      <c r="AH68" s="101" t="str">
        <f t="shared" si="9"/>
        <v>440442 - Andres Garcia Arreguin</v>
      </c>
      <c r="AI68" s="102" t="str">
        <f t="shared" si="10"/>
        <v>Uriel Garcia's Crew</v>
      </c>
    </row>
    <row r="69" spans="1:35" ht="15.75" x14ac:dyDescent="0.25">
      <c r="A69" s="153">
        <v>605136</v>
      </c>
      <c r="B69" s="153" t="s">
        <v>744</v>
      </c>
      <c r="C69" s="153" t="s">
        <v>745</v>
      </c>
      <c r="D69" s="153" t="s">
        <v>570</v>
      </c>
      <c r="E69" s="153" t="s">
        <v>723</v>
      </c>
      <c r="F69" s="153" t="s">
        <v>3032</v>
      </c>
      <c r="G69" s="153" t="s">
        <v>3033</v>
      </c>
      <c r="H69" s="153" t="s">
        <v>558</v>
      </c>
      <c r="I69" s="153">
        <v>10</v>
      </c>
      <c r="J69" s="154">
        <v>45793</v>
      </c>
      <c r="K69" s="153" t="s">
        <v>48</v>
      </c>
      <c r="L69" s="153"/>
      <c r="M69" s="153" t="s">
        <v>725</v>
      </c>
      <c r="N69" s="153" t="s">
        <v>49</v>
      </c>
      <c r="O69" s="153" t="s">
        <v>726</v>
      </c>
      <c r="P69" s="153" t="s">
        <v>3548</v>
      </c>
      <c r="Q69" s="153"/>
      <c r="R69" s="153" t="s">
        <v>50</v>
      </c>
      <c r="S69" s="153"/>
      <c r="T69" s="153" t="s">
        <v>50</v>
      </c>
      <c r="U69" s="92"/>
      <c r="V69" s="92"/>
      <c r="W69" s="92"/>
      <c r="X69" s="97" t="str">
        <f t="shared" si="0"/>
        <v>2024-030 - Matagorda SH 35 Bridge Replace</v>
      </c>
      <c r="Y69" s="97" t="str">
        <f>IFERROR(VLOOKUP($D69,PM!$A:$H,2,FALSE),"")</f>
        <v>Luis A. Morales</v>
      </c>
      <c r="Z69" s="98">
        <f t="shared" si="1"/>
        <v>45793</v>
      </c>
      <c r="AA69" s="98" t="str">
        <f t="shared" si="2"/>
        <v>Friday</v>
      </c>
      <c r="AB69" s="99" t="str">
        <f t="shared" si="3"/>
        <v>05/17/2025 10:37 AM</v>
      </c>
      <c r="AC69" s="100">
        <f t="shared" si="4"/>
        <v>367</v>
      </c>
      <c r="AD69" s="100" t="str">
        <f t="shared" si="5"/>
        <v>Not Approved On Time</v>
      </c>
      <c r="AE69" s="101">
        <f t="shared" si="6"/>
        <v>10</v>
      </c>
      <c r="AF69" s="124" t="str">
        <f t="shared" si="7"/>
        <v/>
      </c>
      <c r="AG69" s="101" t="str">
        <f t="shared" si="8"/>
        <v>8999 6001F - Install Bent Caps</v>
      </c>
      <c r="AH69" s="101" t="str">
        <f t="shared" si="9"/>
        <v>440257 - Luis A. Rivera-Moreno</v>
      </c>
      <c r="AI69" s="102" t="str">
        <f t="shared" si="10"/>
        <v>Uriel Garcia's Crew</v>
      </c>
    </row>
    <row r="70" spans="1:35" ht="15.75" x14ac:dyDescent="0.25">
      <c r="A70" s="153">
        <v>605138</v>
      </c>
      <c r="B70" s="153" t="s">
        <v>746</v>
      </c>
      <c r="C70" s="153" t="s">
        <v>747</v>
      </c>
      <c r="D70" s="153" t="s">
        <v>570</v>
      </c>
      <c r="E70" s="153" t="s">
        <v>723</v>
      </c>
      <c r="F70" s="153" t="s">
        <v>2548</v>
      </c>
      <c r="G70" s="153" t="s">
        <v>2549</v>
      </c>
      <c r="H70" s="153" t="s">
        <v>558</v>
      </c>
      <c r="I70" s="153">
        <v>10</v>
      </c>
      <c r="J70" s="154">
        <v>45793</v>
      </c>
      <c r="K70" s="153" t="s">
        <v>48</v>
      </c>
      <c r="L70" s="153"/>
      <c r="M70" s="153" t="s">
        <v>725</v>
      </c>
      <c r="N70" s="153" t="s">
        <v>49</v>
      </c>
      <c r="O70" s="153" t="s">
        <v>726</v>
      </c>
      <c r="P70" s="153" t="s">
        <v>3548</v>
      </c>
      <c r="Q70" s="153"/>
      <c r="R70" s="153" t="s">
        <v>50</v>
      </c>
      <c r="S70" s="153"/>
      <c r="T70" s="153" t="s">
        <v>50</v>
      </c>
      <c r="U70" s="92"/>
      <c r="V70" s="92"/>
      <c r="W70" s="92"/>
      <c r="X70" s="97" t="str">
        <f t="shared" si="0"/>
        <v>2024-030 - Matagorda SH 35 Bridge Replace</v>
      </c>
      <c r="Y70" s="97" t="str">
        <f>IFERROR(VLOOKUP($D70,PM!$A:$H,2,FALSE),"")</f>
        <v>Luis A. Morales</v>
      </c>
      <c r="Z70" s="98">
        <f t="shared" si="1"/>
        <v>45793</v>
      </c>
      <c r="AA70" s="98" t="str">
        <f t="shared" si="2"/>
        <v>Friday</v>
      </c>
      <c r="AB70" s="99" t="str">
        <f t="shared" si="3"/>
        <v>05/17/2025 10:37 AM</v>
      </c>
      <c r="AC70" s="100">
        <f t="shared" si="4"/>
        <v>367</v>
      </c>
      <c r="AD70" s="100" t="str">
        <f t="shared" si="5"/>
        <v>Not Approved On Time</v>
      </c>
      <c r="AE70" s="101">
        <f t="shared" si="6"/>
        <v>10</v>
      </c>
      <c r="AF70" s="124" t="str">
        <f t="shared" si="7"/>
        <v/>
      </c>
      <c r="AG70" s="101" t="str">
        <f t="shared" si="8"/>
        <v>8999 6001J - Unload all Materials</v>
      </c>
      <c r="AH70" s="101" t="str">
        <f t="shared" si="9"/>
        <v>440462 - Reynaldo A. Garcia Arreguin</v>
      </c>
      <c r="AI70" s="102" t="str">
        <f t="shared" si="10"/>
        <v>Uriel Garcia's Crew</v>
      </c>
    </row>
    <row r="71" spans="1:35" ht="15.75" x14ac:dyDescent="0.25">
      <c r="A71" s="153">
        <v>604319</v>
      </c>
      <c r="B71" s="153" t="s">
        <v>3023</v>
      </c>
      <c r="C71" s="153" t="s">
        <v>3024</v>
      </c>
      <c r="D71" s="153" t="s">
        <v>543</v>
      </c>
      <c r="E71" s="153" t="s">
        <v>567</v>
      </c>
      <c r="F71" s="153" t="s">
        <v>53</v>
      </c>
      <c r="G71" s="153" t="s">
        <v>54</v>
      </c>
      <c r="H71" s="153" t="s">
        <v>782</v>
      </c>
      <c r="I71" s="153">
        <v>4</v>
      </c>
      <c r="J71" s="154">
        <v>45792</v>
      </c>
      <c r="K71" s="153" t="s">
        <v>48</v>
      </c>
      <c r="L71" s="153"/>
      <c r="M71" s="153"/>
      <c r="N71" s="153"/>
      <c r="O71" s="153" t="s">
        <v>3024</v>
      </c>
      <c r="P71" s="153" t="s">
        <v>3026</v>
      </c>
      <c r="Q71" s="153"/>
      <c r="R71" s="153" t="s">
        <v>50</v>
      </c>
      <c r="S71" s="153"/>
      <c r="T71" s="153" t="s">
        <v>50</v>
      </c>
      <c r="U71" s="92"/>
      <c r="V71" s="92"/>
      <c r="W71" s="92"/>
      <c r="X71" s="97" t="str">
        <f t="shared" ref="X71:X134" si="11">$D71&amp;" - "&amp;$E71</f>
        <v>2024-027 - NTTA Fracture Critical Bridge</v>
      </c>
      <c r="Y71" s="97" t="str">
        <f>IFERROR(VLOOKUP($D71,PM!$A:$H,2,FALSE),"")</f>
        <v>Bikhyat Adhikari</v>
      </c>
      <c r="Z71" s="98">
        <f t="shared" ref="Z71:Z134" si="12">$J71</f>
        <v>45792</v>
      </c>
      <c r="AA71" s="98" t="str">
        <f t="shared" ref="AA71:AA134" si="13">TEXT($J71,"dddd")</f>
        <v>Thursday</v>
      </c>
      <c r="AB71" s="99" t="str">
        <f t="shared" ref="AB71:AB134" si="14">TEXT(DATE(MID($P71,7,4), LEFT($P71,2), MID($P71,4,2)) + TIME(LEFT(MID($P71,13,5),2), RIGHT(MID($P71,13,5),2), 0), "MM/DD/YYYY h:mm AM/PM")</f>
        <v>05/15/2025 10:38 AM</v>
      </c>
      <c r="AC71" s="100">
        <f t="shared" ref="AC71:AC134" si="15">IFERROR(DATE(LEFT($T71,4), MID($T71,6,2), MID($T71,9,2)) + TIME(MID($T71,12,2), MID($T71,15,2), MID($T71,18,2)),"")</f>
        <v>367</v>
      </c>
      <c r="AD71" s="100" t="str">
        <f t="shared" ref="AD71:AD134" si="16">IF(OR($AB71="1/1/01 12:00 AM", $AB71=""), "Not Approved", IF(VALUE($AB71) &lt;= (VALUE($AC71) + 1 + TIME(9, 0, 0)), "Approved On Time", "Not Approved On Time"))</f>
        <v>Not Approved On Time</v>
      </c>
      <c r="AE71" s="101">
        <f t="shared" ref="AE71:AE134" si="17">$I71</f>
        <v>4</v>
      </c>
      <c r="AF71" s="124" t="str">
        <f t="shared" ref="AF71:AF134" si="18">IF(SUMIF($X$6:$X$2297, "*", $AI$6:$AI$2297) &gt; 0, SUMIFS($AI$6:$AI$2297, $X$6:$X$2297, "Approved On Time") / SUMIF($X$6:$X$2297, "*", $AI$6:$AI$2297), "")</f>
        <v/>
      </c>
      <c r="AG71" s="101" t="str">
        <f t="shared" ref="AG71:AG134" si="19">$F71&amp;" - "&amp;G71</f>
        <v>9000 100A - PROJECT MANAGER ENGINEER</v>
      </c>
      <c r="AH71" s="101" t="str">
        <f t="shared" ref="AH71:AH134" si="20">$B71&amp;" - "&amp;$C71</f>
        <v>210093 - Grecia Mancha Camacho</v>
      </c>
      <c r="AI71" s="102" t="str">
        <f t="shared" ref="AI71:AI134" si="21">IF($M71="","",$M71)</f>
        <v/>
      </c>
    </row>
    <row r="72" spans="1:35" ht="15.75" x14ac:dyDescent="0.25">
      <c r="A72" s="153">
        <v>605137</v>
      </c>
      <c r="B72" s="153" t="s">
        <v>756</v>
      </c>
      <c r="C72" s="153" t="s">
        <v>757</v>
      </c>
      <c r="D72" s="153" t="s">
        <v>570</v>
      </c>
      <c r="E72" s="153" t="s">
        <v>723</v>
      </c>
      <c r="F72" s="153" t="s">
        <v>3032</v>
      </c>
      <c r="G72" s="153" t="s">
        <v>3033</v>
      </c>
      <c r="H72" s="153" t="s">
        <v>558</v>
      </c>
      <c r="I72" s="153">
        <v>10</v>
      </c>
      <c r="J72" s="154">
        <v>45793</v>
      </c>
      <c r="K72" s="153" t="s">
        <v>48</v>
      </c>
      <c r="L72" s="153"/>
      <c r="M72" s="153" t="s">
        <v>725</v>
      </c>
      <c r="N72" s="153" t="s">
        <v>49</v>
      </c>
      <c r="O72" s="153" t="s">
        <v>726</v>
      </c>
      <c r="P72" s="153" t="s">
        <v>3548</v>
      </c>
      <c r="Q72" s="153"/>
      <c r="R72" s="153" t="s">
        <v>50</v>
      </c>
      <c r="S72" s="153"/>
      <c r="T72" s="153" t="s">
        <v>50</v>
      </c>
      <c r="U72" s="92"/>
      <c r="V72" s="92"/>
      <c r="W72" s="92"/>
      <c r="X72" s="97" t="str">
        <f t="shared" si="11"/>
        <v>2024-030 - Matagorda SH 35 Bridge Replace</v>
      </c>
      <c r="Y72" s="97" t="str">
        <f>IFERROR(VLOOKUP($D72,PM!$A:$H,2,FALSE),"")</f>
        <v>Luis A. Morales</v>
      </c>
      <c r="Z72" s="98">
        <f t="shared" si="12"/>
        <v>45793</v>
      </c>
      <c r="AA72" s="98" t="str">
        <f t="shared" si="13"/>
        <v>Friday</v>
      </c>
      <c r="AB72" s="99" t="str">
        <f t="shared" si="14"/>
        <v>05/17/2025 10:37 AM</v>
      </c>
      <c r="AC72" s="100">
        <f t="shared" si="15"/>
        <v>367</v>
      </c>
      <c r="AD72" s="100" t="str">
        <f t="shared" si="16"/>
        <v>Not Approved On Time</v>
      </c>
      <c r="AE72" s="101">
        <f t="shared" si="17"/>
        <v>10</v>
      </c>
      <c r="AF72" s="124" t="str">
        <f t="shared" si="18"/>
        <v/>
      </c>
      <c r="AG72" s="101" t="str">
        <f t="shared" si="19"/>
        <v>8999 6001F - Install Bent Caps</v>
      </c>
      <c r="AH72" s="101" t="str">
        <f t="shared" si="20"/>
        <v>440122 - Miguel A. Fonseca-Resto</v>
      </c>
      <c r="AI72" s="102" t="str">
        <f t="shared" si="21"/>
        <v>Uriel Garcia's Crew</v>
      </c>
    </row>
    <row r="73" spans="1:35" ht="15.75" x14ac:dyDescent="0.25">
      <c r="A73" s="153">
        <v>605132</v>
      </c>
      <c r="B73" s="153" t="s">
        <v>748</v>
      </c>
      <c r="C73" s="153" t="s">
        <v>749</v>
      </c>
      <c r="D73" s="153" t="s">
        <v>570</v>
      </c>
      <c r="E73" s="153" t="s">
        <v>723</v>
      </c>
      <c r="F73" s="153" t="s">
        <v>1092</v>
      </c>
      <c r="G73" s="153" t="s">
        <v>1093</v>
      </c>
      <c r="H73" s="153" t="s">
        <v>558</v>
      </c>
      <c r="I73" s="153">
        <v>10</v>
      </c>
      <c r="J73" s="154">
        <v>45793</v>
      </c>
      <c r="K73" s="153" t="s">
        <v>48</v>
      </c>
      <c r="L73" s="153"/>
      <c r="M73" s="153" t="s">
        <v>725</v>
      </c>
      <c r="N73" s="153" t="s">
        <v>49</v>
      </c>
      <c r="O73" s="153" t="s">
        <v>726</v>
      </c>
      <c r="P73" s="153" t="s">
        <v>3548</v>
      </c>
      <c r="Q73" s="153"/>
      <c r="R73" s="153" t="s">
        <v>50</v>
      </c>
      <c r="S73" s="153"/>
      <c r="T73" s="153" t="s">
        <v>50</v>
      </c>
      <c r="U73" s="92"/>
      <c r="V73" s="92"/>
      <c r="W73" s="92"/>
      <c r="X73" s="97" t="str">
        <f t="shared" si="11"/>
        <v>2024-030 - Matagorda SH 35 Bridge Replace</v>
      </c>
      <c r="Y73" s="97" t="str">
        <f>IFERROR(VLOOKUP($D73,PM!$A:$H,2,FALSE),"")</f>
        <v>Luis A. Morales</v>
      </c>
      <c r="Z73" s="98">
        <f t="shared" si="12"/>
        <v>45793</v>
      </c>
      <c r="AA73" s="98" t="str">
        <f t="shared" si="13"/>
        <v>Friday</v>
      </c>
      <c r="AB73" s="99" t="str">
        <f t="shared" si="14"/>
        <v>05/17/2025 10:37 AM</v>
      </c>
      <c r="AC73" s="100">
        <f t="shared" si="15"/>
        <v>367</v>
      </c>
      <c r="AD73" s="100" t="str">
        <f t="shared" si="16"/>
        <v>Not Approved On Time</v>
      </c>
      <c r="AE73" s="101">
        <f t="shared" si="17"/>
        <v>10</v>
      </c>
      <c r="AF73" s="124" t="str">
        <f t="shared" si="18"/>
        <v/>
      </c>
      <c r="AG73" s="101" t="str">
        <f t="shared" si="19"/>
        <v>496 6012L - REM STR Process Load out Conc</v>
      </c>
      <c r="AH73" s="101" t="str">
        <f t="shared" si="20"/>
        <v>440128 - Juan F. Baena</v>
      </c>
      <c r="AI73" s="102" t="str">
        <f t="shared" si="21"/>
        <v>Uriel Garcia's Crew</v>
      </c>
    </row>
    <row r="74" spans="1:35" ht="15.75" x14ac:dyDescent="0.25">
      <c r="A74" s="153">
        <v>604266</v>
      </c>
      <c r="B74" s="153" t="s">
        <v>561</v>
      </c>
      <c r="C74" s="153" t="s">
        <v>147</v>
      </c>
      <c r="D74" s="153" t="s">
        <v>95</v>
      </c>
      <c r="E74" s="153" t="s">
        <v>96</v>
      </c>
      <c r="F74" s="153" t="s">
        <v>1147</v>
      </c>
      <c r="G74" s="153" t="s">
        <v>1148</v>
      </c>
      <c r="H74" s="153" t="s">
        <v>558</v>
      </c>
      <c r="I74" s="153">
        <v>5</v>
      </c>
      <c r="J74" s="154">
        <v>45791</v>
      </c>
      <c r="K74" s="153" t="s">
        <v>48</v>
      </c>
      <c r="L74" s="153"/>
      <c r="M74" s="153" t="s">
        <v>148</v>
      </c>
      <c r="N74" s="153" t="s">
        <v>72</v>
      </c>
      <c r="O74" s="153" t="s">
        <v>147</v>
      </c>
      <c r="P74" s="153" t="s">
        <v>2796</v>
      </c>
      <c r="Q74" s="153"/>
      <c r="R74" s="153" t="s">
        <v>50</v>
      </c>
      <c r="S74" s="153"/>
      <c r="T74" s="153" t="s">
        <v>50</v>
      </c>
      <c r="U74" s="92"/>
      <c r="V74" s="92"/>
      <c r="W74" s="92"/>
      <c r="X74" s="97" t="str">
        <f t="shared" si="11"/>
        <v>2024-004 - City of Dallas Sidewalk 2024</v>
      </c>
      <c r="Y74" s="97" t="str">
        <f>IFERROR(VLOOKUP($D74,PM!$A:$H,2,FALSE),"")</f>
        <v>Adam H. Goode</v>
      </c>
      <c r="Z74" s="98">
        <f t="shared" si="12"/>
        <v>45791</v>
      </c>
      <c r="AA74" s="98" t="str">
        <f t="shared" si="13"/>
        <v>Wednesday</v>
      </c>
      <c r="AB74" s="99" t="str">
        <f t="shared" si="14"/>
        <v>05/15/2025 7:54 AM</v>
      </c>
      <c r="AC74" s="100">
        <f t="shared" si="15"/>
        <v>367</v>
      </c>
      <c r="AD74" s="100" t="str">
        <f t="shared" si="16"/>
        <v>Not Approved On Time</v>
      </c>
      <c r="AE74" s="101">
        <f t="shared" si="17"/>
        <v>5</v>
      </c>
      <c r="AF74" s="124" t="str">
        <f t="shared" si="18"/>
        <v/>
      </c>
      <c r="AG74" s="101" t="str">
        <f t="shared" si="19"/>
        <v>280 4000B - 432 F P S DRIVE 8</v>
      </c>
      <c r="AH74" s="101" t="str">
        <f t="shared" si="20"/>
        <v>240067 - Jose M. Rangel</v>
      </c>
      <c r="AI74" s="102" t="str">
        <f t="shared" si="21"/>
        <v>Jose Rangel's Crew</v>
      </c>
    </row>
    <row r="75" spans="1:35" ht="15.75" x14ac:dyDescent="0.25">
      <c r="A75" s="153">
        <v>604457</v>
      </c>
      <c r="B75" s="153" t="s">
        <v>561</v>
      </c>
      <c r="C75" s="153" t="s">
        <v>147</v>
      </c>
      <c r="D75" s="153" t="s">
        <v>95</v>
      </c>
      <c r="E75" s="153" t="s">
        <v>96</v>
      </c>
      <c r="F75" s="153" t="s">
        <v>729</v>
      </c>
      <c r="G75" s="153" t="s">
        <v>730</v>
      </c>
      <c r="H75" s="153" t="s">
        <v>558</v>
      </c>
      <c r="I75" s="153">
        <v>2</v>
      </c>
      <c r="J75" s="154">
        <v>45792</v>
      </c>
      <c r="K75" s="153" t="s">
        <v>48</v>
      </c>
      <c r="L75" s="153"/>
      <c r="M75" s="153" t="s">
        <v>148</v>
      </c>
      <c r="N75" s="153" t="s">
        <v>72</v>
      </c>
      <c r="O75" s="153" t="s">
        <v>147</v>
      </c>
      <c r="P75" s="153" t="s">
        <v>3028</v>
      </c>
      <c r="Q75" s="153"/>
      <c r="R75" s="153" t="s">
        <v>50</v>
      </c>
      <c r="S75" s="153"/>
      <c r="T75" s="153" t="s">
        <v>50</v>
      </c>
      <c r="U75" s="92"/>
      <c r="V75" s="92"/>
      <c r="W75" s="92"/>
      <c r="X75" s="97" t="str">
        <f t="shared" si="11"/>
        <v>2024-004 - City of Dallas Sidewalk 2024</v>
      </c>
      <c r="Y75" s="97" t="str">
        <f>IFERROR(VLOOKUP($D75,PM!$A:$H,2,FALSE),"")</f>
        <v>Adam H. Goode</v>
      </c>
      <c r="Z75" s="98">
        <f t="shared" si="12"/>
        <v>45792</v>
      </c>
      <c r="AA75" s="98" t="str">
        <f t="shared" si="13"/>
        <v>Thursday</v>
      </c>
      <c r="AB75" s="99" t="str">
        <f t="shared" si="14"/>
        <v>05/15/2025 6:46 PM</v>
      </c>
      <c r="AC75" s="100">
        <f t="shared" si="15"/>
        <v>367</v>
      </c>
      <c r="AD75" s="100" t="str">
        <f t="shared" si="16"/>
        <v>Not Approved On Time</v>
      </c>
      <c r="AE75" s="101">
        <f t="shared" si="17"/>
        <v>2</v>
      </c>
      <c r="AF75" s="124" t="str">
        <f t="shared" si="18"/>
        <v/>
      </c>
      <c r="AG75" s="101" t="str">
        <f t="shared" si="19"/>
        <v>200 4000C - 355 F P S SDW 4</v>
      </c>
      <c r="AH75" s="101" t="str">
        <f t="shared" si="20"/>
        <v>240067 - Jose M. Rangel</v>
      </c>
      <c r="AI75" s="102" t="str">
        <f t="shared" si="21"/>
        <v>Jose Rangel's Crew</v>
      </c>
    </row>
    <row r="76" spans="1:35" ht="15.75" x14ac:dyDescent="0.25">
      <c r="A76" s="153">
        <v>604458</v>
      </c>
      <c r="B76" s="153" t="s">
        <v>561</v>
      </c>
      <c r="C76" s="153" t="s">
        <v>147</v>
      </c>
      <c r="D76" s="153" t="s">
        <v>95</v>
      </c>
      <c r="E76" s="153" t="s">
        <v>96</v>
      </c>
      <c r="F76" s="153" t="s">
        <v>727</v>
      </c>
      <c r="G76" s="153" t="s">
        <v>728</v>
      </c>
      <c r="H76" s="153" t="s">
        <v>558</v>
      </c>
      <c r="I76" s="153">
        <v>2</v>
      </c>
      <c r="J76" s="154">
        <v>45792</v>
      </c>
      <c r="K76" s="153" t="s">
        <v>48</v>
      </c>
      <c r="L76" s="153"/>
      <c r="M76" s="153" t="s">
        <v>148</v>
      </c>
      <c r="N76" s="153" t="s">
        <v>72</v>
      </c>
      <c r="O76" s="153" t="s">
        <v>147</v>
      </c>
      <c r="P76" s="153" t="s">
        <v>3028</v>
      </c>
      <c r="Q76" s="153"/>
      <c r="R76" s="153" t="s">
        <v>50</v>
      </c>
      <c r="S76" s="153"/>
      <c r="T76" s="153" t="s">
        <v>50</v>
      </c>
      <c r="U76" s="92"/>
      <c r="V76" s="92"/>
      <c r="W76" s="92"/>
      <c r="X76" s="97" t="str">
        <f t="shared" si="11"/>
        <v>2024-004 - City of Dallas Sidewalk 2024</v>
      </c>
      <c r="Y76" s="97" t="str">
        <f>IFERROR(VLOOKUP($D76,PM!$A:$H,2,FALSE),"")</f>
        <v>Adam H. Goode</v>
      </c>
      <c r="Z76" s="98">
        <f t="shared" si="12"/>
        <v>45792</v>
      </c>
      <c r="AA76" s="98" t="str">
        <f t="shared" si="13"/>
        <v>Thursday</v>
      </c>
      <c r="AB76" s="99" t="str">
        <f t="shared" si="14"/>
        <v>05/15/2025 6:46 PM</v>
      </c>
      <c r="AC76" s="100">
        <f t="shared" si="15"/>
        <v>367</v>
      </c>
      <c r="AD76" s="100" t="str">
        <f t="shared" si="16"/>
        <v>Not Approved On Time</v>
      </c>
      <c r="AE76" s="101">
        <f t="shared" si="17"/>
        <v>2</v>
      </c>
      <c r="AF76" s="124" t="str">
        <f t="shared" si="18"/>
        <v/>
      </c>
      <c r="AG76" s="101" t="str">
        <f t="shared" si="19"/>
        <v>200 4000B - 355 FG SDW 4</v>
      </c>
      <c r="AH76" s="101" t="str">
        <f t="shared" si="20"/>
        <v>240067 - Jose M. Rangel</v>
      </c>
      <c r="AI76" s="102" t="str">
        <f t="shared" si="21"/>
        <v>Jose Rangel's Crew</v>
      </c>
    </row>
    <row r="77" spans="1:35" ht="15.75" x14ac:dyDescent="0.25">
      <c r="A77" s="153">
        <v>604459</v>
      </c>
      <c r="B77" s="153" t="s">
        <v>561</v>
      </c>
      <c r="C77" s="153" t="s">
        <v>147</v>
      </c>
      <c r="D77" s="153" t="s">
        <v>95</v>
      </c>
      <c r="E77" s="153" t="s">
        <v>96</v>
      </c>
      <c r="F77" s="153" t="s">
        <v>1982</v>
      </c>
      <c r="G77" s="153" t="s">
        <v>1983</v>
      </c>
      <c r="H77" s="153" t="s">
        <v>558</v>
      </c>
      <c r="I77" s="153">
        <v>2</v>
      </c>
      <c r="J77" s="154">
        <v>45792</v>
      </c>
      <c r="K77" s="153" t="s">
        <v>48</v>
      </c>
      <c r="L77" s="153"/>
      <c r="M77" s="153" t="s">
        <v>148</v>
      </c>
      <c r="N77" s="153" t="s">
        <v>72</v>
      </c>
      <c r="O77" s="153" t="s">
        <v>147</v>
      </c>
      <c r="P77" s="153" t="s">
        <v>3028</v>
      </c>
      <c r="Q77" s="153"/>
      <c r="R77" s="153" t="s">
        <v>50</v>
      </c>
      <c r="S77" s="153"/>
      <c r="T77" s="153" t="s">
        <v>50</v>
      </c>
      <c r="U77" s="92"/>
      <c r="V77" s="92"/>
      <c r="W77" s="92"/>
      <c r="X77" s="97" t="str">
        <f t="shared" si="11"/>
        <v>2024-004 - City of Dallas Sidewalk 2024</v>
      </c>
      <c r="Y77" s="97" t="str">
        <f>IFERROR(VLOOKUP($D77,PM!$A:$H,2,FALSE),"")</f>
        <v>Adam H. Goode</v>
      </c>
      <c r="Z77" s="98">
        <f t="shared" si="12"/>
        <v>45792</v>
      </c>
      <c r="AA77" s="98" t="str">
        <f t="shared" si="13"/>
        <v>Thursday</v>
      </c>
      <c r="AB77" s="99" t="str">
        <f t="shared" si="14"/>
        <v>05/15/2025 6:46 PM</v>
      </c>
      <c r="AC77" s="100">
        <f t="shared" si="15"/>
        <v>367</v>
      </c>
      <c r="AD77" s="100" t="str">
        <f t="shared" si="16"/>
        <v>Not Approved On Time</v>
      </c>
      <c r="AE77" s="101">
        <f t="shared" si="17"/>
        <v>2</v>
      </c>
      <c r="AF77" s="124" t="str">
        <f t="shared" si="18"/>
        <v/>
      </c>
      <c r="AG77" s="101" t="str">
        <f t="shared" si="19"/>
        <v>460 4000A - 623 INS DOWEL SDW LUG</v>
      </c>
      <c r="AH77" s="101" t="str">
        <f t="shared" si="20"/>
        <v>240067 - Jose M. Rangel</v>
      </c>
      <c r="AI77" s="102" t="str">
        <f t="shared" si="21"/>
        <v>Jose Rangel's Crew</v>
      </c>
    </row>
    <row r="78" spans="1:35" ht="15.75" x14ac:dyDescent="0.25">
      <c r="A78" s="153">
        <v>604460</v>
      </c>
      <c r="B78" s="153" t="s">
        <v>561</v>
      </c>
      <c r="C78" s="153" t="s">
        <v>147</v>
      </c>
      <c r="D78" s="153" t="s">
        <v>95</v>
      </c>
      <c r="E78" s="153" t="s">
        <v>96</v>
      </c>
      <c r="F78" s="153" t="s">
        <v>1181</v>
      </c>
      <c r="G78" s="153" t="s">
        <v>1182</v>
      </c>
      <c r="H78" s="153" t="s">
        <v>558</v>
      </c>
      <c r="I78" s="153">
        <v>2</v>
      </c>
      <c r="J78" s="154">
        <v>45792</v>
      </c>
      <c r="K78" s="153" t="s">
        <v>48</v>
      </c>
      <c r="L78" s="153"/>
      <c r="M78" s="153" t="s">
        <v>148</v>
      </c>
      <c r="N78" s="153" t="s">
        <v>72</v>
      </c>
      <c r="O78" s="153" t="s">
        <v>147</v>
      </c>
      <c r="P78" s="153" t="s">
        <v>3028</v>
      </c>
      <c r="Q78" s="153"/>
      <c r="R78" s="153" t="s">
        <v>50</v>
      </c>
      <c r="S78" s="153"/>
      <c r="T78" s="153" t="s">
        <v>50</v>
      </c>
      <c r="U78" s="92"/>
      <c r="V78" s="92"/>
      <c r="W78" s="92"/>
      <c r="X78" s="97" t="str">
        <f t="shared" si="11"/>
        <v>2024-004 - City of Dallas Sidewalk 2024</v>
      </c>
      <c r="Y78" s="97" t="str">
        <f>IFERROR(VLOOKUP($D78,PM!$A:$H,2,FALSE),"")</f>
        <v>Adam H. Goode</v>
      </c>
      <c r="Z78" s="98">
        <f t="shared" si="12"/>
        <v>45792</v>
      </c>
      <c r="AA78" s="98" t="str">
        <f t="shared" si="13"/>
        <v>Thursday</v>
      </c>
      <c r="AB78" s="99" t="str">
        <f t="shared" si="14"/>
        <v>05/15/2025 6:46 PM</v>
      </c>
      <c r="AC78" s="100">
        <f t="shared" si="15"/>
        <v>367</v>
      </c>
      <c r="AD78" s="100" t="str">
        <f t="shared" si="16"/>
        <v>Not Approved On Time</v>
      </c>
      <c r="AE78" s="101">
        <f t="shared" si="17"/>
        <v>2</v>
      </c>
      <c r="AF78" s="124" t="str">
        <f t="shared" si="18"/>
        <v/>
      </c>
      <c r="AG78" s="101" t="str">
        <f t="shared" si="19"/>
        <v>190 4000B - 355 F P S SDW CURB</v>
      </c>
      <c r="AH78" s="101" t="str">
        <f t="shared" si="20"/>
        <v>240067 - Jose M. Rangel</v>
      </c>
      <c r="AI78" s="102" t="str">
        <f t="shared" si="21"/>
        <v>Jose Rangel's Crew</v>
      </c>
    </row>
    <row r="79" spans="1:35" ht="15.75" x14ac:dyDescent="0.25">
      <c r="A79" s="153">
        <v>604923</v>
      </c>
      <c r="B79" s="153" t="s">
        <v>561</v>
      </c>
      <c r="C79" s="153" t="s">
        <v>147</v>
      </c>
      <c r="D79" s="153" t="s">
        <v>95</v>
      </c>
      <c r="E79" s="153" t="s">
        <v>96</v>
      </c>
      <c r="F79" s="153" t="s">
        <v>3549</v>
      </c>
      <c r="G79" s="153" t="s">
        <v>3550</v>
      </c>
      <c r="H79" s="153" t="s">
        <v>558</v>
      </c>
      <c r="I79" s="153">
        <v>4</v>
      </c>
      <c r="J79" s="154">
        <v>45793</v>
      </c>
      <c r="K79" s="153" t="s">
        <v>48</v>
      </c>
      <c r="L79" s="153"/>
      <c r="M79" s="153" t="s">
        <v>148</v>
      </c>
      <c r="N79" s="153" t="s">
        <v>72</v>
      </c>
      <c r="O79" s="153" t="s">
        <v>147</v>
      </c>
      <c r="P79" s="153" t="s">
        <v>3551</v>
      </c>
      <c r="Q79" s="153"/>
      <c r="R79" s="153" t="s">
        <v>50</v>
      </c>
      <c r="S79" s="153"/>
      <c r="T79" s="153" t="s">
        <v>50</v>
      </c>
      <c r="U79" s="92"/>
      <c r="V79" s="92"/>
      <c r="W79" s="92"/>
      <c r="X79" s="97" t="str">
        <f t="shared" si="11"/>
        <v>2024-004 - City of Dallas Sidewalk 2024</v>
      </c>
      <c r="Y79" s="97" t="str">
        <f>IFERROR(VLOOKUP($D79,PM!$A:$H,2,FALSE),"")</f>
        <v>Adam H. Goode</v>
      </c>
      <c r="Z79" s="98">
        <f t="shared" si="12"/>
        <v>45793</v>
      </c>
      <c r="AA79" s="98" t="str">
        <f t="shared" si="13"/>
        <v>Friday</v>
      </c>
      <c r="AB79" s="99" t="str">
        <f t="shared" si="14"/>
        <v>05/16/2025 7:17 PM</v>
      </c>
      <c r="AC79" s="100">
        <f t="shared" si="15"/>
        <v>367</v>
      </c>
      <c r="AD79" s="100" t="str">
        <f t="shared" si="16"/>
        <v>Not Approved On Time</v>
      </c>
      <c r="AE79" s="101">
        <f t="shared" si="17"/>
        <v>4</v>
      </c>
      <c r="AF79" s="124" t="str">
        <f t="shared" si="18"/>
        <v/>
      </c>
      <c r="AG79" s="101" t="str">
        <f t="shared" si="19"/>
        <v>390 4000B - Self Perf 503D ASPH PVMT TY D</v>
      </c>
      <c r="AH79" s="101" t="str">
        <f t="shared" si="20"/>
        <v>240067 - Jose M. Rangel</v>
      </c>
      <c r="AI79" s="102" t="str">
        <f t="shared" si="21"/>
        <v>Jose Rangel's Crew</v>
      </c>
    </row>
    <row r="80" spans="1:35" ht="15.75" x14ac:dyDescent="0.25">
      <c r="A80" s="153">
        <v>604924</v>
      </c>
      <c r="B80" s="153" t="s">
        <v>561</v>
      </c>
      <c r="C80" s="153" t="s">
        <v>147</v>
      </c>
      <c r="D80" s="153" t="s">
        <v>95</v>
      </c>
      <c r="E80" s="153" t="s">
        <v>96</v>
      </c>
      <c r="F80" s="153" t="s">
        <v>2797</v>
      </c>
      <c r="G80" s="153" t="s">
        <v>2798</v>
      </c>
      <c r="H80" s="153" t="s">
        <v>558</v>
      </c>
      <c r="I80" s="153">
        <v>4</v>
      </c>
      <c r="J80" s="154">
        <v>45793</v>
      </c>
      <c r="K80" s="153" t="s">
        <v>48</v>
      </c>
      <c r="L80" s="153"/>
      <c r="M80" s="153" t="s">
        <v>148</v>
      </c>
      <c r="N80" s="153" t="s">
        <v>72</v>
      </c>
      <c r="O80" s="153" t="s">
        <v>147</v>
      </c>
      <c r="P80" s="153" t="s">
        <v>3551</v>
      </c>
      <c r="Q80" s="153"/>
      <c r="R80" s="153" t="s">
        <v>50</v>
      </c>
      <c r="S80" s="153"/>
      <c r="T80" s="153" t="s">
        <v>50</v>
      </c>
      <c r="U80" s="92"/>
      <c r="V80" s="92"/>
      <c r="W80" s="92"/>
      <c r="X80" s="97" t="str">
        <f t="shared" si="11"/>
        <v>2024-004 - City of Dallas Sidewalk 2024</v>
      </c>
      <c r="Y80" s="97" t="str">
        <f>IFERROR(VLOOKUP($D80,PM!$A:$H,2,FALSE),"")</f>
        <v>Adam H. Goode</v>
      </c>
      <c r="Z80" s="98">
        <f t="shared" si="12"/>
        <v>45793</v>
      </c>
      <c r="AA80" s="98" t="str">
        <f t="shared" si="13"/>
        <v>Friday</v>
      </c>
      <c r="AB80" s="99" t="str">
        <f t="shared" si="14"/>
        <v>05/16/2025 7:17 PM</v>
      </c>
      <c r="AC80" s="100">
        <f t="shared" si="15"/>
        <v>367</v>
      </c>
      <c r="AD80" s="100" t="str">
        <f t="shared" si="16"/>
        <v>Not Approved On Time</v>
      </c>
      <c r="AE80" s="101">
        <f t="shared" si="17"/>
        <v>4</v>
      </c>
      <c r="AF80" s="124" t="str">
        <f t="shared" si="18"/>
        <v/>
      </c>
      <c r="AG80" s="101" t="str">
        <f t="shared" si="19"/>
        <v>200 4000D - SDW 4 Clean Project</v>
      </c>
      <c r="AH80" s="101" t="str">
        <f t="shared" si="20"/>
        <v>240067 - Jose M. Rangel</v>
      </c>
      <c r="AI80" s="102" t="str">
        <f t="shared" si="21"/>
        <v>Jose Rangel's Crew</v>
      </c>
    </row>
    <row r="81" spans="1:35" ht="15.75" x14ac:dyDescent="0.25">
      <c r="A81" s="153">
        <v>604467</v>
      </c>
      <c r="B81" s="153" t="s">
        <v>1022</v>
      </c>
      <c r="C81" s="153" t="s">
        <v>1023</v>
      </c>
      <c r="D81" s="153" t="s">
        <v>95</v>
      </c>
      <c r="E81" s="153" t="s">
        <v>96</v>
      </c>
      <c r="F81" s="153" t="s">
        <v>727</v>
      </c>
      <c r="G81" s="153" t="s">
        <v>728</v>
      </c>
      <c r="H81" s="153" t="s">
        <v>558</v>
      </c>
      <c r="I81" s="153">
        <v>2</v>
      </c>
      <c r="J81" s="154">
        <v>45792</v>
      </c>
      <c r="K81" s="153" t="s">
        <v>48</v>
      </c>
      <c r="L81" s="153"/>
      <c r="M81" s="153" t="s">
        <v>148</v>
      </c>
      <c r="N81" s="153" t="s">
        <v>72</v>
      </c>
      <c r="O81" s="153" t="s">
        <v>147</v>
      </c>
      <c r="P81" s="153" t="s">
        <v>3028</v>
      </c>
      <c r="Q81" s="153"/>
      <c r="R81" s="153" t="s">
        <v>50</v>
      </c>
      <c r="S81" s="153"/>
      <c r="T81" s="153" t="s">
        <v>50</v>
      </c>
      <c r="U81" s="92"/>
      <c r="V81" s="92"/>
      <c r="W81" s="92"/>
      <c r="X81" s="97" t="str">
        <f t="shared" si="11"/>
        <v>2024-004 - City of Dallas Sidewalk 2024</v>
      </c>
      <c r="Y81" s="97" t="str">
        <f>IFERROR(VLOOKUP($D81,PM!$A:$H,2,FALSE),"")</f>
        <v>Adam H. Goode</v>
      </c>
      <c r="Z81" s="98">
        <f t="shared" si="12"/>
        <v>45792</v>
      </c>
      <c r="AA81" s="98" t="str">
        <f t="shared" si="13"/>
        <v>Thursday</v>
      </c>
      <c r="AB81" s="99" t="str">
        <f t="shared" si="14"/>
        <v>05/15/2025 6:46 PM</v>
      </c>
      <c r="AC81" s="100">
        <f t="shared" si="15"/>
        <v>367</v>
      </c>
      <c r="AD81" s="100" t="str">
        <f t="shared" si="16"/>
        <v>Not Approved On Time</v>
      </c>
      <c r="AE81" s="101">
        <f t="shared" si="17"/>
        <v>2</v>
      </c>
      <c r="AF81" s="124" t="str">
        <f t="shared" si="18"/>
        <v/>
      </c>
      <c r="AG81" s="101" t="str">
        <f t="shared" si="19"/>
        <v>200 4000B - 355 FG SDW 4</v>
      </c>
      <c r="AH81" s="101" t="str">
        <f t="shared" si="20"/>
        <v>240776 - Oscar De La Paz</v>
      </c>
      <c r="AI81" s="102" t="str">
        <f t="shared" si="21"/>
        <v>Jose Rangel's Crew</v>
      </c>
    </row>
    <row r="82" spans="1:35" ht="15.75" x14ac:dyDescent="0.25">
      <c r="A82" s="153">
        <v>604468</v>
      </c>
      <c r="B82" s="153" t="s">
        <v>1022</v>
      </c>
      <c r="C82" s="153" t="s">
        <v>1023</v>
      </c>
      <c r="D82" s="153" t="s">
        <v>95</v>
      </c>
      <c r="E82" s="153" t="s">
        <v>96</v>
      </c>
      <c r="F82" s="153" t="s">
        <v>1982</v>
      </c>
      <c r="G82" s="153" t="s">
        <v>1983</v>
      </c>
      <c r="H82" s="153" t="s">
        <v>558</v>
      </c>
      <c r="I82" s="153">
        <v>2</v>
      </c>
      <c r="J82" s="154">
        <v>45792</v>
      </c>
      <c r="K82" s="153" t="s">
        <v>48</v>
      </c>
      <c r="L82" s="153"/>
      <c r="M82" s="153" t="s">
        <v>148</v>
      </c>
      <c r="N82" s="153" t="s">
        <v>72</v>
      </c>
      <c r="O82" s="153" t="s">
        <v>147</v>
      </c>
      <c r="P82" s="153" t="s">
        <v>3028</v>
      </c>
      <c r="Q82" s="153"/>
      <c r="R82" s="153" t="s">
        <v>50</v>
      </c>
      <c r="S82" s="153"/>
      <c r="T82" s="153" t="s">
        <v>50</v>
      </c>
      <c r="U82" s="92"/>
      <c r="V82" s="92"/>
      <c r="W82" s="92"/>
      <c r="X82" s="97" t="str">
        <f t="shared" si="11"/>
        <v>2024-004 - City of Dallas Sidewalk 2024</v>
      </c>
      <c r="Y82" s="97" t="str">
        <f>IFERROR(VLOOKUP($D82,PM!$A:$H,2,FALSE),"")</f>
        <v>Adam H. Goode</v>
      </c>
      <c r="Z82" s="98">
        <f t="shared" si="12"/>
        <v>45792</v>
      </c>
      <c r="AA82" s="98" t="str">
        <f t="shared" si="13"/>
        <v>Thursday</v>
      </c>
      <c r="AB82" s="99" t="str">
        <f t="shared" si="14"/>
        <v>05/15/2025 6:46 PM</v>
      </c>
      <c r="AC82" s="100">
        <f t="shared" si="15"/>
        <v>367</v>
      </c>
      <c r="AD82" s="100" t="str">
        <f t="shared" si="16"/>
        <v>Not Approved On Time</v>
      </c>
      <c r="AE82" s="101">
        <f t="shared" si="17"/>
        <v>2</v>
      </c>
      <c r="AF82" s="124" t="str">
        <f t="shared" si="18"/>
        <v/>
      </c>
      <c r="AG82" s="101" t="str">
        <f t="shared" si="19"/>
        <v>460 4000A - 623 INS DOWEL SDW LUG</v>
      </c>
      <c r="AH82" s="101" t="str">
        <f t="shared" si="20"/>
        <v>240776 - Oscar De La Paz</v>
      </c>
      <c r="AI82" s="102" t="str">
        <f t="shared" si="21"/>
        <v>Jose Rangel's Crew</v>
      </c>
    </row>
    <row r="83" spans="1:35" ht="15.75" x14ac:dyDescent="0.25">
      <c r="A83" s="153">
        <v>604469</v>
      </c>
      <c r="B83" s="153" t="s">
        <v>1022</v>
      </c>
      <c r="C83" s="153" t="s">
        <v>1023</v>
      </c>
      <c r="D83" s="153" t="s">
        <v>95</v>
      </c>
      <c r="E83" s="153" t="s">
        <v>96</v>
      </c>
      <c r="F83" s="153" t="s">
        <v>1181</v>
      </c>
      <c r="G83" s="153" t="s">
        <v>1182</v>
      </c>
      <c r="H83" s="153" t="s">
        <v>558</v>
      </c>
      <c r="I83" s="153">
        <v>2</v>
      </c>
      <c r="J83" s="154">
        <v>45792</v>
      </c>
      <c r="K83" s="153" t="s">
        <v>48</v>
      </c>
      <c r="L83" s="153"/>
      <c r="M83" s="153" t="s">
        <v>148</v>
      </c>
      <c r="N83" s="153" t="s">
        <v>72</v>
      </c>
      <c r="O83" s="153" t="s">
        <v>147</v>
      </c>
      <c r="P83" s="153" t="s">
        <v>3028</v>
      </c>
      <c r="Q83" s="153"/>
      <c r="R83" s="153" t="s">
        <v>50</v>
      </c>
      <c r="S83" s="153"/>
      <c r="T83" s="153" t="s">
        <v>50</v>
      </c>
      <c r="U83" s="92"/>
      <c r="V83" s="92"/>
      <c r="W83" s="92"/>
      <c r="X83" s="97" t="str">
        <f t="shared" si="11"/>
        <v>2024-004 - City of Dallas Sidewalk 2024</v>
      </c>
      <c r="Y83" s="97" t="str">
        <f>IFERROR(VLOOKUP($D83,PM!$A:$H,2,FALSE),"")</f>
        <v>Adam H. Goode</v>
      </c>
      <c r="Z83" s="98">
        <f t="shared" si="12"/>
        <v>45792</v>
      </c>
      <c r="AA83" s="98" t="str">
        <f t="shared" si="13"/>
        <v>Thursday</v>
      </c>
      <c r="AB83" s="99" t="str">
        <f t="shared" si="14"/>
        <v>05/15/2025 6:46 PM</v>
      </c>
      <c r="AC83" s="100">
        <f t="shared" si="15"/>
        <v>367</v>
      </c>
      <c r="AD83" s="100" t="str">
        <f t="shared" si="16"/>
        <v>Not Approved On Time</v>
      </c>
      <c r="AE83" s="101">
        <f t="shared" si="17"/>
        <v>2</v>
      </c>
      <c r="AF83" s="124" t="str">
        <f t="shared" si="18"/>
        <v/>
      </c>
      <c r="AG83" s="101" t="str">
        <f t="shared" si="19"/>
        <v>190 4000B - 355 F P S SDW CURB</v>
      </c>
      <c r="AH83" s="101" t="str">
        <f t="shared" si="20"/>
        <v>240776 - Oscar De La Paz</v>
      </c>
      <c r="AI83" s="102" t="str">
        <f t="shared" si="21"/>
        <v>Jose Rangel's Crew</v>
      </c>
    </row>
    <row r="84" spans="1:35" ht="15.75" x14ac:dyDescent="0.25">
      <c r="A84" s="153">
        <v>604471</v>
      </c>
      <c r="B84" s="153" t="s">
        <v>1022</v>
      </c>
      <c r="C84" s="153" t="s">
        <v>1023</v>
      </c>
      <c r="D84" s="153" t="s">
        <v>95</v>
      </c>
      <c r="E84" s="153" t="s">
        <v>96</v>
      </c>
      <c r="F84" s="153" t="s">
        <v>1141</v>
      </c>
      <c r="G84" s="153" t="s">
        <v>1142</v>
      </c>
      <c r="H84" s="153" t="s">
        <v>558</v>
      </c>
      <c r="I84" s="153">
        <v>2</v>
      </c>
      <c r="J84" s="154">
        <v>45792</v>
      </c>
      <c r="K84" s="153" t="s">
        <v>48</v>
      </c>
      <c r="L84" s="153"/>
      <c r="M84" s="153" t="s">
        <v>148</v>
      </c>
      <c r="N84" s="153" t="s">
        <v>72</v>
      </c>
      <c r="O84" s="153" t="s">
        <v>147</v>
      </c>
      <c r="P84" s="153" t="s">
        <v>3029</v>
      </c>
      <c r="Q84" s="153"/>
      <c r="R84" s="153" t="s">
        <v>50</v>
      </c>
      <c r="S84" s="153"/>
      <c r="T84" s="153" t="s">
        <v>50</v>
      </c>
      <c r="U84" s="92"/>
      <c r="V84" s="92"/>
      <c r="W84" s="92"/>
      <c r="X84" s="97" t="str">
        <f t="shared" si="11"/>
        <v>2024-004 - City of Dallas Sidewalk 2024</v>
      </c>
      <c r="Y84" s="97" t="str">
        <f>IFERROR(VLOOKUP($D84,PM!$A:$H,2,FALSE),"")</f>
        <v>Adam H. Goode</v>
      </c>
      <c r="Z84" s="98">
        <f t="shared" si="12"/>
        <v>45792</v>
      </c>
      <c r="AA84" s="98" t="str">
        <f t="shared" si="13"/>
        <v>Thursday</v>
      </c>
      <c r="AB84" s="99" t="str">
        <f t="shared" si="14"/>
        <v>05/15/2025 6:47 PM</v>
      </c>
      <c r="AC84" s="100">
        <f t="shared" si="15"/>
        <v>367</v>
      </c>
      <c r="AD84" s="100" t="str">
        <f t="shared" si="16"/>
        <v>Not Approved On Time</v>
      </c>
      <c r="AE84" s="101">
        <f t="shared" si="17"/>
        <v>2</v>
      </c>
      <c r="AF84" s="124" t="str">
        <f t="shared" si="18"/>
        <v/>
      </c>
      <c r="AG84" s="101" t="str">
        <f t="shared" si="19"/>
        <v>440 4000C - 618 F P S BFR 6</v>
      </c>
      <c r="AH84" s="101" t="str">
        <f t="shared" si="20"/>
        <v>240776 - Oscar De La Paz</v>
      </c>
      <c r="AI84" s="102" t="str">
        <f t="shared" si="21"/>
        <v>Jose Rangel's Crew</v>
      </c>
    </row>
    <row r="85" spans="1:35" ht="15.75" x14ac:dyDescent="0.25">
      <c r="A85" s="153">
        <v>604472</v>
      </c>
      <c r="B85" s="153" t="s">
        <v>1022</v>
      </c>
      <c r="C85" s="153" t="s">
        <v>1023</v>
      </c>
      <c r="D85" s="153" t="s">
        <v>95</v>
      </c>
      <c r="E85" s="153" t="s">
        <v>96</v>
      </c>
      <c r="F85" s="153" t="s">
        <v>729</v>
      </c>
      <c r="G85" s="153" t="s">
        <v>730</v>
      </c>
      <c r="H85" s="153" t="s">
        <v>558</v>
      </c>
      <c r="I85" s="153">
        <v>2</v>
      </c>
      <c r="J85" s="154">
        <v>45792</v>
      </c>
      <c r="K85" s="153" t="s">
        <v>48</v>
      </c>
      <c r="L85" s="153"/>
      <c r="M85" s="153" t="s">
        <v>148</v>
      </c>
      <c r="N85" s="153" t="s">
        <v>72</v>
      </c>
      <c r="O85" s="153" t="s">
        <v>147</v>
      </c>
      <c r="P85" s="153" t="s">
        <v>3029</v>
      </c>
      <c r="Q85" s="153"/>
      <c r="R85" s="153" t="s">
        <v>50</v>
      </c>
      <c r="S85" s="153"/>
      <c r="T85" s="153" t="s">
        <v>50</v>
      </c>
      <c r="U85" s="92"/>
      <c r="V85" s="92"/>
      <c r="W85" s="92"/>
      <c r="X85" s="97" t="str">
        <f t="shared" si="11"/>
        <v>2024-004 - City of Dallas Sidewalk 2024</v>
      </c>
      <c r="Y85" s="97" t="str">
        <f>IFERROR(VLOOKUP($D85,PM!$A:$H,2,FALSE),"")</f>
        <v>Adam H. Goode</v>
      </c>
      <c r="Z85" s="98">
        <f t="shared" si="12"/>
        <v>45792</v>
      </c>
      <c r="AA85" s="98" t="str">
        <f t="shared" si="13"/>
        <v>Thursday</v>
      </c>
      <c r="AB85" s="99" t="str">
        <f t="shared" si="14"/>
        <v>05/15/2025 6:47 PM</v>
      </c>
      <c r="AC85" s="100">
        <f t="shared" si="15"/>
        <v>367</v>
      </c>
      <c r="AD85" s="100" t="str">
        <f t="shared" si="16"/>
        <v>Not Approved On Time</v>
      </c>
      <c r="AE85" s="101">
        <f t="shared" si="17"/>
        <v>2</v>
      </c>
      <c r="AF85" s="124" t="str">
        <f t="shared" si="18"/>
        <v/>
      </c>
      <c r="AG85" s="101" t="str">
        <f t="shared" si="19"/>
        <v>200 4000C - 355 F P S SDW 4</v>
      </c>
      <c r="AH85" s="101" t="str">
        <f t="shared" si="20"/>
        <v>240776 - Oscar De La Paz</v>
      </c>
      <c r="AI85" s="102" t="str">
        <f t="shared" si="21"/>
        <v>Jose Rangel's Crew</v>
      </c>
    </row>
    <row r="86" spans="1:35" ht="15.75" x14ac:dyDescent="0.25">
      <c r="A86" s="153">
        <v>604927</v>
      </c>
      <c r="B86" s="153" t="s">
        <v>1022</v>
      </c>
      <c r="C86" s="153" t="s">
        <v>1023</v>
      </c>
      <c r="D86" s="153" t="s">
        <v>95</v>
      </c>
      <c r="E86" s="153" t="s">
        <v>96</v>
      </c>
      <c r="F86" s="153" t="s">
        <v>3549</v>
      </c>
      <c r="G86" s="153" t="s">
        <v>3550</v>
      </c>
      <c r="H86" s="153" t="s">
        <v>558</v>
      </c>
      <c r="I86" s="153">
        <v>4</v>
      </c>
      <c r="J86" s="154">
        <v>45793</v>
      </c>
      <c r="K86" s="153" t="s">
        <v>48</v>
      </c>
      <c r="L86" s="153"/>
      <c r="M86" s="153" t="s">
        <v>148</v>
      </c>
      <c r="N86" s="153" t="s">
        <v>72</v>
      </c>
      <c r="O86" s="153" t="s">
        <v>147</v>
      </c>
      <c r="P86" s="153" t="s">
        <v>3551</v>
      </c>
      <c r="Q86" s="153"/>
      <c r="R86" s="153" t="s">
        <v>50</v>
      </c>
      <c r="S86" s="153"/>
      <c r="T86" s="153" t="s">
        <v>50</v>
      </c>
      <c r="U86" s="92"/>
      <c r="V86" s="92"/>
      <c r="W86" s="92"/>
      <c r="X86" s="97" t="str">
        <f t="shared" si="11"/>
        <v>2024-004 - City of Dallas Sidewalk 2024</v>
      </c>
      <c r="Y86" s="97" t="str">
        <f>IFERROR(VLOOKUP($D86,PM!$A:$H,2,FALSE),"")</f>
        <v>Adam H. Goode</v>
      </c>
      <c r="Z86" s="98">
        <f t="shared" si="12"/>
        <v>45793</v>
      </c>
      <c r="AA86" s="98" t="str">
        <f t="shared" si="13"/>
        <v>Friday</v>
      </c>
      <c r="AB86" s="99" t="str">
        <f t="shared" si="14"/>
        <v>05/16/2025 7:17 PM</v>
      </c>
      <c r="AC86" s="100">
        <f t="shared" si="15"/>
        <v>367</v>
      </c>
      <c r="AD86" s="100" t="str">
        <f t="shared" si="16"/>
        <v>Not Approved On Time</v>
      </c>
      <c r="AE86" s="101">
        <f t="shared" si="17"/>
        <v>4</v>
      </c>
      <c r="AF86" s="124" t="str">
        <f t="shared" si="18"/>
        <v/>
      </c>
      <c r="AG86" s="101" t="str">
        <f t="shared" si="19"/>
        <v>390 4000B - Self Perf 503D ASPH PVMT TY D</v>
      </c>
      <c r="AH86" s="101" t="str">
        <f t="shared" si="20"/>
        <v>240776 - Oscar De La Paz</v>
      </c>
      <c r="AI86" s="102" t="str">
        <f t="shared" si="21"/>
        <v>Jose Rangel's Crew</v>
      </c>
    </row>
    <row r="87" spans="1:35" ht="15.75" x14ac:dyDescent="0.25">
      <c r="A87" s="153">
        <v>604928</v>
      </c>
      <c r="B87" s="153" t="s">
        <v>1022</v>
      </c>
      <c r="C87" s="153" t="s">
        <v>1023</v>
      </c>
      <c r="D87" s="153" t="s">
        <v>95</v>
      </c>
      <c r="E87" s="153" t="s">
        <v>96</v>
      </c>
      <c r="F87" s="153" t="s">
        <v>2797</v>
      </c>
      <c r="G87" s="153" t="s">
        <v>2798</v>
      </c>
      <c r="H87" s="153" t="s">
        <v>558</v>
      </c>
      <c r="I87" s="153">
        <v>4</v>
      </c>
      <c r="J87" s="154">
        <v>45793</v>
      </c>
      <c r="K87" s="153" t="s">
        <v>48</v>
      </c>
      <c r="L87" s="153"/>
      <c r="M87" s="153" t="s">
        <v>148</v>
      </c>
      <c r="N87" s="153" t="s">
        <v>72</v>
      </c>
      <c r="O87" s="153" t="s">
        <v>147</v>
      </c>
      <c r="P87" s="153" t="s">
        <v>3551</v>
      </c>
      <c r="Q87" s="153"/>
      <c r="R87" s="153" t="s">
        <v>50</v>
      </c>
      <c r="S87" s="153"/>
      <c r="T87" s="153" t="s">
        <v>50</v>
      </c>
      <c r="U87" s="92"/>
      <c r="V87" s="92"/>
      <c r="W87" s="92"/>
      <c r="X87" s="97" t="str">
        <f t="shared" si="11"/>
        <v>2024-004 - City of Dallas Sidewalk 2024</v>
      </c>
      <c r="Y87" s="97" t="str">
        <f>IFERROR(VLOOKUP($D87,PM!$A:$H,2,FALSE),"")</f>
        <v>Adam H. Goode</v>
      </c>
      <c r="Z87" s="98">
        <f t="shared" si="12"/>
        <v>45793</v>
      </c>
      <c r="AA87" s="98" t="str">
        <f t="shared" si="13"/>
        <v>Friday</v>
      </c>
      <c r="AB87" s="99" t="str">
        <f t="shared" si="14"/>
        <v>05/16/2025 7:17 PM</v>
      </c>
      <c r="AC87" s="100">
        <f t="shared" si="15"/>
        <v>367</v>
      </c>
      <c r="AD87" s="100" t="str">
        <f t="shared" si="16"/>
        <v>Not Approved On Time</v>
      </c>
      <c r="AE87" s="101">
        <f t="shared" si="17"/>
        <v>4</v>
      </c>
      <c r="AF87" s="124" t="str">
        <f t="shared" si="18"/>
        <v/>
      </c>
      <c r="AG87" s="101" t="str">
        <f t="shared" si="19"/>
        <v>200 4000D - SDW 4 Clean Project</v>
      </c>
      <c r="AH87" s="101" t="str">
        <f t="shared" si="20"/>
        <v>240776 - Oscar De La Paz</v>
      </c>
      <c r="AI87" s="102" t="str">
        <f t="shared" si="21"/>
        <v>Jose Rangel's Crew</v>
      </c>
    </row>
    <row r="88" spans="1:35" ht="15.75" x14ac:dyDescent="0.25">
      <c r="A88" s="153">
        <v>604461</v>
      </c>
      <c r="B88" s="153" t="s">
        <v>622</v>
      </c>
      <c r="C88" s="153" t="s">
        <v>623</v>
      </c>
      <c r="D88" s="153" t="s">
        <v>95</v>
      </c>
      <c r="E88" s="153" t="s">
        <v>96</v>
      </c>
      <c r="F88" s="153" t="s">
        <v>729</v>
      </c>
      <c r="G88" s="153" t="s">
        <v>730</v>
      </c>
      <c r="H88" s="153" t="s">
        <v>558</v>
      </c>
      <c r="I88" s="153">
        <v>2</v>
      </c>
      <c r="J88" s="154">
        <v>45792</v>
      </c>
      <c r="K88" s="153" t="s">
        <v>48</v>
      </c>
      <c r="L88" s="153"/>
      <c r="M88" s="153" t="s">
        <v>148</v>
      </c>
      <c r="N88" s="153" t="s">
        <v>72</v>
      </c>
      <c r="O88" s="153" t="s">
        <v>147</v>
      </c>
      <c r="P88" s="153" t="s">
        <v>3028</v>
      </c>
      <c r="Q88" s="153"/>
      <c r="R88" s="153" t="s">
        <v>50</v>
      </c>
      <c r="S88" s="153"/>
      <c r="T88" s="153" t="s">
        <v>50</v>
      </c>
      <c r="U88" s="92"/>
      <c r="V88" s="92"/>
      <c r="W88" s="92"/>
      <c r="X88" s="97" t="str">
        <f t="shared" si="11"/>
        <v>2024-004 - City of Dallas Sidewalk 2024</v>
      </c>
      <c r="Y88" s="97" t="str">
        <f>IFERROR(VLOOKUP($D88,PM!$A:$H,2,FALSE),"")</f>
        <v>Adam H. Goode</v>
      </c>
      <c r="Z88" s="98">
        <f t="shared" si="12"/>
        <v>45792</v>
      </c>
      <c r="AA88" s="98" t="str">
        <f t="shared" si="13"/>
        <v>Thursday</v>
      </c>
      <c r="AB88" s="99" t="str">
        <f t="shared" si="14"/>
        <v>05/15/2025 6:46 PM</v>
      </c>
      <c r="AC88" s="100">
        <f t="shared" si="15"/>
        <v>367</v>
      </c>
      <c r="AD88" s="100" t="str">
        <f t="shared" si="16"/>
        <v>Not Approved On Time</v>
      </c>
      <c r="AE88" s="101">
        <f t="shared" si="17"/>
        <v>2</v>
      </c>
      <c r="AF88" s="124" t="str">
        <f t="shared" si="18"/>
        <v/>
      </c>
      <c r="AG88" s="101" t="str">
        <f t="shared" si="19"/>
        <v>200 4000C - 355 F P S SDW 4</v>
      </c>
      <c r="AH88" s="101" t="str">
        <f t="shared" si="20"/>
        <v>240688 - Eliseo Becerra-Mosqueida</v>
      </c>
      <c r="AI88" s="102" t="str">
        <f t="shared" si="21"/>
        <v>Jose Rangel's Crew</v>
      </c>
    </row>
    <row r="89" spans="1:35" ht="15.75" x14ac:dyDescent="0.25">
      <c r="A89" s="153">
        <v>604462</v>
      </c>
      <c r="B89" s="153" t="s">
        <v>622</v>
      </c>
      <c r="C89" s="153" t="s">
        <v>623</v>
      </c>
      <c r="D89" s="153" t="s">
        <v>95</v>
      </c>
      <c r="E89" s="153" t="s">
        <v>96</v>
      </c>
      <c r="F89" s="153" t="s">
        <v>727</v>
      </c>
      <c r="G89" s="153" t="s">
        <v>728</v>
      </c>
      <c r="H89" s="153" t="s">
        <v>558</v>
      </c>
      <c r="I89" s="153">
        <v>2</v>
      </c>
      <c r="J89" s="154">
        <v>45792</v>
      </c>
      <c r="K89" s="153" t="s">
        <v>48</v>
      </c>
      <c r="L89" s="153"/>
      <c r="M89" s="153" t="s">
        <v>148</v>
      </c>
      <c r="N89" s="153" t="s">
        <v>72</v>
      </c>
      <c r="O89" s="153" t="s">
        <v>147</v>
      </c>
      <c r="P89" s="153" t="s">
        <v>3028</v>
      </c>
      <c r="Q89" s="153"/>
      <c r="R89" s="153" t="s">
        <v>50</v>
      </c>
      <c r="S89" s="153"/>
      <c r="T89" s="153" t="s">
        <v>50</v>
      </c>
      <c r="U89" s="92"/>
      <c r="V89" s="92"/>
      <c r="W89" s="92"/>
      <c r="X89" s="97" t="str">
        <f t="shared" si="11"/>
        <v>2024-004 - City of Dallas Sidewalk 2024</v>
      </c>
      <c r="Y89" s="97" t="str">
        <f>IFERROR(VLOOKUP($D89,PM!$A:$H,2,FALSE),"")</f>
        <v>Adam H. Goode</v>
      </c>
      <c r="Z89" s="98">
        <f t="shared" si="12"/>
        <v>45792</v>
      </c>
      <c r="AA89" s="98" t="str">
        <f t="shared" si="13"/>
        <v>Thursday</v>
      </c>
      <c r="AB89" s="99" t="str">
        <f t="shared" si="14"/>
        <v>05/15/2025 6:46 PM</v>
      </c>
      <c r="AC89" s="100">
        <f t="shared" si="15"/>
        <v>367</v>
      </c>
      <c r="AD89" s="100" t="str">
        <f t="shared" si="16"/>
        <v>Not Approved On Time</v>
      </c>
      <c r="AE89" s="101">
        <f t="shared" si="17"/>
        <v>2</v>
      </c>
      <c r="AF89" s="124" t="str">
        <f t="shared" si="18"/>
        <v/>
      </c>
      <c r="AG89" s="101" t="str">
        <f t="shared" si="19"/>
        <v>200 4000B - 355 FG SDW 4</v>
      </c>
      <c r="AH89" s="101" t="str">
        <f t="shared" si="20"/>
        <v>240688 - Eliseo Becerra-Mosqueida</v>
      </c>
      <c r="AI89" s="102" t="str">
        <f t="shared" si="21"/>
        <v>Jose Rangel's Crew</v>
      </c>
    </row>
    <row r="90" spans="1:35" ht="15.75" x14ac:dyDescent="0.25">
      <c r="A90" s="153">
        <v>604463</v>
      </c>
      <c r="B90" s="153" t="s">
        <v>622</v>
      </c>
      <c r="C90" s="153" t="s">
        <v>623</v>
      </c>
      <c r="D90" s="153" t="s">
        <v>95</v>
      </c>
      <c r="E90" s="153" t="s">
        <v>96</v>
      </c>
      <c r="F90" s="153" t="s">
        <v>1982</v>
      </c>
      <c r="G90" s="153" t="s">
        <v>1983</v>
      </c>
      <c r="H90" s="153" t="s">
        <v>558</v>
      </c>
      <c r="I90" s="153">
        <v>2</v>
      </c>
      <c r="J90" s="154">
        <v>45792</v>
      </c>
      <c r="K90" s="153" t="s">
        <v>48</v>
      </c>
      <c r="L90" s="153"/>
      <c r="M90" s="153" t="s">
        <v>148</v>
      </c>
      <c r="N90" s="153" t="s">
        <v>72</v>
      </c>
      <c r="O90" s="153" t="s">
        <v>147</v>
      </c>
      <c r="P90" s="153" t="s">
        <v>3028</v>
      </c>
      <c r="Q90" s="153"/>
      <c r="R90" s="153" t="s">
        <v>50</v>
      </c>
      <c r="S90" s="153"/>
      <c r="T90" s="153" t="s">
        <v>50</v>
      </c>
      <c r="U90" s="92"/>
      <c r="V90" s="92"/>
      <c r="W90" s="92"/>
      <c r="X90" s="97" t="str">
        <f t="shared" si="11"/>
        <v>2024-004 - City of Dallas Sidewalk 2024</v>
      </c>
      <c r="Y90" s="97" t="str">
        <f>IFERROR(VLOOKUP($D90,PM!$A:$H,2,FALSE),"")</f>
        <v>Adam H. Goode</v>
      </c>
      <c r="Z90" s="98">
        <f t="shared" si="12"/>
        <v>45792</v>
      </c>
      <c r="AA90" s="98" t="str">
        <f t="shared" si="13"/>
        <v>Thursday</v>
      </c>
      <c r="AB90" s="99" t="str">
        <f t="shared" si="14"/>
        <v>05/15/2025 6:46 PM</v>
      </c>
      <c r="AC90" s="100">
        <f t="shared" si="15"/>
        <v>367</v>
      </c>
      <c r="AD90" s="100" t="str">
        <f t="shared" si="16"/>
        <v>Not Approved On Time</v>
      </c>
      <c r="AE90" s="101">
        <f t="shared" si="17"/>
        <v>2</v>
      </c>
      <c r="AF90" s="124" t="str">
        <f t="shared" si="18"/>
        <v/>
      </c>
      <c r="AG90" s="101" t="str">
        <f t="shared" si="19"/>
        <v>460 4000A - 623 INS DOWEL SDW LUG</v>
      </c>
      <c r="AH90" s="101" t="str">
        <f t="shared" si="20"/>
        <v>240688 - Eliseo Becerra-Mosqueida</v>
      </c>
      <c r="AI90" s="102" t="str">
        <f t="shared" si="21"/>
        <v>Jose Rangel's Crew</v>
      </c>
    </row>
    <row r="91" spans="1:35" ht="15.75" x14ac:dyDescent="0.25">
      <c r="A91" s="153">
        <v>604464</v>
      </c>
      <c r="B91" s="153" t="s">
        <v>622</v>
      </c>
      <c r="C91" s="153" t="s">
        <v>623</v>
      </c>
      <c r="D91" s="153" t="s">
        <v>95</v>
      </c>
      <c r="E91" s="153" t="s">
        <v>96</v>
      </c>
      <c r="F91" s="153" t="s">
        <v>1181</v>
      </c>
      <c r="G91" s="153" t="s">
        <v>1182</v>
      </c>
      <c r="H91" s="153" t="s">
        <v>558</v>
      </c>
      <c r="I91" s="153">
        <v>2</v>
      </c>
      <c r="J91" s="154">
        <v>45792</v>
      </c>
      <c r="K91" s="153" t="s">
        <v>48</v>
      </c>
      <c r="L91" s="153"/>
      <c r="M91" s="153" t="s">
        <v>148</v>
      </c>
      <c r="N91" s="153" t="s">
        <v>72</v>
      </c>
      <c r="O91" s="153" t="s">
        <v>147</v>
      </c>
      <c r="P91" s="153" t="s">
        <v>3028</v>
      </c>
      <c r="Q91" s="153"/>
      <c r="R91" s="153" t="s">
        <v>50</v>
      </c>
      <c r="S91" s="153"/>
      <c r="T91" s="153" t="s">
        <v>50</v>
      </c>
      <c r="U91" s="92"/>
      <c r="V91" s="92"/>
      <c r="W91" s="92"/>
      <c r="X91" s="97" t="str">
        <f t="shared" si="11"/>
        <v>2024-004 - City of Dallas Sidewalk 2024</v>
      </c>
      <c r="Y91" s="97" t="str">
        <f>IFERROR(VLOOKUP($D91,PM!$A:$H,2,FALSE),"")</f>
        <v>Adam H. Goode</v>
      </c>
      <c r="Z91" s="98">
        <f t="shared" si="12"/>
        <v>45792</v>
      </c>
      <c r="AA91" s="98" t="str">
        <f t="shared" si="13"/>
        <v>Thursday</v>
      </c>
      <c r="AB91" s="99" t="str">
        <f t="shared" si="14"/>
        <v>05/15/2025 6:46 PM</v>
      </c>
      <c r="AC91" s="100">
        <f t="shared" si="15"/>
        <v>367</v>
      </c>
      <c r="AD91" s="100" t="str">
        <f t="shared" si="16"/>
        <v>Not Approved On Time</v>
      </c>
      <c r="AE91" s="101">
        <f t="shared" si="17"/>
        <v>2</v>
      </c>
      <c r="AF91" s="124" t="str">
        <f t="shared" si="18"/>
        <v/>
      </c>
      <c r="AG91" s="101" t="str">
        <f t="shared" si="19"/>
        <v>190 4000B - 355 F P S SDW CURB</v>
      </c>
      <c r="AH91" s="101" t="str">
        <f t="shared" si="20"/>
        <v>240688 - Eliseo Becerra-Mosqueida</v>
      </c>
      <c r="AI91" s="102" t="str">
        <f t="shared" si="21"/>
        <v>Jose Rangel's Crew</v>
      </c>
    </row>
    <row r="92" spans="1:35" ht="15.75" x14ac:dyDescent="0.25">
      <c r="A92" s="153">
        <v>604466</v>
      </c>
      <c r="B92" s="153" t="s">
        <v>622</v>
      </c>
      <c r="C92" s="153" t="s">
        <v>623</v>
      </c>
      <c r="D92" s="153" t="s">
        <v>95</v>
      </c>
      <c r="E92" s="153" t="s">
        <v>96</v>
      </c>
      <c r="F92" s="153" t="s">
        <v>1141</v>
      </c>
      <c r="G92" s="153" t="s">
        <v>1142</v>
      </c>
      <c r="H92" s="153" t="s">
        <v>558</v>
      </c>
      <c r="I92" s="153">
        <v>2</v>
      </c>
      <c r="J92" s="154">
        <v>45792</v>
      </c>
      <c r="K92" s="153" t="s">
        <v>48</v>
      </c>
      <c r="L92" s="153"/>
      <c r="M92" s="153" t="s">
        <v>148</v>
      </c>
      <c r="N92" s="153" t="s">
        <v>72</v>
      </c>
      <c r="O92" s="153" t="s">
        <v>147</v>
      </c>
      <c r="P92" s="153" t="s">
        <v>3028</v>
      </c>
      <c r="Q92" s="153"/>
      <c r="R92" s="153" t="s">
        <v>50</v>
      </c>
      <c r="S92" s="153"/>
      <c r="T92" s="153" t="s">
        <v>50</v>
      </c>
      <c r="U92" s="92"/>
      <c r="V92" s="92"/>
      <c r="W92" s="92"/>
      <c r="X92" s="97" t="str">
        <f t="shared" si="11"/>
        <v>2024-004 - City of Dallas Sidewalk 2024</v>
      </c>
      <c r="Y92" s="97" t="str">
        <f>IFERROR(VLOOKUP($D92,PM!$A:$H,2,FALSE),"")</f>
        <v>Adam H. Goode</v>
      </c>
      <c r="Z92" s="98">
        <f t="shared" si="12"/>
        <v>45792</v>
      </c>
      <c r="AA92" s="98" t="str">
        <f t="shared" si="13"/>
        <v>Thursday</v>
      </c>
      <c r="AB92" s="99" t="str">
        <f t="shared" si="14"/>
        <v>05/15/2025 6:46 PM</v>
      </c>
      <c r="AC92" s="100">
        <f t="shared" si="15"/>
        <v>367</v>
      </c>
      <c r="AD92" s="100" t="str">
        <f t="shared" si="16"/>
        <v>Not Approved On Time</v>
      </c>
      <c r="AE92" s="101">
        <f t="shared" si="17"/>
        <v>2</v>
      </c>
      <c r="AF92" s="124" t="str">
        <f t="shared" si="18"/>
        <v/>
      </c>
      <c r="AG92" s="101" t="str">
        <f t="shared" si="19"/>
        <v>440 4000C - 618 F P S BFR 6</v>
      </c>
      <c r="AH92" s="101" t="str">
        <f t="shared" si="20"/>
        <v>240688 - Eliseo Becerra-Mosqueida</v>
      </c>
      <c r="AI92" s="102" t="str">
        <f t="shared" si="21"/>
        <v>Jose Rangel's Crew</v>
      </c>
    </row>
    <row r="93" spans="1:35" ht="15.75" x14ac:dyDescent="0.25">
      <c r="A93" s="153">
        <v>604925</v>
      </c>
      <c r="B93" s="153" t="s">
        <v>622</v>
      </c>
      <c r="C93" s="153" t="s">
        <v>623</v>
      </c>
      <c r="D93" s="153" t="s">
        <v>95</v>
      </c>
      <c r="E93" s="153" t="s">
        <v>96</v>
      </c>
      <c r="F93" s="153" t="s">
        <v>3549</v>
      </c>
      <c r="G93" s="153" t="s">
        <v>3550</v>
      </c>
      <c r="H93" s="153" t="s">
        <v>558</v>
      </c>
      <c r="I93" s="153">
        <v>4</v>
      </c>
      <c r="J93" s="154">
        <v>45793</v>
      </c>
      <c r="K93" s="153" t="s">
        <v>48</v>
      </c>
      <c r="L93" s="153"/>
      <c r="M93" s="153" t="s">
        <v>148</v>
      </c>
      <c r="N93" s="153" t="s">
        <v>72</v>
      </c>
      <c r="O93" s="153" t="s">
        <v>147</v>
      </c>
      <c r="P93" s="153" t="s">
        <v>3551</v>
      </c>
      <c r="Q93" s="153"/>
      <c r="R93" s="153" t="s">
        <v>50</v>
      </c>
      <c r="S93" s="153"/>
      <c r="T93" s="153" t="s">
        <v>50</v>
      </c>
      <c r="U93" s="92"/>
      <c r="V93" s="92"/>
      <c r="W93" s="92"/>
      <c r="X93" s="97" t="str">
        <f t="shared" si="11"/>
        <v>2024-004 - City of Dallas Sidewalk 2024</v>
      </c>
      <c r="Y93" s="97" t="str">
        <f>IFERROR(VLOOKUP($D93,PM!$A:$H,2,FALSE),"")</f>
        <v>Adam H. Goode</v>
      </c>
      <c r="Z93" s="98">
        <f t="shared" si="12"/>
        <v>45793</v>
      </c>
      <c r="AA93" s="98" t="str">
        <f t="shared" si="13"/>
        <v>Friday</v>
      </c>
      <c r="AB93" s="99" t="str">
        <f t="shared" si="14"/>
        <v>05/16/2025 7:17 PM</v>
      </c>
      <c r="AC93" s="100">
        <f t="shared" si="15"/>
        <v>367</v>
      </c>
      <c r="AD93" s="100" t="str">
        <f t="shared" si="16"/>
        <v>Not Approved On Time</v>
      </c>
      <c r="AE93" s="101">
        <f t="shared" si="17"/>
        <v>4</v>
      </c>
      <c r="AF93" s="124" t="str">
        <f t="shared" si="18"/>
        <v/>
      </c>
      <c r="AG93" s="101" t="str">
        <f t="shared" si="19"/>
        <v>390 4000B - Self Perf 503D ASPH PVMT TY D</v>
      </c>
      <c r="AH93" s="101" t="str">
        <f t="shared" si="20"/>
        <v>240688 - Eliseo Becerra-Mosqueida</v>
      </c>
      <c r="AI93" s="102" t="str">
        <f t="shared" si="21"/>
        <v>Jose Rangel's Crew</v>
      </c>
    </row>
    <row r="94" spans="1:35" ht="15.75" x14ac:dyDescent="0.25">
      <c r="A94" s="153">
        <v>604926</v>
      </c>
      <c r="B94" s="153" t="s">
        <v>622</v>
      </c>
      <c r="C94" s="153" t="s">
        <v>623</v>
      </c>
      <c r="D94" s="153" t="s">
        <v>95</v>
      </c>
      <c r="E94" s="153" t="s">
        <v>96</v>
      </c>
      <c r="F94" s="153" t="s">
        <v>2797</v>
      </c>
      <c r="G94" s="153" t="s">
        <v>2798</v>
      </c>
      <c r="H94" s="153" t="s">
        <v>558</v>
      </c>
      <c r="I94" s="153">
        <v>4</v>
      </c>
      <c r="J94" s="154">
        <v>45793</v>
      </c>
      <c r="K94" s="153" t="s">
        <v>48</v>
      </c>
      <c r="L94" s="153"/>
      <c r="M94" s="153" t="s">
        <v>148</v>
      </c>
      <c r="N94" s="153" t="s">
        <v>72</v>
      </c>
      <c r="O94" s="153" t="s">
        <v>147</v>
      </c>
      <c r="P94" s="153" t="s">
        <v>3551</v>
      </c>
      <c r="Q94" s="153"/>
      <c r="R94" s="153" t="s">
        <v>50</v>
      </c>
      <c r="S94" s="153"/>
      <c r="T94" s="153" t="s">
        <v>50</v>
      </c>
      <c r="U94" s="92"/>
      <c r="V94" s="92"/>
      <c r="W94" s="92"/>
      <c r="X94" s="97" t="str">
        <f t="shared" si="11"/>
        <v>2024-004 - City of Dallas Sidewalk 2024</v>
      </c>
      <c r="Y94" s="97" t="str">
        <f>IFERROR(VLOOKUP($D94,PM!$A:$H,2,FALSE),"")</f>
        <v>Adam H. Goode</v>
      </c>
      <c r="Z94" s="98">
        <f t="shared" si="12"/>
        <v>45793</v>
      </c>
      <c r="AA94" s="98" t="str">
        <f t="shared" si="13"/>
        <v>Friday</v>
      </c>
      <c r="AB94" s="99" t="str">
        <f t="shared" si="14"/>
        <v>05/16/2025 7:17 PM</v>
      </c>
      <c r="AC94" s="100">
        <f t="shared" si="15"/>
        <v>367</v>
      </c>
      <c r="AD94" s="100" t="str">
        <f t="shared" si="16"/>
        <v>Not Approved On Time</v>
      </c>
      <c r="AE94" s="101">
        <f t="shared" si="17"/>
        <v>4</v>
      </c>
      <c r="AF94" s="124" t="str">
        <f t="shared" si="18"/>
        <v/>
      </c>
      <c r="AG94" s="101" t="str">
        <f t="shared" si="19"/>
        <v>200 4000D - SDW 4 Clean Project</v>
      </c>
      <c r="AH94" s="101" t="str">
        <f t="shared" si="20"/>
        <v>240688 - Eliseo Becerra-Mosqueida</v>
      </c>
      <c r="AI94" s="102" t="str">
        <f t="shared" si="21"/>
        <v>Jose Rangel's Crew</v>
      </c>
    </row>
    <row r="95" spans="1:35" ht="15.75" x14ac:dyDescent="0.25">
      <c r="A95" s="153">
        <v>604269</v>
      </c>
      <c r="B95" s="153" t="s">
        <v>1022</v>
      </c>
      <c r="C95" s="153" t="s">
        <v>1023</v>
      </c>
      <c r="D95" s="153" t="s">
        <v>95</v>
      </c>
      <c r="E95" s="153" t="s">
        <v>96</v>
      </c>
      <c r="F95" s="153" t="s">
        <v>1147</v>
      </c>
      <c r="G95" s="153" t="s">
        <v>1148</v>
      </c>
      <c r="H95" s="153" t="s">
        <v>558</v>
      </c>
      <c r="I95" s="153">
        <v>5</v>
      </c>
      <c r="J95" s="154">
        <v>45791</v>
      </c>
      <c r="K95" s="153" t="s">
        <v>48</v>
      </c>
      <c r="L95" s="153"/>
      <c r="M95" s="153" t="s">
        <v>148</v>
      </c>
      <c r="N95" s="153" t="s">
        <v>72</v>
      </c>
      <c r="O95" s="153" t="s">
        <v>147</v>
      </c>
      <c r="P95" s="153" t="s">
        <v>2796</v>
      </c>
      <c r="Q95" s="153"/>
      <c r="R95" s="153" t="s">
        <v>50</v>
      </c>
      <c r="S95" s="153"/>
      <c r="T95" s="153" t="s">
        <v>50</v>
      </c>
      <c r="U95" s="92"/>
      <c r="V95" s="92"/>
      <c r="W95" s="92"/>
      <c r="X95" s="97" t="str">
        <f t="shared" si="11"/>
        <v>2024-004 - City of Dallas Sidewalk 2024</v>
      </c>
      <c r="Y95" s="97" t="str">
        <f>IFERROR(VLOOKUP($D95,PM!$A:$H,2,FALSE),"")</f>
        <v>Adam H. Goode</v>
      </c>
      <c r="Z95" s="98">
        <f t="shared" si="12"/>
        <v>45791</v>
      </c>
      <c r="AA95" s="98" t="str">
        <f t="shared" si="13"/>
        <v>Wednesday</v>
      </c>
      <c r="AB95" s="99" t="str">
        <f t="shared" si="14"/>
        <v>05/15/2025 7:54 AM</v>
      </c>
      <c r="AC95" s="100">
        <f t="shared" si="15"/>
        <v>367</v>
      </c>
      <c r="AD95" s="100" t="str">
        <f t="shared" si="16"/>
        <v>Not Approved On Time</v>
      </c>
      <c r="AE95" s="101">
        <f t="shared" si="17"/>
        <v>5</v>
      </c>
      <c r="AF95" s="124" t="str">
        <f t="shared" si="18"/>
        <v/>
      </c>
      <c r="AG95" s="101" t="str">
        <f t="shared" si="19"/>
        <v>280 4000B - 432 F P S DRIVE 8</v>
      </c>
      <c r="AH95" s="101" t="str">
        <f t="shared" si="20"/>
        <v>240776 - Oscar De La Paz</v>
      </c>
      <c r="AI95" s="102" t="str">
        <f t="shared" si="21"/>
        <v>Jose Rangel's Crew</v>
      </c>
    </row>
    <row r="96" spans="1:35" ht="15.75" x14ac:dyDescent="0.25">
      <c r="A96" s="153">
        <v>604270</v>
      </c>
      <c r="B96" s="153" t="s">
        <v>1022</v>
      </c>
      <c r="C96" s="153" t="s">
        <v>1023</v>
      </c>
      <c r="D96" s="153" t="s">
        <v>95</v>
      </c>
      <c r="E96" s="153" t="s">
        <v>96</v>
      </c>
      <c r="F96" s="153" t="s">
        <v>2797</v>
      </c>
      <c r="G96" s="153" t="s">
        <v>2798</v>
      </c>
      <c r="H96" s="153" t="s">
        <v>558</v>
      </c>
      <c r="I96" s="153">
        <v>1</v>
      </c>
      <c r="J96" s="154">
        <v>45791</v>
      </c>
      <c r="K96" s="153" t="s">
        <v>48</v>
      </c>
      <c r="L96" s="153"/>
      <c r="M96" s="153" t="s">
        <v>148</v>
      </c>
      <c r="N96" s="153" t="s">
        <v>72</v>
      </c>
      <c r="O96" s="153" t="s">
        <v>147</v>
      </c>
      <c r="P96" s="153" t="s">
        <v>2796</v>
      </c>
      <c r="Q96" s="153"/>
      <c r="R96" s="153" t="s">
        <v>50</v>
      </c>
      <c r="S96" s="153"/>
      <c r="T96" s="153" t="s">
        <v>50</v>
      </c>
      <c r="U96" s="92"/>
      <c r="V96" s="92"/>
      <c r="W96" s="92"/>
      <c r="X96" s="97" t="str">
        <f t="shared" si="11"/>
        <v>2024-004 - City of Dallas Sidewalk 2024</v>
      </c>
      <c r="Y96" s="97" t="str">
        <f>IFERROR(VLOOKUP($D96,PM!$A:$H,2,FALSE),"")</f>
        <v>Adam H. Goode</v>
      </c>
      <c r="Z96" s="98">
        <f t="shared" si="12"/>
        <v>45791</v>
      </c>
      <c r="AA96" s="98" t="str">
        <f t="shared" si="13"/>
        <v>Wednesday</v>
      </c>
      <c r="AB96" s="99" t="str">
        <f t="shared" si="14"/>
        <v>05/15/2025 7:54 AM</v>
      </c>
      <c r="AC96" s="100">
        <f t="shared" si="15"/>
        <v>367</v>
      </c>
      <c r="AD96" s="100" t="str">
        <f t="shared" si="16"/>
        <v>Not Approved On Time</v>
      </c>
      <c r="AE96" s="101">
        <f t="shared" si="17"/>
        <v>1</v>
      </c>
      <c r="AF96" s="124" t="str">
        <f t="shared" si="18"/>
        <v/>
      </c>
      <c r="AG96" s="101" t="str">
        <f t="shared" si="19"/>
        <v>200 4000D - SDW 4 Clean Project</v>
      </c>
      <c r="AH96" s="101" t="str">
        <f t="shared" si="20"/>
        <v>240776 - Oscar De La Paz</v>
      </c>
      <c r="AI96" s="102" t="str">
        <f t="shared" si="21"/>
        <v>Jose Rangel's Crew</v>
      </c>
    </row>
    <row r="97" spans="1:35" ht="15.75" x14ac:dyDescent="0.25">
      <c r="A97" s="153">
        <v>604935</v>
      </c>
      <c r="B97" s="153" t="s">
        <v>618</v>
      </c>
      <c r="C97" s="153" t="s">
        <v>619</v>
      </c>
      <c r="D97" s="153" t="s">
        <v>95</v>
      </c>
      <c r="E97" s="153" t="s">
        <v>96</v>
      </c>
      <c r="F97" s="153" t="s">
        <v>3549</v>
      </c>
      <c r="G97" s="153" t="s">
        <v>3550</v>
      </c>
      <c r="H97" s="153" t="s">
        <v>558</v>
      </c>
      <c r="I97" s="153">
        <v>4</v>
      </c>
      <c r="J97" s="154">
        <v>45793</v>
      </c>
      <c r="K97" s="153" t="s">
        <v>48</v>
      </c>
      <c r="L97" s="153"/>
      <c r="M97" s="153" t="s">
        <v>148</v>
      </c>
      <c r="N97" s="153" t="s">
        <v>72</v>
      </c>
      <c r="O97" s="153" t="s">
        <v>147</v>
      </c>
      <c r="P97" s="153" t="s">
        <v>3551</v>
      </c>
      <c r="Q97" s="153"/>
      <c r="R97" s="153" t="s">
        <v>50</v>
      </c>
      <c r="S97" s="153"/>
      <c r="T97" s="153" t="s">
        <v>50</v>
      </c>
      <c r="U97" s="92"/>
      <c r="V97" s="92"/>
      <c r="W97" s="92"/>
      <c r="X97" s="97" t="str">
        <f t="shared" si="11"/>
        <v>2024-004 - City of Dallas Sidewalk 2024</v>
      </c>
      <c r="Y97" s="97" t="str">
        <f>IFERROR(VLOOKUP($D97,PM!$A:$H,2,FALSE),"")</f>
        <v>Adam H. Goode</v>
      </c>
      <c r="Z97" s="98">
        <f t="shared" si="12"/>
        <v>45793</v>
      </c>
      <c r="AA97" s="98" t="str">
        <f t="shared" si="13"/>
        <v>Friday</v>
      </c>
      <c r="AB97" s="99" t="str">
        <f t="shared" si="14"/>
        <v>05/16/2025 7:17 PM</v>
      </c>
      <c r="AC97" s="100">
        <f t="shared" si="15"/>
        <v>367</v>
      </c>
      <c r="AD97" s="100" t="str">
        <f t="shared" si="16"/>
        <v>Not Approved On Time</v>
      </c>
      <c r="AE97" s="101">
        <f t="shared" si="17"/>
        <v>4</v>
      </c>
      <c r="AF97" s="124" t="str">
        <f t="shared" si="18"/>
        <v/>
      </c>
      <c r="AG97" s="101" t="str">
        <f t="shared" si="19"/>
        <v>390 4000B - Self Perf 503D ASPH PVMT TY D</v>
      </c>
      <c r="AH97" s="101" t="str">
        <f t="shared" si="20"/>
        <v>240682 - Eligio Hernandez</v>
      </c>
      <c r="AI97" s="102" t="str">
        <f t="shared" si="21"/>
        <v>Jose Rangel's Crew</v>
      </c>
    </row>
    <row r="98" spans="1:35" ht="15.75" x14ac:dyDescent="0.25">
      <c r="A98" s="153">
        <v>604936</v>
      </c>
      <c r="B98" s="153" t="s">
        <v>618</v>
      </c>
      <c r="C98" s="153" t="s">
        <v>619</v>
      </c>
      <c r="D98" s="153" t="s">
        <v>95</v>
      </c>
      <c r="E98" s="153" t="s">
        <v>96</v>
      </c>
      <c r="F98" s="153" t="s">
        <v>2797</v>
      </c>
      <c r="G98" s="153" t="s">
        <v>2798</v>
      </c>
      <c r="H98" s="153" t="s">
        <v>558</v>
      </c>
      <c r="I98" s="153">
        <v>4</v>
      </c>
      <c r="J98" s="154">
        <v>45793</v>
      </c>
      <c r="K98" s="153" t="s">
        <v>48</v>
      </c>
      <c r="L98" s="153"/>
      <c r="M98" s="153" t="s">
        <v>148</v>
      </c>
      <c r="N98" s="153" t="s">
        <v>72</v>
      </c>
      <c r="O98" s="153" t="s">
        <v>147</v>
      </c>
      <c r="P98" s="153" t="s">
        <v>3552</v>
      </c>
      <c r="Q98" s="153"/>
      <c r="R98" s="153" t="s">
        <v>50</v>
      </c>
      <c r="S98" s="153"/>
      <c r="T98" s="153" t="s">
        <v>50</v>
      </c>
      <c r="U98" s="92"/>
      <c r="V98" s="92"/>
      <c r="W98" s="92"/>
      <c r="X98" s="97" t="str">
        <f t="shared" si="11"/>
        <v>2024-004 - City of Dallas Sidewalk 2024</v>
      </c>
      <c r="Y98" s="97" t="str">
        <f>IFERROR(VLOOKUP($D98,PM!$A:$H,2,FALSE),"")</f>
        <v>Adam H. Goode</v>
      </c>
      <c r="Z98" s="98">
        <f t="shared" si="12"/>
        <v>45793</v>
      </c>
      <c r="AA98" s="98" t="str">
        <f t="shared" si="13"/>
        <v>Friday</v>
      </c>
      <c r="AB98" s="99" t="str">
        <f t="shared" si="14"/>
        <v>05/16/2025 7:18 PM</v>
      </c>
      <c r="AC98" s="100">
        <f t="shared" si="15"/>
        <v>367</v>
      </c>
      <c r="AD98" s="100" t="str">
        <f t="shared" si="16"/>
        <v>Not Approved On Time</v>
      </c>
      <c r="AE98" s="101">
        <f t="shared" si="17"/>
        <v>4</v>
      </c>
      <c r="AF98" s="124" t="str">
        <f t="shared" si="18"/>
        <v/>
      </c>
      <c r="AG98" s="101" t="str">
        <f t="shared" si="19"/>
        <v>200 4000D - SDW 4 Clean Project</v>
      </c>
      <c r="AH98" s="101" t="str">
        <f t="shared" si="20"/>
        <v>240682 - Eligio Hernandez</v>
      </c>
      <c r="AI98" s="102" t="str">
        <f t="shared" si="21"/>
        <v>Jose Rangel's Crew</v>
      </c>
    </row>
    <row r="99" spans="1:35" ht="15.75" x14ac:dyDescent="0.25">
      <c r="A99" s="153">
        <v>604491</v>
      </c>
      <c r="B99" s="153" t="s">
        <v>618</v>
      </c>
      <c r="C99" s="153" t="s">
        <v>619</v>
      </c>
      <c r="D99" s="153" t="s">
        <v>95</v>
      </c>
      <c r="E99" s="153" t="s">
        <v>96</v>
      </c>
      <c r="F99" s="153" t="s">
        <v>727</v>
      </c>
      <c r="G99" s="153" t="s">
        <v>728</v>
      </c>
      <c r="H99" s="153" t="s">
        <v>558</v>
      </c>
      <c r="I99" s="153">
        <v>2</v>
      </c>
      <c r="J99" s="154">
        <v>45792</v>
      </c>
      <c r="K99" s="153" t="s">
        <v>48</v>
      </c>
      <c r="L99" s="153"/>
      <c r="M99" s="153" t="s">
        <v>148</v>
      </c>
      <c r="N99" s="153" t="s">
        <v>72</v>
      </c>
      <c r="O99" s="153" t="s">
        <v>147</v>
      </c>
      <c r="P99" s="153" t="s">
        <v>3029</v>
      </c>
      <c r="Q99" s="153"/>
      <c r="R99" s="153" t="s">
        <v>50</v>
      </c>
      <c r="S99" s="153"/>
      <c r="T99" s="153" t="s">
        <v>50</v>
      </c>
      <c r="U99" s="92"/>
      <c r="V99" s="92"/>
      <c r="W99" s="92"/>
      <c r="X99" s="97" t="str">
        <f t="shared" si="11"/>
        <v>2024-004 - City of Dallas Sidewalk 2024</v>
      </c>
      <c r="Y99" s="97" t="str">
        <f>IFERROR(VLOOKUP($D99,PM!$A:$H,2,FALSE),"")</f>
        <v>Adam H. Goode</v>
      </c>
      <c r="Z99" s="98">
        <f t="shared" si="12"/>
        <v>45792</v>
      </c>
      <c r="AA99" s="98" t="str">
        <f t="shared" si="13"/>
        <v>Thursday</v>
      </c>
      <c r="AB99" s="99" t="str">
        <f t="shared" si="14"/>
        <v>05/15/2025 6:47 PM</v>
      </c>
      <c r="AC99" s="100">
        <f t="shared" si="15"/>
        <v>367</v>
      </c>
      <c r="AD99" s="100" t="str">
        <f t="shared" si="16"/>
        <v>Not Approved On Time</v>
      </c>
      <c r="AE99" s="101">
        <f t="shared" si="17"/>
        <v>2</v>
      </c>
      <c r="AF99" s="124" t="str">
        <f t="shared" si="18"/>
        <v/>
      </c>
      <c r="AG99" s="101" t="str">
        <f t="shared" si="19"/>
        <v>200 4000B - 355 FG SDW 4</v>
      </c>
      <c r="AH99" s="101" t="str">
        <f t="shared" si="20"/>
        <v>240682 - Eligio Hernandez</v>
      </c>
      <c r="AI99" s="102" t="str">
        <f t="shared" si="21"/>
        <v>Jose Rangel's Crew</v>
      </c>
    </row>
    <row r="100" spans="1:35" ht="15.75" x14ac:dyDescent="0.25">
      <c r="A100" s="153">
        <v>604492</v>
      </c>
      <c r="B100" s="153" t="s">
        <v>618</v>
      </c>
      <c r="C100" s="153" t="s">
        <v>619</v>
      </c>
      <c r="D100" s="153" t="s">
        <v>95</v>
      </c>
      <c r="E100" s="153" t="s">
        <v>96</v>
      </c>
      <c r="F100" s="153" t="s">
        <v>1982</v>
      </c>
      <c r="G100" s="153" t="s">
        <v>1983</v>
      </c>
      <c r="H100" s="153" t="s">
        <v>558</v>
      </c>
      <c r="I100" s="153">
        <v>2</v>
      </c>
      <c r="J100" s="154">
        <v>45792</v>
      </c>
      <c r="K100" s="153" t="s">
        <v>48</v>
      </c>
      <c r="L100" s="153"/>
      <c r="M100" s="153" t="s">
        <v>148</v>
      </c>
      <c r="N100" s="153" t="s">
        <v>72</v>
      </c>
      <c r="O100" s="153" t="s">
        <v>147</v>
      </c>
      <c r="P100" s="153" t="s">
        <v>3029</v>
      </c>
      <c r="Q100" s="153"/>
      <c r="R100" s="153" t="s">
        <v>50</v>
      </c>
      <c r="S100" s="153"/>
      <c r="T100" s="153" t="s">
        <v>50</v>
      </c>
      <c r="U100" s="92"/>
      <c r="V100" s="92"/>
      <c r="W100" s="92"/>
      <c r="X100" s="97" t="str">
        <f t="shared" si="11"/>
        <v>2024-004 - City of Dallas Sidewalk 2024</v>
      </c>
      <c r="Y100" s="97" t="str">
        <f>IFERROR(VLOOKUP($D100,PM!$A:$H,2,FALSE),"")</f>
        <v>Adam H. Goode</v>
      </c>
      <c r="Z100" s="98">
        <f t="shared" si="12"/>
        <v>45792</v>
      </c>
      <c r="AA100" s="98" t="str">
        <f t="shared" si="13"/>
        <v>Thursday</v>
      </c>
      <c r="AB100" s="99" t="str">
        <f t="shared" si="14"/>
        <v>05/15/2025 6:47 PM</v>
      </c>
      <c r="AC100" s="100">
        <f t="shared" si="15"/>
        <v>367</v>
      </c>
      <c r="AD100" s="100" t="str">
        <f t="shared" si="16"/>
        <v>Not Approved On Time</v>
      </c>
      <c r="AE100" s="101">
        <f t="shared" si="17"/>
        <v>2</v>
      </c>
      <c r="AF100" s="124" t="str">
        <f t="shared" si="18"/>
        <v/>
      </c>
      <c r="AG100" s="101" t="str">
        <f t="shared" si="19"/>
        <v>460 4000A - 623 INS DOWEL SDW LUG</v>
      </c>
      <c r="AH100" s="101" t="str">
        <f t="shared" si="20"/>
        <v>240682 - Eligio Hernandez</v>
      </c>
      <c r="AI100" s="102" t="str">
        <f t="shared" si="21"/>
        <v>Jose Rangel's Crew</v>
      </c>
    </row>
    <row r="101" spans="1:35" ht="15.75" x14ac:dyDescent="0.25">
      <c r="A101" s="153">
        <v>604493</v>
      </c>
      <c r="B101" s="153" t="s">
        <v>618</v>
      </c>
      <c r="C101" s="153" t="s">
        <v>619</v>
      </c>
      <c r="D101" s="153" t="s">
        <v>95</v>
      </c>
      <c r="E101" s="153" t="s">
        <v>96</v>
      </c>
      <c r="F101" s="153" t="s">
        <v>1181</v>
      </c>
      <c r="G101" s="153" t="s">
        <v>1182</v>
      </c>
      <c r="H101" s="153" t="s">
        <v>558</v>
      </c>
      <c r="I101" s="153">
        <v>2</v>
      </c>
      <c r="J101" s="154">
        <v>45792</v>
      </c>
      <c r="K101" s="153" t="s">
        <v>48</v>
      </c>
      <c r="L101" s="153"/>
      <c r="M101" s="153" t="s">
        <v>148</v>
      </c>
      <c r="N101" s="153" t="s">
        <v>72</v>
      </c>
      <c r="O101" s="153" t="s">
        <v>147</v>
      </c>
      <c r="P101" s="153" t="s">
        <v>3029</v>
      </c>
      <c r="Q101" s="153"/>
      <c r="R101" s="153" t="s">
        <v>50</v>
      </c>
      <c r="S101" s="153"/>
      <c r="T101" s="153" t="s">
        <v>50</v>
      </c>
      <c r="U101" s="92"/>
      <c r="V101" s="92"/>
      <c r="W101" s="92"/>
      <c r="X101" s="97" t="str">
        <f t="shared" si="11"/>
        <v>2024-004 - City of Dallas Sidewalk 2024</v>
      </c>
      <c r="Y101" s="97" t="str">
        <f>IFERROR(VLOOKUP($D101,PM!$A:$H,2,FALSE),"")</f>
        <v>Adam H. Goode</v>
      </c>
      <c r="Z101" s="98">
        <f t="shared" si="12"/>
        <v>45792</v>
      </c>
      <c r="AA101" s="98" t="str">
        <f t="shared" si="13"/>
        <v>Thursday</v>
      </c>
      <c r="AB101" s="99" t="str">
        <f t="shared" si="14"/>
        <v>05/15/2025 6:47 PM</v>
      </c>
      <c r="AC101" s="100">
        <f t="shared" si="15"/>
        <v>367</v>
      </c>
      <c r="AD101" s="100" t="str">
        <f t="shared" si="16"/>
        <v>Not Approved On Time</v>
      </c>
      <c r="AE101" s="101">
        <f t="shared" si="17"/>
        <v>2</v>
      </c>
      <c r="AF101" s="124" t="str">
        <f t="shared" si="18"/>
        <v/>
      </c>
      <c r="AG101" s="101" t="str">
        <f t="shared" si="19"/>
        <v>190 4000B - 355 F P S SDW CURB</v>
      </c>
      <c r="AH101" s="101" t="str">
        <f t="shared" si="20"/>
        <v>240682 - Eligio Hernandez</v>
      </c>
      <c r="AI101" s="102" t="str">
        <f t="shared" si="21"/>
        <v>Jose Rangel's Crew</v>
      </c>
    </row>
    <row r="102" spans="1:35" ht="15.75" x14ac:dyDescent="0.25">
      <c r="A102" s="153">
        <v>604495</v>
      </c>
      <c r="B102" s="153" t="s">
        <v>618</v>
      </c>
      <c r="C102" s="153" t="s">
        <v>619</v>
      </c>
      <c r="D102" s="153" t="s">
        <v>95</v>
      </c>
      <c r="E102" s="153" t="s">
        <v>96</v>
      </c>
      <c r="F102" s="153" t="s">
        <v>729</v>
      </c>
      <c r="G102" s="153" t="s">
        <v>730</v>
      </c>
      <c r="H102" s="153" t="s">
        <v>558</v>
      </c>
      <c r="I102" s="153">
        <v>2</v>
      </c>
      <c r="J102" s="154">
        <v>45792</v>
      </c>
      <c r="K102" s="153" t="s">
        <v>48</v>
      </c>
      <c r="L102" s="153"/>
      <c r="M102" s="153" t="s">
        <v>148</v>
      </c>
      <c r="N102" s="153" t="s">
        <v>72</v>
      </c>
      <c r="O102" s="153" t="s">
        <v>147</v>
      </c>
      <c r="P102" s="153" t="s">
        <v>3029</v>
      </c>
      <c r="Q102" s="153"/>
      <c r="R102" s="153" t="s">
        <v>50</v>
      </c>
      <c r="S102" s="153"/>
      <c r="T102" s="153" t="s">
        <v>50</v>
      </c>
      <c r="U102" s="92"/>
      <c r="V102" s="92"/>
      <c r="W102" s="92"/>
      <c r="X102" s="97" t="str">
        <f t="shared" si="11"/>
        <v>2024-004 - City of Dallas Sidewalk 2024</v>
      </c>
      <c r="Y102" s="97" t="str">
        <f>IFERROR(VLOOKUP($D102,PM!$A:$H,2,FALSE),"")</f>
        <v>Adam H. Goode</v>
      </c>
      <c r="Z102" s="98">
        <f t="shared" si="12"/>
        <v>45792</v>
      </c>
      <c r="AA102" s="98" t="str">
        <f t="shared" si="13"/>
        <v>Thursday</v>
      </c>
      <c r="AB102" s="99" t="str">
        <f t="shared" si="14"/>
        <v>05/15/2025 6:47 PM</v>
      </c>
      <c r="AC102" s="100">
        <f t="shared" si="15"/>
        <v>367</v>
      </c>
      <c r="AD102" s="100" t="str">
        <f t="shared" si="16"/>
        <v>Not Approved On Time</v>
      </c>
      <c r="AE102" s="101">
        <f t="shared" si="17"/>
        <v>2</v>
      </c>
      <c r="AF102" s="124" t="str">
        <f t="shared" si="18"/>
        <v/>
      </c>
      <c r="AG102" s="101" t="str">
        <f t="shared" si="19"/>
        <v>200 4000C - 355 F P S SDW 4</v>
      </c>
      <c r="AH102" s="101" t="str">
        <f t="shared" si="20"/>
        <v>240682 - Eligio Hernandez</v>
      </c>
      <c r="AI102" s="102" t="str">
        <f t="shared" si="21"/>
        <v>Jose Rangel's Crew</v>
      </c>
    </row>
    <row r="103" spans="1:35" ht="15.75" x14ac:dyDescent="0.25">
      <c r="A103" s="153">
        <v>604496</v>
      </c>
      <c r="B103" s="153" t="s">
        <v>618</v>
      </c>
      <c r="C103" s="153" t="s">
        <v>619</v>
      </c>
      <c r="D103" s="153" t="s">
        <v>95</v>
      </c>
      <c r="E103" s="153" t="s">
        <v>96</v>
      </c>
      <c r="F103" s="153" t="s">
        <v>1141</v>
      </c>
      <c r="G103" s="153" t="s">
        <v>1142</v>
      </c>
      <c r="H103" s="153" t="s">
        <v>558</v>
      </c>
      <c r="I103" s="153">
        <v>2</v>
      </c>
      <c r="J103" s="154">
        <v>45792</v>
      </c>
      <c r="K103" s="153" t="s">
        <v>48</v>
      </c>
      <c r="L103" s="153"/>
      <c r="M103" s="153" t="s">
        <v>148</v>
      </c>
      <c r="N103" s="153" t="s">
        <v>72</v>
      </c>
      <c r="O103" s="153" t="s">
        <v>147</v>
      </c>
      <c r="P103" s="153" t="s">
        <v>3029</v>
      </c>
      <c r="Q103" s="153"/>
      <c r="R103" s="153" t="s">
        <v>50</v>
      </c>
      <c r="S103" s="153"/>
      <c r="T103" s="153" t="s">
        <v>50</v>
      </c>
      <c r="U103" s="92"/>
      <c r="V103" s="92"/>
      <c r="W103" s="92"/>
      <c r="X103" s="97" t="str">
        <f t="shared" si="11"/>
        <v>2024-004 - City of Dallas Sidewalk 2024</v>
      </c>
      <c r="Y103" s="97" t="str">
        <f>IFERROR(VLOOKUP($D103,PM!$A:$H,2,FALSE),"")</f>
        <v>Adam H. Goode</v>
      </c>
      <c r="Z103" s="98">
        <f t="shared" si="12"/>
        <v>45792</v>
      </c>
      <c r="AA103" s="98" t="str">
        <f t="shared" si="13"/>
        <v>Thursday</v>
      </c>
      <c r="AB103" s="99" t="str">
        <f t="shared" si="14"/>
        <v>05/15/2025 6:47 PM</v>
      </c>
      <c r="AC103" s="100">
        <f t="shared" si="15"/>
        <v>367</v>
      </c>
      <c r="AD103" s="100" t="str">
        <f t="shared" si="16"/>
        <v>Not Approved On Time</v>
      </c>
      <c r="AE103" s="101">
        <f t="shared" si="17"/>
        <v>2</v>
      </c>
      <c r="AF103" s="124" t="str">
        <f t="shared" si="18"/>
        <v/>
      </c>
      <c r="AG103" s="101" t="str">
        <f t="shared" si="19"/>
        <v>440 4000C - 618 F P S BFR 6</v>
      </c>
      <c r="AH103" s="101" t="str">
        <f t="shared" si="20"/>
        <v>240682 - Eligio Hernandez</v>
      </c>
      <c r="AI103" s="102" t="str">
        <f t="shared" si="21"/>
        <v>Jose Rangel's Crew</v>
      </c>
    </row>
    <row r="104" spans="1:35" ht="15.75" x14ac:dyDescent="0.25">
      <c r="A104" s="153">
        <v>604277</v>
      </c>
      <c r="B104" s="153" t="s">
        <v>618</v>
      </c>
      <c r="C104" s="153" t="s">
        <v>619</v>
      </c>
      <c r="D104" s="153" t="s">
        <v>95</v>
      </c>
      <c r="E104" s="153" t="s">
        <v>96</v>
      </c>
      <c r="F104" s="153" t="s">
        <v>1147</v>
      </c>
      <c r="G104" s="153" t="s">
        <v>1148</v>
      </c>
      <c r="H104" s="153" t="s">
        <v>558</v>
      </c>
      <c r="I104" s="153">
        <v>5</v>
      </c>
      <c r="J104" s="154">
        <v>45791</v>
      </c>
      <c r="K104" s="153" t="s">
        <v>48</v>
      </c>
      <c r="L104" s="153"/>
      <c r="M104" s="153" t="s">
        <v>148</v>
      </c>
      <c r="N104" s="153" t="s">
        <v>72</v>
      </c>
      <c r="O104" s="153" t="s">
        <v>147</v>
      </c>
      <c r="P104" s="153" t="s">
        <v>2796</v>
      </c>
      <c r="Q104" s="153"/>
      <c r="R104" s="153" t="s">
        <v>50</v>
      </c>
      <c r="S104" s="153"/>
      <c r="T104" s="153" t="s">
        <v>50</v>
      </c>
      <c r="U104" s="92"/>
      <c r="V104" s="92"/>
      <c r="W104" s="92"/>
      <c r="X104" s="97" t="str">
        <f t="shared" si="11"/>
        <v>2024-004 - City of Dallas Sidewalk 2024</v>
      </c>
      <c r="Y104" s="97" t="str">
        <f>IFERROR(VLOOKUP($D104,PM!$A:$H,2,FALSE),"")</f>
        <v>Adam H. Goode</v>
      </c>
      <c r="Z104" s="98">
        <f t="shared" si="12"/>
        <v>45791</v>
      </c>
      <c r="AA104" s="98" t="str">
        <f t="shared" si="13"/>
        <v>Wednesday</v>
      </c>
      <c r="AB104" s="99" t="str">
        <f t="shared" si="14"/>
        <v>05/15/2025 7:54 AM</v>
      </c>
      <c r="AC104" s="100">
        <f t="shared" si="15"/>
        <v>367</v>
      </c>
      <c r="AD104" s="100" t="str">
        <f t="shared" si="16"/>
        <v>Not Approved On Time</v>
      </c>
      <c r="AE104" s="101">
        <f t="shared" si="17"/>
        <v>5</v>
      </c>
      <c r="AF104" s="124" t="str">
        <f t="shared" si="18"/>
        <v/>
      </c>
      <c r="AG104" s="101" t="str">
        <f t="shared" si="19"/>
        <v>280 4000B - 432 F P S DRIVE 8</v>
      </c>
      <c r="AH104" s="101" t="str">
        <f t="shared" si="20"/>
        <v>240682 - Eligio Hernandez</v>
      </c>
      <c r="AI104" s="102" t="str">
        <f t="shared" si="21"/>
        <v>Jose Rangel's Crew</v>
      </c>
    </row>
    <row r="105" spans="1:35" ht="15.75" x14ac:dyDescent="0.25">
      <c r="A105" s="153">
        <v>604278</v>
      </c>
      <c r="B105" s="153" t="s">
        <v>618</v>
      </c>
      <c r="C105" s="153" t="s">
        <v>619</v>
      </c>
      <c r="D105" s="153" t="s">
        <v>95</v>
      </c>
      <c r="E105" s="153" t="s">
        <v>96</v>
      </c>
      <c r="F105" s="153" t="s">
        <v>2797</v>
      </c>
      <c r="G105" s="153" t="s">
        <v>2798</v>
      </c>
      <c r="H105" s="153" t="s">
        <v>558</v>
      </c>
      <c r="I105" s="153">
        <v>1</v>
      </c>
      <c r="J105" s="154">
        <v>45791</v>
      </c>
      <c r="K105" s="153" t="s">
        <v>48</v>
      </c>
      <c r="L105" s="153"/>
      <c r="M105" s="153" t="s">
        <v>148</v>
      </c>
      <c r="N105" s="153" t="s">
        <v>72</v>
      </c>
      <c r="O105" s="153" t="s">
        <v>147</v>
      </c>
      <c r="P105" s="153" t="s">
        <v>2796</v>
      </c>
      <c r="Q105" s="153"/>
      <c r="R105" s="153" t="s">
        <v>50</v>
      </c>
      <c r="S105" s="153"/>
      <c r="T105" s="153" t="s">
        <v>50</v>
      </c>
      <c r="U105" s="92"/>
      <c r="V105" s="92"/>
      <c r="W105" s="92"/>
      <c r="X105" s="97" t="str">
        <f t="shared" si="11"/>
        <v>2024-004 - City of Dallas Sidewalk 2024</v>
      </c>
      <c r="Y105" s="97" t="str">
        <f>IFERROR(VLOOKUP($D105,PM!$A:$H,2,FALSE),"")</f>
        <v>Adam H. Goode</v>
      </c>
      <c r="Z105" s="98">
        <f t="shared" si="12"/>
        <v>45791</v>
      </c>
      <c r="AA105" s="98" t="str">
        <f t="shared" si="13"/>
        <v>Wednesday</v>
      </c>
      <c r="AB105" s="99" t="str">
        <f t="shared" si="14"/>
        <v>05/15/2025 7:54 AM</v>
      </c>
      <c r="AC105" s="100">
        <f t="shared" si="15"/>
        <v>367</v>
      </c>
      <c r="AD105" s="100" t="str">
        <f t="shared" si="16"/>
        <v>Not Approved On Time</v>
      </c>
      <c r="AE105" s="101">
        <f t="shared" si="17"/>
        <v>1</v>
      </c>
      <c r="AF105" s="124" t="str">
        <f t="shared" si="18"/>
        <v/>
      </c>
      <c r="AG105" s="101" t="str">
        <f t="shared" si="19"/>
        <v>200 4000D - SDW 4 Clean Project</v>
      </c>
      <c r="AH105" s="101" t="str">
        <f t="shared" si="20"/>
        <v>240682 - Eligio Hernandez</v>
      </c>
      <c r="AI105" s="102" t="str">
        <f t="shared" si="21"/>
        <v>Jose Rangel's Crew</v>
      </c>
    </row>
    <row r="106" spans="1:35" ht="15.75" x14ac:dyDescent="0.25">
      <c r="A106" s="153">
        <v>604271</v>
      </c>
      <c r="B106" s="153" t="s">
        <v>591</v>
      </c>
      <c r="C106" s="153" t="s">
        <v>592</v>
      </c>
      <c r="D106" s="153" t="s">
        <v>95</v>
      </c>
      <c r="E106" s="153" t="s">
        <v>96</v>
      </c>
      <c r="F106" s="153" t="s">
        <v>1147</v>
      </c>
      <c r="G106" s="153" t="s">
        <v>1148</v>
      </c>
      <c r="H106" s="153" t="s">
        <v>558</v>
      </c>
      <c r="I106" s="153">
        <v>5</v>
      </c>
      <c r="J106" s="154">
        <v>45791</v>
      </c>
      <c r="K106" s="153" t="s">
        <v>48</v>
      </c>
      <c r="L106" s="153"/>
      <c r="M106" s="153" t="s">
        <v>148</v>
      </c>
      <c r="N106" s="153" t="s">
        <v>72</v>
      </c>
      <c r="O106" s="153" t="s">
        <v>147</v>
      </c>
      <c r="P106" s="153" t="s">
        <v>2796</v>
      </c>
      <c r="Q106" s="153"/>
      <c r="R106" s="153" t="s">
        <v>50</v>
      </c>
      <c r="S106" s="153"/>
      <c r="T106" s="153" t="s">
        <v>50</v>
      </c>
      <c r="U106" s="92"/>
      <c r="V106" s="92"/>
      <c r="W106" s="92"/>
      <c r="X106" s="97" t="str">
        <f t="shared" si="11"/>
        <v>2024-004 - City of Dallas Sidewalk 2024</v>
      </c>
      <c r="Y106" s="97" t="str">
        <f>IFERROR(VLOOKUP($D106,PM!$A:$H,2,FALSE),"")</f>
        <v>Adam H. Goode</v>
      </c>
      <c r="Z106" s="98">
        <f t="shared" si="12"/>
        <v>45791</v>
      </c>
      <c r="AA106" s="98" t="str">
        <f t="shared" si="13"/>
        <v>Wednesday</v>
      </c>
      <c r="AB106" s="99" t="str">
        <f t="shared" si="14"/>
        <v>05/15/2025 7:54 AM</v>
      </c>
      <c r="AC106" s="100">
        <f t="shared" si="15"/>
        <v>367</v>
      </c>
      <c r="AD106" s="100" t="str">
        <f t="shared" si="16"/>
        <v>Not Approved On Time</v>
      </c>
      <c r="AE106" s="101">
        <f t="shared" si="17"/>
        <v>5</v>
      </c>
      <c r="AF106" s="124" t="str">
        <f t="shared" si="18"/>
        <v/>
      </c>
      <c r="AG106" s="101" t="str">
        <f t="shared" si="19"/>
        <v>280 4000B - 432 F P S DRIVE 8</v>
      </c>
      <c r="AH106" s="101" t="str">
        <f t="shared" si="20"/>
        <v>240042 - Artemio Garcia</v>
      </c>
      <c r="AI106" s="102" t="str">
        <f t="shared" si="21"/>
        <v>Jose Rangel's Crew</v>
      </c>
    </row>
    <row r="107" spans="1:35" ht="15.75" x14ac:dyDescent="0.25">
      <c r="A107" s="153">
        <v>604272</v>
      </c>
      <c r="B107" s="153" t="s">
        <v>591</v>
      </c>
      <c r="C107" s="153" t="s">
        <v>592</v>
      </c>
      <c r="D107" s="153" t="s">
        <v>95</v>
      </c>
      <c r="E107" s="153" t="s">
        <v>96</v>
      </c>
      <c r="F107" s="153" t="s">
        <v>2797</v>
      </c>
      <c r="G107" s="153" t="s">
        <v>2798</v>
      </c>
      <c r="H107" s="153" t="s">
        <v>558</v>
      </c>
      <c r="I107" s="153">
        <v>1</v>
      </c>
      <c r="J107" s="154">
        <v>45791</v>
      </c>
      <c r="K107" s="153" t="s">
        <v>48</v>
      </c>
      <c r="L107" s="153"/>
      <c r="M107" s="153" t="s">
        <v>148</v>
      </c>
      <c r="N107" s="153" t="s">
        <v>72</v>
      </c>
      <c r="O107" s="153" t="s">
        <v>147</v>
      </c>
      <c r="P107" s="153" t="s">
        <v>2796</v>
      </c>
      <c r="Q107" s="153"/>
      <c r="R107" s="153" t="s">
        <v>50</v>
      </c>
      <c r="S107" s="153"/>
      <c r="T107" s="153" t="s">
        <v>50</v>
      </c>
      <c r="U107" s="92"/>
      <c r="V107" s="92"/>
      <c r="W107" s="92"/>
      <c r="X107" s="97" t="str">
        <f t="shared" si="11"/>
        <v>2024-004 - City of Dallas Sidewalk 2024</v>
      </c>
      <c r="Y107" s="97" t="str">
        <f>IFERROR(VLOOKUP($D107,PM!$A:$H,2,FALSE),"")</f>
        <v>Adam H. Goode</v>
      </c>
      <c r="Z107" s="98">
        <f t="shared" si="12"/>
        <v>45791</v>
      </c>
      <c r="AA107" s="98" t="str">
        <f t="shared" si="13"/>
        <v>Wednesday</v>
      </c>
      <c r="AB107" s="99" t="str">
        <f t="shared" si="14"/>
        <v>05/15/2025 7:54 AM</v>
      </c>
      <c r="AC107" s="100">
        <f t="shared" si="15"/>
        <v>367</v>
      </c>
      <c r="AD107" s="100" t="str">
        <f t="shared" si="16"/>
        <v>Not Approved On Time</v>
      </c>
      <c r="AE107" s="101">
        <f t="shared" si="17"/>
        <v>1</v>
      </c>
      <c r="AF107" s="124" t="str">
        <f t="shared" si="18"/>
        <v/>
      </c>
      <c r="AG107" s="101" t="str">
        <f t="shared" si="19"/>
        <v>200 4000D - SDW 4 Clean Project</v>
      </c>
      <c r="AH107" s="101" t="str">
        <f t="shared" si="20"/>
        <v>240042 - Artemio Garcia</v>
      </c>
      <c r="AI107" s="102" t="str">
        <f t="shared" si="21"/>
        <v>Jose Rangel's Crew</v>
      </c>
    </row>
    <row r="108" spans="1:35" ht="15.75" x14ac:dyDescent="0.25">
      <c r="A108" s="153">
        <v>604929</v>
      </c>
      <c r="B108" s="153" t="s">
        <v>591</v>
      </c>
      <c r="C108" s="153" t="s">
        <v>592</v>
      </c>
      <c r="D108" s="153" t="s">
        <v>95</v>
      </c>
      <c r="E108" s="153" t="s">
        <v>96</v>
      </c>
      <c r="F108" s="153" t="s">
        <v>3549</v>
      </c>
      <c r="G108" s="153" t="s">
        <v>3550</v>
      </c>
      <c r="H108" s="153" t="s">
        <v>558</v>
      </c>
      <c r="I108" s="153">
        <v>4</v>
      </c>
      <c r="J108" s="154">
        <v>45793</v>
      </c>
      <c r="K108" s="153" t="s">
        <v>48</v>
      </c>
      <c r="L108" s="153"/>
      <c r="M108" s="153" t="s">
        <v>148</v>
      </c>
      <c r="N108" s="153" t="s">
        <v>72</v>
      </c>
      <c r="O108" s="153" t="s">
        <v>147</v>
      </c>
      <c r="P108" s="153" t="s">
        <v>3551</v>
      </c>
      <c r="Q108" s="153"/>
      <c r="R108" s="153" t="s">
        <v>50</v>
      </c>
      <c r="S108" s="153"/>
      <c r="T108" s="153" t="s">
        <v>50</v>
      </c>
      <c r="U108" s="92"/>
      <c r="V108" s="92"/>
      <c r="W108" s="92"/>
      <c r="X108" s="97" t="str">
        <f t="shared" si="11"/>
        <v>2024-004 - City of Dallas Sidewalk 2024</v>
      </c>
      <c r="Y108" s="97" t="str">
        <f>IFERROR(VLOOKUP($D108,PM!$A:$H,2,FALSE),"")</f>
        <v>Adam H. Goode</v>
      </c>
      <c r="Z108" s="98">
        <f t="shared" si="12"/>
        <v>45793</v>
      </c>
      <c r="AA108" s="98" t="str">
        <f t="shared" si="13"/>
        <v>Friday</v>
      </c>
      <c r="AB108" s="99" t="str">
        <f t="shared" si="14"/>
        <v>05/16/2025 7:17 PM</v>
      </c>
      <c r="AC108" s="100">
        <f t="shared" si="15"/>
        <v>367</v>
      </c>
      <c r="AD108" s="100" t="str">
        <f t="shared" si="16"/>
        <v>Not Approved On Time</v>
      </c>
      <c r="AE108" s="101">
        <f t="shared" si="17"/>
        <v>4</v>
      </c>
      <c r="AF108" s="124" t="str">
        <f t="shared" si="18"/>
        <v/>
      </c>
      <c r="AG108" s="101" t="str">
        <f t="shared" si="19"/>
        <v>390 4000B - Self Perf 503D ASPH PVMT TY D</v>
      </c>
      <c r="AH108" s="101" t="str">
        <f t="shared" si="20"/>
        <v>240042 - Artemio Garcia</v>
      </c>
      <c r="AI108" s="102" t="str">
        <f t="shared" si="21"/>
        <v>Jose Rangel's Crew</v>
      </c>
    </row>
    <row r="109" spans="1:35" ht="15.75" x14ac:dyDescent="0.25">
      <c r="A109" s="153">
        <v>604930</v>
      </c>
      <c r="B109" s="153" t="s">
        <v>591</v>
      </c>
      <c r="C109" s="153" t="s">
        <v>592</v>
      </c>
      <c r="D109" s="153" t="s">
        <v>95</v>
      </c>
      <c r="E109" s="153" t="s">
        <v>96</v>
      </c>
      <c r="F109" s="153" t="s">
        <v>2797</v>
      </c>
      <c r="G109" s="153" t="s">
        <v>2798</v>
      </c>
      <c r="H109" s="153" t="s">
        <v>558</v>
      </c>
      <c r="I109" s="153">
        <v>4</v>
      </c>
      <c r="J109" s="154">
        <v>45793</v>
      </c>
      <c r="K109" s="153" t="s">
        <v>48</v>
      </c>
      <c r="L109" s="153"/>
      <c r="M109" s="153" t="s">
        <v>148</v>
      </c>
      <c r="N109" s="153" t="s">
        <v>72</v>
      </c>
      <c r="O109" s="153" t="s">
        <v>147</v>
      </c>
      <c r="P109" s="153" t="s">
        <v>3551</v>
      </c>
      <c r="Q109" s="153"/>
      <c r="R109" s="153" t="s">
        <v>50</v>
      </c>
      <c r="S109" s="153"/>
      <c r="T109" s="153" t="s">
        <v>50</v>
      </c>
      <c r="U109" s="92"/>
      <c r="V109" s="92"/>
      <c r="W109" s="92"/>
      <c r="X109" s="97" t="str">
        <f t="shared" si="11"/>
        <v>2024-004 - City of Dallas Sidewalk 2024</v>
      </c>
      <c r="Y109" s="97" t="str">
        <f>IFERROR(VLOOKUP($D109,PM!$A:$H,2,FALSE),"")</f>
        <v>Adam H. Goode</v>
      </c>
      <c r="Z109" s="98">
        <f t="shared" si="12"/>
        <v>45793</v>
      </c>
      <c r="AA109" s="98" t="str">
        <f t="shared" si="13"/>
        <v>Friday</v>
      </c>
      <c r="AB109" s="99" t="str">
        <f t="shared" si="14"/>
        <v>05/16/2025 7:17 PM</v>
      </c>
      <c r="AC109" s="100">
        <f t="shared" si="15"/>
        <v>367</v>
      </c>
      <c r="AD109" s="100" t="str">
        <f t="shared" si="16"/>
        <v>Not Approved On Time</v>
      </c>
      <c r="AE109" s="101">
        <f t="shared" si="17"/>
        <v>4</v>
      </c>
      <c r="AF109" s="124" t="str">
        <f t="shared" si="18"/>
        <v/>
      </c>
      <c r="AG109" s="101" t="str">
        <f t="shared" si="19"/>
        <v>200 4000D - SDW 4 Clean Project</v>
      </c>
      <c r="AH109" s="101" t="str">
        <f t="shared" si="20"/>
        <v>240042 - Artemio Garcia</v>
      </c>
      <c r="AI109" s="102" t="str">
        <f t="shared" si="21"/>
        <v>Jose Rangel's Crew</v>
      </c>
    </row>
    <row r="110" spans="1:35" ht="15.75" x14ac:dyDescent="0.25">
      <c r="A110" s="153">
        <v>604473</v>
      </c>
      <c r="B110" s="153" t="s">
        <v>591</v>
      </c>
      <c r="C110" s="153" t="s">
        <v>592</v>
      </c>
      <c r="D110" s="153" t="s">
        <v>95</v>
      </c>
      <c r="E110" s="153" t="s">
        <v>96</v>
      </c>
      <c r="F110" s="153" t="s">
        <v>729</v>
      </c>
      <c r="G110" s="153" t="s">
        <v>730</v>
      </c>
      <c r="H110" s="153" t="s">
        <v>558</v>
      </c>
      <c r="I110" s="153">
        <v>2</v>
      </c>
      <c r="J110" s="154">
        <v>45792</v>
      </c>
      <c r="K110" s="153" t="s">
        <v>48</v>
      </c>
      <c r="L110" s="153"/>
      <c r="M110" s="153" t="s">
        <v>148</v>
      </c>
      <c r="N110" s="153" t="s">
        <v>72</v>
      </c>
      <c r="O110" s="153" t="s">
        <v>147</v>
      </c>
      <c r="P110" s="153" t="s">
        <v>3029</v>
      </c>
      <c r="Q110" s="153"/>
      <c r="R110" s="153" t="s">
        <v>50</v>
      </c>
      <c r="S110" s="153"/>
      <c r="T110" s="153" t="s">
        <v>50</v>
      </c>
      <c r="U110" s="92"/>
      <c r="V110" s="92"/>
      <c r="W110" s="92"/>
      <c r="X110" s="97" t="str">
        <f t="shared" si="11"/>
        <v>2024-004 - City of Dallas Sidewalk 2024</v>
      </c>
      <c r="Y110" s="97" t="str">
        <f>IFERROR(VLOOKUP($D110,PM!$A:$H,2,FALSE),"")</f>
        <v>Adam H. Goode</v>
      </c>
      <c r="Z110" s="98">
        <f t="shared" si="12"/>
        <v>45792</v>
      </c>
      <c r="AA110" s="98" t="str">
        <f t="shared" si="13"/>
        <v>Thursday</v>
      </c>
      <c r="AB110" s="99" t="str">
        <f t="shared" si="14"/>
        <v>05/15/2025 6:47 PM</v>
      </c>
      <c r="AC110" s="100">
        <f t="shared" si="15"/>
        <v>367</v>
      </c>
      <c r="AD110" s="100" t="str">
        <f t="shared" si="16"/>
        <v>Not Approved On Time</v>
      </c>
      <c r="AE110" s="101">
        <f t="shared" si="17"/>
        <v>2</v>
      </c>
      <c r="AF110" s="124" t="str">
        <f t="shared" si="18"/>
        <v/>
      </c>
      <c r="AG110" s="101" t="str">
        <f t="shared" si="19"/>
        <v>200 4000C - 355 F P S SDW 4</v>
      </c>
      <c r="AH110" s="101" t="str">
        <f t="shared" si="20"/>
        <v>240042 - Artemio Garcia</v>
      </c>
      <c r="AI110" s="102" t="str">
        <f t="shared" si="21"/>
        <v>Jose Rangel's Crew</v>
      </c>
    </row>
    <row r="111" spans="1:35" ht="15.75" x14ac:dyDescent="0.25">
      <c r="A111" s="153">
        <v>604474</v>
      </c>
      <c r="B111" s="153" t="s">
        <v>591</v>
      </c>
      <c r="C111" s="153" t="s">
        <v>592</v>
      </c>
      <c r="D111" s="153" t="s">
        <v>95</v>
      </c>
      <c r="E111" s="153" t="s">
        <v>96</v>
      </c>
      <c r="F111" s="153" t="s">
        <v>727</v>
      </c>
      <c r="G111" s="153" t="s">
        <v>728</v>
      </c>
      <c r="H111" s="153" t="s">
        <v>558</v>
      </c>
      <c r="I111" s="153">
        <v>2</v>
      </c>
      <c r="J111" s="154">
        <v>45792</v>
      </c>
      <c r="K111" s="153" t="s">
        <v>48</v>
      </c>
      <c r="L111" s="153"/>
      <c r="M111" s="153" t="s">
        <v>148</v>
      </c>
      <c r="N111" s="153" t="s">
        <v>72</v>
      </c>
      <c r="O111" s="153" t="s">
        <v>147</v>
      </c>
      <c r="P111" s="153" t="s">
        <v>3029</v>
      </c>
      <c r="Q111" s="153"/>
      <c r="R111" s="153" t="s">
        <v>50</v>
      </c>
      <c r="S111" s="153"/>
      <c r="T111" s="153" t="s">
        <v>50</v>
      </c>
      <c r="U111" s="92"/>
      <c r="V111" s="92"/>
      <c r="W111" s="92"/>
      <c r="X111" s="97" t="str">
        <f t="shared" si="11"/>
        <v>2024-004 - City of Dallas Sidewalk 2024</v>
      </c>
      <c r="Y111" s="97" t="str">
        <f>IFERROR(VLOOKUP($D111,PM!$A:$H,2,FALSE),"")</f>
        <v>Adam H. Goode</v>
      </c>
      <c r="Z111" s="98">
        <f t="shared" si="12"/>
        <v>45792</v>
      </c>
      <c r="AA111" s="98" t="str">
        <f t="shared" si="13"/>
        <v>Thursday</v>
      </c>
      <c r="AB111" s="99" t="str">
        <f t="shared" si="14"/>
        <v>05/15/2025 6:47 PM</v>
      </c>
      <c r="AC111" s="100">
        <f t="shared" si="15"/>
        <v>367</v>
      </c>
      <c r="AD111" s="100" t="str">
        <f t="shared" si="16"/>
        <v>Not Approved On Time</v>
      </c>
      <c r="AE111" s="101">
        <f t="shared" si="17"/>
        <v>2</v>
      </c>
      <c r="AF111" s="124" t="str">
        <f t="shared" si="18"/>
        <v/>
      </c>
      <c r="AG111" s="101" t="str">
        <f t="shared" si="19"/>
        <v>200 4000B - 355 FG SDW 4</v>
      </c>
      <c r="AH111" s="101" t="str">
        <f t="shared" si="20"/>
        <v>240042 - Artemio Garcia</v>
      </c>
      <c r="AI111" s="102" t="str">
        <f t="shared" si="21"/>
        <v>Jose Rangel's Crew</v>
      </c>
    </row>
    <row r="112" spans="1:35" ht="15.75" x14ac:dyDescent="0.25">
      <c r="A112" s="153">
        <v>604475</v>
      </c>
      <c r="B112" s="153" t="s">
        <v>591</v>
      </c>
      <c r="C112" s="153" t="s">
        <v>592</v>
      </c>
      <c r="D112" s="153" t="s">
        <v>95</v>
      </c>
      <c r="E112" s="153" t="s">
        <v>96</v>
      </c>
      <c r="F112" s="153" t="s">
        <v>1982</v>
      </c>
      <c r="G112" s="153" t="s">
        <v>1983</v>
      </c>
      <c r="H112" s="153" t="s">
        <v>558</v>
      </c>
      <c r="I112" s="153">
        <v>2</v>
      </c>
      <c r="J112" s="154">
        <v>45792</v>
      </c>
      <c r="K112" s="153" t="s">
        <v>48</v>
      </c>
      <c r="L112" s="153"/>
      <c r="M112" s="153" t="s">
        <v>148</v>
      </c>
      <c r="N112" s="153" t="s">
        <v>72</v>
      </c>
      <c r="O112" s="153" t="s">
        <v>147</v>
      </c>
      <c r="P112" s="153" t="s">
        <v>3029</v>
      </c>
      <c r="Q112" s="153"/>
      <c r="R112" s="153" t="s">
        <v>50</v>
      </c>
      <c r="S112" s="153"/>
      <c r="T112" s="153" t="s">
        <v>50</v>
      </c>
      <c r="U112" s="92"/>
      <c r="V112" s="92"/>
      <c r="W112" s="92"/>
      <c r="X112" s="97" t="str">
        <f t="shared" si="11"/>
        <v>2024-004 - City of Dallas Sidewalk 2024</v>
      </c>
      <c r="Y112" s="97" t="str">
        <f>IFERROR(VLOOKUP($D112,PM!$A:$H,2,FALSE),"")</f>
        <v>Adam H. Goode</v>
      </c>
      <c r="Z112" s="98">
        <f t="shared" si="12"/>
        <v>45792</v>
      </c>
      <c r="AA112" s="98" t="str">
        <f t="shared" si="13"/>
        <v>Thursday</v>
      </c>
      <c r="AB112" s="99" t="str">
        <f t="shared" si="14"/>
        <v>05/15/2025 6:47 PM</v>
      </c>
      <c r="AC112" s="100">
        <f t="shared" si="15"/>
        <v>367</v>
      </c>
      <c r="AD112" s="100" t="str">
        <f t="shared" si="16"/>
        <v>Not Approved On Time</v>
      </c>
      <c r="AE112" s="101">
        <f t="shared" si="17"/>
        <v>2</v>
      </c>
      <c r="AF112" s="124" t="str">
        <f t="shared" si="18"/>
        <v/>
      </c>
      <c r="AG112" s="101" t="str">
        <f t="shared" si="19"/>
        <v>460 4000A - 623 INS DOWEL SDW LUG</v>
      </c>
      <c r="AH112" s="101" t="str">
        <f t="shared" si="20"/>
        <v>240042 - Artemio Garcia</v>
      </c>
      <c r="AI112" s="102" t="str">
        <f t="shared" si="21"/>
        <v>Jose Rangel's Crew</v>
      </c>
    </row>
    <row r="113" spans="1:35" ht="15.75" x14ac:dyDescent="0.25">
      <c r="A113" s="153">
        <v>604476</v>
      </c>
      <c r="B113" s="153" t="s">
        <v>591</v>
      </c>
      <c r="C113" s="153" t="s">
        <v>592</v>
      </c>
      <c r="D113" s="153" t="s">
        <v>95</v>
      </c>
      <c r="E113" s="153" t="s">
        <v>96</v>
      </c>
      <c r="F113" s="153" t="s">
        <v>1181</v>
      </c>
      <c r="G113" s="153" t="s">
        <v>1182</v>
      </c>
      <c r="H113" s="153" t="s">
        <v>558</v>
      </c>
      <c r="I113" s="153">
        <v>2</v>
      </c>
      <c r="J113" s="154">
        <v>45792</v>
      </c>
      <c r="K113" s="153" t="s">
        <v>48</v>
      </c>
      <c r="L113" s="153"/>
      <c r="M113" s="153" t="s">
        <v>148</v>
      </c>
      <c r="N113" s="153" t="s">
        <v>72</v>
      </c>
      <c r="O113" s="153" t="s">
        <v>147</v>
      </c>
      <c r="P113" s="153" t="s">
        <v>3029</v>
      </c>
      <c r="Q113" s="153"/>
      <c r="R113" s="153" t="s">
        <v>50</v>
      </c>
      <c r="S113" s="153"/>
      <c r="T113" s="153" t="s">
        <v>50</v>
      </c>
      <c r="U113" s="92"/>
      <c r="V113" s="92"/>
      <c r="W113" s="92"/>
      <c r="X113" s="97" t="str">
        <f t="shared" si="11"/>
        <v>2024-004 - City of Dallas Sidewalk 2024</v>
      </c>
      <c r="Y113" s="97" t="str">
        <f>IFERROR(VLOOKUP($D113,PM!$A:$H,2,FALSE),"")</f>
        <v>Adam H. Goode</v>
      </c>
      <c r="Z113" s="98">
        <f t="shared" si="12"/>
        <v>45792</v>
      </c>
      <c r="AA113" s="98" t="str">
        <f t="shared" si="13"/>
        <v>Thursday</v>
      </c>
      <c r="AB113" s="99" t="str">
        <f t="shared" si="14"/>
        <v>05/15/2025 6:47 PM</v>
      </c>
      <c r="AC113" s="100">
        <f t="shared" si="15"/>
        <v>367</v>
      </c>
      <c r="AD113" s="100" t="str">
        <f t="shared" si="16"/>
        <v>Not Approved On Time</v>
      </c>
      <c r="AE113" s="101">
        <f t="shared" si="17"/>
        <v>2</v>
      </c>
      <c r="AF113" s="124" t="str">
        <f t="shared" si="18"/>
        <v/>
      </c>
      <c r="AG113" s="101" t="str">
        <f t="shared" si="19"/>
        <v>190 4000B - 355 F P S SDW CURB</v>
      </c>
      <c r="AH113" s="101" t="str">
        <f t="shared" si="20"/>
        <v>240042 - Artemio Garcia</v>
      </c>
      <c r="AI113" s="102" t="str">
        <f t="shared" si="21"/>
        <v>Jose Rangel's Crew</v>
      </c>
    </row>
    <row r="114" spans="1:35" ht="15.75" x14ac:dyDescent="0.25">
      <c r="A114" s="153">
        <v>604478</v>
      </c>
      <c r="B114" s="153" t="s">
        <v>591</v>
      </c>
      <c r="C114" s="153" t="s">
        <v>592</v>
      </c>
      <c r="D114" s="153" t="s">
        <v>95</v>
      </c>
      <c r="E114" s="153" t="s">
        <v>96</v>
      </c>
      <c r="F114" s="153" t="s">
        <v>1141</v>
      </c>
      <c r="G114" s="153" t="s">
        <v>1142</v>
      </c>
      <c r="H114" s="153" t="s">
        <v>558</v>
      </c>
      <c r="I114" s="153">
        <v>2</v>
      </c>
      <c r="J114" s="154">
        <v>45792</v>
      </c>
      <c r="K114" s="153" t="s">
        <v>48</v>
      </c>
      <c r="L114" s="153"/>
      <c r="M114" s="153" t="s">
        <v>148</v>
      </c>
      <c r="N114" s="153" t="s">
        <v>72</v>
      </c>
      <c r="O114" s="153" t="s">
        <v>147</v>
      </c>
      <c r="P114" s="153" t="s">
        <v>3029</v>
      </c>
      <c r="Q114" s="153"/>
      <c r="R114" s="153" t="s">
        <v>50</v>
      </c>
      <c r="S114" s="153"/>
      <c r="T114" s="153" t="s">
        <v>50</v>
      </c>
      <c r="U114" s="92"/>
      <c r="V114" s="92"/>
      <c r="W114" s="92"/>
      <c r="X114" s="97" t="str">
        <f t="shared" si="11"/>
        <v>2024-004 - City of Dallas Sidewalk 2024</v>
      </c>
      <c r="Y114" s="97" t="str">
        <f>IFERROR(VLOOKUP($D114,PM!$A:$H,2,FALSE),"")</f>
        <v>Adam H. Goode</v>
      </c>
      <c r="Z114" s="98">
        <f t="shared" si="12"/>
        <v>45792</v>
      </c>
      <c r="AA114" s="98" t="str">
        <f t="shared" si="13"/>
        <v>Thursday</v>
      </c>
      <c r="AB114" s="99" t="str">
        <f t="shared" si="14"/>
        <v>05/15/2025 6:47 PM</v>
      </c>
      <c r="AC114" s="100">
        <f t="shared" si="15"/>
        <v>367</v>
      </c>
      <c r="AD114" s="100" t="str">
        <f t="shared" si="16"/>
        <v>Not Approved On Time</v>
      </c>
      <c r="AE114" s="101">
        <f t="shared" si="17"/>
        <v>2</v>
      </c>
      <c r="AF114" s="124" t="str">
        <f t="shared" si="18"/>
        <v/>
      </c>
      <c r="AG114" s="101" t="str">
        <f t="shared" si="19"/>
        <v>440 4000C - 618 F P S BFR 6</v>
      </c>
      <c r="AH114" s="101" t="str">
        <f t="shared" si="20"/>
        <v>240042 - Artemio Garcia</v>
      </c>
      <c r="AI114" s="102" t="str">
        <f t="shared" si="21"/>
        <v>Jose Rangel's Crew</v>
      </c>
    </row>
    <row r="115" spans="1:35" ht="15.75" x14ac:dyDescent="0.25">
      <c r="A115" s="153">
        <v>604931</v>
      </c>
      <c r="B115" s="153" t="s">
        <v>807</v>
      </c>
      <c r="C115" s="153" t="s">
        <v>808</v>
      </c>
      <c r="D115" s="153" t="s">
        <v>95</v>
      </c>
      <c r="E115" s="153" t="s">
        <v>96</v>
      </c>
      <c r="F115" s="153" t="s">
        <v>3549</v>
      </c>
      <c r="G115" s="153" t="s">
        <v>3550</v>
      </c>
      <c r="H115" s="153" t="s">
        <v>558</v>
      </c>
      <c r="I115" s="153">
        <v>4</v>
      </c>
      <c r="J115" s="154">
        <v>45793</v>
      </c>
      <c r="K115" s="153" t="s">
        <v>48</v>
      </c>
      <c r="L115" s="153"/>
      <c r="M115" s="153" t="s">
        <v>148</v>
      </c>
      <c r="N115" s="153" t="s">
        <v>72</v>
      </c>
      <c r="O115" s="153" t="s">
        <v>147</v>
      </c>
      <c r="P115" s="153" t="s">
        <v>3551</v>
      </c>
      <c r="Q115" s="153"/>
      <c r="R115" s="153" t="s">
        <v>50</v>
      </c>
      <c r="S115" s="153"/>
      <c r="T115" s="153" t="s">
        <v>50</v>
      </c>
      <c r="U115" s="92"/>
      <c r="V115" s="92"/>
      <c r="W115" s="92"/>
      <c r="X115" s="97" t="str">
        <f t="shared" si="11"/>
        <v>2024-004 - City of Dallas Sidewalk 2024</v>
      </c>
      <c r="Y115" s="97" t="str">
        <f>IFERROR(VLOOKUP($D115,PM!$A:$H,2,FALSE),"")</f>
        <v>Adam H. Goode</v>
      </c>
      <c r="Z115" s="98">
        <f t="shared" si="12"/>
        <v>45793</v>
      </c>
      <c r="AA115" s="98" t="str">
        <f t="shared" si="13"/>
        <v>Friday</v>
      </c>
      <c r="AB115" s="99" t="str">
        <f t="shared" si="14"/>
        <v>05/16/2025 7:17 PM</v>
      </c>
      <c r="AC115" s="100">
        <f t="shared" si="15"/>
        <v>367</v>
      </c>
      <c r="AD115" s="100" t="str">
        <f t="shared" si="16"/>
        <v>Not Approved On Time</v>
      </c>
      <c r="AE115" s="101">
        <f t="shared" si="17"/>
        <v>4</v>
      </c>
      <c r="AF115" s="124" t="str">
        <f t="shared" si="18"/>
        <v/>
      </c>
      <c r="AG115" s="101" t="str">
        <f t="shared" si="19"/>
        <v>390 4000B - Self Perf 503D ASPH PVMT TY D</v>
      </c>
      <c r="AH115" s="101" t="str">
        <f t="shared" si="20"/>
        <v>240693 - Omar E. Becerra Balderas</v>
      </c>
      <c r="AI115" s="102" t="str">
        <f t="shared" si="21"/>
        <v>Jose Rangel's Crew</v>
      </c>
    </row>
    <row r="116" spans="1:35" ht="15.75" x14ac:dyDescent="0.25">
      <c r="A116" s="153">
        <v>604932</v>
      </c>
      <c r="B116" s="153" t="s">
        <v>807</v>
      </c>
      <c r="C116" s="153" t="s">
        <v>808</v>
      </c>
      <c r="D116" s="153" t="s">
        <v>95</v>
      </c>
      <c r="E116" s="153" t="s">
        <v>96</v>
      </c>
      <c r="F116" s="153" t="s">
        <v>2797</v>
      </c>
      <c r="G116" s="153" t="s">
        <v>2798</v>
      </c>
      <c r="H116" s="153" t="s">
        <v>558</v>
      </c>
      <c r="I116" s="153">
        <v>4</v>
      </c>
      <c r="J116" s="154">
        <v>45793</v>
      </c>
      <c r="K116" s="153" t="s">
        <v>48</v>
      </c>
      <c r="L116" s="153"/>
      <c r="M116" s="153" t="s">
        <v>148</v>
      </c>
      <c r="N116" s="153" t="s">
        <v>72</v>
      </c>
      <c r="O116" s="153" t="s">
        <v>147</v>
      </c>
      <c r="P116" s="153" t="s">
        <v>3551</v>
      </c>
      <c r="Q116" s="153"/>
      <c r="R116" s="153" t="s">
        <v>50</v>
      </c>
      <c r="S116" s="153"/>
      <c r="T116" s="153" t="s">
        <v>50</v>
      </c>
      <c r="U116" s="92"/>
      <c r="V116" s="92"/>
      <c r="W116" s="92"/>
      <c r="X116" s="97" t="str">
        <f t="shared" si="11"/>
        <v>2024-004 - City of Dallas Sidewalk 2024</v>
      </c>
      <c r="Y116" s="97" t="str">
        <f>IFERROR(VLOOKUP($D116,PM!$A:$H,2,FALSE),"")</f>
        <v>Adam H. Goode</v>
      </c>
      <c r="Z116" s="98">
        <f t="shared" si="12"/>
        <v>45793</v>
      </c>
      <c r="AA116" s="98" t="str">
        <f t="shared" si="13"/>
        <v>Friday</v>
      </c>
      <c r="AB116" s="99" t="str">
        <f t="shared" si="14"/>
        <v>05/16/2025 7:17 PM</v>
      </c>
      <c r="AC116" s="100">
        <f t="shared" si="15"/>
        <v>367</v>
      </c>
      <c r="AD116" s="100" t="str">
        <f t="shared" si="16"/>
        <v>Not Approved On Time</v>
      </c>
      <c r="AE116" s="101">
        <f t="shared" si="17"/>
        <v>4</v>
      </c>
      <c r="AF116" s="124" t="str">
        <f t="shared" si="18"/>
        <v/>
      </c>
      <c r="AG116" s="101" t="str">
        <f t="shared" si="19"/>
        <v>200 4000D - SDW 4 Clean Project</v>
      </c>
      <c r="AH116" s="101" t="str">
        <f t="shared" si="20"/>
        <v>240693 - Omar E. Becerra Balderas</v>
      </c>
      <c r="AI116" s="102" t="str">
        <f t="shared" si="21"/>
        <v>Jose Rangel's Crew</v>
      </c>
    </row>
    <row r="117" spans="1:35" ht="15.75" x14ac:dyDescent="0.25">
      <c r="A117" s="153">
        <v>604273</v>
      </c>
      <c r="B117" s="153" t="s">
        <v>807</v>
      </c>
      <c r="C117" s="153" t="s">
        <v>808</v>
      </c>
      <c r="D117" s="153" t="s">
        <v>95</v>
      </c>
      <c r="E117" s="153" t="s">
        <v>96</v>
      </c>
      <c r="F117" s="153" t="s">
        <v>1147</v>
      </c>
      <c r="G117" s="153" t="s">
        <v>1148</v>
      </c>
      <c r="H117" s="153" t="s">
        <v>558</v>
      </c>
      <c r="I117" s="153">
        <v>5</v>
      </c>
      <c r="J117" s="154">
        <v>45791</v>
      </c>
      <c r="K117" s="153" t="s">
        <v>48</v>
      </c>
      <c r="L117" s="153"/>
      <c r="M117" s="153" t="s">
        <v>148</v>
      </c>
      <c r="N117" s="153" t="s">
        <v>72</v>
      </c>
      <c r="O117" s="153" t="s">
        <v>147</v>
      </c>
      <c r="P117" s="153" t="s">
        <v>2796</v>
      </c>
      <c r="Q117" s="153"/>
      <c r="R117" s="153" t="s">
        <v>50</v>
      </c>
      <c r="S117" s="153"/>
      <c r="T117" s="153" t="s">
        <v>50</v>
      </c>
      <c r="U117" s="92"/>
      <c r="V117" s="92"/>
      <c r="W117" s="92"/>
      <c r="X117" s="97" t="str">
        <f t="shared" si="11"/>
        <v>2024-004 - City of Dallas Sidewalk 2024</v>
      </c>
      <c r="Y117" s="97" t="str">
        <f>IFERROR(VLOOKUP($D117,PM!$A:$H,2,FALSE),"")</f>
        <v>Adam H. Goode</v>
      </c>
      <c r="Z117" s="98">
        <f t="shared" si="12"/>
        <v>45791</v>
      </c>
      <c r="AA117" s="98" t="str">
        <f t="shared" si="13"/>
        <v>Wednesday</v>
      </c>
      <c r="AB117" s="99" t="str">
        <f t="shared" si="14"/>
        <v>05/15/2025 7:54 AM</v>
      </c>
      <c r="AC117" s="100">
        <f t="shared" si="15"/>
        <v>367</v>
      </c>
      <c r="AD117" s="100" t="str">
        <f t="shared" si="16"/>
        <v>Not Approved On Time</v>
      </c>
      <c r="AE117" s="101">
        <f t="shared" si="17"/>
        <v>5</v>
      </c>
      <c r="AF117" s="124" t="str">
        <f t="shared" si="18"/>
        <v/>
      </c>
      <c r="AG117" s="101" t="str">
        <f t="shared" si="19"/>
        <v>280 4000B - 432 F P S DRIVE 8</v>
      </c>
      <c r="AH117" s="101" t="str">
        <f t="shared" si="20"/>
        <v>240693 - Omar E. Becerra Balderas</v>
      </c>
      <c r="AI117" s="102" t="str">
        <f t="shared" si="21"/>
        <v>Jose Rangel's Crew</v>
      </c>
    </row>
    <row r="118" spans="1:35" ht="15.75" x14ac:dyDescent="0.25">
      <c r="A118" s="153">
        <v>604274</v>
      </c>
      <c r="B118" s="153" t="s">
        <v>807</v>
      </c>
      <c r="C118" s="153" t="s">
        <v>808</v>
      </c>
      <c r="D118" s="153" t="s">
        <v>95</v>
      </c>
      <c r="E118" s="153" t="s">
        <v>96</v>
      </c>
      <c r="F118" s="153" t="s">
        <v>2797</v>
      </c>
      <c r="G118" s="153" t="s">
        <v>2798</v>
      </c>
      <c r="H118" s="153" t="s">
        <v>558</v>
      </c>
      <c r="I118" s="153">
        <v>1</v>
      </c>
      <c r="J118" s="154">
        <v>45791</v>
      </c>
      <c r="K118" s="153" t="s">
        <v>48</v>
      </c>
      <c r="L118" s="153"/>
      <c r="M118" s="153" t="s">
        <v>148</v>
      </c>
      <c r="N118" s="153" t="s">
        <v>72</v>
      </c>
      <c r="O118" s="153" t="s">
        <v>147</v>
      </c>
      <c r="P118" s="153" t="s">
        <v>2796</v>
      </c>
      <c r="Q118" s="153"/>
      <c r="R118" s="153" t="s">
        <v>50</v>
      </c>
      <c r="S118" s="153"/>
      <c r="T118" s="153" t="s">
        <v>50</v>
      </c>
      <c r="U118" s="92"/>
      <c r="V118" s="92"/>
      <c r="W118" s="92"/>
      <c r="X118" s="97" t="str">
        <f t="shared" si="11"/>
        <v>2024-004 - City of Dallas Sidewalk 2024</v>
      </c>
      <c r="Y118" s="97" t="str">
        <f>IFERROR(VLOOKUP($D118,PM!$A:$H,2,FALSE),"")</f>
        <v>Adam H. Goode</v>
      </c>
      <c r="Z118" s="98">
        <f t="shared" si="12"/>
        <v>45791</v>
      </c>
      <c r="AA118" s="98" t="str">
        <f t="shared" si="13"/>
        <v>Wednesday</v>
      </c>
      <c r="AB118" s="99" t="str">
        <f t="shared" si="14"/>
        <v>05/15/2025 7:54 AM</v>
      </c>
      <c r="AC118" s="100">
        <f t="shared" si="15"/>
        <v>367</v>
      </c>
      <c r="AD118" s="100" t="str">
        <f t="shared" si="16"/>
        <v>Not Approved On Time</v>
      </c>
      <c r="AE118" s="101">
        <f t="shared" si="17"/>
        <v>1</v>
      </c>
      <c r="AF118" s="124" t="str">
        <f t="shared" si="18"/>
        <v/>
      </c>
      <c r="AG118" s="101" t="str">
        <f t="shared" si="19"/>
        <v>200 4000D - SDW 4 Clean Project</v>
      </c>
      <c r="AH118" s="101" t="str">
        <f t="shared" si="20"/>
        <v>240693 - Omar E. Becerra Balderas</v>
      </c>
      <c r="AI118" s="102" t="str">
        <f t="shared" si="21"/>
        <v>Jose Rangel's Crew</v>
      </c>
    </row>
    <row r="119" spans="1:35" ht="15.75" x14ac:dyDescent="0.25">
      <c r="A119" s="153">
        <v>604479</v>
      </c>
      <c r="B119" s="153" t="s">
        <v>807</v>
      </c>
      <c r="C119" s="153" t="s">
        <v>808</v>
      </c>
      <c r="D119" s="153" t="s">
        <v>95</v>
      </c>
      <c r="E119" s="153" t="s">
        <v>96</v>
      </c>
      <c r="F119" s="153" t="s">
        <v>729</v>
      </c>
      <c r="G119" s="153" t="s">
        <v>730</v>
      </c>
      <c r="H119" s="153" t="s">
        <v>558</v>
      </c>
      <c r="I119" s="153">
        <v>2</v>
      </c>
      <c r="J119" s="154">
        <v>45792</v>
      </c>
      <c r="K119" s="153" t="s">
        <v>48</v>
      </c>
      <c r="L119" s="153"/>
      <c r="M119" s="153" t="s">
        <v>148</v>
      </c>
      <c r="N119" s="153" t="s">
        <v>72</v>
      </c>
      <c r="O119" s="153" t="s">
        <v>147</v>
      </c>
      <c r="P119" s="153" t="s">
        <v>3029</v>
      </c>
      <c r="Q119" s="153"/>
      <c r="R119" s="153" t="s">
        <v>50</v>
      </c>
      <c r="S119" s="153"/>
      <c r="T119" s="153" t="s">
        <v>50</v>
      </c>
      <c r="U119" s="92"/>
      <c r="V119" s="92"/>
      <c r="W119" s="92"/>
      <c r="X119" s="97" t="str">
        <f t="shared" si="11"/>
        <v>2024-004 - City of Dallas Sidewalk 2024</v>
      </c>
      <c r="Y119" s="97" t="str">
        <f>IFERROR(VLOOKUP($D119,PM!$A:$H,2,FALSE),"")</f>
        <v>Adam H. Goode</v>
      </c>
      <c r="Z119" s="98">
        <f t="shared" si="12"/>
        <v>45792</v>
      </c>
      <c r="AA119" s="98" t="str">
        <f t="shared" si="13"/>
        <v>Thursday</v>
      </c>
      <c r="AB119" s="99" t="str">
        <f t="shared" si="14"/>
        <v>05/15/2025 6:47 PM</v>
      </c>
      <c r="AC119" s="100">
        <f t="shared" si="15"/>
        <v>367</v>
      </c>
      <c r="AD119" s="100" t="str">
        <f t="shared" si="16"/>
        <v>Not Approved On Time</v>
      </c>
      <c r="AE119" s="101">
        <f t="shared" si="17"/>
        <v>2</v>
      </c>
      <c r="AF119" s="124" t="str">
        <f t="shared" si="18"/>
        <v/>
      </c>
      <c r="AG119" s="101" t="str">
        <f t="shared" si="19"/>
        <v>200 4000C - 355 F P S SDW 4</v>
      </c>
      <c r="AH119" s="101" t="str">
        <f t="shared" si="20"/>
        <v>240693 - Omar E. Becerra Balderas</v>
      </c>
      <c r="AI119" s="102" t="str">
        <f t="shared" si="21"/>
        <v>Jose Rangel's Crew</v>
      </c>
    </row>
    <row r="120" spans="1:35" ht="15.75" x14ac:dyDescent="0.25">
      <c r="A120" s="153">
        <v>604480</v>
      </c>
      <c r="B120" s="153" t="s">
        <v>807</v>
      </c>
      <c r="C120" s="153" t="s">
        <v>808</v>
      </c>
      <c r="D120" s="153" t="s">
        <v>95</v>
      </c>
      <c r="E120" s="153" t="s">
        <v>96</v>
      </c>
      <c r="F120" s="153" t="s">
        <v>727</v>
      </c>
      <c r="G120" s="153" t="s">
        <v>728</v>
      </c>
      <c r="H120" s="153" t="s">
        <v>558</v>
      </c>
      <c r="I120" s="153">
        <v>2</v>
      </c>
      <c r="J120" s="154">
        <v>45792</v>
      </c>
      <c r="K120" s="153" t="s">
        <v>48</v>
      </c>
      <c r="L120" s="153"/>
      <c r="M120" s="153" t="s">
        <v>148</v>
      </c>
      <c r="N120" s="153" t="s">
        <v>72</v>
      </c>
      <c r="O120" s="153" t="s">
        <v>147</v>
      </c>
      <c r="P120" s="153" t="s">
        <v>3029</v>
      </c>
      <c r="Q120" s="153"/>
      <c r="R120" s="153" t="s">
        <v>50</v>
      </c>
      <c r="S120" s="153"/>
      <c r="T120" s="153" t="s">
        <v>50</v>
      </c>
      <c r="U120" s="92"/>
      <c r="V120" s="92"/>
      <c r="W120" s="92"/>
      <c r="X120" s="97" t="str">
        <f t="shared" si="11"/>
        <v>2024-004 - City of Dallas Sidewalk 2024</v>
      </c>
      <c r="Y120" s="97" t="str">
        <f>IFERROR(VLOOKUP($D120,PM!$A:$H,2,FALSE),"")</f>
        <v>Adam H. Goode</v>
      </c>
      <c r="Z120" s="98">
        <f t="shared" si="12"/>
        <v>45792</v>
      </c>
      <c r="AA120" s="98" t="str">
        <f t="shared" si="13"/>
        <v>Thursday</v>
      </c>
      <c r="AB120" s="99" t="str">
        <f t="shared" si="14"/>
        <v>05/15/2025 6:47 PM</v>
      </c>
      <c r="AC120" s="100">
        <f t="shared" si="15"/>
        <v>367</v>
      </c>
      <c r="AD120" s="100" t="str">
        <f t="shared" si="16"/>
        <v>Not Approved On Time</v>
      </c>
      <c r="AE120" s="101">
        <f t="shared" si="17"/>
        <v>2</v>
      </c>
      <c r="AF120" s="124" t="str">
        <f t="shared" si="18"/>
        <v/>
      </c>
      <c r="AG120" s="101" t="str">
        <f t="shared" si="19"/>
        <v>200 4000B - 355 FG SDW 4</v>
      </c>
      <c r="AH120" s="101" t="str">
        <f t="shared" si="20"/>
        <v>240693 - Omar E. Becerra Balderas</v>
      </c>
      <c r="AI120" s="102" t="str">
        <f t="shared" si="21"/>
        <v>Jose Rangel's Crew</v>
      </c>
    </row>
    <row r="121" spans="1:35" ht="15.75" x14ac:dyDescent="0.25">
      <c r="A121" s="153">
        <v>604481</v>
      </c>
      <c r="B121" s="153" t="s">
        <v>807</v>
      </c>
      <c r="C121" s="153" t="s">
        <v>808</v>
      </c>
      <c r="D121" s="153" t="s">
        <v>95</v>
      </c>
      <c r="E121" s="153" t="s">
        <v>96</v>
      </c>
      <c r="F121" s="153" t="s">
        <v>1982</v>
      </c>
      <c r="G121" s="153" t="s">
        <v>1983</v>
      </c>
      <c r="H121" s="153" t="s">
        <v>558</v>
      </c>
      <c r="I121" s="153">
        <v>2</v>
      </c>
      <c r="J121" s="154">
        <v>45792</v>
      </c>
      <c r="K121" s="153" t="s">
        <v>48</v>
      </c>
      <c r="L121" s="153"/>
      <c r="M121" s="153" t="s">
        <v>148</v>
      </c>
      <c r="N121" s="153" t="s">
        <v>72</v>
      </c>
      <c r="O121" s="153" t="s">
        <v>147</v>
      </c>
      <c r="P121" s="153" t="s">
        <v>3029</v>
      </c>
      <c r="Q121" s="153"/>
      <c r="R121" s="153" t="s">
        <v>50</v>
      </c>
      <c r="S121" s="153"/>
      <c r="T121" s="153" t="s">
        <v>50</v>
      </c>
      <c r="U121" s="92"/>
      <c r="V121" s="92"/>
      <c r="W121" s="92"/>
      <c r="X121" s="97" t="str">
        <f t="shared" si="11"/>
        <v>2024-004 - City of Dallas Sidewalk 2024</v>
      </c>
      <c r="Y121" s="97" t="str">
        <f>IFERROR(VLOOKUP($D121,PM!$A:$H,2,FALSE),"")</f>
        <v>Adam H. Goode</v>
      </c>
      <c r="Z121" s="98">
        <f t="shared" si="12"/>
        <v>45792</v>
      </c>
      <c r="AA121" s="98" t="str">
        <f t="shared" si="13"/>
        <v>Thursday</v>
      </c>
      <c r="AB121" s="99" t="str">
        <f t="shared" si="14"/>
        <v>05/15/2025 6:47 PM</v>
      </c>
      <c r="AC121" s="100">
        <f t="shared" si="15"/>
        <v>367</v>
      </c>
      <c r="AD121" s="100" t="str">
        <f t="shared" si="16"/>
        <v>Not Approved On Time</v>
      </c>
      <c r="AE121" s="101">
        <f t="shared" si="17"/>
        <v>2</v>
      </c>
      <c r="AF121" s="124" t="str">
        <f t="shared" si="18"/>
        <v/>
      </c>
      <c r="AG121" s="101" t="str">
        <f t="shared" si="19"/>
        <v>460 4000A - 623 INS DOWEL SDW LUG</v>
      </c>
      <c r="AH121" s="101" t="str">
        <f t="shared" si="20"/>
        <v>240693 - Omar E. Becerra Balderas</v>
      </c>
      <c r="AI121" s="102" t="str">
        <f t="shared" si="21"/>
        <v>Jose Rangel's Crew</v>
      </c>
    </row>
    <row r="122" spans="1:35" ht="15.75" x14ac:dyDescent="0.25">
      <c r="A122" s="153">
        <v>604482</v>
      </c>
      <c r="B122" s="153" t="s">
        <v>807</v>
      </c>
      <c r="C122" s="153" t="s">
        <v>808</v>
      </c>
      <c r="D122" s="153" t="s">
        <v>95</v>
      </c>
      <c r="E122" s="153" t="s">
        <v>96</v>
      </c>
      <c r="F122" s="153" t="s">
        <v>1181</v>
      </c>
      <c r="G122" s="153" t="s">
        <v>1182</v>
      </c>
      <c r="H122" s="153" t="s">
        <v>558</v>
      </c>
      <c r="I122" s="153">
        <v>2</v>
      </c>
      <c r="J122" s="154">
        <v>45792</v>
      </c>
      <c r="K122" s="153" t="s">
        <v>48</v>
      </c>
      <c r="L122" s="153"/>
      <c r="M122" s="153" t="s">
        <v>148</v>
      </c>
      <c r="N122" s="153" t="s">
        <v>72</v>
      </c>
      <c r="O122" s="153" t="s">
        <v>147</v>
      </c>
      <c r="P122" s="153" t="s">
        <v>3029</v>
      </c>
      <c r="Q122" s="153"/>
      <c r="R122" s="153" t="s">
        <v>50</v>
      </c>
      <c r="S122" s="153"/>
      <c r="T122" s="153" t="s">
        <v>50</v>
      </c>
      <c r="U122" s="92"/>
      <c r="V122" s="92"/>
      <c r="W122" s="92"/>
      <c r="X122" s="97" t="str">
        <f t="shared" si="11"/>
        <v>2024-004 - City of Dallas Sidewalk 2024</v>
      </c>
      <c r="Y122" s="97" t="str">
        <f>IFERROR(VLOOKUP($D122,PM!$A:$H,2,FALSE),"")</f>
        <v>Adam H. Goode</v>
      </c>
      <c r="Z122" s="98">
        <f t="shared" si="12"/>
        <v>45792</v>
      </c>
      <c r="AA122" s="98" t="str">
        <f t="shared" si="13"/>
        <v>Thursday</v>
      </c>
      <c r="AB122" s="99" t="str">
        <f t="shared" si="14"/>
        <v>05/15/2025 6:47 PM</v>
      </c>
      <c r="AC122" s="100">
        <f t="shared" si="15"/>
        <v>367</v>
      </c>
      <c r="AD122" s="100" t="str">
        <f t="shared" si="16"/>
        <v>Not Approved On Time</v>
      </c>
      <c r="AE122" s="101">
        <f t="shared" si="17"/>
        <v>2</v>
      </c>
      <c r="AF122" s="124" t="str">
        <f t="shared" si="18"/>
        <v/>
      </c>
      <c r="AG122" s="101" t="str">
        <f t="shared" si="19"/>
        <v>190 4000B - 355 F P S SDW CURB</v>
      </c>
      <c r="AH122" s="101" t="str">
        <f t="shared" si="20"/>
        <v>240693 - Omar E. Becerra Balderas</v>
      </c>
      <c r="AI122" s="102" t="str">
        <f t="shared" si="21"/>
        <v>Jose Rangel's Crew</v>
      </c>
    </row>
    <row r="123" spans="1:35" ht="15.75" x14ac:dyDescent="0.25">
      <c r="A123" s="153">
        <v>604484</v>
      </c>
      <c r="B123" s="153" t="s">
        <v>807</v>
      </c>
      <c r="C123" s="153" t="s">
        <v>808</v>
      </c>
      <c r="D123" s="153" t="s">
        <v>95</v>
      </c>
      <c r="E123" s="153" t="s">
        <v>96</v>
      </c>
      <c r="F123" s="153" t="s">
        <v>1141</v>
      </c>
      <c r="G123" s="153" t="s">
        <v>1142</v>
      </c>
      <c r="H123" s="153" t="s">
        <v>558</v>
      </c>
      <c r="I123" s="153">
        <v>2</v>
      </c>
      <c r="J123" s="154">
        <v>45792</v>
      </c>
      <c r="K123" s="153" t="s">
        <v>48</v>
      </c>
      <c r="L123" s="153"/>
      <c r="M123" s="153" t="s">
        <v>148</v>
      </c>
      <c r="N123" s="153" t="s">
        <v>72</v>
      </c>
      <c r="O123" s="153" t="s">
        <v>147</v>
      </c>
      <c r="P123" s="153" t="s">
        <v>3029</v>
      </c>
      <c r="Q123" s="153"/>
      <c r="R123" s="153" t="s">
        <v>50</v>
      </c>
      <c r="S123" s="153"/>
      <c r="T123" s="153" t="s">
        <v>50</v>
      </c>
      <c r="U123" s="92"/>
      <c r="V123" s="92"/>
      <c r="W123" s="92"/>
      <c r="X123" s="97" t="str">
        <f t="shared" si="11"/>
        <v>2024-004 - City of Dallas Sidewalk 2024</v>
      </c>
      <c r="Y123" s="97" t="str">
        <f>IFERROR(VLOOKUP($D123,PM!$A:$H,2,FALSE),"")</f>
        <v>Adam H. Goode</v>
      </c>
      <c r="Z123" s="98">
        <f t="shared" si="12"/>
        <v>45792</v>
      </c>
      <c r="AA123" s="98" t="str">
        <f t="shared" si="13"/>
        <v>Thursday</v>
      </c>
      <c r="AB123" s="99" t="str">
        <f t="shared" si="14"/>
        <v>05/15/2025 6:47 PM</v>
      </c>
      <c r="AC123" s="100">
        <f t="shared" si="15"/>
        <v>367</v>
      </c>
      <c r="AD123" s="100" t="str">
        <f t="shared" si="16"/>
        <v>Not Approved On Time</v>
      </c>
      <c r="AE123" s="101">
        <f t="shared" si="17"/>
        <v>2</v>
      </c>
      <c r="AF123" s="124" t="str">
        <f t="shared" si="18"/>
        <v/>
      </c>
      <c r="AG123" s="101" t="str">
        <f t="shared" si="19"/>
        <v>440 4000C - 618 F P S BFR 6</v>
      </c>
      <c r="AH123" s="101" t="str">
        <f t="shared" si="20"/>
        <v>240693 - Omar E. Becerra Balderas</v>
      </c>
      <c r="AI123" s="102" t="str">
        <f t="shared" si="21"/>
        <v>Jose Rangel's Crew</v>
      </c>
    </row>
    <row r="124" spans="1:35" ht="15.75" x14ac:dyDescent="0.25">
      <c r="A124" s="153">
        <v>604275</v>
      </c>
      <c r="B124" s="153" t="s">
        <v>1172</v>
      </c>
      <c r="C124" s="153" t="s">
        <v>1173</v>
      </c>
      <c r="D124" s="153" t="s">
        <v>95</v>
      </c>
      <c r="E124" s="153" t="s">
        <v>96</v>
      </c>
      <c r="F124" s="153" t="s">
        <v>1147</v>
      </c>
      <c r="G124" s="153" t="s">
        <v>1148</v>
      </c>
      <c r="H124" s="153" t="s">
        <v>558</v>
      </c>
      <c r="I124" s="153">
        <v>5</v>
      </c>
      <c r="J124" s="154">
        <v>45791</v>
      </c>
      <c r="K124" s="153" t="s">
        <v>48</v>
      </c>
      <c r="L124" s="153"/>
      <c r="M124" s="153" t="s">
        <v>148</v>
      </c>
      <c r="N124" s="153" t="s">
        <v>72</v>
      </c>
      <c r="O124" s="153" t="s">
        <v>147</v>
      </c>
      <c r="P124" s="153" t="s">
        <v>2796</v>
      </c>
      <c r="Q124" s="153"/>
      <c r="R124" s="153" t="s">
        <v>50</v>
      </c>
      <c r="S124" s="153"/>
      <c r="T124" s="153" t="s">
        <v>50</v>
      </c>
      <c r="U124" s="92"/>
      <c r="V124" s="92"/>
      <c r="W124" s="92"/>
      <c r="X124" s="97" t="str">
        <f t="shared" si="11"/>
        <v>2024-004 - City of Dallas Sidewalk 2024</v>
      </c>
      <c r="Y124" s="97" t="str">
        <f>IFERROR(VLOOKUP($D124,PM!$A:$H,2,FALSE),"")</f>
        <v>Adam H. Goode</v>
      </c>
      <c r="Z124" s="98">
        <f t="shared" si="12"/>
        <v>45791</v>
      </c>
      <c r="AA124" s="98" t="str">
        <f t="shared" si="13"/>
        <v>Wednesday</v>
      </c>
      <c r="AB124" s="99" t="str">
        <f t="shared" si="14"/>
        <v>05/15/2025 7:54 AM</v>
      </c>
      <c r="AC124" s="100">
        <f t="shared" si="15"/>
        <v>367</v>
      </c>
      <c r="AD124" s="100" t="str">
        <f t="shared" si="16"/>
        <v>Not Approved On Time</v>
      </c>
      <c r="AE124" s="101">
        <f t="shared" si="17"/>
        <v>5</v>
      </c>
      <c r="AF124" s="124" t="str">
        <f t="shared" si="18"/>
        <v/>
      </c>
      <c r="AG124" s="101" t="str">
        <f t="shared" si="19"/>
        <v>280 4000B - 432 F P S DRIVE 8</v>
      </c>
      <c r="AH124" s="101" t="str">
        <f t="shared" si="20"/>
        <v>240056 - SALVADOR MONCADA PUGA</v>
      </c>
      <c r="AI124" s="102" t="str">
        <f t="shared" si="21"/>
        <v>Jose Rangel's Crew</v>
      </c>
    </row>
    <row r="125" spans="1:35" ht="15.75" x14ac:dyDescent="0.25">
      <c r="A125" s="153">
        <v>604276</v>
      </c>
      <c r="B125" s="153" t="s">
        <v>1172</v>
      </c>
      <c r="C125" s="153" t="s">
        <v>1173</v>
      </c>
      <c r="D125" s="153" t="s">
        <v>95</v>
      </c>
      <c r="E125" s="153" t="s">
        <v>96</v>
      </c>
      <c r="F125" s="153" t="s">
        <v>2797</v>
      </c>
      <c r="G125" s="153" t="s">
        <v>2798</v>
      </c>
      <c r="H125" s="153" t="s">
        <v>558</v>
      </c>
      <c r="I125" s="153">
        <v>1</v>
      </c>
      <c r="J125" s="154">
        <v>45791</v>
      </c>
      <c r="K125" s="153" t="s">
        <v>48</v>
      </c>
      <c r="L125" s="153"/>
      <c r="M125" s="153" t="s">
        <v>148</v>
      </c>
      <c r="N125" s="153" t="s">
        <v>72</v>
      </c>
      <c r="O125" s="153" t="s">
        <v>147</v>
      </c>
      <c r="P125" s="153" t="s">
        <v>2796</v>
      </c>
      <c r="Q125" s="153"/>
      <c r="R125" s="153" t="s">
        <v>50</v>
      </c>
      <c r="S125" s="153"/>
      <c r="T125" s="153" t="s">
        <v>50</v>
      </c>
      <c r="U125" s="92"/>
      <c r="V125" s="92"/>
      <c r="W125" s="92"/>
      <c r="X125" s="97" t="str">
        <f t="shared" si="11"/>
        <v>2024-004 - City of Dallas Sidewalk 2024</v>
      </c>
      <c r="Y125" s="97" t="str">
        <f>IFERROR(VLOOKUP($D125,PM!$A:$H,2,FALSE),"")</f>
        <v>Adam H. Goode</v>
      </c>
      <c r="Z125" s="98">
        <f t="shared" si="12"/>
        <v>45791</v>
      </c>
      <c r="AA125" s="98" t="str">
        <f t="shared" si="13"/>
        <v>Wednesday</v>
      </c>
      <c r="AB125" s="99" t="str">
        <f t="shared" si="14"/>
        <v>05/15/2025 7:54 AM</v>
      </c>
      <c r="AC125" s="100">
        <f t="shared" si="15"/>
        <v>367</v>
      </c>
      <c r="AD125" s="100" t="str">
        <f t="shared" si="16"/>
        <v>Not Approved On Time</v>
      </c>
      <c r="AE125" s="101">
        <f t="shared" si="17"/>
        <v>1</v>
      </c>
      <c r="AF125" s="124" t="str">
        <f t="shared" si="18"/>
        <v/>
      </c>
      <c r="AG125" s="101" t="str">
        <f t="shared" si="19"/>
        <v>200 4000D - SDW 4 Clean Project</v>
      </c>
      <c r="AH125" s="101" t="str">
        <f t="shared" si="20"/>
        <v>240056 - SALVADOR MONCADA PUGA</v>
      </c>
      <c r="AI125" s="102" t="str">
        <f t="shared" si="21"/>
        <v>Jose Rangel's Crew</v>
      </c>
    </row>
    <row r="126" spans="1:35" ht="15.75" x14ac:dyDescent="0.25">
      <c r="A126" s="153">
        <v>604933</v>
      </c>
      <c r="B126" s="153" t="s">
        <v>1172</v>
      </c>
      <c r="C126" s="153" t="s">
        <v>1173</v>
      </c>
      <c r="D126" s="153" t="s">
        <v>95</v>
      </c>
      <c r="E126" s="153" t="s">
        <v>96</v>
      </c>
      <c r="F126" s="153" t="s">
        <v>3549</v>
      </c>
      <c r="G126" s="153" t="s">
        <v>3550</v>
      </c>
      <c r="H126" s="153" t="s">
        <v>558</v>
      </c>
      <c r="I126" s="153">
        <v>4</v>
      </c>
      <c r="J126" s="154">
        <v>45793</v>
      </c>
      <c r="K126" s="153" t="s">
        <v>48</v>
      </c>
      <c r="L126" s="153"/>
      <c r="M126" s="153" t="s">
        <v>148</v>
      </c>
      <c r="N126" s="153" t="s">
        <v>72</v>
      </c>
      <c r="O126" s="153" t="s">
        <v>147</v>
      </c>
      <c r="P126" s="153" t="s">
        <v>3551</v>
      </c>
      <c r="Q126" s="153"/>
      <c r="R126" s="153" t="s">
        <v>50</v>
      </c>
      <c r="S126" s="153"/>
      <c r="T126" s="153" t="s">
        <v>50</v>
      </c>
      <c r="U126" s="92"/>
      <c r="V126" s="92"/>
      <c r="W126" s="92"/>
      <c r="X126" s="97" t="str">
        <f t="shared" si="11"/>
        <v>2024-004 - City of Dallas Sidewalk 2024</v>
      </c>
      <c r="Y126" s="97" t="str">
        <f>IFERROR(VLOOKUP($D126,PM!$A:$H,2,FALSE),"")</f>
        <v>Adam H. Goode</v>
      </c>
      <c r="Z126" s="98">
        <f t="shared" si="12"/>
        <v>45793</v>
      </c>
      <c r="AA126" s="98" t="str">
        <f t="shared" si="13"/>
        <v>Friday</v>
      </c>
      <c r="AB126" s="99" t="str">
        <f t="shared" si="14"/>
        <v>05/16/2025 7:17 PM</v>
      </c>
      <c r="AC126" s="100">
        <f t="shared" si="15"/>
        <v>367</v>
      </c>
      <c r="AD126" s="100" t="str">
        <f t="shared" si="16"/>
        <v>Not Approved On Time</v>
      </c>
      <c r="AE126" s="101">
        <f t="shared" si="17"/>
        <v>4</v>
      </c>
      <c r="AF126" s="124" t="str">
        <f t="shared" si="18"/>
        <v/>
      </c>
      <c r="AG126" s="101" t="str">
        <f t="shared" si="19"/>
        <v>390 4000B - Self Perf 503D ASPH PVMT TY D</v>
      </c>
      <c r="AH126" s="101" t="str">
        <f t="shared" si="20"/>
        <v>240056 - SALVADOR MONCADA PUGA</v>
      </c>
      <c r="AI126" s="102" t="str">
        <f t="shared" si="21"/>
        <v>Jose Rangel's Crew</v>
      </c>
    </row>
    <row r="127" spans="1:35" ht="15.75" x14ac:dyDescent="0.25">
      <c r="A127" s="153">
        <v>604934</v>
      </c>
      <c r="B127" s="153" t="s">
        <v>1172</v>
      </c>
      <c r="C127" s="153" t="s">
        <v>1173</v>
      </c>
      <c r="D127" s="153" t="s">
        <v>95</v>
      </c>
      <c r="E127" s="153" t="s">
        <v>96</v>
      </c>
      <c r="F127" s="153" t="s">
        <v>2797</v>
      </c>
      <c r="G127" s="153" t="s">
        <v>2798</v>
      </c>
      <c r="H127" s="153" t="s">
        <v>558</v>
      </c>
      <c r="I127" s="153">
        <v>4</v>
      </c>
      <c r="J127" s="154">
        <v>45793</v>
      </c>
      <c r="K127" s="153" t="s">
        <v>48</v>
      </c>
      <c r="L127" s="153"/>
      <c r="M127" s="153" t="s">
        <v>148</v>
      </c>
      <c r="N127" s="153" t="s">
        <v>72</v>
      </c>
      <c r="O127" s="153" t="s">
        <v>147</v>
      </c>
      <c r="P127" s="153" t="s">
        <v>3551</v>
      </c>
      <c r="Q127" s="153"/>
      <c r="R127" s="153" t="s">
        <v>50</v>
      </c>
      <c r="S127" s="153"/>
      <c r="T127" s="153" t="s">
        <v>50</v>
      </c>
      <c r="U127" s="92"/>
      <c r="V127" s="92"/>
      <c r="W127" s="92"/>
      <c r="X127" s="97" t="str">
        <f t="shared" si="11"/>
        <v>2024-004 - City of Dallas Sidewalk 2024</v>
      </c>
      <c r="Y127" s="97" t="str">
        <f>IFERROR(VLOOKUP($D127,PM!$A:$H,2,FALSE),"")</f>
        <v>Adam H. Goode</v>
      </c>
      <c r="Z127" s="98">
        <f t="shared" si="12"/>
        <v>45793</v>
      </c>
      <c r="AA127" s="98" t="str">
        <f t="shared" si="13"/>
        <v>Friday</v>
      </c>
      <c r="AB127" s="99" t="str">
        <f t="shared" si="14"/>
        <v>05/16/2025 7:17 PM</v>
      </c>
      <c r="AC127" s="100">
        <f t="shared" si="15"/>
        <v>367</v>
      </c>
      <c r="AD127" s="100" t="str">
        <f t="shared" si="16"/>
        <v>Not Approved On Time</v>
      </c>
      <c r="AE127" s="101">
        <f t="shared" si="17"/>
        <v>4</v>
      </c>
      <c r="AF127" s="124" t="str">
        <f t="shared" si="18"/>
        <v/>
      </c>
      <c r="AG127" s="101" t="str">
        <f t="shared" si="19"/>
        <v>200 4000D - SDW 4 Clean Project</v>
      </c>
      <c r="AH127" s="101" t="str">
        <f t="shared" si="20"/>
        <v>240056 - SALVADOR MONCADA PUGA</v>
      </c>
      <c r="AI127" s="102" t="str">
        <f t="shared" si="21"/>
        <v>Jose Rangel's Crew</v>
      </c>
    </row>
    <row r="128" spans="1:35" ht="15.75" x14ac:dyDescent="0.25">
      <c r="A128" s="153">
        <v>604485</v>
      </c>
      <c r="B128" s="153" t="s">
        <v>1172</v>
      </c>
      <c r="C128" s="153" t="s">
        <v>1173</v>
      </c>
      <c r="D128" s="153" t="s">
        <v>95</v>
      </c>
      <c r="E128" s="153" t="s">
        <v>96</v>
      </c>
      <c r="F128" s="153" t="s">
        <v>729</v>
      </c>
      <c r="G128" s="153" t="s">
        <v>730</v>
      </c>
      <c r="H128" s="153" t="s">
        <v>558</v>
      </c>
      <c r="I128" s="153">
        <v>2</v>
      </c>
      <c r="J128" s="154">
        <v>45792</v>
      </c>
      <c r="K128" s="153" t="s">
        <v>48</v>
      </c>
      <c r="L128" s="153"/>
      <c r="M128" s="153" t="s">
        <v>148</v>
      </c>
      <c r="N128" s="153" t="s">
        <v>72</v>
      </c>
      <c r="O128" s="153" t="s">
        <v>147</v>
      </c>
      <c r="P128" s="153" t="s">
        <v>3029</v>
      </c>
      <c r="Q128" s="153"/>
      <c r="R128" s="153" t="s">
        <v>50</v>
      </c>
      <c r="S128" s="153"/>
      <c r="T128" s="153" t="s">
        <v>50</v>
      </c>
      <c r="U128" s="92"/>
      <c r="V128" s="92"/>
      <c r="W128" s="92"/>
      <c r="X128" s="97" t="str">
        <f t="shared" si="11"/>
        <v>2024-004 - City of Dallas Sidewalk 2024</v>
      </c>
      <c r="Y128" s="97" t="str">
        <f>IFERROR(VLOOKUP($D128,PM!$A:$H,2,FALSE),"")</f>
        <v>Adam H. Goode</v>
      </c>
      <c r="Z128" s="98">
        <f t="shared" si="12"/>
        <v>45792</v>
      </c>
      <c r="AA128" s="98" t="str">
        <f t="shared" si="13"/>
        <v>Thursday</v>
      </c>
      <c r="AB128" s="99" t="str">
        <f t="shared" si="14"/>
        <v>05/15/2025 6:47 PM</v>
      </c>
      <c r="AC128" s="100">
        <f t="shared" si="15"/>
        <v>367</v>
      </c>
      <c r="AD128" s="100" t="str">
        <f t="shared" si="16"/>
        <v>Not Approved On Time</v>
      </c>
      <c r="AE128" s="101">
        <f t="shared" si="17"/>
        <v>2</v>
      </c>
      <c r="AF128" s="124" t="str">
        <f t="shared" si="18"/>
        <v/>
      </c>
      <c r="AG128" s="101" t="str">
        <f t="shared" si="19"/>
        <v>200 4000C - 355 F P S SDW 4</v>
      </c>
      <c r="AH128" s="101" t="str">
        <f t="shared" si="20"/>
        <v>240056 - SALVADOR MONCADA PUGA</v>
      </c>
      <c r="AI128" s="102" t="str">
        <f t="shared" si="21"/>
        <v>Jose Rangel's Crew</v>
      </c>
    </row>
    <row r="129" spans="1:35" ht="15.75" x14ac:dyDescent="0.25">
      <c r="A129" s="153">
        <v>604486</v>
      </c>
      <c r="B129" s="153" t="s">
        <v>1172</v>
      </c>
      <c r="C129" s="153" t="s">
        <v>1173</v>
      </c>
      <c r="D129" s="153" t="s">
        <v>95</v>
      </c>
      <c r="E129" s="153" t="s">
        <v>96</v>
      </c>
      <c r="F129" s="153" t="s">
        <v>727</v>
      </c>
      <c r="G129" s="153" t="s">
        <v>728</v>
      </c>
      <c r="H129" s="153" t="s">
        <v>558</v>
      </c>
      <c r="I129" s="153">
        <v>2</v>
      </c>
      <c r="J129" s="154">
        <v>45792</v>
      </c>
      <c r="K129" s="153" t="s">
        <v>48</v>
      </c>
      <c r="L129" s="153"/>
      <c r="M129" s="153" t="s">
        <v>148</v>
      </c>
      <c r="N129" s="153" t="s">
        <v>72</v>
      </c>
      <c r="O129" s="153" t="s">
        <v>147</v>
      </c>
      <c r="P129" s="153" t="s">
        <v>3029</v>
      </c>
      <c r="Q129" s="153"/>
      <c r="R129" s="153" t="s">
        <v>50</v>
      </c>
      <c r="S129" s="153"/>
      <c r="T129" s="153" t="s">
        <v>50</v>
      </c>
      <c r="U129" s="92"/>
      <c r="V129" s="92"/>
      <c r="W129" s="92"/>
      <c r="X129" s="97" t="str">
        <f t="shared" si="11"/>
        <v>2024-004 - City of Dallas Sidewalk 2024</v>
      </c>
      <c r="Y129" s="97" t="str">
        <f>IFERROR(VLOOKUP($D129,PM!$A:$H,2,FALSE),"")</f>
        <v>Adam H. Goode</v>
      </c>
      <c r="Z129" s="98">
        <f t="shared" si="12"/>
        <v>45792</v>
      </c>
      <c r="AA129" s="98" t="str">
        <f t="shared" si="13"/>
        <v>Thursday</v>
      </c>
      <c r="AB129" s="99" t="str">
        <f t="shared" si="14"/>
        <v>05/15/2025 6:47 PM</v>
      </c>
      <c r="AC129" s="100">
        <f t="shared" si="15"/>
        <v>367</v>
      </c>
      <c r="AD129" s="100" t="str">
        <f t="shared" si="16"/>
        <v>Not Approved On Time</v>
      </c>
      <c r="AE129" s="101">
        <f t="shared" si="17"/>
        <v>2</v>
      </c>
      <c r="AF129" s="124" t="str">
        <f t="shared" si="18"/>
        <v/>
      </c>
      <c r="AG129" s="101" t="str">
        <f t="shared" si="19"/>
        <v>200 4000B - 355 FG SDW 4</v>
      </c>
      <c r="AH129" s="101" t="str">
        <f t="shared" si="20"/>
        <v>240056 - SALVADOR MONCADA PUGA</v>
      </c>
      <c r="AI129" s="102" t="str">
        <f t="shared" si="21"/>
        <v>Jose Rangel's Crew</v>
      </c>
    </row>
    <row r="130" spans="1:35" ht="15.75" x14ac:dyDescent="0.25">
      <c r="A130" s="153">
        <v>604487</v>
      </c>
      <c r="B130" s="153" t="s">
        <v>1172</v>
      </c>
      <c r="C130" s="153" t="s">
        <v>1173</v>
      </c>
      <c r="D130" s="153" t="s">
        <v>95</v>
      </c>
      <c r="E130" s="153" t="s">
        <v>96</v>
      </c>
      <c r="F130" s="153" t="s">
        <v>1982</v>
      </c>
      <c r="G130" s="153" t="s">
        <v>1983</v>
      </c>
      <c r="H130" s="153" t="s">
        <v>558</v>
      </c>
      <c r="I130" s="153">
        <v>2</v>
      </c>
      <c r="J130" s="154">
        <v>45792</v>
      </c>
      <c r="K130" s="153" t="s">
        <v>48</v>
      </c>
      <c r="L130" s="153"/>
      <c r="M130" s="153" t="s">
        <v>148</v>
      </c>
      <c r="N130" s="153" t="s">
        <v>72</v>
      </c>
      <c r="O130" s="153" t="s">
        <v>147</v>
      </c>
      <c r="P130" s="153" t="s">
        <v>3029</v>
      </c>
      <c r="Q130" s="153"/>
      <c r="R130" s="153" t="s">
        <v>50</v>
      </c>
      <c r="S130" s="153"/>
      <c r="T130" s="153" t="s">
        <v>50</v>
      </c>
      <c r="U130" s="92"/>
      <c r="V130" s="92"/>
      <c r="W130" s="92"/>
      <c r="X130" s="97" t="str">
        <f t="shared" si="11"/>
        <v>2024-004 - City of Dallas Sidewalk 2024</v>
      </c>
      <c r="Y130" s="97" t="str">
        <f>IFERROR(VLOOKUP($D130,PM!$A:$H,2,FALSE),"")</f>
        <v>Adam H. Goode</v>
      </c>
      <c r="Z130" s="98">
        <f t="shared" si="12"/>
        <v>45792</v>
      </c>
      <c r="AA130" s="98" t="str">
        <f t="shared" si="13"/>
        <v>Thursday</v>
      </c>
      <c r="AB130" s="99" t="str">
        <f t="shared" si="14"/>
        <v>05/15/2025 6:47 PM</v>
      </c>
      <c r="AC130" s="100">
        <f t="shared" si="15"/>
        <v>367</v>
      </c>
      <c r="AD130" s="100" t="str">
        <f t="shared" si="16"/>
        <v>Not Approved On Time</v>
      </c>
      <c r="AE130" s="101">
        <f t="shared" si="17"/>
        <v>2</v>
      </c>
      <c r="AF130" s="124" t="str">
        <f t="shared" si="18"/>
        <v/>
      </c>
      <c r="AG130" s="101" t="str">
        <f t="shared" si="19"/>
        <v>460 4000A - 623 INS DOWEL SDW LUG</v>
      </c>
      <c r="AH130" s="101" t="str">
        <f t="shared" si="20"/>
        <v>240056 - SALVADOR MONCADA PUGA</v>
      </c>
      <c r="AI130" s="102" t="str">
        <f t="shared" si="21"/>
        <v>Jose Rangel's Crew</v>
      </c>
    </row>
    <row r="131" spans="1:35" ht="15.75" x14ac:dyDescent="0.25">
      <c r="A131" s="153">
        <v>604488</v>
      </c>
      <c r="B131" s="153" t="s">
        <v>1172</v>
      </c>
      <c r="C131" s="153" t="s">
        <v>1173</v>
      </c>
      <c r="D131" s="153" t="s">
        <v>95</v>
      </c>
      <c r="E131" s="153" t="s">
        <v>96</v>
      </c>
      <c r="F131" s="153" t="s">
        <v>1181</v>
      </c>
      <c r="G131" s="153" t="s">
        <v>1182</v>
      </c>
      <c r="H131" s="153" t="s">
        <v>558</v>
      </c>
      <c r="I131" s="153">
        <v>2</v>
      </c>
      <c r="J131" s="154">
        <v>45792</v>
      </c>
      <c r="K131" s="153" t="s">
        <v>48</v>
      </c>
      <c r="L131" s="153"/>
      <c r="M131" s="153" t="s">
        <v>148</v>
      </c>
      <c r="N131" s="153" t="s">
        <v>72</v>
      </c>
      <c r="O131" s="153" t="s">
        <v>147</v>
      </c>
      <c r="P131" s="153" t="s">
        <v>3029</v>
      </c>
      <c r="Q131" s="153"/>
      <c r="R131" s="153" t="s">
        <v>50</v>
      </c>
      <c r="S131" s="153"/>
      <c r="T131" s="153" t="s">
        <v>50</v>
      </c>
      <c r="U131" s="92"/>
      <c r="V131" s="92"/>
      <c r="W131" s="92"/>
      <c r="X131" s="97" t="str">
        <f t="shared" si="11"/>
        <v>2024-004 - City of Dallas Sidewalk 2024</v>
      </c>
      <c r="Y131" s="97" t="str">
        <f>IFERROR(VLOOKUP($D131,PM!$A:$H,2,FALSE),"")</f>
        <v>Adam H. Goode</v>
      </c>
      <c r="Z131" s="98">
        <f t="shared" si="12"/>
        <v>45792</v>
      </c>
      <c r="AA131" s="98" t="str">
        <f t="shared" si="13"/>
        <v>Thursday</v>
      </c>
      <c r="AB131" s="99" t="str">
        <f t="shared" si="14"/>
        <v>05/15/2025 6:47 PM</v>
      </c>
      <c r="AC131" s="100">
        <f t="shared" si="15"/>
        <v>367</v>
      </c>
      <c r="AD131" s="100" t="str">
        <f t="shared" si="16"/>
        <v>Not Approved On Time</v>
      </c>
      <c r="AE131" s="101">
        <f t="shared" si="17"/>
        <v>2</v>
      </c>
      <c r="AF131" s="124" t="str">
        <f t="shared" si="18"/>
        <v/>
      </c>
      <c r="AG131" s="101" t="str">
        <f t="shared" si="19"/>
        <v>190 4000B - 355 F P S SDW CURB</v>
      </c>
      <c r="AH131" s="101" t="str">
        <f t="shared" si="20"/>
        <v>240056 - SALVADOR MONCADA PUGA</v>
      </c>
      <c r="AI131" s="102" t="str">
        <f t="shared" si="21"/>
        <v>Jose Rangel's Crew</v>
      </c>
    </row>
    <row r="132" spans="1:35" ht="15.75" x14ac:dyDescent="0.25">
      <c r="A132" s="153">
        <v>604490</v>
      </c>
      <c r="B132" s="153" t="s">
        <v>1172</v>
      </c>
      <c r="C132" s="153" t="s">
        <v>1173</v>
      </c>
      <c r="D132" s="153" t="s">
        <v>95</v>
      </c>
      <c r="E132" s="153" t="s">
        <v>96</v>
      </c>
      <c r="F132" s="153" t="s">
        <v>1141</v>
      </c>
      <c r="G132" s="153" t="s">
        <v>1142</v>
      </c>
      <c r="H132" s="153" t="s">
        <v>558</v>
      </c>
      <c r="I132" s="153">
        <v>2</v>
      </c>
      <c r="J132" s="154">
        <v>45792</v>
      </c>
      <c r="K132" s="153" t="s">
        <v>48</v>
      </c>
      <c r="L132" s="153"/>
      <c r="M132" s="153" t="s">
        <v>148</v>
      </c>
      <c r="N132" s="153" t="s">
        <v>72</v>
      </c>
      <c r="O132" s="153" t="s">
        <v>147</v>
      </c>
      <c r="P132" s="153" t="s">
        <v>3029</v>
      </c>
      <c r="Q132" s="153"/>
      <c r="R132" s="153" t="s">
        <v>50</v>
      </c>
      <c r="S132" s="153"/>
      <c r="T132" s="153" t="s">
        <v>50</v>
      </c>
      <c r="U132" s="92"/>
      <c r="V132" s="92"/>
      <c r="W132" s="92"/>
      <c r="X132" s="97" t="str">
        <f t="shared" si="11"/>
        <v>2024-004 - City of Dallas Sidewalk 2024</v>
      </c>
      <c r="Y132" s="97" t="str">
        <f>IFERROR(VLOOKUP($D132,PM!$A:$H,2,FALSE),"")</f>
        <v>Adam H. Goode</v>
      </c>
      <c r="Z132" s="98">
        <f t="shared" si="12"/>
        <v>45792</v>
      </c>
      <c r="AA132" s="98" t="str">
        <f t="shared" si="13"/>
        <v>Thursday</v>
      </c>
      <c r="AB132" s="99" t="str">
        <f t="shared" si="14"/>
        <v>05/15/2025 6:47 PM</v>
      </c>
      <c r="AC132" s="100">
        <f t="shared" si="15"/>
        <v>367</v>
      </c>
      <c r="AD132" s="100" t="str">
        <f t="shared" si="16"/>
        <v>Not Approved On Time</v>
      </c>
      <c r="AE132" s="101">
        <f t="shared" si="17"/>
        <v>2</v>
      </c>
      <c r="AF132" s="124" t="str">
        <f t="shared" si="18"/>
        <v/>
      </c>
      <c r="AG132" s="101" t="str">
        <f t="shared" si="19"/>
        <v>440 4000C - 618 F P S BFR 6</v>
      </c>
      <c r="AH132" s="101" t="str">
        <f t="shared" si="20"/>
        <v>240056 - SALVADOR MONCADA PUGA</v>
      </c>
      <c r="AI132" s="102" t="str">
        <f t="shared" si="21"/>
        <v>Jose Rangel's Crew</v>
      </c>
    </row>
    <row r="133" spans="1:35" ht="15.75" x14ac:dyDescent="0.25">
      <c r="A133" s="153">
        <v>604331</v>
      </c>
      <c r="B133" s="153" t="s">
        <v>1072</v>
      </c>
      <c r="C133" s="153" t="s">
        <v>1073</v>
      </c>
      <c r="D133" s="153" t="s">
        <v>95</v>
      </c>
      <c r="E133" s="153" t="s">
        <v>96</v>
      </c>
      <c r="F133" s="153" t="s">
        <v>1964</v>
      </c>
      <c r="G133" s="153" t="s">
        <v>1965</v>
      </c>
      <c r="H133" s="153" t="s">
        <v>558</v>
      </c>
      <c r="I133" s="153">
        <v>10</v>
      </c>
      <c r="J133" s="154">
        <v>45792</v>
      </c>
      <c r="K133" s="153" t="s">
        <v>48</v>
      </c>
      <c r="L133" s="153"/>
      <c r="M133" s="153" t="s">
        <v>1074</v>
      </c>
      <c r="N133" s="153" t="s">
        <v>722</v>
      </c>
      <c r="O133" s="153" t="s">
        <v>94</v>
      </c>
      <c r="P133" s="153" t="s">
        <v>3030</v>
      </c>
      <c r="Q133" s="153"/>
      <c r="R133" s="153" t="s">
        <v>50</v>
      </c>
      <c r="S133" s="153"/>
      <c r="T133" s="153" t="s">
        <v>50</v>
      </c>
      <c r="U133" s="92"/>
      <c r="V133" s="92"/>
      <c r="W133" s="92"/>
      <c r="X133" s="97" t="str">
        <f t="shared" si="11"/>
        <v>2024-004 - City of Dallas Sidewalk 2024</v>
      </c>
      <c r="Y133" s="97" t="str">
        <f>IFERROR(VLOOKUP($D133,PM!$A:$H,2,FALSE),"")</f>
        <v>Adam H. Goode</v>
      </c>
      <c r="Z133" s="98">
        <f t="shared" si="12"/>
        <v>45792</v>
      </c>
      <c r="AA133" s="98" t="str">
        <f t="shared" si="13"/>
        <v>Thursday</v>
      </c>
      <c r="AB133" s="99" t="str">
        <f t="shared" si="14"/>
        <v>05/15/2025 11:04 AM</v>
      </c>
      <c r="AC133" s="100">
        <f t="shared" si="15"/>
        <v>367</v>
      </c>
      <c r="AD133" s="100" t="str">
        <f t="shared" si="16"/>
        <v>Not Approved On Time</v>
      </c>
      <c r="AE133" s="101">
        <f t="shared" si="17"/>
        <v>10</v>
      </c>
      <c r="AF133" s="124" t="str">
        <f t="shared" si="18"/>
        <v/>
      </c>
      <c r="AG133" s="101" t="str">
        <f t="shared" si="19"/>
        <v>110 4000A - 100 SDW EXCAVATION</v>
      </c>
      <c r="AH133" s="101" t="str">
        <f t="shared" si="20"/>
        <v>240785 - William A. Lemus Perez</v>
      </c>
      <c r="AI133" s="102" t="str">
        <f t="shared" si="21"/>
        <v>Justin - Grading Crew</v>
      </c>
    </row>
    <row r="134" spans="1:35" ht="15.75" x14ac:dyDescent="0.25">
      <c r="A134" s="153">
        <v>604330</v>
      </c>
      <c r="B134" s="153" t="s">
        <v>1075</v>
      </c>
      <c r="C134" s="153" t="s">
        <v>1076</v>
      </c>
      <c r="D134" s="153" t="s">
        <v>95</v>
      </c>
      <c r="E134" s="153" t="s">
        <v>96</v>
      </c>
      <c r="F134" s="153" t="s">
        <v>1964</v>
      </c>
      <c r="G134" s="153" t="s">
        <v>1965</v>
      </c>
      <c r="H134" s="153" t="s">
        <v>558</v>
      </c>
      <c r="I134" s="153">
        <v>10</v>
      </c>
      <c r="J134" s="154">
        <v>45792</v>
      </c>
      <c r="K134" s="153" t="s">
        <v>48</v>
      </c>
      <c r="L134" s="153"/>
      <c r="M134" s="153" t="s">
        <v>1074</v>
      </c>
      <c r="N134" s="153" t="s">
        <v>722</v>
      </c>
      <c r="O134" s="153" t="s">
        <v>94</v>
      </c>
      <c r="P134" s="153" t="s">
        <v>3030</v>
      </c>
      <c r="Q134" s="153"/>
      <c r="R134" s="153" t="s">
        <v>50</v>
      </c>
      <c r="S134" s="153"/>
      <c r="T134" s="153" t="s">
        <v>50</v>
      </c>
      <c r="U134" s="92"/>
      <c r="V134" s="92"/>
      <c r="W134" s="92"/>
      <c r="X134" s="97" t="str">
        <f t="shared" si="11"/>
        <v>2024-004 - City of Dallas Sidewalk 2024</v>
      </c>
      <c r="Y134" s="97" t="str">
        <f>IFERROR(VLOOKUP($D134,PM!$A:$H,2,FALSE),"")</f>
        <v>Adam H. Goode</v>
      </c>
      <c r="Z134" s="98">
        <f t="shared" si="12"/>
        <v>45792</v>
      </c>
      <c r="AA134" s="98" t="str">
        <f t="shared" si="13"/>
        <v>Thursday</v>
      </c>
      <c r="AB134" s="99" t="str">
        <f t="shared" si="14"/>
        <v>05/15/2025 11:04 AM</v>
      </c>
      <c r="AC134" s="100">
        <f t="shared" si="15"/>
        <v>367</v>
      </c>
      <c r="AD134" s="100" t="str">
        <f t="shared" si="16"/>
        <v>Not Approved On Time</v>
      </c>
      <c r="AE134" s="101">
        <f t="shared" si="17"/>
        <v>10</v>
      </c>
      <c r="AF134" s="124" t="str">
        <f t="shared" si="18"/>
        <v/>
      </c>
      <c r="AG134" s="101" t="str">
        <f t="shared" si="19"/>
        <v>110 4000A - 100 SDW EXCAVATION</v>
      </c>
      <c r="AH134" s="101" t="str">
        <f t="shared" si="20"/>
        <v>240812 - Edwin Romero</v>
      </c>
      <c r="AI134" s="102" t="str">
        <f t="shared" si="21"/>
        <v>Justin - Grading Crew</v>
      </c>
    </row>
    <row r="135" spans="1:35" ht="15.75" x14ac:dyDescent="0.25">
      <c r="A135" s="153">
        <v>604332</v>
      </c>
      <c r="B135" s="153" t="s">
        <v>1077</v>
      </c>
      <c r="C135" s="153" t="s">
        <v>1078</v>
      </c>
      <c r="D135" s="153" t="s">
        <v>95</v>
      </c>
      <c r="E135" s="153" t="s">
        <v>96</v>
      </c>
      <c r="F135" s="153" t="s">
        <v>1964</v>
      </c>
      <c r="G135" s="153" t="s">
        <v>1965</v>
      </c>
      <c r="H135" s="153" t="s">
        <v>558</v>
      </c>
      <c r="I135" s="153">
        <v>10</v>
      </c>
      <c r="J135" s="154">
        <v>45792</v>
      </c>
      <c r="K135" s="153" t="s">
        <v>48</v>
      </c>
      <c r="L135" s="153"/>
      <c r="M135" s="153" t="s">
        <v>1074</v>
      </c>
      <c r="N135" s="153" t="s">
        <v>722</v>
      </c>
      <c r="O135" s="153" t="s">
        <v>94</v>
      </c>
      <c r="P135" s="153" t="s">
        <v>3030</v>
      </c>
      <c r="Q135" s="153"/>
      <c r="R135" s="153" t="s">
        <v>50</v>
      </c>
      <c r="S135" s="153"/>
      <c r="T135" s="153" t="s">
        <v>50</v>
      </c>
      <c r="U135" s="92"/>
      <c r="V135" s="92"/>
      <c r="W135" s="92"/>
      <c r="X135" s="97" t="str">
        <f t="shared" ref="X135:X198" si="22">$D135&amp;" - "&amp;$E135</f>
        <v>2024-004 - City of Dallas Sidewalk 2024</v>
      </c>
      <c r="Y135" s="97" t="str">
        <f>IFERROR(VLOOKUP($D135,PM!$A:$H,2,FALSE),"")</f>
        <v>Adam H. Goode</v>
      </c>
      <c r="Z135" s="98">
        <f t="shared" ref="Z135:Z198" si="23">$J135</f>
        <v>45792</v>
      </c>
      <c r="AA135" s="98" t="str">
        <f t="shared" ref="AA135:AA198" si="24">TEXT($J135,"dddd")</f>
        <v>Thursday</v>
      </c>
      <c r="AB135" s="99" t="str">
        <f t="shared" ref="AB135:AB198" si="25">TEXT(DATE(MID($P135,7,4), LEFT($P135,2), MID($P135,4,2)) + TIME(LEFT(MID($P135,13,5),2), RIGHT(MID($P135,13,5),2), 0), "MM/DD/YYYY h:mm AM/PM")</f>
        <v>05/15/2025 11:04 AM</v>
      </c>
      <c r="AC135" s="100">
        <f t="shared" ref="AC135:AC198" si="26">IFERROR(DATE(LEFT($T135,4), MID($T135,6,2), MID($T135,9,2)) + TIME(MID($T135,12,2), MID($T135,15,2), MID($T135,18,2)),"")</f>
        <v>367</v>
      </c>
      <c r="AD135" s="100" t="str">
        <f t="shared" ref="AD135:AD198" si="27">IF(OR($AB135="1/1/01 12:00 AM", $AB135=""), "Not Approved", IF(VALUE($AB135) &lt;= (VALUE($AC135) + 1 + TIME(9, 0, 0)), "Approved On Time", "Not Approved On Time"))</f>
        <v>Not Approved On Time</v>
      </c>
      <c r="AE135" s="101">
        <f t="shared" ref="AE135:AE198" si="28">$I135</f>
        <v>10</v>
      </c>
      <c r="AF135" s="124" t="str">
        <f t="shared" ref="AF135:AF198" si="29">IF(SUMIF($X$6:$X$2297, "*", $AI$6:$AI$2297) &gt; 0, SUMIFS($AI$6:$AI$2297, $X$6:$X$2297, "Approved On Time") / SUMIF($X$6:$X$2297, "*", $AI$6:$AI$2297), "")</f>
        <v/>
      </c>
      <c r="AG135" s="101" t="str">
        <f t="shared" ref="AG135:AG198" si="30">$F135&amp;" - "&amp;G135</f>
        <v>110 4000A - 100 SDW EXCAVATION</v>
      </c>
      <c r="AH135" s="101" t="str">
        <f t="shared" ref="AH135:AH198" si="31">$B135&amp;" - "&amp;$C135</f>
        <v>240770 - Faustino J. Mendoza</v>
      </c>
      <c r="AI135" s="102" t="str">
        <f t="shared" ref="AI135:AI198" si="32">IF($M135="","",$M135)</f>
        <v>Justin - Grading Crew</v>
      </c>
    </row>
    <row r="136" spans="1:35" ht="15.75" x14ac:dyDescent="0.25">
      <c r="A136" s="153">
        <v>605075</v>
      </c>
      <c r="B136" s="153" t="s">
        <v>916</v>
      </c>
      <c r="C136" s="153" t="s">
        <v>917</v>
      </c>
      <c r="D136" s="153" t="s">
        <v>570</v>
      </c>
      <c r="E136" s="153" t="s">
        <v>723</v>
      </c>
      <c r="F136" s="153" t="s">
        <v>1092</v>
      </c>
      <c r="G136" s="153" t="s">
        <v>1093</v>
      </c>
      <c r="H136" s="153" t="s">
        <v>558</v>
      </c>
      <c r="I136" s="153">
        <v>3</v>
      </c>
      <c r="J136" s="154">
        <v>45793</v>
      </c>
      <c r="K136" s="153" t="s">
        <v>48</v>
      </c>
      <c r="L136" s="153"/>
      <c r="M136" s="153" t="s">
        <v>909</v>
      </c>
      <c r="N136" s="153" t="s">
        <v>72</v>
      </c>
      <c r="O136" s="153" t="s">
        <v>910</v>
      </c>
      <c r="P136" s="153" t="s">
        <v>3553</v>
      </c>
      <c r="Q136" s="153"/>
      <c r="R136" s="153" t="s">
        <v>50</v>
      </c>
      <c r="S136" s="153"/>
      <c r="T136" s="153" t="s">
        <v>50</v>
      </c>
      <c r="U136" s="92"/>
      <c r="V136" s="92"/>
      <c r="W136" s="92"/>
      <c r="X136" s="97" t="str">
        <f t="shared" si="22"/>
        <v>2024-030 - Matagorda SH 35 Bridge Replace</v>
      </c>
      <c r="Y136" s="97" t="str">
        <f>IFERROR(VLOOKUP($D136,PM!$A:$H,2,FALSE),"")</f>
        <v>Luis A. Morales</v>
      </c>
      <c r="Z136" s="98">
        <f t="shared" si="23"/>
        <v>45793</v>
      </c>
      <c r="AA136" s="98" t="str">
        <f t="shared" si="24"/>
        <v>Friday</v>
      </c>
      <c r="AB136" s="99" t="str">
        <f t="shared" si="25"/>
        <v>05/17/2025 8:34 AM</v>
      </c>
      <c r="AC136" s="100">
        <f t="shared" si="26"/>
        <v>367</v>
      </c>
      <c r="AD136" s="100" t="str">
        <f t="shared" si="27"/>
        <v>Not Approved On Time</v>
      </c>
      <c r="AE136" s="101">
        <f t="shared" si="28"/>
        <v>3</v>
      </c>
      <c r="AF136" s="124" t="str">
        <f t="shared" si="29"/>
        <v/>
      </c>
      <c r="AG136" s="101" t="str">
        <f t="shared" si="30"/>
        <v>496 6012L - REM STR Process Load out Conc</v>
      </c>
      <c r="AH136" s="101" t="str">
        <f t="shared" si="31"/>
        <v>440136 - Cuitlahuac Alonso-Flores</v>
      </c>
      <c r="AI136" s="102" t="str">
        <f t="shared" si="32"/>
        <v>ROLANDO COLMENERO-GARCIA CREW</v>
      </c>
    </row>
    <row r="137" spans="1:35" ht="15.75" x14ac:dyDescent="0.25">
      <c r="A137" s="153">
        <v>605062</v>
      </c>
      <c r="B137" s="153" t="s">
        <v>916</v>
      </c>
      <c r="C137" s="153" t="s">
        <v>917</v>
      </c>
      <c r="D137" s="153" t="s">
        <v>570</v>
      </c>
      <c r="E137" s="153" t="s">
        <v>723</v>
      </c>
      <c r="F137" s="153" t="s">
        <v>3032</v>
      </c>
      <c r="G137" s="153" t="s">
        <v>3033</v>
      </c>
      <c r="H137" s="153" t="s">
        <v>558</v>
      </c>
      <c r="I137" s="153">
        <v>3</v>
      </c>
      <c r="J137" s="154">
        <v>45793</v>
      </c>
      <c r="K137" s="153" t="s">
        <v>48</v>
      </c>
      <c r="L137" s="153"/>
      <c r="M137" s="153" t="s">
        <v>909</v>
      </c>
      <c r="N137" s="153" t="s">
        <v>72</v>
      </c>
      <c r="O137" s="153" t="s">
        <v>910</v>
      </c>
      <c r="P137" s="153" t="s">
        <v>3554</v>
      </c>
      <c r="Q137" s="153"/>
      <c r="R137" s="153" t="s">
        <v>50</v>
      </c>
      <c r="S137" s="153"/>
      <c r="T137" s="153" t="s">
        <v>50</v>
      </c>
      <c r="U137" s="92"/>
      <c r="V137" s="92"/>
      <c r="W137" s="92"/>
      <c r="X137" s="97" t="str">
        <f t="shared" si="22"/>
        <v>2024-030 - Matagorda SH 35 Bridge Replace</v>
      </c>
      <c r="Y137" s="97" t="str">
        <f>IFERROR(VLOOKUP($D137,PM!$A:$H,2,FALSE),"")</f>
        <v>Luis A. Morales</v>
      </c>
      <c r="Z137" s="98">
        <f t="shared" si="23"/>
        <v>45793</v>
      </c>
      <c r="AA137" s="98" t="str">
        <f t="shared" si="24"/>
        <v>Friday</v>
      </c>
      <c r="AB137" s="99" t="str">
        <f t="shared" si="25"/>
        <v>05/17/2025 8:33 AM</v>
      </c>
      <c r="AC137" s="100">
        <f t="shared" si="26"/>
        <v>367</v>
      </c>
      <c r="AD137" s="100" t="str">
        <f t="shared" si="27"/>
        <v>Not Approved On Time</v>
      </c>
      <c r="AE137" s="101">
        <f t="shared" si="28"/>
        <v>3</v>
      </c>
      <c r="AF137" s="124" t="str">
        <f t="shared" si="29"/>
        <v/>
      </c>
      <c r="AG137" s="101" t="str">
        <f t="shared" si="30"/>
        <v>8999 6001F - Install Bent Caps</v>
      </c>
      <c r="AH137" s="101" t="str">
        <f t="shared" si="31"/>
        <v>440136 - Cuitlahuac Alonso-Flores</v>
      </c>
      <c r="AI137" s="102" t="str">
        <f t="shared" si="32"/>
        <v>ROLANDO COLMENERO-GARCIA CREW</v>
      </c>
    </row>
    <row r="138" spans="1:35" ht="15.75" x14ac:dyDescent="0.25">
      <c r="A138" s="153">
        <v>605063</v>
      </c>
      <c r="B138" s="153" t="s">
        <v>916</v>
      </c>
      <c r="C138" s="153" t="s">
        <v>917</v>
      </c>
      <c r="D138" s="153" t="s">
        <v>570</v>
      </c>
      <c r="E138" s="153" t="s">
        <v>723</v>
      </c>
      <c r="F138" s="153" t="s">
        <v>1247</v>
      </c>
      <c r="G138" s="153" t="s">
        <v>1248</v>
      </c>
      <c r="H138" s="153" t="s">
        <v>558</v>
      </c>
      <c r="I138" s="153">
        <v>4</v>
      </c>
      <c r="J138" s="154">
        <v>45793</v>
      </c>
      <c r="K138" s="153" t="s">
        <v>48</v>
      </c>
      <c r="L138" s="153"/>
      <c r="M138" s="153" t="s">
        <v>909</v>
      </c>
      <c r="N138" s="153" t="s">
        <v>72</v>
      </c>
      <c r="O138" s="153" t="s">
        <v>910</v>
      </c>
      <c r="P138" s="153" t="s">
        <v>3554</v>
      </c>
      <c r="Q138" s="153"/>
      <c r="R138" s="153" t="s">
        <v>50</v>
      </c>
      <c r="S138" s="153"/>
      <c r="T138" s="153" t="s">
        <v>50</v>
      </c>
      <c r="U138" s="92"/>
      <c r="V138" s="92"/>
      <c r="W138" s="92"/>
      <c r="X138" s="97" t="str">
        <f t="shared" si="22"/>
        <v>2024-030 - Matagorda SH 35 Bridge Replace</v>
      </c>
      <c r="Y138" s="97" t="str">
        <f>IFERROR(VLOOKUP($D138,PM!$A:$H,2,FALSE),"")</f>
        <v>Luis A. Morales</v>
      </c>
      <c r="Z138" s="98">
        <f t="shared" si="23"/>
        <v>45793</v>
      </c>
      <c r="AA138" s="98" t="str">
        <f t="shared" si="24"/>
        <v>Friday</v>
      </c>
      <c r="AB138" s="99" t="str">
        <f t="shared" si="25"/>
        <v>05/17/2025 8:33 AM</v>
      </c>
      <c r="AC138" s="100">
        <f t="shared" si="26"/>
        <v>367</v>
      </c>
      <c r="AD138" s="100" t="str">
        <f t="shared" si="27"/>
        <v>Not Approved On Time</v>
      </c>
      <c r="AE138" s="101">
        <f t="shared" si="28"/>
        <v>4</v>
      </c>
      <c r="AF138" s="124" t="str">
        <f t="shared" si="29"/>
        <v/>
      </c>
      <c r="AG138" s="101" t="str">
        <f t="shared" si="30"/>
        <v>496 6012D - REM STR Break Deck Land</v>
      </c>
      <c r="AH138" s="101" t="str">
        <f t="shared" si="31"/>
        <v>440136 - Cuitlahuac Alonso-Flores</v>
      </c>
      <c r="AI138" s="102" t="str">
        <f t="shared" si="32"/>
        <v>ROLANDO COLMENERO-GARCIA CREW</v>
      </c>
    </row>
    <row r="139" spans="1:35" ht="15.75" x14ac:dyDescent="0.25">
      <c r="A139" s="153">
        <v>605068</v>
      </c>
      <c r="B139" s="153" t="s">
        <v>997</v>
      </c>
      <c r="C139" s="153" t="s">
        <v>998</v>
      </c>
      <c r="D139" s="153" t="s">
        <v>570</v>
      </c>
      <c r="E139" s="153" t="s">
        <v>723</v>
      </c>
      <c r="F139" s="153" t="s">
        <v>1247</v>
      </c>
      <c r="G139" s="153" t="s">
        <v>1248</v>
      </c>
      <c r="H139" s="153" t="s">
        <v>558</v>
      </c>
      <c r="I139" s="153">
        <v>4</v>
      </c>
      <c r="J139" s="154">
        <v>45793</v>
      </c>
      <c r="K139" s="153" t="s">
        <v>48</v>
      </c>
      <c r="L139" s="153"/>
      <c r="M139" s="153" t="s">
        <v>909</v>
      </c>
      <c r="N139" s="153" t="s">
        <v>72</v>
      </c>
      <c r="O139" s="153" t="s">
        <v>910</v>
      </c>
      <c r="P139" s="153" t="s">
        <v>3553</v>
      </c>
      <c r="Q139" s="153"/>
      <c r="R139" s="153" t="s">
        <v>50</v>
      </c>
      <c r="S139" s="153"/>
      <c r="T139" s="153" t="s">
        <v>50</v>
      </c>
      <c r="U139" s="92"/>
      <c r="V139" s="92"/>
      <c r="W139" s="92"/>
      <c r="X139" s="97" t="str">
        <f t="shared" si="22"/>
        <v>2024-030 - Matagorda SH 35 Bridge Replace</v>
      </c>
      <c r="Y139" s="97" t="str">
        <f>IFERROR(VLOOKUP($D139,PM!$A:$H,2,FALSE),"")</f>
        <v>Luis A. Morales</v>
      </c>
      <c r="Z139" s="98">
        <f t="shared" si="23"/>
        <v>45793</v>
      </c>
      <c r="AA139" s="98" t="str">
        <f t="shared" si="24"/>
        <v>Friday</v>
      </c>
      <c r="AB139" s="99" t="str">
        <f t="shared" si="25"/>
        <v>05/17/2025 8:34 AM</v>
      </c>
      <c r="AC139" s="100">
        <f t="shared" si="26"/>
        <v>367</v>
      </c>
      <c r="AD139" s="100" t="str">
        <f t="shared" si="27"/>
        <v>Not Approved On Time</v>
      </c>
      <c r="AE139" s="101">
        <f t="shared" si="28"/>
        <v>4</v>
      </c>
      <c r="AF139" s="124" t="str">
        <f t="shared" si="29"/>
        <v/>
      </c>
      <c r="AG139" s="101" t="str">
        <f t="shared" si="30"/>
        <v>496 6012D - REM STR Break Deck Land</v>
      </c>
      <c r="AH139" s="101" t="str">
        <f t="shared" si="31"/>
        <v>440451 - Ramon A. Garcia</v>
      </c>
      <c r="AI139" s="102" t="str">
        <f t="shared" si="32"/>
        <v>ROLANDO COLMENERO-GARCIA CREW</v>
      </c>
    </row>
    <row r="140" spans="1:35" ht="15.75" x14ac:dyDescent="0.25">
      <c r="A140" s="153">
        <v>605057</v>
      </c>
      <c r="B140" s="153" t="s">
        <v>997</v>
      </c>
      <c r="C140" s="153" t="s">
        <v>998</v>
      </c>
      <c r="D140" s="153" t="s">
        <v>570</v>
      </c>
      <c r="E140" s="153" t="s">
        <v>723</v>
      </c>
      <c r="F140" s="153" t="s">
        <v>3032</v>
      </c>
      <c r="G140" s="153" t="s">
        <v>3033</v>
      </c>
      <c r="H140" s="153" t="s">
        <v>558</v>
      </c>
      <c r="I140" s="153">
        <v>3</v>
      </c>
      <c r="J140" s="154">
        <v>45793</v>
      </c>
      <c r="K140" s="153" t="s">
        <v>48</v>
      </c>
      <c r="L140" s="153"/>
      <c r="M140" s="153" t="s">
        <v>909</v>
      </c>
      <c r="N140" s="153" t="s">
        <v>72</v>
      </c>
      <c r="O140" s="153" t="s">
        <v>910</v>
      </c>
      <c r="P140" s="153" t="s">
        <v>3554</v>
      </c>
      <c r="Q140" s="153"/>
      <c r="R140" s="153" t="s">
        <v>50</v>
      </c>
      <c r="S140" s="153"/>
      <c r="T140" s="153" t="s">
        <v>50</v>
      </c>
      <c r="U140" s="92"/>
      <c r="V140" s="92"/>
      <c r="W140" s="92"/>
      <c r="X140" s="97" t="str">
        <f t="shared" si="22"/>
        <v>2024-030 - Matagorda SH 35 Bridge Replace</v>
      </c>
      <c r="Y140" s="97" t="str">
        <f>IFERROR(VLOOKUP($D140,PM!$A:$H,2,FALSE),"")</f>
        <v>Luis A. Morales</v>
      </c>
      <c r="Z140" s="98">
        <f t="shared" si="23"/>
        <v>45793</v>
      </c>
      <c r="AA140" s="98" t="str">
        <f t="shared" si="24"/>
        <v>Friday</v>
      </c>
      <c r="AB140" s="99" t="str">
        <f t="shared" si="25"/>
        <v>05/17/2025 8:33 AM</v>
      </c>
      <c r="AC140" s="100">
        <f t="shared" si="26"/>
        <v>367</v>
      </c>
      <c r="AD140" s="100" t="str">
        <f t="shared" si="27"/>
        <v>Not Approved On Time</v>
      </c>
      <c r="AE140" s="101">
        <f t="shared" si="28"/>
        <v>3</v>
      </c>
      <c r="AF140" s="124" t="str">
        <f t="shared" si="29"/>
        <v/>
      </c>
      <c r="AG140" s="101" t="str">
        <f t="shared" si="30"/>
        <v>8999 6001F - Install Bent Caps</v>
      </c>
      <c r="AH140" s="101" t="str">
        <f t="shared" si="31"/>
        <v>440451 - Ramon A. Garcia</v>
      </c>
      <c r="AI140" s="102" t="str">
        <f t="shared" si="32"/>
        <v>ROLANDO COLMENERO-GARCIA CREW</v>
      </c>
    </row>
    <row r="141" spans="1:35" ht="15.75" x14ac:dyDescent="0.25">
      <c r="A141" s="153">
        <v>605071</v>
      </c>
      <c r="B141" s="153" t="s">
        <v>997</v>
      </c>
      <c r="C141" s="153" t="s">
        <v>998</v>
      </c>
      <c r="D141" s="153" t="s">
        <v>570</v>
      </c>
      <c r="E141" s="153" t="s">
        <v>723</v>
      </c>
      <c r="F141" s="153" t="s">
        <v>1092</v>
      </c>
      <c r="G141" s="153" t="s">
        <v>1093</v>
      </c>
      <c r="H141" s="153" t="s">
        <v>558</v>
      </c>
      <c r="I141" s="153">
        <v>3</v>
      </c>
      <c r="J141" s="154">
        <v>45793</v>
      </c>
      <c r="K141" s="153" t="s">
        <v>48</v>
      </c>
      <c r="L141" s="153"/>
      <c r="M141" s="153" t="s">
        <v>909</v>
      </c>
      <c r="N141" s="153" t="s">
        <v>72</v>
      </c>
      <c r="O141" s="153" t="s">
        <v>910</v>
      </c>
      <c r="P141" s="153" t="s">
        <v>3553</v>
      </c>
      <c r="Q141" s="153"/>
      <c r="R141" s="153" t="s">
        <v>50</v>
      </c>
      <c r="S141" s="153"/>
      <c r="T141" s="153" t="s">
        <v>50</v>
      </c>
      <c r="U141" s="92"/>
      <c r="V141" s="92"/>
      <c r="W141" s="92"/>
      <c r="X141" s="97" t="str">
        <f t="shared" si="22"/>
        <v>2024-030 - Matagorda SH 35 Bridge Replace</v>
      </c>
      <c r="Y141" s="97" t="str">
        <f>IFERROR(VLOOKUP($D141,PM!$A:$H,2,FALSE),"")</f>
        <v>Luis A. Morales</v>
      </c>
      <c r="Z141" s="98">
        <f t="shared" si="23"/>
        <v>45793</v>
      </c>
      <c r="AA141" s="98" t="str">
        <f t="shared" si="24"/>
        <v>Friday</v>
      </c>
      <c r="AB141" s="99" t="str">
        <f t="shared" si="25"/>
        <v>05/17/2025 8:34 AM</v>
      </c>
      <c r="AC141" s="100">
        <f t="shared" si="26"/>
        <v>367</v>
      </c>
      <c r="AD141" s="100" t="str">
        <f t="shared" si="27"/>
        <v>Not Approved On Time</v>
      </c>
      <c r="AE141" s="101">
        <f t="shared" si="28"/>
        <v>3</v>
      </c>
      <c r="AF141" s="124" t="str">
        <f t="shared" si="29"/>
        <v/>
      </c>
      <c r="AG141" s="101" t="str">
        <f t="shared" si="30"/>
        <v>496 6012L - REM STR Process Load out Conc</v>
      </c>
      <c r="AH141" s="101" t="str">
        <f t="shared" si="31"/>
        <v>440451 - Ramon A. Garcia</v>
      </c>
      <c r="AI141" s="102" t="str">
        <f t="shared" si="32"/>
        <v>ROLANDO COLMENERO-GARCIA CREW</v>
      </c>
    </row>
    <row r="142" spans="1:35" ht="15.75" x14ac:dyDescent="0.25">
      <c r="A142" s="153">
        <v>605072</v>
      </c>
      <c r="B142" s="153" t="s">
        <v>911</v>
      </c>
      <c r="C142" s="153" t="s">
        <v>910</v>
      </c>
      <c r="D142" s="153" t="s">
        <v>570</v>
      </c>
      <c r="E142" s="153" t="s">
        <v>723</v>
      </c>
      <c r="F142" s="153" t="s">
        <v>1092</v>
      </c>
      <c r="G142" s="153" t="s">
        <v>1093</v>
      </c>
      <c r="H142" s="153" t="s">
        <v>558</v>
      </c>
      <c r="I142" s="153">
        <v>1</v>
      </c>
      <c r="J142" s="154">
        <v>45793</v>
      </c>
      <c r="K142" s="153" t="s">
        <v>48</v>
      </c>
      <c r="L142" s="153"/>
      <c r="M142" s="153" t="s">
        <v>909</v>
      </c>
      <c r="N142" s="153" t="s">
        <v>72</v>
      </c>
      <c r="O142" s="153" t="s">
        <v>910</v>
      </c>
      <c r="P142" s="153" t="s">
        <v>3553</v>
      </c>
      <c r="Q142" s="153"/>
      <c r="R142" s="153" t="s">
        <v>50</v>
      </c>
      <c r="S142" s="153"/>
      <c r="T142" s="153" t="s">
        <v>50</v>
      </c>
      <c r="U142" s="92"/>
      <c r="V142" s="92"/>
      <c r="W142" s="92"/>
      <c r="X142" s="97" t="str">
        <f t="shared" si="22"/>
        <v>2024-030 - Matagorda SH 35 Bridge Replace</v>
      </c>
      <c r="Y142" s="97" t="str">
        <f>IFERROR(VLOOKUP($D142,PM!$A:$H,2,FALSE),"")</f>
        <v>Luis A. Morales</v>
      </c>
      <c r="Z142" s="98">
        <f t="shared" si="23"/>
        <v>45793</v>
      </c>
      <c r="AA142" s="98" t="str">
        <f t="shared" si="24"/>
        <v>Friday</v>
      </c>
      <c r="AB142" s="99" t="str">
        <f t="shared" si="25"/>
        <v>05/17/2025 8:34 AM</v>
      </c>
      <c r="AC142" s="100">
        <f t="shared" si="26"/>
        <v>367</v>
      </c>
      <c r="AD142" s="100" t="str">
        <f t="shared" si="27"/>
        <v>Not Approved On Time</v>
      </c>
      <c r="AE142" s="101">
        <f t="shared" si="28"/>
        <v>1</v>
      </c>
      <c r="AF142" s="124" t="str">
        <f t="shared" si="29"/>
        <v/>
      </c>
      <c r="AG142" s="101" t="str">
        <f t="shared" si="30"/>
        <v>496 6012L - REM STR Process Load out Conc</v>
      </c>
      <c r="AH142" s="101" t="str">
        <f t="shared" si="31"/>
        <v>440259 - Rolando Colmenero-Garcia</v>
      </c>
      <c r="AI142" s="102" t="str">
        <f t="shared" si="32"/>
        <v>ROLANDO COLMENERO-GARCIA CREW</v>
      </c>
    </row>
    <row r="143" spans="1:35" ht="15.75" x14ac:dyDescent="0.25">
      <c r="A143" s="153">
        <v>605058</v>
      </c>
      <c r="B143" s="153" t="s">
        <v>911</v>
      </c>
      <c r="C143" s="153" t="s">
        <v>910</v>
      </c>
      <c r="D143" s="153" t="s">
        <v>570</v>
      </c>
      <c r="E143" s="153" t="s">
        <v>723</v>
      </c>
      <c r="F143" s="153" t="s">
        <v>3032</v>
      </c>
      <c r="G143" s="153" t="s">
        <v>3033</v>
      </c>
      <c r="H143" s="153" t="s">
        <v>558</v>
      </c>
      <c r="I143" s="153">
        <v>3</v>
      </c>
      <c r="J143" s="154">
        <v>45793</v>
      </c>
      <c r="K143" s="153" t="s">
        <v>48</v>
      </c>
      <c r="L143" s="153"/>
      <c r="M143" s="153" t="s">
        <v>909</v>
      </c>
      <c r="N143" s="153" t="s">
        <v>72</v>
      </c>
      <c r="O143" s="153" t="s">
        <v>910</v>
      </c>
      <c r="P143" s="153" t="s">
        <v>3554</v>
      </c>
      <c r="Q143" s="153"/>
      <c r="R143" s="153" t="s">
        <v>50</v>
      </c>
      <c r="S143" s="153"/>
      <c r="T143" s="153" t="s">
        <v>50</v>
      </c>
      <c r="U143" s="92"/>
      <c r="V143" s="92"/>
      <c r="W143" s="92"/>
      <c r="X143" s="97" t="str">
        <f t="shared" si="22"/>
        <v>2024-030 - Matagorda SH 35 Bridge Replace</v>
      </c>
      <c r="Y143" s="97" t="str">
        <f>IFERROR(VLOOKUP($D143,PM!$A:$H,2,FALSE),"")</f>
        <v>Luis A. Morales</v>
      </c>
      <c r="Z143" s="98">
        <f t="shared" si="23"/>
        <v>45793</v>
      </c>
      <c r="AA143" s="98" t="str">
        <f t="shared" si="24"/>
        <v>Friday</v>
      </c>
      <c r="AB143" s="99" t="str">
        <f t="shared" si="25"/>
        <v>05/17/2025 8:33 AM</v>
      </c>
      <c r="AC143" s="100">
        <f t="shared" si="26"/>
        <v>367</v>
      </c>
      <c r="AD143" s="100" t="str">
        <f t="shared" si="27"/>
        <v>Not Approved On Time</v>
      </c>
      <c r="AE143" s="101">
        <f t="shared" si="28"/>
        <v>3</v>
      </c>
      <c r="AF143" s="124" t="str">
        <f t="shared" si="29"/>
        <v/>
      </c>
      <c r="AG143" s="101" t="str">
        <f t="shared" si="30"/>
        <v>8999 6001F - Install Bent Caps</v>
      </c>
      <c r="AH143" s="101" t="str">
        <f t="shared" si="31"/>
        <v>440259 - Rolando Colmenero-Garcia</v>
      </c>
      <c r="AI143" s="102" t="str">
        <f t="shared" si="32"/>
        <v>ROLANDO COLMENERO-GARCIA CREW</v>
      </c>
    </row>
    <row r="144" spans="1:35" ht="15.75" x14ac:dyDescent="0.25">
      <c r="A144" s="153">
        <v>605067</v>
      </c>
      <c r="B144" s="153" t="s">
        <v>911</v>
      </c>
      <c r="C144" s="153" t="s">
        <v>910</v>
      </c>
      <c r="D144" s="153" t="s">
        <v>570</v>
      </c>
      <c r="E144" s="153" t="s">
        <v>723</v>
      </c>
      <c r="F144" s="153" t="s">
        <v>1247</v>
      </c>
      <c r="G144" s="153" t="s">
        <v>1248</v>
      </c>
      <c r="H144" s="153" t="s">
        <v>558</v>
      </c>
      <c r="I144" s="153">
        <v>4</v>
      </c>
      <c r="J144" s="154">
        <v>45793</v>
      </c>
      <c r="K144" s="153" t="s">
        <v>48</v>
      </c>
      <c r="L144" s="153"/>
      <c r="M144" s="153" t="s">
        <v>909</v>
      </c>
      <c r="N144" s="153" t="s">
        <v>72</v>
      </c>
      <c r="O144" s="153" t="s">
        <v>910</v>
      </c>
      <c r="P144" s="153" t="s">
        <v>3553</v>
      </c>
      <c r="Q144" s="153"/>
      <c r="R144" s="153" t="s">
        <v>50</v>
      </c>
      <c r="S144" s="153"/>
      <c r="T144" s="153" t="s">
        <v>50</v>
      </c>
      <c r="U144" s="92"/>
      <c r="V144" s="92"/>
      <c r="W144" s="92"/>
      <c r="X144" s="97" t="str">
        <f t="shared" si="22"/>
        <v>2024-030 - Matagorda SH 35 Bridge Replace</v>
      </c>
      <c r="Y144" s="97" t="str">
        <f>IFERROR(VLOOKUP($D144,PM!$A:$H,2,FALSE),"")</f>
        <v>Luis A. Morales</v>
      </c>
      <c r="Z144" s="98">
        <f t="shared" si="23"/>
        <v>45793</v>
      </c>
      <c r="AA144" s="98" t="str">
        <f t="shared" si="24"/>
        <v>Friday</v>
      </c>
      <c r="AB144" s="99" t="str">
        <f t="shared" si="25"/>
        <v>05/17/2025 8:34 AM</v>
      </c>
      <c r="AC144" s="100">
        <f t="shared" si="26"/>
        <v>367</v>
      </c>
      <c r="AD144" s="100" t="str">
        <f t="shared" si="27"/>
        <v>Not Approved On Time</v>
      </c>
      <c r="AE144" s="101">
        <f t="shared" si="28"/>
        <v>4</v>
      </c>
      <c r="AF144" s="124" t="str">
        <f t="shared" si="29"/>
        <v/>
      </c>
      <c r="AG144" s="101" t="str">
        <f t="shared" si="30"/>
        <v>496 6012D - REM STR Break Deck Land</v>
      </c>
      <c r="AH144" s="101" t="str">
        <f t="shared" si="31"/>
        <v>440259 - Rolando Colmenero-Garcia</v>
      </c>
      <c r="AI144" s="102" t="str">
        <f t="shared" si="32"/>
        <v>ROLANDO COLMENERO-GARCIA CREW</v>
      </c>
    </row>
    <row r="145" spans="1:35" ht="15.75" x14ac:dyDescent="0.25">
      <c r="A145" s="153">
        <v>605069</v>
      </c>
      <c r="B145" s="153" t="s">
        <v>907</v>
      </c>
      <c r="C145" s="153" t="s">
        <v>908</v>
      </c>
      <c r="D145" s="153" t="s">
        <v>570</v>
      </c>
      <c r="E145" s="153" t="s">
        <v>723</v>
      </c>
      <c r="F145" s="153" t="s">
        <v>1247</v>
      </c>
      <c r="G145" s="153" t="s">
        <v>1248</v>
      </c>
      <c r="H145" s="153" t="s">
        <v>558</v>
      </c>
      <c r="I145" s="153">
        <v>4</v>
      </c>
      <c r="J145" s="154">
        <v>45793</v>
      </c>
      <c r="K145" s="153" t="s">
        <v>48</v>
      </c>
      <c r="L145" s="153"/>
      <c r="M145" s="153" t="s">
        <v>909</v>
      </c>
      <c r="N145" s="153" t="s">
        <v>72</v>
      </c>
      <c r="O145" s="153" t="s">
        <v>910</v>
      </c>
      <c r="P145" s="153" t="s">
        <v>3553</v>
      </c>
      <c r="Q145" s="153"/>
      <c r="R145" s="153" t="s">
        <v>50</v>
      </c>
      <c r="S145" s="153"/>
      <c r="T145" s="153" t="s">
        <v>50</v>
      </c>
      <c r="U145" s="92"/>
      <c r="V145" s="92"/>
      <c r="W145" s="92"/>
      <c r="X145" s="97" t="str">
        <f t="shared" si="22"/>
        <v>2024-030 - Matagorda SH 35 Bridge Replace</v>
      </c>
      <c r="Y145" s="97" t="str">
        <f>IFERROR(VLOOKUP($D145,PM!$A:$H,2,FALSE),"")</f>
        <v>Luis A. Morales</v>
      </c>
      <c r="Z145" s="98">
        <f t="shared" si="23"/>
        <v>45793</v>
      </c>
      <c r="AA145" s="98" t="str">
        <f t="shared" si="24"/>
        <v>Friday</v>
      </c>
      <c r="AB145" s="99" t="str">
        <f t="shared" si="25"/>
        <v>05/17/2025 8:34 AM</v>
      </c>
      <c r="AC145" s="100">
        <f t="shared" si="26"/>
        <v>367</v>
      </c>
      <c r="AD145" s="100" t="str">
        <f t="shared" si="27"/>
        <v>Not Approved On Time</v>
      </c>
      <c r="AE145" s="101">
        <f t="shared" si="28"/>
        <v>4</v>
      </c>
      <c r="AF145" s="124" t="str">
        <f t="shared" si="29"/>
        <v/>
      </c>
      <c r="AG145" s="101" t="str">
        <f t="shared" si="30"/>
        <v>496 6012D - REM STR Break Deck Land</v>
      </c>
      <c r="AH145" s="101" t="str">
        <f t="shared" si="31"/>
        <v>440336 - Gustavo Hurtado Guillen</v>
      </c>
      <c r="AI145" s="102" t="str">
        <f t="shared" si="32"/>
        <v>ROLANDO COLMENERO-GARCIA CREW</v>
      </c>
    </row>
    <row r="146" spans="1:35" ht="15.75" x14ac:dyDescent="0.25">
      <c r="A146" s="153">
        <v>605070</v>
      </c>
      <c r="B146" s="153" t="s">
        <v>907</v>
      </c>
      <c r="C146" s="153" t="s">
        <v>908</v>
      </c>
      <c r="D146" s="153" t="s">
        <v>570</v>
      </c>
      <c r="E146" s="153" t="s">
        <v>723</v>
      </c>
      <c r="F146" s="153" t="s">
        <v>1092</v>
      </c>
      <c r="G146" s="153" t="s">
        <v>1093</v>
      </c>
      <c r="H146" s="153" t="s">
        <v>558</v>
      </c>
      <c r="I146" s="153">
        <v>3</v>
      </c>
      <c r="J146" s="154">
        <v>45793</v>
      </c>
      <c r="K146" s="153" t="s">
        <v>48</v>
      </c>
      <c r="L146" s="153"/>
      <c r="M146" s="153" t="s">
        <v>909</v>
      </c>
      <c r="N146" s="153" t="s">
        <v>72</v>
      </c>
      <c r="O146" s="153" t="s">
        <v>910</v>
      </c>
      <c r="P146" s="153" t="s">
        <v>3553</v>
      </c>
      <c r="Q146" s="153"/>
      <c r="R146" s="153" t="s">
        <v>50</v>
      </c>
      <c r="S146" s="153"/>
      <c r="T146" s="153" t="s">
        <v>50</v>
      </c>
      <c r="U146" s="92"/>
      <c r="V146" s="92"/>
      <c r="W146" s="92"/>
      <c r="X146" s="97" t="str">
        <f t="shared" si="22"/>
        <v>2024-030 - Matagorda SH 35 Bridge Replace</v>
      </c>
      <c r="Y146" s="97" t="str">
        <f>IFERROR(VLOOKUP($D146,PM!$A:$H,2,FALSE),"")</f>
        <v>Luis A. Morales</v>
      </c>
      <c r="Z146" s="98">
        <f t="shared" si="23"/>
        <v>45793</v>
      </c>
      <c r="AA146" s="98" t="str">
        <f t="shared" si="24"/>
        <v>Friday</v>
      </c>
      <c r="AB146" s="99" t="str">
        <f t="shared" si="25"/>
        <v>05/17/2025 8:34 AM</v>
      </c>
      <c r="AC146" s="100">
        <f t="shared" si="26"/>
        <v>367</v>
      </c>
      <c r="AD146" s="100" t="str">
        <f t="shared" si="27"/>
        <v>Not Approved On Time</v>
      </c>
      <c r="AE146" s="101">
        <f t="shared" si="28"/>
        <v>3</v>
      </c>
      <c r="AF146" s="124" t="str">
        <f t="shared" si="29"/>
        <v/>
      </c>
      <c r="AG146" s="101" t="str">
        <f t="shared" si="30"/>
        <v>496 6012L - REM STR Process Load out Conc</v>
      </c>
      <c r="AH146" s="101" t="str">
        <f t="shared" si="31"/>
        <v>440336 - Gustavo Hurtado Guillen</v>
      </c>
      <c r="AI146" s="102" t="str">
        <f t="shared" si="32"/>
        <v>ROLANDO COLMENERO-GARCIA CREW</v>
      </c>
    </row>
    <row r="147" spans="1:35" ht="15.75" x14ac:dyDescent="0.25">
      <c r="A147" s="153">
        <v>605056</v>
      </c>
      <c r="B147" s="153" t="s">
        <v>907</v>
      </c>
      <c r="C147" s="153" t="s">
        <v>908</v>
      </c>
      <c r="D147" s="153" t="s">
        <v>570</v>
      </c>
      <c r="E147" s="153" t="s">
        <v>723</v>
      </c>
      <c r="F147" s="153" t="s">
        <v>3032</v>
      </c>
      <c r="G147" s="153" t="s">
        <v>3033</v>
      </c>
      <c r="H147" s="153" t="s">
        <v>558</v>
      </c>
      <c r="I147" s="153">
        <v>3</v>
      </c>
      <c r="J147" s="154">
        <v>45793</v>
      </c>
      <c r="K147" s="153" t="s">
        <v>48</v>
      </c>
      <c r="L147" s="153"/>
      <c r="M147" s="153" t="s">
        <v>909</v>
      </c>
      <c r="N147" s="153" t="s">
        <v>72</v>
      </c>
      <c r="O147" s="153" t="s">
        <v>910</v>
      </c>
      <c r="P147" s="153" t="s">
        <v>3554</v>
      </c>
      <c r="Q147" s="153"/>
      <c r="R147" s="153" t="s">
        <v>50</v>
      </c>
      <c r="S147" s="153"/>
      <c r="T147" s="153" t="s">
        <v>50</v>
      </c>
      <c r="U147" s="92"/>
      <c r="V147" s="92"/>
      <c r="W147" s="92"/>
      <c r="X147" s="97" t="str">
        <f t="shared" si="22"/>
        <v>2024-030 - Matagorda SH 35 Bridge Replace</v>
      </c>
      <c r="Y147" s="97" t="str">
        <f>IFERROR(VLOOKUP($D147,PM!$A:$H,2,FALSE),"")</f>
        <v>Luis A. Morales</v>
      </c>
      <c r="Z147" s="98">
        <f t="shared" si="23"/>
        <v>45793</v>
      </c>
      <c r="AA147" s="98" t="str">
        <f t="shared" si="24"/>
        <v>Friday</v>
      </c>
      <c r="AB147" s="99" t="str">
        <f t="shared" si="25"/>
        <v>05/17/2025 8:33 AM</v>
      </c>
      <c r="AC147" s="100">
        <f t="shared" si="26"/>
        <v>367</v>
      </c>
      <c r="AD147" s="100" t="str">
        <f t="shared" si="27"/>
        <v>Not Approved On Time</v>
      </c>
      <c r="AE147" s="101">
        <f t="shared" si="28"/>
        <v>3</v>
      </c>
      <c r="AF147" s="124" t="str">
        <f t="shared" si="29"/>
        <v/>
      </c>
      <c r="AG147" s="101" t="str">
        <f t="shared" si="30"/>
        <v>8999 6001F - Install Bent Caps</v>
      </c>
      <c r="AH147" s="101" t="str">
        <f t="shared" si="31"/>
        <v>440336 - Gustavo Hurtado Guillen</v>
      </c>
      <c r="AI147" s="102" t="str">
        <f t="shared" si="32"/>
        <v>ROLANDO COLMENERO-GARCIA CREW</v>
      </c>
    </row>
    <row r="148" spans="1:35" ht="15.75" x14ac:dyDescent="0.25">
      <c r="A148" s="153">
        <v>605066</v>
      </c>
      <c r="B148" s="153" t="s">
        <v>2553</v>
      </c>
      <c r="C148" s="153" t="s">
        <v>2554</v>
      </c>
      <c r="D148" s="153" t="s">
        <v>570</v>
      </c>
      <c r="E148" s="153" t="s">
        <v>723</v>
      </c>
      <c r="F148" s="153" t="s">
        <v>1247</v>
      </c>
      <c r="G148" s="153" t="s">
        <v>1248</v>
      </c>
      <c r="H148" s="153" t="s">
        <v>558</v>
      </c>
      <c r="I148" s="153">
        <v>4</v>
      </c>
      <c r="J148" s="154">
        <v>45793</v>
      </c>
      <c r="K148" s="153" t="s">
        <v>48</v>
      </c>
      <c r="L148" s="153"/>
      <c r="M148" s="153" t="s">
        <v>909</v>
      </c>
      <c r="N148" s="153" t="s">
        <v>72</v>
      </c>
      <c r="O148" s="153" t="s">
        <v>910</v>
      </c>
      <c r="P148" s="153" t="s">
        <v>3553</v>
      </c>
      <c r="Q148" s="153"/>
      <c r="R148" s="153" t="s">
        <v>50</v>
      </c>
      <c r="S148" s="153"/>
      <c r="T148" s="153" t="s">
        <v>50</v>
      </c>
      <c r="U148" s="92"/>
      <c r="V148" s="92"/>
      <c r="W148" s="92"/>
      <c r="X148" s="97" t="str">
        <f t="shared" si="22"/>
        <v>2024-030 - Matagorda SH 35 Bridge Replace</v>
      </c>
      <c r="Y148" s="97" t="str">
        <f>IFERROR(VLOOKUP($D148,PM!$A:$H,2,FALSE),"")</f>
        <v>Luis A. Morales</v>
      </c>
      <c r="Z148" s="98">
        <f t="shared" si="23"/>
        <v>45793</v>
      </c>
      <c r="AA148" s="98" t="str">
        <f t="shared" si="24"/>
        <v>Friday</v>
      </c>
      <c r="AB148" s="99" t="str">
        <f t="shared" si="25"/>
        <v>05/17/2025 8:34 AM</v>
      </c>
      <c r="AC148" s="100">
        <f t="shared" si="26"/>
        <v>367</v>
      </c>
      <c r="AD148" s="100" t="str">
        <f t="shared" si="27"/>
        <v>Not Approved On Time</v>
      </c>
      <c r="AE148" s="101">
        <f t="shared" si="28"/>
        <v>4</v>
      </c>
      <c r="AF148" s="124" t="str">
        <f t="shared" si="29"/>
        <v/>
      </c>
      <c r="AG148" s="101" t="str">
        <f t="shared" si="30"/>
        <v>496 6012D - REM STR Break Deck Land</v>
      </c>
      <c r="AH148" s="101" t="str">
        <f t="shared" si="31"/>
        <v>440464 - Lucas C. Mayo</v>
      </c>
      <c r="AI148" s="102" t="str">
        <f t="shared" si="32"/>
        <v>ROLANDO COLMENERO-GARCIA CREW</v>
      </c>
    </row>
    <row r="149" spans="1:35" ht="15.75" x14ac:dyDescent="0.25">
      <c r="A149" s="153">
        <v>605059</v>
      </c>
      <c r="B149" s="153" t="s">
        <v>2553</v>
      </c>
      <c r="C149" s="153" t="s">
        <v>2554</v>
      </c>
      <c r="D149" s="153" t="s">
        <v>570</v>
      </c>
      <c r="E149" s="153" t="s">
        <v>723</v>
      </c>
      <c r="F149" s="153" t="s">
        <v>3032</v>
      </c>
      <c r="G149" s="153" t="s">
        <v>3033</v>
      </c>
      <c r="H149" s="153" t="s">
        <v>558</v>
      </c>
      <c r="I149" s="153">
        <v>3</v>
      </c>
      <c r="J149" s="154">
        <v>45793</v>
      </c>
      <c r="K149" s="153" t="s">
        <v>48</v>
      </c>
      <c r="L149" s="153"/>
      <c r="M149" s="153" t="s">
        <v>909</v>
      </c>
      <c r="N149" s="153" t="s">
        <v>72</v>
      </c>
      <c r="O149" s="153" t="s">
        <v>910</v>
      </c>
      <c r="P149" s="153" t="s">
        <v>3554</v>
      </c>
      <c r="Q149" s="153"/>
      <c r="R149" s="153" t="s">
        <v>50</v>
      </c>
      <c r="S149" s="153"/>
      <c r="T149" s="153" t="s">
        <v>50</v>
      </c>
      <c r="U149" s="92"/>
      <c r="V149" s="92"/>
      <c r="W149" s="92"/>
      <c r="X149" s="97" t="str">
        <f t="shared" si="22"/>
        <v>2024-030 - Matagorda SH 35 Bridge Replace</v>
      </c>
      <c r="Y149" s="97" t="str">
        <f>IFERROR(VLOOKUP($D149,PM!$A:$H,2,FALSE),"")</f>
        <v>Luis A. Morales</v>
      </c>
      <c r="Z149" s="98">
        <f t="shared" si="23"/>
        <v>45793</v>
      </c>
      <c r="AA149" s="98" t="str">
        <f t="shared" si="24"/>
        <v>Friday</v>
      </c>
      <c r="AB149" s="99" t="str">
        <f t="shared" si="25"/>
        <v>05/17/2025 8:33 AM</v>
      </c>
      <c r="AC149" s="100">
        <f t="shared" si="26"/>
        <v>367</v>
      </c>
      <c r="AD149" s="100" t="str">
        <f t="shared" si="27"/>
        <v>Not Approved On Time</v>
      </c>
      <c r="AE149" s="101">
        <f t="shared" si="28"/>
        <v>3</v>
      </c>
      <c r="AF149" s="124" t="str">
        <f t="shared" si="29"/>
        <v/>
      </c>
      <c r="AG149" s="101" t="str">
        <f t="shared" si="30"/>
        <v>8999 6001F - Install Bent Caps</v>
      </c>
      <c r="AH149" s="101" t="str">
        <f t="shared" si="31"/>
        <v>440464 - Lucas C. Mayo</v>
      </c>
      <c r="AI149" s="102" t="str">
        <f t="shared" si="32"/>
        <v>ROLANDO COLMENERO-GARCIA CREW</v>
      </c>
    </row>
    <row r="150" spans="1:35" ht="15.75" x14ac:dyDescent="0.25">
      <c r="A150" s="153">
        <v>605217</v>
      </c>
      <c r="B150" s="153" t="s">
        <v>2555</v>
      </c>
      <c r="C150" s="153" t="s">
        <v>2556</v>
      </c>
      <c r="D150" s="153" t="s">
        <v>73</v>
      </c>
      <c r="E150" s="153" t="s">
        <v>1009</v>
      </c>
      <c r="F150" s="153" t="s">
        <v>584</v>
      </c>
      <c r="G150" s="153" t="s">
        <v>585</v>
      </c>
      <c r="H150" s="153" t="s">
        <v>558</v>
      </c>
      <c r="I150" s="153">
        <v>8</v>
      </c>
      <c r="J150" s="154">
        <v>45792</v>
      </c>
      <c r="K150" s="153" t="s">
        <v>48</v>
      </c>
      <c r="L150" s="153"/>
      <c r="M150" s="153"/>
      <c r="N150" s="153"/>
      <c r="O150" s="153" t="s">
        <v>2556</v>
      </c>
      <c r="P150" s="153" t="s">
        <v>3555</v>
      </c>
      <c r="Q150" s="153"/>
      <c r="R150" s="153" t="s">
        <v>50</v>
      </c>
      <c r="S150" s="153"/>
      <c r="T150" s="153" t="s">
        <v>50</v>
      </c>
      <c r="U150" s="92"/>
      <c r="V150" s="92"/>
      <c r="W150" s="92"/>
      <c r="X150" s="97" t="str">
        <f t="shared" si="22"/>
        <v>2023-032 - IH-345 BRIDGE REHABILITATION</v>
      </c>
      <c r="Y150" s="97" t="str">
        <f>IFERROR(VLOOKUP($D150,PM!$A:$H,2,FALSE),"")</f>
        <v>Eric Giebelhaus</v>
      </c>
      <c r="Z150" s="98">
        <f t="shared" si="23"/>
        <v>45792</v>
      </c>
      <c r="AA150" s="98" t="str">
        <f t="shared" si="24"/>
        <v>Thursday</v>
      </c>
      <c r="AB150" s="99" t="str">
        <f t="shared" si="25"/>
        <v>05/17/2025 6:01 PM</v>
      </c>
      <c r="AC150" s="100">
        <f t="shared" si="26"/>
        <v>367</v>
      </c>
      <c r="AD150" s="100" t="str">
        <f t="shared" si="27"/>
        <v>Not Approved On Time</v>
      </c>
      <c r="AE150" s="101">
        <f t="shared" si="28"/>
        <v>8</v>
      </c>
      <c r="AF150" s="124" t="str">
        <f t="shared" si="29"/>
        <v/>
      </c>
      <c r="AG150" s="101" t="str">
        <f t="shared" si="30"/>
        <v>9000 100B - SUPERINTENDENT</v>
      </c>
      <c r="AH150" s="101" t="str">
        <f t="shared" si="31"/>
        <v>240085 - Martin Sanchez</v>
      </c>
      <c r="AI150" s="102" t="str">
        <f t="shared" si="32"/>
        <v/>
      </c>
    </row>
    <row r="151" spans="1:35" ht="15.75" x14ac:dyDescent="0.25">
      <c r="A151" s="153">
        <v>604267</v>
      </c>
      <c r="B151" s="153" t="s">
        <v>622</v>
      </c>
      <c r="C151" s="153" t="s">
        <v>623</v>
      </c>
      <c r="D151" s="153" t="s">
        <v>95</v>
      </c>
      <c r="E151" s="153" t="s">
        <v>96</v>
      </c>
      <c r="F151" s="153" t="s">
        <v>1147</v>
      </c>
      <c r="G151" s="153" t="s">
        <v>1148</v>
      </c>
      <c r="H151" s="153" t="s">
        <v>558</v>
      </c>
      <c r="I151" s="153">
        <v>5</v>
      </c>
      <c r="J151" s="154">
        <v>45791</v>
      </c>
      <c r="K151" s="153" t="s">
        <v>48</v>
      </c>
      <c r="L151" s="153"/>
      <c r="M151" s="153" t="s">
        <v>148</v>
      </c>
      <c r="N151" s="153" t="s">
        <v>72</v>
      </c>
      <c r="O151" s="153" t="s">
        <v>147</v>
      </c>
      <c r="P151" s="153" t="s">
        <v>2796</v>
      </c>
      <c r="Q151" s="153"/>
      <c r="R151" s="153" t="s">
        <v>50</v>
      </c>
      <c r="S151" s="153"/>
      <c r="T151" s="153" t="s">
        <v>50</v>
      </c>
      <c r="U151" s="92"/>
      <c r="V151" s="92"/>
      <c r="W151" s="92"/>
      <c r="X151" s="97" t="str">
        <f t="shared" si="22"/>
        <v>2024-004 - City of Dallas Sidewalk 2024</v>
      </c>
      <c r="Y151" s="97" t="str">
        <f>IFERROR(VLOOKUP($D151,PM!$A:$H,2,FALSE),"")</f>
        <v>Adam H. Goode</v>
      </c>
      <c r="Z151" s="98">
        <f t="shared" si="23"/>
        <v>45791</v>
      </c>
      <c r="AA151" s="98" t="str">
        <f t="shared" si="24"/>
        <v>Wednesday</v>
      </c>
      <c r="AB151" s="99" t="str">
        <f t="shared" si="25"/>
        <v>05/15/2025 7:54 AM</v>
      </c>
      <c r="AC151" s="100">
        <f t="shared" si="26"/>
        <v>367</v>
      </c>
      <c r="AD151" s="100" t="str">
        <f t="shared" si="27"/>
        <v>Not Approved On Time</v>
      </c>
      <c r="AE151" s="101">
        <f t="shared" si="28"/>
        <v>5</v>
      </c>
      <c r="AF151" s="124" t="str">
        <f t="shared" si="29"/>
        <v/>
      </c>
      <c r="AG151" s="101" t="str">
        <f t="shared" si="30"/>
        <v>280 4000B - 432 F P S DRIVE 8</v>
      </c>
      <c r="AH151" s="101" t="str">
        <f t="shared" si="31"/>
        <v>240688 - Eliseo Becerra-Mosqueida</v>
      </c>
      <c r="AI151" s="102" t="str">
        <f t="shared" si="32"/>
        <v>Jose Rangel's Crew</v>
      </c>
    </row>
    <row r="152" spans="1:35" ht="15.75" x14ac:dyDescent="0.25">
      <c r="A152" s="153">
        <v>604268</v>
      </c>
      <c r="B152" s="153" t="s">
        <v>622</v>
      </c>
      <c r="C152" s="153" t="s">
        <v>623</v>
      </c>
      <c r="D152" s="153" t="s">
        <v>95</v>
      </c>
      <c r="E152" s="153" t="s">
        <v>96</v>
      </c>
      <c r="F152" s="153" t="s">
        <v>2797</v>
      </c>
      <c r="G152" s="153" t="s">
        <v>2798</v>
      </c>
      <c r="H152" s="153" t="s">
        <v>558</v>
      </c>
      <c r="I152" s="153">
        <v>1</v>
      </c>
      <c r="J152" s="154">
        <v>45791</v>
      </c>
      <c r="K152" s="153" t="s">
        <v>48</v>
      </c>
      <c r="L152" s="153"/>
      <c r="M152" s="153" t="s">
        <v>148</v>
      </c>
      <c r="N152" s="153" t="s">
        <v>72</v>
      </c>
      <c r="O152" s="153" t="s">
        <v>147</v>
      </c>
      <c r="P152" s="153" t="s">
        <v>2796</v>
      </c>
      <c r="Q152" s="153"/>
      <c r="R152" s="153" t="s">
        <v>50</v>
      </c>
      <c r="S152" s="153"/>
      <c r="T152" s="153" t="s">
        <v>50</v>
      </c>
      <c r="U152" s="92"/>
      <c r="V152" s="92"/>
      <c r="W152" s="92"/>
      <c r="X152" s="97" t="str">
        <f t="shared" si="22"/>
        <v>2024-004 - City of Dallas Sidewalk 2024</v>
      </c>
      <c r="Y152" s="97" t="str">
        <f>IFERROR(VLOOKUP($D152,PM!$A:$H,2,FALSE),"")</f>
        <v>Adam H. Goode</v>
      </c>
      <c r="Z152" s="98">
        <f t="shared" si="23"/>
        <v>45791</v>
      </c>
      <c r="AA152" s="98" t="str">
        <f t="shared" si="24"/>
        <v>Wednesday</v>
      </c>
      <c r="AB152" s="99" t="str">
        <f t="shared" si="25"/>
        <v>05/15/2025 7:54 AM</v>
      </c>
      <c r="AC152" s="100">
        <f t="shared" si="26"/>
        <v>367</v>
      </c>
      <c r="AD152" s="100" t="str">
        <f t="shared" si="27"/>
        <v>Not Approved On Time</v>
      </c>
      <c r="AE152" s="101">
        <f t="shared" si="28"/>
        <v>1</v>
      </c>
      <c r="AF152" s="124" t="str">
        <f t="shared" si="29"/>
        <v/>
      </c>
      <c r="AG152" s="101" t="str">
        <f t="shared" si="30"/>
        <v>200 4000D - SDW 4 Clean Project</v>
      </c>
      <c r="AH152" s="101" t="str">
        <f t="shared" si="31"/>
        <v>240688 - Eliseo Becerra-Mosqueida</v>
      </c>
      <c r="AI152" s="102" t="str">
        <f t="shared" si="32"/>
        <v>Jose Rangel's Crew</v>
      </c>
    </row>
    <row r="153" spans="1:35" ht="15.75" x14ac:dyDescent="0.25">
      <c r="A153" s="153">
        <v>605060</v>
      </c>
      <c r="B153" s="153" t="s">
        <v>912</v>
      </c>
      <c r="C153" s="153" t="s">
        <v>913</v>
      </c>
      <c r="D153" s="153" t="s">
        <v>570</v>
      </c>
      <c r="E153" s="153" t="s">
        <v>723</v>
      </c>
      <c r="F153" s="153" t="s">
        <v>3032</v>
      </c>
      <c r="G153" s="153" t="s">
        <v>3033</v>
      </c>
      <c r="H153" s="153" t="s">
        <v>558</v>
      </c>
      <c r="I153" s="153">
        <v>3</v>
      </c>
      <c r="J153" s="154">
        <v>45793</v>
      </c>
      <c r="K153" s="153" t="s">
        <v>48</v>
      </c>
      <c r="L153" s="153"/>
      <c r="M153" s="153" t="s">
        <v>909</v>
      </c>
      <c r="N153" s="153" t="s">
        <v>72</v>
      </c>
      <c r="O153" s="153" t="s">
        <v>910</v>
      </c>
      <c r="P153" s="153" t="s">
        <v>3554</v>
      </c>
      <c r="Q153" s="153"/>
      <c r="R153" s="153" t="s">
        <v>50</v>
      </c>
      <c r="S153" s="153"/>
      <c r="T153" s="153" t="s">
        <v>50</v>
      </c>
      <c r="U153" s="92"/>
      <c r="V153" s="92"/>
      <c r="W153" s="92"/>
      <c r="X153" s="97" t="str">
        <f t="shared" si="22"/>
        <v>2024-030 - Matagorda SH 35 Bridge Replace</v>
      </c>
      <c r="Y153" s="97" t="str">
        <f>IFERROR(VLOOKUP($D153,PM!$A:$H,2,FALSE),"")</f>
        <v>Luis A. Morales</v>
      </c>
      <c r="Z153" s="98">
        <f t="shared" si="23"/>
        <v>45793</v>
      </c>
      <c r="AA153" s="98" t="str">
        <f t="shared" si="24"/>
        <v>Friday</v>
      </c>
      <c r="AB153" s="99" t="str">
        <f t="shared" si="25"/>
        <v>05/17/2025 8:33 AM</v>
      </c>
      <c r="AC153" s="100">
        <f t="shared" si="26"/>
        <v>367</v>
      </c>
      <c r="AD153" s="100" t="str">
        <f t="shared" si="27"/>
        <v>Not Approved On Time</v>
      </c>
      <c r="AE153" s="101">
        <f t="shared" si="28"/>
        <v>3</v>
      </c>
      <c r="AF153" s="124" t="str">
        <f t="shared" si="29"/>
        <v/>
      </c>
      <c r="AG153" s="101" t="str">
        <f t="shared" si="30"/>
        <v>8999 6001F - Install Bent Caps</v>
      </c>
      <c r="AH153" s="101" t="str">
        <f t="shared" si="31"/>
        <v>440121 - Jose Y. Rivera-Beltran</v>
      </c>
      <c r="AI153" s="102" t="str">
        <f t="shared" si="32"/>
        <v>ROLANDO COLMENERO-GARCIA CREW</v>
      </c>
    </row>
    <row r="154" spans="1:35" ht="15.75" x14ac:dyDescent="0.25">
      <c r="A154" s="153">
        <v>605065</v>
      </c>
      <c r="B154" s="153" t="s">
        <v>912</v>
      </c>
      <c r="C154" s="153" t="s">
        <v>913</v>
      </c>
      <c r="D154" s="153" t="s">
        <v>570</v>
      </c>
      <c r="E154" s="153" t="s">
        <v>723</v>
      </c>
      <c r="F154" s="153" t="s">
        <v>1247</v>
      </c>
      <c r="G154" s="153" t="s">
        <v>1248</v>
      </c>
      <c r="H154" s="153" t="s">
        <v>558</v>
      </c>
      <c r="I154" s="153">
        <v>4</v>
      </c>
      <c r="J154" s="154">
        <v>45793</v>
      </c>
      <c r="K154" s="153" t="s">
        <v>48</v>
      </c>
      <c r="L154" s="153"/>
      <c r="M154" s="153" t="s">
        <v>909</v>
      </c>
      <c r="N154" s="153" t="s">
        <v>72</v>
      </c>
      <c r="O154" s="153" t="s">
        <v>910</v>
      </c>
      <c r="P154" s="153" t="s">
        <v>3553</v>
      </c>
      <c r="Q154" s="153"/>
      <c r="R154" s="153" t="s">
        <v>50</v>
      </c>
      <c r="S154" s="153"/>
      <c r="T154" s="153" t="s">
        <v>50</v>
      </c>
      <c r="U154" s="92"/>
      <c r="V154" s="92"/>
      <c r="W154" s="92"/>
      <c r="X154" s="97" t="str">
        <f t="shared" si="22"/>
        <v>2024-030 - Matagorda SH 35 Bridge Replace</v>
      </c>
      <c r="Y154" s="97" t="str">
        <f>IFERROR(VLOOKUP($D154,PM!$A:$H,2,FALSE),"")</f>
        <v>Luis A. Morales</v>
      </c>
      <c r="Z154" s="98">
        <f t="shared" si="23"/>
        <v>45793</v>
      </c>
      <c r="AA154" s="98" t="str">
        <f t="shared" si="24"/>
        <v>Friday</v>
      </c>
      <c r="AB154" s="99" t="str">
        <f t="shared" si="25"/>
        <v>05/17/2025 8:34 AM</v>
      </c>
      <c r="AC154" s="100">
        <f t="shared" si="26"/>
        <v>367</v>
      </c>
      <c r="AD154" s="100" t="str">
        <f t="shared" si="27"/>
        <v>Not Approved On Time</v>
      </c>
      <c r="AE154" s="101">
        <f t="shared" si="28"/>
        <v>4</v>
      </c>
      <c r="AF154" s="124" t="str">
        <f t="shared" si="29"/>
        <v/>
      </c>
      <c r="AG154" s="101" t="str">
        <f t="shared" si="30"/>
        <v>496 6012D - REM STR Break Deck Land</v>
      </c>
      <c r="AH154" s="101" t="str">
        <f t="shared" si="31"/>
        <v>440121 - Jose Y. Rivera-Beltran</v>
      </c>
      <c r="AI154" s="102" t="str">
        <f t="shared" si="32"/>
        <v>ROLANDO COLMENERO-GARCIA CREW</v>
      </c>
    </row>
    <row r="155" spans="1:35" ht="15.75" x14ac:dyDescent="0.25">
      <c r="A155" s="153">
        <v>605074</v>
      </c>
      <c r="B155" s="153" t="s">
        <v>914</v>
      </c>
      <c r="C155" s="153" t="s">
        <v>915</v>
      </c>
      <c r="D155" s="153" t="s">
        <v>570</v>
      </c>
      <c r="E155" s="153" t="s">
        <v>723</v>
      </c>
      <c r="F155" s="153" t="s">
        <v>1092</v>
      </c>
      <c r="G155" s="153" t="s">
        <v>1093</v>
      </c>
      <c r="H155" s="153" t="s">
        <v>558</v>
      </c>
      <c r="I155" s="153">
        <v>3</v>
      </c>
      <c r="J155" s="154">
        <v>45793</v>
      </c>
      <c r="K155" s="153" t="s">
        <v>48</v>
      </c>
      <c r="L155" s="153"/>
      <c r="M155" s="153" t="s">
        <v>909</v>
      </c>
      <c r="N155" s="153" t="s">
        <v>72</v>
      </c>
      <c r="O155" s="153" t="s">
        <v>910</v>
      </c>
      <c r="P155" s="153" t="s">
        <v>3553</v>
      </c>
      <c r="Q155" s="153"/>
      <c r="R155" s="153" t="s">
        <v>50</v>
      </c>
      <c r="S155" s="153"/>
      <c r="T155" s="153" t="s">
        <v>50</v>
      </c>
      <c r="U155" s="92"/>
      <c r="V155" s="92"/>
      <c r="W155" s="92"/>
      <c r="X155" s="97" t="str">
        <f t="shared" si="22"/>
        <v>2024-030 - Matagorda SH 35 Bridge Replace</v>
      </c>
      <c r="Y155" s="97" t="str">
        <f>IFERROR(VLOOKUP($D155,PM!$A:$H,2,FALSE),"")</f>
        <v>Luis A. Morales</v>
      </c>
      <c r="Z155" s="98">
        <f t="shared" si="23"/>
        <v>45793</v>
      </c>
      <c r="AA155" s="98" t="str">
        <f t="shared" si="24"/>
        <v>Friday</v>
      </c>
      <c r="AB155" s="99" t="str">
        <f t="shared" si="25"/>
        <v>05/17/2025 8:34 AM</v>
      </c>
      <c r="AC155" s="100">
        <f t="shared" si="26"/>
        <v>367</v>
      </c>
      <c r="AD155" s="100" t="str">
        <f t="shared" si="27"/>
        <v>Not Approved On Time</v>
      </c>
      <c r="AE155" s="101">
        <f t="shared" si="28"/>
        <v>3</v>
      </c>
      <c r="AF155" s="124" t="str">
        <f t="shared" si="29"/>
        <v/>
      </c>
      <c r="AG155" s="101" t="str">
        <f t="shared" si="30"/>
        <v>496 6012L - REM STR Process Load out Conc</v>
      </c>
      <c r="AH155" s="101" t="str">
        <f t="shared" si="31"/>
        <v>440459 - Ulises N. Mendoza</v>
      </c>
      <c r="AI155" s="102" t="str">
        <f t="shared" si="32"/>
        <v>ROLANDO COLMENERO-GARCIA CREW</v>
      </c>
    </row>
    <row r="156" spans="1:35" ht="15.75" x14ac:dyDescent="0.25">
      <c r="A156" s="153">
        <v>605064</v>
      </c>
      <c r="B156" s="153" t="s">
        <v>914</v>
      </c>
      <c r="C156" s="153" t="s">
        <v>915</v>
      </c>
      <c r="D156" s="153" t="s">
        <v>570</v>
      </c>
      <c r="E156" s="153" t="s">
        <v>723</v>
      </c>
      <c r="F156" s="153" t="s">
        <v>1247</v>
      </c>
      <c r="G156" s="153" t="s">
        <v>1248</v>
      </c>
      <c r="H156" s="153" t="s">
        <v>558</v>
      </c>
      <c r="I156" s="153">
        <v>4</v>
      </c>
      <c r="J156" s="154">
        <v>45793</v>
      </c>
      <c r="K156" s="153" t="s">
        <v>48</v>
      </c>
      <c r="L156" s="153"/>
      <c r="M156" s="153" t="s">
        <v>909</v>
      </c>
      <c r="N156" s="153" t="s">
        <v>72</v>
      </c>
      <c r="O156" s="153" t="s">
        <v>910</v>
      </c>
      <c r="P156" s="153" t="s">
        <v>3553</v>
      </c>
      <c r="Q156" s="153"/>
      <c r="R156" s="153" t="s">
        <v>50</v>
      </c>
      <c r="S156" s="153"/>
      <c r="T156" s="153" t="s">
        <v>50</v>
      </c>
      <c r="U156" s="92"/>
      <c r="V156" s="92"/>
      <c r="W156" s="92"/>
      <c r="X156" s="97" t="str">
        <f t="shared" si="22"/>
        <v>2024-030 - Matagorda SH 35 Bridge Replace</v>
      </c>
      <c r="Y156" s="97" t="str">
        <f>IFERROR(VLOOKUP($D156,PM!$A:$H,2,FALSE),"")</f>
        <v>Luis A. Morales</v>
      </c>
      <c r="Z156" s="98">
        <f t="shared" si="23"/>
        <v>45793</v>
      </c>
      <c r="AA156" s="98" t="str">
        <f t="shared" si="24"/>
        <v>Friday</v>
      </c>
      <c r="AB156" s="99" t="str">
        <f t="shared" si="25"/>
        <v>05/17/2025 8:34 AM</v>
      </c>
      <c r="AC156" s="100">
        <f t="shared" si="26"/>
        <v>367</v>
      </c>
      <c r="AD156" s="100" t="str">
        <f t="shared" si="27"/>
        <v>Not Approved On Time</v>
      </c>
      <c r="AE156" s="101">
        <f t="shared" si="28"/>
        <v>4</v>
      </c>
      <c r="AF156" s="124" t="str">
        <f t="shared" si="29"/>
        <v/>
      </c>
      <c r="AG156" s="101" t="str">
        <f t="shared" si="30"/>
        <v>496 6012D - REM STR Break Deck Land</v>
      </c>
      <c r="AH156" s="101" t="str">
        <f t="shared" si="31"/>
        <v>440459 - Ulises N. Mendoza</v>
      </c>
      <c r="AI156" s="102" t="str">
        <f t="shared" si="32"/>
        <v>ROLANDO COLMENERO-GARCIA CREW</v>
      </c>
    </row>
    <row r="157" spans="1:35" ht="15.75" x14ac:dyDescent="0.25">
      <c r="A157" s="153">
        <v>605061</v>
      </c>
      <c r="B157" s="153" t="s">
        <v>914</v>
      </c>
      <c r="C157" s="153" t="s">
        <v>915</v>
      </c>
      <c r="D157" s="153" t="s">
        <v>570</v>
      </c>
      <c r="E157" s="153" t="s">
        <v>723</v>
      </c>
      <c r="F157" s="153" t="s">
        <v>3032</v>
      </c>
      <c r="G157" s="153" t="s">
        <v>3033</v>
      </c>
      <c r="H157" s="153" t="s">
        <v>558</v>
      </c>
      <c r="I157" s="153">
        <v>3</v>
      </c>
      <c r="J157" s="154">
        <v>45793</v>
      </c>
      <c r="K157" s="153" t="s">
        <v>48</v>
      </c>
      <c r="L157" s="153"/>
      <c r="M157" s="153" t="s">
        <v>909</v>
      </c>
      <c r="N157" s="153" t="s">
        <v>72</v>
      </c>
      <c r="O157" s="153" t="s">
        <v>910</v>
      </c>
      <c r="P157" s="153" t="s">
        <v>3554</v>
      </c>
      <c r="Q157" s="153"/>
      <c r="R157" s="153" t="s">
        <v>50</v>
      </c>
      <c r="S157" s="153"/>
      <c r="T157" s="153" t="s">
        <v>50</v>
      </c>
      <c r="U157" s="92"/>
      <c r="V157" s="92"/>
      <c r="W157" s="92"/>
      <c r="X157" s="97" t="str">
        <f t="shared" si="22"/>
        <v>2024-030 - Matagorda SH 35 Bridge Replace</v>
      </c>
      <c r="Y157" s="97" t="str">
        <f>IFERROR(VLOOKUP($D157,PM!$A:$H,2,FALSE),"")</f>
        <v>Luis A. Morales</v>
      </c>
      <c r="Z157" s="98">
        <f t="shared" si="23"/>
        <v>45793</v>
      </c>
      <c r="AA157" s="98" t="str">
        <f t="shared" si="24"/>
        <v>Friday</v>
      </c>
      <c r="AB157" s="99" t="str">
        <f t="shared" si="25"/>
        <v>05/17/2025 8:33 AM</v>
      </c>
      <c r="AC157" s="100">
        <f t="shared" si="26"/>
        <v>367</v>
      </c>
      <c r="AD157" s="100" t="str">
        <f t="shared" si="27"/>
        <v>Not Approved On Time</v>
      </c>
      <c r="AE157" s="101">
        <f t="shared" si="28"/>
        <v>3</v>
      </c>
      <c r="AF157" s="124" t="str">
        <f t="shared" si="29"/>
        <v/>
      </c>
      <c r="AG157" s="101" t="str">
        <f t="shared" si="30"/>
        <v>8999 6001F - Install Bent Caps</v>
      </c>
      <c r="AH157" s="101" t="str">
        <f t="shared" si="31"/>
        <v>440459 - Ulises N. Mendoza</v>
      </c>
      <c r="AI157" s="102" t="str">
        <f t="shared" si="32"/>
        <v>ROLANDO COLMENERO-GARCIA CREW</v>
      </c>
    </row>
    <row r="158" spans="1:35" ht="15.75" x14ac:dyDescent="0.25">
      <c r="A158" s="153">
        <v>605073</v>
      </c>
      <c r="B158" s="153" t="s">
        <v>912</v>
      </c>
      <c r="C158" s="153" t="s">
        <v>913</v>
      </c>
      <c r="D158" s="153" t="s">
        <v>570</v>
      </c>
      <c r="E158" s="153" t="s">
        <v>723</v>
      </c>
      <c r="F158" s="153" t="s">
        <v>1092</v>
      </c>
      <c r="G158" s="153" t="s">
        <v>1093</v>
      </c>
      <c r="H158" s="153" t="s">
        <v>558</v>
      </c>
      <c r="I158" s="153">
        <v>3</v>
      </c>
      <c r="J158" s="154">
        <v>45793</v>
      </c>
      <c r="K158" s="153" t="s">
        <v>48</v>
      </c>
      <c r="L158" s="153"/>
      <c r="M158" s="153" t="s">
        <v>909</v>
      </c>
      <c r="N158" s="153" t="s">
        <v>72</v>
      </c>
      <c r="O158" s="153" t="s">
        <v>910</v>
      </c>
      <c r="P158" s="153" t="s">
        <v>3553</v>
      </c>
      <c r="Q158" s="153"/>
      <c r="R158" s="153" t="s">
        <v>50</v>
      </c>
      <c r="S158" s="153"/>
      <c r="T158" s="153" t="s">
        <v>50</v>
      </c>
      <c r="U158" s="92"/>
      <c r="V158" s="92"/>
      <c r="W158" s="92"/>
      <c r="X158" s="97" t="str">
        <f t="shared" si="22"/>
        <v>2024-030 - Matagorda SH 35 Bridge Replace</v>
      </c>
      <c r="Y158" s="97" t="str">
        <f>IFERROR(VLOOKUP($D158,PM!$A:$H,2,FALSE),"")</f>
        <v>Luis A. Morales</v>
      </c>
      <c r="Z158" s="98">
        <f t="shared" si="23"/>
        <v>45793</v>
      </c>
      <c r="AA158" s="98" t="str">
        <f t="shared" si="24"/>
        <v>Friday</v>
      </c>
      <c r="AB158" s="99" t="str">
        <f t="shared" si="25"/>
        <v>05/17/2025 8:34 AM</v>
      </c>
      <c r="AC158" s="100">
        <f t="shared" si="26"/>
        <v>367</v>
      </c>
      <c r="AD158" s="100" t="str">
        <f t="shared" si="27"/>
        <v>Not Approved On Time</v>
      </c>
      <c r="AE158" s="101">
        <f t="shared" si="28"/>
        <v>3</v>
      </c>
      <c r="AF158" s="124" t="str">
        <f t="shared" si="29"/>
        <v/>
      </c>
      <c r="AG158" s="101" t="str">
        <f t="shared" si="30"/>
        <v>496 6012L - REM STR Process Load out Conc</v>
      </c>
      <c r="AH158" s="101" t="str">
        <f t="shared" si="31"/>
        <v>440121 - Jose Y. Rivera-Beltran</v>
      </c>
      <c r="AI158" s="102" t="str">
        <f t="shared" si="32"/>
        <v>ROLANDO COLMENERO-GARCIA CREW</v>
      </c>
    </row>
    <row r="159" spans="1:35" ht="15.75" x14ac:dyDescent="0.25">
      <c r="A159" s="153">
        <v>605218</v>
      </c>
      <c r="B159" s="153" t="s">
        <v>2555</v>
      </c>
      <c r="C159" s="153" t="s">
        <v>2556</v>
      </c>
      <c r="D159" s="153" t="s">
        <v>138</v>
      </c>
      <c r="E159" s="153" t="s">
        <v>139</v>
      </c>
      <c r="F159" s="153" t="s">
        <v>584</v>
      </c>
      <c r="G159" s="153" t="s">
        <v>585</v>
      </c>
      <c r="H159" s="153" t="s">
        <v>558</v>
      </c>
      <c r="I159" s="153">
        <v>8</v>
      </c>
      <c r="J159" s="154">
        <v>45793</v>
      </c>
      <c r="K159" s="153" t="s">
        <v>48</v>
      </c>
      <c r="L159" s="153"/>
      <c r="M159" s="153"/>
      <c r="N159" s="153"/>
      <c r="O159" s="153" t="s">
        <v>2556</v>
      </c>
      <c r="P159" s="153" t="s">
        <v>3555</v>
      </c>
      <c r="Q159" s="153"/>
      <c r="R159" s="153" t="s">
        <v>50</v>
      </c>
      <c r="S159" s="153"/>
      <c r="T159" s="153" t="s">
        <v>50</v>
      </c>
      <c r="U159" s="92"/>
      <c r="V159" s="92"/>
      <c r="W159" s="92"/>
      <c r="X159" s="97" t="str">
        <f t="shared" si="22"/>
        <v>2023-034 - Dallas IH 45 Bridge Maintenanc</v>
      </c>
      <c r="Y159" s="97" t="str">
        <f>IFERROR(VLOOKUP($D159,PM!$A:$H,2,FALSE),"")</f>
        <v>Eric Giebelhaus</v>
      </c>
      <c r="Z159" s="98">
        <f t="shared" si="23"/>
        <v>45793</v>
      </c>
      <c r="AA159" s="98" t="str">
        <f t="shared" si="24"/>
        <v>Friday</v>
      </c>
      <c r="AB159" s="99" t="str">
        <f t="shared" si="25"/>
        <v>05/17/2025 6:01 PM</v>
      </c>
      <c r="AC159" s="100">
        <f t="shared" si="26"/>
        <v>367</v>
      </c>
      <c r="AD159" s="100" t="str">
        <f t="shared" si="27"/>
        <v>Not Approved On Time</v>
      </c>
      <c r="AE159" s="101">
        <f t="shared" si="28"/>
        <v>8</v>
      </c>
      <c r="AF159" s="124" t="str">
        <f t="shared" si="29"/>
        <v/>
      </c>
      <c r="AG159" s="101" t="str">
        <f t="shared" si="30"/>
        <v>9000 100B - SUPERINTENDENT</v>
      </c>
      <c r="AH159" s="101" t="str">
        <f t="shared" si="31"/>
        <v>240085 - Martin Sanchez</v>
      </c>
      <c r="AI159" s="102" t="str">
        <f t="shared" si="32"/>
        <v/>
      </c>
    </row>
    <row r="160" spans="1:35" ht="15.75" x14ac:dyDescent="0.25">
      <c r="A160" s="153">
        <v>605493</v>
      </c>
      <c r="B160" s="153" t="s">
        <v>1538</v>
      </c>
      <c r="C160" s="153" t="s">
        <v>1539</v>
      </c>
      <c r="D160" s="153" t="s">
        <v>112</v>
      </c>
      <c r="E160" s="153" t="s">
        <v>113</v>
      </c>
      <c r="F160" s="153" t="s">
        <v>1533</v>
      </c>
      <c r="G160" s="153" t="s">
        <v>1534</v>
      </c>
      <c r="H160" s="153" t="s">
        <v>558</v>
      </c>
      <c r="I160" s="153">
        <v>12.5</v>
      </c>
      <c r="J160" s="154">
        <v>45793</v>
      </c>
      <c r="K160" s="153" t="s">
        <v>48</v>
      </c>
      <c r="L160" s="153"/>
      <c r="M160" s="153" t="s">
        <v>1535</v>
      </c>
      <c r="N160" s="153" t="s">
        <v>64</v>
      </c>
      <c r="O160" s="153" t="s">
        <v>1551</v>
      </c>
      <c r="P160" s="153" t="s">
        <v>3546</v>
      </c>
      <c r="Q160" s="153"/>
      <c r="R160" s="153" t="s">
        <v>50</v>
      </c>
      <c r="S160" s="153"/>
      <c r="T160" s="153" t="s">
        <v>50</v>
      </c>
      <c r="U160" s="92"/>
      <c r="V160" s="92"/>
      <c r="W160" s="92"/>
      <c r="X160" s="97" t="str">
        <f t="shared" si="22"/>
        <v>2023-007 - Ector BI 20E Rehab Roadway</v>
      </c>
      <c r="Y160" s="97" t="str">
        <f>IFERROR(VLOOKUP($D160,PM!$A:$H,2,FALSE),"")</f>
        <v>Bikhyat Adhikari</v>
      </c>
      <c r="Z160" s="98">
        <f t="shared" si="23"/>
        <v>45793</v>
      </c>
      <c r="AA160" s="98" t="str">
        <f t="shared" si="24"/>
        <v>Friday</v>
      </c>
      <c r="AB160" s="99" t="str">
        <f t="shared" si="25"/>
        <v>05/19/2025 7:01 AM</v>
      </c>
      <c r="AC160" s="100">
        <f t="shared" si="26"/>
        <v>367</v>
      </c>
      <c r="AD160" s="100" t="str">
        <f t="shared" si="27"/>
        <v>Not Approved On Time</v>
      </c>
      <c r="AE160" s="101">
        <f t="shared" si="28"/>
        <v>12.5</v>
      </c>
      <c r="AF160" s="124" t="str">
        <f t="shared" si="29"/>
        <v/>
      </c>
      <c r="AG160" s="101" t="str">
        <f t="shared" si="30"/>
        <v>9606 6056I - BARRICADES SIGNS AND TRAFFIC H</v>
      </c>
      <c r="AH160" s="101" t="str">
        <f t="shared" si="31"/>
        <v>340064 - Felix G. Ortiz Rosado</v>
      </c>
      <c r="AI160" s="102" t="str">
        <f t="shared" si="32"/>
        <v>WILLIAM PERSINGER WTX TC</v>
      </c>
    </row>
    <row r="161" spans="1:35" ht="15.75" x14ac:dyDescent="0.25">
      <c r="A161" s="153">
        <v>604844</v>
      </c>
      <c r="B161" s="153" t="s">
        <v>590</v>
      </c>
      <c r="C161" s="153" t="s">
        <v>588</v>
      </c>
      <c r="D161" s="153" t="s">
        <v>112</v>
      </c>
      <c r="E161" s="153" t="s">
        <v>113</v>
      </c>
      <c r="F161" s="153" t="s">
        <v>1184</v>
      </c>
      <c r="G161" s="153" t="s">
        <v>1185</v>
      </c>
      <c r="H161" s="153" t="s">
        <v>558</v>
      </c>
      <c r="I161" s="153">
        <v>6</v>
      </c>
      <c r="J161" s="154">
        <v>45793</v>
      </c>
      <c r="K161" s="153" t="s">
        <v>48</v>
      </c>
      <c r="L161" s="153"/>
      <c r="M161" s="153" t="s">
        <v>118</v>
      </c>
      <c r="N161" s="153" t="s">
        <v>72</v>
      </c>
      <c r="O161" s="153" t="s">
        <v>1551</v>
      </c>
      <c r="P161" s="153" t="s">
        <v>3556</v>
      </c>
      <c r="Q161" s="153"/>
      <c r="R161" s="153" t="s">
        <v>50</v>
      </c>
      <c r="S161" s="153"/>
      <c r="T161" s="153" t="s">
        <v>50</v>
      </c>
      <c r="U161" s="92"/>
      <c r="V161" s="92"/>
      <c r="W161" s="92"/>
      <c r="X161" s="97" t="str">
        <f t="shared" si="22"/>
        <v>2023-007 - Ector BI 20E Rehab Roadway</v>
      </c>
      <c r="Y161" s="97" t="str">
        <f>IFERROR(VLOOKUP($D161,PM!$A:$H,2,FALSE),"")</f>
        <v>Bikhyat Adhikari</v>
      </c>
      <c r="Z161" s="98">
        <f t="shared" si="23"/>
        <v>45793</v>
      </c>
      <c r="AA161" s="98" t="str">
        <f t="shared" si="24"/>
        <v>Friday</v>
      </c>
      <c r="AB161" s="99" t="str">
        <f t="shared" si="25"/>
        <v>05/16/2025 1:34 PM</v>
      </c>
      <c r="AC161" s="100">
        <f t="shared" si="26"/>
        <v>367</v>
      </c>
      <c r="AD161" s="100" t="str">
        <f t="shared" si="27"/>
        <v>Not Approved On Time</v>
      </c>
      <c r="AE161" s="101">
        <f t="shared" si="28"/>
        <v>6</v>
      </c>
      <c r="AF161" s="124" t="str">
        <f t="shared" si="29"/>
        <v/>
      </c>
      <c r="AG161" s="101" t="str">
        <f t="shared" si="30"/>
        <v>110 6001B - FG Subgrade Mainline</v>
      </c>
      <c r="AH161" s="101" t="str">
        <f t="shared" si="31"/>
        <v>240607 - Jorge L. Flores</v>
      </c>
      <c r="AI161" s="102" t="str">
        <f t="shared" si="32"/>
        <v>Jorge Flores's Crew</v>
      </c>
    </row>
    <row r="162" spans="1:35" ht="15.75" x14ac:dyDescent="0.25">
      <c r="A162" s="153">
        <v>604850</v>
      </c>
      <c r="B162" s="153" t="s">
        <v>590</v>
      </c>
      <c r="C162" s="153" t="s">
        <v>588</v>
      </c>
      <c r="D162" s="153" t="s">
        <v>112</v>
      </c>
      <c r="E162" s="153" t="s">
        <v>113</v>
      </c>
      <c r="F162" s="153" t="s">
        <v>3557</v>
      </c>
      <c r="G162" s="153" t="s">
        <v>3558</v>
      </c>
      <c r="H162" s="153" t="s">
        <v>558</v>
      </c>
      <c r="I162" s="153">
        <v>2</v>
      </c>
      <c r="J162" s="154">
        <v>45793</v>
      </c>
      <c r="K162" s="153" t="s">
        <v>48</v>
      </c>
      <c r="L162" s="153"/>
      <c r="M162" s="153" t="s">
        <v>118</v>
      </c>
      <c r="N162" s="153" t="s">
        <v>72</v>
      </c>
      <c r="O162" s="153" t="s">
        <v>1551</v>
      </c>
      <c r="P162" s="153" t="s">
        <v>3559</v>
      </c>
      <c r="Q162" s="153"/>
      <c r="R162" s="153" t="s">
        <v>50</v>
      </c>
      <c r="S162" s="153"/>
      <c r="T162" s="153" t="s">
        <v>50</v>
      </c>
      <c r="U162" s="92"/>
      <c r="V162" s="92"/>
      <c r="W162" s="92"/>
      <c r="X162" s="97" t="str">
        <f t="shared" si="22"/>
        <v>2023-007 - Ector BI 20E Rehab Roadway</v>
      </c>
      <c r="Y162" s="97" t="str">
        <f>IFERROR(VLOOKUP($D162,PM!$A:$H,2,FALSE),"")</f>
        <v>Bikhyat Adhikari</v>
      </c>
      <c r="Z162" s="98">
        <f t="shared" si="23"/>
        <v>45793</v>
      </c>
      <c r="AA162" s="98" t="str">
        <f t="shared" si="24"/>
        <v>Friday</v>
      </c>
      <c r="AB162" s="99" t="str">
        <f t="shared" si="25"/>
        <v>05/16/2025 1:36 PM</v>
      </c>
      <c r="AC162" s="100">
        <f t="shared" si="26"/>
        <v>367</v>
      </c>
      <c r="AD162" s="100" t="str">
        <f t="shared" si="27"/>
        <v>Not Approved On Time</v>
      </c>
      <c r="AE162" s="101">
        <f t="shared" si="28"/>
        <v>2</v>
      </c>
      <c r="AF162" s="124" t="str">
        <f t="shared" si="29"/>
        <v/>
      </c>
      <c r="AG162" s="101" t="str">
        <f t="shared" si="30"/>
        <v>132 6007A - Cut Place TY D Common Truck Ha</v>
      </c>
      <c r="AH162" s="101" t="str">
        <f t="shared" si="31"/>
        <v>240607 - Jorge L. Flores</v>
      </c>
      <c r="AI162" s="102" t="str">
        <f t="shared" si="32"/>
        <v>Jorge Flores's Crew</v>
      </c>
    </row>
    <row r="163" spans="1:35" ht="15.75" x14ac:dyDescent="0.25">
      <c r="A163" s="153">
        <v>605492</v>
      </c>
      <c r="B163" s="153" t="s">
        <v>1531</v>
      </c>
      <c r="C163" s="153" t="s">
        <v>1532</v>
      </c>
      <c r="D163" s="153" t="s">
        <v>112</v>
      </c>
      <c r="E163" s="153" t="s">
        <v>113</v>
      </c>
      <c r="F163" s="153" t="s">
        <v>1533</v>
      </c>
      <c r="G163" s="153" t="s">
        <v>1534</v>
      </c>
      <c r="H163" s="153" t="s">
        <v>558</v>
      </c>
      <c r="I163" s="153">
        <v>10.5</v>
      </c>
      <c r="J163" s="154">
        <v>45793</v>
      </c>
      <c r="K163" s="153" t="s">
        <v>48</v>
      </c>
      <c r="L163" s="153"/>
      <c r="M163" s="153" t="s">
        <v>1535</v>
      </c>
      <c r="N163" s="153" t="s">
        <v>64</v>
      </c>
      <c r="O163" s="153" t="s">
        <v>1551</v>
      </c>
      <c r="P163" s="153" t="s">
        <v>3546</v>
      </c>
      <c r="Q163" s="153"/>
      <c r="R163" s="153" t="s">
        <v>50</v>
      </c>
      <c r="S163" s="153"/>
      <c r="T163" s="153" t="s">
        <v>50</v>
      </c>
      <c r="U163" s="92"/>
      <c r="V163" s="92"/>
      <c r="W163" s="92"/>
      <c r="X163" s="97" t="str">
        <f t="shared" si="22"/>
        <v>2023-007 - Ector BI 20E Rehab Roadway</v>
      </c>
      <c r="Y163" s="97" t="str">
        <f>IFERROR(VLOOKUP($D163,PM!$A:$H,2,FALSE),"")</f>
        <v>Bikhyat Adhikari</v>
      </c>
      <c r="Z163" s="98">
        <f t="shared" si="23"/>
        <v>45793</v>
      </c>
      <c r="AA163" s="98" t="str">
        <f t="shared" si="24"/>
        <v>Friday</v>
      </c>
      <c r="AB163" s="99" t="str">
        <f t="shared" si="25"/>
        <v>05/19/2025 7:01 AM</v>
      </c>
      <c r="AC163" s="100">
        <f t="shared" si="26"/>
        <v>367</v>
      </c>
      <c r="AD163" s="100" t="str">
        <f t="shared" si="27"/>
        <v>Not Approved On Time</v>
      </c>
      <c r="AE163" s="101">
        <f t="shared" si="28"/>
        <v>10.5</v>
      </c>
      <c r="AF163" s="124" t="str">
        <f t="shared" si="29"/>
        <v/>
      </c>
      <c r="AG163" s="101" t="str">
        <f t="shared" si="30"/>
        <v>9606 6056I - BARRICADES SIGNS AND TRAFFIC H</v>
      </c>
      <c r="AH163" s="101" t="str">
        <f t="shared" si="31"/>
        <v>340063 - Jose O. Pomales-Rosado</v>
      </c>
      <c r="AI163" s="102" t="str">
        <f t="shared" si="32"/>
        <v>WILLIAM PERSINGER WTX TC</v>
      </c>
    </row>
    <row r="164" spans="1:35" ht="15.75" x14ac:dyDescent="0.25">
      <c r="A164" s="153">
        <v>604780</v>
      </c>
      <c r="B164" s="153" t="s">
        <v>1024</v>
      </c>
      <c r="C164" s="153" t="s">
        <v>1025</v>
      </c>
      <c r="D164" s="153" t="s">
        <v>134</v>
      </c>
      <c r="E164" s="153" t="s">
        <v>135</v>
      </c>
      <c r="F164" s="153" t="s">
        <v>1162</v>
      </c>
      <c r="G164" s="153" t="s">
        <v>1163</v>
      </c>
      <c r="H164" s="153" t="s">
        <v>782</v>
      </c>
      <c r="I164" s="153">
        <v>2</v>
      </c>
      <c r="J164" s="154">
        <v>45793</v>
      </c>
      <c r="K164" s="153" t="s">
        <v>48</v>
      </c>
      <c r="L164" s="153"/>
      <c r="M164" s="153"/>
      <c r="N164" s="153"/>
      <c r="O164" s="153" t="s">
        <v>1025</v>
      </c>
      <c r="P164" s="153" t="s">
        <v>3560</v>
      </c>
      <c r="Q164" s="153"/>
      <c r="R164" s="153" t="s">
        <v>50</v>
      </c>
      <c r="S164" s="153"/>
      <c r="T164" s="153" t="s">
        <v>50</v>
      </c>
      <c r="U164" s="92"/>
      <c r="V164" s="92"/>
      <c r="W164" s="92"/>
      <c r="X164" s="97" t="str">
        <f t="shared" si="22"/>
        <v>2022-023 - Dallas Riverfront &amp; Cadiz Brid</v>
      </c>
      <c r="Y164" s="97" t="str">
        <f>IFERROR(VLOOKUP($D164,PM!$A:$H,2,FALSE),"")</f>
        <v>Adam H. Goode</v>
      </c>
      <c r="Z164" s="98">
        <f t="shared" si="23"/>
        <v>45793</v>
      </c>
      <c r="AA164" s="98" t="str">
        <f t="shared" si="24"/>
        <v>Friday</v>
      </c>
      <c r="AB164" s="99" t="str">
        <f t="shared" si="25"/>
        <v>05/16/2025 9:57 AM</v>
      </c>
      <c r="AC164" s="100">
        <f t="shared" si="26"/>
        <v>367</v>
      </c>
      <c r="AD164" s="100" t="str">
        <f t="shared" si="27"/>
        <v>Not Approved On Time</v>
      </c>
      <c r="AE164" s="101">
        <f t="shared" si="28"/>
        <v>2</v>
      </c>
      <c r="AF164" s="124" t="str">
        <f t="shared" si="29"/>
        <v/>
      </c>
      <c r="AG164" s="101" t="str">
        <f t="shared" si="30"/>
        <v>100 6002B - Survey and Layout</v>
      </c>
      <c r="AH164" s="101" t="str">
        <f t="shared" si="31"/>
        <v>240807 - Robert S. Neff</v>
      </c>
      <c r="AI164" s="102" t="str">
        <f t="shared" si="32"/>
        <v/>
      </c>
    </row>
    <row r="165" spans="1:35" ht="15.75" x14ac:dyDescent="0.25">
      <c r="A165" s="153">
        <v>604044</v>
      </c>
      <c r="B165" s="153" t="s">
        <v>1024</v>
      </c>
      <c r="C165" s="153" t="s">
        <v>1025</v>
      </c>
      <c r="D165" s="153" t="s">
        <v>898</v>
      </c>
      <c r="E165" s="153" t="s">
        <v>899</v>
      </c>
      <c r="F165" s="153" t="s">
        <v>1251</v>
      </c>
      <c r="G165" s="153" t="s">
        <v>1252</v>
      </c>
      <c r="H165" s="153" t="s">
        <v>782</v>
      </c>
      <c r="I165" s="153">
        <v>2</v>
      </c>
      <c r="J165" s="154">
        <v>45791</v>
      </c>
      <c r="K165" s="153" t="s">
        <v>48</v>
      </c>
      <c r="L165" s="153"/>
      <c r="M165" s="153"/>
      <c r="N165" s="153"/>
      <c r="O165" s="153" t="s">
        <v>1025</v>
      </c>
      <c r="P165" s="153" t="s">
        <v>2570</v>
      </c>
      <c r="Q165" s="153"/>
      <c r="R165" s="153" t="s">
        <v>50</v>
      </c>
      <c r="S165" s="153"/>
      <c r="T165" s="153" t="s">
        <v>50</v>
      </c>
      <c r="U165" s="92"/>
      <c r="V165" s="92"/>
      <c r="W165" s="92"/>
      <c r="X165" s="97" t="str">
        <f t="shared" si="22"/>
        <v>SEL-2025 - Select Maintenance 2025</v>
      </c>
      <c r="Y165" s="97" t="str">
        <f>IFERROR(VLOOKUP($D165,PM!$A:$H,2,FALSE),"")</f>
        <v/>
      </c>
      <c r="Z165" s="98">
        <f t="shared" si="23"/>
        <v>45791</v>
      </c>
      <c r="AA165" s="98" t="str">
        <f t="shared" si="24"/>
        <v>Wednesday</v>
      </c>
      <c r="AB165" s="99" t="str">
        <f t="shared" si="25"/>
        <v>05/14/2025 7:50 PM</v>
      </c>
      <c r="AC165" s="100">
        <f t="shared" si="26"/>
        <v>367</v>
      </c>
      <c r="AD165" s="100" t="str">
        <f t="shared" si="27"/>
        <v>Not Approved On Time</v>
      </c>
      <c r="AE165" s="101">
        <f t="shared" si="28"/>
        <v>2</v>
      </c>
      <c r="AF165" s="124" t="str">
        <f t="shared" si="29"/>
        <v/>
      </c>
      <c r="AG165" s="101" t="str">
        <f t="shared" si="30"/>
        <v>0024 0004 - DALLAS SH 310</v>
      </c>
      <c r="AH165" s="101" t="str">
        <f t="shared" si="31"/>
        <v>240807 - Robert S. Neff</v>
      </c>
      <c r="AI165" s="102" t="str">
        <f t="shared" si="32"/>
        <v/>
      </c>
    </row>
    <row r="166" spans="1:35" ht="15.75" x14ac:dyDescent="0.25">
      <c r="A166" s="153">
        <v>603774</v>
      </c>
      <c r="B166" s="153" t="s">
        <v>1024</v>
      </c>
      <c r="C166" s="153" t="s">
        <v>1025</v>
      </c>
      <c r="D166" s="153" t="s">
        <v>898</v>
      </c>
      <c r="E166" s="153" t="s">
        <v>899</v>
      </c>
      <c r="F166" s="153" t="s">
        <v>1251</v>
      </c>
      <c r="G166" s="153" t="s">
        <v>1252</v>
      </c>
      <c r="H166" s="153" t="s">
        <v>782</v>
      </c>
      <c r="I166" s="153">
        <v>8</v>
      </c>
      <c r="J166" s="154">
        <v>45790</v>
      </c>
      <c r="K166" s="153" t="s">
        <v>48</v>
      </c>
      <c r="L166" s="153"/>
      <c r="M166" s="153"/>
      <c r="N166" s="153"/>
      <c r="O166" s="153" t="s">
        <v>1025</v>
      </c>
      <c r="P166" s="153" t="s">
        <v>2153</v>
      </c>
      <c r="Q166" s="153"/>
      <c r="R166" s="153" t="s">
        <v>50</v>
      </c>
      <c r="S166" s="153"/>
      <c r="T166" s="153" t="s">
        <v>50</v>
      </c>
      <c r="U166" s="92"/>
      <c r="V166" s="92"/>
      <c r="W166" s="92"/>
      <c r="X166" s="97" t="str">
        <f t="shared" si="22"/>
        <v>SEL-2025 - Select Maintenance 2025</v>
      </c>
      <c r="Y166" s="97" t="str">
        <f>IFERROR(VLOOKUP($D166,PM!$A:$H,2,FALSE),"")</f>
        <v/>
      </c>
      <c r="Z166" s="98">
        <f t="shared" si="23"/>
        <v>45790</v>
      </c>
      <c r="AA166" s="98" t="str">
        <f t="shared" si="24"/>
        <v>Tuesday</v>
      </c>
      <c r="AB166" s="99" t="str">
        <f t="shared" si="25"/>
        <v>05/14/2025 7:19 AM</v>
      </c>
      <c r="AC166" s="100">
        <f t="shared" si="26"/>
        <v>367</v>
      </c>
      <c r="AD166" s="100" t="str">
        <f t="shared" si="27"/>
        <v>Not Approved On Time</v>
      </c>
      <c r="AE166" s="101">
        <f t="shared" si="28"/>
        <v>8</v>
      </c>
      <c r="AF166" s="124" t="str">
        <f t="shared" si="29"/>
        <v/>
      </c>
      <c r="AG166" s="101" t="str">
        <f t="shared" si="30"/>
        <v>0024 0004 - DALLAS SH 310</v>
      </c>
      <c r="AH166" s="101" t="str">
        <f t="shared" si="31"/>
        <v>240807 - Robert S. Neff</v>
      </c>
      <c r="AI166" s="102" t="str">
        <f t="shared" si="32"/>
        <v/>
      </c>
    </row>
    <row r="167" spans="1:35" ht="15.75" x14ac:dyDescent="0.25">
      <c r="A167" s="153">
        <v>603091</v>
      </c>
      <c r="B167" s="153" t="s">
        <v>1024</v>
      </c>
      <c r="C167" s="153" t="s">
        <v>1025</v>
      </c>
      <c r="D167" s="153" t="s">
        <v>898</v>
      </c>
      <c r="E167" s="153" t="s">
        <v>899</v>
      </c>
      <c r="F167" s="153" t="s">
        <v>1251</v>
      </c>
      <c r="G167" s="153" t="s">
        <v>1252</v>
      </c>
      <c r="H167" s="153" t="s">
        <v>782</v>
      </c>
      <c r="I167" s="153">
        <v>4</v>
      </c>
      <c r="J167" s="154">
        <v>45789</v>
      </c>
      <c r="K167" s="153" t="s">
        <v>48</v>
      </c>
      <c r="L167" s="153"/>
      <c r="M167" s="153"/>
      <c r="N167" s="153"/>
      <c r="O167" s="153" t="s">
        <v>1025</v>
      </c>
      <c r="P167" s="153" t="s">
        <v>1253</v>
      </c>
      <c r="Q167" s="153"/>
      <c r="R167" s="153" t="s">
        <v>50</v>
      </c>
      <c r="S167" s="153"/>
      <c r="T167" s="153" t="s">
        <v>50</v>
      </c>
      <c r="U167" s="92"/>
      <c r="V167" s="92"/>
      <c r="W167" s="92"/>
      <c r="X167" s="97" t="str">
        <f t="shared" si="22"/>
        <v>SEL-2025 - Select Maintenance 2025</v>
      </c>
      <c r="Y167" s="97" t="str">
        <f>IFERROR(VLOOKUP($D167,PM!$A:$H,2,FALSE),"")</f>
        <v/>
      </c>
      <c r="Z167" s="98">
        <f t="shared" si="23"/>
        <v>45789</v>
      </c>
      <c r="AA167" s="98" t="str">
        <f t="shared" si="24"/>
        <v>Monday</v>
      </c>
      <c r="AB167" s="99" t="str">
        <f t="shared" si="25"/>
        <v>05/12/2025 7:02 PM</v>
      </c>
      <c r="AC167" s="100">
        <f t="shared" si="26"/>
        <v>367</v>
      </c>
      <c r="AD167" s="100" t="str">
        <f t="shared" si="27"/>
        <v>Not Approved On Time</v>
      </c>
      <c r="AE167" s="101">
        <f t="shared" si="28"/>
        <v>4</v>
      </c>
      <c r="AF167" s="124" t="str">
        <f t="shared" si="29"/>
        <v/>
      </c>
      <c r="AG167" s="101" t="str">
        <f t="shared" si="30"/>
        <v>0024 0004 - DALLAS SH 310</v>
      </c>
      <c r="AH167" s="101" t="str">
        <f t="shared" si="31"/>
        <v>240807 - Robert S. Neff</v>
      </c>
      <c r="AI167" s="102" t="str">
        <f t="shared" si="32"/>
        <v/>
      </c>
    </row>
    <row r="168" spans="1:35" ht="15.75" x14ac:dyDescent="0.25">
      <c r="A168" s="153">
        <v>604989</v>
      </c>
      <c r="B168" s="153" t="s">
        <v>1101</v>
      </c>
      <c r="C168" s="153" t="s">
        <v>1102</v>
      </c>
      <c r="D168" s="153" t="s">
        <v>898</v>
      </c>
      <c r="E168" s="153" t="s">
        <v>899</v>
      </c>
      <c r="F168" s="153" t="s">
        <v>900</v>
      </c>
      <c r="G168" s="153" t="s">
        <v>901</v>
      </c>
      <c r="H168" s="153" t="s">
        <v>558</v>
      </c>
      <c r="I168" s="153">
        <v>4</v>
      </c>
      <c r="J168" s="154">
        <v>45789</v>
      </c>
      <c r="K168" s="153" t="s">
        <v>48</v>
      </c>
      <c r="L168" s="153"/>
      <c r="M168" s="153" t="s">
        <v>128</v>
      </c>
      <c r="N168" s="153" t="s">
        <v>64</v>
      </c>
      <c r="O168" s="153" t="s">
        <v>129</v>
      </c>
      <c r="P168" s="153" t="s">
        <v>3561</v>
      </c>
      <c r="Q168" s="153"/>
      <c r="R168" s="153" t="s">
        <v>50</v>
      </c>
      <c r="S168" s="153"/>
      <c r="T168" s="153" t="s">
        <v>50</v>
      </c>
      <c r="U168" s="92"/>
      <c r="V168" s="92"/>
      <c r="W168" s="92"/>
      <c r="X168" s="97" t="str">
        <f t="shared" si="22"/>
        <v>SEL-2025 - Select Maintenance 2025</v>
      </c>
      <c r="Y168" s="97" t="str">
        <f>IFERROR(VLOOKUP($D168,PM!$A:$H,2,FALSE),"")</f>
        <v/>
      </c>
      <c r="Z168" s="98">
        <f t="shared" si="23"/>
        <v>45789</v>
      </c>
      <c r="AA168" s="98" t="str">
        <f t="shared" si="24"/>
        <v>Monday</v>
      </c>
      <c r="AB168" s="99" t="str">
        <f t="shared" si="25"/>
        <v>05/16/2025 9:49 PM</v>
      </c>
      <c r="AC168" s="100">
        <f t="shared" si="26"/>
        <v>367</v>
      </c>
      <c r="AD168" s="100" t="str">
        <f t="shared" si="27"/>
        <v>Not Approved On Time</v>
      </c>
      <c r="AE168" s="101">
        <f t="shared" si="28"/>
        <v>4</v>
      </c>
      <c r="AF168" s="124" t="str">
        <f t="shared" si="29"/>
        <v/>
      </c>
      <c r="AG168" s="101" t="str">
        <f t="shared" si="30"/>
        <v>0024 0006 - NTTA DNT Seg 3 Joint Seal</v>
      </c>
      <c r="AH168" s="101" t="str">
        <f t="shared" si="31"/>
        <v>240664 - Eduardo D. Alvarado</v>
      </c>
      <c r="AI168" s="102" t="str">
        <f t="shared" si="32"/>
        <v>Roberto Lumbreras's Crew</v>
      </c>
    </row>
    <row r="169" spans="1:35" ht="15.75" x14ac:dyDescent="0.25">
      <c r="A169" s="153">
        <v>605442</v>
      </c>
      <c r="B169" s="153" t="s">
        <v>1164</v>
      </c>
      <c r="C169" s="153" t="s">
        <v>1165</v>
      </c>
      <c r="D169" s="153" t="s">
        <v>95</v>
      </c>
      <c r="E169" s="153" t="s">
        <v>96</v>
      </c>
      <c r="F169" s="153" t="s">
        <v>611</v>
      </c>
      <c r="G169" s="153" t="s">
        <v>612</v>
      </c>
      <c r="H169" s="153" t="s">
        <v>558</v>
      </c>
      <c r="I169" s="153">
        <v>4</v>
      </c>
      <c r="J169" s="154">
        <v>45792</v>
      </c>
      <c r="K169" s="153" t="s">
        <v>48</v>
      </c>
      <c r="L169" s="153"/>
      <c r="M169" s="153" t="s">
        <v>128</v>
      </c>
      <c r="N169" s="153" t="s">
        <v>64</v>
      </c>
      <c r="O169" s="153" t="s">
        <v>129</v>
      </c>
      <c r="P169" s="153" t="s">
        <v>3562</v>
      </c>
      <c r="Q169" s="153"/>
      <c r="R169" s="153" t="s">
        <v>50</v>
      </c>
      <c r="S169" s="153"/>
      <c r="T169" s="153" t="s">
        <v>50</v>
      </c>
      <c r="U169" s="92"/>
      <c r="V169" s="92"/>
      <c r="W169" s="92"/>
      <c r="X169" s="97" t="str">
        <f t="shared" si="22"/>
        <v>2024-004 - City of Dallas Sidewalk 2024</v>
      </c>
      <c r="Y169" s="97" t="str">
        <f>IFERROR(VLOOKUP($D169,PM!$A:$H,2,FALSE),"")</f>
        <v>Adam H. Goode</v>
      </c>
      <c r="Z169" s="98">
        <f t="shared" si="23"/>
        <v>45792</v>
      </c>
      <c r="AA169" s="98" t="str">
        <f t="shared" si="24"/>
        <v>Thursday</v>
      </c>
      <c r="AB169" s="99" t="str">
        <f t="shared" si="25"/>
        <v>05/19/2025 3:14 AM</v>
      </c>
      <c r="AC169" s="100">
        <f t="shared" si="26"/>
        <v>367</v>
      </c>
      <c r="AD169" s="100" t="str">
        <f t="shared" si="27"/>
        <v>Not Approved On Time</v>
      </c>
      <c r="AE169" s="101">
        <f t="shared" si="28"/>
        <v>4</v>
      </c>
      <c r="AF169" s="124" t="str">
        <f t="shared" si="29"/>
        <v/>
      </c>
      <c r="AG169" s="101" t="str">
        <f t="shared" si="30"/>
        <v>580 4000A - 1601A TRAFFIC CONTROL</v>
      </c>
      <c r="AH169" s="101" t="str">
        <f t="shared" si="31"/>
        <v>240255 - Juan M. Luevano</v>
      </c>
      <c r="AI169" s="102" t="str">
        <f t="shared" si="32"/>
        <v>Roberto Lumbreras's Crew</v>
      </c>
    </row>
    <row r="170" spans="1:35" ht="15.75" x14ac:dyDescent="0.25">
      <c r="A170" s="153">
        <v>603273</v>
      </c>
      <c r="B170" s="153" t="s">
        <v>1057</v>
      </c>
      <c r="C170" s="153" t="s">
        <v>1058</v>
      </c>
      <c r="D170" s="153" t="s">
        <v>898</v>
      </c>
      <c r="E170" s="153" t="s">
        <v>899</v>
      </c>
      <c r="F170" s="153" t="s">
        <v>900</v>
      </c>
      <c r="G170" s="153" t="s">
        <v>901</v>
      </c>
      <c r="H170" s="153" t="s">
        <v>558</v>
      </c>
      <c r="I170" s="153">
        <v>11.5</v>
      </c>
      <c r="J170" s="154">
        <v>45789</v>
      </c>
      <c r="K170" s="153" t="s">
        <v>48</v>
      </c>
      <c r="L170" s="153"/>
      <c r="M170" s="153" t="s">
        <v>128</v>
      </c>
      <c r="N170" s="153" t="s">
        <v>64</v>
      </c>
      <c r="O170" s="153" t="s">
        <v>129</v>
      </c>
      <c r="P170" s="153" t="s">
        <v>1263</v>
      </c>
      <c r="Q170" s="153"/>
      <c r="R170" s="153" t="s">
        <v>50</v>
      </c>
      <c r="S170" s="153"/>
      <c r="T170" s="153" t="s">
        <v>50</v>
      </c>
      <c r="U170" s="92"/>
      <c r="V170" s="92"/>
      <c r="W170" s="92"/>
      <c r="X170" s="97" t="str">
        <f t="shared" si="22"/>
        <v>SEL-2025 - Select Maintenance 2025</v>
      </c>
      <c r="Y170" s="97" t="str">
        <f>IFERROR(VLOOKUP($D170,PM!$A:$H,2,FALSE),"")</f>
        <v/>
      </c>
      <c r="Z170" s="98">
        <f t="shared" si="23"/>
        <v>45789</v>
      </c>
      <c r="AA170" s="98" t="str">
        <f t="shared" si="24"/>
        <v>Monday</v>
      </c>
      <c r="AB170" s="99" t="str">
        <f t="shared" si="25"/>
        <v>05/13/2025 6:29 AM</v>
      </c>
      <c r="AC170" s="100">
        <f t="shared" si="26"/>
        <v>367</v>
      </c>
      <c r="AD170" s="100" t="str">
        <f t="shared" si="27"/>
        <v>Not Approved On Time</v>
      </c>
      <c r="AE170" s="101">
        <f t="shared" si="28"/>
        <v>11.5</v>
      </c>
      <c r="AF170" s="124" t="str">
        <f t="shared" si="29"/>
        <v/>
      </c>
      <c r="AG170" s="101" t="str">
        <f t="shared" si="30"/>
        <v>0024 0006 - NTTA DNT Seg 3 Joint Seal</v>
      </c>
      <c r="AH170" s="101" t="str">
        <f t="shared" si="31"/>
        <v>240805 - Alex Torres</v>
      </c>
      <c r="AI170" s="102" t="str">
        <f t="shared" si="32"/>
        <v>Roberto Lumbreras's Crew</v>
      </c>
    </row>
    <row r="171" spans="1:35" ht="15.75" x14ac:dyDescent="0.25">
      <c r="A171" s="153">
        <v>603994</v>
      </c>
      <c r="B171" s="153" t="s">
        <v>1057</v>
      </c>
      <c r="C171" s="153" t="s">
        <v>1058</v>
      </c>
      <c r="D171" s="153" t="s">
        <v>898</v>
      </c>
      <c r="E171" s="153" t="s">
        <v>899</v>
      </c>
      <c r="F171" s="153" t="s">
        <v>900</v>
      </c>
      <c r="G171" s="153" t="s">
        <v>901</v>
      </c>
      <c r="H171" s="153" t="s">
        <v>558</v>
      </c>
      <c r="I171" s="153">
        <v>12</v>
      </c>
      <c r="J171" s="154">
        <v>45790</v>
      </c>
      <c r="K171" s="153" t="s">
        <v>48</v>
      </c>
      <c r="L171" s="153"/>
      <c r="M171" s="153" t="s">
        <v>128</v>
      </c>
      <c r="N171" s="153" t="s">
        <v>64</v>
      </c>
      <c r="O171" s="153" t="s">
        <v>129</v>
      </c>
      <c r="P171" s="153" t="s">
        <v>2576</v>
      </c>
      <c r="Q171" s="153"/>
      <c r="R171" s="153" t="s">
        <v>50</v>
      </c>
      <c r="S171" s="153"/>
      <c r="T171" s="153" t="s">
        <v>50</v>
      </c>
      <c r="U171" s="92"/>
      <c r="V171" s="92"/>
      <c r="W171" s="92"/>
      <c r="X171" s="97" t="str">
        <f t="shared" si="22"/>
        <v>SEL-2025 - Select Maintenance 2025</v>
      </c>
      <c r="Y171" s="97" t="str">
        <f>IFERROR(VLOOKUP($D171,PM!$A:$H,2,FALSE),"")</f>
        <v/>
      </c>
      <c r="Z171" s="98">
        <f t="shared" si="23"/>
        <v>45790</v>
      </c>
      <c r="AA171" s="98" t="str">
        <f t="shared" si="24"/>
        <v>Tuesday</v>
      </c>
      <c r="AB171" s="99" t="str">
        <f t="shared" si="25"/>
        <v>05/14/2025 5:26 PM</v>
      </c>
      <c r="AC171" s="100">
        <f t="shared" si="26"/>
        <v>367</v>
      </c>
      <c r="AD171" s="100" t="str">
        <f t="shared" si="27"/>
        <v>Not Approved On Time</v>
      </c>
      <c r="AE171" s="101">
        <f t="shared" si="28"/>
        <v>12</v>
      </c>
      <c r="AF171" s="124" t="str">
        <f t="shared" si="29"/>
        <v/>
      </c>
      <c r="AG171" s="101" t="str">
        <f t="shared" si="30"/>
        <v>0024 0006 - NTTA DNT Seg 3 Joint Seal</v>
      </c>
      <c r="AH171" s="101" t="str">
        <f t="shared" si="31"/>
        <v>240805 - Alex Torres</v>
      </c>
      <c r="AI171" s="102" t="str">
        <f t="shared" si="32"/>
        <v>Roberto Lumbreras's Crew</v>
      </c>
    </row>
    <row r="172" spans="1:35" ht="15.75" x14ac:dyDescent="0.25">
      <c r="A172" s="153">
        <v>604677</v>
      </c>
      <c r="B172" s="153" t="s">
        <v>1057</v>
      </c>
      <c r="C172" s="153" t="s">
        <v>1058</v>
      </c>
      <c r="D172" s="153" t="s">
        <v>898</v>
      </c>
      <c r="E172" s="153" t="s">
        <v>899</v>
      </c>
      <c r="F172" s="153" t="s">
        <v>900</v>
      </c>
      <c r="G172" s="153" t="s">
        <v>901</v>
      </c>
      <c r="H172" s="153" t="s">
        <v>558</v>
      </c>
      <c r="I172" s="153">
        <v>12</v>
      </c>
      <c r="J172" s="154">
        <v>45791</v>
      </c>
      <c r="K172" s="153" t="s">
        <v>48</v>
      </c>
      <c r="L172" s="153"/>
      <c r="M172" s="153" t="s">
        <v>128</v>
      </c>
      <c r="N172" s="153" t="s">
        <v>64</v>
      </c>
      <c r="O172" s="153" t="s">
        <v>129</v>
      </c>
      <c r="P172" s="153" t="s">
        <v>3222</v>
      </c>
      <c r="Q172" s="153"/>
      <c r="R172" s="153" t="s">
        <v>50</v>
      </c>
      <c r="S172" s="153"/>
      <c r="T172" s="153" t="s">
        <v>50</v>
      </c>
      <c r="U172" s="92"/>
      <c r="V172" s="92"/>
      <c r="W172" s="92"/>
      <c r="X172" s="97" t="str">
        <f t="shared" si="22"/>
        <v>SEL-2025 - Select Maintenance 2025</v>
      </c>
      <c r="Y172" s="97" t="str">
        <f>IFERROR(VLOOKUP($D172,PM!$A:$H,2,FALSE),"")</f>
        <v/>
      </c>
      <c r="Z172" s="98">
        <f t="shared" si="23"/>
        <v>45791</v>
      </c>
      <c r="AA172" s="98" t="str">
        <f t="shared" si="24"/>
        <v>Wednesday</v>
      </c>
      <c r="AB172" s="99" t="str">
        <f t="shared" si="25"/>
        <v>05/16/2025 7:07 AM</v>
      </c>
      <c r="AC172" s="100">
        <f t="shared" si="26"/>
        <v>367</v>
      </c>
      <c r="AD172" s="100" t="str">
        <f t="shared" si="27"/>
        <v>Not Approved On Time</v>
      </c>
      <c r="AE172" s="101">
        <f t="shared" si="28"/>
        <v>12</v>
      </c>
      <c r="AF172" s="124" t="str">
        <f t="shared" si="29"/>
        <v/>
      </c>
      <c r="AG172" s="101" t="str">
        <f t="shared" si="30"/>
        <v>0024 0006 - NTTA DNT Seg 3 Joint Seal</v>
      </c>
      <c r="AH172" s="101" t="str">
        <f t="shared" si="31"/>
        <v>240805 - Alex Torres</v>
      </c>
      <c r="AI172" s="102" t="str">
        <f t="shared" si="32"/>
        <v>Roberto Lumbreras's Crew</v>
      </c>
    </row>
    <row r="173" spans="1:35" ht="15.75" x14ac:dyDescent="0.25">
      <c r="A173" s="153">
        <v>604711</v>
      </c>
      <c r="B173" s="153" t="s">
        <v>1057</v>
      </c>
      <c r="C173" s="153" t="s">
        <v>1058</v>
      </c>
      <c r="D173" s="153" t="s">
        <v>898</v>
      </c>
      <c r="E173" s="153" t="s">
        <v>899</v>
      </c>
      <c r="F173" s="153" t="s">
        <v>900</v>
      </c>
      <c r="G173" s="153" t="s">
        <v>901</v>
      </c>
      <c r="H173" s="153" t="s">
        <v>558</v>
      </c>
      <c r="I173" s="153">
        <v>12</v>
      </c>
      <c r="J173" s="154">
        <v>45792</v>
      </c>
      <c r="K173" s="153" t="s">
        <v>48</v>
      </c>
      <c r="L173" s="153"/>
      <c r="M173" s="153" t="s">
        <v>128</v>
      </c>
      <c r="N173" s="153" t="s">
        <v>64</v>
      </c>
      <c r="O173" s="153" t="s">
        <v>129</v>
      </c>
      <c r="P173" s="153" t="s">
        <v>3223</v>
      </c>
      <c r="Q173" s="153"/>
      <c r="R173" s="153" t="s">
        <v>50</v>
      </c>
      <c r="S173" s="153"/>
      <c r="T173" s="153" t="s">
        <v>50</v>
      </c>
      <c r="U173" s="92"/>
      <c r="V173" s="92"/>
      <c r="W173" s="92"/>
      <c r="X173" s="97" t="str">
        <f t="shared" si="22"/>
        <v>SEL-2025 - Select Maintenance 2025</v>
      </c>
      <c r="Y173" s="97" t="str">
        <f>IFERROR(VLOOKUP($D173,PM!$A:$H,2,FALSE),"")</f>
        <v/>
      </c>
      <c r="Z173" s="98">
        <f t="shared" si="23"/>
        <v>45792</v>
      </c>
      <c r="AA173" s="98" t="str">
        <f t="shared" si="24"/>
        <v>Thursday</v>
      </c>
      <c r="AB173" s="99" t="str">
        <f t="shared" si="25"/>
        <v>05/16/2025 7:20 AM</v>
      </c>
      <c r="AC173" s="100">
        <f t="shared" si="26"/>
        <v>367</v>
      </c>
      <c r="AD173" s="100" t="str">
        <f t="shared" si="27"/>
        <v>Not Approved On Time</v>
      </c>
      <c r="AE173" s="101">
        <f t="shared" si="28"/>
        <v>12</v>
      </c>
      <c r="AF173" s="124" t="str">
        <f t="shared" si="29"/>
        <v/>
      </c>
      <c r="AG173" s="101" t="str">
        <f t="shared" si="30"/>
        <v>0024 0006 - NTTA DNT Seg 3 Joint Seal</v>
      </c>
      <c r="AH173" s="101" t="str">
        <f t="shared" si="31"/>
        <v>240805 - Alex Torres</v>
      </c>
      <c r="AI173" s="102" t="str">
        <f t="shared" si="32"/>
        <v>Roberto Lumbreras's Crew</v>
      </c>
    </row>
    <row r="174" spans="1:35" ht="15.75" x14ac:dyDescent="0.25">
      <c r="A174" s="153">
        <v>603711</v>
      </c>
      <c r="B174" s="153" t="s">
        <v>1952</v>
      </c>
      <c r="C174" s="153" t="s">
        <v>1953</v>
      </c>
      <c r="D174" s="153" t="s">
        <v>898</v>
      </c>
      <c r="E174" s="153" t="s">
        <v>899</v>
      </c>
      <c r="F174" s="153" t="s">
        <v>900</v>
      </c>
      <c r="G174" s="153" t="s">
        <v>901</v>
      </c>
      <c r="H174" s="153" t="s">
        <v>558</v>
      </c>
      <c r="I174" s="153">
        <v>3</v>
      </c>
      <c r="J174" s="154">
        <v>45790</v>
      </c>
      <c r="K174" s="153" t="s">
        <v>48</v>
      </c>
      <c r="L174" s="153"/>
      <c r="M174" s="153" t="s">
        <v>128</v>
      </c>
      <c r="N174" s="153" t="s">
        <v>64</v>
      </c>
      <c r="O174" s="153" t="s">
        <v>129</v>
      </c>
      <c r="P174" s="153" t="s">
        <v>1954</v>
      </c>
      <c r="Q174" s="153"/>
      <c r="R174" s="153" t="s">
        <v>50</v>
      </c>
      <c r="S174" s="153"/>
      <c r="T174" s="153" t="s">
        <v>50</v>
      </c>
      <c r="U174" s="92"/>
      <c r="V174" s="92"/>
      <c r="W174" s="92"/>
      <c r="X174" s="97" t="str">
        <f t="shared" si="22"/>
        <v>SEL-2025 - Select Maintenance 2025</v>
      </c>
      <c r="Y174" s="97" t="str">
        <f>IFERROR(VLOOKUP($D174,PM!$A:$H,2,FALSE),"")</f>
        <v/>
      </c>
      <c r="Z174" s="98">
        <f t="shared" si="23"/>
        <v>45790</v>
      </c>
      <c r="AA174" s="98" t="str">
        <f t="shared" si="24"/>
        <v>Tuesday</v>
      </c>
      <c r="AB174" s="99" t="str">
        <f t="shared" si="25"/>
        <v>05/14/2025 6:33 AM</v>
      </c>
      <c r="AC174" s="100">
        <f t="shared" si="26"/>
        <v>367</v>
      </c>
      <c r="AD174" s="100" t="str">
        <f t="shared" si="27"/>
        <v>Not Approved On Time</v>
      </c>
      <c r="AE174" s="101">
        <f t="shared" si="28"/>
        <v>3</v>
      </c>
      <c r="AF174" s="124" t="str">
        <f t="shared" si="29"/>
        <v/>
      </c>
      <c r="AG174" s="101" t="str">
        <f t="shared" si="30"/>
        <v>0024 0006 - NTTA DNT Seg 3 Joint Seal</v>
      </c>
      <c r="AH174" s="101" t="str">
        <f t="shared" si="31"/>
        <v>240263 - Ernest S. Lemon Jr</v>
      </c>
      <c r="AI174" s="102" t="str">
        <f t="shared" si="32"/>
        <v>Roberto Lumbreras's Crew</v>
      </c>
    </row>
    <row r="175" spans="1:35" ht="15.75" x14ac:dyDescent="0.25">
      <c r="A175" s="153">
        <v>604699</v>
      </c>
      <c r="B175" s="153" t="s">
        <v>1952</v>
      </c>
      <c r="C175" s="153" t="s">
        <v>1953</v>
      </c>
      <c r="D175" s="153" t="s">
        <v>898</v>
      </c>
      <c r="E175" s="153" t="s">
        <v>899</v>
      </c>
      <c r="F175" s="153" t="s">
        <v>900</v>
      </c>
      <c r="G175" s="153" t="s">
        <v>901</v>
      </c>
      <c r="H175" s="153" t="s">
        <v>558</v>
      </c>
      <c r="I175" s="153">
        <v>1</v>
      </c>
      <c r="J175" s="154">
        <v>45792</v>
      </c>
      <c r="K175" s="153" t="s">
        <v>48</v>
      </c>
      <c r="L175" s="153"/>
      <c r="M175" s="153" t="s">
        <v>128</v>
      </c>
      <c r="N175" s="153" t="s">
        <v>64</v>
      </c>
      <c r="O175" s="153" t="s">
        <v>129</v>
      </c>
      <c r="P175" s="153" t="s">
        <v>3224</v>
      </c>
      <c r="Q175" s="153"/>
      <c r="R175" s="153" t="s">
        <v>50</v>
      </c>
      <c r="S175" s="153"/>
      <c r="T175" s="153" t="s">
        <v>50</v>
      </c>
      <c r="U175" s="92"/>
      <c r="V175" s="92"/>
      <c r="W175" s="92"/>
      <c r="X175" s="97" t="str">
        <f t="shared" si="22"/>
        <v>SEL-2025 - Select Maintenance 2025</v>
      </c>
      <c r="Y175" s="97" t="str">
        <f>IFERROR(VLOOKUP($D175,PM!$A:$H,2,FALSE),"")</f>
        <v/>
      </c>
      <c r="Z175" s="98">
        <f t="shared" si="23"/>
        <v>45792</v>
      </c>
      <c r="AA175" s="98" t="str">
        <f t="shared" si="24"/>
        <v>Thursday</v>
      </c>
      <c r="AB175" s="99" t="str">
        <f t="shared" si="25"/>
        <v>05/16/2025 7:18 AM</v>
      </c>
      <c r="AC175" s="100">
        <f t="shared" si="26"/>
        <v>367</v>
      </c>
      <c r="AD175" s="100" t="str">
        <f t="shared" si="27"/>
        <v>Not Approved On Time</v>
      </c>
      <c r="AE175" s="101">
        <f t="shared" si="28"/>
        <v>1</v>
      </c>
      <c r="AF175" s="124" t="str">
        <f t="shared" si="29"/>
        <v/>
      </c>
      <c r="AG175" s="101" t="str">
        <f t="shared" si="30"/>
        <v>0024 0006 - NTTA DNT Seg 3 Joint Seal</v>
      </c>
      <c r="AH175" s="101" t="str">
        <f t="shared" si="31"/>
        <v>240263 - Ernest S. Lemon Jr</v>
      </c>
      <c r="AI175" s="102" t="str">
        <f t="shared" si="32"/>
        <v>Roberto Lumbreras's Crew</v>
      </c>
    </row>
    <row r="176" spans="1:35" ht="15.75" x14ac:dyDescent="0.25">
      <c r="A176" s="153">
        <v>605495</v>
      </c>
      <c r="B176" s="153" t="s">
        <v>1531</v>
      </c>
      <c r="C176" s="153" t="s">
        <v>1532</v>
      </c>
      <c r="D176" s="153" t="s">
        <v>112</v>
      </c>
      <c r="E176" s="153" t="s">
        <v>113</v>
      </c>
      <c r="F176" s="153" t="s">
        <v>3563</v>
      </c>
      <c r="G176" s="153" t="s">
        <v>1947</v>
      </c>
      <c r="H176" s="153" t="s">
        <v>558</v>
      </c>
      <c r="I176" s="153">
        <v>2</v>
      </c>
      <c r="J176" s="154">
        <v>45793</v>
      </c>
      <c r="K176" s="153" t="s">
        <v>48</v>
      </c>
      <c r="L176" s="153"/>
      <c r="M176" s="153" t="s">
        <v>1535</v>
      </c>
      <c r="N176" s="153" t="s">
        <v>64</v>
      </c>
      <c r="O176" s="153" t="s">
        <v>1551</v>
      </c>
      <c r="P176" s="153" t="s">
        <v>3546</v>
      </c>
      <c r="Q176" s="153"/>
      <c r="R176" s="153" t="s">
        <v>50</v>
      </c>
      <c r="S176" s="153"/>
      <c r="T176" s="153" t="s">
        <v>50</v>
      </c>
      <c r="U176" s="92"/>
      <c r="V176" s="92"/>
      <c r="W176" s="92"/>
      <c r="X176" s="97" t="str">
        <f t="shared" si="22"/>
        <v>2023-007 - Ector BI 20E Rehab Roadway</v>
      </c>
      <c r="Y176" s="97" t="str">
        <f>IFERROR(VLOOKUP($D176,PM!$A:$H,2,FALSE),"")</f>
        <v>Bikhyat Adhikari</v>
      </c>
      <c r="Z176" s="98">
        <f t="shared" si="23"/>
        <v>45793</v>
      </c>
      <c r="AA176" s="98" t="str">
        <f t="shared" si="24"/>
        <v>Friday</v>
      </c>
      <c r="AB176" s="99" t="str">
        <f t="shared" si="25"/>
        <v>05/19/2025 7:01 AM</v>
      </c>
      <c r="AC176" s="100">
        <f t="shared" si="26"/>
        <v>367</v>
      </c>
      <c r="AD176" s="100" t="str">
        <f t="shared" si="27"/>
        <v>Not Approved On Time</v>
      </c>
      <c r="AE176" s="101">
        <f t="shared" si="28"/>
        <v>2</v>
      </c>
      <c r="AF176" s="124" t="str">
        <f t="shared" si="29"/>
        <v/>
      </c>
      <c r="AG176" s="101" t="str">
        <f t="shared" si="30"/>
        <v>6185 6002A - Install Maintain Remove Attenu</v>
      </c>
      <c r="AH176" s="101" t="str">
        <f t="shared" si="31"/>
        <v>340063 - Jose O. Pomales-Rosado</v>
      </c>
      <c r="AI176" s="102" t="str">
        <f t="shared" si="32"/>
        <v>WILLIAM PERSINGER WTX TC</v>
      </c>
    </row>
    <row r="177" spans="1:35" ht="15.75" x14ac:dyDescent="0.25">
      <c r="A177" s="153">
        <v>604986</v>
      </c>
      <c r="B177" s="153" t="s">
        <v>1679</v>
      </c>
      <c r="C177" s="153" t="s">
        <v>1680</v>
      </c>
      <c r="D177" s="153" t="s">
        <v>898</v>
      </c>
      <c r="E177" s="153" t="s">
        <v>899</v>
      </c>
      <c r="F177" s="153" t="s">
        <v>900</v>
      </c>
      <c r="G177" s="153" t="s">
        <v>901</v>
      </c>
      <c r="H177" s="153" t="s">
        <v>558</v>
      </c>
      <c r="I177" s="153">
        <v>4</v>
      </c>
      <c r="J177" s="154">
        <v>45789</v>
      </c>
      <c r="K177" s="153" t="s">
        <v>48</v>
      </c>
      <c r="L177" s="153"/>
      <c r="M177" s="153" t="s">
        <v>128</v>
      </c>
      <c r="N177" s="153" t="s">
        <v>64</v>
      </c>
      <c r="O177" s="153" t="s">
        <v>129</v>
      </c>
      <c r="P177" s="153" t="s">
        <v>3561</v>
      </c>
      <c r="Q177" s="153"/>
      <c r="R177" s="153" t="s">
        <v>50</v>
      </c>
      <c r="S177" s="153"/>
      <c r="T177" s="153" t="s">
        <v>50</v>
      </c>
      <c r="U177" s="92"/>
      <c r="V177" s="92"/>
      <c r="W177" s="92"/>
      <c r="X177" s="97" t="str">
        <f t="shared" si="22"/>
        <v>SEL-2025 - Select Maintenance 2025</v>
      </c>
      <c r="Y177" s="97" t="str">
        <f>IFERROR(VLOOKUP($D177,PM!$A:$H,2,FALSE),"")</f>
        <v/>
      </c>
      <c r="Z177" s="98">
        <f t="shared" si="23"/>
        <v>45789</v>
      </c>
      <c r="AA177" s="98" t="str">
        <f t="shared" si="24"/>
        <v>Monday</v>
      </c>
      <c r="AB177" s="99" t="str">
        <f t="shared" si="25"/>
        <v>05/16/2025 9:49 PM</v>
      </c>
      <c r="AC177" s="100">
        <f t="shared" si="26"/>
        <v>367</v>
      </c>
      <c r="AD177" s="100" t="str">
        <f t="shared" si="27"/>
        <v>Not Approved On Time</v>
      </c>
      <c r="AE177" s="101">
        <f t="shared" si="28"/>
        <v>4</v>
      </c>
      <c r="AF177" s="124" t="str">
        <f t="shared" si="29"/>
        <v/>
      </c>
      <c r="AG177" s="101" t="str">
        <f t="shared" si="30"/>
        <v>0024 0006 - NTTA DNT Seg 3 Joint Seal</v>
      </c>
      <c r="AH177" s="101" t="str">
        <f t="shared" si="31"/>
        <v>240701 - Diogo P. Favela</v>
      </c>
      <c r="AI177" s="102" t="str">
        <f t="shared" si="32"/>
        <v>Roberto Lumbreras's Crew</v>
      </c>
    </row>
    <row r="178" spans="1:35" ht="15.75" x14ac:dyDescent="0.25">
      <c r="A178" s="153">
        <v>603271</v>
      </c>
      <c r="B178" s="153" t="s">
        <v>615</v>
      </c>
      <c r="C178" s="153" t="s">
        <v>616</v>
      </c>
      <c r="D178" s="153" t="s">
        <v>898</v>
      </c>
      <c r="E178" s="153" t="s">
        <v>899</v>
      </c>
      <c r="F178" s="153" t="s">
        <v>900</v>
      </c>
      <c r="G178" s="153" t="s">
        <v>901</v>
      </c>
      <c r="H178" s="153" t="s">
        <v>558</v>
      </c>
      <c r="I178" s="153">
        <v>11.5</v>
      </c>
      <c r="J178" s="154">
        <v>45789</v>
      </c>
      <c r="K178" s="153" t="s">
        <v>48</v>
      </c>
      <c r="L178" s="153"/>
      <c r="M178" s="153" t="s">
        <v>128</v>
      </c>
      <c r="N178" s="153" t="s">
        <v>64</v>
      </c>
      <c r="O178" s="153" t="s">
        <v>129</v>
      </c>
      <c r="P178" s="153" t="s">
        <v>1254</v>
      </c>
      <c r="Q178" s="153"/>
      <c r="R178" s="153" t="s">
        <v>50</v>
      </c>
      <c r="S178" s="153"/>
      <c r="T178" s="153" t="s">
        <v>50</v>
      </c>
      <c r="U178" s="92"/>
      <c r="V178" s="92"/>
      <c r="W178" s="92"/>
      <c r="X178" s="97" t="str">
        <f t="shared" si="22"/>
        <v>SEL-2025 - Select Maintenance 2025</v>
      </c>
      <c r="Y178" s="97" t="str">
        <f>IFERROR(VLOOKUP($D178,PM!$A:$H,2,FALSE),"")</f>
        <v/>
      </c>
      <c r="Z178" s="98">
        <f t="shared" si="23"/>
        <v>45789</v>
      </c>
      <c r="AA178" s="98" t="str">
        <f t="shared" si="24"/>
        <v>Monday</v>
      </c>
      <c r="AB178" s="99" t="str">
        <f t="shared" si="25"/>
        <v>05/13/2025 6:28 AM</v>
      </c>
      <c r="AC178" s="100">
        <f t="shared" si="26"/>
        <v>367</v>
      </c>
      <c r="AD178" s="100" t="str">
        <f t="shared" si="27"/>
        <v>Not Approved On Time</v>
      </c>
      <c r="AE178" s="101">
        <f t="shared" si="28"/>
        <v>11.5</v>
      </c>
      <c r="AF178" s="124" t="str">
        <f t="shared" si="29"/>
        <v/>
      </c>
      <c r="AG178" s="101" t="str">
        <f t="shared" si="30"/>
        <v>0024 0006 - NTTA DNT Seg 3 Joint Seal</v>
      </c>
      <c r="AH178" s="101" t="str">
        <f t="shared" si="31"/>
        <v>240617 - Stonie B. Brown</v>
      </c>
      <c r="AI178" s="102" t="str">
        <f t="shared" si="32"/>
        <v>Roberto Lumbreras's Crew</v>
      </c>
    </row>
    <row r="179" spans="1:35" ht="15.75" x14ac:dyDescent="0.25">
      <c r="A179" s="153">
        <v>603992</v>
      </c>
      <c r="B179" s="153" t="s">
        <v>615</v>
      </c>
      <c r="C179" s="153" t="s">
        <v>616</v>
      </c>
      <c r="D179" s="153" t="s">
        <v>898</v>
      </c>
      <c r="E179" s="153" t="s">
        <v>899</v>
      </c>
      <c r="F179" s="153" t="s">
        <v>900</v>
      </c>
      <c r="G179" s="153" t="s">
        <v>901</v>
      </c>
      <c r="H179" s="153" t="s">
        <v>558</v>
      </c>
      <c r="I179" s="153">
        <v>13</v>
      </c>
      <c r="J179" s="154">
        <v>45790</v>
      </c>
      <c r="K179" s="153" t="s">
        <v>48</v>
      </c>
      <c r="L179" s="153"/>
      <c r="M179" s="153" t="s">
        <v>128</v>
      </c>
      <c r="N179" s="153" t="s">
        <v>64</v>
      </c>
      <c r="O179" s="153" t="s">
        <v>129</v>
      </c>
      <c r="P179" s="153" t="s">
        <v>2576</v>
      </c>
      <c r="Q179" s="153"/>
      <c r="R179" s="153" t="s">
        <v>50</v>
      </c>
      <c r="S179" s="153"/>
      <c r="T179" s="153" t="s">
        <v>50</v>
      </c>
      <c r="U179" s="92"/>
      <c r="V179" s="92"/>
      <c r="W179" s="92"/>
      <c r="X179" s="97" t="str">
        <f t="shared" si="22"/>
        <v>SEL-2025 - Select Maintenance 2025</v>
      </c>
      <c r="Y179" s="97" t="str">
        <f>IFERROR(VLOOKUP($D179,PM!$A:$H,2,FALSE),"")</f>
        <v/>
      </c>
      <c r="Z179" s="98">
        <f t="shared" si="23"/>
        <v>45790</v>
      </c>
      <c r="AA179" s="98" t="str">
        <f t="shared" si="24"/>
        <v>Tuesday</v>
      </c>
      <c r="AB179" s="99" t="str">
        <f t="shared" si="25"/>
        <v>05/14/2025 5:26 PM</v>
      </c>
      <c r="AC179" s="100">
        <f t="shared" si="26"/>
        <v>367</v>
      </c>
      <c r="AD179" s="100" t="str">
        <f t="shared" si="27"/>
        <v>Not Approved On Time</v>
      </c>
      <c r="AE179" s="101">
        <f t="shared" si="28"/>
        <v>13</v>
      </c>
      <c r="AF179" s="124" t="str">
        <f t="shared" si="29"/>
        <v/>
      </c>
      <c r="AG179" s="101" t="str">
        <f t="shared" si="30"/>
        <v>0024 0006 - NTTA DNT Seg 3 Joint Seal</v>
      </c>
      <c r="AH179" s="101" t="str">
        <f t="shared" si="31"/>
        <v>240617 - Stonie B. Brown</v>
      </c>
      <c r="AI179" s="102" t="str">
        <f t="shared" si="32"/>
        <v>Roberto Lumbreras's Crew</v>
      </c>
    </row>
    <row r="180" spans="1:35" ht="15.75" x14ac:dyDescent="0.25">
      <c r="A180" s="153">
        <v>604670</v>
      </c>
      <c r="B180" s="153" t="s">
        <v>615</v>
      </c>
      <c r="C180" s="153" t="s">
        <v>616</v>
      </c>
      <c r="D180" s="153" t="s">
        <v>898</v>
      </c>
      <c r="E180" s="153" t="s">
        <v>899</v>
      </c>
      <c r="F180" s="153" t="s">
        <v>900</v>
      </c>
      <c r="G180" s="153" t="s">
        <v>901</v>
      </c>
      <c r="H180" s="153" t="s">
        <v>558</v>
      </c>
      <c r="I180" s="153">
        <v>12.5</v>
      </c>
      <c r="J180" s="154">
        <v>45791</v>
      </c>
      <c r="K180" s="153" t="s">
        <v>48</v>
      </c>
      <c r="L180" s="153"/>
      <c r="M180" s="153" t="s">
        <v>128</v>
      </c>
      <c r="N180" s="153" t="s">
        <v>64</v>
      </c>
      <c r="O180" s="153" t="s">
        <v>129</v>
      </c>
      <c r="P180" s="153" t="s">
        <v>3225</v>
      </c>
      <c r="Q180" s="153"/>
      <c r="R180" s="153" t="s">
        <v>50</v>
      </c>
      <c r="S180" s="153"/>
      <c r="T180" s="153" t="s">
        <v>50</v>
      </c>
      <c r="U180" s="92"/>
      <c r="V180" s="92"/>
      <c r="W180" s="92"/>
      <c r="X180" s="97" t="str">
        <f t="shared" si="22"/>
        <v>SEL-2025 - Select Maintenance 2025</v>
      </c>
      <c r="Y180" s="97" t="str">
        <f>IFERROR(VLOOKUP($D180,PM!$A:$H,2,FALSE),"")</f>
        <v/>
      </c>
      <c r="Z180" s="98">
        <f t="shared" si="23"/>
        <v>45791</v>
      </c>
      <c r="AA180" s="98" t="str">
        <f t="shared" si="24"/>
        <v>Wednesday</v>
      </c>
      <c r="AB180" s="99" t="str">
        <f t="shared" si="25"/>
        <v>05/16/2025 7:06 AM</v>
      </c>
      <c r="AC180" s="100">
        <f t="shared" si="26"/>
        <v>367</v>
      </c>
      <c r="AD180" s="100" t="str">
        <f t="shared" si="27"/>
        <v>Not Approved On Time</v>
      </c>
      <c r="AE180" s="101">
        <f t="shared" si="28"/>
        <v>12.5</v>
      </c>
      <c r="AF180" s="124" t="str">
        <f t="shared" si="29"/>
        <v/>
      </c>
      <c r="AG180" s="101" t="str">
        <f t="shared" si="30"/>
        <v>0024 0006 - NTTA DNT Seg 3 Joint Seal</v>
      </c>
      <c r="AH180" s="101" t="str">
        <f t="shared" si="31"/>
        <v>240617 - Stonie B. Brown</v>
      </c>
      <c r="AI180" s="102" t="str">
        <f t="shared" si="32"/>
        <v>Roberto Lumbreras's Crew</v>
      </c>
    </row>
    <row r="181" spans="1:35" ht="15.75" x14ac:dyDescent="0.25">
      <c r="A181" s="153">
        <v>604709</v>
      </c>
      <c r="B181" s="153" t="s">
        <v>615</v>
      </c>
      <c r="C181" s="153" t="s">
        <v>616</v>
      </c>
      <c r="D181" s="153" t="s">
        <v>898</v>
      </c>
      <c r="E181" s="153" t="s">
        <v>899</v>
      </c>
      <c r="F181" s="153" t="s">
        <v>900</v>
      </c>
      <c r="G181" s="153" t="s">
        <v>901</v>
      </c>
      <c r="H181" s="153" t="s">
        <v>558</v>
      </c>
      <c r="I181" s="153">
        <v>12</v>
      </c>
      <c r="J181" s="154">
        <v>45792</v>
      </c>
      <c r="K181" s="153" t="s">
        <v>48</v>
      </c>
      <c r="L181" s="153"/>
      <c r="M181" s="153" t="s">
        <v>128</v>
      </c>
      <c r="N181" s="153" t="s">
        <v>64</v>
      </c>
      <c r="O181" s="153" t="s">
        <v>129</v>
      </c>
      <c r="P181" s="153" t="s">
        <v>3223</v>
      </c>
      <c r="Q181" s="153"/>
      <c r="R181" s="153" t="s">
        <v>50</v>
      </c>
      <c r="S181" s="153"/>
      <c r="T181" s="153" t="s">
        <v>50</v>
      </c>
      <c r="U181" s="92"/>
      <c r="V181" s="92"/>
      <c r="W181" s="92"/>
      <c r="X181" s="97" t="str">
        <f t="shared" si="22"/>
        <v>SEL-2025 - Select Maintenance 2025</v>
      </c>
      <c r="Y181" s="97" t="str">
        <f>IFERROR(VLOOKUP($D181,PM!$A:$H,2,FALSE),"")</f>
        <v/>
      </c>
      <c r="Z181" s="98">
        <f t="shared" si="23"/>
        <v>45792</v>
      </c>
      <c r="AA181" s="98" t="str">
        <f t="shared" si="24"/>
        <v>Thursday</v>
      </c>
      <c r="AB181" s="99" t="str">
        <f t="shared" si="25"/>
        <v>05/16/2025 7:20 AM</v>
      </c>
      <c r="AC181" s="100">
        <f t="shared" si="26"/>
        <v>367</v>
      </c>
      <c r="AD181" s="100" t="str">
        <f t="shared" si="27"/>
        <v>Not Approved On Time</v>
      </c>
      <c r="AE181" s="101">
        <f t="shared" si="28"/>
        <v>12</v>
      </c>
      <c r="AF181" s="124" t="str">
        <f t="shared" si="29"/>
        <v/>
      </c>
      <c r="AG181" s="101" t="str">
        <f t="shared" si="30"/>
        <v>0024 0006 - NTTA DNT Seg 3 Joint Seal</v>
      </c>
      <c r="AH181" s="101" t="str">
        <f t="shared" si="31"/>
        <v>240617 - Stonie B. Brown</v>
      </c>
      <c r="AI181" s="102" t="str">
        <f t="shared" si="32"/>
        <v>Roberto Lumbreras's Crew</v>
      </c>
    </row>
    <row r="182" spans="1:35" ht="15.75" x14ac:dyDescent="0.25">
      <c r="A182" s="153">
        <v>604710</v>
      </c>
      <c r="B182" s="153" t="s">
        <v>885</v>
      </c>
      <c r="C182" s="153" t="s">
        <v>886</v>
      </c>
      <c r="D182" s="153" t="s">
        <v>898</v>
      </c>
      <c r="E182" s="153" t="s">
        <v>899</v>
      </c>
      <c r="F182" s="153" t="s">
        <v>900</v>
      </c>
      <c r="G182" s="153" t="s">
        <v>901</v>
      </c>
      <c r="H182" s="153" t="s">
        <v>558</v>
      </c>
      <c r="I182" s="153">
        <v>12</v>
      </c>
      <c r="J182" s="154">
        <v>45792</v>
      </c>
      <c r="K182" s="153" t="s">
        <v>48</v>
      </c>
      <c r="L182" s="153"/>
      <c r="M182" s="153" t="s">
        <v>128</v>
      </c>
      <c r="N182" s="153" t="s">
        <v>64</v>
      </c>
      <c r="O182" s="153" t="s">
        <v>129</v>
      </c>
      <c r="P182" s="153" t="s">
        <v>3223</v>
      </c>
      <c r="Q182" s="153"/>
      <c r="R182" s="153" t="s">
        <v>50</v>
      </c>
      <c r="S182" s="153"/>
      <c r="T182" s="153" t="s">
        <v>50</v>
      </c>
      <c r="U182" s="92"/>
      <c r="V182" s="92"/>
      <c r="W182" s="92"/>
      <c r="X182" s="97" t="str">
        <f t="shared" si="22"/>
        <v>SEL-2025 - Select Maintenance 2025</v>
      </c>
      <c r="Y182" s="97" t="str">
        <f>IFERROR(VLOOKUP($D182,PM!$A:$H,2,FALSE),"")</f>
        <v/>
      </c>
      <c r="Z182" s="98">
        <f t="shared" si="23"/>
        <v>45792</v>
      </c>
      <c r="AA182" s="98" t="str">
        <f t="shared" si="24"/>
        <v>Thursday</v>
      </c>
      <c r="AB182" s="99" t="str">
        <f t="shared" si="25"/>
        <v>05/16/2025 7:20 AM</v>
      </c>
      <c r="AC182" s="100">
        <f t="shared" si="26"/>
        <v>367</v>
      </c>
      <c r="AD182" s="100" t="str">
        <f t="shared" si="27"/>
        <v>Not Approved On Time</v>
      </c>
      <c r="AE182" s="101">
        <f t="shared" si="28"/>
        <v>12</v>
      </c>
      <c r="AF182" s="124" t="str">
        <f t="shared" si="29"/>
        <v/>
      </c>
      <c r="AG182" s="101" t="str">
        <f t="shared" si="30"/>
        <v>0024 0006 - NTTA DNT Seg 3 Joint Seal</v>
      </c>
      <c r="AH182" s="101" t="str">
        <f t="shared" si="31"/>
        <v>240818 - Xavier Martinez</v>
      </c>
      <c r="AI182" s="102" t="str">
        <f t="shared" si="32"/>
        <v>Roberto Lumbreras's Crew</v>
      </c>
    </row>
    <row r="183" spans="1:35" ht="15.75" x14ac:dyDescent="0.25">
      <c r="A183" s="153">
        <v>603270</v>
      </c>
      <c r="B183" s="153" t="s">
        <v>885</v>
      </c>
      <c r="C183" s="153" t="s">
        <v>886</v>
      </c>
      <c r="D183" s="153" t="s">
        <v>898</v>
      </c>
      <c r="E183" s="153" t="s">
        <v>899</v>
      </c>
      <c r="F183" s="153" t="s">
        <v>900</v>
      </c>
      <c r="G183" s="153" t="s">
        <v>901</v>
      </c>
      <c r="H183" s="153" t="s">
        <v>558</v>
      </c>
      <c r="I183" s="153">
        <v>11.5</v>
      </c>
      <c r="J183" s="154">
        <v>45789</v>
      </c>
      <c r="K183" s="153" t="s">
        <v>48</v>
      </c>
      <c r="L183" s="153"/>
      <c r="M183" s="153" t="s">
        <v>128</v>
      </c>
      <c r="N183" s="153" t="s">
        <v>64</v>
      </c>
      <c r="O183" s="153" t="s">
        <v>129</v>
      </c>
      <c r="P183" s="153" t="s">
        <v>1254</v>
      </c>
      <c r="Q183" s="153"/>
      <c r="R183" s="153" t="s">
        <v>50</v>
      </c>
      <c r="S183" s="153"/>
      <c r="T183" s="153" t="s">
        <v>50</v>
      </c>
      <c r="U183" s="92"/>
      <c r="V183" s="92"/>
      <c r="W183" s="92"/>
      <c r="X183" s="97" t="str">
        <f t="shared" si="22"/>
        <v>SEL-2025 - Select Maintenance 2025</v>
      </c>
      <c r="Y183" s="97" t="str">
        <f>IFERROR(VLOOKUP($D183,PM!$A:$H,2,FALSE),"")</f>
        <v/>
      </c>
      <c r="Z183" s="98">
        <f t="shared" si="23"/>
        <v>45789</v>
      </c>
      <c r="AA183" s="98" t="str">
        <f t="shared" si="24"/>
        <v>Monday</v>
      </c>
      <c r="AB183" s="99" t="str">
        <f t="shared" si="25"/>
        <v>05/13/2025 6:28 AM</v>
      </c>
      <c r="AC183" s="100">
        <f t="shared" si="26"/>
        <v>367</v>
      </c>
      <c r="AD183" s="100" t="str">
        <f t="shared" si="27"/>
        <v>Not Approved On Time</v>
      </c>
      <c r="AE183" s="101">
        <f t="shared" si="28"/>
        <v>11.5</v>
      </c>
      <c r="AF183" s="124" t="str">
        <f t="shared" si="29"/>
        <v/>
      </c>
      <c r="AG183" s="101" t="str">
        <f t="shared" si="30"/>
        <v>0024 0006 - NTTA DNT Seg 3 Joint Seal</v>
      </c>
      <c r="AH183" s="101" t="str">
        <f t="shared" si="31"/>
        <v>240818 - Xavier Martinez</v>
      </c>
      <c r="AI183" s="102" t="str">
        <f t="shared" si="32"/>
        <v>Roberto Lumbreras's Crew</v>
      </c>
    </row>
    <row r="184" spans="1:35" ht="15.75" x14ac:dyDescent="0.25">
      <c r="A184" s="153">
        <v>603993</v>
      </c>
      <c r="B184" s="153" t="s">
        <v>885</v>
      </c>
      <c r="C184" s="153" t="s">
        <v>886</v>
      </c>
      <c r="D184" s="153" t="s">
        <v>898</v>
      </c>
      <c r="E184" s="153" t="s">
        <v>899</v>
      </c>
      <c r="F184" s="153" t="s">
        <v>900</v>
      </c>
      <c r="G184" s="153" t="s">
        <v>901</v>
      </c>
      <c r="H184" s="153" t="s">
        <v>558</v>
      </c>
      <c r="I184" s="153">
        <v>12.5</v>
      </c>
      <c r="J184" s="154">
        <v>45790</v>
      </c>
      <c r="K184" s="153" t="s">
        <v>48</v>
      </c>
      <c r="L184" s="153"/>
      <c r="M184" s="153" t="s">
        <v>128</v>
      </c>
      <c r="N184" s="153" t="s">
        <v>64</v>
      </c>
      <c r="O184" s="153" t="s">
        <v>129</v>
      </c>
      <c r="P184" s="153" t="s">
        <v>2576</v>
      </c>
      <c r="Q184" s="153"/>
      <c r="R184" s="153" t="s">
        <v>50</v>
      </c>
      <c r="S184" s="153"/>
      <c r="T184" s="153" t="s">
        <v>50</v>
      </c>
      <c r="U184" s="92"/>
      <c r="V184" s="92"/>
      <c r="W184" s="92"/>
      <c r="X184" s="97" t="str">
        <f t="shared" si="22"/>
        <v>SEL-2025 - Select Maintenance 2025</v>
      </c>
      <c r="Y184" s="97" t="str">
        <f>IFERROR(VLOOKUP($D184,PM!$A:$H,2,FALSE),"")</f>
        <v/>
      </c>
      <c r="Z184" s="98">
        <f t="shared" si="23"/>
        <v>45790</v>
      </c>
      <c r="AA184" s="98" t="str">
        <f t="shared" si="24"/>
        <v>Tuesday</v>
      </c>
      <c r="AB184" s="99" t="str">
        <f t="shared" si="25"/>
        <v>05/14/2025 5:26 PM</v>
      </c>
      <c r="AC184" s="100">
        <f t="shared" si="26"/>
        <v>367</v>
      </c>
      <c r="AD184" s="100" t="str">
        <f t="shared" si="27"/>
        <v>Not Approved On Time</v>
      </c>
      <c r="AE184" s="101">
        <f t="shared" si="28"/>
        <v>12.5</v>
      </c>
      <c r="AF184" s="124" t="str">
        <f t="shared" si="29"/>
        <v/>
      </c>
      <c r="AG184" s="101" t="str">
        <f t="shared" si="30"/>
        <v>0024 0006 - NTTA DNT Seg 3 Joint Seal</v>
      </c>
      <c r="AH184" s="101" t="str">
        <f t="shared" si="31"/>
        <v>240818 - Xavier Martinez</v>
      </c>
      <c r="AI184" s="102" t="str">
        <f t="shared" si="32"/>
        <v>Roberto Lumbreras's Crew</v>
      </c>
    </row>
    <row r="185" spans="1:35" ht="15.75" x14ac:dyDescent="0.25">
      <c r="A185" s="153">
        <v>604708</v>
      </c>
      <c r="B185" s="153" t="s">
        <v>560</v>
      </c>
      <c r="C185" s="153" t="s">
        <v>129</v>
      </c>
      <c r="D185" s="153" t="s">
        <v>898</v>
      </c>
      <c r="E185" s="153" t="s">
        <v>899</v>
      </c>
      <c r="F185" s="153" t="s">
        <v>900</v>
      </c>
      <c r="G185" s="153" t="s">
        <v>901</v>
      </c>
      <c r="H185" s="153" t="s">
        <v>558</v>
      </c>
      <c r="I185" s="153">
        <v>12</v>
      </c>
      <c r="J185" s="154">
        <v>45792</v>
      </c>
      <c r="K185" s="153" t="s">
        <v>48</v>
      </c>
      <c r="L185" s="153"/>
      <c r="M185" s="153" t="s">
        <v>128</v>
      </c>
      <c r="N185" s="153" t="s">
        <v>64</v>
      </c>
      <c r="O185" s="153" t="s">
        <v>129</v>
      </c>
      <c r="P185" s="153" t="s">
        <v>3223</v>
      </c>
      <c r="Q185" s="153"/>
      <c r="R185" s="153" t="s">
        <v>50</v>
      </c>
      <c r="S185" s="153"/>
      <c r="T185" s="153" t="s">
        <v>50</v>
      </c>
      <c r="U185" s="92"/>
      <c r="V185" s="92"/>
      <c r="W185" s="92"/>
      <c r="X185" s="97" t="str">
        <f t="shared" si="22"/>
        <v>SEL-2025 - Select Maintenance 2025</v>
      </c>
      <c r="Y185" s="97" t="str">
        <f>IFERROR(VLOOKUP($D185,PM!$A:$H,2,FALSE),"")</f>
        <v/>
      </c>
      <c r="Z185" s="98">
        <f t="shared" si="23"/>
        <v>45792</v>
      </c>
      <c r="AA185" s="98" t="str">
        <f t="shared" si="24"/>
        <v>Thursday</v>
      </c>
      <c r="AB185" s="99" t="str">
        <f t="shared" si="25"/>
        <v>05/16/2025 7:20 AM</v>
      </c>
      <c r="AC185" s="100">
        <f t="shared" si="26"/>
        <v>367</v>
      </c>
      <c r="AD185" s="100" t="str">
        <f t="shared" si="27"/>
        <v>Not Approved On Time</v>
      </c>
      <c r="AE185" s="101">
        <f t="shared" si="28"/>
        <v>12</v>
      </c>
      <c r="AF185" s="124" t="str">
        <f t="shared" si="29"/>
        <v/>
      </c>
      <c r="AG185" s="101" t="str">
        <f t="shared" si="30"/>
        <v>0024 0006 - NTTA DNT Seg 3 Joint Seal</v>
      </c>
      <c r="AH185" s="101" t="str">
        <f t="shared" si="31"/>
        <v>240164 - Roberto Lumbreras</v>
      </c>
      <c r="AI185" s="102" t="str">
        <f t="shared" si="32"/>
        <v>Roberto Lumbreras's Crew</v>
      </c>
    </row>
    <row r="186" spans="1:35" ht="15.75" x14ac:dyDescent="0.25">
      <c r="A186" s="153">
        <v>603995</v>
      </c>
      <c r="B186" s="153" t="s">
        <v>560</v>
      </c>
      <c r="C186" s="153" t="s">
        <v>129</v>
      </c>
      <c r="D186" s="153" t="s">
        <v>898</v>
      </c>
      <c r="E186" s="153" t="s">
        <v>899</v>
      </c>
      <c r="F186" s="153" t="s">
        <v>900</v>
      </c>
      <c r="G186" s="153" t="s">
        <v>901</v>
      </c>
      <c r="H186" s="153" t="s">
        <v>558</v>
      </c>
      <c r="I186" s="153">
        <v>12</v>
      </c>
      <c r="J186" s="154">
        <v>45790</v>
      </c>
      <c r="K186" s="153" t="s">
        <v>48</v>
      </c>
      <c r="L186" s="153"/>
      <c r="M186" s="153" t="s">
        <v>128</v>
      </c>
      <c r="N186" s="153" t="s">
        <v>64</v>
      </c>
      <c r="O186" s="153" t="s">
        <v>129</v>
      </c>
      <c r="P186" s="153" t="s">
        <v>2576</v>
      </c>
      <c r="Q186" s="153"/>
      <c r="R186" s="153" t="s">
        <v>50</v>
      </c>
      <c r="S186" s="153"/>
      <c r="T186" s="153" t="s">
        <v>50</v>
      </c>
      <c r="U186" s="92"/>
      <c r="V186" s="92"/>
      <c r="W186" s="92"/>
      <c r="X186" s="97" t="str">
        <f t="shared" si="22"/>
        <v>SEL-2025 - Select Maintenance 2025</v>
      </c>
      <c r="Y186" s="97" t="str">
        <f>IFERROR(VLOOKUP($D186,PM!$A:$H,2,FALSE),"")</f>
        <v/>
      </c>
      <c r="Z186" s="98">
        <f t="shared" si="23"/>
        <v>45790</v>
      </c>
      <c r="AA186" s="98" t="str">
        <f t="shared" si="24"/>
        <v>Tuesday</v>
      </c>
      <c r="AB186" s="99" t="str">
        <f t="shared" si="25"/>
        <v>05/14/2025 5:26 PM</v>
      </c>
      <c r="AC186" s="100">
        <f t="shared" si="26"/>
        <v>367</v>
      </c>
      <c r="AD186" s="100" t="str">
        <f t="shared" si="27"/>
        <v>Not Approved On Time</v>
      </c>
      <c r="AE186" s="101">
        <f t="shared" si="28"/>
        <v>12</v>
      </c>
      <c r="AF186" s="124" t="str">
        <f t="shared" si="29"/>
        <v/>
      </c>
      <c r="AG186" s="101" t="str">
        <f t="shared" si="30"/>
        <v>0024 0006 - NTTA DNT Seg 3 Joint Seal</v>
      </c>
      <c r="AH186" s="101" t="str">
        <f t="shared" si="31"/>
        <v>240164 - Roberto Lumbreras</v>
      </c>
      <c r="AI186" s="102" t="str">
        <f t="shared" si="32"/>
        <v>Roberto Lumbreras's Crew</v>
      </c>
    </row>
    <row r="187" spans="1:35" ht="15.75" x14ac:dyDescent="0.25">
      <c r="A187" s="153">
        <v>604669</v>
      </c>
      <c r="B187" s="153" t="s">
        <v>560</v>
      </c>
      <c r="C187" s="153" t="s">
        <v>129</v>
      </c>
      <c r="D187" s="153" t="s">
        <v>898</v>
      </c>
      <c r="E187" s="153" t="s">
        <v>899</v>
      </c>
      <c r="F187" s="153" t="s">
        <v>900</v>
      </c>
      <c r="G187" s="153" t="s">
        <v>901</v>
      </c>
      <c r="H187" s="153" t="s">
        <v>558</v>
      </c>
      <c r="I187" s="153">
        <v>12</v>
      </c>
      <c r="J187" s="154">
        <v>45791</v>
      </c>
      <c r="K187" s="153" t="s">
        <v>48</v>
      </c>
      <c r="L187" s="153"/>
      <c r="M187" s="153" t="s">
        <v>128</v>
      </c>
      <c r="N187" s="153" t="s">
        <v>64</v>
      </c>
      <c r="O187" s="153" t="s">
        <v>129</v>
      </c>
      <c r="P187" s="153" t="s">
        <v>3225</v>
      </c>
      <c r="Q187" s="153"/>
      <c r="R187" s="153" t="s">
        <v>50</v>
      </c>
      <c r="S187" s="153"/>
      <c r="T187" s="153" t="s">
        <v>50</v>
      </c>
      <c r="U187" s="92"/>
      <c r="V187" s="92"/>
      <c r="W187" s="92"/>
      <c r="X187" s="97" t="str">
        <f t="shared" si="22"/>
        <v>SEL-2025 - Select Maintenance 2025</v>
      </c>
      <c r="Y187" s="97" t="str">
        <f>IFERROR(VLOOKUP($D187,PM!$A:$H,2,FALSE),"")</f>
        <v/>
      </c>
      <c r="Z187" s="98">
        <f t="shared" si="23"/>
        <v>45791</v>
      </c>
      <c r="AA187" s="98" t="str">
        <f t="shared" si="24"/>
        <v>Wednesday</v>
      </c>
      <c r="AB187" s="99" t="str">
        <f t="shared" si="25"/>
        <v>05/16/2025 7:06 AM</v>
      </c>
      <c r="AC187" s="100">
        <f t="shared" si="26"/>
        <v>367</v>
      </c>
      <c r="AD187" s="100" t="str">
        <f t="shared" si="27"/>
        <v>Not Approved On Time</v>
      </c>
      <c r="AE187" s="101">
        <f t="shared" si="28"/>
        <v>12</v>
      </c>
      <c r="AF187" s="124" t="str">
        <f t="shared" si="29"/>
        <v/>
      </c>
      <c r="AG187" s="101" t="str">
        <f t="shared" si="30"/>
        <v>0024 0006 - NTTA DNT Seg 3 Joint Seal</v>
      </c>
      <c r="AH187" s="101" t="str">
        <f t="shared" si="31"/>
        <v>240164 - Roberto Lumbreras</v>
      </c>
      <c r="AI187" s="102" t="str">
        <f t="shared" si="32"/>
        <v>Roberto Lumbreras's Crew</v>
      </c>
    </row>
    <row r="188" spans="1:35" ht="15.75" x14ac:dyDescent="0.25">
      <c r="A188" s="153">
        <v>603272</v>
      </c>
      <c r="B188" s="153" t="s">
        <v>560</v>
      </c>
      <c r="C188" s="153" t="s">
        <v>129</v>
      </c>
      <c r="D188" s="153" t="s">
        <v>898</v>
      </c>
      <c r="E188" s="153" t="s">
        <v>899</v>
      </c>
      <c r="F188" s="153" t="s">
        <v>900</v>
      </c>
      <c r="G188" s="153" t="s">
        <v>901</v>
      </c>
      <c r="H188" s="153" t="s">
        <v>558</v>
      </c>
      <c r="I188" s="153">
        <v>12</v>
      </c>
      <c r="J188" s="154">
        <v>45789</v>
      </c>
      <c r="K188" s="153" t="s">
        <v>48</v>
      </c>
      <c r="L188" s="153"/>
      <c r="M188" s="153" t="s">
        <v>128</v>
      </c>
      <c r="N188" s="153" t="s">
        <v>64</v>
      </c>
      <c r="O188" s="153" t="s">
        <v>129</v>
      </c>
      <c r="P188" s="153" t="s">
        <v>1254</v>
      </c>
      <c r="Q188" s="153"/>
      <c r="R188" s="153" t="s">
        <v>50</v>
      </c>
      <c r="S188" s="153"/>
      <c r="T188" s="153" t="s">
        <v>50</v>
      </c>
      <c r="U188" s="92"/>
      <c r="V188" s="92"/>
      <c r="W188" s="92"/>
      <c r="X188" s="97" t="str">
        <f t="shared" si="22"/>
        <v>SEL-2025 - Select Maintenance 2025</v>
      </c>
      <c r="Y188" s="97" t="str">
        <f>IFERROR(VLOOKUP($D188,PM!$A:$H,2,FALSE),"")</f>
        <v/>
      </c>
      <c r="Z188" s="98">
        <f t="shared" si="23"/>
        <v>45789</v>
      </c>
      <c r="AA188" s="98" t="str">
        <f t="shared" si="24"/>
        <v>Monday</v>
      </c>
      <c r="AB188" s="99" t="str">
        <f t="shared" si="25"/>
        <v>05/13/2025 6:28 AM</v>
      </c>
      <c r="AC188" s="100">
        <f t="shared" si="26"/>
        <v>367</v>
      </c>
      <c r="AD188" s="100" t="str">
        <f t="shared" si="27"/>
        <v>Not Approved On Time</v>
      </c>
      <c r="AE188" s="101">
        <f t="shared" si="28"/>
        <v>12</v>
      </c>
      <c r="AF188" s="124" t="str">
        <f t="shared" si="29"/>
        <v/>
      </c>
      <c r="AG188" s="101" t="str">
        <f t="shared" si="30"/>
        <v>0024 0006 - NTTA DNT Seg 3 Joint Seal</v>
      </c>
      <c r="AH188" s="101" t="str">
        <f t="shared" si="31"/>
        <v>240164 - Roberto Lumbreras</v>
      </c>
      <c r="AI188" s="102" t="str">
        <f t="shared" si="32"/>
        <v>Roberto Lumbreras's Crew</v>
      </c>
    </row>
    <row r="189" spans="1:35" ht="15.75" x14ac:dyDescent="0.25">
      <c r="A189" s="153">
        <v>604969</v>
      </c>
      <c r="B189" s="153" t="s">
        <v>931</v>
      </c>
      <c r="C189" s="153" t="s">
        <v>932</v>
      </c>
      <c r="D189" s="153" t="s">
        <v>142</v>
      </c>
      <c r="E189" s="153" t="s">
        <v>143</v>
      </c>
      <c r="F189" s="153" t="s">
        <v>57</v>
      </c>
      <c r="G189" s="153" t="s">
        <v>1061</v>
      </c>
      <c r="H189" s="153" t="s">
        <v>558</v>
      </c>
      <c r="I189" s="153">
        <v>1.5</v>
      </c>
      <c r="J189" s="154">
        <v>45793</v>
      </c>
      <c r="K189" s="153" t="s">
        <v>48</v>
      </c>
      <c r="L189" s="153"/>
      <c r="M189" s="153" t="s">
        <v>128</v>
      </c>
      <c r="N189" s="153" t="s">
        <v>64</v>
      </c>
      <c r="O189" s="153" t="s">
        <v>129</v>
      </c>
      <c r="P189" s="153" t="s">
        <v>3564</v>
      </c>
      <c r="Q189" s="153"/>
      <c r="R189" s="153" t="s">
        <v>50</v>
      </c>
      <c r="S189" s="153"/>
      <c r="T189" s="153" t="s">
        <v>50</v>
      </c>
      <c r="U189" s="92"/>
      <c r="V189" s="92"/>
      <c r="W189" s="92"/>
      <c r="X189" s="97" t="str">
        <f t="shared" si="22"/>
        <v>2024-012 - Dallas IH 635 U-Turn Bridge</v>
      </c>
      <c r="Y189" s="97" t="str">
        <f>IFERROR(VLOOKUP($D189,PM!$A:$H,2,FALSE),"")</f>
        <v>Adam H. Goode</v>
      </c>
      <c r="Z189" s="98">
        <f t="shared" si="23"/>
        <v>45793</v>
      </c>
      <c r="AA189" s="98" t="str">
        <f t="shared" si="24"/>
        <v>Friday</v>
      </c>
      <c r="AB189" s="99" t="str">
        <f t="shared" si="25"/>
        <v>05/16/2025 9:37 PM</v>
      </c>
      <c r="AC189" s="100">
        <f t="shared" si="26"/>
        <v>367</v>
      </c>
      <c r="AD189" s="100" t="str">
        <f t="shared" si="27"/>
        <v>Not Approved On Time</v>
      </c>
      <c r="AE189" s="101">
        <f t="shared" si="28"/>
        <v>1.5</v>
      </c>
      <c r="AF189" s="124" t="str">
        <f t="shared" si="29"/>
        <v/>
      </c>
      <c r="AG189" s="101" t="str">
        <f t="shared" si="30"/>
        <v>502 6001B - TRAFF Daily Ops</v>
      </c>
      <c r="AH189" s="101" t="str">
        <f t="shared" si="31"/>
        <v>240494 - Juan B. Hernandez</v>
      </c>
      <c r="AI189" s="102" t="str">
        <f t="shared" si="32"/>
        <v>Roberto Lumbreras's Crew</v>
      </c>
    </row>
    <row r="190" spans="1:35" ht="15.75" x14ac:dyDescent="0.25">
      <c r="A190" s="153">
        <v>604970</v>
      </c>
      <c r="B190" s="153" t="s">
        <v>931</v>
      </c>
      <c r="C190" s="153" t="s">
        <v>932</v>
      </c>
      <c r="D190" s="153" t="s">
        <v>95</v>
      </c>
      <c r="E190" s="153" t="s">
        <v>96</v>
      </c>
      <c r="F190" s="153" t="s">
        <v>611</v>
      </c>
      <c r="G190" s="153" t="s">
        <v>612</v>
      </c>
      <c r="H190" s="153" t="s">
        <v>558</v>
      </c>
      <c r="I190" s="153">
        <v>9</v>
      </c>
      <c r="J190" s="154">
        <v>45793</v>
      </c>
      <c r="K190" s="153" t="s">
        <v>48</v>
      </c>
      <c r="L190" s="153"/>
      <c r="M190" s="153" t="s">
        <v>128</v>
      </c>
      <c r="N190" s="153" t="s">
        <v>64</v>
      </c>
      <c r="O190" s="153" t="s">
        <v>129</v>
      </c>
      <c r="P190" s="153" t="s">
        <v>3565</v>
      </c>
      <c r="Q190" s="153"/>
      <c r="R190" s="153" t="s">
        <v>50</v>
      </c>
      <c r="S190" s="153"/>
      <c r="T190" s="153" t="s">
        <v>50</v>
      </c>
      <c r="U190" s="92"/>
      <c r="V190" s="92"/>
      <c r="W190" s="92"/>
      <c r="X190" s="97" t="str">
        <f t="shared" si="22"/>
        <v>2024-004 - City of Dallas Sidewalk 2024</v>
      </c>
      <c r="Y190" s="97" t="str">
        <f>IFERROR(VLOOKUP($D190,PM!$A:$H,2,FALSE),"")</f>
        <v>Adam H. Goode</v>
      </c>
      <c r="Z190" s="98">
        <f t="shared" si="23"/>
        <v>45793</v>
      </c>
      <c r="AA190" s="98" t="str">
        <f t="shared" si="24"/>
        <v>Friday</v>
      </c>
      <c r="AB190" s="99" t="str">
        <f t="shared" si="25"/>
        <v>05/16/2025 9:38 PM</v>
      </c>
      <c r="AC190" s="100">
        <f t="shared" si="26"/>
        <v>367</v>
      </c>
      <c r="AD190" s="100" t="str">
        <f t="shared" si="27"/>
        <v>Not Approved On Time</v>
      </c>
      <c r="AE190" s="101">
        <f t="shared" si="28"/>
        <v>9</v>
      </c>
      <c r="AF190" s="124" t="str">
        <f t="shared" si="29"/>
        <v/>
      </c>
      <c r="AG190" s="101" t="str">
        <f t="shared" si="30"/>
        <v>580 4000A - 1601A TRAFFIC CONTROL</v>
      </c>
      <c r="AH190" s="101" t="str">
        <f t="shared" si="31"/>
        <v>240494 - Juan B. Hernandez</v>
      </c>
      <c r="AI190" s="102" t="str">
        <f t="shared" si="32"/>
        <v>Roberto Lumbreras's Crew</v>
      </c>
    </row>
    <row r="191" spans="1:35" ht="15.75" x14ac:dyDescent="0.25">
      <c r="A191" s="153">
        <v>604971</v>
      </c>
      <c r="B191" s="153" t="s">
        <v>977</v>
      </c>
      <c r="C191" s="153" t="s">
        <v>978</v>
      </c>
      <c r="D191" s="153" t="s">
        <v>95</v>
      </c>
      <c r="E191" s="153" t="s">
        <v>96</v>
      </c>
      <c r="F191" s="153" t="s">
        <v>611</v>
      </c>
      <c r="G191" s="153" t="s">
        <v>612</v>
      </c>
      <c r="H191" s="153" t="s">
        <v>558</v>
      </c>
      <c r="I191" s="153">
        <v>2</v>
      </c>
      <c r="J191" s="154">
        <v>45793</v>
      </c>
      <c r="K191" s="153" t="s">
        <v>48</v>
      </c>
      <c r="L191" s="153"/>
      <c r="M191" s="153" t="s">
        <v>128</v>
      </c>
      <c r="N191" s="153" t="s">
        <v>64</v>
      </c>
      <c r="O191" s="153" t="s">
        <v>129</v>
      </c>
      <c r="P191" s="153" t="s">
        <v>3566</v>
      </c>
      <c r="Q191" s="153"/>
      <c r="R191" s="153" t="s">
        <v>50</v>
      </c>
      <c r="S191" s="153"/>
      <c r="T191" s="153" t="s">
        <v>50</v>
      </c>
      <c r="U191" s="92"/>
      <c r="V191" s="92"/>
      <c r="W191" s="92"/>
      <c r="X191" s="97" t="str">
        <f t="shared" si="22"/>
        <v>2024-004 - City of Dallas Sidewalk 2024</v>
      </c>
      <c r="Y191" s="97" t="str">
        <f>IFERROR(VLOOKUP($D191,PM!$A:$H,2,FALSE),"")</f>
        <v>Adam H. Goode</v>
      </c>
      <c r="Z191" s="98">
        <f t="shared" si="23"/>
        <v>45793</v>
      </c>
      <c r="AA191" s="98" t="str">
        <f t="shared" si="24"/>
        <v>Friday</v>
      </c>
      <c r="AB191" s="99" t="str">
        <f t="shared" si="25"/>
        <v>05/16/2025 9:39 PM</v>
      </c>
      <c r="AC191" s="100">
        <f t="shared" si="26"/>
        <v>367</v>
      </c>
      <c r="AD191" s="100" t="str">
        <f t="shared" si="27"/>
        <v>Not Approved On Time</v>
      </c>
      <c r="AE191" s="101">
        <f t="shared" si="28"/>
        <v>2</v>
      </c>
      <c r="AF191" s="124" t="str">
        <f t="shared" si="29"/>
        <v/>
      </c>
      <c r="AG191" s="101" t="str">
        <f t="shared" si="30"/>
        <v>580 4000A - 1601A TRAFFIC CONTROL</v>
      </c>
      <c r="AH191" s="101" t="str">
        <f t="shared" si="31"/>
        <v>240821 - Jose R. Jaquez Rodriguez</v>
      </c>
      <c r="AI191" s="102" t="str">
        <f t="shared" si="32"/>
        <v>Roberto Lumbreras's Crew</v>
      </c>
    </row>
    <row r="192" spans="1:35" ht="15.75" x14ac:dyDescent="0.25">
      <c r="A192" s="153">
        <v>604972</v>
      </c>
      <c r="B192" s="153" t="s">
        <v>977</v>
      </c>
      <c r="C192" s="153" t="s">
        <v>978</v>
      </c>
      <c r="D192" s="153" t="s">
        <v>142</v>
      </c>
      <c r="E192" s="153" t="s">
        <v>143</v>
      </c>
      <c r="F192" s="153" t="s">
        <v>57</v>
      </c>
      <c r="G192" s="153" t="s">
        <v>1061</v>
      </c>
      <c r="H192" s="153" t="s">
        <v>558</v>
      </c>
      <c r="I192" s="153">
        <v>2</v>
      </c>
      <c r="J192" s="154">
        <v>45793</v>
      </c>
      <c r="K192" s="153" t="s">
        <v>48</v>
      </c>
      <c r="L192" s="153"/>
      <c r="M192" s="153" t="s">
        <v>128</v>
      </c>
      <c r="N192" s="153" t="s">
        <v>64</v>
      </c>
      <c r="O192" s="153" t="s">
        <v>129</v>
      </c>
      <c r="P192" s="153" t="s">
        <v>3566</v>
      </c>
      <c r="Q192" s="153"/>
      <c r="R192" s="153" t="s">
        <v>50</v>
      </c>
      <c r="S192" s="153"/>
      <c r="T192" s="153" t="s">
        <v>50</v>
      </c>
      <c r="U192" s="92"/>
      <c r="V192" s="92"/>
      <c r="W192" s="92"/>
      <c r="X192" s="97" t="str">
        <f t="shared" si="22"/>
        <v>2024-012 - Dallas IH 635 U-Turn Bridge</v>
      </c>
      <c r="Y192" s="97" t="str">
        <f>IFERROR(VLOOKUP($D192,PM!$A:$H,2,FALSE),"")</f>
        <v>Adam H. Goode</v>
      </c>
      <c r="Z192" s="98">
        <f t="shared" si="23"/>
        <v>45793</v>
      </c>
      <c r="AA192" s="98" t="str">
        <f t="shared" si="24"/>
        <v>Friday</v>
      </c>
      <c r="AB192" s="99" t="str">
        <f t="shared" si="25"/>
        <v>05/16/2025 9:39 PM</v>
      </c>
      <c r="AC192" s="100">
        <f t="shared" si="26"/>
        <v>367</v>
      </c>
      <c r="AD192" s="100" t="str">
        <f t="shared" si="27"/>
        <v>Not Approved On Time</v>
      </c>
      <c r="AE192" s="101">
        <f t="shared" si="28"/>
        <v>2</v>
      </c>
      <c r="AF192" s="124" t="str">
        <f t="shared" si="29"/>
        <v/>
      </c>
      <c r="AG192" s="101" t="str">
        <f t="shared" si="30"/>
        <v>502 6001B - TRAFF Daily Ops</v>
      </c>
      <c r="AH192" s="101" t="str">
        <f t="shared" si="31"/>
        <v>240821 - Jose R. Jaquez Rodriguez</v>
      </c>
      <c r="AI192" s="102" t="str">
        <f t="shared" si="32"/>
        <v>Roberto Lumbreras's Crew</v>
      </c>
    </row>
    <row r="193" spans="1:35" ht="15.75" x14ac:dyDescent="0.25">
      <c r="A193" s="153">
        <v>604868</v>
      </c>
      <c r="B193" s="153" t="s">
        <v>1103</v>
      </c>
      <c r="C193" s="153" t="s">
        <v>1104</v>
      </c>
      <c r="D193" s="153" t="s">
        <v>95</v>
      </c>
      <c r="E193" s="153" t="s">
        <v>96</v>
      </c>
      <c r="F193" s="153" t="s">
        <v>75</v>
      </c>
      <c r="G193" s="153" t="s">
        <v>1960</v>
      </c>
      <c r="H193" s="153" t="s">
        <v>782</v>
      </c>
      <c r="I193" s="153">
        <v>3.5</v>
      </c>
      <c r="J193" s="154">
        <v>45793</v>
      </c>
      <c r="K193" s="153" t="s">
        <v>48</v>
      </c>
      <c r="L193" s="153"/>
      <c r="M193" s="153"/>
      <c r="N193" s="153"/>
      <c r="O193" s="153" t="s">
        <v>1104</v>
      </c>
      <c r="P193" s="153" t="s">
        <v>3567</v>
      </c>
      <c r="Q193" s="153"/>
      <c r="R193" s="153" t="s">
        <v>50</v>
      </c>
      <c r="S193" s="153"/>
      <c r="T193" s="153" t="s">
        <v>50</v>
      </c>
      <c r="U193" s="92"/>
      <c r="V193" s="92"/>
      <c r="W193" s="92"/>
      <c r="X193" s="97" t="str">
        <f t="shared" si="22"/>
        <v>2024-004 - City of Dallas Sidewalk 2024</v>
      </c>
      <c r="Y193" s="97" t="str">
        <f>IFERROR(VLOOKUP($D193,PM!$A:$H,2,FALSE),"")</f>
        <v>Adam H. Goode</v>
      </c>
      <c r="Z193" s="98">
        <f t="shared" si="23"/>
        <v>45793</v>
      </c>
      <c r="AA193" s="98" t="str">
        <f t="shared" si="24"/>
        <v>Friday</v>
      </c>
      <c r="AB193" s="99" t="str">
        <f t="shared" si="25"/>
        <v>05/16/2025 3:02 PM</v>
      </c>
      <c r="AC193" s="100">
        <f t="shared" si="26"/>
        <v>367</v>
      </c>
      <c r="AD193" s="100" t="str">
        <f t="shared" si="27"/>
        <v>Not Approved On Time</v>
      </c>
      <c r="AE193" s="101">
        <f t="shared" si="28"/>
        <v>3.5</v>
      </c>
      <c r="AF193" s="124" t="str">
        <f t="shared" si="29"/>
        <v/>
      </c>
      <c r="AG193" s="101" t="str">
        <f t="shared" si="30"/>
        <v>9000 100S - SAFETY SCH</v>
      </c>
      <c r="AH193" s="101" t="str">
        <f t="shared" si="31"/>
        <v>800069 - Said A. Garcia</v>
      </c>
      <c r="AI193" s="102" t="str">
        <f t="shared" si="32"/>
        <v/>
      </c>
    </row>
    <row r="194" spans="1:35" ht="15.75" x14ac:dyDescent="0.25">
      <c r="A194" s="153">
        <v>604867</v>
      </c>
      <c r="B194" s="153" t="s">
        <v>1103</v>
      </c>
      <c r="C194" s="153" t="s">
        <v>1104</v>
      </c>
      <c r="D194" s="153" t="s">
        <v>73</v>
      </c>
      <c r="E194" s="153" t="s">
        <v>1009</v>
      </c>
      <c r="F194" s="153" t="s">
        <v>75</v>
      </c>
      <c r="G194" s="153" t="s">
        <v>614</v>
      </c>
      <c r="H194" s="153" t="s">
        <v>782</v>
      </c>
      <c r="I194" s="153">
        <v>4.5</v>
      </c>
      <c r="J194" s="154">
        <v>45793</v>
      </c>
      <c r="K194" s="153" t="s">
        <v>48</v>
      </c>
      <c r="L194" s="153"/>
      <c r="M194" s="153"/>
      <c r="N194" s="153"/>
      <c r="O194" s="153" t="s">
        <v>1104</v>
      </c>
      <c r="P194" s="153" t="s">
        <v>3568</v>
      </c>
      <c r="Q194" s="153"/>
      <c r="R194" s="153" t="s">
        <v>50</v>
      </c>
      <c r="S194" s="153"/>
      <c r="T194" s="153" t="s">
        <v>50</v>
      </c>
      <c r="U194" s="92"/>
      <c r="V194" s="92"/>
      <c r="W194" s="92"/>
      <c r="X194" s="97" t="str">
        <f t="shared" si="22"/>
        <v>2023-032 - IH-345 BRIDGE REHABILITATION</v>
      </c>
      <c r="Y194" s="97" t="str">
        <f>IFERROR(VLOOKUP($D194,PM!$A:$H,2,FALSE),"")</f>
        <v>Eric Giebelhaus</v>
      </c>
      <c r="Z194" s="98">
        <f t="shared" si="23"/>
        <v>45793</v>
      </c>
      <c r="AA194" s="98" t="str">
        <f t="shared" si="24"/>
        <v>Friday</v>
      </c>
      <c r="AB194" s="99" t="str">
        <f t="shared" si="25"/>
        <v>05/16/2025 3:01 PM</v>
      </c>
      <c r="AC194" s="100">
        <f t="shared" si="26"/>
        <v>367</v>
      </c>
      <c r="AD194" s="100" t="str">
        <f t="shared" si="27"/>
        <v>Not Approved On Time</v>
      </c>
      <c r="AE194" s="101">
        <f t="shared" si="28"/>
        <v>4.5</v>
      </c>
      <c r="AF194" s="124" t="str">
        <f t="shared" si="29"/>
        <v/>
      </c>
      <c r="AG194" s="101" t="str">
        <f t="shared" si="30"/>
        <v>9000 100S - SAFETY SCHED</v>
      </c>
      <c r="AH194" s="101" t="str">
        <f t="shared" si="31"/>
        <v>800069 - Said A. Garcia</v>
      </c>
      <c r="AI194" s="102" t="str">
        <f t="shared" si="32"/>
        <v/>
      </c>
    </row>
    <row r="195" spans="1:35" ht="15.75" x14ac:dyDescent="0.25">
      <c r="A195" s="153">
        <v>605242</v>
      </c>
      <c r="B195" s="153" t="s">
        <v>1638</v>
      </c>
      <c r="C195" s="153" t="s">
        <v>1639</v>
      </c>
      <c r="D195" s="153" t="s">
        <v>138</v>
      </c>
      <c r="E195" s="153" t="s">
        <v>139</v>
      </c>
      <c r="F195" s="153" t="s">
        <v>1187</v>
      </c>
      <c r="G195" s="153" t="s">
        <v>1188</v>
      </c>
      <c r="H195" s="153" t="s">
        <v>558</v>
      </c>
      <c r="I195" s="153">
        <v>6.5</v>
      </c>
      <c r="J195" s="154">
        <v>45794</v>
      </c>
      <c r="K195" s="153" t="s">
        <v>48</v>
      </c>
      <c r="L195" s="153"/>
      <c r="M195" s="153" t="s">
        <v>1632</v>
      </c>
      <c r="N195" s="153" t="s">
        <v>49</v>
      </c>
      <c r="O195" s="153" t="s">
        <v>1630</v>
      </c>
      <c r="P195" s="153" t="s">
        <v>3569</v>
      </c>
      <c r="Q195" s="153"/>
      <c r="R195" s="153" t="s">
        <v>50</v>
      </c>
      <c r="S195" s="153"/>
      <c r="T195" s="153" t="s">
        <v>50</v>
      </c>
      <c r="U195" s="92"/>
      <c r="V195" s="92"/>
      <c r="W195" s="92"/>
      <c r="X195" s="97" t="str">
        <f t="shared" si="22"/>
        <v>2023-034 - Dallas IH 45 Bridge Maintenanc</v>
      </c>
      <c r="Y195" s="97" t="str">
        <f>IFERROR(VLOOKUP($D195,PM!$A:$H,2,FALSE),"")</f>
        <v>Eric Giebelhaus</v>
      </c>
      <c r="Z195" s="98">
        <f t="shared" si="23"/>
        <v>45794</v>
      </c>
      <c r="AA195" s="98" t="str">
        <f t="shared" si="24"/>
        <v>Saturday</v>
      </c>
      <c r="AB195" s="99" t="str">
        <f t="shared" si="25"/>
        <v>05/18/2025 8:42 AM</v>
      </c>
      <c r="AC195" s="100">
        <f t="shared" si="26"/>
        <v>367</v>
      </c>
      <c r="AD195" s="100" t="str">
        <f t="shared" si="27"/>
        <v>Not Approved On Time</v>
      </c>
      <c r="AE195" s="101">
        <f t="shared" si="28"/>
        <v>6.5</v>
      </c>
      <c r="AF195" s="124" t="str">
        <f t="shared" si="29"/>
        <v/>
      </c>
      <c r="AG195" s="101" t="str">
        <f t="shared" si="30"/>
        <v>4106 6001G - PPC Pour</v>
      </c>
      <c r="AH195" s="101" t="str">
        <f t="shared" si="31"/>
        <v>240064 - Jose M. Perez</v>
      </c>
      <c r="AI195" s="102" t="str">
        <f t="shared" si="32"/>
        <v>Juan Rodriguez's Crew</v>
      </c>
    </row>
    <row r="196" spans="1:35" ht="15.75" x14ac:dyDescent="0.25">
      <c r="A196" s="153">
        <v>605251</v>
      </c>
      <c r="B196" s="153" t="s">
        <v>1638</v>
      </c>
      <c r="C196" s="153" t="s">
        <v>1639</v>
      </c>
      <c r="D196" s="153" t="s">
        <v>138</v>
      </c>
      <c r="E196" s="153" t="s">
        <v>139</v>
      </c>
      <c r="F196" s="153" t="s">
        <v>2035</v>
      </c>
      <c r="G196" s="153" t="s">
        <v>3570</v>
      </c>
      <c r="H196" s="153" t="s">
        <v>558</v>
      </c>
      <c r="I196" s="153">
        <v>4.5</v>
      </c>
      <c r="J196" s="154">
        <v>45794</v>
      </c>
      <c r="K196" s="153" t="s">
        <v>48</v>
      </c>
      <c r="L196" s="153"/>
      <c r="M196" s="153" t="s">
        <v>1632</v>
      </c>
      <c r="N196" s="153" t="s">
        <v>49</v>
      </c>
      <c r="O196" s="153" t="s">
        <v>1630</v>
      </c>
      <c r="P196" s="153" t="s">
        <v>3569</v>
      </c>
      <c r="Q196" s="153"/>
      <c r="R196" s="153" t="s">
        <v>50</v>
      </c>
      <c r="S196" s="153"/>
      <c r="T196" s="153" t="s">
        <v>50</v>
      </c>
      <c r="U196" s="92"/>
      <c r="V196" s="92"/>
      <c r="W196" s="92"/>
      <c r="X196" s="97" t="str">
        <f t="shared" si="22"/>
        <v>2023-034 - Dallas IH 45 Bridge Maintenanc</v>
      </c>
      <c r="Y196" s="97" t="str">
        <f>IFERROR(VLOOKUP($D196,PM!$A:$H,2,FALSE),"")</f>
        <v>Eric Giebelhaus</v>
      </c>
      <c r="Z196" s="98">
        <f t="shared" si="23"/>
        <v>45794</v>
      </c>
      <c r="AA196" s="98" t="str">
        <f t="shared" si="24"/>
        <v>Saturday</v>
      </c>
      <c r="AB196" s="99" t="str">
        <f t="shared" si="25"/>
        <v>05/18/2025 8:42 AM</v>
      </c>
      <c r="AC196" s="100">
        <f t="shared" si="26"/>
        <v>367</v>
      </c>
      <c r="AD196" s="100" t="str">
        <f t="shared" si="27"/>
        <v>Not Approved On Time</v>
      </c>
      <c r="AE196" s="101">
        <f t="shared" si="28"/>
        <v>4.5</v>
      </c>
      <c r="AF196" s="124" t="str">
        <f t="shared" si="29"/>
        <v/>
      </c>
      <c r="AG196" s="101" t="str">
        <f t="shared" si="30"/>
        <v>4106 6001C - PPC Setup Machine</v>
      </c>
      <c r="AH196" s="101" t="str">
        <f t="shared" si="31"/>
        <v>240064 - Jose M. Perez</v>
      </c>
      <c r="AI196" s="102" t="str">
        <f t="shared" si="32"/>
        <v>Juan Rodriguez's Crew</v>
      </c>
    </row>
    <row r="197" spans="1:35" ht="15.75" x14ac:dyDescent="0.25">
      <c r="A197" s="153">
        <v>605260</v>
      </c>
      <c r="B197" s="153" t="s">
        <v>1638</v>
      </c>
      <c r="C197" s="153" t="s">
        <v>1639</v>
      </c>
      <c r="D197" s="153" t="s">
        <v>138</v>
      </c>
      <c r="E197" s="153" t="s">
        <v>139</v>
      </c>
      <c r="F197" s="153" t="s">
        <v>1186</v>
      </c>
      <c r="G197" s="153" t="s">
        <v>3571</v>
      </c>
      <c r="H197" s="153" t="s">
        <v>558</v>
      </c>
      <c r="I197" s="153">
        <v>5</v>
      </c>
      <c r="J197" s="154">
        <v>45794</v>
      </c>
      <c r="K197" s="153" t="s">
        <v>48</v>
      </c>
      <c r="L197" s="153"/>
      <c r="M197" s="153" t="s">
        <v>1632</v>
      </c>
      <c r="N197" s="153" t="s">
        <v>49</v>
      </c>
      <c r="O197" s="153" t="s">
        <v>1630</v>
      </c>
      <c r="P197" s="153" t="s">
        <v>3572</v>
      </c>
      <c r="Q197" s="153"/>
      <c r="R197" s="153" t="s">
        <v>50</v>
      </c>
      <c r="S197" s="153"/>
      <c r="T197" s="153" t="s">
        <v>50</v>
      </c>
      <c r="U197" s="92"/>
      <c r="V197" s="92"/>
      <c r="W197" s="92"/>
      <c r="X197" s="97" t="str">
        <f t="shared" si="22"/>
        <v>2023-034 - Dallas IH 45 Bridge Maintenanc</v>
      </c>
      <c r="Y197" s="97" t="str">
        <f>IFERROR(VLOOKUP($D197,PM!$A:$H,2,FALSE),"")</f>
        <v>Eric Giebelhaus</v>
      </c>
      <c r="Z197" s="98">
        <f t="shared" si="23"/>
        <v>45794</v>
      </c>
      <c r="AA197" s="98" t="str">
        <f t="shared" si="24"/>
        <v>Saturday</v>
      </c>
      <c r="AB197" s="99" t="str">
        <f t="shared" si="25"/>
        <v>05/18/2025 8:44 AM</v>
      </c>
      <c r="AC197" s="100">
        <f t="shared" si="26"/>
        <v>367</v>
      </c>
      <c r="AD197" s="100" t="str">
        <f t="shared" si="27"/>
        <v>Not Approved On Time</v>
      </c>
      <c r="AE197" s="101">
        <f t="shared" si="28"/>
        <v>5</v>
      </c>
      <c r="AF197" s="124" t="str">
        <f t="shared" si="29"/>
        <v/>
      </c>
      <c r="AG197" s="101" t="str">
        <f t="shared" si="30"/>
        <v>4106 6001D - PPC Prep for Overlay</v>
      </c>
      <c r="AH197" s="101" t="str">
        <f t="shared" si="31"/>
        <v>240064 - Jose M. Perez</v>
      </c>
      <c r="AI197" s="102" t="str">
        <f t="shared" si="32"/>
        <v>Juan Rodriguez's Crew</v>
      </c>
    </row>
    <row r="198" spans="1:35" ht="15.75" x14ac:dyDescent="0.25">
      <c r="A198" s="153">
        <v>605261</v>
      </c>
      <c r="B198" s="153" t="s">
        <v>1629</v>
      </c>
      <c r="C198" s="153" t="s">
        <v>1630</v>
      </c>
      <c r="D198" s="153" t="s">
        <v>138</v>
      </c>
      <c r="E198" s="153" t="s">
        <v>139</v>
      </c>
      <c r="F198" s="153" t="s">
        <v>1186</v>
      </c>
      <c r="G198" s="153" t="s">
        <v>3571</v>
      </c>
      <c r="H198" s="153" t="s">
        <v>558</v>
      </c>
      <c r="I198" s="153">
        <v>2</v>
      </c>
      <c r="J198" s="154">
        <v>45794</v>
      </c>
      <c r="K198" s="153" t="s">
        <v>48</v>
      </c>
      <c r="L198" s="153"/>
      <c r="M198" s="153" t="s">
        <v>1632</v>
      </c>
      <c r="N198" s="153" t="s">
        <v>49</v>
      </c>
      <c r="O198" s="153" t="s">
        <v>1630</v>
      </c>
      <c r="P198" s="153" t="s">
        <v>3572</v>
      </c>
      <c r="Q198" s="153"/>
      <c r="R198" s="153" t="s">
        <v>50</v>
      </c>
      <c r="S198" s="153"/>
      <c r="T198" s="153" t="s">
        <v>50</v>
      </c>
      <c r="U198" s="92"/>
      <c r="V198" s="92"/>
      <c r="W198" s="92"/>
      <c r="X198" s="97" t="str">
        <f t="shared" si="22"/>
        <v>2023-034 - Dallas IH 45 Bridge Maintenanc</v>
      </c>
      <c r="Y198" s="97" t="str">
        <f>IFERROR(VLOOKUP($D198,PM!$A:$H,2,FALSE),"")</f>
        <v>Eric Giebelhaus</v>
      </c>
      <c r="Z198" s="98">
        <f t="shared" si="23"/>
        <v>45794</v>
      </c>
      <c r="AA198" s="98" t="str">
        <f t="shared" si="24"/>
        <v>Saturday</v>
      </c>
      <c r="AB198" s="99" t="str">
        <f t="shared" si="25"/>
        <v>05/18/2025 8:44 AM</v>
      </c>
      <c r="AC198" s="100">
        <f t="shared" si="26"/>
        <v>367</v>
      </c>
      <c r="AD198" s="100" t="str">
        <f t="shared" si="27"/>
        <v>Not Approved On Time</v>
      </c>
      <c r="AE198" s="101">
        <f t="shared" si="28"/>
        <v>2</v>
      </c>
      <c r="AF198" s="124" t="str">
        <f t="shared" si="29"/>
        <v/>
      </c>
      <c r="AG198" s="101" t="str">
        <f t="shared" si="30"/>
        <v>4106 6001D - PPC Prep for Overlay</v>
      </c>
      <c r="AH198" s="101" t="str">
        <f t="shared" si="31"/>
        <v>240075 - Juan P. Rodriguez</v>
      </c>
      <c r="AI198" s="102" t="str">
        <f t="shared" si="32"/>
        <v>Juan Rodriguez's Crew</v>
      </c>
    </row>
    <row r="199" spans="1:35" ht="15.75" x14ac:dyDescent="0.25">
      <c r="A199" s="153">
        <v>605252</v>
      </c>
      <c r="B199" s="153" t="s">
        <v>1629</v>
      </c>
      <c r="C199" s="153" t="s">
        <v>1630</v>
      </c>
      <c r="D199" s="153" t="s">
        <v>138</v>
      </c>
      <c r="E199" s="153" t="s">
        <v>139</v>
      </c>
      <c r="F199" s="153" t="s">
        <v>2035</v>
      </c>
      <c r="G199" s="153" t="s">
        <v>3570</v>
      </c>
      <c r="H199" s="153" t="s">
        <v>558</v>
      </c>
      <c r="I199" s="153">
        <v>2</v>
      </c>
      <c r="J199" s="154">
        <v>45794</v>
      </c>
      <c r="K199" s="153" t="s">
        <v>48</v>
      </c>
      <c r="L199" s="153"/>
      <c r="M199" s="153" t="s">
        <v>1632</v>
      </c>
      <c r="N199" s="153" t="s">
        <v>49</v>
      </c>
      <c r="O199" s="153" t="s">
        <v>1630</v>
      </c>
      <c r="P199" s="153" t="s">
        <v>3569</v>
      </c>
      <c r="Q199" s="153"/>
      <c r="R199" s="153" t="s">
        <v>50</v>
      </c>
      <c r="S199" s="153"/>
      <c r="T199" s="153" t="s">
        <v>50</v>
      </c>
      <c r="U199" s="92"/>
      <c r="V199" s="92"/>
      <c r="W199" s="92"/>
      <c r="X199" s="97" t="str">
        <f t="shared" ref="X199:X262" si="33">$D199&amp;" - "&amp;$E199</f>
        <v>2023-034 - Dallas IH 45 Bridge Maintenanc</v>
      </c>
      <c r="Y199" s="97" t="str">
        <f>IFERROR(VLOOKUP($D199,PM!$A:$H,2,FALSE),"")</f>
        <v>Eric Giebelhaus</v>
      </c>
      <c r="Z199" s="98">
        <f t="shared" ref="Z199:Z262" si="34">$J199</f>
        <v>45794</v>
      </c>
      <c r="AA199" s="98" t="str">
        <f t="shared" ref="AA199:AA262" si="35">TEXT($J199,"dddd")</f>
        <v>Saturday</v>
      </c>
      <c r="AB199" s="99" t="str">
        <f t="shared" ref="AB199:AB262" si="36">TEXT(DATE(MID($P199,7,4), LEFT($P199,2), MID($P199,4,2)) + TIME(LEFT(MID($P199,13,5),2), RIGHT(MID($P199,13,5),2), 0), "MM/DD/YYYY h:mm AM/PM")</f>
        <v>05/18/2025 8:42 AM</v>
      </c>
      <c r="AC199" s="100">
        <f t="shared" ref="AC199:AC262" si="37">IFERROR(DATE(LEFT($T199,4), MID($T199,6,2), MID($T199,9,2)) + TIME(MID($T199,12,2), MID($T199,15,2), MID($T199,18,2)),"")</f>
        <v>367</v>
      </c>
      <c r="AD199" s="100" t="str">
        <f t="shared" ref="AD199:AD262" si="38">IF(OR($AB199="1/1/01 12:00 AM", $AB199=""), "Not Approved", IF(VALUE($AB199) &lt;= (VALUE($AC199) + 1 + TIME(9, 0, 0)), "Approved On Time", "Not Approved On Time"))</f>
        <v>Not Approved On Time</v>
      </c>
      <c r="AE199" s="101">
        <f t="shared" ref="AE199:AE262" si="39">$I199</f>
        <v>2</v>
      </c>
      <c r="AF199" s="124" t="str">
        <f t="shared" ref="AF199:AF262" si="40">IF(SUMIF($X$6:$X$2297, "*", $AI$6:$AI$2297) &gt; 0, SUMIFS($AI$6:$AI$2297, $X$6:$X$2297, "Approved On Time") / SUMIF($X$6:$X$2297, "*", $AI$6:$AI$2297), "")</f>
        <v/>
      </c>
      <c r="AG199" s="101" t="str">
        <f t="shared" ref="AG199:AG262" si="41">$F199&amp;" - "&amp;G199</f>
        <v>4106 6001C - PPC Setup Machine</v>
      </c>
      <c r="AH199" s="101" t="str">
        <f t="shared" ref="AH199:AH262" si="42">$B199&amp;" - "&amp;$C199</f>
        <v>240075 - Juan P. Rodriguez</v>
      </c>
      <c r="AI199" s="102" t="str">
        <f t="shared" ref="AI199:AI262" si="43">IF($M199="","",$M199)</f>
        <v>Juan Rodriguez's Crew</v>
      </c>
    </row>
    <row r="200" spans="1:35" ht="15.75" x14ac:dyDescent="0.25">
      <c r="A200" s="153">
        <v>605241</v>
      </c>
      <c r="B200" s="153" t="s">
        <v>1629</v>
      </c>
      <c r="C200" s="153" t="s">
        <v>1630</v>
      </c>
      <c r="D200" s="153" t="s">
        <v>138</v>
      </c>
      <c r="E200" s="153" t="s">
        <v>139</v>
      </c>
      <c r="F200" s="153" t="s">
        <v>1187</v>
      </c>
      <c r="G200" s="153" t="s">
        <v>1188</v>
      </c>
      <c r="H200" s="153" t="s">
        <v>558</v>
      </c>
      <c r="I200" s="153">
        <v>4</v>
      </c>
      <c r="J200" s="154">
        <v>45794</v>
      </c>
      <c r="K200" s="153" t="s">
        <v>48</v>
      </c>
      <c r="L200" s="153"/>
      <c r="M200" s="153" t="s">
        <v>1632</v>
      </c>
      <c r="N200" s="153" t="s">
        <v>49</v>
      </c>
      <c r="O200" s="153" t="s">
        <v>1630</v>
      </c>
      <c r="P200" s="153" t="s">
        <v>3569</v>
      </c>
      <c r="Q200" s="153"/>
      <c r="R200" s="153" t="s">
        <v>50</v>
      </c>
      <c r="S200" s="153"/>
      <c r="T200" s="153" t="s">
        <v>50</v>
      </c>
      <c r="U200" s="92"/>
      <c r="V200" s="92"/>
      <c r="W200" s="92"/>
      <c r="X200" s="97" t="str">
        <f t="shared" si="33"/>
        <v>2023-034 - Dallas IH 45 Bridge Maintenanc</v>
      </c>
      <c r="Y200" s="97" t="str">
        <f>IFERROR(VLOOKUP($D200,PM!$A:$H,2,FALSE),"")</f>
        <v>Eric Giebelhaus</v>
      </c>
      <c r="Z200" s="98">
        <f t="shared" si="34"/>
        <v>45794</v>
      </c>
      <c r="AA200" s="98" t="str">
        <f t="shared" si="35"/>
        <v>Saturday</v>
      </c>
      <c r="AB200" s="99" t="str">
        <f t="shared" si="36"/>
        <v>05/18/2025 8:42 AM</v>
      </c>
      <c r="AC200" s="100">
        <f t="shared" si="37"/>
        <v>367</v>
      </c>
      <c r="AD200" s="100" t="str">
        <f t="shared" si="38"/>
        <v>Not Approved On Time</v>
      </c>
      <c r="AE200" s="101">
        <f t="shared" si="39"/>
        <v>4</v>
      </c>
      <c r="AF200" s="124" t="str">
        <f t="shared" si="40"/>
        <v/>
      </c>
      <c r="AG200" s="101" t="str">
        <f t="shared" si="41"/>
        <v>4106 6001G - PPC Pour</v>
      </c>
      <c r="AH200" s="101" t="str">
        <f t="shared" si="42"/>
        <v>240075 - Juan P. Rodriguez</v>
      </c>
      <c r="AI200" s="102" t="str">
        <f t="shared" si="43"/>
        <v>Juan Rodriguez's Crew</v>
      </c>
    </row>
    <row r="201" spans="1:35" ht="15.75" x14ac:dyDescent="0.25">
      <c r="A201" s="153">
        <v>605240</v>
      </c>
      <c r="B201" s="153" t="s">
        <v>1645</v>
      </c>
      <c r="C201" s="153" t="s">
        <v>1646</v>
      </c>
      <c r="D201" s="153" t="s">
        <v>138</v>
      </c>
      <c r="E201" s="153" t="s">
        <v>139</v>
      </c>
      <c r="F201" s="153" t="s">
        <v>1187</v>
      </c>
      <c r="G201" s="153" t="s">
        <v>1188</v>
      </c>
      <c r="H201" s="153" t="s">
        <v>558</v>
      </c>
      <c r="I201" s="153">
        <v>6.5</v>
      </c>
      <c r="J201" s="154">
        <v>45794</v>
      </c>
      <c r="K201" s="153" t="s">
        <v>48</v>
      </c>
      <c r="L201" s="153"/>
      <c r="M201" s="153" t="s">
        <v>1632</v>
      </c>
      <c r="N201" s="153" t="s">
        <v>49</v>
      </c>
      <c r="O201" s="153" t="s">
        <v>1630</v>
      </c>
      <c r="P201" s="153" t="s">
        <v>3569</v>
      </c>
      <c r="Q201" s="153"/>
      <c r="R201" s="153" t="s">
        <v>50</v>
      </c>
      <c r="S201" s="153"/>
      <c r="T201" s="153" t="s">
        <v>50</v>
      </c>
      <c r="U201" s="92"/>
      <c r="V201" s="92"/>
      <c r="W201" s="92"/>
      <c r="X201" s="97" t="str">
        <f t="shared" si="33"/>
        <v>2023-034 - Dallas IH 45 Bridge Maintenanc</v>
      </c>
      <c r="Y201" s="97" t="str">
        <f>IFERROR(VLOOKUP($D201,PM!$A:$H,2,FALSE),"")</f>
        <v>Eric Giebelhaus</v>
      </c>
      <c r="Z201" s="98">
        <f t="shared" si="34"/>
        <v>45794</v>
      </c>
      <c r="AA201" s="98" t="str">
        <f t="shared" si="35"/>
        <v>Saturday</v>
      </c>
      <c r="AB201" s="99" t="str">
        <f t="shared" si="36"/>
        <v>05/18/2025 8:42 AM</v>
      </c>
      <c r="AC201" s="100">
        <f t="shared" si="37"/>
        <v>367</v>
      </c>
      <c r="AD201" s="100" t="str">
        <f t="shared" si="38"/>
        <v>Not Approved On Time</v>
      </c>
      <c r="AE201" s="101">
        <f t="shared" si="39"/>
        <v>6.5</v>
      </c>
      <c r="AF201" s="124" t="str">
        <f t="shared" si="40"/>
        <v/>
      </c>
      <c r="AG201" s="101" t="str">
        <f t="shared" si="41"/>
        <v>4106 6001G - PPC Pour</v>
      </c>
      <c r="AH201" s="101" t="str">
        <f t="shared" si="42"/>
        <v>240504 - Carlos A. Rodriguez Avelar</v>
      </c>
      <c r="AI201" s="102" t="str">
        <f t="shared" si="43"/>
        <v>Juan Rodriguez's Crew</v>
      </c>
    </row>
    <row r="202" spans="1:35" ht="15.75" x14ac:dyDescent="0.25">
      <c r="A202" s="153">
        <v>605245</v>
      </c>
      <c r="B202" s="153" t="s">
        <v>1645</v>
      </c>
      <c r="C202" s="153" t="s">
        <v>1646</v>
      </c>
      <c r="D202" s="153" t="s">
        <v>138</v>
      </c>
      <c r="E202" s="153" t="s">
        <v>139</v>
      </c>
      <c r="F202" s="153" t="s">
        <v>2035</v>
      </c>
      <c r="G202" s="153" t="s">
        <v>3570</v>
      </c>
      <c r="H202" s="153" t="s">
        <v>558</v>
      </c>
      <c r="I202" s="153">
        <v>4.5</v>
      </c>
      <c r="J202" s="154">
        <v>45794</v>
      </c>
      <c r="K202" s="153" t="s">
        <v>48</v>
      </c>
      <c r="L202" s="153"/>
      <c r="M202" s="153" t="s">
        <v>1632</v>
      </c>
      <c r="N202" s="153" t="s">
        <v>49</v>
      </c>
      <c r="O202" s="153" t="s">
        <v>1630</v>
      </c>
      <c r="P202" s="153" t="s">
        <v>3569</v>
      </c>
      <c r="Q202" s="153"/>
      <c r="R202" s="153" t="s">
        <v>50</v>
      </c>
      <c r="S202" s="153"/>
      <c r="T202" s="153" t="s">
        <v>50</v>
      </c>
      <c r="U202" s="92"/>
      <c r="V202" s="92"/>
      <c r="W202" s="92"/>
      <c r="X202" s="97" t="str">
        <f t="shared" si="33"/>
        <v>2023-034 - Dallas IH 45 Bridge Maintenanc</v>
      </c>
      <c r="Y202" s="97" t="str">
        <f>IFERROR(VLOOKUP($D202,PM!$A:$H,2,FALSE),"")</f>
        <v>Eric Giebelhaus</v>
      </c>
      <c r="Z202" s="98">
        <f t="shared" si="34"/>
        <v>45794</v>
      </c>
      <c r="AA202" s="98" t="str">
        <f t="shared" si="35"/>
        <v>Saturday</v>
      </c>
      <c r="AB202" s="99" t="str">
        <f t="shared" si="36"/>
        <v>05/18/2025 8:42 AM</v>
      </c>
      <c r="AC202" s="100">
        <f t="shared" si="37"/>
        <v>367</v>
      </c>
      <c r="AD202" s="100" t="str">
        <f t="shared" si="38"/>
        <v>Not Approved On Time</v>
      </c>
      <c r="AE202" s="101">
        <f t="shared" si="39"/>
        <v>4.5</v>
      </c>
      <c r="AF202" s="124" t="str">
        <f t="shared" si="40"/>
        <v/>
      </c>
      <c r="AG202" s="101" t="str">
        <f t="shared" si="41"/>
        <v>4106 6001C - PPC Setup Machine</v>
      </c>
      <c r="AH202" s="101" t="str">
        <f t="shared" si="42"/>
        <v>240504 - Carlos A. Rodriguez Avelar</v>
      </c>
      <c r="AI202" s="102" t="str">
        <f t="shared" si="43"/>
        <v>Juan Rodriguez's Crew</v>
      </c>
    </row>
    <row r="203" spans="1:35" ht="15.75" x14ac:dyDescent="0.25">
      <c r="A203" s="153">
        <v>605262</v>
      </c>
      <c r="B203" s="153" t="s">
        <v>1645</v>
      </c>
      <c r="C203" s="153" t="s">
        <v>1646</v>
      </c>
      <c r="D203" s="153" t="s">
        <v>138</v>
      </c>
      <c r="E203" s="153" t="s">
        <v>139</v>
      </c>
      <c r="F203" s="153" t="s">
        <v>1186</v>
      </c>
      <c r="G203" s="153" t="s">
        <v>3571</v>
      </c>
      <c r="H203" s="153" t="s">
        <v>558</v>
      </c>
      <c r="I203" s="153">
        <v>5</v>
      </c>
      <c r="J203" s="154">
        <v>45794</v>
      </c>
      <c r="K203" s="153" t="s">
        <v>48</v>
      </c>
      <c r="L203" s="153"/>
      <c r="M203" s="153" t="s">
        <v>1632</v>
      </c>
      <c r="N203" s="153" t="s">
        <v>49</v>
      </c>
      <c r="O203" s="153" t="s">
        <v>1630</v>
      </c>
      <c r="P203" s="153" t="s">
        <v>3572</v>
      </c>
      <c r="Q203" s="153"/>
      <c r="R203" s="153" t="s">
        <v>50</v>
      </c>
      <c r="S203" s="153"/>
      <c r="T203" s="153" t="s">
        <v>50</v>
      </c>
      <c r="X203" s="97" t="str">
        <f t="shared" si="33"/>
        <v>2023-034 - Dallas IH 45 Bridge Maintenanc</v>
      </c>
      <c r="Y203" s="97" t="str">
        <f>IFERROR(VLOOKUP($D203,PM!$A:$H,2,FALSE),"")</f>
        <v>Eric Giebelhaus</v>
      </c>
      <c r="Z203" s="98">
        <f t="shared" si="34"/>
        <v>45794</v>
      </c>
      <c r="AA203" s="98" t="str">
        <f t="shared" si="35"/>
        <v>Saturday</v>
      </c>
      <c r="AB203" s="99" t="str">
        <f t="shared" si="36"/>
        <v>05/18/2025 8:44 AM</v>
      </c>
      <c r="AC203" s="100">
        <f t="shared" si="37"/>
        <v>367</v>
      </c>
      <c r="AD203" s="100" t="str">
        <f t="shared" si="38"/>
        <v>Not Approved On Time</v>
      </c>
      <c r="AE203" s="101">
        <f t="shared" si="39"/>
        <v>5</v>
      </c>
      <c r="AF203" s="124" t="str">
        <f t="shared" si="40"/>
        <v/>
      </c>
      <c r="AG203" s="101" t="str">
        <f t="shared" si="41"/>
        <v>4106 6001D - PPC Prep for Overlay</v>
      </c>
      <c r="AH203" s="101" t="str">
        <f t="shared" si="42"/>
        <v>240504 - Carlos A. Rodriguez Avelar</v>
      </c>
      <c r="AI203" s="102" t="str">
        <f t="shared" si="43"/>
        <v>Juan Rodriguez's Crew</v>
      </c>
    </row>
    <row r="204" spans="1:35" ht="15.75" x14ac:dyDescent="0.25">
      <c r="A204" s="153">
        <v>605259</v>
      </c>
      <c r="B204" s="153" t="s">
        <v>1489</v>
      </c>
      <c r="C204" s="153" t="s">
        <v>1490</v>
      </c>
      <c r="D204" s="153" t="s">
        <v>138</v>
      </c>
      <c r="E204" s="153" t="s">
        <v>139</v>
      </c>
      <c r="F204" s="153" t="s">
        <v>1186</v>
      </c>
      <c r="G204" s="153" t="s">
        <v>3571</v>
      </c>
      <c r="H204" s="153" t="s">
        <v>558</v>
      </c>
      <c r="I204" s="153">
        <v>5</v>
      </c>
      <c r="J204" s="154">
        <v>45794</v>
      </c>
      <c r="K204" s="153" t="s">
        <v>48</v>
      </c>
      <c r="L204" s="153"/>
      <c r="M204" s="153" t="s">
        <v>1632</v>
      </c>
      <c r="N204" s="153" t="s">
        <v>49</v>
      </c>
      <c r="O204" s="153" t="s">
        <v>1630</v>
      </c>
      <c r="P204" s="153" t="s">
        <v>3573</v>
      </c>
      <c r="Q204" s="153"/>
      <c r="R204" s="153" t="s">
        <v>50</v>
      </c>
      <c r="S204" s="153"/>
      <c r="T204" s="153" t="s">
        <v>50</v>
      </c>
      <c r="X204" s="97" t="str">
        <f t="shared" si="33"/>
        <v>2023-034 - Dallas IH 45 Bridge Maintenanc</v>
      </c>
      <c r="Y204" s="97" t="str">
        <f>IFERROR(VLOOKUP($D204,PM!$A:$H,2,FALSE),"")</f>
        <v>Eric Giebelhaus</v>
      </c>
      <c r="Z204" s="98">
        <f t="shared" si="34"/>
        <v>45794</v>
      </c>
      <c r="AA204" s="98" t="str">
        <f t="shared" si="35"/>
        <v>Saturday</v>
      </c>
      <c r="AB204" s="99" t="str">
        <f t="shared" si="36"/>
        <v>05/18/2025 8:43 AM</v>
      </c>
      <c r="AC204" s="100">
        <f t="shared" si="37"/>
        <v>367</v>
      </c>
      <c r="AD204" s="100" t="str">
        <f t="shared" si="38"/>
        <v>Not Approved On Time</v>
      </c>
      <c r="AE204" s="101">
        <f t="shared" si="39"/>
        <v>5</v>
      </c>
      <c r="AF204" s="124" t="str">
        <f t="shared" si="40"/>
        <v/>
      </c>
      <c r="AG204" s="101" t="str">
        <f t="shared" si="41"/>
        <v>4106 6001D - PPC Prep for Overlay</v>
      </c>
      <c r="AH204" s="101" t="str">
        <f t="shared" si="42"/>
        <v>240708 - Heriberto Garcia Jr</v>
      </c>
      <c r="AI204" s="102" t="str">
        <f t="shared" si="43"/>
        <v>Juan Rodriguez's Crew</v>
      </c>
    </row>
    <row r="205" spans="1:35" ht="15.75" x14ac:dyDescent="0.25">
      <c r="A205" s="153">
        <v>605250</v>
      </c>
      <c r="B205" s="153" t="s">
        <v>1489</v>
      </c>
      <c r="C205" s="153" t="s">
        <v>1490</v>
      </c>
      <c r="D205" s="153" t="s">
        <v>138</v>
      </c>
      <c r="E205" s="153" t="s">
        <v>139</v>
      </c>
      <c r="F205" s="153" t="s">
        <v>2035</v>
      </c>
      <c r="G205" s="153" t="s">
        <v>3570</v>
      </c>
      <c r="H205" s="153" t="s">
        <v>558</v>
      </c>
      <c r="I205" s="153">
        <v>4.5</v>
      </c>
      <c r="J205" s="154">
        <v>45794</v>
      </c>
      <c r="K205" s="153" t="s">
        <v>48</v>
      </c>
      <c r="L205" s="153"/>
      <c r="M205" s="153" t="s">
        <v>1632</v>
      </c>
      <c r="N205" s="153" t="s">
        <v>49</v>
      </c>
      <c r="O205" s="153" t="s">
        <v>1630</v>
      </c>
      <c r="P205" s="153" t="s">
        <v>3569</v>
      </c>
      <c r="Q205" s="153"/>
      <c r="R205" s="153" t="s">
        <v>50</v>
      </c>
      <c r="S205" s="153"/>
      <c r="T205" s="153" t="s">
        <v>50</v>
      </c>
      <c r="X205" s="97" t="str">
        <f t="shared" si="33"/>
        <v>2023-034 - Dallas IH 45 Bridge Maintenanc</v>
      </c>
      <c r="Y205" s="97" t="str">
        <f>IFERROR(VLOOKUP($D205,PM!$A:$H,2,FALSE),"")</f>
        <v>Eric Giebelhaus</v>
      </c>
      <c r="Z205" s="98">
        <f t="shared" si="34"/>
        <v>45794</v>
      </c>
      <c r="AA205" s="98" t="str">
        <f t="shared" si="35"/>
        <v>Saturday</v>
      </c>
      <c r="AB205" s="99" t="str">
        <f t="shared" si="36"/>
        <v>05/18/2025 8:42 AM</v>
      </c>
      <c r="AC205" s="100">
        <f t="shared" si="37"/>
        <v>367</v>
      </c>
      <c r="AD205" s="100" t="str">
        <f t="shared" si="38"/>
        <v>Not Approved On Time</v>
      </c>
      <c r="AE205" s="101">
        <f t="shared" si="39"/>
        <v>4.5</v>
      </c>
      <c r="AF205" s="124" t="str">
        <f t="shared" si="40"/>
        <v/>
      </c>
      <c r="AG205" s="101" t="str">
        <f t="shared" si="41"/>
        <v>4106 6001C - PPC Setup Machine</v>
      </c>
      <c r="AH205" s="101" t="str">
        <f t="shared" si="42"/>
        <v>240708 - Heriberto Garcia Jr</v>
      </c>
      <c r="AI205" s="102" t="str">
        <f t="shared" si="43"/>
        <v>Juan Rodriguez's Crew</v>
      </c>
    </row>
    <row r="206" spans="1:35" ht="15.75" x14ac:dyDescent="0.25">
      <c r="A206" s="153">
        <v>605243</v>
      </c>
      <c r="B206" s="153" t="s">
        <v>1489</v>
      </c>
      <c r="C206" s="153" t="s">
        <v>1490</v>
      </c>
      <c r="D206" s="153" t="s">
        <v>138</v>
      </c>
      <c r="E206" s="153" t="s">
        <v>139</v>
      </c>
      <c r="F206" s="153" t="s">
        <v>1187</v>
      </c>
      <c r="G206" s="153" t="s">
        <v>1188</v>
      </c>
      <c r="H206" s="153" t="s">
        <v>558</v>
      </c>
      <c r="I206" s="153">
        <v>6.5</v>
      </c>
      <c r="J206" s="154">
        <v>45794</v>
      </c>
      <c r="K206" s="153" t="s">
        <v>48</v>
      </c>
      <c r="L206" s="153"/>
      <c r="M206" s="153" t="s">
        <v>1632</v>
      </c>
      <c r="N206" s="153" t="s">
        <v>49</v>
      </c>
      <c r="O206" s="153" t="s">
        <v>1630</v>
      </c>
      <c r="P206" s="153" t="s">
        <v>3569</v>
      </c>
      <c r="Q206" s="153"/>
      <c r="R206" s="153" t="s">
        <v>50</v>
      </c>
      <c r="S206" s="153"/>
      <c r="T206" s="153" t="s">
        <v>50</v>
      </c>
      <c r="X206" s="97" t="str">
        <f t="shared" si="33"/>
        <v>2023-034 - Dallas IH 45 Bridge Maintenanc</v>
      </c>
      <c r="Y206" s="97" t="str">
        <f>IFERROR(VLOOKUP($D206,PM!$A:$H,2,FALSE),"")</f>
        <v>Eric Giebelhaus</v>
      </c>
      <c r="Z206" s="98">
        <f t="shared" si="34"/>
        <v>45794</v>
      </c>
      <c r="AA206" s="98" t="str">
        <f t="shared" si="35"/>
        <v>Saturday</v>
      </c>
      <c r="AB206" s="99" t="str">
        <f t="shared" si="36"/>
        <v>05/18/2025 8:42 AM</v>
      </c>
      <c r="AC206" s="100">
        <f t="shared" si="37"/>
        <v>367</v>
      </c>
      <c r="AD206" s="100" t="str">
        <f t="shared" si="38"/>
        <v>Not Approved On Time</v>
      </c>
      <c r="AE206" s="101">
        <f t="shared" si="39"/>
        <v>6.5</v>
      </c>
      <c r="AF206" s="124" t="str">
        <f t="shared" si="40"/>
        <v/>
      </c>
      <c r="AG206" s="101" t="str">
        <f t="shared" si="41"/>
        <v>4106 6001G - PPC Pour</v>
      </c>
      <c r="AH206" s="101" t="str">
        <f t="shared" si="42"/>
        <v>240708 - Heriberto Garcia Jr</v>
      </c>
      <c r="AI206" s="102" t="str">
        <f t="shared" si="43"/>
        <v>Juan Rodriguez's Crew</v>
      </c>
    </row>
    <row r="207" spans="1:35" ht="15.75" x14ac:dyDescent="0.25">
      <c r="A207" s="153">
        <v>605249</v>
      </c>
      <c r="B207" s="153" t="s">
        <v>1648</v>
      </c>
      <c r="C207" s="153" t="s">
        <v>1649</v>
      </c>
      <c r="D207" s="153" t="s">
        <v>138</v>
      </c>
      <c r="E207" s="153" t="s">
        <v>139</v>
      </c>
      <c r="F207" s="153" t="s">
        <v>2035</v>
      </c>
      <c r="G207" s="153" t="s">
        <v>3570</v>
      </c>
      <c r="H207" s="153" t="s">
        <v>558</v>
      </c>
      <c r="I207" s="153">
        <v>4.5</v>
      </c>
      <c r="J207" s="154">
        <v>45794</v>
      </c>
      <c r="K207" s="153" t="s">
        <v>48</v>
      </c>
      <c r="L207" s="153"/>
      <c r="M207" s="153" t="s">
        <v>1632</v>
      </c>
      <c r="N207" s="153" t="s">
        <v>49</v>
      </c>
      <c r="O207" s="153" t="s">
        <v>1630</v>
      </c>
      <c r="P207" s="153" t="s">
        <v>3569</v>
      </c>
      <c r="Q207" s="153"/>
      <c r="R207" s="153" t="s">
        <v>50</v>
      </c>
      <c r="S207" s="153"/>
      <c r="T207" s="153" t="s">
        <v>50</v>
      </c>
      <c r="X207" s="97" t="str">
        <f t="shared" si="33"/>
        <v>2023-034 - Dallas IH 45 Bridge Maintenanc</v>
      </c>
      <c r="Y207" s="97" t="str">
        <f>IFERROR(VLOOKUP($D207,PM!$A:$H,2,FALSE),"")</f>
        <v>Eric Giebelhaus</v>
      </c>
      <c r="Z207" s="98">
        <f t="shared" si="34"/>
        <v>45794</v>
      </c>
      <c r="AA207" s="98" t="str">
        <f t="shared" si="35"/>
        <v>Saturday</v>
      </c>
      <c r="AB207" s="99" t="str">
        <f t="shared" si="36"/>
        <v>05/18/2025 8:42 AM</v>
      </c>
      <c r="AC207" s="100">
        <f t="shared" si="37"/>
        <v>367</v>
      </c>
      <c r="AD207" s="100" t="str">
        <f t="shared" si="38"/>
        <v>Not Approved On Time</v>
      </c>
      <c r="AE207" s="101">
        <f t="shared" si="39"/>
        <v>4.5</v>
      </c>
      <c r="AF207" s="124" t="str">
        <f t="shared" si="40"/>
        <v/>
      </c>
      <c r="AG207" s="101" t="str">
        <f t="shared" si="41"/>
        <v>4106 6001C - PPC Setup Machine</v>
      </c>
      <c r="AH207" s="101" t="str">
        <f t="shared" si="42"/>
        <v>240076 - Miguel Rodriguez</v>
      </c>
      <c r="AI207" s="102" t="str">
        <f t="shared" si="43"/>
        <v>Juan Rodriguez's Crew</v>
      </c>
    </row>
    <row r="208" spans="1:35" ht="15.75" x14ac:dyDescent="0.25">
      <c r="A208" s="153">
        <v>605257</v>
      </c>
      <c r="B208" s="153" t="s">
        <v>1648</v>
      </c>
      <c r="C208" s="153" t="s">
        <v>1649</v>
      </c>
      <c r="D208" s="153" t="s">
        <v>138</v>
      </c>
      <c r="E208" s="153" t="s">
        <v>139</v>
      </c>
      <c r="F208" s="153" t="s">
        <v>1186</v>
      </c>
      <c r="G208" s="153" t="s">
        <v>3571</v>
      </c>
      <c r="H208" s="153" t="s">
        <v>558</v>
      </c>
      <c r="I208" s="153">
        <v>5</v>
      </c>
      <c r="J208" s="154">
        <v>45794</v>
      </c>
      <c r="K208" s="153" t="s">
        <v>48</v>
      </c>
      <c r="L208" s="153"/>
      <c r="M208" s="153" t="s">
        <v>1632</v>
      </c>
      <c r="N208" s="153" t="s">
        <v>49</v>
      </c>
      <c r="O208" s="153" t="s">
        <v>1630</v>
      </c>
      <c r="P208" s="153" t="s">
        <v>3573</v>
      </c>
      <c r="Q208" s="153"/>
      <c r="R208" s="153" t="s">
        <v>50</v>
      </c>
      <c r="S208" s="153"/>
      <c r="T208" s="153" t="s">
        <v>50</v>
      </c>
      <c r="X208" s="97" t="str">
        <f t="shared" si="33"/>
        <v>2023-034 - Dallas IH 45 Bridge Maintenanc</v>
      </c>
      <c r="Y208" s="97" t="str">
        <f>IFERROR(VLOOKUP($D208,PM!$A:$H,2,FALSE),"")</f>
        <v>Eric Giebelhaus</v>
      </c>
      <c r="Z208" s="98">
        <f t="shared" si="34"/>
        <v>45794</v>
      </c>
      <c r="AA208" s="98" t="str">
        <f t="shared" si="35"/>
        <v>Saturday</v>
      </c>
      <c r="AB208" s="99" t="str">
        <f t="shared" si="36"/>
        <v>05/18/2025 8:43 AM</v>
      </c>
      <c r="AC208" s="100">
        <f t="shared" si="37"/>
        <v>367</v>
      </c>
      <c r="AD208" s="100" t="str">
        <f t="shared" si="38"/>
        <v>Not Approved On Time</v>
      </c>
      <c r="AE208" s="101">
        <f t="shared" si="39"/>
        <v>5</v>
      </c>
      <c r="AF208" s="124" t="str">
        <f t="shared" si="40"/>
        <v/>
      </c>
      <c r="AG208" s="101" t="str">
        <f t="shared" si="41"/>
        <v>4106 6001D - PPC Prep for Overlay</v>
      </c>
      <c r="AH208" s="101" t="str">
        <f t="shared" si="42"/>
        <v>240076 - Miguel Rodriguez</v>
      </c>
      <c r="AI208" s="102" t="str">
        <f t="shared" si="43"/>
        <v>Juan Rodriguez's Crew</v>
      </c>
    </row>
    <row r="209" spans="1:35" ht="15.75" x14ac:dyDescent="0.25">
      <c r="A209" s="153">
        <v>605258</v>
      </c>
      <c r="B209" s="153" t="s">
        <v>1648</v>
      </c>
      <c r="C209" s="153" t="s">
        <v>1649</v>
      </c>
      <c r="D209" s="153" t="s">
        <v>138</v>
      </c>
      <c r="E209" s="153" t="s">
        <v>139</v>
      </c>
      <c r="F209" s="153" t="s">
        <v>1187</v>
      </c>
      <c r="G209" s="153" t="s">
        <v>1188</v>
      </c>
      <c r="H209" s="153" t="s">
        <v>558</v>
      </c>
      <c r="I209" s="153">
        <v>6.5</v>
      </c>
      <c r="J209" s="154">
        <v>45794</v>
      </c>
      <c r="K209" s="153" t="s">
        <v>48</v>
      </c>
      <c r="L209" s="153"/>
      <c r="M209" s="153" t="s">
        <v>1632</v>
      </c>
      <c r="N209" s="153" t="s">
        <v>49</v>
      </c>
      <c r="O209" s="153" t="s">
        <v>1630</v>
      </c>
      <c r="P209" s="153" t="s">
        <v>3573</v>
      </c>
      <c r="Q209" s="153"/>
      <c r="R209" s="153" t="s">
        <v>50</v>
      </c>
      <c r="S209" s="153"/>
      <c r="T209" s="153" t="s">
        <v>50</v>
      </c>
      <c r="X209" s="97" t="str">
        <f t="shared" si="33"/>
        <v>2023-034 - Dallas IH 45 Bridge Maintenanc</v>
      </c>
      <c r="Y209" s="97" t="str">
        <f>IFERROR(VLOOKUP($D209,PM!$A:$H,2,FALSE),"")</f>
        <v>Eric Giebelhaus</v>
      </c>
      <c r="Z209" s="98">
        <f t="shared" si="34"/>
        <v>45794</v>
      </c>
      <c r="AA209" s="98" t="str">
        <f t="shared" si="35"/>
        <v>Saturday</v>
      </c>
      <c r="AB209" s="99" t="str">
        <f t="shared" si="36"/>
        <v>05/18/2025 8:43 AM</v>
      </c>
      <c r="AC209" s="100">
        <f t="shared" si="37"/>
        <v>367</v>
      </c>
      <c r="AD209" s="100" t="str">
        <f t="shared" si="38"/>
        <v>Not Approved On Time</v>
      </c>
      <c r="AE209" s="101">
        <f t="shared" si="39"/>
        <v>6.5</v>
      </c>
      <c r="AF209" s="124" t="str">
        <f t="shared" si="40"/>
        <v/>
      </c>
      <c r="AG209" s="101" t="str">
        <f t="shared" si="41"/>
        <v>4106 6001G - PPC Pour</v>
      </c>
      <c r="AH209" s="101" t="str">
        <f t="shared" si="42"/>
        <v>240076 - Miguel Rodriguez</v>
      </c>
      <c r="AI209" s="102" t="str">
        <f t="shared" si="43"/>
        <v>Juan Rodriguez's Crew</v>
      </c>
    </row>
    <row r="210" spans="1:35" ht="15.75" x14ac:dyDescent="0.25">
      <c r="A210" s="153">
        <v>605255</v>
      </c>
      <c r="B210" s="153" t="s">
        <v>1652</v>
      </c>
      <c r="C210" s="153" t="s">
        <v>1653</v>
      </c>
      <c r="D210" s="153" t="s">
        <v>138</v>
      </c>
      <c r="E210" s="153" t="s">
        <v>139</v>
      </c>
      <c r="F210" s="153" t="s">
        <v>1186</v>
      </c>
      <c r="G210" s="153" t="s">
        <v>3571</v>
      </c>
      <c r="H210" s="153" t="s">
        <v>558</v>
      </c>
      <c r="I210" s="153">
        <v>5</v>
      </c>
      <c r="J210" s="154">
        <v>45794</v>
      </c>
      <c r="K210" s="153" t="s">
        <v>48</v>
      </c>
      <c r="L210" s="153"/>
      <c r="M210" s="153" t="s">
        <v>1632</v>
      </c>
      <c r="N210" s="153" t="s">
        <v>49</v>
      </c>
      <c r="O210" s="153" t="s">
        <v>1630</v>
      </c>
      <c r="P210" s="153" t="s">
        <v>3573</v>
      </c>
      <c r="Q210" s="153"/>
      <c r="R210" s="153" t="s">
        <v>50</v>
      </c>
      <c r="S210" s="153"/>
      <c r="T210" s="153" t="s">
        <v>50</v>
      </c>
      <c r="X210" s="97" t="str">
        <f t="shared" si="33"/>
        <v>2023-034 - Dallas IH 45 Bridge Maintenanc</v>
      </c>
      <c r="Y210" s="97" t="str">
        <f>IFERROR(VLOOKUP($D210,PM!$A:$H,2,FALSE),"")</f>
        <v>Eric Giebelhaus</v>
      </c>
      <c r="Z210" s="98">
        <f t="shared" si="34"/>
        <v>45794</v>
      </c>
      <c r="AA210" s="98" t="str">
        <f t="shared" si="35"/>
        <v>Saturday</v>
      </c>
      <c r="AB210" s="99" t="str">
        <f t="shared" si="36"/>
        <v>05/18/2025 8:43 AM</v>
      </c>
      <c r="AC210" s="100">
        <f t="shared" si="37"/>
        <v>367</v>
      </c>
      <c r="AD210" s="100" t="str">
        <f t="shared" si="38"/>
        <v>Not Approved On Time</v>
      </c>
      <c r="AE210" s="101">
        <f t="shared" si="39"/>
        <v>5</v>
      </c>
      <c r="AF210" s="124" t="str">
        <f t="shared" si="40"/>
        <v/>
      </c>
      <c r="AG210" s="101" t="str">
        <f t="shared" si="41"/>
        <v>4106 6001D - PPC Prep for Overlay</v>
      </c>
      <c r="AH210" s="101" t="str">
        <f t="shared" si="42"/>
        <v>240374 - Angel J. Flores</v>
      </c>
      <c r="AI210" s="102" t="str">
        <f t="shared" si="43"/>
        <v>Juan Rodriguez's Crew</v>
      </c>
    </row>
    <row r="211" spans="1:35" ht="15.75" x14ac:dyDescent="0.25">
      <c r="A211" s="153">
        <v>605256</v>
      </c>
      <c r="B211" s="153" t="s">
        <v>1652</v>
      </c>
      <c r="C211" s="153" t="s">
        <v>1653</v>
      </c>
      <c r="D211" s="153" t="s">
        <v>138</v>
      </c>
      <c r="E211" s="153" t="s">
        <v>139</v>
      </c>
      <c r="F211" s="153" t="s">
        <v>1187</v>
      </c>
      <c r="G211" s="153" t="s">
        <v>1188</v>
      </c>
      <c r="H211" s="153" t="s">
        <v>558</v>
      </c>
      <c r="I211" s="153">
        <v>6.5</v>
      </c>
      <c r="J211" s="154">
        <v>45794</v>
      </c>
      <c r="K211" s="153" t="s">
        <v>48</v>
      </c>
      <c r="L211" s="153"/>
      <c r="M211" s="153" t="s">
        <v>1632</v>
      </c>
      <c r="N211" s="153" t="s">
        <v>49</v>
      </c>
      <c r="O211" s="153" t="s">
        <v>1630</v>
      </c>
      <c r="P211" s="153" t="s">
        <v>3573</v>
      </c>
      <c r="Q211" s="153"/>
      <c r="R211" s="153" t="s">
        <v>50</v>
      </c>
      <c r="S211" s="153"/>
      <c r="T211" s="153" t="s">
        <v>50</v>
      </c>
      <c r="X211" s="97" t="str">
        <f t="shared" si="33"/>
        <v>2023-034 - Dallas IH 45 Bridge Maintenanc</v>
      </c>
      <c r="Y211" s="97" t="str">
        <f>IFERROR(VLOOKUP($D211,PM!$A:$H,2,FALSE),"")</f>
        <v>Eric Giebelhaus</v>
      </c>
      <c r="Z211" s="98">
        <f t="shared" si="34"/>
        <v>45794</v>
      </c>
      <c r="AA211" s="98" t="str">
        <f t="shared" si="35"/>
        <v>Saturday</v>
      </c>
      <c r="AB211" s="99" t="str">
        <f t="shared" si="36"/>
        <v>05/18/2025 8:43 AM</v>
      </c>
      <c r="AC211" s="100">
        <f t="shared" si="37"/>
        <v>367</v>
      </c>
      <c r="AD211" s="100" t="str">
        <f t="shared" si="38"/>
        <v>Not Approved On Time</v>
      </c>
      <c r="AE211" s="101">
        <f t="shared" si="39"/>
        <v>6.5</v>
      </c>
      <c r="AF211" s="124" t="str">
        <f t="shared" si="40"/>
        <v/>
      </c>
      <c r="AG211" s="101" t="str">
        <f t="shared" si="41"/>
        <v>4106 6001G - PPC Pour</v>
      </c>
      <c r="AH211" s="101" t="str">
        <f t="shared" si="42"/>
        <v>240374 - Angel J. Flores</v>
      </c>
      <c r="AI211" s="102" t="str">
        <f t="shared" si="43"/>
        <v>Juan Rodriguez's Crew</v>
      </c>
    </row>
    <row r="212" spans="1:35" ht="15.75" x14ac:dyDescent="0.25">
      <c r="A212" s="153">
        <v>605248</v>
      </c>
      <c r="B212" s="153" t="s">
        <v>1652</v>
      </c>
      <c r="C212" s="153" t="s">
        <v>1653</v>
      </c>
      <c r="D212" s="153" t="s">
        <v>138</v>
      </c>
      <c r="E212" s="153" t="s">
        <v>139</v>
      </c>
      <c r="F212" s="153" t="s">
        <v>2035</v>
      </c>
      <c r="G212" s="153" t="s">
        <v>3570</v>
      </c>
      <c r="H212" s="153" t="s">
        <v>558</v>
      </c>
      <c r="I212" s="153">
        <v>4.5</v>
      </c>
      <c r="J212" s="154">
        <v>45794</v>
      </c>
      <c r="K212" s="153" t="s">
        <v>48</v>
      </c>
      <c r="L212" s="153"/>
      <c r="M212" s="153" t="s">
        <v>1632</v>
      </c>
      <c r="N212" s="153" t="s">
        <v>49</v>
      </c>
      <c r="O212" s="153" t="s">
        <v>1630</v>
      </c>
      <c r="P212" s="153" t="s">
        <v>3569</v>
      </c>
      <c r="Q212" s="153"/>
      <c r="R212" s="153" t="s">
        <v>50</v>
      </c>
      <c r="S212" s="153"/>
      <c r="T212" s="153" t="s">
        <v>50</v>
      </c>
      <c r="X212" s="97" t="str">
        <f t="shared" si="33"/>
        <v>2023-034 - Dallas IH 45 Bridge Maintenanc</v>
      </c>
      <c r="Y212" s="97" t="str">
        <f>IFERROR(VLOOKUP($D212,PM!$A:$H,2,FALSE),"")</f>
        <v>Eric Giebelhaus</v>
      </c>
      <c r="Z212" s="98">
        <f t="shared" si="34"/>
        <v>45794</v>
      </c>
      <c r="AA212" s="98" t="str">
        <f t="shared" si="35"/>
        <v>Saturday</v>
      </c>
      <c r="AB212" s="99" t="str">
        <f t="shared" si="36"/>
        <v>05/18/2025 8:42 AM</v>
      </c>
      <c r="AC212" s="100">
        <f t="shared" si="37"/>
        <v>367</v>
      </c>
      <c r="AD212" s="100" t="str">
        <f t="shared" si="38"/>
        <v>Not Approved On Time</v>
      </c>
      <c r="AE212" s="101">
        <f t="shared" si="39"/>
        <v>4.5</v>
      </c>
      <c r="AF212" s="124" t="str">
        <f t="shared" si="40"/>
        <v/>
      </c>
      <c r="AG212" s="101" t="str">
        <f t="shared" si="41"/>
        <v>4106 6001C - PPC Setup Machine</v>
      </c>
      <c r="AH212" s="101" t="str">
        <f t="shared" si="42"/>
        <v>240374 - Angel J. Flores</v>
      </c>
      <c r="AI212" s="102" t="str">
        <f t="shared" si="43"/>
        <v>Juan Rodriguez's Crew</v>
      </c>
    </row>
    <row r="213" spans="1:35" ht="15.75" x14ac:dyDescent="0.25">
      <c r="A213" s="153">
        <v>605246</v>
      </c>
      <c r="B213" s="153" t="s">
        <v>1660</v>
      </c>
      <c r="C213" s="153" t="s">
        <v>1661</v>
      </c>
      <c r="D213" s="153" t="s">
        <v>138</v>
      </c>
      <c r="E213" s="153" t="s">
        <v>139</v>
      </c>
      <c r="F213" s="153" t="s">
        <v>2035</v>
      </c>
      <c r="G213" s="153" t="s">
        <v>3570</v>
      </c>
      <c r="H213" s="153" t="s">
        <v>558</v>
      </c>
      <c r="I213" s="153">
        <v>4.5</v>
      </c>
      <c r="J213" s="154">
        <v>45794</v>
      </c>
      <c r="K213" s="153" t="s">
        <v>48</v>
      </c>
      <c r="L213" s="153"/>
      <c r="M213" s="153" t="s">
        <v>1632</v>
      </c>
      <c r="N213" s="153" t="s">
        <v>49</v>
      </c>
      <c r="O213" s="153" t="s">
        <v>1630</v>
      </c>
      <c r="P213" s="153" t="s">
        <v>3569</v>
      </c>
      <c r="Q213" s="153"/>
      <c r="R213" s="153" t="s">
        <v>50</v>
      </c>
      <c r="S213" s="153"/>
      <c r="T213" s="153" t="s">
        <v>50</v>
      </c>
      <c r="U213" s="125"/>
      <c r="V213" s="125"/>
      <c r="W213" s="125"/>
      <c r="X213" s="97" t="str">
        <f t="shared" si="33"/>
        <v>2023-034 - Dallas IH 45 Bridge Maintenanc</v>
      </c>
      <c r="Y213" s="97" t="str">
        <f>IFERROR(VLOOKUP($D213,PM!$A:$H,2,FALSE),"")</f>
        <v>Eric Giebelhaus</v>
      </c>
      <c r="Z213" s="98">
        <f t="shared" si="34"/>
        <v>45794</v>
      </c>
      <c r="AA213" s="98" t="str">
        <f t="shared" si="35"/>
        <v>Saturday</v>
      </c>
      <c r="AB213" s="99" t="str">
        <f t="shared" si="36"/>
        <v>05/18/2025 8:42 AM</v>
      </c>
      <c r="AC213" s="100">
        <f t="shared" si="37"/>
        <v>367</v>
      </c>
      <c r="AD213" s="100" t="str">
        <f t="shared" si="38"/>
        <v>Not Approved On Time</v>
      </c>
      <c r="AE213" s="101">
        <f t="shared" si="39"/>
        <v>4.5</v>
      </c>
      <c r="AF213" s="124" t="str">
        <f t="shared" si="40"/>
        <v/>
      </c>
      <c r="AG213" s="101" t="str">
        <f t="shared" si="41"/>
        <v>4106 6001C - PPC Setup Machine</v>
      </c>
      <c r="AH213" s="101" t="str">
        <f t="shared" si="42"/>
        <v>240774 - Jesus H. Bravo Martinez</v>
      </c>
      <c r="AI213" s="102" t="str">
        <f t="shared" si="43"/>
        <v>Juan Rodriguez's Crew</v>
      </c>
    </row>
    <row r="214" spans="1:35" ht="15.75" x14ac:dyDescent="0.25">
      <c r="A214" s="153">
        <v>605253</v>
      </c>
      <c r="B214" s="153" t="s">
        <v>1660</v>
      </c>
      <c r="C214" s="153" t="s">
        <v>1661</v>
      </c>
      <c r="D214" s="153" t="s">
        <v>138</v>
      </c>
      <c r="E214" s="153" t="s">
        <v>139</v>
      </c>
      <c r="F214" s="153" t="s">
        <v>1186</v>
      </c>
      <c r="G214" s="153" t="s">
        <v>3571</v>
      </c>
      <c r="H214" s="153" t="s">
        <v>558</v>
      </c>
      <c r="I214" s="153">
        <v>5</v>
      </c>
      <c r="J214" s="154">
        <v>45794</v>
      </c>
      <c r="K214" s="153" t="s">
        <v>48</v>
      </c>
      <c r="L214" s="153"/>
      <c r="M214" s="153" t="s">
        <v>1632</v>
      </c>
      <c r="N214" s="153" t="s">
        <v>49</v>
      </c>
      <c r="O214" s="153" t="s">
        <v>1630</v>
      </c>
      <c r="P214" s="153" t="s">
        <v>3573</v>
      </c>
      <c r="Q214" s="153"/>
      <c r="R214" s="153" t="s">
        <v>50</v>
      </c>
      <c r="S214" s="153"/>
      <c r="T214" s="153" t="s">
        <v>50</v>
      </c>
      <c r="U214" s="125"/>
      <c r="V214" s="125"/>
      <c r="W214" s="125"/>
      <c r="X214" s="97" t="str">
        <f t="shared" si="33"/>
        <v>2023-034 - Dallas IH 45 Bridge Maintenanc</v>
      </c>
      <c r="Y214" s="97" t="str">
        <f>IFERROR(VLOOKUP($D214,PM!$A:$H,2,FALSE),"")</f>
        <v>Eric Giebelhaus</v>
      </c>
      <c r="Z214" s="98">
        <f t="shared" si="34"/>
        <v>45794</v>
      </c>
      <c r="AA214" s="98" t="str">
        <f t="shared" si="35"/>
        <v>Saturday</v>
      </c>
      <c r="AB214" s="99" t="str">
        <f t="shared" si="36"/>
        <v>05/18/2025 8:43 AM</v>
      </c>
      <c r="AC214" s="100">
        <f t="shared" si="37"/>
        <v>367</v>
      </c>
      <c r="AD214" s="100" t="str">
        <f t="shared" si="38"/>
        <v>Not Approved On Time</v>
      </c>
      <c r="AE214" s="101">
        <f t="shared" si="39"/>
        <v>5</v>
      </c>
      <c r="AF214" s="124" t="str">
        <f t="shared" si="40"/>
        <v/>
      </c>
      <c r="AG214" s="101" t="str">
        <f t="shared" si="41"/>
        <v>4106 6001D - PPC Prep for Overlay</v>
      </c>
      <c r="AH214" s="101" t="str">
        <f t="shared" si="42"/>
        <v>240774 - Jesus H. Bravo Martinez</v>
      </c>
      <c r="AI214" s="102" t="str">
        <f t="shared" si="43"/>
        <v>Juan Rodriguez's Crew</v>
      </c>
    </row>
    <row r="215" spans="1:35" ht="15.75" x14ac:dyDescent="0.25">
      <c r="A215" s="153">
        <v>605244</v>
      </c>
      <c r="B215" s="153" t="s">
        <v>1660</v>
      </c>
      <c r="C215" s="153" t="s">
        <v>1661</v>
      </c>
      <c r="D215" s="153" t="s">
        <v>138</v>
      </c>
      <c r="E215" s="153" t="s">
        <v>139</v>
      </c>
      <c r="F215" s="153" t="s">
        <v>1187</v>
      </c>
      <c r="G215" s="153" t="s">
        <v>1188</v>
      </c>
      <c r="H215" s="153" t="s">
        <v>558</v>
      </c>
      <c r="I215" s="153">
        <v>6.5</v>
      </c>
      <c r="J215" s="154">
        <v>45794</v>
      </c>
      <c r="K215" s="153" t="s">
        <v>48</v>
      </c>
      <c r="L215" s="153"/>
      <c r="M215" s="153" t="s">
        <v>1632</v>
      </c>
      <c r="N215" s="153" t="s">
        <v>49</v>
      </c>
      <c r="O215" s="153" t="s">
        <v>1630</v>
      </c>
      <c r="P215" s="153" t="s">
        <v>3569</v>
      </c>
      <c r="Q215" s="153"/>
      <c r="R215" s="153" t="s">
        <v>50</v>
      </c>
      <c r="S215" s="153"/>
      <c r="T215" s="153" t="s">
        <v>50</v>
      </c>
      <c r="U215" s="125"/>
      <c r="V215" s="125"/>
      <c r="W215" s="125"/>
      <c r="X215" s="97" t="str">
        <f t="shared" si="33"/>
        <v>2023-034 - Dallas IH 45 Bridge Maintenanc</v>
      </c>
      <c r="Y215" s="97" t="str">
        <f>IFERROR(VLOOKUP($D215,PM!$A:$H,2,FALSE),"")</f>
        <v>Eric Giebelhaus</v>
      </c>
      <c r="Z215" s="98">
        <f t="shared" si="34"/>
        <v>45794</v>
      </c>
      <c r="AA215" s="98" t="str">
        <f t="shared" si="35"/>
        <v>Saturday</v>
      </c>
      <c r="AB215" s="99" t="str">
        <f t="shared" si="36"/>
        <v>05/18/2025 8:42 AM</v>
      </c>
      <c r="AC215" s="100">
        <f t="shared" si="37"/>
        <v>367</v>
      </c>
      <c r="AD215" s="100" t="str">
        <f t="shared" si="38"/>
        <v>Not Approved On Time</v>
      </c>
      <c r="AE215" s="101">
        <f t="shared" si="39"/>
        <v>6.5</v>
      </c>
      <c r="AF215" s="124" t="str">
        <f t="shared" si="40"/>
        <v/>
      </c>
      <c r="AG215" s="101" t="str">
        <f t="shared" si="41"/>
        <v>4106 6001G - PPC Pour</v>
      </c>
      <c r="AH215" s="101" t="str">
        <f t="shared" si="42"/>
        <v>240774 - Jesus H. Bravo Martinez</v>
      </c>
      <c r="AI215" s="102" t="str">
        <f t="shared" si="43"/>
        <v>Juan Rodriguez's Crew</v>
      </c>
    </row>
    <row r="216" spans="1:35" ht="15.75" x14ac:dyDescent="0.25">
      <c r="A216" s="153">
        <v>605247</v>
      </c>
      <c r="B216" s="153" t="s">
        <v>1656</v>
      </c>
      <c r="C216" s="153" t="s">
        <v>1657</v>
      </c>
      <c r="D216" s="153" t="s">
        <v>138</v>
      </c>
      <c r="E216" s="153" t="s">
        <v>139</v>
      </c>
      <c r="F216" s="153" t="s">
        <v>2035</v>
      </c>
      <c r="G216" s="153" t="s">
        <v>3570</v>
      </c>
      <c r="H216" s="153" t="s">
        <v>558</v>
      </c>
      <c r="I216" s="153">
        <v>4.5</v>
      </c>
      <c r="J216" s="154">
        <v>45794</v>
      </c>
      <c r="K216" s="153" t="s">
        <v>48</v>
      </c>
      <c r="L216" s="153"/>
      <c r="M216" s="153" t="s">
        <v>1632</v>
      </c>
      <c r="N216" s="153" t="s">
        <v>49</v>
      </c>
      <c r="O216" s="153" t="s">
        <v>1630</v>
      </c>
      <c r="P216" s="153" t="s">
        <v>3569</v>
      </c>
      <c r="Q216" s="153"/>
      <c r="R216" s="153" t="s">
        <v>50</v>
      </c>
      <c r="S216" s="153"/>
      <c r="T216" s="153" t="s">
        <v>50</v>
      </c>
      <c r="U216" s="125"/>
      <c r="V216" s="125"/>
      <c r="W216" s="125"/>
      <c r="X216" s="97" t="str">
        <f t="shared" si="33"/>
        <v>2023-034 - Dallas IH 45 Bridge Maintenanc</v>
      </c>
      <c r="Y216" s="97" t="str">
        <f>IFERROR(VLOOKUP($D216,PM!$A:$H,2,FALSE),"")</f>
        <v>Eric Giebelhaus</v>
      </c>
      <c r="Z216" s="98">
        <f t="shared" si="34"/>
        <v>45794</v>
      </c>
      <c r="AA216" s="98" t="str">
        <f t="shared" si="35"/>
        <v>Saturday</v>
      </c>
      <c r="AB216" s="99" t="str">
        <f t="shared" si="36"/>
        <v>05/18/2025 8:42 AM</v>
      </c>
      <c r="AC216" s="100">
        <f t="shared" si="37"/>
        <v>367</v>
      </c>
      <c r="AD216" s="100" t="str">
        <f t="shared" si="38"/>
        <v>Not Approved On Time</v>
      </c>
      <c r="AE216" s="101">
        <f t="shared" si="39"/>
        <v>4.5</v>
      </c>
      <c r="AF216" s="124" t="str">
        <f t="shared" si="40"/>
        <v/>
      </c>
      <c r="AG216" s="101" t="str">
        <f t="shared" si="41"/>
        <v>4106 6001C - PPC Setup Machine</v>
      </c>
      <c r="AH216" s="101" t="str">
        <f t="shared" si="42"/>
        <v>240033 - Ramon Deanda</v>
      </c>
      <c r="AI216" s="102" t="str">
        <f t="shared" si="43"/>
        <v>Juan Rodriguez's Crew</v>
      </c>
    </row>
    <row r="217" spans="1:35" ht="15.75" x14ac:dyDescent="0.25">
      <c r="A217" s="153">
        <v>605254</v>
      </c>
      <c r="B217" s="153" t="s">
        <v>1656</v>
      </c>
      <c r="C217" s="153" t="s">
        <v>1657</v>
      </c>
      <c r="D217" s="153" t="s">
        <v>138</v>
      </c>
      <c r="E217" s="153" t="s">
        <v>139</v>
      </c>
      <c r="F217" s="153" t="s">
        <v>1186</v>
      </c>
      <c r="G217" s="153" t="s">
        <v>3571</v>
      </c>
      <c r="H217" s="153" t="s">
        <v>558</v>
      </c>
      <c r="I217" s="153">
        <v>5</v>
      </c>
      <c r="J217" s="154">
        <v>45794</v>
      </c>
      <c r="K217" s="153" t="s">
        <v>48</v>
      </c>
      <c r="L217" s="153"/>
      <c r="M217" s="153" t="s">
        <v>1632</v>
      </c>
      <c r="N217" s="153" t="s">
        <v>49</v>
      </c>
      <c r="O217" s="153" t="s">
        <v>1630</v>
      </c>
      <c r="P217" s="153" t="s">
        <v>3573</v>
      </c>
      <c r="Q217" s="153"/>
      <c r="R217" s="153" t="s">
        <v>50</v>
      </c>
      <c r="S217" s="153"/>
      <c r="T217" s="153" t="s">
        <v>50</v>
      </c>
      <c r="U217" s="125"/>
      <c r="V217" s="125"/>
      <c r="W217" s="125"/>
      <c r="X217" s="97" t="str">
        <f t="shared" si="33"/>
        <v>2023-034 - Dallas IH 45 Bridge Maintenanc</v>
      </c>
      <c r="Y217" s="97" t="str">
        <f>IFERROR(VLOOKUP($D217,PM!$A:$H,2,FALSE),"")</f>
        <v>Eric Giebelhaus</v>
      </c>
      <c r="Z217" s="98">
        <f t="shared" si="34"/>
        <v>45794</v>
      </c>
      <c r="AA217" s="98" t="str">
        <f t="shared" si="35"/>
        <v>Saturday</v>
      </c>
      <c r="AB217" s="99" t="str">
        <f t="shared" si="36"/>
        <v>05/18/2025 8:43 AM</v>
      </c>
      <c r="AC217" s="100">
        <f t="shared" si="37"/>
        <v>367</v>
      </c>
      <c r="AD217" s="100" t="str">
        <f t="shared" si="38"/>
        <v>Not Approved On Time</v>
      </c>
      <c r="AE217" s="101">
        <f t="shared" si="39"/>
        <v>5</v>
      </c>
      <c r="AF217" s="124" t="str">
        <f t="shared" si="40"/>
        <v/>
      </c>
      <c r="AG217" s="101" t="str">
        <f t="shared" si="41"/>
        <v>4106 6001D - PPC Prep for Overlay</v>
      </c>
      <c r="AH217" s="101" t="str">
        <f t="shared" si="42"/>
        <v>240033 - Ramon Deanda</v>
      </c>
      <c r="AI217" s="102" t="str">
        <f t="shared" si="43"/>
        <v>Juan Rodriguez's Crew</v>
      </c>
    </row>
    <row r="218" spans="1:35" ht="15.75" x14ac:dyDescent="0.25">
      <c r="A218" s="153">
        <v>605263</v>
      </c>
      <c r="B218" s="153" t="s">
        <v>1656</v>
      </c>
      <c r="C218" s="153" t="s">
        <v>1657</v>
      </c>
      <c r="D218" s="153" t="s">
        <v>138</v>
      </c>
      <c r="E218" s="153" t="s">
        <v>139</v>
      </c>
      <c r="F218" s="153" t="s">
        <v>1187</v>
      </c>
      <c r="G218" s="153" t="s">
        <v>1188</v>
      </c>
      <c r="H218" s="153" t="s">
        <v>558</v>
      </c>
      <c r="I218" s="153">
        <v>6.5</v>
      </c>
      <c r="J218" s="154">
        <v>45794</v>
      </c>
      <c r="K218" s="153" t="s">
        <v>48</v>
      </c>
      <c r="L218" s="153"/>
      <c r="M218" s="153" t="s">
        <v>1632</v>
      </c>
      <c r="N218" s="153" t="s">
        <v>49</v>
      </c>
      <c r="O218" s="153" t="s">
        <v>1630</v>
      </c>
      <c r="P218" s="153" t="s">
        <v>3572</v>
      </c>
      <c r="Q218" s="153"/>
      <c r="R218" s="153" t="s">
        <v>50</v>
      </c>
      <c r="S218" s="153"/>
      <c r="T218" s="153" t="s">
        <v>50</v>
      </c>
      <c r="U218" s="125"/>
      <c r="V218" s="125"/>
      <c r="W218" s="125"/>
      <c r="X218" s="97" t="str">
        <f t="shared" si="33"/>
        <v>2023-034 - Dallas IH 45 Bridge Maintenanc</v>
      </c>
      <c r="Y218" s="97" t="str">
        <f>IFERROR(VLOOKUP($D218,PM!$A:$H,2,FALSE),"")</f>
        <v>Eric Giebelhaus</v>
      </c>
      <c r="Z218" s="98">
        <f t="shared" si="34"/>
        <v>45794</v>
      </c>
      <c r="AA218" s="98" t="str">
        <f t="shared" si="35"/>
        <v>Saturday</v>
      </c>
      <c r="AB218" s="99" t="str">
        <f t="shared" si="36"/>
        <v>05/18/2025 8:44 AM</v>
      </c>
      <c r="AC218" s="100">
        <f t="shared" si="37"/>
        <v>367</v>
      </c>
      <c r="AD218" s="100" t="str">
        <f t="shared" si="38"/>
        <v>Not Approved On Time</v>
      </c>
      <c r="AE218" s="101">
        <f t="shared" si="39"/>
        <v>6.5</v>
      </c>
      <c r="AF218" s="124" t="str">
        <f t="shared" si="40"/>
        <v/>
      </c>
      <c r="AG218" s="101" t="str">
        <f t="shared" si="41"/>
        <v>4106 6001G - PPC Pour</v>
      </c>
      <c r="AH218" s="101" t="str">
        <f t="shared" si="42"/>
        <v>240033 - Ramon Deanda</v>
      </c>
      <c r="AI218" s="102" t="str">
        <f t="shared" si="43"/>
        <v>Juan Rodriguez's Crew</v>
      </c>
    </row>
    <row r="219" spans="1:35" ht="15.75" x14ac:dyDescent="0.25">
      <c r="A219" s="153">
        <v>605076</v>
      </c>
      <c r="B219" s="153" t="s">
        <v>1958</v>
      </c>
      <c r="C219" s="153" t="s">
        <v>1959</v>
      </c>
      <c r="D219" s="153" t="s">
        <v>73</v>
      </c>
      <c r="E219" s="153" t="s">
        <v>1009</v>
      </c>
      <c r="F219" s="153" t="s">
        <v>75</v>
      </c>
      <c r="G219" s="153" t="s">
        <v>614</v>
      </c>
      <c r="H219" s="153" t="s">
        <v>558</v>
      </c>
      <c r="I219" s="153">
        <v>4</v>
      </c>
      <c r="J219" s="154">
        <v>45793</v>
      </c>
      <c r="K219" s="153" t="s">
        <v>48</v>
      </c>
      <c r="L219" s="153"/>
      <c r="M219" s="153"/>
      <c r="N219" s="153"/>
      <c r="O219" s="153" t="s">
        <v>1959</v>
      </c>
      <c r="P219" s="153" t="s">
        <v>3574</v>
      </c>
      <c r="Q219" s="153"/>
      <c r="R219" s="153" t="s">
        <v>50</v>
      </c>
      <c r="S219" s="153"/>
      <c r="T219" s="153" t="s">
        <v>50</v>
      </c>
      <c r="U219" s="125"/>
      <c r="V219" s="125"/>
      <c r="W219" s="125"/>
      <c r="X219" s="97" t="str">
        <f t="shared" si="33"/>
        <v>2023-032 - IH-345 BRIDGE REHABILITATION</v>
      </c>
      <c r="Y219" s="97" t="str">
        <f>IFERROR(VLOOKUP($D219,PM!$A:$H,2,FALSE),"")</f>
        <v>Eric Giebelhaus</v>
      </c>
      <c r="Z219" s="98">
        <f t="shared" si="34"/>
        <v>45793</v>
      </c>
      <c r="AA219" s="98" t="str">
        <f t="shared" si="35"/>
        <v>Friday</v>
      </c>
      <c r="AB219" s="99" t="str">
        <f t="shared" si="36"/>
        <v>05/17/2025 9:37 AM</v>
      </c>
      <c r="AC219" s="100">
        <f t="shared" si="37"/>
        <v>367</v>
      </c>
      <c r="AD219" s="100" t="str">
        <f t="shared" si="38"/>
        <v>Not Approved On Time</v>
      </c>
      <c r="AE219" s="101">
        <f t="shared" si="39"/>
        <v>4</v>
      </c>
      <c r="AF219" s="124" t="str">
        <f t="shared" si="40"/>
        <v/>
      </c>
      <c r="AG219" s="101" t="str">
        <f t="shared" si="41"/>
        <v>9000 100S - SAFETY SCHED</v>
      </c>
      <c r="AH219" s="101" t="str">
        <f t="shared" si="42"/>
        <v>800070 - Juan J. Castro</v>
      </c>
      <c r="AI219" s="102" t="str">
        <f t="shared" si="43"/>
        <v/>
      </c>
    </row>
    <row r="220" spans="1:35" ht="15.75" x14ac:dyDescent="0.25">
      <c r="A220" s="153">
        <v>604035</v>
      </c>
      <c r="B220" s="153" t="s">
        <v>576</v>
      </c>
      <c r="C220" s="153" t="s">
        <v>575</v>
      </c>
      <c r="D220" s="153" t="s">
        <v>95</v>
      </c>
      <c r="E220" s="153" t="s">
        <v>96</v>
      </c>
      <c r="F220" s="153" t="s">
        <v>2593</v>
      </c>
      <c r="G220" s="153" t="s">
        <v>2594</v>
      </c>
      <c r="H220" s="153" t="s">
        <v>558</v>
      </c>
      <c r="I220" s="153">
        <v>2</v>
      </c>
      <c r="J220" s="154">
        <v>45791</v>
      </c>
      <c r="K220" s="153" t="s">
        <v>48</v>
      </c>
      <c r="L220" s="153"/>
      <c r="M220" s="153" t="s">
        <v>574</v>
      </c>
      <c r="N220" s="153" t="s">
        <v>72</v>
      </c>
      <c r="O220" s="153" t="s">
        <v>575</v>
      </c>
      <c r="P220" s="153" t="s">
        <v>2595</v>
      </c>
      <c r="Q220" s="153"/>
      <c r="R220" s="153" t="s">
        <v>50</v>
      </c>
      <c r="S220" s="153"/>
      <c r="T220" s="153" t="s">
        <v>50</v>
      </c>
      <c r="U220" s="125"/>
      <c r="V220" s="125"/>
      <c r="W220" s="125"/>
      <c r="X220" s="97" t="str">
        <f t="shared" si="33"/>
        <v>2024-004 - City of Dallas Sidewalk 2024</v>
      </c>
      <c r="Y220" s="97" t="str">
        <f>IFERROR(VLOOKUP($D220,PM!$A:$H,2,FALSE),"")</f>
        <v>Adam H. Goode</v>
      </c>
      <c r="Z220" s="98">
        <f t="shared" si="34"/>
        <v>45791</v>
      </c>
      <c r="AA220" s="98" t="str">
        <f t="shared" si="35"/>
        <v>Wednesday</v>
      </c>
      <c r="AB220" s="99" t="str">
        <f t="shared" si="36"/>
        <v>05/14/2025 7:01 PM</v>
      </c>
      <c r="AC220" s="100">
        <f t="shared" si="37"/>
        <v>367</v>
      </c>
      <c r="AD220" s="100" t="str">
        <f t="shared" si="38"/>
        <v>Not Approved On Time</v>
      </c>
      <c r="AE220" s="101">
        <f t="shared" si="39"/>
        <v>2</v>
      </c>
      <c r="AF220" s="124" t="str">
        <f t="shared" si="40"/>
        <v/>
      </c>
      <c r="AG220" s="101" t="str">
        <f t="shared" si="41"/>
        <v>350 4000A - 459 FG DRIVE 6</v>
      </c>
      <c r="AH220" s="101" t="str">
        <f t="shared" si="42"/>
        <v>240050 - Jesus Lopez Soto</v>
      </c>
      <c r="AI220" s="102" t="str">
        <f t="shared" si="43"/>
        <v>Jesus Lopez's Crew</v>
      </c>
    </row>
    <row r="221" spans="1:35" ht="15.75" x14ac:dyDescent="0.25">
      <c r="A221" s="153">
        <v>604036</v>
      </c>
      <c r="B221" s="153" t="s">
        <v>576</v>
      </c>
      <c r="C221" s="153" t="s">
        <v>575</v>
      </c>
      <c r="D221" s="153" t="s">
        <v>95</v>
      </c>
      <c r="E221" s="153" t="s">
        <v>96</v>
      </c>
      <c r="F221" s="153" t="s">
        <v>2596</v>
      </c>
      <c r="G221" s="153" t="s">
        <v>2597</v>
      </c>
      <c r="H221" s="153" t="s">
        <v>558</v>
      </c>
      <c r="I221" s="153">
        <v>2</v>
      </c>
      <c r="J221" s="154">
        <v>45791</v>
      </c>
      <c r="K221" s="153" t="s">
        <v>48</v>
      </c>
      <c r="L221" s="153"/>
      <c r="M221" s="153" t="s">
        <v>574</v>
      </c>
      <c r="N221" s="153" t="s">
        <v>72</v>
      </c>
      <c r="O221" s="153" t="s">
        <v>575</v>
      </c>
      <c r="P221" s="153" t="s">
        <v>2595</v>
      </c>
      <c r="Q221" s="153"/>
      <c r="R221" s="153" t="s">
        <v>50</v>
      </c>
      <c r="S221" s="153"/>
      <c r="T221" s="153" t="s">
        <v>50</v>
      </c>
      <c r="U221" s="125"/>
      <c r="V221" s="125"/>
      <c r="W221" s="125"/>
      <c r="X221" s="97" t="str">
        <f t="shared" si="33"/>
        <v>2024-004 - City of Dallas Sidewalk 2024</v>
      </c>
      <c r="Y221" s="97" t="str">
        <f>IFERROR(VLOOKUP($D221,PM!$A:$H,2,FALSE),"")</f>
        <v>Adam H. Goode</v>
      </c>
      <c r="Z221" s="98">
        <f t="shared" si="34"/>
        <v>45791</v>
      </c>
      <c r="AA221" s="98" t="str">
        <f t="shared" si="35"/>
        <v>Wednesday</v>
      </c>
      <c r="AB221" s="99" t="str">
        <f t="shared" si="36"/>
        <v>05/14/2025 7:01 PM</v>
      </c>
      <c r="AC221" s="100">
        <f t="shared" si="37"/>
        <v>367</v>
      </c>
      <c r="AD221" s="100" t="str">
        <f t="shared" si="38"/>
        <v>Not Approved On Time</v>
      </c>
      <c r="AE221" s="101">
        <f t="shared" si="39"/>
        <v>2</v>
      </c>
      <c r="AF221" s="124" t="str">
        <f t="shared" si="40"/>
        <v/>
      </c>
      <c r="AG221" s="101" t="str">
        <f t="shared" si="41"/>
        <v>350 4000B - 459 F P S DRIVE 6</v>
      </c>
      <c r="AH221" s="101" t="str">
        <f t="shared" si="42"/>
        <v>240050 - Jesus Lopez Soto</v>
      </c>
      <c r="AI221" s="102" t="str">
        <f t="shared" si="43"/>
        <v>Jesus Lopez's Crew</v>
      </c>
    </row>
    <row r="222" spans="1:35" ht="15.75" x14ac:dyDescent="0.25">
      <c r="A222" s="153">
        <v>604037</v>
      </c>
      <c r="B222" s="153" t="s">
        <v>576</v>
      </c>
      <c r="C222" s="153" t="s">
        <v>575</v>
      </c>
      <c r="D222" s="153" t="s">
        <v>95</v>
      </c>
      <c r="E222" s="153" t="s">
        <v>96</v>
      </c>
      <c r="F222" s="153" t="s">
        <v>1901</v>
      </c>
      <c r="G222" s="153" t="s">
        <v>1902</v>
      </c>
      <c r="H222" s="153" t="s">
        <v>558</v>
      </c>
      <c r="I222" s="153">
        <v>2</v>
      </c>
      <c r="J222" s="154">
        <v>45791</v>
      </c>
      <c r="K222" s="153" t="s">
        <v>48</v>
      </c>
      <c r="L222" s="153"/>
      <c r="M222" s="153" t="s">
        <v>574</v>
      </c>
      <c r="N222" s="153" t="s">
        <v>72</v>
      </c>
      <c r="O222" s="153" t="s">
        <v>575</v>
      </c>
      <c r="P222" s="153" t="s">
        <v>2595</v>
      </c>
      <c r="Q222" s="153"/>
      <c r="R222" s="153" t="s">
        <v>50</v>
      </c>
      <c r="S222" s="153"/>
      <c r="T222" s="153" t="s">
        <v>50</v>
      </c>
      <c r="U222" s="125"/>
      <c r="V222" s="125"/>
      <c r="W222" s="125"/>
      <c r="X222" s="97" t="str">
        <f t="shared" si="33"/>
        <v>2024-004 - City of Dallas Sidewalk 2024</v>
      </c>
      <c r="Y222" s="97" t="str">
        <f>IFERROR(VLOOKUP($D222,PM!$A:$H,2,FALSE),"")</f>
        <v>Adam H. Goode</v>
      </c>
      <c r="Z222" s="98">
        <f t="shared" si="34"/>
        <v>45791</v>
      </c>
      <c r="AA222" s="98" t="str">
        <f t="shared" si="35"/>
        <v>Wednesday</v>
      </c>
      <c r="AB222" s="99" t="str">
        <f t="shared" si="36"/>
        <v>05/14/2025 7:01 PM</v>
      </c>
      <c r="AC222" s="100">
        <f t="shared" si="37"/>
        <v>367</v>
      </c>
      <c r="AD222" s="100" t="str">
        <f t="shared" si="38"/>
        <v>Not Approved On Time</v>
      </c>
      <c r="AE222" s="101">
        <f t="shared" si="39"/>
        <v>2</v>
      </c>
      <c r="AF222" s="124" t="str">
        <f t="shared" si="40"/>
        <v/>
      </c>
      <c r="AG222" s="101" t="str">
        <f t="shared" si="41"/>
        <v>370 4000A - 463 FG PVMT 8</v>
      </c>
      <c r="AH222" s="101" t="str">
        <f t="shared" si="42"/>
        <v>240050 - Jesus Lopez Soto</v>
      </c>
      <c r="AI222" s="102" t="str">
        <f t="shared" si="43"/>
        <v>Jesus Lopez's Crew</v>
      </c>
    </row>
    <row r="223" spans="1:35" ht="15.75" x14ac:dyDescent="0.25">
      <c r="A223" s="153">
        <v>604038</v>
      </c>
      <c r="B223" s="153" t="s">
        <v>576</v>
      </c>
      <c r="C223" s="153" t="s">
        <v>575</v>
      </c>
      <c r="D223" s="153" t="s">
        <v>95</v>
      </c>
      <c r="E223" s="153" t="s">
        <v>96</v>
      </c>
      <c r="F223" s="153" t="s">
        <v>1905</v>
      </c>
      <c r="G223" s="153" t="s">
        <v>1906</v>
      </c>
      <c r="H223" s="153" t="s">
        <v>558</v>
      </c>
      <c r="I223" s="153">
        <v>2</v>
      </c>
      <c r="J223" s="154">
        <v>45791</v>
      </c>
      <c r="K223" s="153" t="s">
        <v>48</v>
      </c>
      <c r="L223" s="153"/>
      <c r="M223" s="153" t="s">
        <v>574</v>
      </c>
      <c r="N223" s="153" t="s">
        <v>72</v>
      </c>
      <c r="O223" s="153" t="s">
        <v>575</v>
      </c>
      <c r="P223" s="153" t="s">
        <v>2595</v>
      </c>
      <c r="Q223" s="153"/>
      <c r="R223" s="153" t="s">
        <v>50</v>
      </c>
      <c r="S223" s="153"/>
      <c r="T223" s="153" t="s">
        <v>50</v>
      </c>
      <c r="U223" s="125"/>
      <c r="V223" s="125"/>
      <c r="W223" s="125"/>
      <c r="X223" s="97" t="str">
        <f t="shared" si="33"/>
        <v>2024-004 - City of Dallas Sidewalk 2024</v>
      </c>
      <c r="Y223" s="97" t="str">
        <f>IFERROR(VLOOKUP($D223,PM!$A:$H,2,FALSE),"")</f>
        <v>Adam H. Goode</v>
      </c>
      <c r="Z223" s="98">
        <f t="shared" si="34"/>
        <v>45791</v>
      </c>
      <c r="AA223" s="98" t="str">
        <f t="shared" si="35"/>
        <v>Wednesday</v>
      </c>
      <c r="AB223" s="99" t="str">
        <f t="shared" si="36"/>
        <v>05/14/2025 7:01 PM</v>
      </c>
      <c r="AC223" s="100">
        <f t="shared" si="37"/>
        <v>367</v>
      </c>
      <c r="AD223" s="100" t="str">
        <f t="shared" si="38"/>
        <v>Not Approved On Time</v>
      </c>
      <c r="AE223" s="101">
        <f t="shared" si="39"/>
        <v>2</v>
      </c>
      <c r="AF223" s="124" t="str">
        <f t="shared" si="40"/>
        <v/>
      </c>
      <c r="AG223" s="101" t="str">
        <f t="shared" si="41"/>
        <v>370 4000B - 463 F P S PVMT 8</v>
      </c>
      <c r="AH223" s="101" t="str">
        <f t="shared" si="42"/>
        <v>240050 - Jesus Lopez Soto</v>
      </c>
      <c r="AI223" s="102" t="str">
        <f t="shared" si="43"/>
        <v>Jesus Lopez's Crew</v>
      </c>
    </row>
    <row r="224" spans="1:35" ht="15.75" x14ac:dyDescent="0.25">
      <c r="A224" s="153">
        <v>604407</v>
      </c>
      <c r="B224" s="153" t="s">
        <v>576</v>
      </c>
      <c r="C224" s="153" t="s">
        <v>575</v>
      </c>
      <c r="D224" s="153" t="s">
        <v>95</v>
      </c>
      <c r="E224" s="153" t="s">
        <v>96</v>
      </c>
      <c r="F224" s="153" t="s">
        <v>973</v>
      </c>
      <c r="G224" s="153" t="s">
        <v>974</v>
      </c>
      <c r="H224" s="153" t="s">
        <v>558</v>
      </c>
      <c r="I224" s="153">
        <v>1</v>
      </c>
      <c r="J224" s="154">
        <v>45792</v>
      </c>
      <c r="K224" s="153" t="s">
        <v>48</v>
      </c>
      <c r="L224" s="153"/>
      <c r="M224" s="153" t="s">
        <v>574</v>
      </c>
      <c r="N224" s="153" t="s">
        <v>72</v>
      </c>
      <c r="O224" s="153" t="s">
        <v>575</v>
      </c>
      <c r="P224" s="153" t="s">
        <v>3048</v>
      </c>
      <c r="Q224" s="153"/>
      <c r="R224" s="153" t="s">
        <v>50</v>
      </c>
      <c r="S224" s="153"/>
      <c r="T224" s="153" t="s">
        <v>50</v>
      </c>
      <c r="U224" s="125"/>
      <c r="V224" s="125"/>
      <c r="W224" s="125"/>
      <c r="X224" s="97" t="str">
        <f t="shared" si="33"/>
        <v>2024-004 - City of Dallas Sidewalk 2024</v>
      </c>
      <c r="Y224" s="97" t="str">
        <f>IFERROR(VLOOKUP($D224,PM!$A:$H,2,FALSE),"")</f>
        <v>Adam H. Goode</v>
      </c>
      <c r="Z224" s="98">
        <f t="shared" si="34"/>
        <v>45792</v>
      </c>
      <c r="AA224" s="98" t="str">
        <f t="shared" si="35"/>
        <v>Thursday</v>
      </c>
      <c r="AB224" s="99" t="str">
        <f t="shared" si="36"/>
        <v>05/15/2025 5:04 PM</v>
      </c>
      <c r="AC224" s="100">
        <f t="shared" si="37"/>
        <v>367</v>
      </c>
      <c r="AD224" s="100" t="str">
        <f t="shared" si="38"/>
        <v>Not Approved On Time</v>
      </c>
      <c r="AE224" s="101">
        <f t="shared" si="39"/>
        <v>1</v>
      </c>
      <c r="AF224" s="124" t="str">
        <f t="shared" si="40"/>
        <v/>
      </c>
      <c r="AG224" s="101" t="str">
        <f t="shared" si="41"/>
        <v>250 4000A - 455 FG CURB 18</v>
      </c>
      <c r="AH224" s="101" t="str">
        <f t="shared" si="42"/>
        <v>240050 - Jesus Lopez Soto</v>
      </c>
      <c r="AI224" s="102" t="str">
        <f t="shared" si="43"/>
        <v>Jesus Lopez's Crew</v>
      </c>
    </row>
    <row r="225" spans="1:35" ht="15.75" x14ac:dyDescent="0.25">
      <c r="A225" s="153">
        <v>604408</v>
      </c>
      <c r="B225" s="153" t="s">
        <v>576</v>
      </c>
      <c r="C225" s="153" t="s">
        <v>575</v>
      </c>
      <c r="D225" s="153" t="s">
        <v>95</v>
      </c>
      <c r="E225" s="153" t="s">
        <v>96</v>
      </c>
      <c r="F225" s="153" t="s">
        <v>975</v>
      </c>
      <c r="G225" s="153" t="s">
        <v>976</v>
      </c>
      <c r="H225" s="153" t="s">
        <v>558</v>
      </c>
      <c r="I225" s="153">
        <v>2</v>
      </c>
      <c r="J225" s="154">
        <v>45792</v>
      </c>
      <c r="K225" s="153" t="s">
        <v>48</v>
      </c>
      <c r="L225" s="153"/>
      <c r="M225" s="153" t="s">
        <v>574</v>
      </c>
      <c r="N225" s="153" t="s">
        <v>72</v>
      </c>
      <c r="O225" s="153" t="s">
        <v>575</v>
      </c>
      <c r="P225" s="153" t="s">
        <v>3048</v>
      </c>
      <c r="Q225" s="153"/>
      <c r="R225" s="153" t="s">
        <v>50</v>
      </c>
      <c r="S225" s="153"/>
      <c r="T225" s="153" t="s">
        <v>50</v>
      </c>
      <c r="U225" s="125"/>
      <c r="V225" s="125"/>
      <c r="W225" s="125"/>
      <c r="X225" s="97" t="str">
        <f t="shared" si="33"/>
        <v>2024-004 - City of Dallas Sidewalk 2024</v>
      </c>
      <c r="Y225" s="97" t="str">
        <f>IFERROR(VLOOKUP($D225,PM!$A:$H,2,FALSE),"")</f>
        <v>Adam H. Goode</v>
      </c>
      <c r="Z225" s="98">
        <f t="shared" si="34"/>
        <v>45792</v>
      </c>
      <c r="AA225" s="98" t="str">
        <f t="shared" si="35"/>
        <v>Thursday</v>
      </c>
      <c r="AB225" s="99" t="str">
        <f t="shared" si="36"/>
        <v>05/15/2025 5:04 PM</v>
      </c>
      <c r="AC225" s="100">
        <f t="shared" si="37"/>
        <v>367</v>
      </c>
      <c r="AD225" s="100" t="str">
        <f t="shared" si="38"/>
        <v>Not Approved On Time</v>
      </c>
      <c r="AE225" s="101">
        <f t="shared" si="39"/>
        <v>2</v>
      </c>
      <c r="AF225" s="124" t="str">
        <f t="shared" si="40"/>
        <v/>
      </c>
      <c r="AG225" s="101" t="str">
        <f t="shared" si="41"/>
        <v>250 4000B - 455 F P S CURB 18</v>
      </c>
      <c r="AH225" s="101" t="str">
        <f t="shared" si="42"/>
        <v>240050 - Jesus Lopez Soto</v>
      </c>
      <c r="AI225" s="102" t="str">
        <f t="shared" si="43"/>
        <v>Jesus Lopez's Crew</v>
      </c>
    </row>
    <row r="226" spans="1:35" ht="15.75" x14ac:dyDescent="0.25">
      <c r="A226" s="153">
        <v>604409</v>
      </c>
      <c r="B226" s="153" t="s">
        <v>576</v>
      </c>
      <c r="C226" s="153" t="s">
        <v>575</v>
      </c>
      <c r="D226" s="153" t="s">
        <v>95</v>
      </c>
      <c r="E226" s="153" t="s">
        <v>96</v>
      </c>
      <c r="F226" s="153" t="s">
        <v>1901</v>
      </c>
      <c r="G226" s="153" t="s">
        <v>1902</v>
      </c>
      <c r="H226" s="153" t="s">
        <v>558</v>
      </c>
      <c r="I226" s="153">
        <v>2</v>
      </c>
      <c r="J226" s="154">
        <v>45792</v>
      </c>
      <c r="K226" s="153" t="s">
        <v>48</v>
      </c>
      <c r="L226" s="153"/>
      <c r="M226" s="153" t="s">
        <v>574</v>
      </c>
      <c r="N226" s="153" t="s">
        <v>72</v>
      </c>
      <c r="O226" s="153" t="s">
        <v>575</v>
      </c>
      <c r="P226" s="153" t="s">
        <v>3048</v>
      </c>
      <c r="Q226" s="153"/>
      <c r="R226" s="153" t="s">
        <v>50</v>
      </c>
      <c r="S226" s="153"/>
      <c r="T226" s="153" t="s">
        <v>50</v>
      </c>
      <c r="U226" s="125"/>
      <c r="V226" s="125"/>
      <c r="W226" s="125"/>
      <c r="X226" s="97" t="str">
        <f t="shared" si="33"/>
        <v>2024-004 - City of Dallas Sidewalk 2024</v>
      </c>
      <c r="Y226" s="97" t="str">
        <f>IFERROR(VLOOKUP($D226,PM!$A:$H,2,FALSE),"")</f>
        <v>Adam H. Goode</v>
      </c>
      <c r="Z226" s="98">
        <f t="shared" si="34"/>
        <v>45792</v>
      </c>
      <c r="AA226" s="98" t="str">
        <f t="shared" si="35"/>
        <v>Thursday</v>
      </c>
      <c r="AB226" s="99" t="str">
        <f t="shared" si="36"/>
        <v>05/15/2025 5:04 PM</v>
      </c>
      <c r="AC226" s="100">
        <f t="shared" si="37"/>
        <v>367</v>
      </c>
      <c r="AD226" s="100" t="str">
        <f t="shared" si="38"/>
        <v>Not Approved On Time</v>
      </c>
      <c r="AE226" s="101">
        <f t="shared" si="39"/>
        <v>2</v>
      </c>
      <c r="AF226" s="124" t="str">
        <f t="shared" si="40"/>
        <v/>
      </c>
      <c r="AG226" s="101" t="str">
        <f t="shared" si="41"/>
        <v>370 4000A - 463 FG PVMT 8</v>
      </c>
      <c r="AH226" s="101" t="str">
        <f t="shared" si="42"/>
        <v>240050 - Jesus Lopez Soto</v>
      </c>
      <c r="AI226" s="102" t="str">
        <f t="shared" si="43"/>
        <v>Jesus Lopez's Crew</v>
      </c>
    </row>
    <row r="227" spans="1:35" ht="15.75" x14ac:dyDescent="0.25">
      <c r="A227" s="153">
        <v>604410</v>
      </c>
      <c r="B227" s="153" t="s">
        <v>576</v>
      </c>
      <c r="C227" s="153" t="s">
        <v>575</v>
      </c>
      <c r="D227" s="153" t="s">
        <v>95</v>
      </c>
      <c r="E227" s="153" t="s">
        <v>96</v>
      </c>
      <c r="F227" s="153" t="s">
        <v>1905</v>
      </c>
      <c r="G227" s="153" t="s">
        <v>1906</v>
      </c>
      <c r="H227" s="153" t="s">
        <v>558</v>
      </c>
      <c r="I227" s="153">
        <v>1</v>
      </c>
      <c r="J227" s="154">
        <v>45792</v>
      </c>
      <c r="K227" s="153" t="s">
        <v>48</v>
      </c>
      <c r="L227" s="153"/>
      <c r="M227" s="153" t="s">
        <v>574</v>
      </c>
      <c r="N227" s="153" t="s">
        <v>72</v>
      </c>
      <c r="O227" s="153" t="s">
        <v>575</v>
      </c>
      <c r="P227" s="153" t="s">
        <v>3048</v>
      </c>
      <c r="Q227" s="153"/>
      <c r="R227" s="153" t="s">
        <v>50</v>
      </c>
      <c r="S227" s="153"/>
      <c r="T227" s="153" t="s">
        <v>50</v>
      </c>
      <c r="U227" s="125"/>
      <c r="V227" s="125"/>
      <c r="W227" s="125"/>
      <c r="X227" s="97" t="str">
        <f t="shared" si="33"/>
        <v>2024-004 - City of Dallas Sidewalk 2024</v>
      </c>
      <c r="Y227" s="97" t="str">
        <f>IFERROR(VLOOKUP($D227,PM!$A:$H,2,FALSE),"")</f>
        <v>Adam H. Goode</v>
      </c>
      <c r="Z227" s="98">
        <f t="shared" si="34"/>
        <v>45792</v>
      </c>
      <c r="AA227" s="98" t="str">
        <f t="shared" si="35"/>
        <v>Thursday</v>
      </c>
      <c r="AB227" s="99" t="str">
        <f t="shared" si="36"/>
        <v>05/15/2025 5:04 PM</v>
      </c>
      <c r="AC227" s="100">
        <f t="shared" si="37"/>
        <v>367</v>
      </c>
      <c r="AD227" s="100" t="str">
        <f t="shared" si="38"/>
        <v>Not Approved On Time</v>
      </c>
      <c r="AE227" s="101">
        <f t="shared" si="39"/>
        <v>1</v>
      </c>
      <c r="AF227" s="124" t="str">
        <f t="shared" si="40"/>
        <v/>
      </c>
      <c r="AG227" s="101" t="str">
        <f t="shared" si="41"/>
        <v>370 4000B - 463 F P S PVMT 8</v>
      </c>
      <c r="AH227" s="101" t="str">
        <f t="shared" si="42"/>
        <v>240050 - Jesus Lopez Soto</v>
      </c>
      <c r="AI227" s="102" t="str">
        <f t="shared" si="43"/>
        <v>Jesus Lopez's Crew</v>
      </c>
    </row>
    <row r="228" spans="1:35" ht="15.75" x14ac:dyDescent="0.25">
      <c r="A228" s="153">
        <v>604411</v>
      </c>
      <c r="B228" s="153" t="s">
        <v>576</v>
      </c>
      <c r="C228" s="153" t="s">
        <v>575</v>
      </c>
      <c r="D228" s="153" t="s">
        <v>95</v>
      </c>
      <c r="E228" s="153" t="s">
        <v>96</v>
      </c>
      <c r="F228" s="153" t="s">
        <v>729</v>
      </c>
      <c r="G228" s="153" t="s">
        <v>730</v>
      </c>
      <c r="H228" s="153" t="s">
        <v>558</v>
      </c>
      <c r="I228" s="153">
        <v>2</v>
      </c>
      <c r="J228" s="154">
        <v>45792</v>
      </c>
      <c r="K228" s="153" t="s">
        <v>48</v>
      </c>
      <c r="L228" s="153"/>
      <c r="M228" s="153" t="s">
        <v>574</v>
      </c>
      <c r="N228" s="153" t="s">
        <v>72</v>
      </c>
      <c r="O228" s="153" t="s">
        <v>575</v>
      </c>
      <c r="P228" s="153" t="s">
        <v>3048</v>
      </c>
      <c r="Q228" s="153"/>
      <c r="R228" s="153" t="s">
        <v>50</v>
      </c>
      <c r="S228" s="153"/>
      <c r="T228" s="153" t="s">
        <v>50</v>
      </c>
      <c r="U228" s="125"/>
      <c r="V228" s="125"/>
      <c r="W228" s="125"/>
      <c r="X228" s="97" t="str">
        <f t="shared" si="33"/>
        <v>2024-004 - City of Dallas Sidewalk 2024</v>
      </c>
      <c r="Y228" s="97" t="str">
        <f>IFERROR(VLOOKUP($D228,PM!$A:$H,2,FALSE),"")</f>
        <v>Adam H. Goode</v>
      </c>
      <c r="Z228" s="98">
        <f t="shared" si="34"/>
        <v>45792</v>
      </c>
      <c r="AA228" s="98" t="str">
        <f t="shared" si="35"/>
        <v>Thursday</v>
      </c>
      <c r="AB228" s="99" t="str">
        <f t="shared" si="36"/>
        <v>05/15/2025 5:04 PM</v>
      </c>
      <c r="AC228" s="100">
        <f t="shared" si="37"/>
        <v>367</v>
      </c>
      <c r="AD228" s="100" t="str">
        <f t="shared" si="38"/>
        <v>Not Approved On Time</v>
      </c>
      <c r="AE228" s="101">
        <f t="shared" si="39"/>
        <v>2</v>
      </c>
      <c r="AF228" s="124" t="str">
        <f t="shared" si="40"/>
        <v/>
      </c>
      <c r="AG228" s="101" t="str">
        <f t="shared" si="41"/>
        <v>200 4000C - 355 F P S SDW 4</v>
      </c>
      <c r="AH228" s="101" t="str">
        <f t="shared" si="42"/>
        <v>240050 - Jesus Lopez Soto</v>
      </c>
      <c r="AI228" s="102" t="str">
        <f t="shared" si="43"/>
        <v>Jesus Lopez's Crew</v>
      </c>
    </row>
    <row r="229" spans="1:35" ht="15.75" x14ac:dyDescent="0.25">
      <c r="A229" s="153">
        <v>605011</v>
      </c>
      <c r="B229" s="153" t="s">
        <v>576</v>
      </c>
      <c r="C229" s="153" t="s">
        <v>575</v>
      </c>
      <c r="D229" s="153" t="s">
        <v>95</v>
      </c>
      <c r="E229" s="153" t="s">
        <v>96</v>
      </c>
      <c r="F229" s="153" t="s">
        <v>729</v>
      </c>
      <c r="G229" s="153" t="s">
        <v>730</v>
      </c>
      <c r="H229" s="153" t="s">
        <v>558</v>
      </c>
      <c r="I229" s="153">
        <v>2</v>
      </c>
      <c r="J229" s="154">
        <v>45793</v>
      </c>
      <c r="K229" s="153" t="s">
        <v>48</v>
      </c>
      <c r="L229" s="153"/>
      <c r="M229" s="153" t="s">
        <v>574</v>
      </c>
      <c r="N229" s="153" t="s">
        <v>72</v>
      </c>
      <c r="O229" s="153" t="s">
        <v>575</v>
      </c>
      <c r="P229" s="153" t="s">
        <v>3575</v>
      </c>
      <c r="Q229" s="153"/>
      <c r="R229" s="153" t="s">
        <v>50</v>
      </c>
      <c r="S229" s="153"/>
      <c r="T229" s="153" t="s">
        <v>50</v>
      </c>
      <c r="U229" s="125"/>
      <c r="V229" s="125"/>
      <c r="W229" s="125"/>
      <c r="X229" s="97" t="str">
        <f t="shared" si="33"/>
        <v>2024-004 - City of Dallas Sidewalk 2024</v>
      </c>
      <c r="Y229" s="97" t="str">
        <f>IFERROR(VLOOKUP($D229,PM!$A:$H,2,FALSE),"")</f>
        <v>Adam H. Goode</v>
      </c>
      <c r="Z229" s="98">
        <f t="shared" si="34"/>
        <v>45793</v>
      </c>
      <c r="AA229" s="98" t="str">
        <f t="shared" si="35"/>
        <v>Friday</v>
      </c>
      <c r="AB229" s="99" t="str">
        <f t="shared" si="36"/>
        <v>05/16/2025 11:13 PM</v>
      </c>
      <c r="AC229" s="100">
        <f t="shared" si="37"/>
        <v>367</v>
      </c>
      <c r="AD229" s="100" t="str">
        <f t="shared" si="38"/>
        <v>Not Approved On Time</v>
      </c>
      <c r="AE229" s="101">
        <f t="shared" si="39"/>
        <v>2</v>
      </c>
      <c r="AF229" s="124" t="str">
        <f t="shared" si="40"/>
        <v/>
      </c>
      <c r="AG229" s="101" t="str">
        <f t="shared" si="41"/>
        <v>200 4000C - 355 F P S SDW 4</v>
      </c>
      <c r="AH229" s="101" t="str">
        <f t="shared" si="42"/>
        <v>240050 - Jesus Lopez Soto</v>
      </c>
      <c r="AI229" s="102" t="str">
        <f t="shared" si="43"/>
        <v>Jesus Lopez's Crew</v>
      </c>
    </row>
    <row r="230" spans="1:35" ht="15.75" x14ac:dyDescent="0.25">
      <c r="A230" s="153">
        <v>605012</v>
      </c>
      <c r="B230" s="153" t="s">
        <v>576</v>
      </c>
      <c r="C230" s="153" t="s">
        <v>575</v>
      </c>
      <c r="D230" s="153" t="s">
        <v>95</v>
      </c>
      <c r="E230" s="153" t="s">
        <v>96</v>
      </c>
      <c r="F230" s="153" t="s">
        <v>727</v>
      </c>
      <c r="G230" s="153" t="s">
        <v>728</v>
      </c>
      <c r="H230" s="153" t="s">
        <v>558</v>
      </c>
      <c r="I230" s="153">
        <v>2</v>
      </c>
      <c r="J230" s="154">
        <v>45793</v>
      </c>
      <c r="K230" s="153" t="s">
        <v>48</v>
      </c>
      <c r="L230" s="153"/>
      <c r="M230" s="153" t="s">
        <v>574</v>
      </c>
      <c r="N230" s="153" t="s">
        <v>72</v>
      </c>
      <c r="O230" s="153" t="s">
        <v>575</v>
      </c>
      <c r="P230" s="153" t="s">
        <v>3575</v>
      </c>
      <c r="Q230" s="153"/>
      <c r="R230" s="153" t="s">
        <v>50</v>
      </c>
      <c r="S230" s="153"/>
      <c r="T230" s="153" t="s">
        <v>50</v>
      </c>
      <c r="U230" s="125"/>
      <c r="V230" s="125"/>
      <c r="W230" s="125"/>
      <c r="X230" s="97" t="str">
        <f t="shared" si="33"/>
        <v>2024-004 - City of Dallas Sidewalk 2024</v>
      </c>
      <c r="Y230" s="97" t="str">
        <f>IFERROR(VLOOKUP($D230,PM!$A:$H,2,FALSE),"")</f>
        <v>Adam H. Goode</v>
      </c>
      <c r="Z230" s="98">
        <f t="shared" si="34"/>
        <v>45793</v>
      </c>
      <c r="AA230" s="98" t="str">
        <f t="shared" si="35"/>
        <v>Friday</v>
      </c>
      <c r="AB230" s="99" t="str">
        <f t="shared" si="36"/>
        <v>05/16/2025 11:13 PM</v>
      </c>
      <c r="AC230" s="100">
        <f t="shared" si="37"/>
        <v>367</v>
      </c>
      <c r="AD230" s="100" t="str">
        <f t="shared" si="38"/>
        <v>Not Approved On Time</v>
      </c>
      <c r="AE230" s="101">
        <f t="shared" si="39"/>
        <v>2</v>
      </c>
      <c r="AF230" s="124" t="str">
        <f t="shared" si="40"/>
        <v/>
      </c>
      <c r="AG230" s="101" t="str">
        <f t="shared" si="41"/>
        <v>200 4000B - 355 FG SDW 4</v>
      </c>
      <c r="AH230" s="101" t="str">
        <f t="shared" si="42"/>
        <v>240050 - Jesus Lopez Soto</v>
      </c>
      <c r="AI230" s="102" t="str">
        <f t="shared" si="43"/>
        <v>Jesus Lopez's Crew</v>
      </c>
    </row>
    <row r="231" spans="1:35" ht="15.75" x14ac:dyDescent="0.25">
      <c r="A231" s="153">
        <v>605013</v>
      </c>
      <c r="B231" s="153" t="s">
        <v>576</v>
      </c>
      <c r="C231" s="153" t="s">
        <v>575</v>
      </c>
      <c r="D231" s="153" t="s">
        <v>95</v>
      </c>
      <c r="E231" s="153" t="s">
        <v>96</v>
      </c>
      <c r="F231" s="153" t="s">
        <v>1181</v>
      </c>
      <c r="G231" s="153" t="s">
        <v>1182</v>
      </c>
      <c r="H231" s="153" t="s">
        <v>558</v>
      </c>
      <c r="I231" s="153">
        <v>2</v>
      </c>
      <c r="J231" s="154">
        <v>45793</v>
      </c>
      <c r="K231" s="153" t="s">
        <v>48</v>
      </c>
      <c r="L231" s="153"/>
      <c r="M231" s="153" t="s">
        <v>574</v>
      </c>
      <c r="N231" s="153" t="s">
        <v>72</v>
      </c>
      <c r="O231" s="153" t="s">
        <v>575</v>
      </c>
      <c r="P231" s="153" t="s">
        <v>3575</v>
      </c>
      <c r="Q231" s="153"/>
      <c r="R231" s="153" t="s">
        <v>50</v>
      </c>
      <c r="S231" s="153"/>
      <c r="T231" s="153" t="s">
        <v>50</v>
      </c>
      <c r="U231" s="125"/>
      <c r="V231" s="125"/>
      <c r="W231" s="125"/>
      <c r="X231" s="97" t="str">
        <f t="shared" si="33"/>
        <v>2024-004 - City of Dallas Sidewalk 2024</v>
      </c>
      <c r="Y231" s="97" t="str">
        <f>IFERROR(VLOOKUP($D231,PM!$A:$H,2,FALSE),"")</f>
        <v>Adam H. Goode</v>
      </c>
      <c r="Z231" s="98">
        <f t="shared" si="34"/>
        <v>45793</v>
      </c>
      <c r="AA231" s="98" t="str">
        <f t="shared" si="35"/>
        <v>Friday</v>
      </c>
      <c r="AB231" s="99" t="str">
        <f t="shared" si="36"/>
        <v>05/16/2025 11:13 PM</v>
      </c>
      <c r="AC231" s="100">
        <f t="shared" si="37"/>
        <v>367</v>
      </c>
      <c r="AD231" s="100" t="str">
        <f t="shared" si="38"/>
        <v>Not Approved On Time</v>
      </c>
      <c r="AE231" s="101">
        <f t="shared" si="39"/>
        <v>2</v>
      </c>
      <c r="AF231" s="124" t="str">
        <f t="shared" si="40"/>
        <v/>
      </c>
      <c r="AG231" s="101" t="str">
        <f t="shared" si="41"/>
        <v>190 4000B - 355 F P S SDW CURB</v>
      </c>
      <c r="AH231" s="101" t="str">
        <f t="shared" si="42"/>
        <v>240050 - Jesus Lopez Soto</v>
      </c>
      <c r="AI231" s="102" t="str">
        <f t="shared" si="43"/>
        <v>Jesus Lopez's Crew</v>
      </c>
    </row>
    <row r="232" spans="1:35" ht="15.75" x14ac:dyDescent="0.25">
      <c r="A232" s="153">
        <v>605014</v>
      </c>
      <c r="B232" s="153" t="s">
        <v>576</v>
      </c>
      <c r="C232" s="153" t="s">
        <v>575</v>
      </c>
      <c r="D232" s="153" t="s">
        <v>95</v>
      </c>
      <c r="E232" s="153" t="s">
        <v>96</v>
      </c>
      <c r="F232" s="153" t="s">
        <v>1141</v>
      </c>
      <c r="G232" s="153" t="s">
        <v>1142</v>
      </c>
      <c r="H232" s="153" t="s">
        <v>558</v>
      </c>
      <c r="I232" s="153">
        <v>2</v>
      </c>
      <c r="J232" s="154">
        <v>45793</v>
      </c>
      <c r="K232" s="153" t="s">
        <v>48</v>
      </c>
      <c r="L232" s="153"/>
      <c r="M232" s="153" t="s">
        <v>574</v>
      </c>
      <c r="N232" s="153" t="s">
        <v>72</v>
      </c>
      <c r="O232" s="153" t="s">
        <v>575</v>
      </c>
      <c r="P232" s="153" t="s">
        <v>3575</v>
      </c>
      <c r="Q232" s="153"/>
      <c r="R232" s="153" t="s">
        <v>50</v>
      </c>
      <c r="S232" s="153"/>
      <c r="T232" s="153" t="s">
        <v>50</v>
      </c>
      <c r="U232" s="125"/>
      <c r="V232" s="125"/>
      <c r="W232" s="125"/>
      <c r="X232" s="97" t="str">
        <f t="shared" si="33"/>
        <v>2024-004 - City of Dallas Sidewalk 2024</v>
      </c>
      <c r="Y232" s="97" t="str">
        <f>IFERROR(VLOOKUP($D232,PM!$A:$H,2,FALSE),"")</f>
        <v>Adam H. Goode</v>
      </c>
      <c r="Z232" s="98">
        <f t="shared" si="34"/>
        <v>45793</v>
      </c>
      <c r="AA232" s="98" t="str">
        <f t="shared" si="35"/>
        <v>Friday</v>
      </c>
      <c r="AB232" s="99" t="str">
        <f t="shared" si="36"/>
        <v>05/16/2025 11:13 PM</v>
      </c>
      <c r="AC232" s="100">
        <f t="shared" si="37"/>
        <v>367</v>
      </c>
      <c r="AD232" s="100" t="str">
        <f t="shared" si="38"/>
        <v>Not Approved On Time</v>
      </c>
      <c r="AE232" s="101">
        <f t="shared" si="39"/>
        <v>2</v>
      </c>
      <c r="AF232" s="124" t="str">
        <f t="shared" si="40"/>
        <v/>
      </c>
      <c r="AG232" s="101" t="str">
        <f t="shared" si="41"/>
        <v>440 4000C - 618 F P S BFR 6</v>
      </c>
      <c r="AH232" s="101" t="str">
        <f t="shared" si="42"/>
        <v>240050 - Jesus Lopez Soto</v>
      </c>
      <c r="AI232" s="102" t="str">
        <f t="shared" si="43"/>
        <v>Jesus Lopez's Crew</v>
      </c>
    </row>
    <row r="233" spans="1:35" ht="15.75" x14ac:dyDescent="0.25">
      <c r="A233" s="153">
        <v>603544</v>
      </c>
      <c r="B233" s="153" t="s">
        <v>1958</v>
      </c>
      <c r="C233" s="153" t="s">
        <v>1959</v>
      </c>
      <c r="D233" s="153" t="s">
        <v>65</v>
      </c>
      <c r="E233" s="153" t="s">
        <v>66</v>
      </c>
      <c r="F233" s="153" t="s">
        <v>75</v>
      </c>
      <c r="G233" s="153" t="s">
        <v>827</v>
      </c>
      <c r="H233" s="153" t="s">
        <v>558</v>
      </c>
      <c r="I233" s="153">
        <v>2</v>
      </c>
      <c r="J233" s="154">
        <v>45789</v>
      </c>
      <c r="K233" s="153" t="s">
        <v>48</v>
      </c>
      <c r="L233" s="153"/>
      <c r="M233" s="153"/>
      <c r="N233" s="153"/>
      <c r="O233" s="153" t="s">
        <v>1959</v>
      </c>
      <c r="P233" s="153" t="s">
        <v>1961</v>
      </c>
      <c r="Q233" s="153"/>
      <c r="R233" s="153" t="s">
        <v>50</v>
      </c>
      <c r="S233" s="153"/>
      <c r="T233" s="153" t="s">
        <v>50</v>
      </c>
      <c r="U233" s="125"/>
      <c r="V233" s="125"/>
      <c r="W233" s="125"/>
      <c r="X233" s="97" t="str">
        <f t="shared" si="33"/>
        <v>TEXDIST - Texas District Office</v>
      </c>
      <c r="Y233" s="97" t="str">
        <f>IFERROR(VLOOKUP($D233,PM!$A:$H,2,FALSE),"")</f>
        <v>William Rather</v>
      </c>
      <c r="Z233" s="98">
        <f t="shared" si="34"/>
        <v>45789</v>
      </c>
      <c r="AA233" s="98" t="str">
        <f t="shared" si="35"/>
        <v>Monday</v>
      </c>
      <c r="AB233" s="99" t="str">
        <f t="shared" si="36"/>
        <v>05/13/2025 7:01 PM</v>
      </c>
      <c r="AC233" s="100">
        <f t="shared" si="37"/>
        <v>367</v>
      </c>
      <c r="AD233" s="100" t="str">
        <f t="shared" si="38"/>
        <v>Not Approved On Time</v>
      </c>
      <c r="AE233" s="101">
        <f t="shared" si="39"/>
        <v>2</v>
      </c>
      <c r="AF233" s="124" t="str">
        <f t="shared" si="40"/>
        <v/>
      </c>
      <c r="AG233" s="101" t="str">
        <f t="shared" si="41"/>
        <v>9000 100S - Safety/Survey/Scheduling</v>
      </c>
      <c r="AH233" s="101" t="str">
        <f t="shared" si="42"/>
        <v>800070 - Juan J. Castro</v>
      </c>
      <c r="AI233" s="102" t="str">
        <f t="shared" si="43"/>
        <v/>
      </c>
    </row>
    <row r="234" spans="1:35" ht="15.75" x14ac:dyDescent="0.25">
      <c r="A234" s="153">
        <v>604413</v>
      </c>
      <c r="B234" s="153" t="s">
        <v>1958</v>
      </c>
      <c r="C234" s="153" t="s">
        <v>1959</v>
      </c>
      <c r="D234" s="153" t="s">
        <v>65</v>
      </c>
      <c r="E234" s="153" t="s">
        <v>66</v>
      </c>
      <c r="F234" s="153" t="s">
        <v>75</v>
      </c>
      <c r="G234" s="153" t="s">
        <v>827</v>
      </c>
      <c r="H234" s="153" t="s">
        <v>558</v>
      </c>
      <c r="I234" s="153">
        <v>4</v>
      </c>
      <c r="J234" s="154">
        <v>45792</v>
      </c>
      <c r="K234" s="153" t="s">
        <v>48</v>
      </c>
      <c r="L234" s="153"/>
      <c r="M234" s="153"/>
      <c r="N234" s="153"/>
      <c r="O234" s="153" t="s">
        <v>1959</v>
      </c>
      <c r="P234" s="153" t="s">
        <v>3047</v>
      </c>
      <c r="Q234" s="153"/>
      <c r="R234" s="153" t="s">
        <v>50</v>
      </c>
      <c r="S234" s="153"/>
      <c r="T234" s="153" t="s">
        <v>50</v>
      </c>
      <c r="U234" s="125"/>
      <c r="V234" s="125"/>
      <c r="W234" s="125"/>
      <c r="X234" s="97" t="str">
        <f t="shared" si="33"/>
        <v>TEXDIST - Texas District Office</v>
      </c>
      <c r="Y234" s="97" t="str">
        <f>IFERROR(VLOOKUP($D234,PM!$A:$H,2,FALSE),"")</f>
        <v>William Rather</v>
      </c>
      <c r="Z234" s="98">
        <f t="shared" si="34"/>
        <v>45792</v>
      </c>
      <c r="AA234" s="98" t="str">
        <f t="shared" si="35"/>
        <v>Thursday</v>
      </c>
      <c r="AB234" s="99" t="str">
        <f t="shared" si="36"/>
        <v>05/15/2025 5:21 PM</v>
      </c>
      <c r="AC234" s="100">
        <f t="shared" si="37"/>
        <v>367</v>
      </c>
      <c r="AD234" s="100" t="str">
        <f t="shared" si="38"/>
        <v>Not Approved On Time</v>
      </c>
      <c r="AE234" s="101">
        <f t="shared" si="39"/>
        <v>4</v>
      </c>
      <c r="AF234" s="124" t="str">
        <f t="shared" si="40"/>
        <v/>
      </c>
      <c r="AG234" s="101" t="str">
        <f t="shared" si="41"/>
        <v>9000 100S - Safety/Survey/Scheduling</v>
      </c>
      <c r="AH234" s="101" t="str">
        <f t="shared" si="42"/>
        <v>800070 - Juan J. Castro</v>
      </c>
      <c r="AI234" s="102" t="str">
        <f t="shared" si="43"/>
        <v/>
      </c>
    </row>
    <row r="235" spans="1:35" ht="15.75" x14ac:dyDescent="0.25">
      <c r="A235" s="153">
        <v>604025</v>
      </c>
      <c r="B235" s="153" t="s">
        <v>601</v>
      </c>
      <c r="C235" s="153" t="s">
        <v>602</v>
      </c>
      <c r="D235" s="153" t="s">
        <v>95</v>
      </c>
      <c r="E235" s="153" t="s">
        <v>96</v>
      </c>
      <c r="F235" s="153" t="s">
        <v>786</v>
      </c>
      <c r="G235" s="153" t="s">
        <v>787</v>
      </c>
      <c r="H235" s="153" t="s">
        <v>558</v>
      </c>
      <c r="I235" s="153">
        <v>5</v>
      </c>
      <c r="J235" s="154">
        <v>45791</v>
      </c>
      <c r="K235" s="153" t="s">
        <v>48</v>
      </c>
      <c r="L235" s="153"/>
      <c r="M235" s="153" t="s">
        <v>574</v>
      </c>
      <c r="N235" s="153" t="s">
        <v>72</v>
      </c>
      <c r="O235" s="153" t="s">
        <v>575</v>
      </c>
      <c r="P235" s="153" t="s">
        <v>2598</v>
      </c>
      <c r="Q235" s="153"/>
      <c r="R235" s="153" t="s">
        <v>50</v>
      </c>
      <c r="S235" s="153"/>
      <c r="T235" s="153" t="s">
        <v>50</v>
      </c>
      <c r="U235" s="125"/>
      <c r="V235" s="125"/>
      <c r="W235" s="125"/>
      <c r="X235" s="97" t="str">
        <f t="shared" si="33"/>
        <v>2024-004 - City of Dallas Sidewalk 2024</v>
      </c>
      <c r="Y235" s="97" t="str">
        <f>IFERROR(VLOOKUP($D235,PM!$A:$H,2,FALSE),"")</f>
        <v>Adam H. Goode</v>
      </c>
      <c r="Z235" s="98">
        <f t="shared" si="34"/>
        <v>45791</v>
      </c>
      <c r="AA235" s="98" t="str">
        <f t="shared" si="35"/>
        <v>Wednesday</v>
      </c>
      <c r="AB235" s="99" t="str">
        <f t="shared" si="36"/>
        <v>05/14/2025 7:00 PM</v>
      </c>
      <c r="AC235" s="100">
        <f t="shared" si="37"/>
        <v>367</v>
      </c>
      <c r="AD235" s="100" t="str">
        <f t="shared" si="38"/>
        <v>Not Approved On Time</v>
      </c>
      <c r="AE235" s="101">
        <f t="shared" si="39"/>
        <v>5</v>
      </c>
      <c r="AF235" s="124" t="str">
        <f t="shared" si="40"/>
        <v/>
      </c>
      <c r="AG235" s="101" t="str">
        <f t="shared" si="41"/>
        <v>140 4000A - 202 REM SEPARATE CURB</v>
      </c>
      <c r="AH235" s="101" t="str">
        <f t="shared" si="42"/>
        <v>240334 - Victor Cardoso-Cardoso</v>
      </c>
      <c r="AI235" s="102" t="str">
        <f t="shared" si="43"/>
        <v>Jesus Lopez's Crew</v>
      </c>
    </row>
    <row r="236" spans="1:35" ht="15.75" x14ac:dyDescent="0.25">
      <c r="A236" s="153">
        <v>604026</v>
      </c>
      <c r="B236" s="153" t="s">
        <v>601</v>
      </c>
      <c r="C236" s="153" t="s">
        <v>602</v>
      </c>
      <c r="D236" s="153" t="s">
        <v>95</v>
      </c>
      <c r="E236" s="153" t="s">
        <v>96</v>
      </c>
      <c r="F236" s="153" t="s">
        <v>1905</v>
      </c>
      <c r="G236" s="153" t="s">
        <v>1906</v>
      </c>
      <c r="H236" s="153" t="s">
        <v>558</v>
      </c>
      <c r="I236" s="153">
        <v>5</v>
      </c>
      <c r="J236" s="154">
        <v>45791</v>
      </c>
      <c r="K236" s="153" t="s">
        <v>48</v>
      </c>
      <c r="L236" s="153"/>
      <c r="M236" s="153" t="s">
        <v>574</v>
      </c>
      <c r="N236" s="153" t="s">
        <v>72</v>
      </c>
      <c r="O236" s="153" t="s">
        <v>575</v>
      </c>
      <c r="P236" s="153" t="s">
        <v>2598</v>
      </c>
      <c r="Q236" s="153"/>
      <c r="R236" s="153" t="s">
        <v>50</v>
      </c>
      <c r="S236" s="153"/>
      <c r="T236" s="153" t="s">
        <v>50</v>
      </c>
      <c r="U236" s="125"/>
      <c r="V236" s="125"/>
      <c r="W236" s="125"/>
      <c r="X236" s="97" t="str">
        <f t="shared" si="33"/>
        <v>2024-004 - City of Dallas Sidewalk 2024</v>
      </c>
      <c r="Y236" s="97" t="str">
        <f>IFERROR(VLOOKUP($D236,PM!$A:$H,2,FALSE),"")</f>
        <v>Adam H. Goode</v>
      </c>
      <c r="Z236" s="98">
        <f t="shared" si="34"/>
        <v>45791</v>
      </c>
      <c r="AA236" s="98" t="str">
        <f t="shared" si="35"/>
        <v>Wednesday</v>
      </c>
      <c r="AB236" s="99" t="str">
        <f t="shared" si="36"/>
        <v>05/14/2025 7:00 PM</v>
      </c>
      <c r="AC236" s="100">
        <f t="shared" si="37"/>
        <v>367</v>
      </c>
      <c r="AD236" s="100" t="str">
        <f t="shared" si="38"/>
        <v>Not Approved On Time</v>
      </c>
      <c r="AE236" s="101">
        <f t="shared" si="39"/>
        <v>5</v>
      </c>
      <c r="AF236" s="124" t="str">
        <f t="shared" si="40"/>
        <v/>
      </c>
      <c r="AG236" s="101" t="str">
        <f t="shared" si="41"/>
        <v>370 4000B - 463 F P S PVMT 8</v>
      </c>
      <c r="AH236" s="101" t="str">
        <f t="shared" si="42"/>
        <v>240334 - Victor Cardoso-Cardoso</v>
      </c>
      <c r="AI236" s="102" t="str">
        <f t="shared" si="43"/>
        <v>Jesus Lopez's Crew</v>
      </c>
    </row>
    <row r="237" spans="1:35" ht="15.75" x14ac:dyDescent="0.25">
      <c r="A237" s="153">
        <v>604995</v>
      </c>
      <c r="B237" s="153" t="s">
        <v>601</v>
      </c>
      <c r="C237" s="153" t="s">
        <v>602</v>
      </c>
      <c r="D237" s="153" t="s">
        <v>95</v>
      </c>
      <c r="E237" s="153" t="s">
        <v>96</v>
      </c>
      <c r="F237" s="153" t="s">
        <v>1181</v>
      </c>
      <c r="G237" s="153" t="s">
        <v>1182</v>
      </c>
      <c r="H237" s="153" t="s">
        <v>558</v>
      </c>
      <c r="I237" s="153">
        <v>5</v>
      </c>
      <c r="J237" s="154">
        <v>45793</v>
      </c>
      <c r="K237" s="153" t="s">
        <v>48</v>
      </c>
      <c r="L237" s="153"/>
      <c r="M237" s="153" t="s">
        <v>574</v>
      </c>
      <c r="N237" s="153" t="s">
        <v>72</v>
      </c>
      <c r="O237" s="153" t="s">
        <v>575</v>
      </c>
      <c r="P237" s="153" t="s">
        <v>3576</v>
      </c>
      <c r="Q237" s="153"/>
      <c r="R237" s="153" t="s">
        <v>50</v>
      </c>
      <c r="S237" s="153"/>
      <c r="T237" s="153" t="s">
        <v>50</v>
      </c>
      <c r="U237" s="125"/>
      <c r="V237" s="125"/>
      <c r="W237" s="125"/>
      <c r="X237" s="97" t="str">
        <f t="shared" si="33"/>
        <v>2024-004 - City of Dallas Sidewalk 2024</v>
      </c>
      <c r="Y237" s="97" t="str">
        <f>IFERROR(VLOOKUP($D237,PM!$A:$H,2,FALSE),"")</f>
        <v>Adam H. Goode</v>
      </c>
      <c r="Z237" s="98">
        <f t="shared" si="34"/>
        <v>45793</v>
      </c>
      <c r="AA237" s="98" t="str">
        <f t="shared" si="35"/>
        <v>Friday</v>
      </c>
      <c r="AB237" s="99" t="str">
        <f t="shared" si="36"/>
        <v>05/16/2025 11:11 PM</v>
      </c>
      <c r="AC237" s="100">
        <f t="shared" si="37"/>
        <v>367</v>
      </c>
      <c r="AD237" s="100" t="str">
        <f t="shared" si="38"/>
        <v>Not Approved On Time</v>
      </c>
      <c r="AE237" s="101">
        <f t="shared" si="39"/>
        <v>5</v>
      </c>
      <c r="AF237" s="124" t="str">
        <f t="shared" si="40"/>
        <v/>
      </c>
      <c r="AG237" s="101" t="str">
        <f t="shared" si="41"/>
        <v>190 4000B - 355 F P S SDW CURB</v>
      </c>
      <c r="AH237" s="101" t="str">
        <f t="shared" si="42"/>
        <v>240334 - Victor Cardoso-Cardoso</v>
      </c>
      <c r="AI237" s="102" t="str">
        <f t="shared" si="43"/>
        <v>Jesus Lopez's Crew</v>
      </c>
    </row>
    <row r="238" spans="1:35" ht="15.75" x14ac:dyDescent="0.25">
      <c r="A238" s="153">
        <v>604996</v>
      </c>
      <c r="B238" s="153" t="s">
        <v>601</v>
      </c>
      <c r="C238" s="153" t="s">
        <v>602</v>
      </c>
      <c r="D238" s="153" t="s">
        <v>95</v>
      </c>
      <c r="E238" s="153" t="s">
        <v>96</v>
      </c>
      <c r="F238" s="153" t="s">
        <v>727</v>
      </c>
      <c r="G238" s="153" t="s">
        <v>728</v>
      </c>
      <c r="H238" s="153" t="s">
        <v>558</v>
      </c>
      <c r="I238" s="153">
        <v>5</v>
      </c>
      <c r="J238" s="154">
        <v>45793</v>
      </c>
      <c r="K238" s="153" t="s">
        <v>48</v>
      </c>
      <c r="L238" s="153"/>
      <c r="M238" s="153" t="s">
        <v>574</v>
      </c>
      <c r="N238" s="153" t="s">
        <v>72</v>
      </c>
      <c r="O238" s="153" t="s">
        <v>575</v>
      </c>
      <c r="P238" s="153" t="s">
        <v>3576</v>
      </c>
      <c r="Q238" s="153"/>
      <c r="R238" s="153" t="s">
        <v>50</v>
      </c>
      <c r="S238" s="153"/>
      <c r="T238" s="153" t="s">
        <v>50</v>
      </c>
      <c r="U238" s="125"/>
      <c r="V238" s="125"/>
      <c r="W238" s="125"/>
      <c r="X238" s="97" t="str">
        <f t="shared" si="33"/>
        <v>2024-004 - City of Dallas Sidewalk 2024</v>
      </c>
      <c r="Y238" s="97" t="str">
        <f>IFERROR(VLOOKUP($D238,PM!$A:$H,2,FALSE),"")</f>
        <v>Adam H. Goode</v>
      </c>
      <c r="Z238" s="98">
        <f t="shared" si="34"/>
        <v>45793</v>
      </c>
      <c r="AA238" s="98" t="str">
        <f t="shared" si="35"/>
        <v>Friday</v>
      </c>
      <c r="AB238" s="99" t="str">
        <f t="shared" si="36"/>
        <v>05/16/2025 11:11 PM</v>
      </c>
      <c r="AC238" s="100">
        <f t="shared" si="37"/>
        <v>367</v>
      </c>
      <c r="AD238" s="100" t="str">
        <f t="shared" si="38"/>
        <v>Not Approved On Time</v>
      </c>
      <c r="AE238" s="101">
        <f t="shared" si="39"/>
        <v>5</v>
      </c>
      <c r="AF238" s="124" t="str">
        <f t="shared" si="40"/>
        <v/>
      </c>
      <c r="AG238" s="101" t="str">
        <f t="shared" si="41"/>
        <v>200 4000B - 355 FG SDW 4</v>
      </c>
      <c r="AH238" s="101" t="str">
        <f t="shared" si="42"/>
        <v>240334 - Victor Cardoso-Cardoso</v>
      </c>
      <c r="AI238" s="102" t="str">
        <f t="shared" si="43"/>
        <v>Jesus Lopez's Crew</v>
      </c>
    </row>
    <row r="239" spans="1:35" ht="15.75" x14ac:dyDescent="0.25">
      <c r="A239" s="153">
        <v>604393</v>
      </c>
      <c r="B239" s="153" t="s">
        <v>601</v>
      </c>
      <c r="C239" s="153" t="s">
        <v>602</v>
      </c>
      <c r="D239" s="153" t="s">
        <v>95</v>
      </c>
      <c r="E239" s="153" t="s">
        <v>96</v>
      </c>
      <c r="F239" s="153" t="s">
        <v>1141</v>
      </c>
      <c r="G239" s="153" t="s">
        <v>1142</v>
      </c>
      <c r="H239" s="153" t="s">
        <v>558</v>
      </c>
      <c r="I239" s="153">
        <v>4</v>
      </c>
      <c r="J239" s="154">
        <v>45792</v>
      </c>
      <c r="K239" s="153" t="s">
        <v>48</v>
      </c>
      <c r="L239" s="153"/>
      <c r="M239" s="153" t="s">
        <v>574</v>
      </c>
      <c r="N239" s="153" t="s">
        <v>72</v>
      </c>
      <c r="O239" s="153" t="s">
        <v>575</v>
      </c>
      <c r="P239" s="153" t="s">
        <v>3050</v>
      </c>
      <c r="Q239" s="153"/>
      <c r="R239" s="153" t="s">
        <v>50</v>
      </c>
      <c r="S239" s="153"/>
      <c r="T239" s="153" t="s">
        <v>50</v>
      </c>
      <c r="U239" s="125"/>
      <c r="V239" s="125"/>
      <c r="W239" s="125"/>
      <c r="X239" s="97" t="str">
        <f t="shared" si="33"/>
        <v>2024-004 - City of Dallas Sidewalk 2024</v>
      </c>
      <c r="Y239" s="97" t="str">
        <f>IFERROR(VLOOKUP($D239,PM!$A:$H,2,FALSE),"")</f>
        <v>Adam H. Goode</v>
      </c>
      <c r="Z239" s="98">
        <f t="shared" si="34"/>
        <v>45792</v>
      </c>
      <c r="AA239" s="98" t="str">
        <f t="shared" si="35"/>
        <v>Thursday</v>
      </c>
      <c r="AB239" s="99" t="str">
        <f t="shared" si="36"/>
        <v>05/15/2025 5:03 PM</v>
      </c>
      <c r="AC239" s="100">
        <f t="shared" si="37"/>
        <v>367</v>
      </c>
      <c r="AD239" s="100" t="str">
        <f t="shared" si="38"/>
        <v>Not Approved On Time</v>
      </c>
      <c r="AE239" s="101">
        <f t="shared" si="39"/>
        <v>4</v>
      </c>
      <c r="AF239" s="124" t="str">
        <f t="shared" si="40"/>
        <v/>
      </c>
      <c r="AG239" s="101" t="str">
        <f t="shared" si="41"/>
        <v>440 4000C - 618 F P S BFR 6</v>
      </c>
      <c r="AH239" s="101" t="str">
        <f t="shared" si="42"/>
        <v>240334 - Victor Cardoso-Cardoso</v>
      </c>
      <c r="AI239" s="102" t="str">
        <f t="shared" si="43"/>
        <v>Jesus Lopez's Crew</v>
      </c>
    </row>
    <row r="240" spans="1:35" ht="15.75" x14ac:dyDescent="0.25">
      <c r="A240" s="153">
        <v>604394</v>
      </c>
      <c r="B240" s="153" t="s">
        <v>601</v>
      </c>
      <c r="C240" s="153" t="s">
        <v>602</v>
      </c>
      <c r="D240" s="153" t="s">
        <v>95</v>
      </c>
      <c r="E240" s="153" t="s">
        <v>96</v>
      </c>
      <c r="F240" s="153" t="s">
        <v>1181</v>
      </c>
      <c r="G240" s="153" t="s">
        <v>1182</v>
      </c>
      <c r="H240" s="153" t="s">
        <v>558</v>
      </c>
      <c r="I240" s="153">
        <v>6</v>
      </c>
      <c r="J240" s="154">
        <v>45792</v>
      </c>
      <c r="K240" s="153" t="s">
        <v>48</v>
      </c>
      <c r="L240" s="153"/>
      <c r="M240" s="153" t="s">
        <v>574</v>
      </c>
      <c r="N240" s="153" t="s">
        <v>72</v>
      </c>
      <c r="O240" s="153" t="s">
        <v>575</v>
      </c>
      <c r="P240" s="153" t="s">
        <v>3050</v>
      </c>
      <c r="Q240" s="153"/>
      <c r="R240" s="153" t="s">
        <v>50</v>
      </c>
      <c r="S240" s="153"/>
      <c r="T240" s="153" t="s">
        <v>50</v>
      </c>
      <c r="U240" s="125"/>
      <c r="V240" s="125"/>
      <c r="W240" s="125"/>
      <c r="X240" s="97" t="str">
        <f t="shared" si="33"/>
        <v>2024-004 - City of Dallas Sidewalk 2024</v>
      </c>
      <c r="Y240" s="97" t="str">
        <f>IFERROR(VLOOKUP($D240,PM!$A:$H,2,FALSE),"")</f>
        <v>Adam H. Goode</v>
      </c>
      <c r="Z240" s="98">
        <f t="shared" si="34"/>
        <v>45792</v>
      </c>
      <c r="AA240" s="98" t="str">
        <f t="shared" si="35"/>
        <v>Thursday</v>
      </c>
      <c r="AB240" s="99" t="str">
        <f t="shared" si="36"/>
        <v>05/15/2025 5:03 PM</v>
      </c>
      <c r="AC240" s="100">
        <f t="shared" si="37"/>
        <v>367</v>
      </c>
      <c r="AD240" s="100" t="str">
        <f t="shared" si="38"/>
        <v>Not Approved On Time</v>
      </c>
      <c r="AE240" s="101">
        <f t="shared" si="39"/>
        <v>6</v>
      </c>
      <c r="AF240" s="124" t="str">
        <f t="shared" si="40"/>
        <v/>
      </c>
      <c r="AG240" s="101" t="str">
        <f t="shared" si="41"/>
        <v>190 4000B - 355 F P S SDW CURB</v>
      </c>
      <c r="AH240" s="101" t="str">
        <f t="shared" si="42"/>
        <v>240334 - Victor Cardoso-Cardoso</v>
      </c>
      <c r="AI240" s="102" t="str">
        <f t="shared" si="43"/>
        <v>Jesus Lopez's Crew</v>
      </c>
    </row>
    <row r="241" spans="1:35" ht="15.75" x14ac:dyDescent="0.25">
      <c r="A241" s="153">
        <v>604999</v>
      </c>
      <c r="B241" s="153" t="s">
        <v>603</v>
      </c>
      <c r="C241" s="153" t="s">
        <v>604</v>
      </c>
      <c r="D241" s="153" t="s">
        <v>95</v>
      </c>
      <c r="E241" s="153" t="s">
        <v>96</v>
      </c>
      <c r="F241" s="153" t="s">
        <v>1139</v>
      </c>
      <c r="G241" s="153" t="s">
        <v>1140</v>
      </c>
      <c r="H241" s="153" t="s">
        <v>558</v>
      </c>
      <c r="I241" s="153">
        <v>5</v>
      </c>
      <c r="J241" s="154">
        <v>45793</v>
      </c>
      <c r="K241" s="153" t="s">
        <v>48</v>
      </c>
      <c r="L241" s="153"/>
      <c r="M241" s="153" t="s">
        <v>574</v>
      </c>
      <c r="N241" s="153" t="s">
        <v>72</v>
      </c>
      <c r="O241" s="153" t="s">
        <v>575</v>
      </c>
      <c r="P241" s="153" t="s">
        <v>3577</v>
      </c>
      <c r="Q241" s="153"/>
      <c r="R241" s="153" t="s">
        <v>50</v>
      </c>
      <c r="S241" s="153"/>
      <c r="T241" s="153" t="s">
        <v>50</v>
      </c>
      <c r="U241" s="125"/>
      <c r="V241" s="125"/>
      <c r="W241" s="125"/>
      <c r="X241" s="97" t="str">
        <f t="shared" si="33"/>
        <v>2024-004 - City of Dallas Sidewalk 2024</v>
      </c>
      <c r="Y241" s="97" t="str">
        <f>IFERROR(VLOOKUP($D241,PM!$A:$H,2,FALSE),"")</f>
        <v>Adam H. Goode</v>
      </c>
      <c r="Z241" s="98">
        <f t="shared" si="34"/>
        <v>45793</v>
      </c>
      <c r="AA241" s="98" t="str">
        <f t="shared" si="35"/>
        <v>Friday</v>
      </c>
      <c r="AB241" s="99" t="str">
        <f t="shared" si="36"/>
        <v>05/16/2025 11:12 PM</v>
      </c>
      <c r="AC241" s="100">
        <f t="shared" si="37"/>
        <v>367</v>
      </c>
      <c r="AD241" s="100" t="str">
        <f t="shared" si="38"/>
        <v>Not Approved On Time</v>
      </c>
      <c r="AE241" s="101">
        <f t="shared" si="39"/>
        <v>5</v>
      </c>
      <c r="AF241" s="124" t="str">
        <f t="shared" si="40"/>
        <v/>
      </c>
      <c r="AG241" s="101" t="str">
        <f t="shared" si="41"/>
        <v>440 4000B - 618 FG BFR 6</v>
      </c>
      <c r="AH241" s="101" t="str">
        <f t="shared" si="42"/>
        <v>240712 - Martin A. Montalvo</v>
      </c>
      <c r="AI241" s="102" t="str">
        <f t="shared" si="43"/>
        <v>Jesus Lopez's Crew</v>
      </c>
    </row>
    <row r="242" spans="1:35" ht="15.75" x14ac:dyDescent="0.25">
      <c r="A242" s="153">
        <v>605000</v>
      </c>
      <c r="B242" s="153" t="s">
        <v>603</v>
      </c>
      <c r="C242" s="153" t="s">
        <v>604</v>
      </c>
      <c r="D242" s="153" t="s">
        <v>95</v>
      </c>
      <c r="E242" s="153" t="s">
        <v>96</v>
      </c>
      <c r="F242" s="153" t="s">
        <v>1141</v>
      </c>
      <c r="G242" s="153" t="s">
        <v>1142</v>
      </c>
      <c r="H242" s="153" t="s">
        <v>558</v>
      </c>
      <c r="I242" s="153">
        <v>5</v>
      </c>
      <c r="J242" s="154">
        <v>45793</v>
      </c>
      <c r="K242" s="153" t="s">
        <v>48</v>
      </c>
      <c r="L242" s="153"/>
      <c r="M242" s="153" t="s">
        <v>574</v>
      </c>
      <c r="N242" s="153" t="s">
        <v>72</v>
      </c>
      <c r="O242" s="153" t="s">
        <v>575</v>
      </c>
      <c r="P242" s="153" t="s">
        <v>3577</v>
      </c>
      <c r="Q242" s="153"/>
      <c r="R242" s="153" t="s">
        <v>50</v>
      </c>
      <c r="S242" s="153"/>
      <c r="T242" s="153" t="s">
        <v>50</v>
      </c>
      <c r="U242" s="125"/>
      <c r="V242" s="125"/>
      <c r="W242" s="125"/>
      <c r="X242" s="97" t="str">
        <f t="shared" si="33"/>
        <v>2024-004 - City of Dallas Sidewalk 2024</v>
      </c>
      <c r="Y242" s="97" t="str">
        <f>IFERROR(VLOOKUP($D242,PM!$A:$H,2,FALSE),"")</f>
        <v>Adam H. Goode</v>
      </c>
      <c r="Z242" s="98">
        <f t="shared" si="34"/>
        <v>45793</v>
      </c>
      <c r="AA242" s="98" t="str">
        <f t="shared" si="35"/>
        <v>Friday</v>
      </c>
      <c r="AB242" s="99" t="str">
        <f t="shared" si="36"/>
        <v>05/16/2025 11:12 PM</v>
      </c>
      <c r="AC242" s="100">
        <f t="shared" si="37"/>
        <v>367</v>
      </c>
      <c r="AD242" s="100" t="str">
        <f t="shared" si="38"/>
        <v>Not Approved On Time</v>
      </c>
      <c r="AE242" s="101">
        <f t="shared" si="39"/>
        <v>5</v>
      </c>
      <c r="AF242" s="124" t="str">
        <f t="shared" si="40"/>
        <v/>
      </c>
      <c r="AG242" s="101" t="str">
        <f t="shared" si="41"/>
        <v>440 4000C - 618 F P S BFR 6</v>
      </c>
      <c r="AH242" s="101" t="str">
        <f t="shared" si="42"/>
        <v>240712 - Martin A. Montalvo</v>
      </c>
      <c r="AI242" s="102" t="str">
        <f t="shared" si="43"/>
        <v>Jesus Lopez's Crew</v>
      </c>
    </row>
    <row r="243" spans="1:35" ht="15.75" x14ac:dyDescent="0.25">
      <c r="A243" s="153">
        <v>605001</v>
      </c>
      <c r="B243" s="153" t="s">
        <v>603</v>
      </c>
      <c r="C243" s="153" t="s">
        <v>604</v>
      </c>
      <c r="D243" s="153" t="s">
        <v>95</v>
      </c>
      <c r="E243" s="153" t="s">
        <v>96</v>
      </c>
      <c r="F243" s="153" t="s">
        <v>729</v>
      </c>
      <c r="G243" s="153" t="s">
        <v>730</v>
      </c>
      <c r="H243" s="153" t="s">
        <v>558</v>
      </c>
      <c r="I243" s="153">
        <v>1</v>
      </c>
      <c r="J243" s="154">
        <v>45793</v>
      </c>
      <c r="K243" s="153" t="s">
        <v>48</v>
      </c>
      <c r="L243" s="153"/>
      <c r="M243" s="153" t="s">
        <v>574</v>
      </c>
      <c r="N243" s="153" t="s">
        <v>72</v>
      </c>
      <c r="O243" s="153" t="s">
        <v>575</v>
      </c>
      <c r="P243" s="153" t="s">
        <v>3577</v>
      </c>
      <c r="Q243" s="153"/>
      <c r="R243" s="153" t="s">
        <v>50</v>
      </c>
      <c r="S243" s="153"/>
      <c r="T243" s="153" t="s">
        <v>50</v>
      </c>
      <c r="U243" s="125"/>
      <c r="V243" s="125"/>
      <c r="W243" s="125"/>
      <c r="X243" s="97" t="str">
        <f t="shared" si="33"/>
        <v>2024-004 - City of Dallas Sidewalk 2024</v>
      </c>
      <c r="Y243" s="97" t="str">
        <f>IFERROR(VLOOKUP($D243,PM!$A:$H,2,FALSE),"")</f>
        <v>Adam H. Goode</v>
      </c>
      <c r="Z243" s="98">
        <f t="shared" si="34"/>
        <v>45793</v>
      </c>
      <c r="AA243" s="98" t="str">
        <f t="shared" si="35"/>
        <v>Friday</v>
      </c>
      <c r="AB243" s="99" t="str">
        <f t="shared" si="36"/>
        <v>05/16/2025 11:12 PM</v>
      </c>
      <c r="AC243" s="100">
        <f t="shared" si="37"/>
        <v>367</v>
      </c>
      <c r="AD243" s="100" t="str">
        <f t="shared" si="38"/>
        <v>Not Approved On Time</v>
      </c>
      <c r="AE243" s="101">
        <f t="shared" si="39"/>
        <v>1</v>
      </c>
      <c r="AF243" s="124" t="str">
        <f t="shared" si="40"/>
        <v/>
      </c>
      <c r="AG243" s="101" t="str">
        <f t="shared" si="41"/>
        <v>200 4000C - 355 F P S SDW 4</v>
      </c>
      <c r="AH243" s="101" t="str">
        <f t="shared" si="42"/>
        <v>240712 - Martin A. Montalvo</v>
      </c>
      <c r="AI243" s="102" t="str">
        <f t="shared" si="43"/>
        <v>Jesus Lopez's Crew</v>
      </c>
    </row>
    <row r="244" spans="1:35" ht="15.75" x14ac:dyDescent="0.25">
      <c r="A244" s="153">
        <v>604395</v>
      </c>
      <c r="B244" s="153" t="s">
        <v>603</v>
      </c>
      <c r="C244" s="153" t="s">
        <v>604</v>
      </c>
      <c r="D244" s="153" t="s">
        <v>95</v>
      </c>
      <c r="E244" s="153" t="s">
        <v>96</v>
      </c>
      <c r="F244" s="153" t="s">
        <v>3051</v>
      </c>
      <c r="G244" s="153" t="s">
        <v>3052</v>
      </c>
      <c r="H244" s="153" t="s">
        <v>558</v>
      </c>
      <c r="I244" s="153">
        <v>2</v>
      </c>
      <c r="J244" s="154">
        <v>45792</v>
      </c>
      <c r="K244" s="153" t="s">
        <v>48</v>
      </c>
      <c r="L244" s="153"/>
      <c r="M244" s="153" t="s">
        <v>574</v>
      </c>
      <c r="N244" s="153" t="s">
        <v>72</v>
      </c>
      <c r="O244" s="153" t="s">
        <v>575</v>
      </c>
      <c r="P244" s="153" t="s">
        <v>3050</v>
      </c>
      <c r="Q244" s="153"/>
      <c r="R244" s="153" t="s">
        <v>50</v>
      </c>
      <c r="S244" s="153"/>
      <c r="T244" s="153" t="s">
        <v>50</v>
      </c>
      <c r="U244" s="125"/>
      <c r="V244" s="125"/>
      <c r="W244" s="125"/>
      <c r="X244" s="97" t="str">
        <f t="shared" si="33"/>
        <v>2024-004 - City of Dallas Sidewalk 2024</v>
      </c>
      <c r="Y244" s="97" t="str">
        <f>IFERROR(VLOOKUP($D244,PM!$A:$H,2,FALSE),"")</f>
        <v>Adam H. Goode</v>
      </c>
      <c r="Z244" s="98">
        <f t="shared" si="34"/>
        <v>45792</v>
      </c>
      <c r="AA244" s="98" t="str">
        <f t="shared" si="35"/>
        <v>Thursday</v>
      </c>
      <c r="AB244" s="99" t="str">
        <f t="shared" si="36"/>
        <v>05/15/2025 5:03 PM</v>
      </c>
      <c r="AC244" s="100">
        <f t="shared" si="37"/>
        <v>367</v>
      </c>
      <c r="AD244" s="100" t="str">
        <f t="shared" si="38"/>
        <v>Not Approved On Time</v>
      </c>
      <c r="AE244" s="101">
        <f t="shared" si="39"/>
        <v>2</v>
      </c>
      <c r="AF244" s="124" t="str">
        <f t="shared" si="40"/>
        <v/>
      </c>
      <c r="AG244" s="101" t="str">
        <f t="shared" si="41"/>
        <v>490 4000A - 632 REM RESET TRAFF SIGN</v>
      </c>
      <c r="AH244" s="101" t="str">
        <f t="shared" si="42"/>
        <v>240712 - Martin A. Montalvo</v>
      </c>
      <c r="AI244" s="102" t="str">
        <f t="shared" si="43"/>
        <v>Jesus Lopez's Crew</v>
      </c>
    </row>
    <row r="245" spans="1:35" ht="15.75" x14ac:dyDescent="0.25">
      <c r="A245" s="153">
        <v>604396</v>
      </c>
      <c r="B245" s="153" t="s">
        <v>603</v>
      </c>
      <c r="C245" s="153" t="s">
        <v>604</v>
      </c>
      <c r="D245" s="153" t="s">
        <v>95</v>
      </c>
      <c r="E245" s="153" t="s">
        <v>96</v>
      </c>
      <c r="F245" s="153" t="s">
        <v>1139</v>
      </c>
      <c r="G245" s="153" t="s">
        <v>1140</v>
      </c>
      <c r="H245" s="153" t="s">
        <v>558</v>
      </c>
      <c r="I245" s="153">
        <v>3</v>
      </c>
      <c r="J245" s="154">
        <v>45792</v>
      </c>
      <c r="K245" s="153" t="s">
        <v>48</v>
      </c>
      <c r="L245" s="153"/>
      <c r="M245" s="153" t="s">
        <v>574</v>
      </c>
      <c r="N245" s="153" t="s">
        <v>72</v>
      </c>
      <c r="O245" s="153" t="s">
        <v>575</v>
      </c>
      <c r="P245" s="153" t="s">
        <v>3050</v>
      </c>
      <c r="Q245" s="153"/>
      <c r="R245" s="153" t="s">
        <v>50</v>
      </c>
      <c r="S245" s="153"/>
      <c r="T245" s="153" t="s">
        <v>50</v>
      </c>
      <c r="U245" s="125"/>
      <c r="V245" s="125"/>
      <c r="W245" s="125"/>
      <c r="X245" s="97" t="str">
        <f t="shared" si="33"/>
        <v>2024-004 - City of Dallas Sidewalk 2024</v>
      </c>
      <c r="Y245" s="97" t="str">
        <f>IFERROR(VLOOKUP($D245,PM!$A:$H,2,FALSE),"")</f>
        <v>Adam H. Goode</v>
      </c>
      <c r="Z245" s="98">
        <f t="shared" si="34"/>
        <v>45792</v>
      </c>
      <c r="AA245" s="98" t="str">
        <f t="shared" si="35"/>
        <v>Thursday</v>
      </c>
      <c r="AB245" s="99" t="str">
        <f t="shared" si="36"/>
        <v>05/15/2025 5:03 PM</v>
      </c>
      <c r="AC245" s="100">
        <f t="shared" si="37"/>
        <v>367</v>
      </c>
      <c r="AD245" s="100" t="str">
        <f t="shared" si="38"/>
        <v>Not Approved On Time</v>
      </c>
      <c r="AE245" s="101">
        <f t="shared" si="39"/>
        <v>3</v>
      </c>
      <c r="AF245" s="124" t="str">
        <f t="shared" si="40"/>
        <v/>
      </c>
      <c r="AG245" s="101" t="str">
        <f t="shared" si="41"/>
        <v>440 4000B - 618 FG BFR 6</v>
      </c>
      <c r="AH245" s="101" t="str">
        <f t="shared" si="42"/>
        <v>240712 - Martin A. Montalvo</v>
      </c>
      <c r="AI245" s="102" t="str">
        <f t="shared" si="43"/>
        <v>Jesus Lopez's Crew</v>
      </c>
    </row>
    <row r="246" spans="1:35" ht="15.75" x14ac:dyDescent="0.25">
      <c r="A246" s="153">
        <v>604397</v>
      </c>
      <c r="B246" s="153" t="s">
        <v>603</v>
      </c>
      <c r="C246" s="153" t="s">
        <v>604</v>
      </c>
      <c r="D246" s="153" t="s">
        <v>95</v>
      </c>
      <c r="E246" s="153" t="s">
        <v>96</v>
      </c>
      <c r="F246" s="153" t="s">
        <v>1181</v>
      </c>
      <c r="G246" s="153" t="s">
        <v>1182</v>
      </c>
      <c r="H246" s="153" t="s">
        <v>558</v>
      </c>
      <c r="I246" s="153">
        <v>4</v>
      </c>
      <c r="J246" s="154">
        <v>45792</v>
      </c>
      <c r="K246" s="153" t="s">
        <v>48</v>
      </c>
      <c r="L246" s="153"/>
      <c r="M246" s="153" t="s">
        <v>574</v>
      </c>
      <c r="N246" s="153" t="s">
        <v>72</v>
      </c>
      <c r="O246" s="153" t="s">
        <v>575</v>
      </c>
      <c r="P246" s="153" t="s">
        <v>3048</v>
      </c>
      <c r="Q246" s="153"/>
      <c r="R246" s="153" t="s">
        <v>50</v>
      </c>
      <c r="S246" s="153"/>
      <c r="T246" s="153" t="s">
        <v>50</v>
      </c>
      <c r="U246" s="125"/>
      <c r="V246" s="125"/>
      <c r="W246" s="125"/>
      <c r="X246" s="97" t="str">
        <f t="shared" si="33"/>
        <v>2024-004 - City of Dallas Sidewalk 2024</v>
      </c>
      <c r="Y246" s="97" t="str">
        <f>IFERROR(VLOOKUP($D246,PM!$A:$H,2,FALSE),"")</f>
        <v>Adam H. Goode</v>
      </c>
      <c r="Z246" s="98">
        <f t="shared" si="34"/>
        <v>45792</v>
      </c>
      <c r="AA246" s="98" t="str">
        <f t="shared" si="35"/>
        <v>Thursday</v>
      </c>
      <c r="AB246" s="99" t="str">
        <f t="shared" si="36"/>
        <v>05/15/2025 5:04 PM</v>
      </c>
      <c r="AC246" s="100">
        <f t="shared" si="37"/>
        <v>367</v>
      </c>
      <c r="AD246" s="100" t="str">
        <f t="shared" si="38"/>
        <v>Not Approved On Time</v>
      </c>
      <c r="AE246" s="101">
        <f t="shared" si="39"/>
        <v>4</v>
      </c>
      <c r="AF246" s="124" t="str">
        <f t="shared" si="40"/>
        <v/>
      </c>
      <c r="AG246" s="101" t="str">
        <f t="shared" si="41"/>
        <v>190 4000B - 355 F P S SDW CURB</v>
      </c>
      <c r="AH246" s="101" t="str">
        <f t="shared" si="42"/>
        <v>240712 - Martin A. Montalvo</v>
      </c>
      <c r="AI246" s="102" t="str">
        <f t="shared" si="43"/>
        <v>Jesus Lopez's Crew</v>
      </c>
    </row>
    <row r="247" spans="1:35" ht="15.75" x14ac:dyDescent="0.25">
      <c r="A247" s="153">
        <v>604398</v>
      </c>
      <c r="B247" s="153" t="s">
        <v>603</v>
      </c>
      <c r="C247" s="153" t="s">
        <v>604</v>
      </c>
      <c r="D247" s="153" t="s">
        <v>95</v>
      </c>
      <c r="E247" s="153" t="s">
        <v>96</v>
      </c>
      <c r="F247" s="153" t="s">
        <v>975</v>
      </c>
      <c r="G247" s="153" t="s">
        <v>976</v>
      </c>
      <c r="H247" s="153" t="s">
        <v>558</v>
      </c>
      <c r="I247" s="153">
        <v>2</v>
      </c>
      <c r="J247" s="154">
        <v>45792</v>
      </c>
      <c r="K247" s="153" t="s">
        <v>48</v>
      </c>
      <c r="L247" s="153"/>
      <c r="M247" s="153" t="s">
        <v>574</v>
      </c>
      <c r="N247" s="153" t="s">
        <v>72</v>
      </c>
      <c r="O247" s="153" t="s">
        <v>575</v>
      </c>
      <c r="P247" s="153" t="s">
        <v>3048</v>
      </c>
      <c r="Q247" s="153"/>
      <c r="R247" s="153" t="s">
        <v>50</v>
      </c>
      <c r="S247" s="153"/>
      <c r="T247" s="153" t="s">
        <v>50</v>
      </c>
      <c r="U247" s="125"/>
      <c r="V247" s="125"/>
      <c r="W247" s="125"/>
      <c r="X247" s="97" t="str">
        <f t="shared" si="33"/>
        <v>2024-004 - City of Dallas Sidewalk 2024</v>
      </c>
      <c r="Y247" s="97" t="str">
        <f>IFERROR(VLOOKUP($D247,PM!$A:$H,2,FALSE),"")</f>
        <v>Adam H. Goode</v>
      </c>
      <c r="Z247" s="98">
        <f t="shared" si="34"/>
        <v>45792</v>
      </c>
      <c r="AA247" s="98" t="str">
        <f t="shared" si="35"/>
        <v>Thursday</v>
      </c>
      <c r="AB247" s="99" t="str">
        <f t="shared" si="36"/>
        <v>05/15/2025 5:04 PM</v>
      </c>
      <c r="AC247" s="100">
        <f t="shared" si="37"/>
        <v>367</v>
      </c>
      <c r="AD247" s="100" t="str">
        <f t="shared" si="38"/>
        <v>Not Approved On Time</v>
      </c>
      <c r="AE247" s="101">
        <f t="shared" si="39"/>
        <v>2</v>
      </c>
      <c r="AF247" s="124" t="str">
        <f t="shared" si="40"/>
        <v/>
      </c>
      <c r="AG247" s="101" t="str">
        <f t="shared" si="41"/>
        <v>250 4000B - 455 F P S CURB 18</v>
      </c>
      <c r="AH247" s="101" t="str">
        <f t="shared" si="42"/>
        <v>240712 - Martin A. Montalvo</v>
      </c>
      <c r="AI247" s="102" t="str">
        <f t="shared" si="43"/>
        <v>Jesus Lopez's Crew</v>
      </c>
    </row>
    <row r="248" spans="1:35" ht="15.75" x14ac:dyDescent="0.25">
      <c r="A248" s="153">
        <v>604027</v>
      </c>
      <c r="B248" s="153" t="s">
        <v>603</v>
      </c>
      <c r="C248" s="153" t="s">
        <v>604</v>
      </c>
      <c r="D248" s="153" t="s">
        <v>95</v>
      </c>
      <c r="E248" s="153" t="s">
        <v>96</v>
      </c>
      <c r="F248" s="153" t="s">
        <v>638</v>
      </c>
      <c r="G248" s="153" t="s">
        <v>639</v>
      </c>
      <c r="H248" s="153" t="s">
        <v>558</v>
      </c>
      <c r="I248" s="153">
        <v>2</v>
      </c>
      <c r="J248" s="154">
        <v>45791</v>
      </c>
      <c r="K248" s="153" t="s">
        <v>48</v>
      </c>
      <c r="L248" s="153"/>
      <c r="M248" s="153" t="s">
        <v>574</v>
      </c>
      <c r="N248" s="153" t="s">
        <v>72</v>
      </c>
      <c r="O248" s="153" t="s">
        <v>575</v>
      </c>
      <c r="P248" s="153" t="s">
        <v>2598</v>
      </c>
      <c r="Q248" s="153"/>
      <c r="R248" s="153" t="s">
        <v>50</v>
      </c>
      <c r="S248" s="153"/>
      <c r="T248" s="153" t="s">
        <v>50</v>
      </c>
      <c r="U248" s="125"/>
      <c r="V248" s="125"/>
      <c r="W248" s="125"/>
      <c r="X248" s="97" t="str">
        <f t="shared" si="33"/>
        <v>2024-004 - City of Dallas Sidewalk 2024</v>
      </c>
      <c r="Y248" s="97" t="str">
        <f>IFERROR(VLOOKUP($D248,PM!$A:$H,2,FALSE),"")</f>
        <v>Adam H. Goode</v>
      </c>
      <c r="Z248" s="98">
        <f t="shared" si="34"/>
        <v>45791</v>
      </c>
      <c r="AA248" s="98" t="str">
        <f t="shared" si="35"/>
        <v>Wednesday</v>
      </c>
      <c r="AB248" s="99" t="str">
        <f t="shared" si="36"/>
        <v>05/14/2025 7:00 PM</v>
      </c>
      <c r="AC248" s="100">
        <f t="shared" si="37"/>
        <v>367</v>
      </c>
      <c r="AD248" s="100" t="str">
        <f t="shared" si="38"/>
        <v>Not Approved On Time</v>
      </c>
      <c r="AE248" s="101">
        <f t="shared" si="39"/>
        <v>2</v>
      </c>
      <c r="AF248" s="124" t="str">
        <f t="shared" si="40"/>
        <v/>
      </c>
      <c r="AG248" s="101" t="str">
        <f t="shared" si="41"/>
        <v>130 4000A - 201 REM CONC DRIVE PVMT APRON</v>
      </c>
      <c r="AH248" s="101" t="str">
        <f t="shared" si="42"/>
        <v>240712 - Martin A. Montalvo</v>
      </c>
      <c r="AI248" s="102" t="str">
        <f t="shared" si="43"/>
        <v>Jesus Lopez's Crew</v>
      </c>
    </row>
    <row r="249" spans="1:35" ht="15.75" x14ac:dyDescent="0.25">
      <c r="A249" s="153">
        <v>604028</v>
      </c>
      <c r="B249" s="153" t="s">
        <v>603</v>
      </c>
      <c r="C249" s="153" t="s">
        <v>604</v>
      </c>
      <c r="D249" s="153" t="s">
        <v>95</v>
      </c>
      <c r="E249" s="153" t="s">
        <v>96</v>
      </c>
      <c r="F249" s="153" t="s">
        <v>786</v>
      </c>
      <c r="G249" s="153" t="s">
        <v>787</v>
      </c>
      <c r="H249" s="153" t="s">
        <v>558</v>
      </c>
      <c r="I249" s="153">
        <v>3</v>
      </c>
      <c r="J249" s="154">
        <v>45791</v>
      </c>
      <c r="K249" s="153" t="s">
        <v>48</v>
      </c>
      <c r="L249" s="153"/>
      <c r="M249" s="153" t="s">
        <v>574</v>
      </c>
      <c r="N249" s="153" t="s">
        <v>72</v>
      </c>
      <c r="O249" s="153" t="s">
        <v>575</v>
      </c>
      <c r="P249" s="153" t="s">
        <v>2598</v>
      </c>
      <c r="Q249" s="153"/>
      <c r="R249" s="153" t="s">
        <v>50</v>
      </c>
      <c r="S249" s="153"/>
      <c r="T249" s="153" t="s">
        <v>50</v>
      </c>
      <c r="U249" s="125"/>
      <c r="V249" s="125"/>
      <c r="W249" s="125"/>
      <c r="X249" s="97" t="str">
        <f t="shared" si="33"/>
        <v>2024-004 - City of Dallas Sidewalk 2024</v>
      </c>
      <c r="Y249" s="97" t="str">
        <f>IFERROR(VLOOKUP($D249,PM!$A:$H,2,FALSE),"")</f>
        <v>Adam H. Goode</v>
      </c>
      <c r="Z249" s="98">
        <f t="shared" si="34"/>
        <v>45791</v>
      </c>
      <c r="AA249" s="98" t="str">
        <f t="shared" si="35"/>
        <v>Wednesday</v>
      </c>
      <c r="AB249" s="99" t="str">
        <f t="shared" si="36"/>
        <v>05/14/2025 7:00 PM</v>
      </c>
      <c r="AC249" s="100">
        <f t="shared" si="37"/>
        <v>367</v>
      </c>
      <c r="AD249" s="100" t="str">
        <f t="shared" si="38"/>
        <v>Not Approved On Time</v>
      </c>
      <c r="AE249" s="101">
        <f t="shared" si="39"/>
        <v>3</v>
      </c>
      <c r="AF249" s="124" t="str">
        <f t="shared" si="40"/>
        <v/>
      </c>
      <c r="AG249" s="101" t="str">
        <f t="shared" si="41"/>
        <v>140 4000A - 202 REM SEPARATE CURB</v>
      </c>
      <c r="AH249" s="101" t="str">
        <f t="shared" si="42"/>
        <v>240712 - Martin A. Montalvo</v>
      </c>
      <c r="AI249" s="102" t="str">
        <f t="shared" si="43"/>
        <v>Jesus Lopez's Crew</v>
      </c>
    </row>
    <row r="250" spans="1:35" ht="15.75" x14ac:dyDescent="0.25">
      <c r="A250" s="153">
        <v>604029</v>
      </c>
      <c r="B250" s="153" t="s">
        <v>603</v>
      </c>
      <c r="C250" s="153" t="s">
        <v>604</v>
      </c>
      <c r="D250" s="153" t="s">
        <v>95</v>
      </c>
      <c r="E250" s="153" t="s">
        <v>96</v>
      </c>
      <c r="F250" s="153" t="s">
        <v>1905</v>
      </c>
      <c r="G250" s="153" t="s">
        <v>1906</v>
      </c>
      <c r="H250" s="153" t="s">
        <v>558</v>
      </c>
      <c r="I250" s="153">
        <v>4</v>
      </c>
      <c r="J250" s="154">
        <v>45791</v>
      </c>
      <c r="K250" s="153" t="s">
        <v>48</v>
      </c>
      <c r="L250" s="153"/>
      <c r="M250" s="153" t="s">
        <v>574</v>
      </c>
      <c r="N250" s="153" t="s">
        <v>72</v>
      </c>
      <c r="O250" s="153" t="s">
        <v>575</v>
      </c>
      <c r="P250" s="153" t="s">
        <v>2595</v>
      </c>
      <c r="Q250" s="153"/>
      <c r="R250" s="153" t="s">
        <v>50</v>
      </c>
      <c r="S250" s="153"/>
      <c r="T250" s="153" t="s">
        <v>50</v>
      </c>
      <c r="U250" s="125"/>
      <c r="V250" s="125"/>
      <c r="W250" s="125"/>
      <c r="X250" s="97" t="str">
        <f t="shared" si="33"/>
        <v>2024-004 - City of Dallas Sidewalk 2024</v>
      </c>
      <c r="Y250" s="97" t="str">
        <f>IFERROR(VLOOKUP($D250,PM!$A:$H,2,FALSE),"")</f>
        <v>Adam H. Goode</v>
      </c>
      <c r="Z250" s="98">
        <f t="shared" si="34"/>
        <v>45791</v>
      </c>
      <c r="AA250" s="98" t="str">
        <f t="shared" si="35"/>
        <v>Wednesday</v>
      </c>
      <c r="AB250" s="99" t="str">
        <f t="shared" si="36"/>
        <v>05/14/2025 7:01 PM</v>
      </c>
      <c r="AC250" s="100">
        <f t="shared" si="37"/>
        <v>367</v>
      </c>
      <c r="AD250" s="100" t="str">
        <f t="shared" si="38"/>
        <v>Not Approved On Time</v>
      </c>
      <c r="AE250" s="101">
        <f t="shared" si="39"/>
        <v>4</v>
      </c>
      <c r="AF250" s="124" t="str">
        <f t="shared" si="40"/>
        <v/>
      </c>
      <c r="AG250" s="101" t="str">
        <f t="shared" si="41"/>
        <v>370 4000B - 463 F P S PVMT 8</v>
      </c>
      <c r="AH250" s="101" t="str">
        <f t="shared" si="42"/>
        <v>240712 - Martin A. Montalvo</v>
      </c>
      <c r="AI250" s="102" t="str">
        <f t="shared" si="43"/>
        <v>Jesus Lopez's Crew</v>
      </c>
    </row>
    <row r="251" spans="1:35" ht="15.75" x14ac:dyDescent="0.25">
      <c r="A251" s="153">
        <v>604030</v>
      </c>
      <c r="B251" s="153" t="s">
        <v>603</v>
      </c>
      <c r="C251" s="153" t="s">
        <v>604</v>
      </c>
      <c r="D251" s="153" t="s">
        <v>95</v>
      </c>
      <c r="E251" s="153" t="s">
        <v>96</v>
      </c>
      <c r="F251" s="153" t="s">
        <v>1901</v>
      </c>
      <c r="G251" s="153" t="s">
        <v>1902</v>
      </c>
      <c r="H251" s="153" t="s">
        <v>558</v>
      </c>
      <c r="I251" s="153">
        <v>2</v>
      </c>
      <c r="J251" s="154">
        <v>45791</v>
      </c>
      <c r="K251" s="153" t="s">
        <v>48</v>
      </c>
      <c r="L251" s="153"/>
      <c r="M251" s="153" t="s">
        <v>574</v>
      </c>
      <c r="N251" s="153" t="s">
        <v>72</v>
      </c>
      <c r="O251" s="153" t="s">
        <v>575</v>
      </c>
      <c r="P251" s="153" t="s">
        <v>2595</v>
      </c>
      <c r="Q251" s="153"/>
      <c r="R251" s="153" t="s">
        <v>50</v>
      </c>
      <c r="S251" s="153"/>
      <c r="T251" s="153" t="s">
        <v>50</v>
      </c>
      <c r="U251" s="125"/>
      <c r="V251" s="125"/>
      <c r="W251" s="125"/>
      <c r="X251" s="97" t="str">
        <f t="shared" si="33"/>
        <v>2024-004 - City of Dallas Sidewalk 2024</v>
      </c>
      <c r="Y251" s="97" t="str">
        <f>IFERROR(VLOOKUP($D251,PM!$A:$H,2,FALSE),"")</f>
        <v>Adam H. Goode</v>
      </c>
      <c r="Z251" s="98">
        <f t="shared" si="34"/>
        <v>45791</v>
      </c>
      <c r="AA251" s="98" t="str">
        <f t="shared" si="35"/>
        <v>Wednesday</v>
      </c>
      <c r="AB251" s="99" t="str">
        <f t="shared" si="36"/>
        <v>05/14/2025 7:01 PM</v>
      </c>
      <c r="AC251" s="100">
        <f t="shared" si="37"/>
        <v>367</v>
      </c>
      <c r="AD251" s="100" t="str">
        <f t="shared" si="38"/>
        <v>Not Approved On Time</v>
      </c>
      <c r="AE251" s="101">
        <f t="shared" si="39"/>
        <v>2</v>
      </c>
      <c r="AF251" s="124" t="str">
        <f t="shared" si="40"/>
        <v/>
      </c>
      <c r="AG251" s="101" t="str">
        <f t="shared" si="41"/>
        <v>370 4000A - 463 FG PVMT 8</v>
      </c>
      <c r="AH251" s="101" t="str">
        <f t="shared" si="42"/>
        <v>240712 - Martin A. Montalvo</v>
      </c>
      <c r="AI251" s="102" t="str">
        <f t="shared" si="43"/>
        <v>Jesus Lopez's Crew</v>
      </c>
    </row>
    <row r="252" spans="1:35" ht="15.75" x14ac:dyDescent="0.25">
      <c r="A252" s="153">
        <v>604020</v>
      </c>
      <c r="B252" s="153" t="s">
        <v>979</v>
      </c>
      <c r="C252" s="153" t="s">
        <v>980</v>
      </c>
      <c r="D252" s="153" t="s">
        <v>95</v>
      </c>
      <c r="E252" s="153" t="s">
        <v>96</v>
      </c>
      <c r="F252" s="153" t="s">
        <v>786</v>
      </c>
      <c r="G252" s="153" t="s">
        <v>787</v>
      </c>
      <c r="H252" s="153" t="s">
        <v>558</v>
      </c>
      <c r="I252" s="153">
        <v>3</v>
      </c>
      <c r="J252" s="154">
        <v>45791</v>
      </c>
      <c r="K252" s="153" t="s">
        <v>48</v>
      </c>
      <c r="L252" s="153"/>
      <c r="M252" s="153" t="s">
        <v>574</v>
      </c>
      <c r="N252" s="153" t="s">
        <v>72</v>
      </c>
      <c r="O252" s="153" t="s">
        <v>575</v>
      </c>
      <c r="P252" s="153" t="s">
        <v>2598</v>
      </c>
      <c r="Q252" s="153"/>
      <c r="R252" s="153" t="s">
        <v>50</v>
      </c>
      <c r="S252" s="153"/>
      <c r="T252" s="153" t="s">
        <v>50</v>
      </c>
      <c r="U252" s="125"/>
      <c r="V252" s="125"/>
      <c r="W252" s="125"/>
      <c r="X252" s="97" t="str">
        <f t="shared" si="33"/>
        <v>2024-004 - City of Dallas Sidewalk 2024</v>
      </c>
      <c r="Y252" s="97" t="str">
        <f>IFERROR(VLOOKUP($D252,PM!$A:$H,2,FALSE),"")</f>
        <v>Adam H. Goode</v>
      </c>
      <c r="Z252" s="98">
        <f t="shared" si="34"/>
        <v>45791</v>
      </c>
      <c r="AA252" s="98" t="str">
        <f t="shared" si="35"/>
        <v>Wednesday</v>
      </c>
      <c r="AB252" s="99" t="str">
        <f t="shared" si="36"/>
        <v>05/14/2025 7:00 PM</v>
      </c>
      <c r="AC252" s="100">
        <f t="shared" si="37"/>
        <v>367</v>
      </c>
      <c r="AD252" s="100" t="str">
        <f t="shared" si="38"/>
        <v>Not Approved On Time</v>
      </c>
      <c r="AE252" s="101">
        <f t="shared" si="39"/>
        <v>3</v>
      </c>
      <c r="AF252" s="124" t="str">
        <f t="shared" si="40"/>
        <v/>
      </c>
      <c r="AG252" s="101" t="str">
        <f t="shared" si="41"/>
        <v>140 4000A - 202 REM SEPARATE CURB</v>
      </c>
      <c r="AH252" s="101" t="str">
        <f t="shared" si="42"/>
        <v>240738 - Santiago Arreola Murillo</v>
      </c>
      <c r="AI252" s="102" t="str">
        <f t="shared" si="43"/>
        <v>Jesus Lopez's Crew</v>
      </c>
    </row>
    <row r="253" spans="1:35" ht="15.75" x14ac:dyDescent="0.25">
      <c r="A253" s="153">
        <v>604021</v>
      </c>
      <c r="B253" s="153" t="s">
        <v>979</v>
      </c>
      <c r="C253" s="153" t="s">
        <v>980</v>
      </c>
      <c r="D253" s="153" t="s">
        <v>95</v>
      </c>
      <c r="E253" s="153" t="s">
        <v>96</v>
      </c>
      <c r="F253" s="153" t="s">
        <v>638</v>
      </c>
      <c r="G253" s="153" t="s">
        <v>639</v>
      </c>
      <c r="H253" s="153" t="s">
        <v>558</v>
      </c>
      <c r="I253" s="153">
        <v>7</v>
      </c>
      <c r="J253" s="154">
        <v>45791</v>
      </c>
      <c r="K253" s="153" t="s">
        <v>48</v>
      </c>
      <c r="L253" s="153"/>
      <c r="M253" s="153" t="s">
        <v>574</v>
      </c>
      <c r="N253" s="153" t="s">
        <v>72</v>
      </c>
      <c r="O253" s="153" t="s">
        <v>575</v>
      </c>
      <c r="P253" s="153" t="s">
        <v>2598</v>
      </c>
      <c r="Q253" s="153"/>
      <c r="R253" s="153" t="s">
        <v>50</v>
      </c>
      <c r="S253" s="153"/>
      <c r="T253" s="153" t="s">
        <v>50</v>
      </c>
      <c r="U253" s="125"/>
      <c r="V253" s="125"/>
      <c r="W253" s="125"/>
      <c r="X253" s="97" t="str">
        <f t="shared" si="33"/>
        <v>2024-004 - City of Dallas Sidewalk 2024</v>
      </c>
      <c r="Y253" s="97" t="str">
        <f>IFERROR(VLOOKUP($D253,PM!$A:$H,2,FALSE),"")</f>
        <v>Adam H. Goode</v>
      </c>
      <c r="Z253" s="98">
        <f t="shared" si="34"/>
        <v>45791</v>
      </c>
      <c r="AA253" s="98" t="str">
        <f t="shared" si="35"/>
        <v>Wednesday</v>
      </c>
      <c r="AB253" s="99" t="str">
        <f t="shared" si="36"/>
        <v>05/14/2025 7:00 PM</v>
      </c>
      <c r="AC253" s="100">
        <f t="shared" si="37"/>
        <v>367</v>
      </c>
      <c r="AD253" s="100" t="str">
        <f t="shared" si="38"/>
        <v>Not Approved On Time</v>
      </c>
      <c r="AE253" s="101">
        <f t="shared" si="39"/>
        <v>7</v>
      </c>
      <c r="AF253" s="124" t="str">
        <f t="shared" si="40"/>
        <v/>
      </c>
      <c r="AG253" s="101" t="str">
        <f t="shared" si="41"/>
        <v>130 4000A - 201 REM CONC DRIVE PVMT APRON</v>
      </c>
      <c r="AH253" s="101" t="str">
        <f t="shared" si="42"/>
        <v>240738 - Santiago Arreola Murillo</v>
      </c>
      <c r="AI253" s="102" t="str">
        <f t="shared" si="43"/>
        <v>Jesus Lopez's Crew</v>
      </c>
    </row>
    <row r="254" spans="1:35" ht="15.75" x14ac:dyDescent="0.25">
      <c r="A254" s="153">
        <v>604387</v>
      </c>
      <c r="B254" s="153" t="s">
        <v>979</v>
      </c>
      <c r="C254" s="153" t="s">
        <v>980</v>
      </c>
      <c r="D254" s="153" t="s">
        <v>95</v>
      </c>
      <c r="E254" s="153" t="s">
        <v>96</v>
      </c>
      <c r="F254" s="153" t="s">
        <v>973</v>
      </c>
      <c r="G254" s="153" t="s">
        <v>974</v>
      </c>
      <c r="H254" s="153" t="s">
        <v>558</v>
      </c>
      <c r="I254" s="153">
        <v>5</v>
      </c>
      <c r="J254" s="154">
        <v>45792</v>
      </c>
      <c r="K254" s="153" t="s">
        <v>48</v>
      </c>
      <c r="L254" s="153"/>
      <c r="M254" s="153" t="s">
        <v>574</v>
      </c>
      <c r="N254" s="153" t="s">
        <v>72</v>
      </c>
      <c r="O254" s="153" t="s">
        <v>575</v>
      </c>
      <c r="P254" s="153" t="s">
        <v>3050</v>
      </c>
      <c r="Q254" s="153"/>
      <c r="R254" s="153" t="s">
        <v>50</v>
      </c>
      <c r="S254" s="153"/>
      <c r="T254" s="153" t="s">
        <v>50</v>
      </c>
      <c r="U254" s="125"/>
      <c r="V254" s="125"/>
      <c r="W254" s="125"/>
      <c r="X254" s="97" t="str">
        <f t="shared" si="33"/>
        <v>2024-004 - City of Dallas Sidewalk 2024</v>
      </c>
      <c r="Y254" s="97" t="str">
        <f>IFERROR(VLOOKUP($D254,PM!$A:$H,2,FALSE),"")</f>
        <v>Adam H. Goode</v>
      </c>
      <c r="Z254" s="98">
        <f t="shared" si="34"/>
        <v>45792</v>
      </c>
      <c r="AA254" s="98" t="str">
        <f t="shared" si="35"/>
        <v>Thursday</v>
      </c>
      <c r="AB254" s="99" t="str">
        <f t="shared" si="36"/>
        <v>05/15/2025 5:03 PM</v>
      </c>
      <c r="AC254" s="100">
        <f t="shared" si="37"/>
        <v>367</v>
      </c>
      <c r="AD254" s="100" t="str">
        <f t="shared" si="38"/>
        <v>Not Approved On Time</v>
      </c>
      <c r="AE254" s="101">
        <f t="shared" si="39"/>
        <v>5</v>
      </c>
      <c r="AF254" s="124" t="str">
        <f t="shared" si="40"/>
        <v/>
      </c>
      <c r="AG254" s="101" t="str">
        <f t="shared" si="41"/>
        <v>250 4000A - 455 FG CURB 18</v>
      </c>
      <c r="AH254" s="101" t="str">
        <f t="shared" si="42"/>
        <v>240738 - Santiago Arreola Murillo</v>
      </c>
      <c r="AI254" s="102" t="str">
        <f t="shared" si="43"/>
        <v>Jesus Lopez's Crew</v>
      </c>
    </row>
    <row r="255" spans="1:35" ht="15.75" x14ac:dyDescent="0.25">
      <c r="A255" s="153">
        <v>604388</v>
      </c>
      <c r="B255" s="153" t="s">
        <v>979</v>
      </c>
      <c r="C255" s="153" t="s">
        <v>980</v>
      </c>
      <c r="D255" s="153" t="s">
        <v>95</v>
      </c>
      <c r="E255" s="153" t="s">
        <v>96</v>
      </c>
      <c r="F255" s="153" t="s">
        <v>975</v>
      </c>
      <c r="G255" s="153" t="s">
        <v>976</v>
      </c>
      <c r="H255" s="153" t="s">
        <v>558</v>
      </c>
      <c r="I255" s="153">
        <v>5</v>
      </c>
      <c r="J255" s="154">
        <v>45792</v>
      </c>
      <c r="K255" s="153" t="s">
        <v>48</v>
      </c>
      <c r="L255" s="153"/>
      <c r="M255" s="153" t="s">
        <v>574</v>
      </c>
      <c r="N255" s="153" t="s">
        <v>72</v>
      </c>
      <c r="O255" s="153" t="s">
        <v>575</v>
      </c>
      <c r="P255" s="153" t="s">
        <v>3050</v>
      </c>
      <c r="Q255" s="153"/>
      <c r="R255" s="153" t="s">
        <v>50</v>
      </c>
      <c r="S255" s="153"/>
      <c r="T255" s="153" t="s">
        <v>50</v>
      </c>
      <c r="U255" s="125"/>
      <c r="V255" s="125"/>
      <c r="W255" s="125"/>
      <c r="X255" s="97" t="str">
        <f t="shared" si="33"/>
        <v>2024-004 - City of Dallas Sidewalk 2024</v>
      </c>
      <c r="Y255" s="97" t="str">
        <f>IFERROR(VLOOKUP($D255,PM!$A:$H,2,FALSE),"")</f>
        <v>Adam H. Goode</v>
      </c>
      <c r="Z255" s="98">
        <f t="shared" si="34"/>
        <v>45792</v>
      </c>
      <c r="AA255" s="98" t="str">
        <f t="shared" si="35"/>
        <v>Thursday</v>
      </c>
      <c r="AB255" s="99" t="str">
        <f t="shared" si="36"/>
        <v>05/15/2025 5:03 PM</v>
      </c>
      <c r="AC255" s="100">
        <f t="shared" si="37"/>
        <v>367</v>
      </c>
      <c r="AD255" s="100" t="str">
        <f t="shared" si="38"/>
        <v>Not Approved On Time</v>
      </c>
      <c r="AE255" s="101">
        <f t="shared" si="39"/>
        <v>5</v>
      </c>
      <c r="AF255" s="124" t="str">
        <f t="shared" si="40"/>
        <v/>
      </c>
      <c r="AG255" s="101" t="str">
        <f t="shared" si="41"/>
        <v>250 4000B - 455 F P S CURB 18</v>
      </c>
      <c r="AH255" s="101" t="str">
        <f t="shared" si="42"/>
        <v>240738 - Santiago Arreola Murillo</v>
      </c>
      <c r="AI255" s="102" t="str">
        <f t="shared" si="43"/>
        <v>Jesus Lopez's Crew</v>
      </c>
    </row>
    <row r="256" spans="1:35" ht="15.75" x14ac:dyDescent="0.25">
      <c r="A256" s="153">
        <v>605002</v>
      </c>
      <c r="B256" s="153" t="s">
        <v>979</v>
      </c>
      <c r="C256" s="153" t="s">
        <v>980</v>
      </c>
      <c r="D256" s="153" t="s">
        <v>95</v>
      </c>
      <c r="E256" s="153" t="s">
        <v>96</v>
      </c>
      <c r="F256" s="153" t="s">
        <v>729</v>
      </c>
      <c r="G256" s="153" t="s">
        <v>730</v>
      </c>
      <c r="H256" s="153" t="s">
        <v>558</v>
      </c>
      <c r="I256" s="153">
        <v>3</v>
      </c>
      <c r="J256" s="154">
        <v>45793</v>
      </c>
      <c r="K256" s="153" t="s">
        <v>48</v>
      </c>
      <c r="L256" s="153"/>
      <c r="M256" s="153" t="s">
        <v>574</v>
      </c>
      <c r="N256" s="153" t="s">
        <v>72</v>
      </c>
      <c r="O256" s="153" t="s">
        <v>575</v>
      </c>
      <c r="P256" s="153" t="s">
        <v>3577</v>
      </c>
      <c r="Q256" s="153"/>
      <c r="R256" s="153" t="s">
        <v>50</v>
      </c>
      <c r="S256" s="153"/>
      <c r="T256" s="153" t="s">
        <v>50</v>
      </c>
      <c r="U256" s="125"/>
      <c r="V256" s="125"/>
      <c r="W256" s="125"/>
      <c r="X256" s="97" t="str">
        <f t="shared" si="33"/>
        <v>2024-004 - City of Dallas Sidewalk 2024</v>
      </c>
      <c r="Y256" s="97" t="str">
        <f>IFERROR(VLOOKUP($D256,PM!$A:$H,2,FALSE),"")</f>
        <v>Adam H. Goode</v>
      </c>
      <c r="Z256" s="98">
        <f t="shared" si="34"/>
        <v>45793</v>
      </c>
      <c r="AA256" s="98" t="str">
        <f t="shared" si="35"/>
        <v>Friday</v>
      </c>
      <c r="AB256" s="99" t="str">
        <f t="shared" si="36"/>
        <v>05/16/2025 11:12 PM</v>
      </c>
      <c r="AC256" s="100">
        <f t="shared" si="37"/>
        <v>367</v>
      </c>
      <c r="AD256" s="100" t="str">
        <f t="shared" si="38"/>
        <v>Not Approved On Time</v>
      </c>
      <c r="AE256" s="101">
        <f t="shared" si="39"/>
        <v>3</v>
      </c>
      <c r="AF256" s="124" t="str">
        <f t="shared" si="40"/>
        <v/>
      </c>
      <c r="AG256" s="101" t="str">
        <f t="shared" si="41"/>
        <v>200 4000C - 355 F P S SDW 4</v>
      </c>
      <c r="AH256" s="101" t="str">
        <f t="shared" si="42"/>
        <v>240738 - Santiago Arreola Murillo</v>
      </c>
      <c r="AI256" s="102" t="str">
        <f t="shared" si="43"/>
        <v>Jesus Lopez's Crew</v>
      </c>
    </row>
    <row r="257" spans="1:35" ht="15.75" x14ac:dyDescent="0.25">
      <c r="A257" s="153">
        <v>605003</v>
      </c>
      <c r="B257" s="153" t="s">
        <v>979</v>
      </c>
      <c r="C257" s="153" t="s">
        <v>980</v>
      </c>
      <c r="D257" s="153" t="s">
        <v>95</v>
      </c>
      <c r="E257" s="153" t="s">
        <v>96</v>
      </c>
      <c r="F257" s="153" t="s">
        <v>727</v>
      </c>
      <c r="G257" s="153" t="s">
        <v>728</v>
      </c>
      <c r="H257" s="153" t="s">
        <v>558</v>
      </c>
      <c r="I257" s="153">
        <v>3</v>
      </c>
      <c r="J257" s="154">
        <v>45793</v>
      </c>
      <c r="K257" s="153" t="s">
        <v>48</v>
      </c>
      <c r="L257" s="153"/>
      <c r="M257" s="153" t="s">
        <v>574</v>
      </c>
      <c r="N257" s="153" t="s">
        <v>72</v>
      </c>
      <c r="O257" s="153" t="s">
        <v>575</v>
      </c>
      <c r="P257" s="153" t="s">
        <v>3577</v>
      </c>
      <c r="Q257" s="153"/>
      <c r="R257" s="153" t="s">
        <v>50</v>
      </c>
      <c r="S257" s="153"/>
      <c r="T257" s="153" t="s">
        <v>50</v>
      </c>
      <c r="U257" s="125"/>
      <c r="V257" s="125"/>
      <c r="W257" s="125"/>
      <c r="X257" s="97" t="str">
        <f t="shared" si="33"/>
        <v>2024-004 - City of Dallas Sidewalk 2024</v>
      </c>
      <c r="Y257" s="97" t="str">
        <f>IFERROR(VLOOKUP($D257,PM!$A:$H,2,FALSE),"")</f>
        <v>Adam H. Goode</v>
      </c>
      <c r="Z257" s="98">
        <f t="shared" si="34"/>
        <v>45793</v>
      </c>
      <c r="AA257" s="98" t="str">
        <f t="shared" si="35"/>
        <v>Friday</v>
      </c>
      <c r="AB257" s="99" t="str">
        <f t="shared" si="36"/>
        <v>05/16/2025 11:12 PM</v>
      </c>
      <c r="AC257" s="100">
        <f t="shared" si="37"/>
        <v>367</v>
      </c>
      <c r="AD257" s="100" t="str">
        <f t="shared" si="38"/>
        <v>Not Approved On Time</v>
      </c>
      <c r="AE257" s="101">
        <f t="shared" si="39"/>
        <v>3</v>
      </c>
      <c r="AF257" s="124" t="str">
        <f t="shared" si="40"/>
        <v/>
      </c>
      <c r="AG257" s="101" t="str">
        <f t="shared" si="41"/>
        <v>200 4000B - 355 FG SDW 4</v>
      </c>
      <c r="AH257" s="101" t="str">
        <f t="shared" si="42"/>
        <v>240738 - Santiago Arreola Murillo</v>
      </c>
      <c r="AI257" s="102" t="str">
        <f t="shared" si="43"/>
        <v>Jesus Lopez's Crew</v>
      </c>
    </row>
    <row r="258" spans="1:35" ht="15.75" x14ac:dyDescent="0.25">
      <c r="A258" s="153">
        <v>605004</v>
      </c>
      <c r="B258" s="153" t="s">
        <v>979</v>
      </c>
      <c r="C258" s="153" t="s">
        <v>980</v>
      </c>
      <c r="D258" s="153" t="s">
        <v>95</v>
      </c>
      <c r="E258" s="153" t="s">
        <v>96</v>
      </c>
      <c r="F258" s="153" t="s">
        <v>1181</v>
      </c>
      <c r="G258" s="153" t="s">
        <v>1182</v>
      </c>
      <c r="H258" s="153" t="s">
        <v>558</v>
      </c>
      <c r="I258" s="153">
        <v>3</v>
      </c>
      <c r="J258" s="154">
        <v>45793</v>
      </c>
      <c r="K258" s="153" t="s">
        <v>48</v>
      </c>
      <c r="L258" s="153"/>
      <c r="M258" s="153" t="s">
        <v>574</v>
      </c>
      <c r="N258" s="153" t="s">
        <v>72</v>
      </c>
      <c r="O258" s="153" t="s">
        <v>575</v>
      </c>
      <c r="P258" s="153" t="s">
        <v>3577</v>
      </c>
      <c r="Q258" s="153"/>
      <c r="R258" s="153" t="s">
        <v>50</v>
      </c>
      <c r="S258" s="153"/>
      <c r="T258" s="153" t="s">
        <v>50</v>
      </c>
      <c r="U258" s="125"/>
      <c r="V258" s="125"/>
      <c r="W258" s="125"/>
      <c r="X258" s="97" t="str">
        <f t="shared" si="33"/>
        <v>2024-004 - City of Dallas Sidewalk 2024</v>
      </c>
      <c r="Y258" s="97" t="str">
        <f>IFERROR(VLOOKUP($D258,PM!$A:$H,2,FALSE),"")</f>
        <v>Adam H. Goode</v>
      </c>
      <c r="Z258" s="98">
        <f t="shared" si="34"/>
        <v>45793</v>
      </c>
      <c r="AA258" s="98" t="str">
        <f t="shared" si="35"/>
        <v>Friday</v>
      </c>
      <c r="AB258" s="99" t="str">
        <f t="shared" si="36"/>
        <v>05/16/2025 11:12 PM</v>
      </c>
      <c r="AC258" s="100">
        <f t="shared" si="37"/>
        <v>367</v>
      </c>
      <c r="AD258" s="100" t="str">
        <f t="shared" si="38"/>
        <v>Not Approved On Time</v>
      </c>
      <c r="AE258" s="101">
        <f t="shared" si="39"/>
        <v>3</v>
      </c>
      <c r="AF258" s="124" t="str">
        <f t="shared" si="40"/>
        <v/>
      </c>
      <c r="AG258" s="101" t="str">
        <f t="shared" si="41"/>
        <v>190 4000B - 355 F P S SDW CURB</v>
      </c>
      <c r="AH258" s="101" t="str">
        <f t="shared" si="42"/>
        <v>240738 - Santiago Arreola Murillo</v>
      </c>
      <c r="AI258" s="102" t="str">
        <f t="shared" si="43"/>
        <v>Jesus Lopez's Crew</v>
      </c>
    </row>
    <row r="259" spans="1:35" ht="15.75" x14ac:dyDescent="0.25">
      <c r="A259" s="153">
        <v>605005</v>
      </c>
      <c r="B259" s="153" t="s">
        <v>979</v>
      </c>
      <c r="C259" s="153" t="s">
        <v>980</v>
      </c>
      <c r="D259" s="153" t="s">
        <v>95</v>
      </c>
      <c r="E259" s="153" t="s">
        <v>96</v>
      </c>
      <c r="F259" s="153" t="s">
        <v>1141</v>
      </c>
      <c r="G259" s="153" t="s">
        <v>1142</v>
      </c>
      <c r="H259" s="153" t="s">
        <v>558</v>
      </c>
      <c r="I259" s="153">
        <v>1</v>
      </c>
      <c r="J259" s="154">
        <v>45793</v>
      </c>
      <c r="K259" s="153" t="s">
        <v>48</v>
      </c>
      <c r="L259" s="153"/>
      <c r="M259" s="153" t="s">
        <v>574</v>
      </c>
      <c r="N259" s="153" t="s">
        <v>72</v>
      </c>
      <c r="O259" s="153" t="s">
        <v>575</v>
      </c>
      <c r="P259" s="153" t="s">
        <v>3575</v>
      </c>
      <c r="Q259" s="153"/>
      <c r="R259" s="153" t="s">
        <v>50</v>
      </c>
      <c r="S259" s="153"/>
      <c r="T259" s="153" t="s">
        <v>50</v>
      </c>
      <c r="U259" s="125"/>
      <c r="V259" s="125"/>
      <c r="W259" s="125"/>
      <c r="X259" s="97" t="str">
        <f t="shared" si="33"/>
        <v>2024-004 - City of Dallas Sidewalk 2024</v>
      </c>
      <c r="Y259" s="97" t="str">
        <f>IFERROR(VLOOKUP($D259,PM!$A:$H,2,FALSE),"")</f>
        <v>Adam H. Goode</v>
      </c>
      <c r="Z259" s="98">
        <f t="shared" si="34"/>
        <v>45793</v>
      </c>
      <c r="AA259" s="98" t="str">
        <f t="shared" si="35"/>
        <v>Friday</v>
      </c>
      <c r="AB259" s="99" t="str">
        <f t="shared" si="36"/>
        <v>05/16/2025 11:13 PM</v>
      </c>
      <c r="AC259" s="100">
        <f t="shared" si="37"/>
        <v>367</v>
      </c>
      <c r="AD259" s="100" t="str">
        <f t="shared" si="38"/>
        <v>Not Approved On Time</v>
      </c>
      <c r="AE259" s="101">
        <f t="shared" si="39"/>
        <v>1</v>
      </c>
      <c r="AF259" s="124" t="str">
        <f t="shared" si="40"/>
        <v/>
      </c>
      <c r="AG259" s="101" t="str">
        <f t="shared" si="41"/>
        <v>440 4000C - 618 F P S BFR 6</v>
      </c>
      <c r="AH259" s="101" t="str">
        <f t="shared" si="42"/>
        <v>240738 - Santiago Arreola Murillo</v>
      </c>
      <c r="AI259" s="102" t="str">
        <f t="shared" si="43"/>
        <v>Jesus Lopez's Crew</v>
      </c>
    </row>
    <row r="260" spans="1:35" ht="15.75" x14ac:dyDescent="0.25">
      <c r="A260" s="153">
        <v>604023</v>
      </c>
      <c r="B260" s="153" t="s">
        <v>2599</v>
      </c>
      <c r="C260" s="153" t="s">
        <v>2600</v>
      </c>
      <c r="D260" s="153" t="s">
        <v>95</v>
      </c>
      <c r="E260" s="153" t="s">
        <v>96</v>
      </c>
      <c r="F260" s="153" t="s">
        <v>2593</v>
      </c>
      <c r="G260" s="153" t="s">
        <v>2594</v>
      </c>
      <c r="H260" s="153" t="s">
        <v>558</v>
      </c>
      <c r="I260" s="153">
        <v>5</v>
      </c>
      <c r="J260" s="154">
        <v>45791</v>
      </c>
      <c r="K260" s="153" t="s">
        <v>48</v>
      </c>
      <c r="L260" s="153"/>
      <c r="M260" s="153" t="s">
        <v>574</v>
      </c>
      <c r="N260" s="153" t="s">
        <v>72</v>
      </c>
      <c r="O260" s="153" t="s">
        <v>575</v>
      </c>
      <c r="P260" s="153" t="s">
        <v>2598</v>
      </c>
      <c r="Q260" s="153"/>
      <c r="R260" s="153" t="s">
        <v>50</v>
      </c>
      <c r="S260" s="153"/>
      <c r="T260" s="153" t="s">
        <v>50</v>
      </c>
      <c r="U260" s="125"/>
      <c r="V260" s="125"/>
      <c r="W260" s="125"/>
      <c r="X260" s="97" t="str">
        <f t="shared" si="33"/>
        <v>2024-004 - City of Dallas Sidewalk 2024</v>
      </c>
      <c r="Y260" s="97" t="str">
        <f>IFERROR(VLOOKUP($D260,PM!$A:$H,2,FALSE),"")</f>
        <v>Adam H. Goode</v>
      </c>
      <c r="Z260" s="98">
        <f t="shared" si="34"/>
        <v>45791</v>
      </c>
      <c r="AA260" s="98" t="str">
        <f t="shared" si="35"/>
        <v>Wednesday</v>
      </c>
      <c r="AB260" s="99" t="str">
        <f t="shared" si="36"/>
        <v>05/14/2025 7:00 PM</v>
      </c>
      <c r="AC260" s="100">
        <f t="shared" si="37"/>
        <v>367</v>
      </c>
      <c r="AD260" s="100" t="str">
        <f t="shared" si="38"/>
        <v>Not Approved On Time</v>
      </c>
      <c r="AE260" s="101">
        <f t="shared" si="39"/>
        <v>5</v>
      </c>
      <c r="AF260" s="124" t="str">
        <f t="shared" si="40"/>
        <v/>
      </c>
      <c r="AG260" s="101" t="str">
        <f t="shared" si="41"/>
        <v>350 4000A - 459 FG DRIVE 6</v>
      </c>
      <c r="AH260" s="101" t="str">
        <f t="shared" si="42"/>
        <v>240367 - Jose E. Zamora-Espinoza</v>
      </c>
      <c r="AI260" s="102" t="str">
        <f t="shared" si="43"/>
        <v>Jesus Lopez's Crew</v>
      </c>
    </row>
    <row r="261" spans="1:35" ht="15.75" x14ac:dyDescent="0.25">
      <c r="A261" s="153">
        <v>604024</v>
      </c>
      <c r="B261" s="153" t="s">
        <v>2599</v>
      </c>
      <c r="C261" s="153" t="s">
        <v>2600</v>
      </c>
      <c r="D261" s="153" t="s">
        <v>95</v>
      </c>
      <c r="E261" s="153" t="s">
        <v>96</v>
      </c>
      <c r="F261" s="153" t="s">
        <v>1901</v>
      </c>
      <c r="G261" s="153" t="s">
        <v>1902</v>
      </c>
      <c r="H261" s="153" t="s">
        <v>558</v>
      </c>
      <c r="I261" s="153">
        <v>5</v>
      </c>
      <c r="J261" s="154">
        <v>45791</v>
      </c>
      <c r="K261" s="153" t="s">
        <v>48</v>
      </c>
      <c r="L261" s="153"/>
      <c r="M261" s="153" t="s">
        <v>574</v>
      </c>
      <c r="N261" s="153" t="s">
        <v>72</v>
      </c>
      <c r="O261" s="153" t="s">
        <v>575</v>
      </c>
      <c r="P261" s="153" t="s">
        <v>2598</v>
      </c>
      <c r="Q261" s="153"/>
      <c r="R261" s="153" t="s">
        <v>50</v>
      </c>
      <c r="S261" s="153"/>
      <c r="T261" s="153" t="s">
        <v>50</v>
      </c>
      <c r="U261" s="125"/>
      <c r="V261" s="125"/>
      <c r="W261" s="125"/>
      <c r="X261" s="97" t="str">
        <f t="shared" si="33"/>
        <v>2024-004 - City of Dallas Sidewalk 2024</v>
      </c>
      <c r="Y261" s="97" t="str">
        <f>IFERROR(VLOOKUP($D261,PM!$A:$H,2,FALSE),"")</f>
        <v>Adam H. Goode</v>
      </c>
      <c r="Z261" s="98">
        <f t="shared" si="34"/>
        <v>45791</v>
      </c>
      <c r="AA261" s="98" t="str">
        <f t="shared" si="35"/>
        <v>Wednesday</v>
      </c>
      <c r="AB261" s="99" t="str">
        <f t="shared" si="36"/>
        <v>05/14/2025 7:00 PM</v>
      </c>
      <c r="AC261" s="100">
        <f t="shared" si="37"/>
        <v>367</v>
      </c>
      <c r="AD261" s="100" t="str">
        <f t="shared" si="38"/>
        <v>Not Approved On Time</v>
      </c>
      <c r="AE261" s="101">
        <f t="shared" si="39"/>
        <v>5</v>
      </c>
      <c r="AF261" s="124" t="str">
        <f t="shared" si="40"/>
        <v/>
      </c>
      <c r="AG261" s="101" t="str">
        <f t="shared" si="41"/>
        <v>370 4000A - 463 FG PVMT 8</v>
      </c>
      <c r="AH261" s="101" t="str">
        <f t="shared" si="42"/>
        <v>240367 - Jose E. Zamora-Espinoza</v>
      </c>
      <c r="AI261" s="102" t="str">
        <f t="shared" si="43"/>
        <v>Jesus Lopez's Crew</v>
      </c>
    </row>
    <row r="262" spans="1:35" ht="15.75" x14ac:dyDescent="0.25">
      <c r="A262" s="153">
        <v>604998</v>
      </c>
      <c r="B262" s="153" t="s">
        <v>2599</v>
      </c>
      <c r="C262" s="153" t="s">
        <v>2600</v>
      </c>
      <c r="D262" s="153" t="s">
        <v>95</v>
      </c>
      <c r="E262" s="153" t="s">
        <v>96</v>
      </c>
      <c r="F262" s="153" t="s">
        <v>3578</v>
      </c>
      <c r="G262" s="153" t="s">
        <v>3579</v>
      </c>
      <c r="H262" s="153" t="s">
        <v>558</v>
      </c>
      <c r="I262" s="153">
        <v>10</v>
      </c>
      <c r="J262" s="154">
        <v>45793</v>
      </c>
      <c r="K262" s="153" t="s">
        <v>48</v>
      </c>
      <c r="L262" s="153"/>
      <c r="M262" s="153" t="s">
        <v>574</v>
      </c>
      <c r="N262" s="153" t="s">
        <v>72</v>
      </c>
      <c r="O262" s="153" t="s">
        <v>575</v>
      </c>
      <c r="P262" s="153" t="s">
        <v>3577</v>
      </c>
      <c r="Q262" s="153"/>
      <c r="R262" s="153" t="s">
        <v>50</v>
      </c>
      <c r="S262" s="153"/>
      <c r="T262" s="153" t="s">
        <v>50</v>
      </c>
      <c r="U262" s="125"/>
      <c r="V262" s="125"/>
      <c r="W262" s="125"/>
      <c r="X262" s="97" t="str">
        <f t="shared" si="33"/>
        <v>2024-004 - City of Dallas Sidewalk 2024</v>
      </c>
      <c r="Y262" s="97" t="str">
        <f>IFERROR(VLOOKUP($D262,PM!$A:$H,2,FALSE),"")</f>
        <v>Adam H. Goode</v>
      </c>
      <c r="Z262" s="98">
        <f t="shared" si="34"/>
        <v>45793</v>
      </c>
      <c r="AA262" s="98" t="str">
        <f t="shared" si="35"/>
        <v>Friday</v>
      </c>
      <c r="AB262" s="99" t="str">
        <f t="shared" si="36"/>
        <v>05/16/2025 11:12 PM</v>
      </c>
      <c r="AC262" s="100">
        <f t="shared" si="37"/>
        <v>367</v>
      </c>
      <c r="AD262" s="100" t="str">
        <f t="shared" si="38"/>
        <v>Not Approved On Time</v>
      </c>
      <c r="AE262" s="101">
        <f t="shared" si="39"/>
        <v>10</v>
      </c>
      <c r="AF262" s="124" t="str">
        <f t="shared" si="40"/>
        <v/>
      </c>
      <c r="AG262" s="101" t="str">
        <f t="shared" si="41"/>
        <v>660 4000A - 1201 Install 10FT INLET</v>
      </c>
      <c r="AH262" s="101" t="str">
        <f t="shared" si="42"/>
        <v>240367 - Jose E. Zamora-Espinoza</v>
      </c>
      <c r="AI262" s="102" t="str">
        <f t="shared" si="43"/>
        <v>Jesus Lopez's Crew</v>
      </c>
    </row>
    <row r="263" spans="1:35" ht="15.75" x14ac:dyDescent="0.25">
      <c r="A263" s="153">
        <v>604391</v>
      </c>
      <c r="B263" s="153" t="s">
        <v>2599</v>
      </c>
      <c r="C263" s="153" t="s">
        <v>2600</v>
      </c>
      <c r="D263" s="153" t="s">
        <v>95</v>
      </c>
      <c r="E263" s="153" t="s">
        <v>96</v>
      </c>
      <c r="F263" s="153" t="s">
        <v>729</v>
      </c>
      <c r="G263" s="153" t="s">
        <v>730</v>
      </c>
      <c r="H263" s="153" t="s">
        <v>558</v>
      </c>
      <c r="I263" s="153">
        <v>5</v>
      </c>
      <c r="J263" s="154">
        <v>45792</v>
      </c>
      <c r="K263" s="153" t="s">
        <v>48</v>
      </c>
      <c r="L263" s="153"/>
      <c r="M263" s="153" t="s">
        <v>574</v>
      </c>
      <c r="N263" s="153" t="s">
        <v>72</v>
      </c>
      <c r="O263" s="153" t="s">
        <v>575</v>
      </c>
      <c r="P263" s="153" t="s">
        <v>3050</v>
      </c>
      <c r="Q263" s="153"/>
      <c r="R263" s="153" t="s">
        <v>50</v>
      </c>
      <c r="S263" s="153"/>
      <c r="T263" s="153" t="s">
        <v>50</v>
      </c>
      <c r="U263" s="125"/>
      <c r="V263" s="125"/>
      <c r="W263" s="125"/>
      <c r="X263" s="97" t="str">
        <f t="shared" ref="X263:X326" si="44">$D263&amp;" - "&amp;$E263</f>
        <v>2024-004 - City of Dallas Sidewalk 2024</v>
      </c>
      <c r="Y263" s="97" t="str">
        <f>IFERROR(VLOOKUP($D263,PM!$A:$H,2,FALSE),"")</f>
        <v>Adam H. Goode</v>
      </c>
      <c r="Z263" s="98">
        <f t="shared" ref="Z263:Z326" si="45">$J263</f>
        <v>45792</v>
      </c>
      <c r="AA263" s="98" t="str">
        <f t="shared" ref="AA263:AA326" si="46">TEXT($J263,"dddd")</f>
        <v>Thursday</v>
      </c>
      <c r="AB263" s="99" t="str">
        <f t="shared" ref="AB263:AB326" si="47">TEXT(DATE(MID($P263,7,4), LEFT($P263,2), MID($P263,4,2)) + TIME(LEFT(MID($P263,13,5),2), RIGHT(MID($P263,13,5),2), 0), "MM/DD/YYYY h:mm AM/PM")</f>
        <v>05/15/2025 5:03 PM</v>
      </c>
      <c r="AC263" s="100">
        <f t="shared" ref="AC263:AC326" si="48">IFERROR(DATE(LEFT($T263,4), MID($T263,6,2), MID($T263,9,2)) + TIME(MID($T263,12,2), MID($T263,15,2), MID($T263,18,2)),"")</f>
        <v>367</v>
      </c>
      <c r="AD263" s="100" t="str">
        <f t="shared" ref="AD263:AD326" si="49">IF(OR($AB263="1/1/01 12:00 AM", $AB263=""), "Not Approved", IF(VALUE($AB263) &lt;= (VALUE($AC263) + 1 + TIME(9, 0, 0)), "Approved On Time", "Not Approved On Time"))</f>
        <v>Not Approved On Time</v>
      </c>
      <c r="AE263" s="101">
        <f t="shared" ref="AE263:AE326" si="50">$I263</f>
        <v>5</v>
      </c>
      <c r="AF263" s="124" t="str">
        <f t="shared" ref="AF263:AF326" si="51">IF(SUMIF($X$6:$X$2297, "*", $AI$6:$AI$2297) &gt; 0, SUMIFS($AI$6:$AI$2297, $X$6:$X$2297, "Approved On Time") / SUMIF($X$6:$X$2297, "*", $AI$6:$AI$2297), "")</f>
        <v/>
      </c>
      <c r="AG263" s="101" t="str">
        <f t="shared" ref="AG263:AG326" si="52">$F263&amp;" - "&amp;G263</f>
        <v>200 4000C - 355 F P S SDW 4</v>
      </c>
      <c r="AH263" s="101" t="str">
        <f t="shared" ref="AH263:AH326" si="53">$B263&amp;" - "&amp;$C263</f>
        <v>240367 - Jose E. Zamora-Espinoza</v>
      </c>
      <c r="AI263" s="102" t="str">
        <f t="shared" ref="AI263:AI326" si="54">IF($M263="","",$M263)</f>
        <v>Jesus Lopez's Crew</v>
      </c>
    </row>
    <row r="264" spans="1:35" ht="15.75" x14ac:dyDescent="0.25">
      <c r="A264" s="153">
        <v>604392</v>
      </c>
      <c r="B264" s="153" t="s">
        <v>2599</v>
      </c>
      <c r="C264" s="153" t="s">
        <v>2600</v>
      </c>
      <c r="D264" s="153" t="s">
        <v>95</v>
      </c>
      <c r="E264" s="153" t="s">
        <v>96</v>
      </c>
      <c r="F264" s="153" t="s">
        <v>727</v>
      </c>
      <c r="G264" s="153" t="s">
        <v>728</v>
      </c>
      <c r="H264" s="153" t="s">
        <v>558</v>
      </c>
      <c r="I264" s="153">
        <v>5</v>
      </c>
      <c r="J264" s="154">
        <v>45792</v>
      </c>
      <c r="K264" s="153" t="s">
        <v>48</v>
      </c>
      <c r="L264" s="153"/>
      <c r="M264" s="153" t="s">
        <v>574</v>
      </c>
      <c r="N264" s="153" t="s">
        <v>72</v>
      </c>
      <c r="O264" s="153" t="s">
        <v>575</v>
      </c>
      <c r="P264" s="153" t="s">
        <v>3050</v>
      </c>
      <c r="Q264" s="153"/>
      <c r="R264" s="153" t="s">
        <v>50</v>
      </c>
      <c r="S264" s="153"/>
      <c r="T264" s="153" t="s">
        <v>50</v>
      </c>
      <c r="U264" s="125"/>
      <c r="V264" s="125"/>
      <c r="W264" s="125"/>
      <c r="X264" s="97" t="str">
        <f t="shared" si="44"/>
        <v>2024-004 - City of Dallas Sidewalk 2024</v>
      </c>
      <c r="Y264" s="97" t="str">
        <f>IFERROR(VLOOKUP($D264,PM!$A:$H,2,FALSE),"")</f>
        <v>Adam H. Goode</v>
      </c>
      <c r="Z264" s="98">
        <f t="shared" si="45"/>
        <v>45792</v>
      </c>
      <c r="AA264" s="98" t="str">
        <f t="shared" si="46"/>
        <v>Thursday</v>
      </c>
      <c r="AB264" s="99" t="str">
        <f t="shared" si="47"/>
        <v>05/15/2025 5:03 PM</v>
      </c>
      <c r="AC264" s="100">
        <f t="shared" si="48"/>
        <v>367</v>
      </c>
      <c r="AD264" s="100" t="str">
        <f t="shared" si="49"/>
        <v>Not Approved On Time</v>
      </c>
      <c r="AE264" s="101">
        <f t="shared" si="50"/>
        <v>5</v>
      </c>
      <c r="AF264" s="124" t="str">
        <f t="shared" si="51"/>
        <v/>
      </c>
      <c r="AG264" s="101" t="str">
        <f t="shared" si="52"/>
        <v>200 4000B - 355 FG SDW 4</v>
      </c>
      <c r="AH264" s="101" t="str">
        <f t="shared" si="53"/>
        <v>240367 - Jose E. Zamora-Espinoza</v>
      </c>
      <c r="AI264" s="102" t="str">
        <f t="shared" si="54"/>
        <v>Jesus Lopez's Crew</v>
      </c>
    </row>
    <row r="265" spans="1:35" ht="15.75" x14ac:dyDescent="0.25">
      <c r="A265" s="153">
        <v>604022</v>
      </c>
      <c r="B265" s="153" t="s">
        <v>773</v>
      </c>
      <c r="C265" s="153" t="s">
        <v>774</v>
      </c>
      <c r="D265" s="153" t="s">
        <v>95</v>
      </c>
      <c r="E265" s="153" t="s">
        <v>96</v>
      </c>
      <c r="F265" s="153" t="s">
        <v>2596</v>
      </c>
      <c r="G265" s="153" t="s">
        <v>2597</v>
      </c>
      <c r="H265" s="153" t="s">
        <v>558</v>
      </c>
      <c r="I265" s="153">
        <v>10</v>
      </c>
      <c r="J265" s="154">
        <v>45791</v>
      </c>
      <c r="K265" s="153" t="s">
        <v>48</v>
      </c>
      <c r="L265" s="153"/>
      <c r="M265" s="153" t="s">
        <v>574</v>
      </c>
      <c r="N265" s="153" t="s">
        <v>72</v>
      </c>
      <c r="O265" s="153" t="s">
        <v>575</v>
      </c>
      <c r="P265" s="153" t="s">
        <v>2598</v>
      </c>
      <c r="Q265" s="153"/>
      <c r="R265" s="153" t="s">
        <v>50</v>
      </c>
      <c r="S265" s="153"/>
      <c r="T265" s="153" t="s">
        <v>50</v>
      </c>
      <c r="U265" s="125"/>
      <c r="V265" s="125"/>
      <c r="W265" s="125"/>
      <c r="X265" s="97" t="str">
        <f t="shared" si="44"/>
        <v>2024-004 - City of Dallas Sidewalk 2024</v>
      </c>
      <c r="Y265" s="97" t="str">
        <f>IFERROR(VLOOKUP($D265,PM!$A:$H,2,FALSE),"")</f>
        <v>Adam H. Goode</v>
      </c>
      <c r="Z265" s="98">
        <f t="shared" si="45"/>
        <v>45791</v>
      </c>
      <c r="AA265" s="98" t="str">
        <f t="shared" si="46"/>
        <v>Wednesday</v>
      </c>
      <c r="AB265" s="99" t="str">
        <f t="shared" si="47"/>
        <v>05/14/2025 7:00 PM</v>
      </c>
      <c r="AC265" s="100">
        <f t="shared" si="48"/>
        <v>367</v>
      </c>
      <c r="AD265" s="100" t="str">
        <f t="shared" si="49"/>
        <v>Not Approved On Time</v>
      </c>
      <c r="AE265" s="101">
        <f t="shared" si="50"/>
        <v>10</v>
      </c>
      <c r="AF265" s="124" t="str">
        <f t="shared" si="51"/>
        <v/>
      </c>
      <c r="AG265" s="101" t="str">
        <f t="shared" si="52"/>
        <v>350 4000B - 459 F P S DRIVE 6</v>
      </c>
      <c r="AH265" s="101" t="str">
        <f t="shared" si="53"/>
        <v>240031 - Francisco J. Paulin Cruz</v>
      </c>
      <c r="AI265" s="102" t="str">
        <f t="shared" si="54"/>
        <v>Jesus Lopez's Crew</v>
      </c>
    </row>
    <row r="266" spans="1:35" ht="15.75" x14ac:dyDescent="0.25">
      <c r="A266" s="153">
        <v>604997</v>
      </c>
      <c r="B266" s="153" t="s">
        <v>773</v>
      </c>
      <c r="C266" s="153" t="s">
        <v>774</v>
      </c>
      <c r="D266" s="153" t="s">
        <v>95</v>
      </c>
      <c r="E266" s="153" t="s">
        <v>96</v>
      </c>
      <c r="F266" s="153" t="s">
        <v>1141</v>
      </c>
      <c r="G266" s="153" t="s">
        <v>1142</v>
      </c>
      <c r="H266" s="153" t="s">
        <v>558</v>
      </c>
      <c r="I266" s="153">
        <v>10</v>
      </c>
      <c r="J266" s="154">
        <v>45793</v>
      </c>
      <c r="K266" s="153" t="s">
        <v>48</v>
      </c>
      <c r="L266" s="153"/>
      <c r="M266" s="153" t="s">
        <v>574</v>
      </c>
      <c r="N266" s="153" t="s">
        <v>72</v>
      </c>
      <c r="O266" s="153" t="s">
        <v>575</v>
      </c>
      <c r="P266" s="153" t="s">
        <v>3577</v>
      </c>
      <c r="Q266" s="153"/>
      <c r="R266" s="153" t="s">
        <v>50</v>
      </c>
      <c r="S266" s="153"/>
      <c r="T266" s="153" t="s">
        <v>50</v>
      </c>
      <c r="U266" s="125"/>
      <c r="V266" s="125"/>
      <c r="W266" s="125"/>
      <c r="X266" s="97" t="str">
        <f t="shared" si="44"/>
        <v>2024-004 - City of Dallas Sidewalk 2024</v>
      </c>
      <c r="Y266" s="97" t="str">
        <f>IFERROR(VLOOKUP($D266,PM!$A:$H,2,FALSE),"")</f>
        <v>Adam H. Goode</v>
      </c>
      <c r="Z266" s="98">
        <f t="shared" si="45"/>
        <v>45793</v>
      </c>
      <c r="AA266" s="98" t="str">
        <f t="shared" si="46"/>
        <v>Friday</v>
      </c>
      <c r="AB266" s="99" t="str">
        <f t="shared" si="47"/>
        <v>05/16/2025 11:12 PM</v>
      </c>
      <c r="AC266" s="100">
        <f t="shared" si="48"/>
        <v>367</v>
      </c>
      <c r="AD266" s="100" t="str">
        <f t="shared" si="49"/>
        <v>Not Approved On Time</v>
      </c>
      <c r="AE266" s="101">
        <f t="shared" si="50"/>
        <v>10</v>
      </c>
      <c r="AF266" s="124" t="str">
        <f t="shared" si="51"/>
        <v/>
      </c>
      <c r="AG266" s="101" t="str">
        <f t="shared" si="52"/>
        <v>440 4000C - 618 F P S BFR 6</v>
      </c>
      <c r="AH266" s="101" t="str">
        <f t="shared" si="53"/>
        <v>240031 - Francisco J. Paulin Cruz</v>
      </c>
      <c r="AI266" s="102" t="str">
        <f t="shared" si="54"/>
        <v>Jesus Lopez's Crew</v>
      </c>
    </row>
    <row r="267" spans="1:35" ht="15.75" x14ac:dyDescent="0.25">
      <c r="A267" s="153">
        <v>604389</v>
      </c>
      <c r="B267" s="153" t="s">
        <v>773</v>
      </c>
      <c r="C267" s="153" t="s">
        <v>774</v>
      </c>
      <c r="D267" s="153" t="s">
        <v>95</v>
      </c>
      <c r="E267" s="153" t="s">
        <v>96</v>
      </c>
      <c r="F267" s="153" t="s">
        <v>1901</v>
      </c>
      <c r="G267" s="153" t="s">
        <v>1902</v>
      </c>
      <c r="H267" s="153" t="s">
        <v>558</v>
      </c>
      <c r="I267" s="153">
        <v>5</v>
      </c>
      <c r="J267" s="154">
        <v>45792</v>
      </c>
      <c r="K267" s="153" t="s">
        <v>48</v>
      </c>
      <c r="L267" s="153"/>
      <c r="M267" s="153" t="s">
        <v>574</v>
      </c>
      <c r="N267" s="153" t="s">
        <v>72</v>
      </c>
      <c r="O267" s="153" t="s">
        <v>575</v>
      </c>
      <c r="P267" s="153" t="s">
        <v>3050</v>
      </c>
      <c r="Q267" s="153"/>
      <c r="R267" s="153" t="s">
        <v>50</v>
      </c>
      <c r="S267" s="153"/>
      <c r="T267" s="153" t="s">
        <v>50</v>
      </c>
      <c r="U267" s="125"/>
      <c r="V267" s="125"/>
      <c r="W267" s="125"/>
      <c r="X267" s="97" t="str">
        <f t="shared" si="44"/>
        <v>2024-004 - City of Dallas Sidewalk 2024</v>
      </c>
      <c r="Y267" s="97" t="str">
        <f>IFERROR(VLOOKUP($D267,PM!$A:$H,2,FALSE),"")</f>
        <v>Adam H. Goode</v>
      </c>
      <c r="Z267" s="98">
        <f t="shared" si="45"/>
        <v>45792</v>
      </c>
      <c r="AA267" s="98" t="str">
        <f t="shared" si="46"/>
        <v>Thursday</v>
      </c>
      <c r="AB267" s="99" t="str">
        <f t="shared" si="47"/>
        <v>05/15/2025 5:03 PM</v>
      </c>
      <c r="AC267" s="100">
        <f t="shared" si="48"/>
        <v>367</v>
      </c>
      <c r="AD267" s="100" t="str">
        <f t="shared" si="49"/>
        <v>Not Approved On Time</v>
      </c>
      <c r="AE267" s="101">
        <f t="shared" si="50"/>
        <v>5</v>
      </c>
      <c r="AF267" s="124" t="str">
        <f t="shared" si="51"/>
        <v/>
      </c>
      <c r="AG267" s="101" t="str">
        <f t="shared" si="52"/>
        <v>370 4000A - 463 FG PVMT 8</v>
      </c>
      <c r="AH267" s="101" t="str">
        <f t="shared" si="53"/>
        <v>240031 - Francisco J. Paulin Cruz</v>
      </c>
      <c r="AI267" s="102" t="str">
        <f t="shared" si="54"/>
        <v>Jesus Lopez's Crew</v>
      </c>
    </row>
    <row r="268" spans="1:35" ht="15.75" x14ac:dyDescent="0.25">
      <c r="A268" s="153">
        <v>604390</v>
      </c>
      <c r="B268" s="153" t="s">
        <v>773</v>
      </c>
      <c r="C268" s="153" t="s">
        <v>774</v>
      </c>
      <c r="D268" s="153" t="s">
        <v>95</v>
      </c>
      <c r="E268" s="153" t="s">
        <v>96</v>
      </c>
      <c r="F268" s="153" t="s">
        <v>1905</v>
      </c>
      <c r="G268" s="153" t="s">
        <v>1906</v>
      </c>
      <c r="H268" s="153" t="s">
        <v>558</v>
      </c>
      <c r="I268" s="153">
        <v>5</v>
      </c>
      <c r="J268" s="154">
        <v>45792</v>
      </c>
      <c r="K268" s="153" t="s">
        <v>48</v>
      </c>
      <c r="L268" s="153"/>
      <c r="M268" s="153" t="s">
        <v>574</v>
      </c>
      <c r="N268" s="153" t="s">
        <v>72</v>
      </c>
      <c r="O268" s="153" t="s">
        <v>575</v>
      </c>
      <c r="P268" s="153" t="s">
        <v>3050</v>
      </c>
      <c r="Q268" s="153"/>
      <c r="R268" s="153" t="s">
        <v>50</v>
      </c>
      <c r="S268" s="153"/>
      <c r="T268" s="153" t="s">
        <v>50</v>
      </c>
      <c r="U268" s="125"/>
      <c r="V268" s="125"/>
      <c r="W268" s="125"/>
      <c r="X268" s="97" t="str">
        <f t="shared" si="44"/>
        <v>2024-004 - City of Dallas Sidewalk 2024</v>
      </c>
      <c r="Y268" s="97" t="str">
        <f>IFERROR(VLOOKUP($D268,PM!$A:$H,2,FALSE),"")</f>
        <v>Adam H. Goode</v>
      </c>
      <c r="Z268" s="98">
        <f t="shared" si="45"/>
        <v>45792</v>
      </c>
      <c r="AA268" s="98" t="str">
        <f t="shared" si="46"/>
        <v>Thursday</v>
      </c>
      <c r="AB268" s="99" t="str">
        <f t="shared" si="47"/>
        <v>05/15/2025 5:03 PM</v>
      </c>
      <c r="AC268" s="100">
        <f t="shared" si="48"/>
        <v>367</v>
      </c>
      <c r="AD268" s="100" t="str">
        <f t="shared" si="49"/>
        <v>Not Approved On Time</v>
      </c>
      <c r="AE268" s="101">
        <f t="shared" si="50"/>
        <v>5</v>
      </c>
      <c r="AF268" s="124" t="str">
        <f t="shared" si="51"/>
        <v/>
      </c>
      <c r="AG268" s="101" t="str">
        <f t="shared" si="52"/>
        <v>370 4000B - 463 F P S PVMT 8</v>
      </c>
      <c r="AH268" s="101" t="str">
        <f t="shared" si="53"/>
        <v>240031 - Francisco J. Paulin Cruz</v>
      </c>
      <c r="AI268" s="102" t="str">
        <f t="shared" si="54"/>
        <v>Jesus Lopez's Crew</v>
      </c>
    </row>
    <row r="269" spans="1:35" ht="15.75" x14ac:dyDescent="0.25">
      <c r="A269" s="153">
        <v>605015</v>
      </c>
      <c r="B269" s="153" t="s">
        <v>605</v>
      </c>
      <c r="C269" s="153" t="s">
        <v>606</v>
      </c>
      <c r="D269" s="153" t="s">
        <v>95</v>
      </c>
      <c r="E269" s="153" t="s">
        <v>96</v>
      </c>
      <c r="F269" s="153" t="s">
        <v>3578</v>
      </c>
      <c r="G269" s="153" t="s">
        <v>3579</v>
      </c>
      <c r="H269" s="153" t="s">
        <v>558</v>
      </c>
      <c r="I269" s="153">
        <v>4</v>
      </c>
      <c r="J269" s="154">
        <v>45793</v>
      </c>
      <c r="K269" s="153" t="s">
        <v>48</v>
      </c>
      <c r="L269" s="153"/>
      <c r="M269" s="153" t="s">
        <v>574</v>
      </c>
      <c r="N269" s="153" t="s">
        <v>72</v>
      </c>
      <c r="O269" s="153" t="s">
        <v>575</v>
      </c>
      <c r="P269" s="153" t="s">
        <v>3580</v>
      </c>
      <c r="Q269" s="153"/>
      <c r="R269" s="153" t="s">
        <v>50</v>
      </c>
      <c r="S269" s="153"/>
      <c r="T269" s="153" t="s">
        <v>50</v>
      </c>
      <c r="U269" s="125"/>
      <c r="V269" s="125"/>
      <c r="W269" s="125"/>
      <c r="X269" s="97" t="str">
        <f t="shared" si="44"/>
        <v>2024-004 - City of Dallas Sidewalk 2024</v>
      </c>
      <c r="Y269" s="97" t="str">
        <f>IFERROR(VLOOKUP($D269,PM!$A:$H,2,FALSE),"")</f>
        <v>Adam H. Goode</v>
      </c>
      <c r="Z269" s="98">
        <f t="shared" si="45"/>
        <v>45793</v>
      </c>
      <c r="AA269" s="98" t="str">
        <f t="shared" si="46"/>
        <v>Friday</v>
      </c>
      <c r="AB269" s="99" t="str">
        <f t="shared" si="47"/>
        <v>05/16/2025 11:14 PM</v>
      </c>
      <c r="AC269" s="100">
        <f t="shared" si="48"/>
        <v>367</v>
      </c>
      <c r="AD269" s="100" t="str">
        <f t="shared" si="49"/>
        <v>Not Approved On Time</v>
      </c>
      <c r="AE269" s="101">
        <f t="shared" si="50"/>
        <v>4</v>
      </c>
      <c r="AF269" s="124" t="str">
        <f t="shared" si="51"/>
        <v/>
      </c>
      <c r="AG269" s="101" t="str">
        <f t="shared" si="52"/>
        <v>660 4000A - 1201 Install 10FT INLET</v>
      </c>
      <c r="AH269" s="101" t="str">
        <f t="shared" si="53"/>
        <v>240557 - Raul R. Morales</v>
      </c>
      <c r="AI269" s="102" t="str">
        <f t="shared" si="54"/>
        <v>Jesus Lopez's Crew</v>
      </c>
    </row>
    <row r="270" spans="1:35" ht="15.75" x14ac:dyDescent="0.25">
      <c r="A270" s="153">
        <v>605009</v>
      </c>
      <c r="B270" s="153" t="s">
        <v>605</v>
      </c>
      <c r="C270" s="153" t="s">
        <v>606</v>
      </c>
      <c r="D270" s="153" t="s">
        <v>95</v>
      </c>
      <c r="E270" s="153" t="s">
        <v>96</v>
      </c>
      <c r="F270" s="153" t="s">
        <v>1141</v>
      </c>
      <c r="G270" s="153" t="s">
        <v>1142</v>
      </c>
      <c r="H270" s="153" t="s">
        <v>558</v>
      </c>
      <c r="I270" s="153">
        <v>4</v>
      </c>
      <c r="J270" s="154">
        <v>45793</v>
      </c>
      <c r="K270" s="153" t="s">
        <v>48</v>
      </c>
      <c r="L270" s="153"/>
      <c r="M270" s="153" t="s">
        <v>574</v>
      </c>
      <c r="N270" s="153" t="s">
        <v>72</v>
      </c>
      <c r="O270" s="153" t="s">
        <v>575</v>
      </c>
      <c r="P270" s="153" t="s">
        <v>3575</v>
      </c>
      <c r="Q270" s="153"/>
      <c r="R270" s="153" t="s">
        <v>50</v>
      </c>
      <c r="S270" s="153"/>
      <c r="T270" s="153" t="s">
        <v>50</v>
      </c>
      <c r="U270" s="125"/>
      <c r="V270" s="125"/>
      <c r="W270" s="125"/>
      <c r="X270" s="97" t="str">
        <f t="shared" si="44"/>
        <v>2024-004 - City of Dallas Sidewalk 2024</v>
      </c>
      <c r="Y270" s="97" t="str">
        <f>IFERROR(VLOOKUP($D270,PM!$A:$H,2,FALSE),"")</f>
        <v>Adam H. Goode</v>
      </c>
      <c r="Z270" s="98">
        <f t="shared" si="45"/>
        <v>45793</v>
      </c>
      <c r="AA270" s="98" t="str">
        <f t="shared" si="46"/>
        <v>Friday</v>
      </c>
      <c r="AB270" s="99" t="str">
        <f t="shared" si="47"/>
        <v>05/16/2025 11:13 PM</v>
      </c>
      <c r="AC270" s="100">
        <f t="shared" si="48"/>
        <v>367</v>
      </c>
      <c r="AD270" s="100" t="str">
        <f t="shared" si="49"/>
        <v>Not Approved On Time</v>
      </c>
      <c r="AE270" s="101">
        <f t="shared" si="50"/>
        <v>4</v>
      </c>
      <c r="AF270" s="124" t="str">
        <f t="shared" si="51"/>
        <v/>
      </c>
      <c r="AG270" s="101" t="str">
        <f t="shared" si="52"/>
        <v>440 4000C - 618 F P S BFR 6</v>
      </c>
      <c r="AH270" s="101" t="str">
        <f t="shared" si="53"/>
        <v>240557 - Raul R. Morales</v>
      </c>
      <c r="AI270" s="102" t="str">
        <f t="shared" si="54"/>
        <v>Jesus Lopez's Crew</v>
      </c>
    </row>
    <row r="271" spans="1:35" ht="15.75" x14ac:dyDescent="0.25">
      <c r="A271" s="153">
        <v>605010</v>
      </c>
      <c r="B271" s="153" t="s">
        <v>605</v>
      </c>
      <c r="C271" s="153" t="s">
        <v>606</v>
      </c>
      <c r="D271" s="153" t="s">
        <v>95</v>
      </c>
      <c r="E271" s="153" t="s">
        <v>96</v>
      </c>
      <c r="F271" s="153" t="s">
        <v>1181</v>
      </c>
      <c r="G271" s="153" t="s">
        <v>1182</v>
      </c>
      <c r="H271" s="153" t="s">
        <v>558</v>
      </c>
      <c r="I271" s="153">
        <v>2</v>
      </c>
      <c r="J271" s="154">
        <v>45793</v>
      </c>
      <c r="K271" s="153" t="s">
        <v>48</v>
      </c>
      <c r="L271" s="153"/>
      <c r="M271" s="153" t="s">
        <v>574</v>
      </c>
      <c r="N271" s="153" t="s">
        <v>72</v>
      </c>
      <c r="O271" s="153" t="s">
        <v>575</v>
      </c>
      <c r="P271" s="153" t="s">
        <v>3575</v>
      </c>
      <c r="Q271" s="153"/>
      <c r="R271" s="153" t="s">
        <v>50</v>
      </c>
      <c r="S271" s="153"/>
      <c r="T271" s="153" t="s">
        <v>50</v>
      </c>
      <c r="U271" s="125"/>
      <c r="V271" s="125"/>
      <c r="W271" s="125"/>
      <c r="X271" s="97" t="str">
        <f t="shared" si="44"/>
        <v>2024-004 - City of Dallas Sidewalk 2024</v>
      </c>
      <c r="Y271" s="97" t="str">
        <f>IFERROR(VLOOKUP($D271,PM!$A:$H,2,FALSE),"")</f>
        <v>Adam H. Goode</v>
      </c>
      <c r="Z271" s="98">
        <f t="shared" si="45"/>
        <v>45793</v>
      </c>
      <c r="AA271" s="98" t="str">
        <f t="shared" si="46"/>
        <v>Friday</v>
      </c>
      <c r="AB271" s="99" t="str">
        <f t="shared" si="47"/>
        <v>05/16/2025 11:13 PM</v>
      </c>
      <c r="AC271" s="100">
        <f t="shared" si="48"/>
        <v>367</v>
      </c>
      <c r="AD271" s="100" t="str">
        <f t="shared" si="49"/>
        <v>Not Approved On Time</v>
      </c>
      <c r="AE271" s="101">
        <f t="shared" si="50"/>
        <v>2</v>
      </c>
      <c r="AF271" s="124" t="str">
        <f t="shared" si="51"/>
        <v/>
      </c>
      <c r="AG271" s="101" t="str">
        <f t="shared" si="52"/>
        <v>190 4000B - 355 F P S SDW CURB</v>
      </c>
      <c r="AH271" s="101" t="str">
        <f t="shared" si="53"/>
        <v>240557 - Raul R. Morales</v>
      </c>
      <c r="AI271" s="102" t="str">
        <f t="shared" si="54"/>
        <v>Jesus Lopez's Crew</v>
      </c>
    </row>
    <row r="272" spans="1:35" ht="15.75" x14ac:dyDescent="0.25">
      <c r="A272" s="153">
        <v>604403</v>
      </c>
      <c r="B272" s="153" t="s">
        <v>605</v>
      </c>
      <c r="C272" s="153" t="s">
        <v>606</v>
      </c>
      <c r="D272" s="153" t="s">
        <v>95</v>
      </c>
      <c r="E272" s="153" t="s">
        <v>96</v>
      </c>
      <c r="F272" s="153" t="s">
        <v>727</v>
      </c>
      <c r="G272" s="153" t="s">
        <v>728</v>
      </c>
      <c r="H272" s="153" t="s">
        <v>558</v>
      </c>
      <c r="I272" s="153">
        <v>2</v>
      </c>
      <c r="J272" s="154">
        <v>45792</v>
      </c>
      <c r="K272" s="153" t="s">
        <v>48</v>
      </c>
      <c r="L272" s="153"/>
      <c r="M272" s="153" t="s">
        <v>574</v>
      </c>
      <c r="N272" s="153" t="s">
        <v>72</v>
      </c>
      <c r="O272" s="153" t="s">
        <v>575</v>
      </c>
      <c r="P272" s="153" t="s">
        <v>3048</v>
      </c>
      <c r="Q272" s="153"/>
      <c r="R272" s="153" t="s">
        <v>50</v>
      </c>
      <c r="S272" s="153"/>
      <c r="T272" s="153" t="s">
        <v>50</v>
      </c>
      <c r="U272" s="125"/>
      <c r="V272" s="125"/>
      <c r="W272" s="125"/>
      <c r="X272" s="97" t="str">
        <f t="shared" si="44"/>
        <v>2024-004 - City of Dallas Sidewalk 2024</v>
      </c>
      <c r="Y272" s="97" t="str">
        <f>IFERROR(VLOOKUP($D272,PM!$A:$H,2,FALSE),"")</f>
        <v>Adam H. Goode</v>
      </c>
      <c r="Z272" s="98">
        <f t="shared" si="45"/>
        <v>45792</v>
      </c>
      <c r="AA272" s="98" t="str">
        <f t="shared" si="46"/>
        <v>Thursday</v>
      </c>
      <c r="AB272" s="99" t="str">
        <f t="shared" si="47"/>
        <v>05/15/2025 5:04 PM</v>
      </c>
      <c r="AC272" s="100">
        <f t="shared" si="48"/>
        <v>367</v>
      </c>
      <c r="AD272" s="100" t="str">
        <f t="shared" si="49"/>
        <v>Not Approved On Time</v>
      </c>
      <c r="AE272" s="101">
        <f t="shared" si="50"/>
        <v>2</v>
      </c>
      <c r="AF272" s="124" t="str">
        <f t="shared" si="51"/>
        <v/>
      </c>
      <c r="AG272" s="101" t="str">
        <f t="shared" si="52"/>
        <v>200 4000B - 355 FG SDW 4</v>
      </c>
      <c r="AH272" s="101" t="str">
        <f t="shared" si="53"/>
        <v>240557 - Raul R. Morales</v>
      </c>
      <c r="AI272" s="102" t="str">
        <f t="shared" si="54"/>
        <v>Jesus Lopez's Crew</v>
      </c>
    </row>
    <row r="273" spans="1:35" ht="15.75" x14ac:dyDescent="0.25">
      <c r="A273" s="153">
        <v>604404</v>
      </c>
      <c r="B273" s="153" t="s">
        <v>605</v>
      </c>
      <c r="C273" s="153" t="s">
        <v>606</v>
      </c>
      <c r="D273" s="153" t="s">
        <v>95</v>
      </c>
      <c r="E273" s="153" t="s">
        <v>96</v>
      </c>
      <c r="F273" s="153" t="s">
        <v>1181</v>
      </c>
      <c r="G273" s="153" t="s">
        <v>1182</v>
      </c>
      <c r="H273" s="153" t="s">
        <v>558</v>
      </c>
      <c r="I273" s="153">
        <v>3</v>
      </c>
      <c r="J273" s="154">
        <v>45792</v>
      </c>
      <c r="K273" s="153" t="s">
        <v>48</v>
      </c>
      <c r="L273" s="153"/>
      <c r="M273" s="153" t="s">
        <v>574</v>
      </c>
      <c r="N273" s="153" t="s">
        <v>72</v>
      </c>
      <c r="O273" s="153" t="s">
        <v>575</v>
      </c>
      <c r="P273" s="153" t="s">
        <v>3048</v>
      </c>
      <c r="Q273" s="153"/>
      <c r="R273" s="153" t="s">
        <v>50</v>
      </c>
      <c r="S273" s="153"/>
      <c r="T273" s="153" t="s">
        <v>50</v>
      </c>
      <c r="U273" s="125"/>
      <c r="V273" s="125"/>
      <c r="W273" s="125"/>
      <c r="X273" s="97" t="str">
        <f t="shared" si="44"/>
        <v>2024-004 - City of Dallas Sidewalk 2024</v>
      </c>
      <c r="Y273" s="97" t="str">
        <f>IFERROR(VLOOKUP($D273,PM!$A:$H,2,FALSE),"")</f>
        <v>Adam H. Goode</v>
      </c>
      <c r="Z273" s="98">
        <f t="shared" si="45"/>
        <v>45792</v>
      </c>
      <c r="AA273" s="98" t="str">
        <f t="shared" si="46"/>
        <v>Thursday</v>
      </c>
      <c r="AB273" s="99" t="str">
        <f t="shared" si="47"/>
        <v>05/15/2025 5:04 PM</v>
      </c>
      <c r="AC273" s="100">
        <f t="shared" si="48"/>
        <v>367</v>
      </c>
      <c r="AD273" s="100" t="str">
        <f t="shared" si="49"/>
        <v>Not Approved On Time</v>
      </c>
      <c r="AE273" s="101">
        <f t="shared" si="50"/>
        <v>3</v>
      </c>
      <c r="AF273" s="124" t="str">
        <f t="shared" si="51"/>
        <v/>
      </c>
      <c r="AG273" s="101" t="str">
        <f t="shared" si="52"/>
        <v>190 4000B - 355 F P S SDW CURB</v>
      </c>
      <c r="AH273" s="101" t="str">
        <f t="shared" si="53"/>
        <v>240557 - Raul R. Morales</v>
      </c>
      <c r="AI273" s="102" t="str">
        <f t="shared" si="54"/>
        <v>Jesus Lopez's Crew</v>
      </c>
    </row>
    <row r="274" spans="1:35" ht="15.75" x14ac:dyDescent="0.25">
      <c r="A274" s="153">
        <v>604405</v>
      </c>
      <c r="B274" s="153" t="s">
        <v>605</v>
      </c>
      <c r="C274" s="153" t="s">
        <v>606</v>
      </c>
      <c r="D274" s="153" t="s">
        <v>95</v>
      </c>
      <c r="E274" s="153" t="s">
        <v>96</v>
      </c>
      <c r="F274" s="153" t="s">
        <v>1141</v>
      </c>
      <c r="G274" s="153" t="s">
        <v>1142</v>
      </c>
      <c r="H274" s="153" t="s">
        <v>558</v>
      </c>
      <c r="I274" s="153">
        <v>2</v>
      </c>
      <c r="J274" s="154">
        <v>45792</v>
      </c>
      <c r="K274" s="153" t="s">
        <v>48</v>
      </c>
      <c r="L274" s="153"/>
      <c r="M274" s="153" t="s">
        <v>574</v>
      </c>
      <c r="N274" s="153" t="s">
        <v>72</v>
      </c>
      <c r="O274" s="153" t="s">
        <v>575</v>
      </c>
      <c r="P274" s="153" t="s">
        <v>3048</v>
      </c>
      <c r="Q274" s="153"/>
      <c r="R274" s="153" t="s">
        <v>50</v>
      </c>
      <c r="S274" s="153"/>
      <c r="T274" s="153" t="s">
        <v>50</v>
      </c>
      <c r="U274" s="125"/>
      <c r="V274" s="125"/>
      <c r="W274" s="125"/>
      <c r="X274" s="97" t="str">
        <f t="shared" si="44"/>
        <v>2024-004 - City of Dallas Sidewalk 2024</v>
      </c>
      <c r="Y274" s="97" t="str">
        <f>IFERROR(VLOOKUP($D274,PM!$A:$H,2,FALSE),"")</f>
        <v>Adam H. Goode</v>
      </c>
      <c r="Z274" s="98">
        <f t="shared" si="45"/>
        <v>45792</v>
      </c>
      <c r="AA274" s="98" t="str">
        <f t="shared" si="46"/>
        <v>Thursday</v>
      </c>
      <c r="AB274" s="99" t="str">
        <f t="shared" si="47"/>
        <v>05/15/2025 5:04 PM</v>
      </c>
      <c r="AC274" s="100">
        <f t="shared" si="48"/>
        <v>367</v>
      </c>
      <c r="AD274" s="100" t="str">
        <f t="shared" si="49"/>
        <v>Not Approved On Time</v>
      </c>
      <c r="AE274" s="101">
        <f t="shared" si="50"/>
        <v>2</v>
      </c>
      <c r="AF274" s="124" t="str">
        <f t="shared" si="51"/>
        <v/>
      </c>
      <c r="AG274" s="101" t="str">
        <f t="shared" si="52"/>
        <v>440 4000C - 618 F P S BFR 6</v>
      </c>
      <c r="AH274" s="101" t="str">
        <f t="shared" si="53"/>
        <v>240557 - Raul R. Morales</v>
      </c>
      <c r="AI274" s="102" t="str">
        <f t="shared" si="54"/>
        <v>Jesus Lopez's Crew</v>
      </c>
    </row>
    <row r="275" spans="1:35" ht="15.75" x14ac:dyDescent="0.25">
      <c r="A275" s="153">
        <v>604406</v>
      </c>
      <c r="B275" s="153" t="s">
        <v>605</v>
      </c>
      <c r="C275" s="153" t="s">
        <v>606</v>
      </c>
      <c r="D275" s="153" t="s">
        <v>95</v>
      </c>
      <c r="E275" s="153" t="s">
        <v>96</v>
      </c>
      <c r="F275" s="153" t="s">
        <v>1905</v>
      </c>
      <c r="G275" s="153" t="s">
        <v>1906</v>
      </c>
      <c r="H275" s="153" t="s">
        <v>558</v>
      </c>
      <c r="I275" s="153">
        <v>3</v>
      </c>
      <c r="J275" s="154">
        <v>45792</v>
      </c>
      <c r="K275" s="153" t="s">
        <v>48</v>
      </c>
      <c r="L275" s="153"/>
      <c r="M275" s="153" t="s">
        <v>574</v>
      </c>
      <c r="N275" s="153" t="s">
        <v>72</v>
      </c>
      <c r="O275" s="153" t="s">
        <v>575</v>
      </c>
      <c r="P275" s="153" t="s">
        <v>3048</v>
      </c>
      <c r="Q275" s="153"/>
      <c r="R275" s="153" t="s">
        <v>50</v>
      </c>
      <c r="S275" s="153"/>
      <c r="T275" s="153" t="s">
        <v>50</v>
      </c>
      <c r="U275" s="125"/>
      <c r="V275" s="125"/>
      <c r="W275" s="125"/>
      <c r="X275" s="97" t="str">
        <f t="shared" si="44"/>
        <v>2024-004 - City of Dallas Sidewalk 2024</v>
      </c>
      <c r="Y275" s="97" t="str">
        <f>IFERROR(VLOOKUP($D275,PM!$A:$H,2,FALSE),"")</f>
        <v>Adam H. Goode</v>
      </c>
      <c r="Z275" s="98">
        <f t="shared" si="45"/>
        <v>45792</v>
      </c>
      <c r="AA275" s="98" t="str">
        <f t="shared" si="46"/>
        <v>Thursday</v>
      </c>
      <c r="AB275" s="99" t="str">
        <f t="shared" si="47"/>
        <v>05/15/2025 5:04 PM</v>
      </c>
      <c r="AC275" s="100">
        <f t="shared" si="48"/>
        <v>367</v>
      </c>
      <c r="AD275" s="100" t="str">
        <f t="shared" si="49"/>
        <v>Not Approved On Time</v>
      </c>
      <c r="AE275" s="101">
        <f t="shared" si="50"/>
        <v>3</v>
      </c>
      <c r="AF275" s="124" t="str">
        <f t="shared" si="51"/>
        <v/>
      </c>
      <c r="AG275" s="101" t="str">
        <f t="shared" si="52"/>
        <v>370 4000B - 463 F P S PVMT 8</v>
      </c>
      <c r="AH275" s="101" t="str">
        <f t="shared" si="53"/>
        <v>240557 - Raul R. Morales</v>
      </c>
      <c r="AI275" s="102" t="str">
        <f t="shared" si="54"/>
        <v>Jesus Lopez's Crew</v>
      </c>
    </row>
    <row r="276" spans="1:35" ht="15.75" x14ac:dyDescent="0.25">
      <c r="A276" s="153">
        <v>604033</v>
      </c>
      <c r="B276" s="153" t="s">
        <v>605</v>
      </c>
      <c r="C276" s="153" t="s">
        <v>606</v>
      </c>
      <c r="D276" s="153" t="s">
        <v>95</v>
      </c>
      <c r="E276" s="153" t="s">
        <v>96</v>
      </c>
      <c r="F276" s="153" t="s">
        <v>1901</v>
      </c>
      <c r="G276" s="153" t="s">
        <v>1902</v>
      </c>
      <c r="H276" s="153" t="s">
        <v>558</v>
      </c>
      <c r="I276" s="153">
        <v>5</v>
      </c>
      <c r="J276" s="154">
        <v>45791</v>
      </c>
      <c r="K276" s="153" t="s">
        <v>48</v>
      </c>
      <c r="L276" s="153"/>
      <c r="M276" s="153" t="s">
        <v>574</v>
      </c>
      <c r="N276" s="153" t="s">
        <v>72</v>
      </c>
      <c r="O276" s="153" t="s">
        <v>575</v>
      </c>
      <c r="P276" s="153" t="s">
        <v>2595</v>
      </c>
      <c r="Q276" s="153"/>
      <c r="R276" s="153" t="s">
        <v>50</v>
      </c>
      <c r="S276" s="153"/>
      <c r="T276" s="153" t="s">
        <v>50</v>
      </c>
      <c r="U276" s="125"/>
      <c r="V276" s="125"/>
      <c r="W276" s="125"/>
      <c r="X276" s="97" t="str">
        <f t="shared" si="44"/>
        <v>2024-004 - City of Dallas Sidewalk 2024</v>
      </c>
      <c r="Y276" s="97" t="str">
        <f>IFERROR(VLOOKUP($D276,PM!$A:$H,2,FALSE),"")</f>
        <v>Adam H. Goode</v>
      </c>
      <c r="Z276" s="98">
        <f t="shared" si="45"/>
        <v>45791</v>
      </c>
      <c r="AA276" s="98" t="str">
        <f t="shared" si="46"/>
        <v>Wednesday</v>
      </c>
      <c r="AB276" s="99" t="str">
        <f t="shared" si="47"/>
        <v>05/14/2025 7:01 PM</v>
      </c>
      <c r="AC276" s="100">
        <f t="shared" si="48"/>
        <v>367</v>
      </c>
      <c r="AD276" s="100" t="str">
        <f t="shared" si="49"/>
        <v>Not Approved On Time</v>
      </c>
      <c r="AE276" s="101">
        <f t="shared" si="50"/>
        <v>5</v>
      </c>
      <c r="AF276" s="124" t="str">
        <f t="shared" si="51"/>
        <v/>
      </c>
      <c r="AG276" s="101" t="str">
        <f t="shared" si="52"/>
        <v>370 4000A - 463 FG PVMT 8</v>
      </c>
      <c r="AH276" s="101" t="str">
        <f t="shared" si="53"/>
        <v>240557 - Raul R. Morales</v>
      </c>
      <c r="AI276" s="102" t="str">
        <f t="shared" si="54"/>
        <v>Jesus Lopez's Crew</v>
      </c>
    </row>
    <row r="277" spans="1:35" ht="15.75" x14ac:dyDescent="0.25">
      <c r="A277" s="153">
        <v>604034</v>
      </c>
      <c r="B277" s="153" t="s">
        <v>605</v>
      </c>
      <c r="C277" s="153" t="s">
        <v>606</v>
      </c>
      <c r="D277" s="153" t="s">
        <v>95</v>
      </c>
      <c r="E277" s="153" t="s">
        <v>96</v>
      </c>
      <c r="F277" s="153" t="s">
        <v>1905</v>
      </c>
      <c r="G277" s="153" t="s">
        <v>1906</v>
      </c>
      <c r="H277" s="153" t="s">
        <v>558</v>
      </c>
      <c r="I277" s="153">
        <v>5</v>
      </c>
      <c r="J277" s="154">
        <v>45791</v>
      </c>
      <c r="K277" s="153" t="s">
        <v>48</v>
      </c>
      <c r="L277" s="153"/>
      <c r="M277" s="153" t="s">
        <v>574</v>
      </c>
      <c r="N277" s="153" t="s">
        <v>72</v>
      </c>
      <c r="O277" s="153" t="s">
        <v>575</v>
      </c>
      <c r="P277" s="153" t="s">
        <v>2595</v>
      </c>
      <c r="Q277" s="153"/>
      <c r="R277" s="153" t="s">
        <v>50</v>
      </c>
      <c r="S277" s="153"/>
      <c r="T277" s="153" t="s">
        <v>50</v>
      </c>
      <c r="U277" s="125"/>
      <c r="V277" s="125"/>
      <c r="W277" s="125"/>
      <c r="X277" s="97" t="str">
        <f t="shared" si="44"/>
        <v>2024-004 - City of Dallas Sidewalk 2024</v>
      </c>
      <c r="Y277" s="97" t="str">
        <f>IFERROR(VLOOKUP($D277,PM!$A:$H,2,FALSE),"")</f>
        <v>Adam H. Goode</v>
      </c>
      <c r="Z277" s="98">
        <f t="shared" si="45"/>
        <v>45791</v>
      </c>
      <c r="AA277" s="98" t="str">
        <f t="shared" si="46"/>
        <v>Wednesday</v>
      </c>
      <c r="AB277" s="99" t="str">
        <f t="shared" si="47"/>
        <v>05/14/2025 7:01 PM</v>
      </c>
      <c r="AC277" s="100">
        <f t="shared" si="48"/>
        <v>367</v>
      </c>
      <c r="AD277" s="100" t="str">
        <f t="shared" si="49"/>
        <v>Not Approved On Time</v>
      </c>
      <c r="AE277" s="101">
        <f t="shared" si="50"/>
        <v>5</v>
      </c>
      <c r="AF277" s="124" t="str">
        <f t="shared" si="51"/>
        <v/>
      </c>
      <c r="AG277" s="101" t="str">
        <f t="shared" si="52"/>
        <v>370 4000B - 463 F P S PVMT 8</v>
      </c>
      <c r="AH277" s="101" t="str">
        <f t="shared" si="53"/>
        <v>240557 - Raul R. Morales</v>
      </c>
      <c r="AI277" s="102" t="str">
        <f t="shared" si="54"/>
        <v>Jesus Lopez's Crew</v>
      </c>
    </row>
    <row r="278" spans="1:35" ht="15.75" x14ac:dyDescent="0.25">
      <c r="A278" s="153">
        <v>604031</v>
      </c>
      <c r="B278" s="153" t="s">
        <v>607</v>
      </c>
      <c r="C278" s="153" t="s">
        <v>608</v>
      </c>
      <c r="D278" s="153" t="s">
        <v>95</v>
      </c>
      <c r="E278" s="153" t="s">
        <v>96</v>
      </c>
      <c r="F278" s="153" t="s">
        <v>2593</v>
      </c>
      <c r="G278" s="153" t="s">
        <v>2594</v>
      </c>
      <c r="H278" s="153" t="s">
        <v>558</v>
      </c>
      <c r="I278" s="153">
        <v>5</v>
      </c>
      <c r="J278" s="154">
        <v>45791</v>
      </c>
      <c r="K278" s="153" t="s">
        <v>48</v>
      </c>
      <c r="L278" s="153"/>
      <c r="M278" s="153" t="s">
        <v>574</v>
      </c>
      <c r="N278" s="153" t="s">
        <v>72</v>
      </c>
      <c r="O278" s="153" t="s">
        <v>575</v>
      </c>
      <c r="P278" s="153" t="s">
        <v>2595</v>
      </c>
      <c r="Q278" s="153"/>
      <c r="R278" s="153" t="s">
        <v>50</v>
      </c>
      <c r="S278" s="153"/>
      <c r="T278" s="153" t="s">
        <v>50</v>
      </c>
      <c r="U278" s="125"/>
      <c r="V278" s="125"/>
      <c r="W278" s="125"/>
      <c r="X278" s="97" t="str">
        <f t="shared" si="44"/>
        <v>2024-004 - City of Dallas Sidewalk 2024</v>
      </c>
      <c r="Y278" s="97" t="str">
        <f>IFERROR(VLOOKUP($D278,PM!$A:$H,2,FALSE),"")</f>
        <v>Adam H. Goode</v>
      </c>
      <c r="Z278" s="98">
        <f t="shared" si="45"/>
        <v>45791</v>
      </c>
      <c r="AA278" s="98" t="str">
        <f t="shared" si="46"/>
        <v>Wednesday</v>
      </c>
      <c r="AB278" s="99" t="str">
        <f t="shared" si="47"/>
        <v>05/14/2025 7:01 PM</v>
      </c>
      <c r="AC278" s="100">
        <f t="shared" si="48"/>
        <v>367</v>
      </c>
      <c r="AD278" s="100" t="str">
        <f t="shared" si="49"/>
        <v>Not Approved On Time</v>
      </c>
      <c r="AE278" s="101">
        <f t="shared" si="50"/>
        <v>5</v>
      </c>
      <c r="AF278" s="124" t="str">
        <f t="shared" si="51"/>
        <v/>
      </c>
      <c r="AG278" s="101" t="str">
        <f t="shared" si="52"/>
        <v>350 4000A - 459 FG DRIVE 6</v>
      </c>
      <c r="AH278" s="101" t="str">
        <f t="shared" si="53"/>
        <v>240499 - Cesar E. Valenzuela Martinez</v>
      </c>
      <c r="AI278" s="102" t="str">
        <f t="shared" si="54"/>
        <v>Jesus Lopez's Crew</v>
      </c>
    </row>
    <row r="279" spans="1:35" ht="15.75" x14ac:dyDescent="0.25">
      <c r="A279" s="153">
        <v>604032</v>
      </c>
      <c r="B279" s="153" t="s">
        <v>607</v>
      </c>
      <c r="C279" s="153" t="s">
        <v>608</v>
      </c>
      <c r="D279" s="153" t="s">
        <v>95</v>
      </c>
      <c r="E279" s="153" t="s">
        <v>96</v>
      </c>
      <c r="F279" s="153" t="s">
        <v>2596</v>
      </c>
      <c r="G279" s="153" t="s">
        <v>2597</v>
      </c>
      <c r="H279" s="153" t="s">
        <v>558</v>
      </c>
      <c r="I279" s="153">
        <v>5</v>
      </c>
      <c r="J279" s="154">
        <v>45791</v>
      </c>
      <c r="K279" s="153" t="s">
        <v>48</v>
      </c>
      <c r="L279" s="153"/>
      <c r="M279" s="153" t="s">
        <v>574</v>
      </c>
      <c r="N279" s="153" t="s">
        <v>72</v>
      </c>
      <c r="O279" s="153" t="s">
        <v>575</v>
      </c>
      <c r="P279" s="153" t="s">
        <v>2595</v>
      </c>
      <c r="Q279" s="153"/>
      <c r="R279" s="153" t="s">
        <v>50</v>
      </c>
      <c r="S279" s="153"/>
      <c r="T279" s="153" t="s">
        <v>50</v>
      </c>
      <c r="U279" s="125"/>
      <c r="V279" s="125"/>
      <c r="W279" s="125"/>
      <c r="X279" s="97" t="str">
        <f t="shared" si="44"/>
        <v>2024-004 - City of Dallas Sidewalk 2024</v>
      </c>
      <c r="Y279" s="97" t="str">
        <f>IFERROR(VLOOKUP($D279,PM!$A:$H,2,FALSE),"")</f>
        <v>Adam H. Goode</v>
      </c>
      <c r="Z279" s="98">
        <f t="shared" si="45"/>
        <v>45791</v>
      </c>
      <c r="AA279" s="98" t="str">
        <f t="shared" si="46"/>
        <v>Wednesday</v>
      </c>
      <c r="AB279" s="99" t="str">
        <f t="shared" si="47"/>
        <v>05/14/2025 7:01 PM</v>
      </c>
      <c r="AC279" s="100">
        <f t="shared" si="48"/>
        <v>367</v>
      </c>
      <c r="AD279" s="100" t="str">
        <f t="shared" si="49"/>
        <v>Not Approved On Time</v>
      </c>
      <c r="AE279" s="101">
        <f t="shared" si="50"/>
        <v>5</v>
      </c>
      <c r="AF279" s="124" t="str">
        <f t="shared" si="51"/>
        <v/>
      </c>
      <c r="AG279" s="101" t="str">
        <f t="shared" si="52"/>
        <v>350 4000B - 459 F P S DRIVE 6</v>
      </c>
      <c r="AH279" s="101" t="str">
        <f t="shared" si="53"/>
        <v>240499 - Cesar E. Valenzuela Martinez</v>
      </c>
      <c r="AI279" s="102" t="str">
        <f t="shared" si="54"/>
        <v>Jesus Lopez's Crew</v>
      </c>
    </row>
    <row r="280" spans="1:35" ht="15.75" x14ac:dyDescent="0.25">
      <c r="A280" s="153">
        <v>605006</v>
      </c>
      <c r="B280" s="153" t="s">
        <v>607</v>
      </c>
      <c r="C280" s="153" t="s">
        <v>608</v>
      </c>
      <c r="D280" s="153" t="s">
        <v>95</v>
      </c>
      <c r="E280" s="153" t="s">
        <v>96</v>
      </c>
      <c r="F280" s="153" t="s">
        <v>729</v>
      </c>
      <c r="G280" s="153" t="s">
        <v>730</v>
      </c>
      <c r="H280" s="153" t="s">
        <v>558</v>
      </c>
      <c r="I280" s="153">
        <v>4</v>
      </c>
      <c r="J280" s="154">
        <v>45793</v>
      </c>
      <c r="K280" s="153" t="s">
        <v>48</v>
      </c>
      <c r="L280" s="153"/>
      <c r="M280" s="153" t="s">
        <v>574</v>
      </c>
      <c r="N280" s="153" t="s">
        <v>72</v>
      </c>
      <c r="O280" s="153" t="s">
        <v>575</v>
      </c>
      <c r="P280" s="153" t="s">
        <v>3575</v>
      </c>
      <c r="Q280" s="153"/>
      <c r="R280" s="153" t="s">
        <v>50</v>
      </c>
      <c r="S280" s="153"/>
      <c r="T280" s="153" t="s">
        <v>50</v>
      </c>
      <c r="U280" s="125"/>
      <c r="V280" s="125"/>
      <c r="W280" s="125"/>
      <c r="X280" s="97" t="str">
        <f t="shared" si="44"/>
        <v>2024-004 - City of Dallas Sidewalk 2024</v>
      </c>
      <c r="Y280" s="97" t="str">
        <f>IFERROR(VLOOKUP($D280,PM!$A:$H,2,FALSE),"")</f>
        <v>Adam H. Goode</v>
      </c>
      <c r="Z280" s="98">
        <f t="shared" si="45"/>
        <v>45793</v>
      </c>
      <c r="AA280" s="98" t="str">
        <f t="shared" si="46"/>
        <v>Friday</v>
      </c>
      <c r="AB280" s="99" t="str">
        <f t="shared" si="47"/>
        <v>05/16/2025 11:13 PM</v>
      </c>
      <c r="AC280" s="100">
        <f t="shared" si="48"/>
        <v>367</v>
      </c>
      <c r="AD280" s="100" t="str">
        <f t="shared" si="49"/>
        <v>Not Approved On Time</v>
      </c>
      <c r="AE280" s="101">
        <f t="shared" si="50"/>
        <v>4</v>
      </c>
      <c r="AF280" s="124" t="str">
        <f t="shared" si="51"/>
        <v/>
      </c>
      <c r="AG280" s="101" t="str">
        <f t="shared" si="52"/>
        <v>200 4000C - 355 F P S SDW 4</v>
      </c>
      <c r="AH280" s="101" t="str">
        <f t="shared" si="53"/>
        <v>240499 - Cesar E. Valenzuela Martinez</v>
      </c>
      <c r="AI280" s="102" t="str">
        <f t="shared" si="54"/>
        <v>Jesus Lopez's Crew</v>
      </c>
    </row>
    <row r="281" spans="1:35" ht="15.75" x14ac:dyDescent="0.25">
      <c r="A281" s="153">
        <v>605007</v>
      </c>
      <c r="B281" s="153" t="s">
        <v>607</v>
      </c>
      <c r="C281" s="153" t="s">
        <v>608</v>
      </c>
      <c r="D281" s="153" t="s">
        <v>95</v>
      </c>
      <c r="E281" s="153" t="s">
        <v>96</v>
      </c>
      <c r="F281" s="153" t="s">
        <v>727</v>
      </c>
      <c r="G281" s="153" t="s">
        <v>728</v>
      </c>
      <c r="H281" s="153" t="s">
        <v>558</v>
      </c>
      <c r="I281" s="153">
        <v>4</v>
      </c>
      <c r="J281" s="154">
        <v>45793</v>
      </c>
      <c r="K281" s="153" t="s">
        <v>48</v>
      </c>
      <c r="L281" s="153"/>
      <c r="M281" s="153" t="s">
        <v>574</v>
      </c>
      <c r="N281" s="153" t="s">
        <v>72</v>
      </c>
      <c r="O281" s="153" t="s">
        <v>575</v>
      </c>
      <c r="P281" s="153" t="s">
        <v>3575</v>
      </c>
      <c r="Q281" s="153"/>
      <c r="R281" s="153" t="s">
        <v>50</v>
      </c>
      <c r="S281" s="153"/>
      <c r="T281" s="153" t="s">
        <v>50</v>
      </c>
      <c r="U281" s="125"/>
      <c r="V281" s="125"/>
      <c r="W281" s="125"/>
      <c r="X281" s="97" t="str">
        <f t="shared" si="44"/>
        <v>2024-004 - City of Dallas Sidewalk 2024</v>
      </c>
      <c r="Y281" s="97" t="str">
        <f>IFERROR(VLOOKUP($D281,PM!$A:$H,2,FALSE),"")</f>
        <v>Adam H. Goode</v>
      </c>
      <c r="Z281" s="98">
        <f t="shared" si="45"/>
        <v>45793</v>
      </c>
      <c r="AA281" s="98" t="str">
        <f t="shared" si="46"/>
        <v>Friday</v>
      </c>
      <c r="AB281" s="99" t="str">
        <f t="shared" si="47"/>
        <v>05/16/2025 11:13 PM</v>
      </c>
      <c r="AC281" s="100">
        <f t="shared" si="48"/>
        <v>367</v>
      </c>
      <c r="AD281" s="100" t="str">
        <f t="shared" si="49"/>
        <v>Not Approved On Time</v>
      </c>
      <c r="AE281" s="101">
        <f t="shared" si="50"/>
        <v>4</v>
      </c>
      <c r="AF281" s="124" t="str">
        <f t="shared" si="51"/>
        <v/>
      </c>
      <c r="AG281" s="101" t="str">
        <f t="shared" si="52"/>
        <v>200 4000B - 355 FG SDW 4</v>
      </c>
      <c r="AH281" s="101" t="str">
        <f t="shared" si="53"/>
        <v>240499 - Cesar E. Valenzuela Martinez</v>
      </c>
      <c r="AI281" s="102" t="str">
        <f t="shared" si="54"/>
        <v>Jesus Lopez's Crew</v>
      </c>
    </row>
    <row r="282" spans="1:35" ht="15.75" x14ac:dyDescent="0.25">
      <c r="A282" s="153">
        <v>605008</v>
      </c>
      <c r="B282" s="153" t="s">
        <v>607</v>
      </c>
      <c r="C282" s="153" t="s">
        <v>608</v>
      </c>
      <c r="D282" s="153" t="s">
        <v>95</v>
      </c>
      <c r="E282" s="153" t="s">
        <v>96</v>
      </c>
      <c r="F282" s="153" t="s">
        <v>1181</v>
      </c>
      <c r="G282" s="153" t="s">
        <v>1182</v>
      </c>
      <c r="H282" s="153" t="s">
        <v>558</v>
      </c>
      <c r="I282" s="153">
        <v>2</v>
      </c>
      <c r="J282" s="154">
        <v>45793</v>
      </c>
      <c r="K282" s="153" t="s">
        <v>48</v>
      </c>
      <c r="L282" s="153"/>
      <c r="M282" s="153" t="s">
        <v>574</v>
      </c>
      <c r="N282" s="153" t="s">
        <v>72</v>
      </c>
      <c r="O282" s="153" t="s">
        <v>575</v>
      </c>
      <c r="P282" s="153" t="s">
        <v>3575</v>
      </c>
      <c r="Q282" s="153"/>
      <c r="R282" s="153" t="s">
        <v>50</v>
      </c>
      <c r="S282" s="153"/>
      <c r="T282" s="153" t="s">
        <v>50</v>
      </c>
      <c r="U282" s="125"/>
      <c r="V282" s="125"/>
      <c r="W282" s="125"/>
      <c r="X282" s="97" t="str">
        <f t="shared" si="44"/>
        <v>2024-004 - City of Dallas Sidewalk 2024</v>
      </c>
      <c r="Y282" s="97" t="str">
        <f>IFERROR(VLOOKUP($D282,PM!$A:$H,2,FALSE),"")</f>
        <v>Adam H. Goode</v>
      </c>
      <c r="Z282" s="98">
        <f t="shared" si="45"/>
        <v>45793</v>
      </c>
      <c r="AA282" s="98" t="str">
        <f t="shared" si="46"/>
        <v>Friday</v>
      </c>
      <c r="AB282" s="99" t="str">
        <f t="shared" si="47"/>
        <v>05/16/2025 11:13 PM</v>
      </c>
      <c r="AC282" s="100">
        <f t="shared" si="48"/>
        <v>367</v>
      </c>
      <c r="AD282" s="100" t="str">
        <f t="shared" si="49"/>
        <v>Not Approved On Time</v>
      </c>
      <c r="AE282" s="101">
        <f t="shared" si="50"/>
        <v>2</v>
      </c>
      <c r="AF282" s="124" t="str">
        <f t="shared" si="51"/>
        <v/>
      </c>
      <c r="AG282" s="101" t="str">
        <f t="shared" si="52"/>
        <v>190 4000B - 355 F P S SDW CURB</v>
      </c>
      <c r="AH282" s="101" t="str">
        <f t="shared" si="53"/>
        <v>240499 - Cesar E. Valenzuela Martinez</v>
      </c>
      <c r="AI282" s="102" t="str">
        <f t="shared" si="54"/>
        <v>Jesus Lopez's Crew</v>
      </c>
    </row>
    <row r="283" spans="1:35" ht="15.75" x14ac:dyDescent="0.25">
      <c r="A283" s="153">
        <v>604399</v>
      </c>
      <c r="B283" s="153" t="s">
        <v>607</v>
      </c>
      <c r="C283" s="153" t="s">
        <v>608</v>
      </c>
      <c r="D283" s="153" t="s">
        <v>95</v>
      </c>
      <c r="E283" s="153" t="s">
        <v>96</v>
      </c>
      <c r="F283" s="153" t="s">
        <v>975</v>
      </c>
      <c r="G283" s="153" t="s">
        <v>976</v>
      </c>
      <c r="H283" s="153" t="s">
        <v>558</v>
      </c>
      <c r="I283" s="153">
        <v>3</v>
      </c>
      <c r="J283" s="154">
        <v>45792</v>
      </c>
      <c r="K283" s="153" t="s">
        <v>48</v>
      </c>
      <c r="L283" s="153"/>
      <c r="M283" s="153" t="s">
        <v>574</v>
      </c>
      <c r="N283" s="153" t="s">
        <v>72</v>
      </c>
      <c r="O283" s="153" t="s">
        <v>575</v>
      </c>
      <c r="P283" s="153" t="s">
        <v>3048</v>
      </c>
      <c r="Q283" s="153"/>
      <c r="R283" s="153" t="s">
        <v>50</v>
      </c>
      <c r="S283" s="153"/>
      <c r="T283" s="153" t="s">
        <v>50</v>
      </c>
      <c r="U283" s="125"/>
      <c r="V283" s="125"/>
      <c r="W283" s="125"/>
      <c r="X283" s="97" t="str">
        <f t="shared" si="44"/>
        <v>2024-004 - City of Dallas Sidewalk 2024</v>
      </c>
      <c r="Y283" s="97" t="str">
        <f>IFERROR(VLOOKUP($D283,PM!$A:$H,2,FALSE),"")</f>
        <v>Adam H. Goode</v>
      </c>
      <c r="Z283" s="98">
        <f t="shared" si="45"/>
        <v>45792</v>
      </c>
      <c r="AA283" s="98" t="str">
        <f t="shared" si="46"/>
        <v>Thursday</v>
      </c>
      <c r="AB283" s="99" t="str">
        <f t="shared" si="47"/>
        <v>05/15/2025 5:04 PM</v>
      </c>
      <c r="AC283" s="100">
        <f t="shared" si="48"/>
        <v>367</v>
      </c>
      <c r="AD283" s="100" t="str">
        <f t="shared" si="49"/>
        <v>Not Approved On Time</v>
      </c>
      <c r="AE283" s="101">
        <f t="shared" si="50"/>
        <v>3</v>
      </c>
      <c r="AF283" s="124" t="str">
        <f t="shared" si="51"/>
        <v/>
      </c>
      <c r="AG283" s="101" t="str">
        <f t="shared" si="52"/>
        <v>250 4000B - 455 F P S CURB 18</v>
      </c>
      <c r="AH283" s="101" t="str">
        <f t="shared" si="53"/>
        <v>240499 - Cesar E. Valenzuela Martinez</v>
      </c>
      <c r="AI283" s="102" t="str">
        <f t="shared" si="54"/>
        <v>Jesus Lopez's Crew</v>
      </c>
    </row>
    <row r="284" spans="1:35" ht="15.75" x14ac:dyDescent="0.25">
      <c r="A284" s="153">
        <v>604400</v>
      </c>
      <c r="B284" s="153" t="s">
        <v>607</v>
      </c>
      <c r="C284" s="153" t="s">
        <v>608</v>
      </c>
      <c r="D284" s="153" t="s">
        <v>95</v>
      </c>
      <c r="E284" s="153" t="s">
        <v>96</v>
      </c>
      <c r="F284" s="153" t="s">
        <v>1901</v>
      </c>
      <c r="G284" s="153" t="s">
        <v>1902</v>
      </c>
      <c r="H284" s="153" t="s">
        <v>558</v>
      </c>
      <c r="I284" s="153">
        <v>3</v>
      </c>
      <c r="J284" s="154">
        <v>45792</v>
      </c>
      <c r="K284" s="153" t="s">
        <v>48</v>
      </c>
      <c r="L284" s="153"/>
      <c r="M284" s="153" t="s">
        <v>574</v>
      </c>
      <c r="N284" s="153" t="s">
        <v>72</v>
      </c>
      <c r="O284" s="153" t="s">
        <v>575</v>
      </c>
      <c r="P284" s="153" t="s">
        <v>3048</v>
      </c>
      <c r="Q284" s="153"/>
      <c r="R284" s="153" t="s">
        <v>50</v>
      </c>
      <c r="S284" s="153"/>
      <c r="T284" s="153" t="s">
        <v>50</v>
      </c>
      <c r="U284" s="125"/>
      <c r="V284" s="125"/>
      <c r="W284" s="125"/>
      <c r="X284" s="97" t="str">
        <f t="shared" si="44"/>
        <v>2024-004 - City of Dallas Sidewalk 2024</v>
      </c>
      <c r="Y284" s="97" t="str">
        <f>IFERROR(VLOOKUP($D284,PM!$A:$H,2,FALSE),"")</f>
        <v>Adam H. Goode</v>
      </c>
      <c r="Z284" s="98">
        <f t="shared" si="45"/>
        <v>45792</v>
      </c>
      <c r="AA284" s="98" t="str">
        <f t="shared" si="46"/>
        <v>Thursday</v>
      </c>
      <c r="AB284" s="99" t="str">
        <f t="shared" si="47"/>
        <v>05/15/2025 5:04 PM</v>
      </c>
      <c r="AC284" s="100">
        <f t="shared" si="48"/>
        <v>367</v>
      </c>
      <c r="AD284" s="100" t="str">
        <f t="shared" si="49"/>
        <v>Not Approved On Time</v>
      </c>
      <c r="AE284" s="101">
        <f t="shared" si="50"/>
        <v>3</v>
      </c>
      <c r="AF284" s="124" t="str">
        <f t="shared" si="51"/>
        <v/>
      </c>
      <c r="AG284" s="101" t="str">
        <f t="shared" si="52"/>
        <v>370 4000A - 463 FG PVMT 8</v>
      </c>
      <c r="AH284" s="101" t="str">
        <f t="shared" si="53"/>
        <v>240499 - Cesar E. Valenzuela Martinez</v>
      </c>
      <c r="AI284" s="102" t="str">
        <f t="shared" si="54"/>
        <v>Jesus Lopez's Crew</v>
      </c>
    </row>
    <row r="285" spans="1:35" ht="15.75" x14ac:dyDescent="0.25">
      <c r="A285" s="153">
        <v>604401</v>
      </c>
      <c r="B285" s="153" t="s">
        <v>607</v>
      </c>
      <c r="C285" s="153" t="s">
        <v>608</v>
      </c>
      <c r="D285" s="153" t="s">
        <v>95</v>
      </c>
      <c r="E285" s="153" t="s">
        <v>96</v>
      </c>
      <c r="F285" s="153" t="s">
        <v>1905</v>
      </c>
      <c r="G285" s="153" t="s">
        <v>1906</v>
      </c>
      <c r="H285" s="153" t="s">
        <v>558</v>
      </c>
      <c r="I285" s="153">
        <v>3</v>
      </c>
      <c r="J285" s="154">
        <v>45792</v>
      </c>
      <c r="K285" s="153" t="s">
        <v>48</v>
      </c>
      <c r="L285" s="153"/>
      <c r="M285" s="153" t="s">
        <v>574</v>
      </c>
      <c r="N285" s="153" t="s">
        <v>72</v>
      </c>
      <c r="O285" s="153" t="s">
        <v>575</v>
      </c>
      <c r="P285" s="153" t="s">
        <v>3048</v>
      </c>
      <c r="Q285" s="153"/>
      <c r="R285" s="153" t="s">
        <v>50</v>
      </c>
      <c r="S285" s="153"/>
      <c r="T285" s="153" t="s">
        <v>50</v>
      </c>
      <c r="U285" s="125"/>
      <c r="V285" s="125"/>
      <c r="W285" s="125"/>
      <c r="X285" s="97" t="str">
        <f t="shared" si="44"/>
        <v>2024-004 - City of Dallas Sidewalk 2024</v>
      </c>
      <c r="Y285" s="97" t="str">
        <f>IFERROR(VLOOKUP($D285,PM!$A:$H,2,FALSE),"")</f>
        <v>Adam H. Goode</v>
      </c>
      <c r="Z285" s="98">
        <f t="shared" si="45"/>
        <v>45792</v>
      </c>
      <c r="AA285" s="98" t="str">
        <f t="shared" si="46"/>
        <v>Thursday</v>
      </c>
      <c r="AB285" s="99" t="str">
        <f t="shared" si="47"/>
        <v>05/15/2025 5:04 PM</v>
      </c>
      <c r="AC285" s="100">
        <f t="shared" si="48"/>
        <v>367</v>
      </c>
      <c r="AD285" s="100" t="str">
        <f t="shared" si="49"/>
        <v>Not Approved On Time</v>
      </c>
      <c r="AE285" s="101">
        <f t="shared" si="50"/>
        <v>3</v>
      </c>
      <c r="AF285" s="124" t="str">
        <f t="shared" si="51"/>
        <v/>
      </c>
      <c r="AG285" s="101" t="str">
        <f t="shared" si="52"/>
        <v>370 4000B - 463 F P S PVMT 8</v>
      </c>
      <c r="AH285" s="101" t="str">
        <f t="shared" si="53"/>
        <v>240499 - Cesar E. Valenzuela Martinez</v>
      </c>
      <c r="AI285" s="102" t="str">
        <f t="shared" si="54"/>
        <v>Jesus Lopez's Crew</v>
      </c>
    </row>
    <row r="286" spans="1:35" ht="15.75" x14ac:dyDescent="0.25">
      <c r="A286" s="153">
        <v>604402</v>
      </c>
      <c r="B286" s="153" t="s">
        <v>607</v>
      </c>
      <c r="C286" s="153" t="s">
        <v>608</v>
      </c>
      <c r="D286" s="153" t="s">
        <v>95</v>
      </c>
      <c r="E286" s="153" t="s">
        <v>96</v>
      </c>
      <c r="F286" s="153" t="s">
        <v>729</v>
      </c>
      <c r="G286" s="153" t="s">
        <v>730</v>
      </c>
      <c r="H286" s="153" t="s">
        <v>558</v>
      </c>
      <c r="I286" s="153">
        <v>1</v>
      </c>
      <c r="J286" s="154">
        <v>45792</v>
      </c>
      <c r="K286" s="153" t="s">
        <v>48</v>
      </c>
      <c r="L286" s="153"/>
      <c r="M286" s="153" t="s">
        <v>574</v>
      </c>
      <c r="N286" s="153" t="s">
        <v>72</v>
      </c>
      <c r="O286" s="153" t="s">
        <v>575</v>
      </c>
      <c r="P286" s="153" t="s">
        <v>3048</v>
      </c>
      <c r="Q286" s="153"/>
      <c r="R286" s="153" t="s">
        <v>50</v>
      </c>
      <c r="S286" s="153"/>
      <c r="T286" s="153" t="s">
        <v>50</v>
      </c>
      <c r="U286" s="125"/>
      <c r="V286" s="125"/>
      <c r="W286" s="125"/>
      <c r="X286" s="97" t="str">
        <f t="shared" si="44"/>
        <v>2024-004 - City of Dallas Sidewalk 2024</v>
      </c>
      <c r="Y286" s="97" t="str">
        <f>IFERROR(VLOOKUP($D286,PM!$A:$H,2,FALSE),"")</f>
        <v>Adam H. Goode</v>
      </c>
      <c r="Z286" s="98">
        <f t="shared" si="45"/>
        <v>45792</v>
      </c>
      <c r="AA286" s="98" t="str">
        <f t="shared" si="46"/>
        <v>Thursday</v>
      </c>
      <c r="AB286" s="99" t="str">
        <f t="shared" si="47"/>
        <v>05/15/2025 5:04 PM</v>
      </c>
      <c r="AC286" s="100">
        <f t="shared" si="48"/>
        <v>367</v>
      </c>
      <c r="AD286" s="100" t="str">
        <f t="shared" si="49"/>
        <v>Not Approved On Time</v>
      </c>
      <c r="AE286" s="101">
        <f t="shared" si="50"/>
        <v>1</v>
      </c>
      <c r="AF286" s="124" t="str">
        <f t="shared" si="51"/>
        <v/>
      </c>
      <c r="AG286" s="101" t="str">
        <f t="shared" si="52"/>
        <v>200 4000C - 355 F P S SDW 4</v>
      </c>
      <c r="AH286" s="101" t="str">
        <f t="shared" si="53"/>
        <v>240499 - Cesar E. Valenzuela Martinez</v>
      </c>
      <c r="AI286" s="102" t="str">
        <f t="shared" si="54"/>
        <v>Jesus Lopez's Crew</v>
      </c>
    </row>
    <row r="287" spans="1:35" ht="15.75" x14ac:dyDescent="0.25">
      <c r="A287" s="153">
        <v>604803</v>
      </c>
      <c r="B287" s="153" t="s">
        <v>828</v>
      </c>
      <c r="C287" s="153" t="s">
        <v>829</v>
      </c>
      <c r="D287" s="153" t="s">
        <v>73</v>
      </c>
      <c r="E287" s="153" t="s">
        <v>1009</v>
      </c>
      <c r="F287" s="153" t="s">
        <v>75</v>
      </c>
      <c r="G287" s="153" t="s">
        <v>614</v>
      </c>
      <c r="H287" s="153" t="s">
        <v>558</v>
      </c>
      <c r="I287" s="153">
        <v>4</v>
      </c>
      <c r="J287" s="154">
        <v>45793</v>
      </c>
      <c r="K287" s="153" t="s">
        <v>48</v>
      </c>
      <c r="L287" s="153"/>
      <c r="M287" s="153"/>
      <c r="N287" s="153"/>
      <c r="O287" s="153" t="s">
        <v>829</v>
      </c>
      <c r="P287" s="153" t="s">
        <v>3581</v>
      </c>
      <c r="Q287" s="153"/>
      <c r="R287" s="153" t="s">
        <v>50</v>
      </c>
      <c r="S287" s="153"/>
      <c r="T287" s="153" t="s">
        <v>50</v>
      </c>
      <c r="U287" s="125"/>
      <c r="V287" s="125"/>
      <c r="W287" s="125"/>
      <c r="X287" s="97" t="str">
        <f t="shared" si="44"/>
        <v>2023-032 - IH-345 BRIDGE REHABILITATION</v>
      </c>
      <c r="Y287" s="97" t="str">
        <f>IFERROR(VLOOKUP($D287,PM!$A:$H,2,FALSE),"")</f>
        <v>Eric Giebelhaus</v>
      </c>
      <c r="Z287" s="98">
        <f t="shared" si="45"/>
        <v>45793</v>
      </c>
      <c r="AA287" s="98" t="str">
        <f t="shared" si="46"/>
        <v>Friday</v>
      </c>
      <c r="AB287" s="99" t="str">
        <f t="shared" si="47"/>
        <v>05/16/2025 11:43 AM</v>
      </c>
      <c r="AC287" s="100">
        <f t="shared" si="48"/>
        <v>367</v>
      </c>
      <c r="AD287" s="100" t="str">
        <f t="shared" si="49"/>
        <v>Not Approved On Time</v>
      </c>
      <c r="AE287" s="101">
        <f t="shared" si="50"/>
        <v>4</v>
      </c>
      <c r="AF287" s="124" t="str">
        <f t="shared" si="51"/>
        <v/>
      </c>
      <c r="AG287" s="101" t="str">
        <f t="shared" si="52"/>
        <v>9000 100S - SAFETY SCHED</v>
      </c>
      <c r="AH287" s="101" t="str">
        <f t="shared" si="53"/>
        <v>800072 - Mario Moya</v>
      </c>
      <c r="AI287" s="102" t="str">
        <f t="shared" si="54"/>
        <v/>
      </c>
    </row>
    <row r="288" spans="1:35" ht="15.75" x14ac:dyDescent="0.25">
      <c r="A288" s="153">
        <v>603545</v>
      </c>
      <c r="B288" s="153" t="s">
        <v>1958</v>
      </c>
      <c r="C288" s="153" t="s">
        <v>1959</v>
      </c>
      <c r="D288" s="153" t="s">
        <v>948</v>
      </c>
      <c r="E288" s="153" t="s">
        <v>949</v>
      </c>
      <c r="F288" s="153" t="s">
        <v>75</v>
      </c>
      <c r="G288" s="153" t="s">
        <v>827</v>
      </c>
      <c r="H288" s="153" t="s">
        <v>558</v>
      </c>
      <c r="I288" s="153">
        <v>3</v>
      </c>
      <c r="J288" s="154">
        <v>45790</v>
      </c>
      <c r="K288" s="153" t="s">
        <v>48</v>
      </c>
      <c r="L288" s="153"/>
      <c r="M288" s="153"/>
      <c r="N288" s="153"/>
      <c r="O288" s="153" t="s">
        <v>1959</v>
      </c>
      <c r="P288" s="153" t="s">
        <v>1962</v>
      </c>
      <c r="Q288" s="153"/>
      <c r="R288" s="153" t="s">
        <v>50</v>
      </c>
      <c r="S288" s="153"/>
      <c r="T288" s="153" t="s">
        <v>50</v>
      </c>
      <c r="U288" s="125"/>
      <c r="V288" s="125"/>
      <c r="W288" s="125"/>
      <c r="X288" s="97" t="str">
        <f t="shared" si="44"/>
        <v>2025-007 - SM-Dallas SH 310 Intersection</v>
      </c>
      <c r="Y288" s="97" t="str">
        <f>IFERROR(VLOOKUP($D288,PM!$A:$H,2,FALSE),"")</f>
        <v/>
      </c>
      <c r="Z288" s="98">
        <f t="shared" si="45"/>
        <v>45790</v>
      </c>
      <c r="AA288" s="98" t="str">
        <f t="shared" si="46"/>
        <v>Tuesday</v>
      </c>
      <c r="AB288" s="99" t="str">
        <f t="shared" si="47"/>
        <v>05/13/2025 7:02 PM</v>
      </c>
      <c r="AC288" s="100">
        <f t="shared" si="48"/>
        <v>367</v>
      </c>
      <c r="AD288" s="100" t="str">
        <f t="shared" si="49"/>
        <v>Not Approved On Time</v>
      </c>
      <c r="AE288" s="101">
        <f t="shared" si="50"/>
        <v>3</v>
      </c>
      <c r="AF288" s="124" t="str">
        <f t="shared" si="51"/>
        <v/>
      </c>
      <c r="AG288" s="101" t="str">
        <f t="shared" si="52"/>
        <v>9000 100S - Safety/Survey/Scheduling</v>
      </c>
      <c r="AH288" s="101" t="str">
        <f t="shared" si="53"/>
        <v>800070 - Juan J. Castro</v>
      </c>
      <c r="AI288" s="102" t="str">
        <f t="shared" si="54"/>
        <v/>
      </c>
    </row>
    <row r="289" spans="1:35" ht="15.75" x14ac:dyDescent="0.25">
      <c r="A289" s="153">
        <v>605476</v>
      </c>
      <c r="B289" s="153" t="s">
        <v>597</v>
      </c>
      <c r="C289" s="153" t="s">
        <v>598</v>
      </c>
      <c r="D289" s="153" t="s">
        <v>95</v>
      </c>
      <c r="E289" s="153" t="s">
        <v>96</v>
      </c>
      <c r="F289" s="153" t="s">
        <v>727</v>
      </c>
      <c r="G289" s="153" t="s">
        <v>728</v>
      </c>
      <c r="H289" s="153" t="s">
        <v>558</v>
      </c>
      <c r="I289" s="153">
        <v>5</v>
      </c>
      <c r="J289" s="154">
        <v>45793</v>
      </c>
      <c r="K289" s="153" t="s">
        <v>48</v>
      </c>
      <c r="L289" s="153"/>
      <c r="M289" s="153" t="s">
        <v>1006</v>
      </c>
      <c r="N289" s="153" t="s">
        <v>72</v>
      </c>
      <c r="O289" s="153" t="s">
        <v>1005</v>
      </c>
      <c r="P289" s="153" t="s">
        <v>3582</v>
      </c>
      <c r="Q289" s="153"/>
      <c r="R289" s="153" t="s">
        <v>50</v>
      </c>
      <c r="S289" s="153"/>
      <c r="T289" s="153" t="s">
        <v>50</v>
      </c>
      <c r="U289" s="125"/>
      <c r="V289" s="125"/>
      <c r="W289" s="125"/>
      <c r="X289" s="97" t="str">
        <f t="shared" si="44"/>
        <v>2024-004 - City of Dallas Sidewalk 2024</v>
      </c>
      <c r="Y289" s="97" t="str">
        <f>IFERROR(VLOOKUP($D289,PM!$A:$H,2,FALSE),"")</f>
        <v>Adam H. Goode</v>
      </c>
      <c r="Z289" s="98">
        <f t="shared" si="45"/>
        <v>45793</v>
      </c>
      <c r="AA289" s="98" t="str">
        <f t="shared" si="46"/>
        <v>Friday</v>
      </c>
      <c r="AB289" s="99" t="str">
        <f t="shared" si="47"/>
        <v>05/19/2025 6:50 AM</v>
      </c>
      <c r="AC289" s="100">
        <f t="shared" si="48"/>
        <v>367</v>
      </c>
      <c r="AD289" s="100" t="str">
        <f t="shared" si="49"/>
        <v>Not Approved On Time</v>
      </c>
      <c r="AE289" s="101">
        <f t="shared" si="50"/>
        <v>5</v>
      </c>
      <c r="AF289" s="124" t="str">
        <f t="shared" si="51"/>
        <v/>
      </c>
      <c r="AG289" s="101" t="str">
        <f t="shared" si="52"/>
        <v>200 4000B - 355 FG SDW 4</v>
      </c>
      <c r="AH289" s="101" t="str">
        <f t="shared" si="53"/>
        <v>240089 - Miguel A. Sotelo</v>
      </c>
      <c r="AI289" s="102" t="str">
        <f t="shared" si="54"/>
        <v>Daniel Lopez's Crew</v>
      </c>
    </row>
    <row r="290" spans="1:35" ht="15.75" x14ac:dyDescent="0.25">
      <c r="A290" s="153">
        <v>605473</v>
      </c>
      <c r="B290" s="153" t="s">
        <v>597</v>
      </c>
      <c r="C290" s="153" t="s">
        <v>598</v>
      </c>
      <c r="D290" s="153" t="s">
        <v>95</v>
      </c>
      <c r="E290" s="153" t="s">
        <v>96</v>
      </c>
      <c r="F290" s="153" t="s">
        <v>1901</v>
      </c>
      <c r="G290" s="153" t="s">
        <v>1902</v>
      </c>
      <c r="H290" s="153" t="s">
        <v>558</v>
      </c>
      <c r="I290" s="153">
        <v>5</v>
      </c>
      <c r="J290" s="154">
        <v>45793</v>
      </c>
      <c r="K290" s="153" t="s">
        <v>48</v>
      </c>
      <c r="L290" s="153"/>
      <c r="M290" s="153" t="s">
        <v>1006</v>
      </c>
      <c r="N290" s="153" t="s">
        <v>72</v>
      </c>
      <c r="O290" s="153" t="s">
        <v>1005</v>
      </c>
      <c r="P290" s="153" t="s">
        <v>3583</v>
      </c>
      <c r="Q290" s="153"/>
      <c r="R290" s="153" t="s">
        <v>50</v>
      </c>
      <c r="S290" s="153"/>
      <c r="T290" s="153" t="s">
        <v>50</v>
      </c>
      <c r="U290" s="125"/>
      <c r="V290" s="125"/>
      <c r="W290" s="125"/>
      <c r="X290" s="97" t="str">
        <f t="shared" si="44"/>
        <v>2024-004 - City of Dallas Sidewalk 2024</v>
      </c>
      <c r="Y290" s="97" t="str">
        <f>IFERROR(VLOOKUP($D290,PM!$A:$H,2,FALSE),"")</f>
        <v>Adam H. Goode</v>
      </c>
      <c r="Z290" s="98">
        <f t="shared" si="45"/>
        <v>45793</v>
      </c>
      <c r="AA290" s="98" t="str">
        <f t="shared" si="46"/>
        <v>Friday</v>
      </c>
      <c r="AB290" s="99" t="str">
        <f t="shared" si="47"/>
        <v>05/19/2025 6:48 AM</v>
      </c>
      <c r="AC290" s="100">
        <f t="shared" si="48"/>
        <v>367</v>
      </c>
      <c r="AD290" s="100" t="str">
        <f t="shared" si="49"/>
        <v>Not Approved On Time</v>
      </c>
      <c r="AE290" s="101">
        <f t="shared" si="50"/>
        <v>5</v>
      </c>
      <c r="AF290" s="124" t="str">
        <f t="shared" si="51"/>
        <v/>
      </c>
      <c r="AG290" s="101" t="str">
        <f t="shared" si="52"/>
        <v>370 4000A - 463 FG PVMT 8</v>
      </c>
      <c r="AH290" s="101" t="str">
        <f t="shared" si="53"/>
        <v>240089 - Miguel A. Sotelo</v>
      </c>
      <c r="AI290" s="102" t="str">
        <f t="shared" si="54"/>
        <v>Daniel Lopez's Crew</v>
      </c>
    </row>
    <row r="291" spans="1:35" ht="15.75" x14ac:dyDescent="0.25">
      <c r="A291" s="153">
        <v>604158</v>
      </c>
      <c r="B291" s="153" t="s">
        <v>597</v>
      </c>
      <c r="C291" s="153" t="s">
        <v>598</v>
      </c>
      <c r="D291" s="153" t="s">
        <v>95</v>
      </c>
      <c r="E291" s="153" t="s">
        <v>96</v>
      </c>
      <c r="F291" s="153" t="s">
        <v>727</v>
      </c>
      <c r="G291" s="153" t="s">
        <v>728</v>
      </c>
      <c r="H291" s="153" t="s">
        <v>558</v>
      </c>
      <c r="I291" s="153">
        <v>7</v>
      </c>
      <c r="J291" s="154">
        <v>45791</v>
      </c>
      <c r="K291" s="153" t="s">
        <v>48</v>
      </c>
      <c r="L291" s="153"/>
      <c r="M291" s="153" t="s">
        <v>1006</v>
      </c>
      <c r="N291" s="153" t="s">
        <v>72</v>
      </c>
      <c r="O291" s="153" t="s">
        <v>1005</v>
      </c>
      <c r="P291" s="153" t="s">
        <v>2612</v>
      </c>
      <c r="Q291" s="153"/>
      <c r="R291" s="153" t="s">
        <v>50</v>
      </c>
      <c r="S291" s="153"/>
      <c r="T291" s="153" t="s">
        <v>50</v>
      </c>
      <c r="U291" s="125"/>
      <c r="V291" s="125"/>
      <c r="W291" s="125"/>
      <c r="X291" s="97" t="str">
        <f t="shared" si="44"/>
        <v>2024-004 - City of Dallas Sidewalk 2024</v>
      </c>
      <c r="Y291" s="97" t="str">
        <f>IFERROR(VLOOKUP($D291,PM!$A:$H,2,FALSE),"")</f>
        <v>Adam H. Goode</v>
      </c>
      <c r="Z291" s="98">
        <f t="shared" si="45"/>
        <v>45791</v>
      </c>
      <c r="AA291" s="98" t="str">
        <f t="shared" si="46"/>
        <v>Wednesday</v>
      </c>
      <c r="AB291" s="99" t="str">
        <f t="shared" si="47"/>
        <v>05/15/2025 6:31 AM</v>
      </c>
      <c r="AC291" s="100">
        <f t="shared" si="48"/>
        <v>367</v>
      </c>
      <c r="AD291" s="100" t="str">
        <f t="shared" si="49"/>
        <v>Not Approved On Time</v>
      </c>
      <c r="AE291" s="101">
        <f t="shared" si="50"/>
        <v>7</v>
      </c>
      <c r="AF291" s="124" t="str">
        <f t="shared" si="51"/>
        <v/>
      </c>
      <c r="AG291" s="101" t="str">
        <f t="shared" si="52"/>
        <v>200 4000B - 355 FG SDW 4</v>
      </c>
      <c r="AH291" s="101" t="str">
        <f t="shared" si="53"/>
        <v>240089 - Miguel A. Sotelo</v>
      </c>
      <c r="AI291" s="102" t="str">
        <f t="shared" si="54"/>
        <v>Daniel Lopez's Crew</v>
      </c>
    </row>
    <row r="292" spans="1:35" ht="15.75" x14ac:dyDescent="0.25">
      <c r="A292" s="153">
        <v>604162</v>
      </c>
      <c r="B292" s="153" t="s">
        <v>597</v>
      </c>
      <c r="C292" s="153" t="s">
        <v>598</v>
      </c>
      <c r="D292" s="153" t="s">
        <v>95</v>
      </c>
      <c r="E292" s="153" t="s">
        <v>96</v>
      </c>
      <c r="F292" s="153" t="s">
        <v>1982</v>
      </c>
      <c r="G292" s="153" t="s">
        <v>1983</v>
      </c>
      <c r="H292" s="153" t="s">
        <v>558</v>
      </c>
      <c r="I292" s="153">
        <v>3</v>
      </c>
      <c r="J292" s="154">
        <v>45791</v>
      </c>
      <c r="K292" s="153" t="s">
        <v>48</v>
      </c>
      <c r="L292" s="153"/>
      <c r="M292" s="153" t="s">
        <v>1006</v>
      </c>
      <c r="N292" s="153" t="s">
        <v>72</v>
      </c>
      <c r="O292" s="153" t="s">
        <v>1005</v>
      </c>
      <c r="P292" s="153" t="s">
        <v>2611</v>
      </c>
      <c r="Q292" s="153"/>
      <c r="R292" s="153" t="s">
        <v>50</v>
      </c>
      <c r="S292" s="153"/>
      <c r="T292" s="153" t="s">
        <v>50</v>
      </c>
      <c r="U292" s="125"/>
      <c r="V292" s="125"/>
      <c r="W292" s="125"/>
      <c r="X292" s="97" t="str">
        <f t="shared" si="44"/>
        <v>2024-004 - City of Dallas Sidewalk 2024</v>
      </c>
      <c r="Y292" s="97" t="str">
        <f>IFERROR(VLOOKUP($D292,PM!$A:$H,2,FALSE),"")</f>
        <v>Adam H. Goode</v>
      </c>
      <c r="Z292" s="98">
        <f t="shared" si="45"/>
        <v>45791</v>
      </c>
      <c r="AA292" s="98" t="str">
        <f t="shared" si="46"/>
        <v>Wednesday</v>
      </c>
      <c r="AB292" s="99" t="str">
        <f t="shared" si="47"/>
        <v>05/15/2025 6:39 AM</v>
      </c>
      <c r="AC292" s="100">
        <f t="shared" si="48"/>
        <v>367</v>
      </c>
      <c r="AD292" s="100" t="str">
        <f t="shared" si="49"/>
        <v>Not Approved On Time</v>
      </c>
      <c r="AE292" s="101">
        <f t="shared" si="50"/>
        <v>3</v>
      </c>
      <c r="AF292" s="124" t="str">
        <f t="shared" si="51"/>
        <v/>
      </c>
      <c r="AG292" s="101" t="str">
        <f t="shared" si="52"/>
        <v>460 4000A - 623 INS DOWEL SDW LUG</v>
      </c>
      <c r="AH292" s="101" t="str">
        <f t="shared" si="53"/>
        <v>240089 - Miguel A. Sotelo</v>
      </c>
      <c r="AI292" s="102" t="str">
        <f t="shared" si="54"/>
        <v>Daniel Lopez's Crew</v>
      </c>
    </row>
    <row r="293" spans="1:35" ht="15.75" x14ac:dyDescent="0.25">
      <c r="A293" s="153">
        <v>604616</v>
      </c>
      <c r="B293" s="153" t="s">
        <v>597</v>
      </c>
      <c r="C293" s="153" t="s">
        <v>598</v>
      </c>
      <c r="D293" s="153" t="s">
        <v>95</v>
      </c>
      <c r="E293" s="153" t="s">
        <v>96</v>
      </c>
      <c r="F293" s="153" t="s">
        <v>729</v>
      </c>
      <c r="G293" s="153" t="s">
        <v>730</v>
      </c>
      <c r="H293" s="153" t="s">
        <v>558</v>
      </c>
      <c r="I293" s="153">
        <v>5</v>
      </c>
      <c r="J293" s="154">
        <v>45792</v>
      </c>
      <c r="K293" s="153" t="s">
        <v>48</v>
      </c>
      <c r="L293" s="153"/>
      <c r="M293" s="153" t="s">
        <v>1006</v>
      </c>
      <c r="N293" s="153" t="s">
        <v>72</v>
      </c>
      <c r="O293" s="153" t="s">
        <v>1005</v>
      </c>
      <c r="P293" s="153" t="s">
        <v>3054</v>
      </c>
      <c r="Q293" s="153"/>
      <c r="R293" s="153" t="s">
        <v>50</v>
      </c>
      <c r="S293" s="153"/>
      <c r="T293" s="153" t="s">
        <v>50</v>
      </c>
      <c r="U293" s="125"/>
      <c r="V293" s="125"/>
      <c r="W293" s="125"/>
      <c r="X293" s="97" t="str">
        <f t="shared" si="44"/>
        <v>2024-004 - City of Dallas Sidewalk 2024</v>
      </c>
      <c r="Y293" s="97" t="str">
        <f>IFERROR(VLOOKUP($D293,PM!$A:$H,2,FALSE),"")</f>
        <v>Adam H. Goode</v>
      </c>
      <c r="Z293" s="98">
        <f t="shared" si="45"/>
        <v>45792</v>
      </c>
      <c r="AA293" s="98" t="str">
        <f t="shared" si="46"/>
        <v>Thursday</v>
      </c>
      <c r="AB293" s="99" t="str">
        <f t="shared" si="47"/>
        <v>05/16/2025 6:35 AM</v>
      </c>
      <c r="AC293" s="100">
        <f t="shared" si="48"/>
        <v>367</v>
      </c>
      <c r="AD293" s="100" t="str">
        <f t="shared" si="49"/>
        <v>Not Approved On Time</v>
      </c>
      <c r="AE293" s="101">
        <f t="shared" si="50"/>
        <v>5</v>
      </c>
      <c r="AF293" s="124" t="str">
        <f t="shared" si="51"/>
        <v/>
      </c>
      <c r="AG293" s="101" t="str">
        <f t="shared" si="52"/>
        <v>200 4000C - 355 F P S SDW 4</v>
      </c>
      <c r="AH293" s="101" t="str">
        <f t="shared" si="53"/>
        <v>240089 - Miguel A. Sotelo</v>
      </c>
      <c r="AI293" s="102" t="str">
        <f t="shared" si="54"/>
        <v>Daniel Lopez's Crew</v>
      </c>
    </row>
    <row r="294" spans="1:35" ht="15.75" x14ac:dyDescent="0.25">
      <c r="A294" s="153">
        <v>604617</v>
      </c>
      <c r="B294" s="153" t="s">
        <v>597</v>
      </c>
      <c r="C294" s="153" t="s">
        <v>598</v>
      </c>
      <c r="D294" s="153" t="s">
        <v>95</v>
      </c>
      <c r="E294" s="153" t="s">
        <v>96</v>
      </c>
      <c r="F294" s="153" t="s">
        <v>727</v>
      </c>
      <c r="G294" s="153" t="s">
        <v>728</v>
      </c>
      <c r="H294" s="153" t="s">
        <v>558</v>
      </c>
      <c r="I294" s="153">
        <v>5</v>
      </c>
      <c r="J294" s="154">
        <v>45792</v>
      </c>
      <c r="K294" s="153" t="s">
        <v>48</v>
      </c>
      <c r="L294" s="153"/>
      <c r="M294" s="153" t="s">
        <v>1006</v>
      </c>
      <c r="N294" s="153" t="s">
        <v>72</v>
      </c>
      <c r="O294" s="153" t="s">
        <v>1005</v>
      </c>
      <c r="P294" s="153" t="s">
        <v>3054</v>
      </c>
      <c r="Q294" s="153"/>
      <c r="R294" s="153" t="s">
        <v>50</v>
      </c>
      <c r="S294" s="153"/>
      <c r="T294" s="153" t="s">
        <v>50</v>
      </c>
      <c r="U294" s="125"/>
      <c r="V294" s="125"/>
      <c r="W294" s="125"/>
      <c r="X294" s="97" t="str">
        <f t="shared" si="44"/>
        <v>2024-004 - City of Dallas Sidewalk 2024</v>
      </c>
      <c r="Y294" s="97" t="str">
        <f>IFERROR(VLOOKUP($D294,PM!$A:$H,2,FALSE),"")</f>
        <v>Adam H. Goode</v>
      </c>
      <c r="Z294" s="98">
        <f t="shared" si="45"/>
        <v>45792</v>
      </c>
      <c r="AA294" s="98" t="str">
        <f t="shared" si="46"/>
        <v>Thursday</v>
      </c>
      <c r="AB294" s="99" t="str">
        <f t="shared" si="47"/>
        <v>05/16/2025 6:35 AM</v>
      </c>
      <c r="AC294" s="100">
        <f t="shared" si="48"/>
        <v>367</v>
      </c>
      <c r="AD294" s="100" t="str">
        <f t="shared" si="49"/>
        <v>Not Approved On Time</v>
      </c>
      <c r="AE294" s="101">
        <f t="shared" si="50"/>
        <v>5</v>
      </c>
      <c r="AF294" s="124" t="str">
        <f t="shared" si="51"/>
        <v/>
      </c>
      <c r="AG294" s="101" t="str">
        <f t="shared" si="52"/>
        <v>200 4000B - 355 FG SDW 4</v>
      </c>
      <c r="AH294" s="101" t="str">
        <f t="shared" si="53"/>
        <v>240089 - Miguel A. Sotelo</v>
      </c>
      <c r="AI294" s="102" t="str">
        <f t="shared" si="54"/>
        <v>Daniel Lopez's Crew</v>
      </c>
    </row>
    <row r="295" spans="1:35" ht="15.75" x14ac:dyDescent="0.25">
      <c r="A295" s="153">
        <v>605479</v>
      </c>
      <c r="B295" s="153" t="s">
        <v>595</v>
      </c>
      <c r="C295" s="153" t="s">
        <v>596</v>
      </c>
      <c r="D295" s="153" t="s">
        <v>95</v>
      </c>
      <c r="E295" s="153" t="s">
        <v>96</v>
      </c>
      <c r="F295" s="153" t="s">
        <v>975</v>
      </c>
      <c r="G295" s="153" t="s">
        <v>976</v>
      </c>
      <c r="H295" s="153" t="s">
        <v>558</v>
      </c>
      <c r="I295" s="153">
        <v>5</v>
      </c>
      <c r="J295" s="154">
        <v>45793</v>
      </c>
      <c r="K295" s="153" t="s">
        <v>48</v>
      </c>
      <c r="L295" s="153"/>
      <c r="M295" s="153" t="s">
        <v>1006</v>
      </c>
      <c r="N295" s="153" t="s">
        <v>72</v>
      </c>
      <c r="O295" s="153" t="s">
        <v>1005</v>
      </c>
      <c r="P295" s="153" t="s">
        <v>3584</v>
      </c>
      <c r="Q295" s="153"/>
      <c r="R295" s="153" t="s">
        <v>50</v>
      </c>
      <c r="S295" s="153"/>
      <c r="T295" s="153" t="s">
        <v>50</v>
      </c>
      <c r="U295" s="125"/>
      <c r="V295" s="125"/>
      <c r="W295" s="125"/>
      <c r="X295" s="97" t="str">
        <f t="shared" si="44"/>
        <v>2024-004 - City of Dallas Sidewalk 2024</v>
      </c>
      <c r="Y295" s="97" t="str">
        <f>IFERROR(VLOOKUP($D295,PM!$A:$H,2,FALSE),"")</f>
        <v>Adam H. Goode</v>
      </c>
      <c r="Z295" s="98">
        <f t="shared" si="45"/>
        <v>45793</v>
      </c>
      <c r="AA295" s="98" t="str">
        <f t="shared" si="46"/>
        <v>Friday</v>
      </c>
      <c r="AB295" s="99" t="str">
        <f t="shared" si="47"/>
        <v>05/19/2025 6:51 AM</v>
      </c>
      <c r="AC295" s="100">
        <f t="shared" si="48"/>
        <v>367</v>
      </c>
      <c r="AD295" s="100" t="str">
        <f t="shared" si="49"/>
        <v>Not Approved On Time</v>
      </c>
      <c r="AE295" s="101">
        <f t="shared" si="50"/>
        <v>5</v>
      </c>
      <c r="AF295" s="124" t="str">
        <f t="shared" si="51"/>
        <v/>
      </c>
      <c r="AG295" s="101" t="str">
        <f t="shared" si="52"/>
        <v>250 4000B - 455 F P S CURB 18</v>
      </c>
      <c r="AH295" s="101" t="str">
        <f t="shared" si="53"/>
        <v>240077 - Fernando Romo-Mendez</v>
      </c>
      <c r="AI295" s="102" t="str">
        <f t="shared" si="54"/>
        <v>Daniel Lopez's Crew</v>
      </c>
    </row>
    <row r="296" spans="1:35" ht="15.75" x14ac:dyDescent="0.25">
      <c r="A296" s="153">
        <v>605472</v>
      </c>
      <c r="B296" s="153" t="s">
        <v>595</v>
      </c>
      <c r="C296" s="153" t="s">
        <v>596</v>
      </c>
      <c r="D296" s="153" t="s">
        <v>95</v>
      </c>
      <c r="E296" s="153" t="s">
        <v>96</v>
      </c>
      <c r="F296" s="153" t="s">
        <v>1901</v>
      </c>
      <c r="G296" s="153" t="s">
        <v>1902</v>
      </c>
      <c r="H296" s="153" t="s">
        <v>558</v>
      </c>
      <c r="I296" s="153">
        <v>5</v>
      </c>
      <c r="J296" s="154">
        <v>45793</v>
      </c>
      <c r="K296" s="153" t="s">
        <v>48</v>
      </c>
      <c r="L296" s="153"/>
      <c r="M296" s="153" t="s">
        <v>1006</v>
      </c>
      <c r="N296" s="153" t="s">
        <v>72</v>
      </c>
      <c r="O296" s="153" t="s">
        <v>1005</v>
      </c>
      <c r="P296" s="153" t="s">
        <v>3583</v>
      </c>
      <c r="Q296" s="153"/>
      <c r="R296" s="153" t="s">
        <v>50</v>
      </c>
      <c r="S296" s="153"/>
      <c r="T296" s="153" t="s">
        <v>50</v>
      </c>
      <c r="U296" s="125"/>
      <c r="V296" s="125"/>
      <c r="W296" s="125"/>
      <c r="X296" s="97" t="str">
        <f t="shared" si="44"/>
        <v>2024-004 - City of Dallas Sidewalk 2024</v>
      </c>
      <c r="Y296" s="97" t="str">
        <f>IFERROR(VLOOKUP($D296,PM!$A:$H,2,FALSE),"")</f>
        <v>Adam H. Goode</v>
      </c>
      <c r="Z296" s="98">
        <f t="shared" si="45"/>
        <v>45793</v>
      </c>
      <c r="AA296" s="98" t="str">
        <f t="shared" si="46"/>
        <v>Friday</v>
      </c>
      <c r="AB296" s="99" t="str">
        <f t="shared" si="47"/>
        <v>05/19/2025 6:48 AM</v>
      </c>
      <c r="AC296" s="100">
        <f t="shared" si="48"/>
        <v>367</v>
      </c>
      <c r="AD296" s="100" t="str">
        <f t="shared" si="49"/>
        <v>Not Approved On Time</v>
      </c>
      <c r="AE296" s="101">
        <f t="shared" si="50"/>
        <v>5</v>
      </c>
      <c r="AF296" s="124" t="str">
        <f t="shared" si="51"/>
        <v/>
      </c>
      <c r="AG296" s="101" t="str">
        <f t="shared" si="52"/>
        <v>370 4000A - 463 FG PVMT 8</v>
      </c>
      <c r="AH296" s="101" t="str">
        <f t="shared" si="53"/>
        <v>240077 - Fernando Romo-Mendez</v>
      </c>
      <c r="AI296" s="102" t="str">
        <f t="shared" si="54"/>
        <v>Daniel Lopez's Crew</v>
      </c>
    </row>
    <row r="297" spans="1:35" ht="15.75" x14ac:dyDescent="0.25">
      <c r="A297" s="153">
        <v>604153</v>
      </c>
      <c r="B297" s="153" t="s">
        <v>595</v>
      </c>
      <c r="C297" s="153" t="s">
        <v>596</v>
      </c>
      <c r="D297" s="153" t="s">
        <v>95</v>
      </c>
      <c r="E297" s="153" t="s">
        <v>96</v>
      </c>
      <c r="F297" s="153" t="s">
        <v>729</v>
      </c>
      <c r="G297" s="153" t="s">
        <v>730</v>
      </c>
      <c r="H297" s="153" t="s">
        <v>558</v>
      </c>
      <c r="I297" s="153">
        <v>3</v>
      </c>
      <c r="J297" s="154">
        <v>45791</v>
      </c>
      <c r="K297" s="153" t="s">
        <v>48</v>
      </c>
      <c r="L297" s="153"/>
      <c r="M297" s="153" t="s">
        <v>1006</v>
      </c>
      <c r="N297" s="153" t="s">
        <v>72</v>
      </c>
      <c r="O297" s="153" t="s">
        <v>1005</v>
      </c>
      <c r="P297" s="153" t="s">
        <v>2612</v>
      </c>
      <c r="Q297" s="153"/>
      <c r="R297" s="153" t="s">
        <v>50</v>
      </c>
      <c r="S297" s="153"/>
      <c r="T297" s="153" t="s">
        <v>50</v>
      </c>
      <c r="U297" s="125"/>
      <c r="V297" s="125"/>
      <c r="W297" s="125"/>
      <c r="X297" s="97" t="str">
        <f t="shared" si="44"/>
        <v>2024-004 - City of Dallas Sidewalk 2024</v>
      </c>
      <c r="Y297" s="97" t="str">
        <f>IFERROR(VLOOKUP($D297,PM!$A:$H,2,FALSE),"")</f>
        <v>Adam H. Goode</v>
      </c>
      <c r="Z297" s="98">
        <f t="shared" si="45"/>
        <v>45791</v>
      </c>
      <c r="AA297" s="98" t="str">
        <f t="shared" si="46"/>
        <v>Wednesday</v>
      </c>
      <c r="AB297" s="99" t="str">
        <f t="shared" si="47"/>
        <v>05/15/2025 6:31 AM</v>
      </c>
      <c r="AC297" s="100">
        <f t="shared" si="48"/>
        <v>367</v>
      </c>
      <c r="AD297" s="100" t="str">
        <f t="shared" si="49"/>
        <v>Not Approved On Time</v>
      </c>
      <c r="AE297" s="101">
        <f t="shared" si="50"/>
        <v>3</v>
      </c>
      <c r="AF297" s="124" t="str">
        <f t="shared" si="51"/>
        <v/>
      </c>
      <c r="AG297" s="101" t="str">
        <f t="shared" si="52"/>
        <v>200 4000C - 355 F P S SDW 4</v>
      </c>
      <c r="AH297" s="101" t="str">
        <f t="shared" si="53"/>
        <v>240077 - Fernando Romo-Mendez</v>
      </c>
      <c r="AI297" s="102" t="str">
        <f t="shared" si="54"/>
        <v>Daniel Lopez's Crew</v>
      </c>
    </row>
    <row r="298" spans="1:35" ht="15.75" x14ac:dyDescent="0.25">
      <c r="A298" s="153">
        <v>604154</v>
      </c>
      <c r="B298" s="153" t="s">
        <v>595</v>
      </c>
      <c r="C298" s="153" t="s">
        <v>596</v>
      </c>
      <c r="D298" s="153" t="s">
        <v>95</v>
      </c>
      <c r="E298" s="153" t="s">
        <v>96</v>
      </c>
      <c r="F298" s="153" t="s">
        <v>727</v>
      </c>
      <c r="G298" s="153" t="s">
        <v>728</v>
      </c>
      <c r="H298" s="153" t="s">
        <v>558</v>
      </c>
      <c r="I298" s="153">
        <v>7</v>
      </c>
      <c r="J298" s="154">
        <v>45791</v>
      </c>
      <c r="K298" s="153" t="s">
        <v>48</v>
      </c>
      <c r="L298" s="153"/>
      <c r="M298" s="153" t="s">
        <v>1006</v>
      </c>
      <c r="N298" s="153" t="s">
        <v>72</v>
      </c>
      <c r="O298" s="153" t="s">
        <v>1005</v>
      </c>
      <c r="P298" s="153" t="s">
        <v>2612</v>
      </c>
      <c r="Q298" s="153"/>
      <c r="R298" s="153" t="s">
        <v>50</v>
      </c>
      <c r="S298" s="153"/>
      <c r="T298" s="153" t="s">
        <v>50</v>
      </c>
      <c r="U298" s="125"/>
      <c r="V298" s="125"/>
      <c r="W298" s="125"/>
      <c r="X298" s="97" t="str">
        <f t="shared" si="44"/>
        <v>2024-004 - City of Dallas Sidewalk 2024</v>
      </c>
      <c r="Y298" s="97" t="str">
        <f>IFERROR(VLOOKUP($D298,PM!$A:$H,2,FALSE),"")</f>
        <v>Adam H. Goode</v>
      </c>
      <c r="Z298" s="98">
        <f t="shared" si="45"/>
        <v>45791</v>
      </c>
      <c r="AA298" s="98" t="str">
        <f t="shared" si="46"/>
        <v>Wednesday</v>
      </c>
      <c r="AB298" s="99" t="str">
        <f t="shared" si="47"/>
        <v>05/15/2025 6:31 AM</v>
      </c>
      <c r="AC298" s="100">
        <f t="shared" si="48"/>
        <v>367</v>
      </c>
      <c r="AD298" s="100" t="str">
        <f t="shared" si="49"/>
        <v>Not Approved On Time</v>
      </c>
      <c r="AE298" s="101">
        <f t="shared" si="50"/>
        <v>7</v>
      </c>
      <c r="AF298" s="124" t="str">
        <f t="shared" si="51"/>
        <v/>
      </c>
      <c r="AG298" s="101" t="str">
        <f t="shared" si="52"/>
        <v>200 4000B - 355 FG SDW 4</v>
      </c>
      <c r="AH298" s="101" t="str">
        <f t="shared" si="53"/>
        <v>240077 - Fernando Romo-Mendez</v>
      </c>
      <c r="AI298" s="102" t="str">
        <f t="shared" si="54"/>
        <v>Daniel Lopez's Crew</v>
      </c>
    </row>
    <row r="299" spans="1:35" ht="15.75" x14ac:dyDescent="0.25">
      <c r="A299" s="153">
        <v>605474</v>
      </c>
      <c r="B299" s="153" t="s">
        <v>593</v>
      </c>
      <c r="C299" s="153" t="s">
        <v>594</v>
      </c>
      <c r="D299" s="153" t="s">
        <v>95</v>
      </c>
      <c r="E299" s="153" t="s">
        <v>96</v>
      </c>
      <c r="F299" s="153" t="s">
        <v>727</v>
      </c>
      <c r="G299" s="153" t="s">
        <v>728</v>
      </c>
      <c r="H299" s="153" t="s">
        <v>558</v>
      </c>
      <c r="I299" s="153">
        <v>5</v>
      </c>
      <c r="J299" s="154">
        <v>45793</v>
      </c>
      <c r="K299" s="153" t="s">
        <v>48</v>
      </c>
      <c r="L299" s="153"/>
      <c r="M299" s="153" t="s">
        <v>1006</v>
      </c>
      <c r="N299" s="153" t="s">
        <v>72</v>
      </c>
      <c r="O299" s="153" t="s">
        <v>1005</v>
      </c>
      <c r="P299" s="153" t="s">
        <v>3582</v>
      </c>
      <c r="Q299" s="153"/>
      <c r="R299" s="153" t="s">
        <v>50</v>
      </c>
      <c r="S299" s="153"/>
      <c r="T299" s="153" t="s">
        <v>50</v>
      </c>
      <c r="U299" s="125"/>
      <c r="V299" s="125"/>
      <c r="W299" s="125"/>
      <c r="X299" s="97" t="str">
        <f t="shared" si="44"/>
        <v>2024-004 - City of Dallas Sidewalk 2024</v>
      </c>
      <c r="Y299" s="97" t="str">
        <f>IFERROR(VLOOKUP($D299,PM!$A:$H,2,FALSE),"")</f>
        <v>Adam H. Goode</v>
      </c>
      <c r="Z299" s="98">
        <f t="shared" si="45"/>
        <v>45793</v>
      </c>
      <c r="AA299" s="98" t="str">
        <f t="shared" si="46"/>
        <v>Friday</v>
      </c>
      <c r="AB299" s="99" t="str">
        <f t="shared" si="47"/>
        <v>05/19/2025 6:50 AM</v>
      </c>
      <c r="AC299" s="100">
        <f t="shared" si="48"/>
        <v>367</v>
      </c>
      <c r="AD299" s="100" t="str">
        <f t="shared" si="49"/>
        <v>Not Approved On Time</v>
      </c>
      <c r="AE299" s="101">
        <f t="shared" si="50"/>
        <v>5</v>
      </c>
      <c r="AF299" s="124" t="str">
        <f t="shared" si="51"/>
        <v/>
      </c>
      <c r="AG299" s="101" t="str">
        <f t="shared" si="52"/>
        <v>200 4000B - 355 FG SDW 4</v>
      </c>
      <c r="AH299" s="101" t="str">
        <f t="shared" si="53"/>
        <v>240601 - Ernesto Orrostieta Hernandez</v>
      </c>
      <c r="AI299" s="102" t="str">
        <f t="shared" si="54"/>
        <v>Daniel Lopez's Crew</v>
      </c>
    </row>
    <row r="300" spans="1:35" ht="15.75" x14ac:dyDescent="0.25">
      <c r="A300" s="153">
        <v>605475</v>
      </c>
      <c r="B300" s="153" t="s">
        <v>593</v>
      </c>
      <c r="C300" s="153" t="s">
        <v>594</v>
      </c>
      <c r="D300" s="153" t="s">
        <v>95</v>
      </c>
      <c r="E300" s="153" t="s">
        <v>96</v>
      </c>
      <c r="F300" s="153" t="s">
        <v>1901</v>
      </c>
      <c r="G300" s="153" t="s">
        <v>1902</v>
      </c>
      <c r="H300" s="153" t="s">
        <v>558</v>
      </c>
      <c r="I300" s="153">
        <v>5</v>
      </c>
      <c r="J300" s="154">
        <v>45793</v>
      </c>
      <c r="K300" s="153" t="s">
        <v>48</v>
      </c>
      <c r="L300" s="153"/>
      <c r="M300" s="153" t="s">
        <v>1006</v>
      </c>
      <c r="N300" s="153" t="s">
        <v>72</v>
      </c>
      <c r="O300" s="153" t="s">
        <v>1005</v>
      </c>
      <c r="P300" s="153" t="s">
        <v>3582</v>
      </c>
      <c r="Q300" s="153"/>
      <c r="R300" s="153" t="s">
        <v>50</v>
      </c>
      <c r="S300" s="153"/>
      <c r="T300" s="153" t="s">
        <v>50</v>
      </c>
      <c r="U300" s="125"/>
      <c r="V300" s="125"/>
      <c r="W300" s="125"/>
      <c r="X300" s="97" t="str">
        <f t="shared" si="44"/>
        <v>2024-004 - City of Dallas Sidewalk 2024</v>
      </c>
      <c r="Y300" s="97" t="str">
        <f>IFERROR(VLOOKUP($D300,PM!$A:$H,2,FALSE),"")</f>
        <v>Adam H. Goode</v>
      </c>
      <c r="Z300" s="98">
        <f t="shared" si="45"/>
        <v>45793</v>
      </c>
      <c r="AA300" s="98" t="str">
        <f t="shared" si="46"/>
        <v>Friday</v>
      </c>
      <c r="AB300" s="99" t="str">
        <f t="shared" si="47"/>
        <v>05/19/2025 6:50 AM</v>
      </c>
      <c r="AC300" s="100">
        <f t="shared" si="48"/>
        <v>367</v>
      </c>
      <c r="AD300" s="100" t="str">
        <f t="shared" si="49"/>
        <v>Not Approved On Time</v>
      </c>
      <c r="AE300" s="101">
        <f t="shared" si="50"/>
        <v>5</v>
      </c>
      <c r="AF300" s="124" t="str">
        <f t="shared" si="51"/>
        <v/>
      </c>
      <c r="AG300" s="101" t="str">
        <f t="shared" si="52"/>
        <v>370 4000A - 463 FG PVMT 8</v>
      </c>
      <c r="AH300" s="101" t="str">
        <f t="shared" si="53"/>
        <v>240601 - Ernesto Orrostieta Hernandez</v>
      </c>
      <c r="AI300" s="102" t="str">
        <f t="shared" si="54"/>
        <v>Daniel Lopez's Crew</v>
      </c>
    </row>
    <row r="301" spans="1:35" ht="15.75" x14ac:dyDescent="0.25">
      <c r="A301" s="153">
        <v>604618</v>
      </c>
      <c r="B301" s="153" t="s">
        <v>593</v>
      </c>
      <c r="C301" s="153" t="s">
        <v>594</v>
      </c>
      <c r="D301" s="153" t="s">
        <v>95</v>
      </c>
      <c r="E301" s="153" t="s">
        <v>96</v>
      </c>
      <c r="F301" s="153" t="s">
        <v>729</v>
      </c>
      <c r="G301" s="153" t="s">
        <v>730</v>
      </c>
      <c r="H301" s="153" t="s">
        <v>558</v>
      </c>
      <c r="I301" s="153">
        <v>5</v>
      </c>
      <c r="J301" s="154">
        <v>45792</v>
      </c>
      <c r="K301" s="153" t="s">
        <v>48</v>
      </c>
      <c r="L301" s="153"/>
      <c r="M301" s="153" t="s">
        <v>1006</v>
      </c>
      <c r="N301" s="153" t="s">
        <v>72</v>
      </c>
      <c r="O301" s="153" t="s">
        <v>1005</v>
      </c>
      <c r="P301" s="153" t="s">
        <v>3054</v>
      </c>
      <c r="Q301" s="153"/>
      <c r="R301" s="153" t="s">
        <v>50</v>
      </c>
      <c r="S301" s="153"/>
      <c r="T301" s="153" t="s">
        <v>50</v>
      </c>
      <c r="U301" s="125"/>
      <c r="V301" s="125"/>
      <c r="W301" s="125"/>
      <c r="X301" s="97" t="str">
        <f t="shared" si="44"/>
        <v>2024-004 - City of Dallas Sidewalk 2024</v>
      </c>
      <c r="Y301" s="97" t="str">
        <f>IFERROR(VLOOKUP($D301,PM!$A:$H,2,FALSE),"")</f>
        <v>Adam H. Goode</v>
      </c>
      <c r="Z301" s="98">
        <f t="shared" si="45"/>
        <v>45792</v>
      </c>
      <c r="AA301" s="98" t="str">
        <f t="shared" si="46"/>
        <v>Thursday</v>
      </c>
      <c r="AB301" s="99" t="str">
        <f t="shared" si="47"/>
        <v>05/16/2025 6:35 AM</v>
      </c>
      <c r="AC301" s="100">
        <f t="shared" si="48"/>
        <v>367</v>
      </c>
      <c r="AD301" s="100" t="str">
        <f t="shared" si="49"/>
        <v>Not Approved On Time</v>
      </c>
      <c r="AE301" s="101">
        <f t="shared" si="50"/>
        <v>5</v>
      </c>
      <c r="AF301" s="124" t="str">
        <f t="shared" si="51"/>
        <v/>
      </c>
      <c r="AG301" s="101" t="str">
        <f t="shared" si="52"/>
        <v>200 4000C - 355 F P S SDW 4</v>
      </c>
      <c r="AH301" s="101" t="str">
        <f t="shared" si="53"/>
        <v>240601 - Ernesto Orrostieta Hernandez</v>
      </c>
      <c r="AI301" s="102" t="str">
        <f t="shared" si="54"/>
        <v>Daniel Lopez's Crew</v>
      </c>
    </row>
    <row r="302" spans="1:35" ht="15.75" x14ac:dyDescent="0.25">
      <c r="A302" s="153">
        <v>604619</v>
      </c>
      <c r="B302" s="153" t="s">
        <v>593</v>
      </c>
      <c r="C302" s="153" t="s">
        <v>594</v>
      </c>
      <c r="D302" s="153" t="s">
        <v>95</v>
      </c>
      <c r="E302" s="153" t="s">
        <v>96</v>
      </c>
      <c r="F302" s="153" t="s">
        <v>727</v>
      </c>
      <c r="G302" s="153" t="s">
        <v>728</v>
      </c>
      <c r="H302" s="153" t="s">
        <v>558</v>
      </c>
      <c r="I302" s="153">
        <v>5</v>
      </c>
      <c r="J302" s="154">
        <v>45792</v>
      </c>
      <c r="K302" s="153" t="s">
        <v>48</v>
      </c>
      <c r="L302" s="153"/>
      <c r="M302" s="153" t="s">
        <v>1006</v>
      </c>
      <c r="N302" s="153" t="s">
        <v>72</v>
      </c>
      <c r="O302" s="153" t="s">
        <v>1005</v>
      </c>
      <c r="P302" s="153" t="s">
        <v>3054</v>
      </c>
      <c r="Q302" s="153"/>
      <c r="R302" s="153" t="s">
        <v>50</v>
      </c>
      <c r="S302" s="153"/>
      <c r="T302" s="153" t="s">
        <v>50</v>
      </c>
      <c r="U302" s="125"/>
      <c r="V302" s="125"/>
      <c r="W302" s="125"/>
      <c r="X302" s="97" t="str">
        <f t="shared" si="44"/>
        <v>2024-004 - City of Dallas Sidewalk 2024</v>
      </c>
      <c r="Y302" s="97" t="str">
        <f>IFERROR(VLOOKUP($D302,PM!$A:$H,2,FALSE),"")</f>
        <v>Adam H. Goode</v>
      </c>
      <c r="Z302" s="98">
        <f t="shared" si="45"/>
        <v>45792</v>
      </c>
      <c r="AA302" s="98" t="str">
        <f t="shared" si="46"/>
        <v>Thursday</v>
      </c>
      <c r="AB302" s="99" t="str">
        <f t="shared" si="47"/>
        <v>05/16/2025 6:35 AM</v>
      </c>
      <c r="AC302" s="100">
        <f t="shared" si="48"/>
        <v>367</v>
      </c>
      <c r="AD302" s="100" t="str">
        <f t="shared" si="49"/>
        <v>Not Approved On Time</v>
      </c>
      <c r="AE302" s="101">
        <f t="shared" si="50"/>
        <v>5</v>
      </c>
      <c r="AF302" s="124" t="str">
        <f t="shared" si="51"/>
        <v/>
      </c>
      <c r="AG302" s="101" t="str">
        <f t="shared" si="52"/>
        <v>200 4000B - 355 FG SDW 4</v>
      </c>
      <c r="AH302" s="101" t="str">
        <f t="shared" si="53"/>
        <v>240601 - Ernesto Orrostieta Hernandez</v>
      </c>
      <c r="AI302" s="102" t="str">
        <f t="shared" si="54"/>
        <v>Daniel Lopez's Crew</v>
      </c>
    </row>
    <row r="303" spans="1:35" ht="15.75" x14ac:dyDescent="0.25">
      <c r="A303" s="153">
        <v>604614</v>
      </c>
      <c r="B303" s="153" t="s">
        <v>595</v>
      </c>
      <c r="C303" s="153" t="s">
        <v>596</v>
      </c>
      <c r="D303" s="153" t="s">
        <v>95</v>
      </c>
      <c r="E303" s="153" t="s">
        <v>96</v>
      </c>
      <c r="F303" s="153" t="s">
        <v>729</v>
      </c>
      <c r="G303" s="153" t="s">
        <v>730</v>
      </c>
      <c r="H303" s="153" t="s">
        <v>558</v>
      </c>
      <c r="I303" s="153">
        <v>5</v>
      </c>
      <c r="J303" s="154">
        <v>45792</v>
      </c>
      <c r="K303" s="153" t="s">
        <v>48</v>
      </c>
      <c r="L303" s="153"/>
      <c r="M303" s="153" t="s">
        <v>1006</v>
      </c>
      <c r="N303" s="153" t="s">
        <v>72</v>
      </c>
      <c r="O303" s="153" t="s">
        <v>1005</v>
      </c>
      <c r="P303" s="153" t="s">
        <v>3054</v>
      </c>
      <c r="Q303" s="153"/>
      <c r="R303" s="153" t="s">
        <v>50</v>
      </c>
      <c r="S303" s="153"/>
      <c r="T303" s="153" t="s">
        <v>50</v>
      </c>
      <c r="U303" s="125"/>
      <c r="V303" s="125"/>
      <c r="W303" s="125"/>
      <c r="X303" s="97" t="str">
        <f t="shared" si="44"/>
        <v>2024-004 - City of Dallas Sidewalk 2024</v>
      </c>
      <c r="Y303" s="97" t="str">
        <f>IFERROR(VLOOKUP($D303,PM!$A:$H,2,FALSE),"")</f>
        <v>Adam H. Goode</v>
      </c>
      <c r="Z303" s="98">
        <f t="shared" si="45"/>
        <v>45792</v>
      </c>
      <c r="AA303" s="98" t="str">
        <f t="shared" si="46"/>
        <v>Thursday</v>
      </c>
      <c r="AB303" s="99" t="str">
        <f t="shared" si="47"/>
        <v>05/16/2025 6:35 AM</v>
      </c>
      <c r="AC303" s="100">
        <f t="shared" si="48"/>
        <v>367</v>
      </c>
      <c r="AD303" s="100" t="str">
        <f t="shared" si="49"/>
        <v>Not Approved On Time</v>
      </c>
      <c r="AE303" s="101">
        <f t="shared" si="50"/>
        <v>5</v>
      </c>
      <c r="AF303" s="124" t="str">
        <f t="shared" si="51"/>
        <v/>
      </c>
      <c r="AG303" s="101" t="str">
        <f t="shared" si="52"/>
        <v>200 4000C - 355 F P S SDW 4</v>
      </c>
      <c r="AH303" s="101" t="str">
        <f t="shared" si="53"/>
        <v>240077 - Fernando Romo-Mendez</v>
      </c>
      <c r="AI303" s="102" t="str">
        <f t="shared" si="54"/>
        <v>Daniel Lopez's Crew</v>
      </c>
    </row>
    <row r="304" spans="1:35" ht="15.75" x14ac:dyDescent="0.25">
      <c r="A304" s="153">
        <v>604615</v>
      </c>
      <c r="B304" s="153" t="s">
        <v>595</v>
      </c>
      <c r="C304" s="153" t="s">
        <v>596</v>
      </c>
      <c r="D304" s="153" t="s">
        <v>95</v>
      </c>
      <c r="E304" s="153" t="s">
        <v>96</v>
      </c>
      <c r="F304" s="153" t="s">
        <v>727</v>
      </c>
      <c r="G304" s="153" t="s">
        <v>728</v>
      </c>
      <c r="H304" s="153" t="s">
        <v>558</v>
      </c>
      <c r="I304" s="153">
        <v>5</v>
      </c>
      <c r="J304" s="154">
        <v>45792</v>
      </c>
      <c r="K304" s="153" t="s">
        <v>48</v>
      </c>
      <c r="L304" s="153"/>
      <c r="M304" s="153" t="s">
        <v>1006</v>
      </c>
      <c r="N304" s="153" t="s">
        <v>72</v>
      </c>
      <c r="O304" s="153" t="s">
        <v>1005</v>
      </c>
      <c r="P304" s="153" t="s">
        <v>3054</v>
      </c>
      <c r="Q304" s="153"/>
      <c r="R304" s="153" t="s">
        <v>50</v>
      </c>
      <c r="S304" s="153"/>
      <c r="T304" s="153" t="s">
        <v>50</v>
      </c>
      <c r="U304" s="125"/>
      <c r="V304" s="125"/>
      <c r="W304" s="125"/>
      <c r="X304" s="97" t="str">
        <f t="shared" si="44"/>
        <v>2024-004 - City of Dallas Sidewalk 2024</v>
      </c>
      <c r="Y304" s="97" t="str">
        <f>IFERROR(VLOOKUP($D304,PM!$A:$H,2,FALSE),"")</f>
        <v>Adam H. Goode</v>
      </c>
      <c r="Z304" s="98">
        <f t="shared" si="45"/>
        <v>45792</v>
      </c>
      <c r="AA304" s="98" t="str">
        <f t="shared" si="46"/>
        <v>Thursday</v>
      </c>
      <c r="AB304" s="99" t="str">
        <f t="shared" si="47"/>
        <v>05/16/2025 6:35 AM</v>
      </c>
      <c r="AC304" s="100">
        <f t="shared" si="48"/>
        <v>367</v>
      </c>
      <c r="AD304" s="100" t="str">
        <f t="shared" si="49"/>
        <v>Not Approved On Time</v>
      </c>
      <c r="AE304" s="101">
        <f t="shared" si="50"/>
        <v>5</v>
      </c>
      <c r="AF304" s="124" t="str">
        <f t="shared" si="51"/>
        <v/>
      </c>
      <c r="AG304" s="101" t="str">
        <f t="shared" si="52"/>
        <v>200 4000B - 355 FG SDW 4</v>
      </c>
      <c r="AH304" s="101" t="str">
        <f t="shared" si="53"/>
        <v>240077 - Fernando Romo-Mendez</v>
      </c>
      <c r="AI304" s="102" t="str">
        <f t="shared" si="54"/>
        <v>Daniel Lopez's Crew</v>
      </c>
    </row>
    <row r="305" spans="1:35" ht="15.75" x14ac:dyDescent="0.25">
      <c r="A305" s="153">
        <v>605480</v>
      </c>
      <c r="B305" s="153" t="s">
        <v>1004</v>
      </c>
      <c r="C305" s="153" t="s">
        <v>1005</v>
      </c>
      <c r="D305" s="153" t="s">
        <v>95</v>
      </c>
      <c r="E305" s="153" t="s">
        <v>96</v>
      </c>
      <c r="F305" s="153" t="s">
        <v>2797</v>
      </c>
      <c r="G305" s="153" t="s">
        <v>2798</v>
      </c>
      <c r="H305" s="153" t="s">
        <v>558</v>
      </c>
      <c r="I305" s="153">
        <v>4</v>
      </c>
      <c r="J305" s="154">
        <v>45793</v>
      </c>
      <c r="K305" s="153" t="s">
        <v>48</v>
      </c>
      <c r="L305" s="153"/>
      <c r="M305" s="153" t="s">
        <v>1006</v>
      </c>
      <c r="N305" s="153" t="s">
        <v>72</v>
      </c>
      <c r="O305" s="153" t="s">
        <v>1005</v>
      </c>
      <c r="P305" s="153" t="s">
        <v>3584</v>
      </c>
      <c r="Q305" s="153"/>
      <c r="R305" s="153" t="s">
        <v>50</v>
      </c>
      <c r="S305" s="153"/>
      <c r="T305" s="153" t="s">
        <v>50</v>
      </c>
      <c r="U305" s="125"/>
      <c r="V305" s="125"/>
      <c r="W305" s="125"/>
      <c r="X305" s="97" t="str">
        <f t="shared" si="44"/>
        <v>2024-004 - City of Dallas Sidewalk 2024</v>
      </c>
      <c r="Y305" s="97" t="str">
        <f>IFERROR(VLOOKUP($D305,PM!$A:$H,2,FALSE),"")</f>
        <v>Adam H. Goode</v>
      </c>
      <c r="Z305" s="98">
        <f t="shared" si="45"/>
        <v>45793</v>
      </c>
      <c r="AA305" s="98" t="str">
        <f t="shared" si="46"/>
        <v>Friday</v>
      </c>
      <c r="AB305" s="99" t="str">
        <f t="shared" si="47"/>
        <v>05/19/2025 6:51 AM</v>
      </c>
      <c r="AC305" s="100">
        <f t="shared" si="48"/>
        <v>367</v>
      </c>
      <c r="AD305" s="100" t="str">
        <f t="shared" si="49"/>
        <v>Not Approved On Time</v>
      </c>
      <c r="AE305" s="101">
        <f t="shared" si="50"/>
        <v>4</v>
      </c>
      <c r="AF305" s="124" t="str">
        <f t="shared" si="51"/>
        <v/>
      </c>
      <c r="AG305" s="101" t="str">
        <f t="shared" si="52"/>
        <v>200 4000D - SDW 4 Clean Project</v>
      </c>
      <c r="AH305" s="101" t="str">
        <f t="shared" si="53"/>
        <v>240051 - Daniel Lopez</v>
      </c>
      <c r="AI305" s="102" t="str">
        <f t="shared" si="54"/>
        <v>Daniel Lopez's Crew</v>
      </c>
    </row>
    <row r="306" spans="1:35" ht="15.75" x14ac:dyDescent="0.25">
      <c r="A306" s="153">
        <v>605481</v>
      </c>
      <c r="B306" s="153" t="s">
        <v>1004</v>
      </c>
      <c r="C306" s="153" t="s">
        <v>1005</v>
      </c>
      <c r="D306" s="153" t="s">
        <v>95</v>
      </c>
      <c r="E306" s="153" t="s">
        <v>96</v>
      </c>
      <c r="F306" s="153" t="s">
        <v>1143</v>
      </c>
      <c r="G306" s="153" t="s">
        <v>1144</v>
      </c>
      <c r="H306" s="153" t="s">
        <v>558</v>
      </c>
      <c r="I306" s="153">
        <v>4</v>
      </c>
      <c r="J306" s="154">
        <v>45793</v>
      </c>
      <c r="K306" s="153" t="s">
        <v>48</v>
      </c>
      <c r="L306" s="153"/>
      <c r="M306" s="153" t="s">
        <v>1006</v>
      </c>
      <c r="N306" s="153" t="s">
        <v>72</v>
      </c>
      <c r="O306" s="153" t="s">
        <v>1005</v>
      </c>
      <c r="P306" s="153" t="s">
        <v>3584</v>
      </c>
      <c r="Q306" s="153"/>
      <c r="R306" s="153" t="s">
        <v>50</v>
      </c>
      <c r="S306" s="153"/>
      <c r="T306" s="153" t="s">
        <v>50</v>
      </c>
      <c r="U306" s="125"/>
      <c r="V306" s="125"/>
      <c r="W306" s="125"/>
      <c r="X306" s="97" t="str">
        <f t="shared" si="44"/>
        <v>2024-004 - City of Dallas Sidewalk 2024</v>
      </c>
      <c r="Y306" s="97" t="str">
        <f>IFERROR(VLOOKUP($D306,PM!$A:$H,2,FALSE),"")</f>
        <v>Adam H. Goode</v>
      </c>
      <c r="Z306" s="98">
        <f t="shared" si="45"/>
        <v>45793</v>
      </c>
      <c r="AA306" s="98" t="str">
        <f t="shared" si="46"/>
        <v>Friday</v>
      </c>
      <c r="AB306" s="99" t="str">
        <f t="shared" si="47"/>
        <v>05/19/2025 6:51 AM</v>
      </c>
      <c r="AC306" s="100">
        <f t="shared" si="48"/>
        <v>367</v>
      </c>
      <c r="AD306" s="100" t="str">
        <f t="shared" si="49"/>
        <v>Not Approved On Time</v>
      </c>
      <c r="AE306" s="101">
        <f t="shared" si="50"/>
        <v>4</v>
      </c>
      <c r="AF306" s="124" t="str">
        <f t="shared" si="51"/>
        <v/>
      </c>
      <c r="AG306" s="101" t="str">
        <f t="shared" si="52"/>
        <v>180 4000A - 227 REM RESET SPRINKLER</v>
      </c>
      <c r="AH306" s="101" t="str">
        <f t="shared" si="53"/>
        <v>240051 - Daniel Lopez</v>
      </c>
      <c r="AI306" s="102" t="str">
        <f t="shared" si="54"/>
        <v>Daniel Lopez's Crew</v>
      </c>
    </row>
    <row r="307" spans="1:35" ht="15.75" x14ac:dyDescent="0.25">
      <c r="A307" s="153">
        <v>604610</v>
      </c>
      <c r="B307" s="153" t="s">
        <v>1004</v>
      </c>
      <c r="C307" s="153" t="s">
        <v>1005</v>
      </c>
      <c r="D307" s="153" t="s">
        <v>95</v>
      </c>
      <c r="E307" s="153" t="s">
        <v>96</v>
      </c>
      <c r="F307" s="153" t="s">
        <v>729</v>
      </c>
      <c r="G307" s="153" t="s">
        <v>730</v>
      </c>
      <c r="H307" s="153" t="s">
        <v>558</v>
      </c>
      <c r="I307" s="153">
        <v>4</v>
      </c>
      <c r="J307" s="154">
        <v>45792</v>
      </c>
      <c r="K307" s="153" t="s">
        <v>48</v>
      </c>
      <c r="L307" s="153"/>
      <c r="M307" s="153" t="s">
        <v>1006</v>
      </c>
      <c r="N307" s="153" t="s">
        <v>72</v>
      </c>
      <c r="O307" s="153" t="s">
        <v>1005</v>
      </c>
      <c r="P307" s="153" t="s">
        <v>3055</v>
      </c>
      <c r="Q307" s="153"/>
      <c r="R307" s="153" t="s">
        <v>50</v>
      </c>
      <c r="S307" s="153"/>
      <c r="T307" s="153" t="s">
        <v>50</v>
      </c>
      <c r="U307" s="125"/>
      <c r="V307" s="125"/>
      <c r="W307" s="125"/>
      <c r="X307" s="97" t="str">
        <f t="shared" si="44"/>
        <v>2024-004 - City of Dallas Sidewalk 2024</v>
      </c>
      <c r="Y307" s="97" t="str">
        <f>IFERROR(VLOOKUP($D307,PM!$A:$H,2,FALSE),"")</f>
        <v>Adam H. Goode</v>
      </c>
      <c r="Z307" s="98">
        <f t="shared" si="45"/>
        <v>45792</v>
      </c>
      <c r="AA307" s="98" t="str">
        <f t="shared" si="46"/>
        <v>Thursday</v>
      </c>
      <c r="AB307" s="99" t="str">
        <f t="shared" si="47"/>
        <v>05/16/2025 6:34 AM</v>
      </c>
      <c r="AC307" s="100">
        <f t="shared" si="48"/>
        <v>367</v>
      </c>
      <c r="AD307" s="100" t="str">
        <f t="shared" si="49"/>
        <v>Not Approved On Time</v>
      </c>
      <c r="AE307" s="101">
        <f t="shared" si="50"/>
        <v>4</v>
      </c>
      <c r="AF307" s="124" t="str">
        <f t="shared" si="51"/>
        <v/>
      </c>
      <c r="AG307" s="101" t="str">
        <f t="shared" si="52"/>
        <v>200 4000C - 355 F P S SDW 4</v>
      </c>
      <c r="AH307" s="101" t="str">
        <f t="shared" si="53"/>
        <v>240051 - Daniel Lopez</v>
      </c>
      <c r="AI307" s="102" t="str">
        <f t="shared" si="54"/>
        <v>Daniel Lopez's Crew</v>
      </c>
    </row>
    <row r="308" spans="1:35" ht="15.75" x14ac:dyDescent="0.25">
      <c r="A308" s="153">
        <v>604611</v>
      </c>
      <c r="B308" s="153" t="s">
        <v>1004</v>
      </c>
      <c r="C308" s="153" t="s">
        <v>1005</v>
      </c>
      <c r="D308" s="153" t="s">
        <v>95</v>
      </c>
      <c r="E308" s="153" t="s">
        <v>96</v>
      </c>
      <c r="F308" s="153" t="s">
        <v>1982</v>
      </c>
      <c r="G308" s="153" t="s">
        <v>1983</v>
      </c>
      <c r="H308" s="153" t="s">
        <v>558</v>
      </c>
      <c r="I308" s="153">
        <v>2</v>
      </c>
      <c r="J308" s="154">
        <v>45792</v>
      </c>
      <c r="K308" s="153" t="s">
        <v>48</v>
      </c>
      <c r="L308" s="153"/>
      <c r="M308" s="153" t="s">
        <v>1006</v>
      </c>
      <c r="N308" s="153" t="s">
        <v>72</v>
      </c>
      <c r="O308" s="153" t="s">
        <v>1005</v>
      </c>
      <c r="P308" s="153" t="s">
        <v>3054</v>
      </c>
      <c r="Q308" s="153"/>
      <c r="R308" s="153" t="s">
        <v>50</v>
      </c>
      <c r="S308" s="153"/>
      <c r="T308" s="153" t="s">
        <v>50</v>
      </c>
      <c r="U308" s="125"/>
      <c r="V308" s="125"/>
      <c r="W308" s="125"/>
      <c r="X308" s="97" t="str">
        <f t="shared" si="44"/>
        <v>2024-004 - City of Dallas Sidewalk 2024</v>
      </c>
      <c r="Y308" s="97" t="str">
        <f>IFERROR(VLOOKUP($D308,PM!$A:$H,2,FALSE),"")</f>
        <v>Adam H. Goode</v>
      </c>
      <c r="Z308" s="98">
        <f t="shared" si="45"/>
        <v>45792</v>
      </c>
      <c r="AA308" s="98" t="str">
        <f t="shared" si="46"/>
        <v>Thursday</v>
      </c>
      <c r="AB308" s="99" t="str">
        <f t="shared" si="47"/>
        <v>05/16/2025 6:35 AM</v>
      </c>
      <c r="AC308" s="100">
        <f t="shared" si="48"/>
        <v>367</v>
      </c>
      <c r="AD308" s="100" t="str">
        <f t="shared" si="49"/>
        <v>Not Approved On Time</v>
      </c>
      <c r="AE308" s="101">
        <f t="shared" si="50"/>
        <v>2</v>
      </c>
      <c r="AF308" s="124" t="str">
        <f t="shared" si="51"/>
        <v/>
      </c>
      <c r="AG308" s="101" t="str">
        <f t="shared" si="52"/>
        <v>460 4000A - 623 INS DOWEL SDW LUG</v>
      </c>
      <c r="AH308" s="101" t="str">
        <f t="shared" si="53"/>
        <v>240051 - Daniel Lopez</v>
      </c>
      <c r="AI308" s="102" t="str">
        <f t="shared" si="54"/>
        <v>Daniel Lopez's Crew</v>
      </c>
    </row>
    <row r="309" spans="1:35" ht="15.75" x14ac:dyDescent="0.25">
      <c r="A309" s="153">
        <v>604159</v>
      </c>
      <c r="B309" s="153" t="s">
        <v>809</v>
      </c>
      <c r="C309" s="153" t="s">
        <v>810</v>
      </c>
      <c r="D309" s="153" t="s">
        <v>95</v>
      </c>
      <c r="E309" s="153" t="s">
        <v>96</v>
      </c>
      <c r="F309" s="153" t="s">
        <v>729</v>
      </c>
      <c r="G309" s="153" t="s">
        <v>730</v>
      </c>
      <c r="H309" s="153" t="s">
        <v>558</v>
      </c>
      <c r="I309" s="153">
        <v>5</v>
      </c>
      <c r="J309" s="154">
        <v>45791</v>
      </c>
      <c r="K309" s="153" t="s">
        <v>48</v>
      </c>
      <c r="L309" s="153"/>
      <c r="M309" s="153" t="s">
        <v>1006</v>
      </c>
      <c r="N309" s="153" t="s">
        <v>72</v>
      </c>
      <c r="O309" s="153" t="s">
        <v>1005</v>
      </c>
      <c r="P309" s="153" t="s">
        <v>2613</v>
      </c>
      <c r="Q309" s="153"/>
      <c r="R309" s="153" t="s">
        <v>50</v>
      </c>
      <c r="S309" s="153"/>
      <c r="T309" s="153" t="s">
        <v>50</v>
      </c>
      <c r="U309" s="125"/>
      <c r="V309" s="125"/>
      <c r="W309" s="125"/>
      <c r="X309" s="97" t="str">
        <f t="shared" si="44"/>
        <v>2024-004 - City of Dallas Sidewalk 2024</v>
      </c>
      <c r="Y309" s="97" t="str">
        <f>IFERROR(VLOOKUP($D309,PM!$A:$H,2,FALSE),"")</f>
        <v>Adam H. Goode</v>
      </c>
      <c r="Z309" s="98">
        <f t="shared" si="45"/>
        <v>45791</v>
      </c>
      <c r="AA309" s="98" t="str">
        <f t="shared" si="46"/>
        <v>Wednesday</v>
      </c>
      <c r="AB309" s="99" t="str">
        <f t="shared" si="47"/>
        <v>05/15/2025 6:32 AM</v>
      </c>
      <c r="AC309" s="100">
        <f t="shared" si="48"/>
        <v>367</v>
      </c>
      <c r="AD309" s="100" t="str">
        <f t="shared" si="49"/>
        <v>Not Approved On Time</v>
      </c>
      <c r="AE309" s="101">
        <f t="shared" si="50"/>
        <v>5</v>
      </c>
      <c r="AF309" s="124" t="str">
        <f t="shared" si="51"/>
        <v/>
      </c>
      <c r="AG309" s="101" t="str">
        <f t="shared" si="52"/>
        <v>200 4000C - 355 F P S SDW 4</v>
      </c>
      <c r="AH309" s="101" t="str">
        <f t="shared" si="53"/>
        <v>240078 - Jose A. Romo</v>
      </c>
      <c r="AI309" s="102" t="str">
        <f t="shared" si="54"/>
        <v>Daniel Lopez's Crew</v>
      </c>
    </row>
    <row r="310" spans="1:35" ht="15.75" x14ac:dyDescent="0.25">
      <c r="A310" s="153">
        <v>604161</v>
      </c>
      <c r="B310" s="153" t="s">
        <v>809</v>
      </c>
      <c r="C310" s="153" t="s">
        <v>810</v>
      </c>
      <c r="D310" s="153" t="s">
        <v>95</v>
      </c>
      <c r="E310" s="153" t="s">
        <v>96</v>
      </c>
      <c r="F310" s="153" t="s">
        <v>739</v>
      </c>
      <c r="G310" s="153" t="s">
        <v>740</v>
      </c>
      <c r="H310" s="153" t="s">
        <v>558</v>
      </c>
      <c r="I310" s="153">
        <v>5</v>
      </c>
      <c r="J310" s="154">
        <v>45791</v>
      </c>
      <c r="K310" s="153" t="s">
        <v>48</v>
      </c>
      <c r="L310" s="153"/>
      <c r="M310" s="153" t="s">
        <v>1006</v>
      </c>
      <c r="N310" s="153" t="s">
        <v>72</v>
      </c>
      <c r="O310" s="153" t="s">
        <v>1005</v>
      </c>
      <c r="P310" s="153" t="s">
        <v>2614</v>
      </c>
      <c r="Q310" s="153"/>
      <c r="R310" s="153" t="s">
        <v>50</v>
      </c>
      <c r="S310" s="153"/>
      <c r="T310" s="153" t="s">
        <v>50</v>
      </c>
      <c r="U310" s="125"/>
      <c r="V310" s="125"/>
      <c r="W310" s="125"/>
      <c r="X310" s="97" t="str">
        <f t="shared" si="44"/>
        <v>2024-004 - City of Dallas Sidewalk 2024</v>
      </c>
      <c r="Y310" s="97" t="str">
        <f>IFERROR(VLOOKUP($D310,PM!$A:$H,2,FALSE),"")</f>
        <v>Adam H. Goode</v>
      </c>
      <c r="Z310" s="98">
        <f t="shared" si="45"/>
        <v>45791</v>
      </c>
      <c r="AA310" s="98" t="str">
        <f t="shared" si="46"/>
        <v>Wednesday</v>
      </c>
      <c r="AB310" s="99" t="str">
        <f t="shared" si="47"/>
        <v>05/15/2025 6:33 AM</v>
      </c>
      <c r="AC310" s="100">
        <f t="shared" si="48"/>
        <v>367</v>
      </c>
      <c r="AD310" s="100" t="str">
        <f t="shared" si="49"/>
        <v>Not Approved On Time</v>
      </c>
      <c r="AE310" s="101">
        <f t="shared" si="50"/>
        <v>5</v>
      </c>
      <c r="AF310" s="124" t="str">
        <f t="shared" si="51"/>
        <v/>
      </c>
      <c r="AG310" s="101" t="str">
        <f t="shared" si="52"/>
        <v>200 4000A - 355 REM SDW 4</v>
      </c>
      <c r="AH310" s="101" t="str">
        <f t="shared" si="53"/>
        <v>240078 - Jose A. Romo</v>
      </c>
      <c r="AI310" s="102" t="str">
        <f t="shared" si="54"/>
        <v>Daniel Lopez's Crew</v>
      </c>
    </row>
    <row r="311" spans="1:35" ht="15.75" x14ac:dyDescent="0.25">
      <c r="A311" s="153">
        <v>604612</v>
      </c>
      <c r="B311" s="153" t="s">
        <v>809</v>
      </c>
      <c r="C311" s="153" t="s">
        <v>810</v>
      </c>
      <c r="D311" s="153" t="s">
        <v>95</v>
      </c>
      <c r="E311" s="153" t="s">
        <v>96</v>
      </c>
      <c r="F311" s="153" t="s">
        <v>1982</v>
      </c>
      <c r="G311" s="153" t="s">
        <v>1983</v>
      </c>
      <c r="H311" s="153" t="s">
        <v>558</v>
      </c>
      <c r="I311" s="153">
        <v>6</v>
      </c>
      <c r="J311" s="154">
        <v>45792</v>
      </c>
      <c r="K311" s="153" t="s">
        <v>48</v>
      </c>
      <c r="L311" s="153"/>
      <c r="M311" s="153" t="s">
        <v>1006</v>
      </c>
      <c r="N311" s="153" t="s">
        <v>72</v>
      </c>
      <c r="O311" s="153" t="s">
        <v>1005</v>
      </c>
      <c r="P311" s="153" t="s">
        <v>3054</v>
      </c>
      <c r="Q311" s="153"/>
      <c r="R311" s="153" t="s">
        <v>50</v>
      </c>
      <c r="S311" s="153"/>
      <c r="T311" s="153" t="s">
        <v>50</v>
      </c>
      <c r="U311" s="125"/>
      <c r="V311" s="125"/>
      <c r="W311" s="125"/>
      <c r="X311" s="97" t="str">
        <f t="shared" si="44"/>
        <v>2024-004 - City of Dallas Sidewalk 2024</v>
      </c>
      <c r="Y311" s="97" t="str">
        <f>IFERROR(VLOOKUP($D311,PM!$A:$H,2,FALSE),"")</f>
        <v>Adam H. Goode</v>
      </c>
      <c r="Z311" s="98">
        <f t="shared" si="45"/>
        <v>45792</v>
      </c>
      <c r="AA311" s="98" t="str">
        <f t="shared" si="46"/>
        <v>Thursday</v>
      </c>
      <c r="AB311" s="99" t="str">
        <f t="shared" si="47"/>
        <v>05/16/2025 6:35 AM</v>
      </c>
      <c r="AC311" s="100">
        <f t="shared" si="48"/>
        <v>367</v>
      </c>
      <c r="AD311" s="100" t="str">
        <f t="shared" si="49"/>
        <v>Not Approved On Time</v>
      </c>
      <c r="AE311" s="101">
        <f t="shared" si="50"/>
        <v>6</v>
      </c>
      <c r="AF311" s="124" t="str">
        <f t="shared" si="51"/>
        <v/>
      </c>
      <c r="AG311" s="101" t="str">
        <f t="shared" si="52"/>
        <v>460 4000A - 623 INS DOWEL SDW LUG</v>
      </c>
      <c r="AH311" s="101" t="str">
        <f t="shared" si="53"/>
        <v>240078 - Jose A. Romo</v>
      </c>
      <c r="AI311" s="102" t="str">
        <f t="shared" si="54"/>
        <v>Daniel Lopez's Crew</v>
      </c>
    </row>
    <row r="312" spans="1:35" ht="15.75" x14ac:dyDescent="0.25">
      <c r="A312" s="153">
        <v>604613</v>
      </c>
      <c r="B312" s="153" t="s">
        <v>809</v>
      </c>
      <c r="C312" s="153" t="s">
        <v>810</v>
      </c>
      <c r="D312" s="153" t="s">
        <v>95</v>
      </c>
      <c r="E312" s="153" t="s">
        <v>96</v>
      </c>
      <c r="F312" s="153" t="s">
        <v>729</v>
      </c>
      <c r="G312" s="153" t="s">
        <v>730</v>
      </c>
      <c r="H312" s="153" t="s">
        <v>558</v>
      </c>
      <c r="I312" s="153">
        <v>4</v>
      </c>
      <c r="J312" s="154">
        <v>45792</v>
      </c>
      <c r="K312" s="153" t="s">
        <v>48</v>
      </c>
      <c r="L312" s="153"/>
      <c r="M312" s="153" t="s">
        <v>1006</v>
      </c>
      <c r="N312" s="153" t="s">
        <v>72</v>
      </c>
      <c r="O312" s="153" t="s">
        <v>1005</v>
      </c>
      <c r="P312" s="153" t="s">
        <v>3054</v>
      </c>
      <c r="Q312" s="153"/>
      <c r="R312" s="153" t="s">
        <v>50</v>
      </c>
      <c r="S312" s="153"/>
      <c r="T312" s="153" t="s">
        <v>50</v>
      </c>
      <c r="U312" s="125"/>
      <c r="V312" s="125"/>
      <c r="W312" s="125"/>
      <c r="X312" s="97" t="str">
        <f t="shared" si="44"/>
        <v>2024-004 - City of Dallas Sidewalk 2024</v>
      </c>
      <c r="Y312" s="97" t="str">
        <f>IFERROR(VLOOKUP($D312,PM!$A:$H,2,FALSE),"")</f>
        <v>Adam H. Goode</v>
      </c>
      <c r="Z312" s="98">
        <f t="shared" si="45"/>
        <v>45792</v>
      </c>
      <c r="AA312" s="98" t="str">
        <f t="shared" si="46"/>
        <v>Thursday</v>
      </c>
      <c r="AB312" s="99" t="str">
        <f t="shared" si="47"/>
        <v>05/16/2025 6:35 AM</v>
      </c>
      <c r="AC312" s="100">
        <f t="shared" si="48"/>
        <v>367</v>
      </c>
      <c r="AD312" s="100" t="str">
        <f t="shared" si="49"/>
        <v>Not Approved On Time</v>
      </c>
      <c r="AE312" s="101">
        <f t="shared" si="50"/>
        <v>4</v>
      </c>
      <c r="AF312" s="124" t="str">
        <f t="shared" si="51"/>
        <v/>
      </c>
      <c r="AG312" s="101" t="str">
        <f t="shared" si="52"/>
        <v>200 4000C - 355 F P S SDW 4</v>
      </c>
      <c r="AH312" s="101" t="str">
        <f t="shared" si="53"/>
        <v>240078 - Jose A. Romo</v>
      </c>
      <c r="AI312" s="102" t="str">
        <f t="shared" si="54"/>
        <v>Daniel Lopez's Crew</v>
      </c>
    </row>
    <row r="313" spans="1:35" ht="15.75" x14ac:dyDescent="0.25">
      <c r="A313" s="153">
        <v>605471</v>
      </c>
      <c r="B313" s="153" t="s">
        <v>809</v>
      </c>
      <c r="C313" s="153" t="s">
        <v>810</v>
      </c>
      <c r="D313" s="153" t="s">
        <v>95</v>
      </c>
      <c r="E313" s="153" t="s">
        <v>96</v>
      </c>
      <c r="F313" s="153" t="s">
        <v>1901</v>
      </c>
      <c r="G313" s="153" t="s">
        <v>1902</v>
      </c>
      <c r="H313" s="153" t="s">
        <v>558</v>
      </c>
      <c r="I313" s="153">
        <v>5</v>
      </c>
      <c r="J313" s="154">
        <v>45793</v>
      </c>
      <c r="K313" s="153" t="s">
        <v>48</v>
      </c>
      <c r="L313" s="153"/>
      <c r="M313" s="153" t="s">
        <v>1006</v>
      </c>
      <c r="N313" s="153" t="s">
        <v>72</v>
      </c>
      <c r="O313" s="153" t="s">
        <v>1005</v>
      </c>
      <c r="P313" s="153" t="s">
        <v>3583</v>
      </c>
      <c r="Q313" s="153"/>
      <c r="R313" s="153" t="s">
        <v>50</v>
      </c>
      <c r="S313" s="153"/>
      <c r="T313" s="153" t="s">
        <v>50</v>
      </c>
      <c r="U313" s="125"/>
      <c r="V313" s="125"/>
      <c r="W313" s="125"/>
      <c r="X313" s="97" t="str">
        <f t="shared" si="44"/>
        <v>2024-004 - City of Dallas Sidewalk 2024</v>
      </c>
      <c r="Y313" s="97" t="str">
        <f>IFERROR(VLOOKUP($D313,PM!$A:$H,2,FALSE),"")</f>
        <v>Adam H. Goode</v>
      </c>
      <c r="Z313" s="98">
        <f t="shared" si="45"/>
        <v>45793</v>
      </c>
      <c r="AA313" s="98" t="str">
        <f t="shared" si="46"/>
        <v>Friday</v>
      </c>
      <c r="AB313" s="99" t="str">
        <f t="shared" si="47"/>
        <v>05/19/2025 6:48 AM</v>
      </c>
      <c r="AC313" s="100">
        <f t="shared" si="48"/>
        <v>367</v>
      </c>
      <c r="AD313" s="100" t="str">
        <f t="shared" si="49"/>
        <v>Not Approved On Time</v>
      </c>
      <c r="AE313" s="101">
        <f t="shared" si="50"/>
        <v>5</v>
      </c>
      <c r="AF313" s="124" t="str">
        <f t="shared" si="51"/>
        <v/>
      </c>
      <c r="AG313" s="101" t="str">
        <f t="shared" si="52"/>
        <v>370 4000A - 463 FG PVMT 8</v>
      </c>
      <c r="AH313" s="101" t="str">
        <f t="shared" si="53"/>
        <v>240078 - Jose A. Romo</v>
      </c>
      <c r="AI313" s="102" t="str">
        <f t="shared" si="54"/>
        <v>Daniel Lopez's Crew</v>
      </c>
    </row>
    <row r="314" spans="1:35" ht="15.75" x14ac:dyDescent="0.25">
      <c r="A314" s="153">
        <v>605478</v>
      </c>
      <c r="B314" s="153" t="s">
        <v>809</v>
      </c>
      <c r="C314" s="153" t="s">
        <v>810</v>
      </c>
      <c r="D314" s="153" t="s">
        <v>95</v>
      </c>
      <c r="E314" s="153" t="s">
        <v>96</v>
      </c>
      <c r="F314" s="153" t="s">
        <v>975</v>
      </c>
      <c r="G314" s="153" t="s">
        <v>976</v>
      </c>
      <c r="H314" s="153" t="s">
        <v>558</v>
      </c>
      <c r="I314" s="153">
        <v>5</v>
      </c>
      <c r="J314" s="154">
        <v>45793</v>
      </c>
      <c r="K314" s="153" t="s">
        <v>48</v>
      </c>
      <c r="L314" s="153"/>
      <c r="M314" s="153" t="s">
        <v>1006</v>
      </c>
      <c r="N314" s="153" t="s">
        <v>72</v>
      </c>
      <c r="O314" s="153" t="s">
        <v>1005</v>
      </c>
      <c r="P314" s="153" t="s">
        <v>3584</v>
      </c>
      <c r="Q314" s="153"/>
      <c r="R314" s="153" t="s">
        <v>50</v>
      </c>
      <c r="S314" s="153"/>
      <c r="T314" s="153" t="s">
        <v>50</v>
      </c>
      <c r="U314" s="125"/>
      <c r="V314" s="125"/>
      <c r="W314" s="125"/>
      <c r="X314" s="97" t="str">
        <f t="shared" si="44"/>
        <v>2024-004 - City of Dallas Sidewalk 2024</v>
      </c>
      <c r="Y314" s="97" t="str">
        <f>IFERROR(VLOOKUP($D314,PM!$A:$H,2,FALSE),"")</f>
        <v>Adam H. Goode</v>
      </c>
      <c r="Z314" s="98">
        <f t="shared" si="45"/>
        <v>45793</v>
      </c>
      <c r="AA314" s="98" t="str">
        <f t="shared" si="46"/>
        <v>Friday</v>
      </c>
      <c r="AB314" s="99" t="str">
        <f t="shared" si="47"/>
        <v>05/19/2025 6:51 AM</v>
      </c>
      <c r="AC314" s="100">
        <f t="shared" si="48"/>
        <v>367</v>
      </c>
      <c r="AD314" s="100" t="str">
        <f t="shared" si="49"/>
        <v>Not Approved On Time</v>
      </c>
      <c r="AE314" s="101">
        <f t="shared" si="50"/>
        <v>5</v>
      </c>
      <c r="AF314" s="124" t="str">
        <f t="shared" si="51"/>
        <v/>
      </c>
      <c r="AG314" s="101" t="str">
        <f t="shared" si="52"/>
        <v>250 4000B - 455 F P S CURB 18</v>
      </c>
      <c r="AH314" s="101" t="str">
        <f t="shared" si="53"/>
        <v>240078 - Jose A. Romo</v>
      </c>
      <c r="AI314" s="102" t="str">
        <f t="shared" si="54"/>
        <v>Daniel Lopez's Crew</v>
      </c>
    </row>
    <row r="315" spans="1:35" ht="15.75" x14ac:dyDescent="0.25">
      <c r="A315" s="153">
        <v>605468</v>
      </c>
      <c r="B315" s="153" t="s">
        <v>1122</v>
      </c>
      <c r="C315" s="153" t="s">
        <v>1123</v>
      </c>
      <c r="D315" s="153" t="s">
        <v>65</v>
      </c>
      <c r="E315" s="153" t="s">
        <v>66</v>
      </c>
      <c r="F315" s="153" t="s">
        <v>75</v>
      </c>
      <c r="G315" s="153" t="s">
        <v>827</v>
      </c>
      <c r="H315" s="153" t="s">
        <v>782</v>
      </c>
      <c r="I315" s="153">
        <v>8</v>
      </c>
      <c r="J315" s="154">
        <v>45793</v>
      </c>
      <c r="K315" s="153" t="s">
        <v>48</v>
      </c>
      <c r="L315" s="153"/>
      <c r="M315" s="153"/>
      <c r="N315" s="153"/>
      <c r="O315" s="153" t="s">
        <v>1123</v>
      </c>
      <c r="P315" s="153" t="s">
        <v>3585</v>
      </c>
      <c r="Q315" s="153"/>
      <c r="R315" s="153" t="s">
        <v>50</v>
      </c>
      <c r="S315" s="153"/>
      <c r="T315" s="153" t="s">
        <v>50</v>
      </c>
      <c r="U315" s="125"/>
      <c r="V315" s="125"/>
      <c r="W315" s="125"/>
      <c r="X315" s="97" t="str">
        <f t="shared" si="44"/>
        <v>TEXDIST - Texas District Office</v>
      </c>
      <c r="Y315" s="97" t="str">
        <f>IFERROR(VLOOKUP($D315,PM!$A:$H,2,FALSE),"")</f>
        <v>William Rather</v>
      </c>
      <c r="Z315" s="98">
        <f t="shared" si="45"/>
        <v>45793</v>
      </c>
      <c r="AA315" s="98" t="str">
        <f t="shared" si="46"/>
        <v>Friday</v>
      </c>
      <c r="AB315" s="99" t="str">
        <f t="shared" si="47"/>
        <v>05/19/2025 6:40 AM</v>
      </c>
      <c r="AC315" s="100">
        <f t="shared" si="48"/>
        <v>367</v>
      </c>
      <c r="AD315" s="100" t="str">
        <f t="shared" si="49"/>
        <v>Not Approved On Time</v>
      </c>
      <c r="AE315" s="101">
        <f t="shared" si="50"/>
        <v>8</v>
      </c>
      <c r="AF315" s="124" t="str">
        <f t="shared" si="51"/>
        <v/>
      </c>
      <c r="AG315" s="101" t="str">
        <f t="shared" si="52"/>
        <v>9000 100S - Safety/Survey/Scheduling</v>
      </c>
      <c r="AH315" s="101" t="str">
        <f t="shared" si="53"/>
        <v>210036 - Jose C. Ramirez</v>
      </c>
      <c r="AI315" s="102" t="str">
        <f t="shared" si="54"/>
        <v/>
      </c>
    </row>
    <row r="316" spans="1:35" ht="15.75" x14ac:dyDescent="0.25">
      <c r="A316" s="153">
        <v>604842</v>
      </c>
      <c r="B316" s="153" t="s">
        <v>2617</v>
      </c>
      <c r="C316" s="153" t="s">
        <v>2618</v>
      </c>
      <c r="D316" s="153" t="s">
        <v>570</v>
      </c>
      <c r="E316" s="153" t="s">
        <v>723</v>
      </c>
      <c r="F316" s="153" t="s">
        <v>1494</v>
      </c>
      <c r="G316" s="153" t="s">
        <v>2619</v>
      </c>
      <c r="H316" s="153" t="s">
        <v>558</v>
      </c>
      <c r="I316" s="153">
        <v>8</v>
      </c>
      <c r="J316" s="154">
        <v>45793</v>
      </c>
      <c r="K316" s="153" t="s">
        <v>48</v>
      </c>
      <c r="L316" s="153"/>
      <c r="M316" s="153"/>
      <c r="N316" s="153"/>
      <c r="O316" s="153" t="s">
        <v>2618</v>
      </c>
      <c r="P316" s="153" t="s">
        <v>3586</v>
      </c>
      <c r="Q316" s="153"/>
      <c r="R316" s="153" t="s">
        <v>50</v>
      </c>
      <c r="S316" s="153"/>
      <c r="T316" s="153" t="s">
        <v>50</v>
      </c>
      <c r="U316" s="125"/>
      <c r="V316" s="125"/>
      <c r="W316" s="125"/>
      <c r="X316" s="97" t="str">
        <f t="shared" si="44"/>
        <v>2024-030 - Matagorda SH 35 Bridge Replace</v>
      </c>
      <c r="Y316" s="97" t="str">
        <f>IFERROR(VLOOKUP($D316,PM!$A:$H,2,FALSE),"")</f>
        <v>Luis A. Morales</v>
      </c>
      <c r="Z316" s="98">
        <f t="shared" si="45"/>
        <v>45793</v>
      </c>
      <c r="AA316" s="98" t="str">
        <f t="shared" si="46"/>
        <v>Friday</v>
      </c>
      <c r="AB316" s="99" t="str">
        <f t="shared" si="47"/>
        <v>05/16/2025 1:24 PM</v>
      </c>
      <c r="AC316" s="100">
        <f t="shared" si="48"/>
        <v>367</v>
      </c>
      <c r="AD316" s="100" t="str">
        <f t="shared" si="49"/>
        <v>Not Approved On Time</v>
      </c>
      <c r="AE316" s="101">
        <f t="shared" si="50"/>
        <v>8</v>
      </c>
      <c r="AF316" s="124" t="str">
        <f t="shared" si="51"/>
        <v/>
      </c>
      <c r="AG316" s="101" t="str">
        <f t="shared" si="52"/>
        <v>100 6002A - PREP ROW Survey</v>
      </c>
      <c r="AH316" s="101" t="str">
        <f t="shared" si="53"/>
        <v>240165 - Luis E. Murcia Orellana</v>
      </c>
      <c r="AI316" s="102" t="str">
        <f t="shared" si="54"/>
        <v/>
      </c>
    </row>
    <row r="317" spans="1:35" ht="15.75" x14ac:dyDescent="0.25">
      <c r="A317" s="153">
        <v>603444</v>
      </c>
      <c r="B317" s="153" t="s">
        <v>1986</v>
      </c>
      <c r="C317" s="153" t="s">
        <v>1987</v>
      </c>
      <c r="D317" s="153" t="s">
        <v>538</v>
      </c>
      <c r="E317" s="153" t="s">
        <v>858</v>
      </c>
      <c r="F317" s="153" t="s">
        <v>53</v>
      </c>
      <c r="G317" s="153" t="s">
        <v>1988</v>
      </c>
      <c r="H317" s="153" t="s">
        <v>558</v>
      </c>
      <c r="I317" s="153">
        <v>8</v>
      </c>
      <c r="J317" s="154">
        <v>45793</v>
      </c>
      <c r="K317" s="153" t="s">
        <v>48</v>
      </c>
      <c r="L317" s="153"/>
      <c r="M317" s="153"/>
      <c r="N317" s="153"/>
      <c r="O317" s="153" t="s">
        <v>1987</v>
      </c>
      <c r="P317" s="153" t="s">
        <v>1990</v>
      </c>
      <c r="Q317" s="153"/>
      <c r="R317" s="153" t="s">
        <v>50</v>
      </c>
      <c r="S317" s="153"/>
      <c r="T317" s="153" t="s">
        <v>50</v>
      </c>
      <c r="U317" s="125"/>
      <c r="V317" s="125"/>
      <c r="W317" s="125"/>
      <c r="X317" s="97" t="str">
        <f t="shared" si="44"/>
        <v>2024-028 - Harris VA Bearing Pad Replacem</v>
      </c>
      <c r="Y317" s="97" t="str">
        <f>IFERROR(VLOOKUP($D317,PM!$A:$H,2,FALSE),"")</f>
        <v>Luis A. Morales</v>
      </c>
      <c r="Z317" s="98">
        <f t="shared" si="45"/>
        <v>45793</v>
      </c>
      <c r="AA317" s="98" t="str">
        <f t="shared" si="46"/>
        <v>Friday</v>
      </c>
      <c r="AB317" s="99" t="str">
        <f t="shared" si="47"/>
        <v>05/13/2025 9:40 AM</v>
      </c>
      <c r="AC317" s="100">
        <f t="shared" si="48"/>
        <v>367</v>
      </c>
      <c r="AD317" s="100" t="str">
        <f t="shared" si="49"/>
        <v>Not Approved On Time</v>
      </c>
      <c r="AE317" s="101">
        <f t="shared" si="50"/>
        <v>8</v>
      </c>
      <c r="AF317" s="124" t="str">
        <f t="shared" si="51"/>
        <v/>
      </c>
      <c r="AG317" s="101" t="str">
        <f t="shared" si="52"/>
        <v>9000 100A - PROJECT MANAGER  ENGINEER</v>
      </c>
      <c r="AH317" s="101" t="str">
        <f t="shared" si="53"/>
        <v>410032 - Manuel Andrade</v>
      </c>
      <c r="AI317" s="102" t="str">
        <f t="shared" si="54"/>
        <v/>
      </c>
    </row>
    <row r="318" spans="1:35" ht="15.75" x14ac:dyDescent="0.25">
      <c r="A318" s="153">
        <v>603072</v>
      </c>
      <c r="B318" s="153" t="s">
        <v>1122</v>
      </c>
      <c r="C318" s="153" t="s">
        <v>1123</v>
      </c>
      <c r="D318" s="153" t="s">
        <v>898</v>
      </c>
      <c r="E318" s="153" t="s">
        <v>899</v>
      </c>
      <c r="F318" s="153" t="s">
        <v>1251</v>
      </c>
      <c r="G318" s="153" t="s">
        <v>1252</v>
      </c>
      <c r="H318" s="153" t="s">
        <v>782</v>
      </c>
      <c r="I318" s="153">
        <v>2.5</v>
      </c>
      <c r="J318" s="154">
        <v>45789</v>
      </c>
      <c r="K318" s="153" t="s">
        <v>48</v>
      </c>
      <c r="L318" s="153"/>
      <c r="M318" s="153"/>
      <c r="N318" s="153"/>
      <c r="O318" s="153" t="s">
        <v>1123</v>
      </c>
      <c r="P318" s="153" t="s">
        <v>1272</v>
      </c>
      <c r="Q318" s="153"/>
      <c r="R318" s="153" t="s">
        <v>50</v>
      </c>
      <c r="S318" s="153"/>
      <c r="T318" s="153" t="s">
        <v>50</v>
      </c>
      <c r="U318" s="125"/>
      <c r="V318" s="125"/>
      <c r="W318" s="125"/>
      <c r="X318" s="97" t="str">
        <f t="shared" si="44"/>
        <v>SEL-2025 - Select Maintenance 2025</v>
      </c>
      <c r="Y318" s="97" t="str">
        <f>IFERROR(VLOOKUP($D318,PM!$A:$H,2,FALSE),"")</f>
        <v/>
      </c>
      <c r="Z318" s="98">
        <f t="shared" si="45"/>
        <v>45789</v>
      </c>
      <c r="AA318" s="98" t="str">
        <f t="shared" si="46"/>
        <v>Monday</v>
      </c>
      <c r="AB318" s="99" t="str">
        <f t="shared" si="47"/>
        <v>05/12/2025 5:14 PM</v>
      </c>
      <c r="AC318" s="100">
        <f t="shared" si="48"/>
        <v>367</v>
      </c>
      <c r="AD318" s="100" t="str">
        <f t="shared" si="49"/>
        <v>Not Approved On Time</v>
      </c>
      <c r="AE318" s="101">
        <f t="shared" si="50"/>
        <v>2.5</v>
      </c>
      <c r="AF318" s="124" t="str">
        <f t="shared" si="51"/>
        <v/>
      </c>
      <c r="AG318" s="101" t="str">
        <f t="shared" si="52"/>
        <v>0024 0004 - DALLAS SH 310</v>
      </c>
      <c r="AH318" s="101" t="str">
        <f t="shared" si="53"/>
        <v>210036 - Jose C. Ramirez</v>
      </c>
      <c r="AI318" s="102" t="str">
        <f t="shared" si="54"/>
        <v/>
      </c>
    </row>
    <row r="319" spans="1:35" ht="15.75" x14ac:dyDescent="0.25">
      <c r="A319" s="153">
        <v>604296</v>
      </c>
      <c r="B319" s="153" t="s">
        <v>1122</v>
      </c>
      <c r="C319" s="153" t="s">
        <v>1123</v>
      </c>
      <c r="D319" s="153" t="s">
        <v>898</v>
      </c>
      <c r="E319" s="153" t="s">
        <v>899</v>
      </c>
      <c r="F319" s="153" t="s">
        <v>1251</v>
      </c>
      <c r="G319" s="153" t="s">
        <v>1252</v>
      </c>
      <c r="H319" s="153" t="s">
        <v>782</v>
      </c>
      <c r="I319" s="153">
        <v>2.5</v>
      </c>
      <c r="J319" s="154">
        <v>45791</v>
      </c>
      <c r="K319" s="153" t="s">
        <v>48</v>
      </c>
      <c r="L319" s="153"/>
      <c r="M319" s="153"/>
      <c r="N319" s="153"/>
      <c r="O319" s="153" t="s">
        <v>1123</v>
      </c>
      <c r="P319" s="153" t="s">
        <v>2801</v>
      </c>
      <c r="Q319" s="153"/>
      <c r="R319" s="153" t="s">
        <v>50</v>
      </c>
      <c r="S319" s="153"/>
      <c r="T319" s="153" t="s">
        <v>50</v>
      </c>
      <c r="U319" s="125"/>
      <c r="V319" s="125"/>
      <c r="W319" s="125"/>
      <c r="X319" s="97" t="str">
        <f t="shared" si="44"/>
        <v>SEL-2025 - Select Maintenance 2025</v>
      </c>
      <c r="Y319" s="97" t="str">
        <f>IFERROR(VLOOKUP($D319,PM!$A:$H,2,FALSE),"")</f>
        <v/>
      </c>
      <c r="Z319" s="98">
        <f t="shared" si="45"/>
        <v>45791</v>
      </c>
      <c r="AA319" s="98" t="str">
        <f t="shared" si="46"/>
        <v>Wednesday</v>
      </c>
      <c r="AB319" s="99" t="str">
        <f t="shared" si="47"/>
        <v>05/15/2025 8:25 AM</v>
      </c>
      <c r="AC319" s="100">
        <f t="shared" si="48"/>
        <v>367</v>
      </c>
      <c r="AD319" s="100" t="str">
        <f t="shared" si="49"/>
        <v>Not Approved On Time</v>
      </c>
      <c r="AE319" s="101">
        <f t="shared" si="50"/>
        <v>2.5</v>
      </c>
      <c r="AF319" s="124" t="str">
        <f t="shared" si="51"/>
        <v/>
      </c>
      <c r="AG319" s="101" t="str">
        <f t="shared" si="52"/>
        <v>0024 0004 - DALLAS SH 310</v>
      </c>
      <c r="AH319" s="101" t="str">
        <f t="shared" si="53"/>
        <v>210036 - Jose C. Ramirez</v>
      </c>
      <c r="AI319" s="102" t="str">
        <f t="shared" si="54"/>
        <v/>
      </c>
    </row>
    <row r="320" spans="1:35" ht="15.75" x14ac:dyDescent="0.25">
      <c r="A320" s="153">
        <v>603547</v>
      </c>
      <c r="B320" s="153" t="s">
        <v>1122</v>
      </c>
      <c r="C320" s="153" t="s">
        <v>1123</v>
      </c>
      <c r="D320" s="153" t="s">
        <v>898</v>
      </c>
      <c r="E320" s="153" t="s">
        <v>899</v>
      </c>
      <c r="F320" s="153" t="s">
        <v>1251</v>
      </c>
      <c r="G320" s="153" t="s">
        <v>1252</v>
      </c>
      <c r="H320" s="153" t="s">
        <v>782</v>
      </c>
      <c r="I320" s="153">
        <v>8</v>
      </c>
      <c r="J320" s="154">
        <v>45790</v>
      </c>
      <c r="K320" s="153" t="s">
        <v>48</v>
      </c>
      <c r="L320" s="153"/>
      <c r="M320" s="153"/>
      <c r="N320" s="153"/>
      <c r="O320" s="153" t="s">
        <v>1123</v>
      </c>
      <c r="P320" s="153" t="s">
        <v>1994</v>
      </c>
      <c r="Q320" s="153"/>
      <c r="R320" s="153" t="s">
        <v>50</v>
      </c>
      <c r="S320" s="153"/>
      <c r="T320" s="153" t="s">
        <v>50</v>
      </c>
      <c r="U320" s="125"/>
      <c r="V320" s="125"/>
      <c r="W320" s="125"/>
      <c r="X320" s="97" t="str">
        <f t="shared" si="44"/>
        <v>SEL-2025 - Select Maintenance 2025</v>
      </c>
      <c r="Y320" s="97" t="str">
        <f>IFERROR(VLOOKUP($D320,PM!$A:$H,2,FALSE),"")</f>
        <v/>
      </c>
      <c r="Z320" s="98">
        <f t="shared" si="45"/>
        <v>45790</v>
      </c>
      <c r="AA320" s="98" t="str">
        <f t="shared" si="46"/>
        <v>Tuesday</v>
      </c>
      <c r="AB320" s="99" t="str">
        <f t="shared" si="47"/>
        <v>05/13/2025 7:11 PM</v>
      </c>
      <c r="AC320" s="100">
        <f t="shared" si="48"/>
        <v>367</v>
      </c>
      <c r="AD320" s="100" t="str">
        <f t="shared" si="49"/>
        <v>Not Approved On Time</v>
      </c>
      <c r="AE320" s="101">
        <f t="shared" si="50"/>
        <v>8</v>
      </c>
      <c r="AF320" s="124" t="str">
        <f t="shared" si="51"/>
        <v/>
      </c>
      <c r="AG320" s="101" t="str">
        <f t="shared" si="52"/>
        <v>0024 0004 - DALLAS SH 310</v>
      </c>
      <c r="AH320" s="101" t="str">
        <f t="shared" si="53"/>
        <v>210036 - Jose C. Ramirez</v>
      </c>
      <c r="AI320" s="102" t="str">
        <f t="shared" si="54"/>
        <v/>
      </c>
    </row>
    <row r="321" spans="1:35" ht="15.75" x14ac:dyDescent="0.25">
      <c r="A321" s="153">
        <v>604501</v>
      </c>
      <c r="B321" s="153" t="s">
        <v>3057</v>
      </c>
      <c r="C321" s="153" t="s">
        <v>3058</v>
      </c>
      <c r="D321" s="153" t="s">
        <v>538</v>
      </c>
      <c r="E321" s="153" t="s">
        <v>858</v>
      </c>
      <c r="F321" s="153" t="s">
        <v>57</v>
      </c>
      <c r="G321" s="153" t="s">
        <v>1064</v>
      </c>
      <c r="H321" s="153" t="s">
        <v>558</v>
      </c>
      <c r="I321" s="153">
        <v>10</v>
      </c>
      <c r="J321" s="154">
        <v>45789</v>
      </c>
      <c r="K321" s="153" t="s">
        <v>48</v>
      </c>
      <c r="L321" s="153"/>
      <c r="M321" s="153" t="s">
        <v>3059</v>
      </c>
      <c r="N321" s="153" t="s">
        <v>64</v>
      </c>
      <c r="O321" s="153" t="s">
        <v>3060</v>
      </c>
      <c r="P321" s="153" t="s">
        <v>3061</v>
      </c>
      <c r="Q321" s="153"/>
      <c r="R321" s="153" t="s">
        <v>50</v>
      </c>
      <c r="S321" s="153"/>
      <c r="T321" s="153" t="s">
        <v>50</v>
      </c>
      <c r="U321" s="125"/>
      <c r="V321" s="125"/>
      <c r="W321" s="125"/>
      <c r="X321" s="97" t="str">
        <f t="shared" si="44"/>
        <v>2024-028 - Harris VA Bearing Pad Replacem</v>
      </c>
      <c r="Y321" s="97" t="str">
        <f>IFERROR(VLOOKUP($D321,PM!$A:$H,2,FALSE),"")</f>
        <v>Luis A. Morales</v>
      </c>
      <c r="Z321" s="98">
        <f t="shared" si="45"/>
        <v>45789</v>
      </c>
      <c r="AA321" s="98" t="str">
        <f t="shared" si="46"/>
        <v>Monday</v>
      </c>
      <c r="AB321" s="99" t="str">
        <f t="shared" si="47"/>
        <v>05/15/2025 7:32 PM</v>
      </c>
      <c r="AC321" s="100">
        <f t="shared" si="48"/>
        <v>367</v>
      </c>
      <c r="AD321" s="100" t="str">
        <f t="shared" si="49"/>
        <v>Not Approved On Time</v>
      </c>
      <c r="AE321" s="101">
        <f t="shared" si="50"/>
        <v>10</v>
      </c>
      <c r="AF321" s="124" t="str">
        <f t="shared" si="51"/>
        <v/>
      </c>
      <c r="AG321" s="101" t="str">
        <f t="shared" si="52"/>
        <v>502 6001B - TRAFFIC C  Daily Closures</v>
      </c>
      <c r="AH321" s="101" t="str">
        <f t="shared" si="53"/>
        <v>440285 - Gerardo J. Badillo</v>
      </c>
      <c r="AI321" s="102" t="str">
        <f t="shared" si="54"/>
        <v>Jose Turrubiartes's Crew</v>
      </c>
    </row>
    <row r="322" spans="1:35" ht="15.75" x14ac:dyDescent="0.25">
      <c r="A322" s="153">
        <v>604500</v>
      </c>
      <c r="B322" s="153" t="s">
        <v>3062</v>
      </c>
      <c r="C322" s="153" t="s">
        <v>3060</v>
      </c>
      <c r="D322" s="153" t="s">
        <v>538</v>
      </c>
      <c r="E322" s="153" t="s">
        <v>858</v>
      </c>
      <c r="F322" s="153" t="s">
        <v>57</v>
      </c>
      <c r="G322" s="153" t="s">
        <v>1064</v>
      </c>
      <c r="H322" s="153" t="s">
        <v>558</v>
      </c>
      <c r="I322" s="153">
        <v>10</v>
      </c>
      <c r="J322" s="154">
        <v>45789</v>
      </c>
      <c r="K322" s="153" t="s">
        <v>48</v>
      </c>
      <c r="L322" s="153"/>
      <c r="M322" s="153" t="s">
        <v>3059</v>
      </c>
      <c r="N322" s="153" t="s">
        <v>64</v>
      </c>
      <c r="O322" s="153" t="s">
        <v>3060</v>
      </c>
      <c r="P322" s="153" t="s">
        <v>3061</v>
      </c>
      <c r="Q322" s="153"/>
      <c r="R322" s="153" t="s">
        <v>50</v>
      </c>
      <c r="S322" s="153"/>
      <c r="T322" s="153" t="s">
        <v>50</v>
      </c>
      <c r="U322" s="125"/>
      <c r="V322" s="125"/>
      <c r="W322" s="125"/>
      <c r="X322" s="97" t="str">
        <f t="shared" si="44"/>
        <v>2024-028 - Harris VA Bearing Pad Replacem</v>
      </c>
      <c r="Y322" s="97" t="str">
        <f>IFERROR(VLOOKUP($D322,PM!$A:$H,2,FALSE),"")</f>
        <v>Luis A. Morales</v>
      </c>
      <c r="Z322" s="98">
        <f t="shared" si="45"/>
        <v>45789</v>
      </c>
      <c r="AA322" s="98" t="str">
        <f t="shared" si="46"/>
        <v>Monday</v>
      </c>
      <c r="AB322" s="99" t="str">
        <f t="shared" si="47"/>
        <v>05/15/2025 7:32 PM</v>
      </c>
      <c r="AC322" s="100">
        <f t="shared" si="48"/>
        <v>367</v>
      </c>
      <c r="AD322" s="100" t="str">
        <f t="shared" si="49"/>
        <v>Not Approved On Time</v>
      </c>
      <c r="AE322" s="101">
        <f t="shared" si="50"/>
        <v>10</v>
      </c>
      <c r="AF322" s="124" t="str">
        <f t="shared" si="51"/>
        <v/>
      </c>
      <c r="AG322" s="101" t="str">
        <f t="shared" si="52"/>
        <v>502 6001B - TRAFFIC C  Daily Closures</v>
      </c>
      <c r="AH322" s="101" t="str">
        <f t="shared" si="53"/>
        <v>440364 - Jose G. Turrubiartes Jr</v>
      </c>
      <c r="AI322" s="102" t="str">
        <f t="shared" si="54"/>
        <v>Jose Turrubiartes's Crew</v>
      </c>
    </row>
    <row r="323" spans="1:35" ht="15.75" x14ac:dyDescent="0.25">
      <c r="A323" s="153">
        <v>604907</v>
      </c>
      <c r="B323" s="153" t="s">
        <v>854</v>
      </c>
      <c r="C323" s="153" t="s">
        <v>855</v>
      </c>
      <c r="D323" s="153" t="s">
        <v>570</v>
      </c>
      <c r="E323" s="153" t="s">
        <v>723</v>
      </c>
      <c r="F323" s="153" t="s">
        <v>1081</v>
      </c>
      <c r="G323" s="153" t="s">
        <v>1082</v>
      </c>
      <c r="H323" s="153" t="s">
        <v>558</v>
      </c>
      <c r="I323" s="153">
        <v>10</v>
      </c>
      <c r="J323" s="154">
        <v>45793</v>
      </c>
      <c r="K323" s="153" t="s">
        <v>48</v>
      </c>
      <c r="L323" s="153"/>
      <c r="M323" s="153" t="s">
        <v>966</v>
      </c>
      <c r="N323" s="153" t="s">
        <v>49</v>
      </c>
      <c r="O323" s="153" t="s">
        <v>967</v>
      </c>
      <c r="P323" s="153" t="s">
        <v>3587</v>
      </c>
      <c r="Q323" s="153"/>
      <c r="R323" s="153" t="s">
        <v>50</v>
      </c>
      <c r="S323" s="153"/>
      <c r="T323" s="153" t="s">
        <v>50</v>
      </c>
      <c r="U323" s="125"/>
      <c r="V323" s="125"/>
      <c r="W323" s="125"/>
      <c r="X323" s="97" t="str">
        <f t="shared" si="44"/>
        <v>2024-030 - Matagorda SH 35 Bridge Replace</v>
      </c>
      <c r="Y323" s="97" t="str">
        <f>IFERROR(VLOOKUP($D323,PM!$A:$H,2,FALSE),"")</f>
        <v>Luis A. Morales</v>
      </c>
      <c r="Z323" s="98">
        <f t="shared" si="45"/>
        <v>45793</v>
      </c>
      <c r="AA323" s="98" t="str">
        <f t="shared" si="46"/>
        <v>Friday</v>
      </c>
      <c r="AB323" s="99" t="str">
        <f t="shared" si="47"/>
        <v>05/16/2025 6:47 PM</v>
      </c>
      <c r="AC323" s="100">
        <f t="shared" si="48"/>
        <v>367</v>
      </c>
      <c r="AD323" s="100" t="str">
        <f t="shared" si="49"/>
        <v>Not Approved On Time</v>
      </c>
      <c r="AE323" s="101">
        <f t="shared" si="50"/>
        <v>10</v>
      </c>
      <c r="AF323" s="124" t="str">
        <f t="shared" si="51"/>
        <v/>
      </c>
      <c r="AG323" s="101" t="str">
        <f t="shared" si="52"/>
        <v>8999 6001P - Fabricate Trestle Bridge</v>
      </c>
      <c r="AH323" s="101" t="str">
        <f t="shared" si="53"/>
        <v>240014 - Hector O. Rodriguez</v>
      </c>
      <c r="AI323" s="102" t="str">
        <f t="shared" si="54"/>
        <v>Hector Claudio's Crew</v>
      </c>
    </row>
    <row r="324" spans="1:35" ht="15.75" x14ac:dyDescent="0.25">
      <c r="A324" s="153">
        <v>604914</v>
      </c>
      <c r="B324" s="153" t="s">
        <v>968</v>
      </c>
      <c r="C324" s="153" t="s">
        <v>967</v>
      </c>
      <c r="D324" s="153" t="s">
        <v>73</v>
      </c>
      <c r="E324" s="153" t="s">
        <v>1009</v>
      </c>
      <c r="F324" s="153" t="s">
        <v>584</v>
      </c>
      <c r="G324" s="153" t="s">
        <v>585</v>
      </c>
      <c r="H324" s="153" t="s">
        <v>558</v>
      </c>
      <c r="I324" s="153">
        <v>4</v>
      </c>
      <c r="J324" s="154">
        <v>45793</v>
      </c>
      <c r="K324" s="153" t="s">
        <v>48</v>
      </c>
      <c r="L324" s="153"/>
      <c r="M324" s="153" t="s">
        <v>966</v>
      </c>
      <c r="N324" s="153" t="s">
        <v>49</v>
      </c>
      <c r="O324" s="153" t="s">
        <v>967</v>
      </c>
      <c r="P324" s="153" t="s">
        <v>3588</v>
      </c>
      <c r="Q324" s="153"/>
      <c r="R324" s="153" t="s">
        <v>50</v>
      </c>
      <c r="S324" s="153"/>
      <c r="T324" s="153" t="s">
        <v>50</v>
      </c>
      <c r="U324" s="125"/>
      <c r="V324" s="125"/>
      <c r="W324" s="125"/>
      <c r="X324" s="97" t="str">
        <f t="shared" si="44"/>
        <v>2023-032 - IH-345 BRIDGE REHABILITATION</v>
      </c>
      <c r="Y324" s="97" t="str">
        <f>IFERROR(VLOOKUP($D324,PM!$A:$H,2,FALSE),"")</f>
        <v>Eric Giebelhaus</v>
      </c>
      <c r="Z324" s="98">
        <f t="shared" si="45"/>
        <v>45793</v>
      </c>
      <c r="AA324" s="98" t="str">
        <f t="shared" si="46"/>
        <v>Friday</v>
      </c>
      <c r="AB324" s="99" t="str">
        <f t="shared" si="47"/>
        <v>05/16/2025 6:51 PM</v>
      </c>
      <c r="AC324" s="100">
        <f t="shared" si="48"/>
        <v>367</v>
      </c>
      <c r="AD324" s="100" t="str">
        <f t="shared" si="49"/>
        <v>Not Approved On Time</v>
      </c>
      <c r="AE324" s="101">
        <f t="shared" si="50"/>
        <v>4</v>
      </c>
      <c r="AF324" s="124" t="str">
        <f t="shared" si="51"/>
        <v/>
      </c>
      <c r="AG324" s="101" t="str">
        <f t="shared" si="52"/>
        <v>9000 100B - SUPERINTENDENT</v>
      </c>
      <c r="AH324" s="101" t="str">
        <f t="shared" si="53"/>
        <v>240028 - Hector J. Claudio</v>
      </c>
      <c r="AI324" s="102" t="str">
        <f t="shared" si="54"/>
        <v>Hector Claudio's Crew</v>
      </c>
    </row>
    <row r="325" spans="1:35" ht="15.75" x14ac:dyDescent="0.25">
      <c r="A325" s="153">
        <v>605166</v>
      </c>
      <c r="B325" s="153" t="s">
        <v>968</v>
      </c>
      <c r="C325" s="153" t="s">
        <v>967</v>
      </c>
      <c r="D325" s="153" t="s">
        <v>73</v>
      </c>
      <c r="E325" s="153" t="s">
        <v>1009</v>
      </c>
      <c r="F325" s="153" t="s">
        <v>584</v>
      </c>
      <c r="G325" s="153" t="s">
        <v>585</v>
      </c>
      <c r="H325" s="153" t="s">
        <v>558</v>
      </c>
      <c r="I325" s="153">
        <v>4</v>
      </c>
      <c r="J325" s="154">
        <v>45794</v>
      </c>
      <c r="K325" s="153" t="s">
        <v>48</v>
      </c>
      <c r="L325" s="153"/>
      <c r="M325" s="153" t="s">
        <v>966</v>
      </c>
      <c r="N325" s="153" t="s">
        <v>49</v>
      </c>
      <c r="O325" s="153" t="s">
        <v>967</v>
      </c>
      <c r="P325" s="153" t="s">
        <v>3589</v>
      </c>
      <c r="Q325" s="153"/>
      <c r="R325" s="153" t="s">
        <v>50</v>
      </c>
      <c r="S325" s="153"/>
      <c r="T325" s="153" t="s">
        <v>50</v>
      </c>
      <c r="U325" s="125"/>
      <c r="V325" s="125"/>
      <c r="W325" s="125"/>
      <c r="X325" s="97" t="str">
        <f t="shared" si="44"/>
        <v>2023-032 - IH-345 BRIDGE REHABILITATION</v>
      </c>
      <c r="Y325" s="97" t="str">
        <f>IFERROR(VLOOKUP($D325,PM!$A:$H,2,FALSE),"")</f>
        <v>Eric Giebelhaus</v>
      </c>
      <c r="Z325" s="98">
        <f t="shared" si="45"/>
        <v>45794</v>
      </c>
      <c r="AA325" s="98" t="str">
        <f t="shared" si="46"/>
        <v>Saturday</v>
      </c>
      <c r="AB325" s="99" t="str">
        <f t="shared" si="47"/>
        <v>05/17/2025 2:46 PM</v>
      </c>
      <c r="AC325" s="100">
        <f t="shared" si="48"/>
        <v>367</v>
      </c>
      <c r="AD325" s="100" t="str">
        <f t="shared" si="49"/>
        <v>Not Approved On Time</v>
      </c>
      <c r="AE325" s="101">
        <f t="shared" si="50"/>
        <v>4</v>
      </c>
      <c r="AF325" s="124" t="str">
        <f t="shared" si="51"/>
        <v/>
      </c>
      <c r="AG325" s="101" t="str">
        <f t="shared" si="52"/>
        <v>9000 100B - SUPERINTENDENT</v>
      </c>
      <c r="AH325" s="101" t="str">
        <f t="shared" si="53"/>
        <v>240028 - Hector J. Claudio</v>
      </c>
      <c r="AI325" s="102" t="str">
        <f t="shared" si="54"/>
        <v>Hector Claudio's Crew</v>
      </c>
    </row>
    <row r="326" spans="1:35" ht="15.75" x14ac:dyDescent="0.25">
      <c r="A326" s="153">
        <v>605163</v>
      </c>
      <c r="B326" s="153" t="s">
        <v>1026</v>
      </c>
      <c r="C326" s="153" t="s">
        <v>1027</v>
      </c>
      <c r="D326" s="153" t="s">
        <v>73</v>
      </c>
      <c r="E326" s="153" t="s">
        <v>1009</v>
      </c>
      <c r="F326" s="153" t="s">
        <v>3590</v>
      </c>
      <c r="G326" s="153" t="s">
        <v>3591</v>
      </c>
      <c r="H326" s="153" t="s">
        <v>558</v>
      </c>
      <c r="I326" s="153">
        <v>1</v>
      </c>
      <c r="J326" s="154">
        <v>45794</v>
      </c>
      <c r="K326" s="153" t="s">
        <v>48</v>
      </c>
      <c r="L326" s="153"/>
      <c r="M326" s="153" t="s">
        <v>966</v>
      </c>
      <c r="N326" s="153" t="s">
        <v>49</v>
      </c>
      <c r="O326" s="153" t="s">
        <v>967</v>
      </c>
      <c r="P326" s="153" t="s">
        <v>3592</v>
      </c>
      <c r="Q326" s="153"/>
      <c r="R326" s="153" t="s">
        <v>50</v>
      </c>
      <c r="S326" s="153"/>
      <c r="T326" s="153" t="s">
        <v>50</v>
      </c>
      <c r="U326" s="125"/>
      <c r="V326" s="125"/>
      <c r="W326" s="125"/>
      <c r="X326" s="97" t="str">
        <f t="shared" si="44"/>
        <v>2023-032 - IH-345 BRIDGE REHABILITATION</v>
      </c>
      <c r="Y326" s="97" t="str">
        <f>IFERROR(VLOOKUP($D326,PM!$A:$H,2,FALSE),"")</f>
        <v>Eric Giebelhaus</v>
      </c>
      <c r="Z326" s="98">
        <f t="shared" si="45"/>
        <v>45794</v>
      </c>
      <c r="AA326" s="98" t="str">
        <f t="shared" si="46"/>
        <v>Saturday</v>
      </c>
      <c r="AB326" s="99" t="str">
        <f t="shared" si="47"/>
        <v>05/17/2025 2:45 PM</v>
      </c>
      <c r="AC326" s="100">
        <f t="shared" si="48"/>
        <v>367</v>
      </c>
      <c r="AD326" s="100" t="str">
        <f t="shared" si="49"/>
        <v>Not Approved On Time</v>
      </c>
      <c r="AE326" s="101">
        <f t="shared" si="50"/>
        <v>1</v>
      </c>
      <c r="AF326" s="124" t="str">
        <f t="shared" si="51"/>
        <v/>
      </c>
      <c r="AG326" s="101" t="str">
        <f t="shared" si="52"/>
        <v>784 6082A - STL P1 S Rem Paint</v>
      </c>
      <c r="AH326" s="101" t="str">
        <f t="shared" si="53"/>
        <v>240813 - Adam Arreola</v>
      </c>
      <c r="AI326" s="102" t="str">
        <f t="shared" si="54"/>
        <v>Hector Claudio's Crew</v>
      </c>
    </row>
    <row r="327" spans="1:35" ht="15.75" x14ac:dyDescent="0.25">
      <c r="A327" s="153">
        <v>605164</v>
      </c>
      <c r="B327" s="153" t="s">
        <v>1026</v>
      </c>
      <c r="C327" s="153" t="s">
        <v>1027</v>
      </c>
      <c r="D327" s="153" t="s">
        <v>73</v>
      </c>
      <c r="E327" s="153" t="s">
        <v>1009</v>
      </c>
      <c r="F327" s="153" t="s">
        <v>3593</v>
      </c>
      <c r="G327" s="153" t="s">
        <v>3594</v>
      </c>
      <c r="H327" s="153" t="s">
        <v>558</v>
      </c>
      <c r="I327" s="153">
        <v>1</v>
      </c>
      <c r="J327" s="154">
        <v>45794</v>
      </c>
      <c r="K327" s="153" t="s">
        <v>48</v>
      </c>
      <c r="L327" s="153"/>
      <c r="M327" s="153" t="s">
        <v>966</v>
      </c>
      <c r="N327" s="153" t="s">
        <v>49</v>
      </c>
      <c r="O327" s="153" t="s">
        <v>967</v>
      </c>
      <c r="P327" s="153" t="s">
        <v>3592</v>
      </c>
      <c r="Q327" s="153"/>
      <c r="R327" s="153" t="s">
        <v>50</v>
      </c>
      <c r="S327" s="153"/>
      <c r="T327" s="153" t="s">
        <v>50</v>
      </c>
      <c r="U327" s="125"/>
      <c r="V327" s="125"/>
      <c r="W327" s="125"/>
      <c r="X327" s="97" t="str">
        <f t="shared" ref="X327:X390" si="55">$D327&amp;" - "&amp;$E327</f>
        <v>2023-032 - IH-345 BRIDGE REHABILITATION</v>
      </c>
      <c r="Y327" s="97" t="str">
        <f>IFERROR(VLOOKUP($D327,PM!$A:$H,2,FALSE),"")</f>
        <v>Eric Giebelhaus</v>
      </c>
      <c r="Z327" s="98">
        <f t="shared" ref="Z327:Z390" si="56">$J327</f>
        <v>45794</v>
      </c>
      <c r="AA327" s="98" t="str">
        <f t="shared" ref="AA327:AA390" si="57">TEXT($J327,"dddd")</f>
        <v>Saturday</v>
      </c>
      <c r="AB327" s="99" t="str">
        <f t="shared" ref="AB327:AB390" si="58">TEXT(DATE(MID($P327,7,4), LEFT($P327,2), MID($P327,4,2)) + TIME(LEFT(MID($P327,13,5),2), RIGHT(MID($P327,13,5),2), 0), "MM/DD/YYYY h:mm AM/PM")</f>
        <v>05/17/2025 2:45 PM</v>
      </c>
      <c r="AC327" s="100">
        <f t="shared" ref="AC327:AC390" si="59">IFERROR(DATE(LEFT($T327,4), MID($T327,6,2), MID($T327,9,2)) + TIME(MID($T327,12,2), MID($T327,15,2), MID($T327,18,2)),"")</f>
        <v>367</v>
      </c>
      <c r="AD327" s="100" t="str">
        <f t="shared" ref="AD327:AD390" si="60">IF(OR($AB327="1/1/01 12:00 AM", $AB327=""), "Not Approved", IF(VALUE($AB327) &lt;= (VALUE($AC327) + 1 + TIME(9, 0, 0)), "Approved On Time", "Not Approved On Time"))</f>
        <v>Not Approved On Time</v>
      </c>
      <c r="AE327" s="101">
        <f t="shared" ref="AE327:AE390" si="61">$I327</f>
        <v>1</v>
      </c>
      <c r="AF327" s="124" t="str">
        <f t="shared" ref="AF327:AF390" si="62">IF(SUMIF($X$6:$X$2297, "*", $AI$6:$AI$2297) &gt; 0, SUMIFS($AI$6:$AI$2297, $X$6:$X$2297, "Approved On Time") / SUMIF($X$6:$X$2297, "*", $AI$6:$AI$2297), "")</f>
        <v/>
      </c>
      <c r="AG327" s="101" t="str">
        <f t="shared" ref="AG327:AG390" si="63">$F327&amp;" - "&amp;G327</f>
        <v>784 6078A - STL PO RMV Rem Paint</v>
      </c>
      <c r="AH327" s="101" t="str">
        <f t="shared" ref="AH327:AH390" si="64">$B327&amp;" - "&amp;$C327</f>
        <v>240813 - Adam Arreola</v>
      </c>
      <c r="AI327" s="102" t="str">
        <f t="shared" ref="AI327:AI390" si="65">IF($M327="","",$M327)</f>
        <v>Hector Claudio's Crew</v>
      </c>
    </row>
    <row r="328" spans="1:35" ht="15.75" x14ac:dyDescent="0.25">
      <c r="A328" s="153">
        <v>605165</v>
      </c>
      <c r="B328" s="153" t="s">
        <v>1026</v>
      </c>
      <c r="C328" s="153" t="s">
        <v>1027</v>
      </c>
      <c r="D328" s="153" t="s">
        <v>73</v>
      </c>
      <c r="E328" s="153" t="s">
        <v>1009</v>
      </c>
      <c r="F328" s="153" t="s">
        <v>3595</v>
      </c>
      <c r="G328" s="153" t="s">
        <v>3596</v>
      </c>
      <c r="H328" s="153" t="s">
        <v>558</v>
      </c>
      <c r="I328" s="153">
        <v>2</v>
      </c>
      <c r="J328" s="154">
        <v>45794</v>
      </c>
      <c r="K328" s="153" t="s">
        <v>48</v>
      </c>
      <c r="L328" s="153"/>
      <c r="M328" s="153" t="s">
        <v>966</v>
      </c>
      <c r="N328" s="153" t="s">
        <v>49</v>
      </c>
      <c r="O328" s="153" t="s">
        <v>967</v>
      </c>
      <c r="P328" s="153" t="s">
        <v>3592</v>
      </c>
      <c r="Q328" s="153"/>
      <c r="R328" s="153" t="s">
        <v>50</v>
      </c>
      <c r="S328" s="153"/>
      <c r="T328" s="153" t="s">
        <v>50</v>
      </c>
      <c r="U328" s="125"/>
      <c r="V328" s="125"/>
      <c r="W328" s="125"/>
      <c r="X328" s="97" t="str">
        <f t="shared" si="55"/>
        <v>2023-032 - IH-345 BRIDGE REHABILITATION</v>
      </c>
      <c r="Y328" s="97" t="str">
        <f>IFERROR(VLOOKUP($D328,PM!$A:$H,2,FALSE),"")</f>
        <v>Eric Giebelhaus</v>
      </c>
      <c r="Z328" s="98">
        <f t="shared" si="56"/>
        <v>45794</v>
      </c>
      <c r="AA328" s="98" t="str">
        <f t="shared" si="57"/>
        <v>Saturday</v>
      </c>
      <c r="AB328" s="99" t="str">
        <f t="shared" si="58"/>
        <v>05/17/2025 2:45 PM</v>
      </c>
      <c r="AC328" s="100">
        <f t="shared" si="59"/>
        <v>367</v>
      </c>
      <c r="AD328" s="100" t="str">
        <f t="shared" si="60"/>
        <v>Not Approved On Time</v>
      </c>
      <c r="AE328" s="101">
        <f t="shared" si="61"/>
        <v>2</v>
      </c>
      <c r="AF328" s="124" t="str">
        <f t="shared" si="62"/>
        <v/>
      </c>
      <c r="AG328" s="101" t="str">
        <f t="shared" si="63"/>
        <v>784 6078B - STL PO RMV Plasma Cut PO Plate</v>
      </c>
      <c r="AH328" s="101" t="str">
        <f t="shared" si="64"/>
        <v>240813 - Adam Arreola</v>
      </c>
      <c r="AI328" s="102" t="str">
        <f t="shared" si="65"/>
        <v>Hector Claudio's Crew</v>
      </c>
    </row>
    <row r="329" spans="1:35" ht="15.75" x14ac:dyDescent="0.25">
      <c r="A329" s="153">
        <v>605168</v>
      </c>
      <c r="B329" s="153" t="s">
        <v>1026</v>
      </c>
      <c r="C329" s="153" t="s">
        <v>1027</v>
      </c>
      <c r="D329" s="153" t="s">
        <v>570</v>
      </c>
      <c r="E329" s="153" t="s">
        <v>723</v>
      </c>
      <c r="F329" s="153" t="s">
        <v>1081</v>
      </c>
      <c r="G329" s="153" t="s">
        <v>1082</v>
      </c>
      <c r="H329" s="153" t="s">
        <v>558</v>
      </c>
      <c r="I329" s="153">
        <v>4</v>
      </c>
      <c r="J329" s="154">
        <v>45794</v>
      </c>
      <c r="K329" s="153" t="s">
        <v>48</v>
      </c>
      <c r="L329" s="153"/>
      <c r="M329" s="153" t="s">
        <v>966</v>
      </c>
      <c r="N329" s="153" t="s">
        <v>49</v>
      </c>
      <c r="O329" s="153" t="s">
        <v>967</v>
      </c>
      <c r="P329" s="153" t="s">
        <v>3597</v>
      </c>
      <c r="Q329" s="153"/>
      <c r="R329" s="153" t="s">
        <v>50</v>
      </c>
      <c r="S329" s="153"/>
      <c r="T329" s="153" t="s">
        <v>50</v>
      </c>
      <c r="U329" s="125"/>
      <c r="V329" s="125"/>
      <c r="W329" s="125"/>
      <c r="X329" s="97" t="str">
        <f t="shared" si="55"/>
        <v>2024-030 - Matagorda SH 35 Bridge Replace</v>
      </c>
      <c r="Y329" s="97" t="str">
        <f>IFERROR(VLOOKUP($D329,PM!$A:$H,2,FALSE),"")</f>
        <v>Luis A. Morales</v>
      </c>
      <c r="Z329" s="98">
        <f t="shared" si="56"/>
        <v>45794</v>
      </c>
      <c r="AA329" s="98" t="str">
        <f t="shared" si="57"/>
        <v>Saturday</v>
      </c>
      <c r="AB329" s="99" t="str">
        <f t="shared" si="58"/>
        <v>05/17/2025 2:48 PM</v>
      </c>
      <c r="AC329" s="100">
        <f t="shared" si="59"/>
        <v>367</v>
      </c>
      <c r="AD329" s="100" t="str">
        <f t="shared" si="60"/>
        <v>Not Approved On Time</v>
      </c>
      <c r="AE329" s="101">
        <f t="shared" si="61"/>
        <v>4</v>
      </c>
      <c r="AF329" s="124" t="str">
        <f t="shared" si="62"/>
        <v/>
      </c>
      <c r="AG329" s="101" t="str">
        <f t="shared" si="63"/>
        <v>8999 6001P - Fabricate Trestle Bridge</v>
      </c>
      <c r="AH329" s="101" t="str">
        <f t="shared" si="64"/>
        <v>240813 - Adam Arreola</v>
      </c>
      <c r="AI329" s="102" t="str">
        <f t="shared" si="65"/>
        <v>Hector Claudio's Crew</v>
      </c>
    </row>
    <row r="330" spans="1:35" ht="15.75" x14ac:dyDescent="0.25">
      <c r="A330" s="153">
        <v>604908</v>
      </c>
      <c r="B330" s="153" t="s">
        <v>1026</v>
      </c>
      <c r="C330" s="153" t="s">
        <v>1027</v>
      </c>
      <c r="D330" s="153" t="s">
        <v>570</v>
      </c>
      <c r="E330" s="153" t="s">
        <v>723</v>
      </c>
      <c r="F330" s="153" t="s">
        <v>1081</v>
      </c>
      <c r="G330" s="153" t="s">
        <v>1082</v>
      </c>
      <c r="H330" s="153" t="s">
        <v>558</v>
      </c>
      <c r="I330" s="153">
        <v>10</v>
      </c>
      <c r="J330" s="154">
        <v>45793</v>
      </c>
      <c r="K330" s="153" t="s">
        <v>48</v>
      </c>
      <c r="L330" s="153"/>
      <c r="M330" s="153" t="s">
        <v>966</v>
      </c>
      <c r="N330" s="153" t="s">
        <v>49</v>
      </c>
      <c r="O330" s="153" t="s">
        <v>967</v>
      </c>
      <c r="P330" s="153" t="s">
        <v>3587</v>
      </c>
      <c r="Q330" s="153"/>
      <c r="R330" s="153" t="s">
        <v>50</v>
      </c>
      <c r="S330" s="153"/>
      <c r="T330" s="153" t="s">
        <v>50</v>
      </c>
      <c r="U330" s="125"/>
      <c r="V330" s="125"/>
      <c r="W330" s="125"/>
      <c r="X330" s="97" t="str">
        <f t="shared" si="55"/>
        <v>2024-030 - Matagorda SH 35 Bridge Replace</v>
      </c>
      <c r="Y330" s="97" t="str">
        <f>IFERROR(VLOOKUP($D330,PM!$A:$H,2,FALSE),"")</f>
        <v>Luis A. Morales</v>
      </c>
      <c r="Z330" s="98">
        <f t="shared" si="56"/>
        <v>45793</v>
      </c>
      <c r="AA330" s="98" t="str">
        <f t="shared" si="57"/>
        <v>Friday</v>
      </c>
      <c r="AB330" s="99" t="str">
        <f t="shared" si="58"/>
        <v>05/16/2025 6:47 PM</v>
      </c>
      <c r="AC330" s="100">
        <f t="shared" si="59"/>
        <v>367</v>
      </c>
      <c r="AD330" s="100" t="str">
        <f t="shared" si="60"/>
        <v>Not Approved On Time</v>
      </c>
      <c r="AE330" s="101">
        <f t="shared" si="61"/>
        <v>10</v>
      </c>
      <c r="AF330" s="124" t="str">
        <f t="shared" si="62"/>
        <v/>
      </c>
      <c r="AG330" s="101" t="str">
        <f t="shared" si="63"/>
        <v>8999 6001P - Fabricate Trestle Bridge</v>
      </c>
      <c r="AH330" s="101" t="str">
        <f t="shared" si="64"/>
        <v>240813 - Adam Arreola</v>
      </c>
      <c r="AI330" s="102" t="str">
        <f t="shared" si="65"/>
        <v>Hector Claudio's Crew</v>
      </c>
    </row>
    <row r="331" spans="1:35" ht="15.75" x14ac:dyDescent="0.25">
      <c r="A331" s="153">
        <v>604910</v>
      </c>
      <c r="B331" s="153" t="s">
        <v>968</v>
      </c>
      <c r="C331" s="153" t="s">
        <v>967</v>
      </c>
      <c r="D331" s="153" t="s">
        <v>570</v>
      </c>
      <c r="E331" s="153" t="s">
        <v>723</v>
      </c>
      <c r="F331" s="153" t="s">
        <v>584</v>
      </c>
      <c r="G331" s="153" t="s">
        <v>585</v>
      </c>
      <c r="H331" s="153" t="s">
        <v>558</v>
      </c>
      <c r="I331" s="153">
        <v>4</v>
      </c>
      <c r="J331" s="154">
        <v>45793</v>
      </c>
      <c r="K331" s="153" t="s">
        <v>48</v>
      </c>
      <c r="L331" s="153"/>
      <c r="M331" s="153" t="s">
        <v>966</v>
      </c>
      <c r="N331" s="153" t="s">
        <v>49</v>
      </c>
      <c r="O331" s="153" t="s">
        <v>967</v>
      </c>
      <c r="P331" s="153" t="s">
        <v>3598</v>
      </c>
      <c r="Q331" s="153"/>
      <c r="R331" s="153" t="s">
        <v>50</v>
      </c>
      <c r="S331" s="153"/>
      <c r="T331" s="153" t="s">
        <v>50</v>
      </c>
      <c r="U331" s="125"/>
      <c r="V331" s="125"/>
      <c r="W331" s="125"/>
      <c r="X331" s="97" t="str">
        <f t="shared" si="55"/>
        <v>2024-030 - Matagorda SH 35 Bridge Replace</v>
      </c>
      <c r="Y331" s="97" t="str">
        <f>IFERROR(VLOOKUP($D331,PM!$A:$H,2,FALSE),"")</f>
        <v>Luis A. Morales</v>
      </c>
      <c r="Z331" s="98">
        <f t="shared" si="56"/>
        <v>45793</v>
      </c>
      <c r="AA331" s="98" t="str">
        <f t="shared" si="57"/>
        <v>Friday</v>
      </c>
      <c r="AB331" s="99" t="str">
        <f t="shared" si="58"/>
        <v>05/16/2025 6:48 PM</v>
      </c>
      <c r="AC331" s="100">
        <f t="shared" si="59"/>
        <v>367</v>
      </c>
      <c r="AD331" s="100" t="str">
        <f t="shared" si="60"/>
        <v>Not Approved On Time</v>
      </c>
      <c r="AE331" s="101">
        <f t="shared" si="61"/>
        <v>4</v>
      </c>
      <c r="AF331" s="124" t="str">
        <f t="shared" si="62"/>
        <v/>
      </c>
      <c r="AG331" s="101" t="str">
        <f t="shared" si="63"/>
        <v>9000 100B - SUPERINTENDENT</v>
      </c>
      <c r="AH331" s="101" t="str">
        <f t="shared" si="64"/>
        <v>240028 - Hector J. Claudio</v>
      </c>
      <c r="AI331" s="102" t="str">
        <f t="shared" si="65"/>
        <v>Hector Claudio's Crew</v>
      </c>
    </row>
    <row r="332" spans="1:35" ht="15.75" x14ac:dyDescent="0.25">
      <c r="A332" s="153">
        <v>605169</v>
      </c>
      <c r="B332" s="153" t="s">
        <v>968</v>
      </c>
      <c r="C332" s="153" t="s">
        <v>967</v>
      </c>
      <c r="D332" s="153" t="s">
        <v>570</v>
      </c>
      <c r="E332" s="153" t="s">
        <v>723</v>
      </c>
      <c r="F332" s="153" t="s">
        <v>584</v>
      </c>
      <c r="G332" s="153" t="s">
        <v>585</v>
      </c>
      <c r="H332" s="153" t="s">
        <v>558</v>
      </c>
      <c r="I332" s="153">
        <v>4</v>
      </c>
      <c r="J332" s="154">
        <v>45794</v>
      </c>
      <c r="K332" s="153" t="s">
        <v>48</v>
      </c>
      <c r="L332" s="153"/>
      <c r="M332" s="153" t="s">
        <v>966</v>
      </c>
      <c r="N332" s="153" t="s">
        <v>49</v>
      </c>
      <c r="O332" s="153" t="s">
        <v>967</v>
      </c>
      <c r="P332" s="153" t="s">
        <v>3599</v>
      </c>
      <c r="Q332" s="153"/>
      <c r="R332" s="153" t="s">
        <v>50</v>
      </c>
      <c r="S332" s="153"/>
      <c r="T332" s="153" t="s">
        <v>50</v>
      </c>
      <c r="U332" s="125"/>
      <c r="V332" s="125"/>
      <c r="W332" s="125"/>
      <c r="X332" s="97" t="str">
        <f t="shared" si="55"/>
        <v>2024-030 - Matagorda SH 35 Bridge Replace</v>
      </c>
      <c r="Y332" s="97" t="str">
        <f>IFERROR(VLOOKUP($D332,PM!$A:$H,2,FALSE),"")</f>
        <v>Luis A. Morales</v>
      </c>
      <c r="Z332" s="98">
        <f t="shared" si="56"/>
        <v>45794</v>
      </c>
      <c r="AA332" s="98" t="str">
        <f t="shared" si="57"/>
        <v>Saturday</v>
      </c>
      <c r="AB332" s="99" t="str">
        <f t="shared" si="58"/>
        <v>05/17/2025 2:50 PM</v>
      </c>
      <c r="AC332" s="100">
        <f t="shared" si="59"/>
        <v>367</v>
      </c>
      <c r="AD332" s="100" t="str">
        <f t="shared" si="60"/>
        <v>Not Approved On Time</v>
      </c>
      <c r="AE332" s="101">
        <f t="shared" si="61"/>
        <v>4</v>
      </c>
      <c r="AF332" s="124" t="str">
        <f t="shared" si="62"/>
        <v/>
      </c>
      <c r="AG332" s="101" t="str">
        <f t="shared" si="63"/>
        <v>9000 100B - SUPERINTENDENT</v>
      </c>
      <c r="AH332" s="101" t="str">
        <f t="shared" si="64"/>
        <v>240028 - Hector J. Claudio</v>
      </c>
      <c r="AI332" s="102" t="str">
        <f t="shared" si="65"/>
        <v>Hector Claudio's Crew</v>
      </c>
    </row>
    <row r="333" spans="1:35" ht="15.75" x14ac:dyDescent="0.25">
      <c r="A333" s="153">
        <v>605167</v>
      </c>
      <c r="B333" s="153" t="s">
        <v>800</v>
      </c>
      <c r="C333" s="153" t="s">
        <v>801</v>
      </c>
      <c r="D333" s="153" t="s">
        <v>570</v>
      </c>
      <c r="E333" s="153" t="s">
        <v>723</v>
      </c>
      <c r="F333" s="153" t="s">
        <v>1081</v>
      </c>
      <c r="G333" s="153" t="s">
        <v>1082</v>
      </c>
      <c r="H333" s="153" t="s">
        <v>558</v>
      </c>
      <c r="I333" s="153">
        <v>4</v>
      </c>
      <c r="J333" s="154">
        <v>45794</v>
      </c>
      <c r="K333" s="153" t="s">
        <v>48</v>
      </c>
      <c r="L333" s="153"/>
      <c r="M333" s="153" t="s">
        <v>966</v>
      </c>
      <c r="N333" s="153" t="s">
        <v>49</v>
      </c>
      <c r="O333" s="153" t="s">
        <v>967</v>
      </c>
      <c r="P333" s="153" t="s">
        <v>3600</v>
      </c>
      <c r="Q333" s="153"/>
      <c r="R333" s="153" t="s">
        <v>50</v>
      </c>
      <c r="S333" s="153"/>
      <c r="T333" s="153" t="s">
        <v>50</v>
      </c>
      <c r="U333" s="125"/>
      <c r="V333" s="125"/>
      <c r="W333" s="125"/>
      <c r="X333" s="97" t="str">
        <f t="shared" si="55"/>
        <v>2024-030 - Matagorda SH 35 Bridge Replace</v>
      </c>
      <c r="Y333" s="97" t="str">
        <f>IFERROR(VLOOKUP($D333,PM!$A:$H,2,FALSE),"")</f>
        <v>Luis A. Morales</v>
      </c>
      <c r="Z333" s="98">
        <f t="shared" si="56"/>
        <v>45794</v>
      </c>
      <c r="AA333" s="98" t="str">
        <f t="shared" si="57"/>
        <v>Saturday</v>
      </c>
      <c r="AB333" s="99" t="str">
        <f t="shared" si="58"/>
        <v>05/17/2025 2:47 PM</v>
      </c>
      <c r="AC333" s="100">
        <f t="shared" si="59"/>
        <v>367</v>
      </c>
      <c r="AD333" s="100" t="str">
        <f t="shared" si="60"/>
        <v>Not Approved On Time</v>
      </c>
      <c r="AE333" s="101">
        <f t="shared" si="61"/>
        <v>4</v>
      </c>
      <c r="AF333" s="124" t="str">
        <f t="shared" si="62"/>
        <v/>
      </c>
      <c r="AG333" s="101" t="str">
        <f t="shared" si="63"/>
        <v>8999 6001P - Fabricate Trestle Bridge</v>
      </c>
      <c r="AH333" s="101" t="str">
        <f t="shared" si="64"/>
        <v>240018 - Librado Aguillon</v>
      </c>
      <c r="AI333" s="102" t="str">
        <f t="shared" si="65"/>
        <v>Hector Claudio's Crew</v>
      </c>
    </row>
    <row r="334" spans="1:35" ht="15.75" x14ac:dyDescent="0.25">
      <c r="A334" s="153">
        <v>604906</v>
      </c>
      <c r="B334" s="153" t="s">
        <v>800</v>
      </c>
      <c r="C334" s="153" t="s">
        <v>801</v>
      </c>
      <c r="D334" s="153" t="s">
        <v>570</v>
      </c>
      <c r="E334" s="153" t="s">
        <v>723</v>
      </c>
      <c r="F334" s="153" t="s">
        <v>1081</v>
      </c>
      <c r="G334" s="153" t="s">
        <v>1082</v>
      </c>
      <c r="H334" s="153" t="s">
        <v>558</v>
      </c>
      <c r="I334" s="153">
        <v>10</v>
      </c>
      <c r="J334" s="154">
        <v>45793</v>
      </c>
      <c r="K334" s="153" t="s">
        <v>48</v>
      </c>
      <c r="L334" s="153"/>
      <c r="M334" s="153" t="s">
        <v>966</v>
      </c>
      <c r="N334" s="153" t="s">
        <v>49</v>
      </c>
      <c r="O334" s="153" t="s">
        <v>967</v>
      </c>
      <c r="P334" s="153" t="s">
        <v>3587</v>
      </c>
      <c r="Q334" s="153"/>
      <c r="R334" s="153" t="s">
        <v>50</v>
      </c>
      <c r="S334" s="153"/>
      <c r="T334" s="153" t="s">
        <v>50</v>
      </c>
      <c r="U334" s="125"/>
      <c r="V334" s="125"/>
      <c r="W334" s="125"/>
      <c r="X334" s="97" t="str">
        <f t="shared" si="55"/>
        <v>2024-030 - Matagorda SH 35 Bridge Replace</v>
      </c>
      <c r="Y334" s="97" t="str">
        <f>IFERROR(VLOOKUP($D334,PM!$A:$H,2,FALSE),"")</f>
        <v>Luis A. Morales</v>
      </c>
      <c r="Z334" s="98">
        <f t="shared" si="56"/>
        <v>45793</v>
      </c>
      <c r="AA334" s="98" t="str">
        <f t="shared" si="57"/>
        <v>Friday</v>
      </c>
      <c r="AB334" s="99" t="str">
        <f t="shared" si="58"/>
        <v>05/16/2025 6:47 PM</v>
      </c>
      <c r="AC334" s="100">
        <f t="shared" si="59"/>
        <v>367</v>
      </c>
      <c r="AD334" s="100" t="str">
        <f t="shared" si="60"/>
        <v>Not Approved On Time</v>
      </c>
      <c r="AE334" s="101">
        <f t="shared" si="61"/>
        <v>10</v>
      </c>
      <c r="AF334" s="124" t="str">
        <f t="shared" si="62"/>
        <v/>
      </c>
      <c r="AG334" s="101" t="str">
        <f t="shared" si="63"/>
        <v>8999 6001P - Fabricate Trestle Bridge</v>
      </c>
      <c r="AH334" s="101" t="str">
        <f t="shared" si="64"/>
        <v>240018 - Librado Aguillon</v>
      </c>
      <c r="AI334" s="102" t="str">
        <f t="shared" si="65"/>
        <v>Hector Claudio's Crew</v>
      </c>
    </row>
    <row r="335" spans="1:35" ht="15.75" x14ac:dyDescent="0.25">
      <c r="A335" s="153">
        <v>605160</v>
      </c>
      <c r="B335" s="153" t="s">
        <v>800</v>
      </c>
      <c r="C335" s="153" t="s">
        <v>801</v>
      </c>
      <c r="D335" s="153" t="s">
        <v>73</v>
      </c>
      <c r="E335" s="153" t="s">
        <v>1009</v>
      </c>
      <c r="F335" s="153" t="s">
        <v>3590</v>
      </c>
      <c r="G335" s="153" t="s">
        <v>3591</v>
      </c>
      <c r="H335" s="153" t="s">
        <v>558</v>
      </c>
      <c r="I335" s="153">
        <v>1</v>
      </c>
      <c r="J335" s="154">
        <v>45794</v>
      </c>
      <c r="K335" s="153" t="s">
        <v>48</v>
      </c>
      <c r="L335" s="153"/>
      <c r="M335" s="153" t="s">
        <v>966</v>
      </c>
      <c r="N335" s="153" t="s">
        <v>49</v>
      </c>
      <c r="O335" s="153" t="s">
        <v>967</v>
      </c>
      <c r="P335" s="153" t="s">
        <v>3592</v>
      </c>
      <c r="Q335" s="153"/>
      <c r="R335" s="153" t="s">
        <v>50</v>
      </c>
      <c r="S335" s="153"/>
      <c r="T335" s="153" t="s">
        <v>50</v>
      </c>
      <c r="U335" s="125"/>
      <c r="V335" s="125"/>
      <c r="W335" s="125"/>
      <c r="X335" s="97" t="str">
        <f t="shared" si="55"/>
        <v>2023-032 - IH-345 BRIDGE REHABILITATION</v>
      </c>
      <c r="Y335" s="97" t="str">
        <f>IFERROR(VLOOKUP($D335,PM!$A:$H,2,FALSE),"")</f>
        <v>Eric Giebelhaus</v>
      </c>
      <c r="Z335" s="98">
        <f t="shared" si="56"/>
        <v>45794</v>
      </c>
      <c r="AA335" s="98" t="str">
        <f t="shared" si="57"/>
        <v>Saturday</v>
      </c>
      <c r="AB335" s="99" t="str">
        <f t="shared" si="58"/>
        <v>05/17/2025 2:45 PM</v>
      </c>
      <c r="AC335" s="100">
        <f t="shared" si="59"/>
        <v>367</v>
      </c>
      <c r="AD335" s="100" t="str">
        <f t="shared" si="60"/>
        <v>Not Approved On Time</v>
      </c>
      <c r="AE335" s="101">
        <f t="shared" si="61"/>
        <v>1</v>
      </c>
      <c r="AF335" s="124" t="str">
        <f t="shared" si="62"/>
        <v/>
      </c>
      <c r="AG335" s="101" t="str">
        <f t="shared" si="63"/>
        <v>784 6082A - STL P1 S Rem Paint</v>
      </c>
      <c r="AH335" s="101" t="str">
        <f t="shared" si="64"/>
        <v>240018 - Librado Aguillon</v>
      </c>
      <c r="AI335" s="102" t="str">
        <f t="shared" si="65"/>
        <v>Hector Claudio's Crew</v>
      </c>
    </row>
    <row r="336" spans="1:35" ht="15.75" x14ac:dyDescent="0.25">
      <c r="A336" s="153">
        <v>605161</v>
      </c>
      <c r="B336" s="153" t="s">
        <v>800</v>
      </c>
      <c r="C336" s="153" t="s">
        <v>801</v>
      </c>
      <c r="D336" s="153" t="s">
        <v>73</v>
      </c>
      <c r="E336" s="153" t="s">
        <v>1009</v>
      </c>
      <c r="F336" s="153" t="s">
        <v>3593</v>
      </c>
      <c r="G336" s="153" t="s">
        <v>3594</v>
      </c>
      <c r="H336" s="153" t="s">
        <v>558</v>
      </c>
      <c r="I336" s="153">
        <v>1</v>
      </c>
      <c r="J336" s="154">
        <v>45794</v>
      </c>
      <c r="K336" s="153" t="s">
        <v>48</v>
      </c>
      <c r="L336" s="153"/>
      <c r="M336" s="153" t="s">
        <v>966</v>
      </c>
      <c r="N336" s="153" t="s">
        <v>49</v>
      </c>
      <c r="O336" s="153" t="s">
        <v>967</v>
      </c>
      <c r="P336" s="153" t="s">
        <v>3592</v>
      </c>
      <c r="Q336" s="153"/>
      <c r="R336" s="153" t="s">
        <v>50</v>
      </c>
      <c r="S336" s="153"/>
      <c r="T336" s="153" t="s">
        <v>50</v>
      </c>
      <c r="U336" s="125"/>
      <c r="V336" s="125"/>
      <c r="W336" s="125"/>
      <c r="X336" s="97" t="str">
        <f t="shared" si="55"/>
        <v>2023-032 - IH-345 BRIDGE REHABILITATION</v>
      </c>
      <c r="Y336" s="97" t="str">
        <f>IFERROR(VLOOKUP($D336,PM!$A:$H,2,FALSE),"")</f>
        <v>Eric Giebelhaus</v>
      </c>
      <c r="Z336" s="98">
        <f t="shared" si="56"/>
        <v>45794</v>
      </c>
      <c r="AA336" s="98" t="str">
        <f t="shared" si="57"/>
        <v>Saturday</v>
      </c>
      <c r="AB336" s="99" t="str">
        <f t="shared" si="58"/>
        <v>05/17/2025 2:45 PM</v>
      </c>
      <c r="AC336" s="100">
        <f t="shared" si="59"/>
        <v>367</v>
      </c>
      <c r="AD336" s="100" t="str">
        <f t="shared" si="60"/>
        <v>Not Approved On Time</v>
      </c>
      <c r="AE336" s="101">
        <f t="shared" si="61"/>
        <v>1</v>
      </c>
      <c r="AF336" s="124" t="str">
        <f t="shared" si="62"/>
        <v/>
      </c>
      <c r="AG336" s="101" t="str">
        <f t="shared" si="63"/>
        <v>784 6078A - STL PO RMV Rem Paint</v>
      </c>
      <c r="AH336" s="101" t="str">
        <f t="shared" si="64"/>
        <v>240018 - Librado Aguillon</v>
      </c>
      <c r="AI336" s="102" t="str">
        <f t="shared" si="65"/>
        <v>Hector Claudio's Crew</v>
      </c>
    </row>
    <row r="337" spans="1:35" ht="15.75" x14ac:dyDescent="0.25">
      <c r="A337" s="153">
        <v>605162</v>
      </c>
      <c r="B337" s="153" t="s">
        <v>800</v>
      </c>
      <c r="C337" s="153" t="s">
        <v>801</v>
      </c>
      <c r="D337" s="153" t="s">
        <v>73</v>
      </c>
      <c r="E337" s="153" t="s">
        <v>1009</v>
      </c>
      <c r="F337" s="153" t="s">
        <v>3595</v>
      </c>
      <c r="G337" s="153" t="s">
        <v>3596</v>
      </c>
      <c r="H337" s="153" t="s">
        <v>558</v>
      </c>
      <c r="I337" s="153">
        <v>2</v>
      </c>
      <c r="J337" s="154">
        <v>45794</v>
      </c>
      <c r="K337" s="153" t="s">
        <v>48</v>
      </c>
      <c r="L337" s="153"/>
      <c r="M337" s="153" t="s">
        <v>966</v>
      </c>
      <c r="N337" s="153" t="s">
        <v>49</v>
      </c>
      <c r="O337" s="153" t="s">
        <v>967</v>
      </c>
      <c r="P337" s="153" t="s">
        <v>3592</v>
      </c>
      <c r="Q337" s="153"/>
      <c r="R337" s="153" t="s">
        <v>50</v>
      </c>
      <c r="S337" s="153"/>
      <c r="T337" s="153" t="s">
        <v>50</v>
      </c>
      <c r="U337" s="125"/>
      <c r="V337" s="125"/>
      <c r="W337" s="125"/>
      <c r="X337" s="97" t="str">
        <f t="shared" si="55"/>
        <v>2023-032 - IH-345 BRIDGE REHABILITATION</v>
      </c>
      <c r="Y337" s="97" t="str">
        <f>IFERROR(VLOOKUP($D337,PM!$A:$H,2,FALSE),"")</f>
        <v>Eric Giebelhaus</v>
      </c>
      <c r="Z337" s="98">
        <f t="shared" si="56"/>
        <v>45794</v>
      </c>
      <c r="AA337" s="98" t="str">
        <f t="shared" si="57"/>
        <v>Saturday</v>
      </c>
      <c r="AB337" s="99" t="str">
        <f t="shared" si="58"/>
        <v>05/17/2025 2:45 PM</v>
      </c>
      <c r="AC337" s="100">
        <f t="shared" si="59"/>
        <v>367</v>
      </c>
      <c r="AD337" s="100" t="str">
        <f t="shared" si="60"/>
        <v>Not Approved On Time</v>
      </c>
      <c r="AE337" s="101">
        <f t="shared" si="61"/>
        <v>2</v>
      </c>
      <c r="AF337" s="124" t="str">
        <f t="shared" si="62"/>
        <v/>
      </c>
      <c r="AG337" s="101" t="str">
        <f t="shared" si="63"/>
        <v>784 6078B - STL PO RMV Plasma Cut PO Plate</v>
      </c>
      <c r="AH337" s="101" t="str">
        <f t="shared" si="64"/>
        <v>240018 - Librado Aguillon</v>
      </c>
      <c r="AI337" s="102" t="str">
        <f t="shared" si="65"/>
        <v>Hector Claudio's Crew</v>
      </c>
    </row>
    <row r="338" spans="1:35" ht="15.75" x14ac:dyDescent="0.25">
      <c r="A338" s="153">
        <v>604911</v>
      </c>
      <c r="B338" s="153" t="s">
        <v>1028</v>
      </c>
      <c r="C338" s="153" t="s">
        <v>1029</v>
      </c>
      <c r="D338" s="153" t="s">
        <v>73</v>
      </c>
      <c r="E338" s="153" t="s">
        <v>1009</v>
      </c>
      <c r="F338" s="153" t="s">
        <v>3595</v>
      </c>
      <c r="G338" s="153" t="s">
        <v>3596</v>
      </c>
      <c r="H338" s="153" t="s">
        <v>558</v>
      </c>
      <c r="I338" s="153">
        <v>2</v>
      </c>
      <c r="J338" s="154">
        <v>45793</v>
      </c>
      <c r="K338" s="153" t="s">
        <v>48</v>
      </c>
      <c r="L338" s="153"/>
      <c r="M338" s="153" t="s">
        <v>966</v>
      </c>
      <c r="N338" s="153" t="s">
        <v>49</v>
      </c>
      <c r="O338" s="153" t="s">
        <v>967</v>
      </c>
      <c r="P338" s="153" t="s">
        <v>3601</v>
      </c>
      <c r="Q338" s="153"/>
      <c r="R338" s="153" t="s">
        <v>50</v>
      </c>
      <c r="S338" s="153"/>
      <c r="T338" s="153" t="s">
        <v>50</v>
      </c>
      <c r="U338" s="125"/>
      <c r="V338" s="125"/>
      <c r="W338" s="125"/>
      <c r="X338" s="97" t="str">
        <f t="shared" si="55"/>
        <v>2023-032 - IH-345 BRIDGE REHABILITATION</v>
      </c>
      <c r="Y338" s="97" t="str">
        <f>IFERROR(VLOOKUP($D338,PM!$A:$H,2,FALSE),"")</f>
        <v>Eric Giebelhaus</v>
      </c>
      <c r="Z338" s="98">
        <f t="shared" si="56"/>
        <v>45793</v>
      </c>
      <c r="AA338" s="98" t="str">
        <f t="shared" si="57"/>
        <v>Friday</v>
      </c>
      <c r="AB338" s="99" t="str">
        <f t="shared" si="58"/>
        <v>05/16/2025 6:50 PM</v>
      </c>
      <c r="AC338" s="100">
        <f t="shared" si="59"/>
        <v>367</v>
      </c>
      <c r="AD338" s="100" t="str">
        <f t="shared" si="60"/>
        <v>Not Approved On Time</v>
      </c>
      <c r="AE338" s="101">
        <f t="shared" si="61"/>
        <v>2</v>
      </c>
      <c r="AF338" s="124" t="str">
        <f t="shared" si="62"/>
        <v/>
      </c>
      <c r="AG338" s="101" t="str">
        <f t="shared" si="63"/>
        <v>784 6078B - STL PO RMV Plasma Cut PO Plate</v>
      </c>
      <c r="AH338" s="101" t="str">
        <f t="shared" si="64"/>
        <v>240549 - Michael A. Pina</v>
      </c>
      <c r="AI338" s="102" t="str">
        <f t="shared" si="65"/>
        <v>Hector Claudio's Crew</v>
      </c>
    </row>
    <row r="339" spans="1:35" ht="15.75" x14ac:dyDescent="0.25">
      <c r="A339" s="153">
        <v>604912</v>
      </c>
      <c r="B339" s="153" t="s">
        <v>1028</v>
      </c>
      <c r="C339" s="153" t="s">
        <v>1029</v>
      </c>
      <c r="D339" s="153" t="s">
        <v>73</v>
      </c>
      <c r="E339" s="153" t="s">
        <v>1009</v>
      </c>
      <c r="F339" s="153" t="s">
        <v>3593</v>
      </c>
      <c r="G339" s="153" t="s">
        <v>3594</v>
      </c>
      <c r="H339" s="153" t="s">
        <v>558</v>
      </c>
      <c r="I339" s="153">
        <v>2</v>
      </c>
      <c r="J339" s="154">
        <v>45793</v>
      </c>
      <c r="K339" s="153" t="s">
        <v>48</v>
      </c>
      <c r="L339" s="153"/>
      <c r="M339" s="153" t="s">
        <v>966</v>
      </c>
      <c r="N339" s="153" t="s">
        <v>49</v>
      </c>
      <c r="O339" s="153" t="s">
        <v>967</v>
      </c>
      <c r="P339" s="153" t="s">
        <v>3601</v>
      </c>
      <c r="Q339" s="153"/>
      <c r="R339" s="153" t="s">
        <v>50</v>
      </c>
      <c r="S339" s="153"/>
      <c r="T339" s="153" t="s">
        <v>50</v>
      </c>
      <c r="U339" s="125"/>
      <c r="V339" s="125"/>
      <c r="W339" s="125"/>
      <c r="X339" s="97" t="str">
        <f t="shared" si="55"/>
        <v>2023-032 - IH-345 BRIDGE REHABILITATION</v>
      </c>
      <c r="Y339" s="97" t="str">
        <f>IFERROR(VLOOKUP($D339,PM!$A:$H,2,FALSE),"")</f>
        <v>Eric Giebelhaus</v>
      </c>
      <c r="Z339" s="98">
        <f t="shared" si="56"/>
        <v>45793</v>
      </c>
      <c r="AA339" s="98" t="str">
        <f t="shared" si="57"/>
        <v>Friday</v>
      </c>
      <c r="AB339" s="99" t="str">
        <f t="shared" si="58"/>
        <v>05/16/2025 6:50 PM</v>
      </c>
      <c r="AC339" s="100">
        <f t="shared" si="59"/>
        <v>367</v>
      </c>
      <c r="AD339" s="100" t="str">
        <f t="shared" si="60"/>
        <v>Not Approved On Time</v>
      </c>
      <c r="AE339" s="101">
        <f t="shared" si="61"/>
        <v>2</v>
      </c>
      <c r="AF339" s="124" t="str">
        <f t="shared" si="62"/>
        <v/>
      </c>
      <c r="AG339" s="101" t="str">
        <f t="shared" si="63"/>
        <v>784 6078A - STL PO RMV Rem Paint</v>
      </c>
      <c r="AH339" s="101" t="str">
        <f t="shared" si="64"/>
        <v>240549 - Michael A. Pina</v>
      </c>
      <c r="AI339" s="102" t="str">
        <f t="shared" si="65"/>
        <v>Hector Claudio's Crew</v>
      </c>
    </row>
    <row r="340" spans="1:35" ht="15.75" x14ac:dyDescent="0.25">
      <c r="A340" s="153">
        <v>604913</v>
      </c>
      <c r="B340" s="153" t="s">
        <v>1028</v>
      </c>
      <c r="C340" s="153" t="s">
        <v>1029</v>
      </c>
      <c r="D340" s="153" t="s">
        <v>73</v>
      </c>
      <c r="E340" s="153" t="s">
        <v>1009</v>
      </c>
      <c r="F340" s="153" t="s">
        <v>3590</v>
      </c>
      <c r="G340" s="153" t="s">
        <v>3591</v>
      </c>
      <c r="H340" s="153" t="s">
        <v>558</v>
      </c>
      <c r="I340" s="153">
        <v>1</v>
      </c>
      <c r="J340" s="154">
        <v>45793</v>
      </c>
      <c r="K340" s="153" t="s">
        <v>48</v>
      </c>
      <c r="L340" s="153"/>
      <c r="M340" s="153" t="s">
        <v>966</v>
      </c>
      <c r="N340" s="153" t="s">
        <v>49</v>
      </c>
      <c r="O340" s="153" t="s">
        <v>967</v>
      </c>
      <c r="P340" s="153" t="s">
        <v>3601</v>
      </c>
      <c r="Q340" s="153"/>
      <c r="R340" s="153" t="s">
        <v>50</v>
      </c>
      <c r="S340" s="153"/>
      <c r="T340" s="153" t="s">
        <v>50</v>
      </c>
      <c r="U340" s="125"/>
      <c r="V340" s="125"/>
      <c r="W340" s="125"/>
      <c r="X340" s="97" t="str">
        <f t="shared" si="55"/>
        <v>2023-032 - IH-345 BRIDGE REHABILITATION</v>
      </c>
      <c r="Y340" s="97" t="str">
        <f>IFERROR(VLOOKUP($D340,PM!$A:$H,2,FALSE),"")</f>
        <v>Eric Giebelhaus</v>
      </c>
      <c r="Z340" s="98">
        <f t="shared" si="56"/>
        <v>45793</v>
      </c>
      <c r="AA340" s="98" t="str">
        <f t="shared" si="57"/>
        <v>Friday</v>
      </c>
      <c r="AB340" s="99" t="str">
        <f t="shared" si="58"/>
        <v>05/16/2025 6:50 PM</v>
      </c>
      <c r="AC340" s="100">
        <f t="shared" si="59"/>
        <v>367</v>
      </c>
      <c r="AD340" s="100" t="str">
        <f t="shared" si="60"/>
        <v>Not Approved On Time</v>
      </c>
      <c r="AE340" s="101">
        <f t="shared" si="61"/>
        <v>1</v>
      </c>
      <c r="AF340" s="124" t="str">
        <f t="shared" si="62"/>
        <v/>
      </c>
      <c r="AG340" s="101" t="str">
        <f t="shared" si="63"/>
        <v>784 6082A - STL P1 S Rem Paint</v>
      </c>
      <c r="AH340" s="101" t="str">
        <f t="shared" si="64"/>
        <v>240549 - Michael A. Pina</v>
      </c>
      <c r="AI340" s="102" t="str">
        <f t="shared" si="65"/>
        <v>Hector Claudio's Crew</v>
      </c>
    </row>
    <row r="341" spans="1:35" ht="15.75" x14ac:dyDescent="0.25">
      <c r="A341" s="153">
        <v>604909</v>
      </c>
      <c r="B341" s="153" t="s">
        <v>1028</v>
      </c>
      <c r="C341" s="153" t="s">
        <v>1029</v>
      </c>
      <c r="D341" s="153" t="s">
        <v>570</v>
      </c>
      <c r="E341" s="153" t="s">
        <v>723</v>
      </c>
      <c r="F341" s="153" t="s">
        <v>1081</v>
      </c>
      <c r="G341" s="153" t="s">
        <v>1082</v>
      </c>
      <c r="H341" s="153" t="s">
        <v>558</v>
      </c>
      <c r="I341" s="153">
        <v>5</v>
      </c>
      <c r="J341" s="154">
        <v>45793</v>
      </c>
      <c r="K341" s="153" t="s">
        <v>48</v>
      </c>
      <c r="L341" s="153"/>
      <c r="M341" s="153" t="s">
        <v>966</v>
      </c>
      <c r="N341" s="153" t="s">
        <v>49</v>
      </c>
      <c r="O341" s="153" t="s">
        <v>967</v>
      </c>
      <c r="P341" s="153" t="s">
        <v>3598</v>
      </c>
      <c r="Q341" s="153"/>
      <c r="R341" s="153" t="s">
        <v>50</v>
      </c>
      <c r="S341" s="153"/>
      <c r="T341" s="153" t="s">
        <v>50</v>
      </c>
      <c r="U341" s="125"/>
      <c r="V341" s="125"/>
      <c r="W341" s="125"/>
      <c r="X341" s="97" t="str">
        <f t="shared" si="55"/>
        <v>2024-030 - Matagorda SH 35 Bridge Replace</v>
      </c>
      <c r="Y341" s="97" t="str">
        <f>IFERROR(VLOOKUP($D341,PM!$A:$H,2,FALSE),"")</f>
        <v>Luis A. Morales</v>
      </c>
      <c r="Z341" s="98">
        <f t="shared" si="56"/>
        <v>45793</v>
      </c>
      <c r="AA341" s="98" t="str">
        <f t="shared" si="57"/>
        <v>Friday</v>
      </c>
      <c r="AB341" s="99" t="str">
        <f t="shared" si="58"/>
        <v>05/16/2025 6:48 PM</v>
      </c>
      <c r="AC341" s="100">
        <f t="shared" si="59"/>
        <v>367</v>
      </c>
      <c r="AD341" s="100" t="str">
        <f t="shared" si="60"/>
        <v>Not Approved On Time</v>
      </c>
      <c r="AE341" s="101">
        <f t="shared" si="61"/>
        <v>5</v>
      </c>
      <c r="AF341" s="124" t="str">
        <f t="shared" si="62"/>
        <v/>
      </c>
      <c r="AG341" s="101" t="str">
        <f t="shared" si="63"/>
        <v>8999 6001P - Fabricate Trestle Bridge</v>
      </c>
      <c r="AH341" s="101" t="str">
        <f t="shared" si="64"/>
        <v>240549 - Michael A. Pina</v>
      </c>
      <c r="AI341" s="102" t="str">
        <f t="shared" si="65"/>
        <v>Hector Claudio's Crew</v>
      </c>
    </row>
    <row r="342" spans="1:35" ht="15.75" x14ac:dyDescent="0.25">
      <c r="A342" s="153">
        <v>603966</v>
      </c>
      <c r="B342" s="153" t="s">
        <v>1491</v>
      </c>
      <c r="C342" s="153" t="s">
        <v>1492</v>
      </c>
      <c r="D342" s="153" t="s">
        <v>948</v>
      </c>
      <c r="E342" s="153" t="s">
        <v>949</v>
      </c>
      <c r="F342" s="153" t="s">
        <v>1494</v>
      </c>
      <c r="G342" s="153" t="s">
        <v>1163</v>
      </c>
      <c r="H342" s="153" t="s">
        <v>782</v>
      </c>
      <c r="I342" s="153">
        <v>3</v>
      </c>
      <c r="J342" s="154">
        <v>45791</v>
      </c>
      <c r="K342" s="153" t="s">
        <v>48</v>
      </c>
      <c r="L342" s="153"/>
      <c r="M342" s="153"/>
      <c r="N342" s="153"/>
      <c r="O342" s="153" t="s">
        <v>1492</v>
      </c>
      <c r="P342" s="153" t="s">
        <v>2628</v>
      </c>
      <c r="Q342" s="153"/>
      <c r="R342" s="153" t="s">
        <v>50</v>
      </c>
      <c r="S342" s="153"/>
      <c r="T342" s="153" t="s">
        <v>50</v>
      </c>
      <c r="U342" s="125"/>
      <c r="V342" s="125"/>
      <c r="W342" s="125"/>
      <c r="X342" s="97" t="str">
        <f t="shared" si="55"/>
        <v>2025-007 - SM-Dallas SH 310 Intersection</v>
      </c>
      <c r="Y342" s="97" t="str">
        <f>IFERROR(VLOOKUP($D342,PM!$A:$H,2,FALSE),"")</f>
        <v/>
      </c>
      <c r="Z342" s="98">
        <f t="shared" si="56"/>
        <v>45791</v>
      </c>
      <c r="AA342" s="98" t="str">
        <f t="shared" si="57"/>
        <v>Wednesday</v>
      </c>
      <c r="AB342" s="99" t="str">
        <f t="shared" si="58"/>
        <v>05/14/2025 2:52 PM</v>
      </c>
      <c r="AC342" s="100">
        <f t="shared" si="59"/>
        <v>367</v>
      </c>
      <c r="AD342" s="100" t="str">
        <f t="shared" si="60"/>
        <v>Not Approved On Time</v>
      </c>
      <c r="AE342" s="101">
        <f t="shared" si="61"/>
        <v>3</v>
      </c>
      <c r="AF342" s="124" t="str">
        <f t="shared" si="62"/>
        <v/>
      </c>
      <c r="AG342" s="101" t="str">
        <f t="shared" si="63"/>
        <v>100 6002A - Survey and Layout</v>
      </c>
      <c r="AH342" s="101" t="str">
        <f t="shared" si="64"/>
        <v>240815 - Osiel Salaices</v>
      </c>
      <c r="AI342" s="102" t="str">
        <f t="shared" si="65"/>
        <v/>
      </c>
    </row>
    <row r="343" spans="1:35" ht="15.75" x14ac:dyDescent="0.25">
      <c r="A343" s="153">
        <v>603425</v>
      </c>
      <c r="B343" s="153" t="s">
        <v>1491</v>
      </c>
      <c r="C343" s="153" t="s">
        <v>1492</v>
      </c>
      <c r="D343" s="153" t="s">
        <v>948</v>
      </c>
      <c r="E343" s="153" t="s">
        <v>949</v>
      </c>
      <c r="F343" s="153" t="s">
        <v>1494</v>
      </c>
      <c r="G343" s="153" t="s">
        <v>1163</v>
      </c>
      <c r="H343" s="153" t="s">
        <v>782</v>
      </c>
      <c r="I343" s="153">
        <v>4</v>
      </c>
      <c r="J343" s="154">
        <v>45789</v>
      </c>
      <c r="K343" s="153" t="s">
        <v>48</v>
      </c>
      <c r="L343" s="153"/>
      <c r="M343" s="153"/>
      <c r="N343" s="153"/>
      <c r="O343" s="153" t="s">
        <v>1492</v>
      </c>
      <c r="P343" s="153" t="s">
        <v>1495</v>
      </c>
      <c r="Q343" s="153"/>
      <c r="R343" s="153" t="s">
        <v>50</v>
      </c>
      <c r="S343" s="153"/>
      <c r="T343" s="153" t="s">
        <v>50</v>
      </c>
      <c r="U343" s="125"/>
      <c r="V343" s="125"/>
      <c r="W343" s="125"/>
      <c r="X343" s="97" t="str">
        <f t="shared" si="55"/>
        <v>2025-007 - SM-Dallas SH 310 Intersection</v>
      </c>
      <c r="Y343" s="97" t="str">
        <f>IFERROR(VLOOKUP($D343,PM!$A:$H,2,FALSE),"")</f>
        <v/>
      </c>
      <c r="Z343" s="98">
        <f t="shared" si="56"/>
        <v>45789</v>
      </c>
      <c r="AA343" s="98" t="str">
        <f t="shared" si="57"/>
        <v>Monday</v>
      </c>
      <c r="AB343" s="99" t="str">
        <f t="shared" si="58"/>
        <v>05/13/2025 9:02 AM</v>
      </c>
      <c r="AC343" s="100">
        <f t="shared" si="59"/>
        <v>367</v>
      </c>
      <c r="AD343" s="100" t="str">
        <f t="shared" si="60"/>
        <v>Not Approved On Time</v>
      </c>
      <c r="AE343" s="101">
        <f t="shared" si="61"/>
        <v>4</v>
      </c>
      <c r="AF343" s="124" t="str">
        <f t="shared" si="62"/>
        <v/>
      </c>
      <c r="AG343" s="101" t="str">
        <f t="shared" si="63"/>
        <v>100 6002A - Survey and Layout</v>
      </c>
      <c r="AH343" s="101" t="str">
        <f t="shared" si="64"/>
        <v>240815 - Osiel Salaices</v>
      </c>
      <c r="AI343" s="102" t="str">
        <f t="shared" si="65"/>
        <v/>
      </c>
    </row>
    <row r="344" spans="1:35" ht="15.75" x14ac:dyDescent="0.25">
      <c r="A344" s="153">
        <v>603541</v>
      </c>
      <c r="B344" s="153" t="s">
        <v>1491</v>
      </c>
      <c r="C344" s="153" t="s">
        <v>1492</v>
      </c>
      <c r="D344" s="153" t="s">
        <v>948</v>
      </c>
      <c r="E344" s="153" t="s">
        <v>949</v>
      </c>
      <c r="F344" s="153" t="s">
        <v>1494</v>
      </c>
      <c r="G344" s="153" t="s">
        <v>1163</v>
      </c>
      <c r="H344" s="153" t="s">
        <v>782</v>
      </c>
      <c r="I344" s="153">
        <v>8</v>
      </c>
      <c r="J344" s="154">
        <v>45790</v>
      </c>
      <c r="K344" s="153" t="s">
        <v>48</v>
      </c>
      <c r="L344" s="153"/>
      <c r="M344" s="153"/>
      <c r="N344" s="153"/>
      <c r="O344" s="153" t="s">
        <v>1492</v>
      </c>
      <c r="P344" s="153" t="s">
        <v>1997</v>
      </c>
      <c r="Q344" s="153"/>
      <c r="R344" s="153" t="s">
        <v>50</v>
      </c>
      <c r="S344" s="153"/>
      <c r="T344" s="153" t="s">
        <v>50</v>
      </c>
      <c r="U344" s="125"/>
      <c r="V344" s="125"/>
      <c r="W344" s="125"/>
      <c r="X344" s="97" t="str">
        <f t="shared" si="55"/>
        <v>2025-007 - SM-Dallas SH 310 Intersection</v>
      </c>
      <c r="Y344" s="97" t="str">
        <f>IFERROR(VLOOKUP($D344,PM!$A:$H,2,FALSE),"")</f>
        <v/>
      </c>
      <c r="Z344" s="98">
        <f t="shared" si="56"/>
        <v>45790</v>
      </c>
      <c r="AA344" s="98" t="str">
        <f t="shared" si="57"/>
        <v>Tuesday</v>
      </c>
      <c r="AB344" s="99" t="str">
        <f t="shared" si="58"/>
        <v>05/13/2025 7:00 PM</v>
      </c>
      <c r="AC344" s="100">
        <f t="shared" si="59"/>
        <v>367</v>
      </c>
      <c r="AD344" s="100" t="str">
        <f t="shared" si="60"/>
        <v>Not Approved On Time</v>
      </c>
      <c r="AE344" s="101">
        <f t="shared" si="61"/>
        <v>8</v>
      </c>
      <c r="AF344" s="124" t="str">
        <f t="shared" si="62"/>
        <v/>
      </c>
      <c r="AG344" s="101" t="str">
        <f t="shared" si="63"/>
        <v>100 6002A - Survey and Layout</v>
      </c>
      <c r="AH344" s="101" t="str">
        <f t="shared" si="64"/>
        <v>240815 - Osiel Salaices</v>
      </c>
      <c r="AI344" s="102" t="str">
        <f t="shared" si="65"/>
        <v/>
      </c>
    </row>
    <row r="345" spans="1:35" ht="15.75" x14ac:dyDescent="0.25">
      <c r="A345" s="153">
        <v>604993</v>
      </c>
      <c r="B345" s="153" t="s">
        <v>1112</v>
      </c>
      <c r="C345" s="153" t="s">
        <v>1113</v>
      </c>
      <c r="D345" s="153" t="s">
        <v>138</v>
      </c>
      <c r="E345" s="153" t="s">
        <v>139</v>
      </c>
      <c r="F345" s="153" t="s">
        <v>1186</v>
      </c>
      <c r="G345" s="153" t="s">
        <v>3571</v>
      </c>
      <c r="H345" s="153" t="s">
        <v>558</v>
      </c>
      <c r="I345" s="153">
        <v>8</v>
      </c>
      <c r="J345" s="154">
        <v>45793</v>
      </c>
      <c r="K345" s="153" t="s">
        <v>48</v>
      </c>
      <c r="L345" s="153"/>
      <c r="M345" s="153" t="s">
        <v>1111</v>
      </c>
      <c r="N345" s="153" t="s">
        <v>49</v>
      </c>
      <c r="O345" s="153" t="s">
        <v>1110</v>
      </c>
      <c r="P345" s="153" t="s">
        <v>3602</v>
      </c>
      <c r="Q345" s="153"/>
      <c r="R345" s="153" t="s">
        <v>50</v>
      </c>
      <c r="S345" s="153"/>
      <c r="T345" s="153" t="s">
        <v>50</v>
      </c>
      <c r="U345" s="125"/>
      <c r="V345" s="125"/>
      <c r="W345" s="125"/>
      <c r="X345" s="97" t="str">
        <f t="shared" si="55"/>
        <v>2023-034 - Dallas IH 45 Bridge Maintenanc</v>
      </c>
      <c r="Y345" s="97" t="str">
        <f>IFERROR(VLOOKUP($D345,PM!$A:$H,2,FALSE),"")</f>
        <v>Eric Giebelhaus</v>
      </c>
      <c r="Z345" s="98">
        <f t="shared" si="56"/>
        <v>45793</v>
      </c>
      <c r="AA345" s="98" t="str">
        <f t="shared" si="57"/>
        <v>Friday</v>
      </c>
      <c r="AB345" s="99" t="str">
        <f t="shared" si="58"/>
        <v>05/16/2025 9:55 PM</v>
      </c>
      <c r="AC345" s="100">
        <f t="shared" si="59"/>
        <v>367</v>
      </c>
      <c r="AD345" s="100" t="str">
        <f t="shared" si="60"/>
        <v>Not Approved On Time</v>
      </c>
      <c r="AE345" s="101">
        <f t="shared" si="61"/>
        <v>8</v>
      </c>
      <c r="AF345" s="124" t="str">
        <f t="shared" si="62"/>
        <v/>
      </c>
      <c r="AG345" s="101" t="str">
        <f t="shared" si="63"/>
        <v>4106 6001D - PPC Prep for Overlay</v>
      </c>
      <c r="AH345" s="101" t="str">
        <f t="shared" si="64"/>
        <v>240790 - Bismarck A. Arauz Barrera</v>
      </c>
      <c r="AI345" s="102" t="str">
        <f t="shared" si="65"/>
        <v>Juan Reyes's Crew</v>
      </c>
    </row>
    <row r="346" spans="1:35" ht="15.75" x14ac:dyDescent="0.25">
      <c r="A346" s="153">
        <v>605342</v>
      </c>
      <c r="B346" s="153" t="s">
        <v>1112</v>
      </c>
      <c r="C346" s="153" t="s">
        <v>1113</v>
      </c>
      <c r="D346" s="153" t="s">
        <v>138</v>
      </c>
      <c r="E346" s="153" t="s">
        <v>139</v>
      </c>
      <c r="F346" s="153" t="s">
        <v>3603</v>
      </c>
      <c r="G346" s="153" t="s">
        <v>3604</v>
      </c>
      <c r="H346" s="153" t="s">
        <v>558</v>
      </c>
      <c r="I346" s="153">
        <v>10</v>
      </c>
      <c r="J346" s="154">
        <v>45794</v>
      </c>
      <c r="K346" s="153" t="s">
        <v>48</v>
      </c>
      <c r="L346" s="153"/>
      <c r="M346" s="153" t="s">
        <v>1111</v>
      </c>
      <c r="N346" s="153" t="s">
        <v>49</v>
      </c>
      <c r="O346" s="153" t="s">
        <v>1110</v>
      </c>
      <c r="P346" s="153" t="s">
        <v>3605</v>
      </c>
      <c r="Q346" s="153"/>
      <c r="R346" s="153" t="s">
        <v>50</v>
      </c>
      <c r="S346" s="153"/>
      <c r="T346" s="153" t="s">
        <v>50</v>
      </c>
      <c r="U346" s="125"/>
      <c r="V346" s="125"/>
      <c r="W346" s="125"/>
      <c r="X346" s="97" t="str">
        <f t="shared" si="55"/>
        <v>2023-034 - Dallas IH 45 Bridge Maintenanc</v>
      </c>
      <c r="Y346" s="97" t="str">
        <f>IFERROR(VLOOKUP($D346,PM!$A:$H,2,FALSE),"")</f>
        <v>Eric Giebelhaus</v>
      </c>
      <c r="Z346" s="98">
        <f t="shared" si="56"/>
        <v>45794</v>
      </c>
      <c r="AA346" s="98" t="str">
        <f t="shared" si="57"/>
        <v>Saturday</v>
      </c>
      <c r="AB346" s="99" t="str">
        <f t="shared" si="58"/>
        <v>05/18/2025 9:25 PM</v>
      </c>
      <c r="AC346" s="100">
        <f t="shared" si="59"/>
        <v>367</v>
      </c>
      <c r="AD346" s="100" t="str">
        <f t="shared" si="60"/>
        <v>Not Approved On Time</v>
      </c>
      <c r="AE346" s="101">
        <f t="shared" si="61"/>
        <v>10</v>
      </c>
      <c r="AF346" s="124" t="str">
        <f t="shared" si="62"/>
        <v/>
      </c>
      <c r="AG346" s="101" t="str">
        <f t="shared" si="63"/>
        <v>439 6017A - CO Water Blast</v>
      </c>
      <c r="AH346" s="101" t="str">
        <f t="shared" si="64"/>
        <v>240790 - Bismarck A. Arauz Barrera</v>
      </c>
      <c r="AI346" s="102" t="str">
        <f t="shared" si="65"/>
        <v>Juan Reyes's Crew</v>
      </c>
    </row>
    <row r="347" spans="1:35" ht="15.75" x14ac:dyDescent="0.25">
      <c r="A347" s="153">
        <v>605343</v>
      </c>
      <c r="B347" s="153" t="s">
        <v>1112</v>
      </c>
      <c r="C347" s="153" t="s">
        <v>1113</v>
      </c>
      <c r="D347" s="153" t="s">
        <v>138</v>
      </c>
      <c r="E347" s="153" t="s">
        <v>139</v>
      </c>
      <c r="F347" s="153" t="s">
        <v>3606</v>
      </c>
      <c r="G347" s="153" t="s">
        <v>3607</v>
      </c>
      <c r="H347" s="153" t="s">
        <v>558</v>
      </c>
      <c r="I347" s="153">
        <v>5</v>
      </c>
      <c r="J347" s="154">
        <v>45794</v>
      </c>
      <c r="K347" s="153" t="s">
        <v>48</v>
      </c>
      <c r="L347" s="153"/>
      <c r="M347" s="153" t="s">
        <v>1111</v>
      </c>
      <c r="N347" s="153" t="s">
        <v>49</v>
      </c>
      <c r="O347" s="153" t="s">
        <v>1110</v>
      </c>
      <c r="P347" s="153" t="s">
        <v>3605</v>
      </c>
      <c r="Q347" s="153"/>
      <c r="R347" s="153" t="s">
        <v>50</v>
      </c>
      <c r="S347" s="153"/>
      <c r="T347" s="153" t="s">
        <v>50</v>
      </c>
      <c r="U347" s="125"/>
      <c r="V347" s="125"/>
      <c r="W347" s="125"/>
      <c r="X347" s="97" t="str">
        <f t="shared" si="55"/>
        <v>2023-034 - Dallas IH 45 Bridge Maintenanc</v>
      </c>
      <c r="Y347" s="97" t="str">
        <f>IFERROR(VLOOKUP($D347,PM!$A:$H,2,FALSE),"")</f>
        <v>Eric Giebelhaus</v>
      </c>
      <c r="Z347" s="98">
        <f t="shared" si="56"/>
        <v>45794</v>
      </c>
      <c r="AA347" s="98" t="str">
        <f t="shared" si="57"/>
        <v>Saturday</v>
      </c>
      <c r="AB347" s="99" t="str">
        <f t="shared" si="58"/>
        <v>05/18/2025 9:25 PM</v>
      </c>
      <c r="AC347" s="100">
        <f t="shared" si="59"/>
        <v>367</v>
      </c>
      <c r="AD347" s="100" t="str">
        <f t="shared" si="60"/>
        <v>Not Approved On Time</v>
      </c>
      <c r="AE347" s="101">
        <f t="shared" si="61"/>
        <v>5</v>
      </c>
      <c r="AF347" s="124" t="str">
        <f t="shared" si="62"/>
        <v/>
      </c>
      <c r="AG347" s="101" t="str">
        <f t="shared" si="63"/>
        <v>439 6017F - CO Dry Run</v>
      </c>
      <c r="AH347" s="101" t="str">
        <f t="shared" si="64"/>
        <v>240790 - Bismarck A. Arauz Barrera</v>
      </c>
      <c r="AI347" s="102" t="str">
        <f t="shared" si="65"/>
        <v>Juan Reyes's Crew</v>
      </c>
    </row>
    <row r="348" spans="1:35" ht="15.75" x14ac:dyDescent="0.25">
      <c r="A348" s="153">
        <v>604987</v>
      </c>
      <c r="B348" s="153" t="s">
        <v>1112</v>
      </c>
      <c r="C348" s="153" t="s">
        <v>1113</v>
      </c>
      <c r="D348" s="153" t="s">
        <v>73</v>
      </c>
      <c r="E348" s="153" t="s">
        <v>1009</v>
      </c>
      <c r="F348" s="153" t="s">
        <v>3608</v>
      </c>
      <c r="G348" s="153" t="s">
        <v>3609</v>
      </c>
      <c r="H348" s="153" t="s">
        <v>558</v>
      </c>
      <c r="I348" s="153">
        <v>3.5</v>
      </c>
      <c r="J348" s="154">
        <v>45793</v>
      </c>
      <c r="K348" s="153" t="s">
        <v>48</v>
      </c>
      <c r="L348" s="153"/>
      <c r="M348" s="153" t="s">
        <v>1111</v>
      </c>
      <c r="N348" s="153" t="s">
        <v>49</v>
      </c>
      <c r="O348" s="153" t="s">
        <v>1110</v>
      </c>
      <c r="P348" s="153" t="s">
        <v>3561</v>
      </c>
      <c r="Q348" s="153"/>
      <c r="R348" s="153" t="s">
        <v>50</v>
      </c>
      <c r="S348" s="153"/>
      <c r="T348" s="153" t="s">
        <v>50</v>
      </c>
      <c r="U348" s="125"/>
      <c r="V348" s="125"/>
      <c r="W348" s="125"/>
      <c r="X348" s="97" t="str">
        <f t="shared" si="55"/>
        <v>2023-032 - IH-345 BRIDGE REHABILITATION</v>
      </c>
      <c r="Y348" s="97" t="str">
        <f>IFERROR(VLOOKUP($D348,PM!$A:$H,2,FALSE),"")</f>
        <v>Eric Giebelhaus</v>
      </c>
      <c r="Z348" s="98">
        <f t="shared" si="56"/>
        <v>45793</v>
      </c>
      <c r="AA348" s="98" t="str">
        <f t="shared" si="57"/>
        <v>Friday</v>
      </c>
      <c r="AB348" s="99" t="str">
        <f t="shared" si="58"/>
        <v>05/16/2025 9:49 PM</v>
      </c>
      <c r="AC348" s="100">
        <f t="shared" si="59"/>
        <v>367</v>
      </c>
      <c r="AD348" s="100" t="str">
        <f t="shared" si="60"/>
        <v>Not Approved On Time</v>
      </c>
      <c r="AE348" s="101">
        <f t="shared" si="61"/>
        <v>3.5</v>
      </c>
      <c r="AF348" s="124" t="str">
        <f t="shared" si="62"/>
        <v/>
      </c>
      <c r="AG348" s="101" t="str">
        <f t="shared" si="63"/>
        <v>451 6012H - RET T402 F S Rail</v>
      </c>
      <c r="AH348" s="101" t="str">
        <f t="shared" si="64"/>
        <v>240790 - Bismarck A. Arauz Barrera</v>
      </c>
      <c r="AI348" s="102" t="str">
        <f t="shared" si="65"/>
        <v>Juan Reyes's Crew</v>
      </c>
    </row>
    <row r="349" spans="1:35" ht="15.75" x14ac:dyDescent="0.25">
      <c r="A349" s="153">
        <v>604981</v>
      </c>
      <c r="B349" s="153" t="s">
        <v>1116</v>
      </c>
      <c r="C349" s="153" t="s">
        <v>1117</v>
      </c>
      <c r="D349" s="153" t="s">
        <v>73</v>
      </c>
      <c r="E349" s="153" t="s">
        <v>1009</v>
      </c>
      <c r="F349" s="153" t="s">
        <v>3608</v>
      </c>
      <c r="G349" s="153" t="s">
        <v>3609</v>
      </c>
      <c r="H349" s="153" t="s">
        <v>558</v>
      </c>
      <c r="I349" s="153">
        <v>9</v>
      </c>
      <c r="J349" s="154">
        <v>45793</v>
      </c>
      <c r="K349" s="153" t="s">
        <v>48</v>
      </c>
      <c r="L349" s="153"/>
      <c r="M349" s="153" t="s">
        <v>1111</v>
      </c>
      <c r="N349" s="153" t="s">
        <v>49</v>
      </c>
      <c r="O349" s="153" t="s">
        <v>1110</v>
      </c>
      <c r="P349" s="153" t="s">
        <v>3610</v>
      </c>
      <c r="Q349" s="153"/>
      <c r="R349" s="153" t="s">
        <v>50</v>
      </c>
      <c r="S349" s="153"/>
      <c r="T349" s="153" t="s">
        <v>50</v>
      </c>
      <c r="U349" s="125"/>
      <c r="V349" s="125"/>
      <c r="W349" s="125"/>
      <c r="X349" s="97" t="str">
        <f t="shared" si="55"/>
        <v>2023-032 - IH-345 BRIDGE REHABILITATION</v>
      </c>
      <c r="Y349" s="97" t="str">
        <f>IFERROR(VLOOKUP($D349,PM!$A:$H,2,FALSE),"")</f>
        <v>Eric Giebelhaus</v>
      </c>
      <c r="Z349" s="98">
        <f t="shared" si="56"/>
        <v>45793</v>
      </c>
      <c r="AA349" s="98" t="str">
        <f t="shared" si="57"/>
        <v>Friday</v>
      </c>
      <c r="AB349" s="99" t="str">
        <f t="shared" si="58"/>
        <v>05/16/2025 9:48 PM</v>
      </c>
      <c r="AC349" s="100">
        <f t="shared" si="59"/>
        <v>367</v>
      </c>
      <c r="AD349" s="100" t="str">
        <f t="shared" si="60"/>
        <v>Not Approved On Time</v>
      </c>
      <c r="AE349" s="101">
        <f t="shared" si="61"/>
        <v>9</v>
      </c>
      <c r="AF349" s="124" t="str">
        <f t="shared" si="62"/>
        <v/>
      </c>
      <c r="AG349" s="101" t="str">
        <f t="shared" si="63"/>
        <v>451 6012H - RET T402 F S Rail</v>
      </c>
      <c r="AH349" s="101" t="str">
        <f t="shared" si="64"/>
        <v>240070 - Ramon Reyes</v>
      </c>
      <c r="AI349" s="102" t="str">
        <f t="shared" si="65"/>
        <v>Juan Reyes's Crew</v>
      </c>
    </row>
    <row r="350" spans="1:35" ht="15.75" x14ac:dyDescent="0.25">
      <c r="A350" s="153">
        <v>604982</v>
      </c>
      <c r="B350" s="153" t="s">
        <v>1116</v>
      </c>
      <c r="C350" s="153" t="s">
        <v>1117</v>
      </c>
      <c r="D350" s="153" t="s">
        <v>73</v>
      </c>
      <c r="E350" s="153" t="s">
        <v>1009</v>
      </c>
      <c r="F350" s="153" t="s">
        <v>3041</v>
      </c>
      <c r="G350" s="153" t="s">
        <v>3042</v>
      </c>
      <c r="H350" s="153" t="s">
        <v>558</v>
      </c>
      <c r="I350" s="153">
        <v>2.5</v>
      </c>
      <c r="J350" s="154">
        <v>45793</v>
      </c>
      <c r="K350" s="153" t="s">
        <v>48</v>
      </c>
      <c r="L350" s="153"/>
      <c r="M350" s="153" t="s">
        <v>1111</v>
      </c>
      <c r="N350" s="153" t="s">
        <v>49</v>
      </c>
      <c r="O350" s="153" t="s">
        <v>1110</v>
      </c>
      <c r="P350" s="153" t="s">
        <v>3610</v>
      </c>
      <c r="Q350" s="153"/>
      <c r="R350" s="153" t="s">
        <v>50</v>
      </c>
      <c r="S350" s="153"/>
      <c r="T350" s="153" t="s">
        <v>50</v>
      </c>
      <c r="U350" s="125"/>
      <c r="V350" s="125"/>
      <c r="W350" s="125"/>
      <c r="X350" s="97" t="str">
        <f t="shared" si="55"/>
        <v>2023-032 - IH-345 BRIDGE REHABILITATION</v>
      </c>
      <c r="Y350" s="97" t="str">
        <f>IFERROR(VLOOKUP($D350,PM!$A:$H,2,FALSE),"")</f>
        <v>Eric Giebelhaus</v>
      </c>
      <c r="Z350" s="98">
        <f t="shared" si="56"/>
        <v>45793</v>
      </c>
      <c r="AA350" s="98" t="str">
        <f t="shared" si="57"/>
        <v>Friday</v>
      </c>
      <c r="AB350" s="99" t="str">
        <f t="shared" si="58"/>
        <v>05/16/2025 9:48 PM</v>
      </c>
      <c r="AC350" s="100">
        <f t="shared" si="59"/>
        <v>367</v>
      </c>
      <c r="AD350" s="100" t="str">
        <f t="shared" si="60"/>
        <v>Not Approved On Time</v>
      </c>
      <c r="AE350" s="101">
        <f t="shared" si="61"/>
        <v>2.5</v>
      </c>
      <c r="AF350" s="124" t="str">
        <f t="shared" si="62"/>
        <v/>
      </c>
      <c r="AG350" s="101" t="str">
        <f t="shared" si="63"/>
        <v>451 6012G - RET T402 Prefab Forms</v>
      </c>
      <c r="AH350" s="101" t="str">
        <f t="shared" si="64"/>
        <v>240070 - Ramon Reyes</v>
      </c>
      <c r="AI350" s="102" t="str">
        <f t="shared" si="65"/>
        <v>Juan Reyes's Crew</v>
      </c>
    </row>
    <row r="351" spans="1:35" ht="15.75" x14ac:dyDescent="0.25">
      <c r="A351" s="153">
        <v>605340</v>
      </c>
      <c r="B351" s="153" t="s">
        <v>1116</v>
      </c>
      <c r="C351" s="153" t="s">
        <v>1117</v>
      </c>
      <c r="D351" s="153" t="s">
        <v>138</v>
      </c>
      <c r="E351" s="153" t="s">
        <v>139</v>
      </c>
      <c r="F351" s="153" t="s">
        <v>3603</v>
      </c>
      <c r="G351" s="153" t="s">
        <v>3604</v>
      </c>
      <c r="H351" s="153" t="s">
        <v>558</v>
      </c>
      <c r="I351" s="153">
        <v>10</v>
      </c>
      <c r="J351" s="154">
        <v>45794</v>
      </c>
      <c r="K351" s="153" t="s">
        <v>48</v>
      </c>
      <c r="L351" s="153"/>
      <c r="M351" s="153" t="s">
        <v>1111</v>
      </c>
      <c r="N351" s="153" t="s">
        <v>49</v>
      </c>
      <c r="O351" s="153" t="s">
        <v>1110</v>
      </c>
      <c r="P351" s="153" t="s">
        <v>3611</v>
      </c>
      <c r="Q351" s="153"/>
      <c r="R351" s="153" t="s">
        <v>50</v>
      </c>
      <c r="S351" s="153"/>
      <c r="T351" s="153" t="s">
        <v>50</v>
      </c>
      <c r="U351" s="125"/>
      <c r="V351" s="125"/>
      <c r="W351" s="125"/>
      <c r="X351" s="97" t="str">
        <f t="shared" si="55"/>
        <v>2023-034 - Dallas IH 45 Bridge Maintenanc</v>
      </c>
      <c r="Y351" s="97" t="str">
        <f>IFERROR(VLOOKUP($D351,PM!$A:$H,2,FALSE),"")</f>
        <v>Eric Giebelhaus</v>
      </c>
      <c r="Z351" s="98">
        <f t="shared" si="56"/>
        <v>45794</v>
      </c>
      <c r="AA351" s="98" t="str">
        <f t="shared" si="57"/>
        <v>Saturday</v>
      </c>
      <c r="AB351" s="99" t="str">
        <f t="shared" si="58"/>
        <v>05/18/2025 9:23 PM</v>
      </c>
      <c r="AC351" s="100">
        <f t="shared" si="59"/>
        <v>367</v>
      </c>
      <c r="AD351" s="100" t="str">
        <f t="shared" si="60"/>
        <v>Not Approved On Time</v>
      </c>
      <c r="AE351" s="101">
        <f t="shared" si="61"/>
        <v>10</v>
      </c>
      <c r="AF351" s="124" t="str">
        <f t="shared" si="62"/>
        <v/>
      </c>
      <c r="AG351" s="101" t="str">
        <f t="shared" si="63"/>
        <v>439 6017A - CO Water Blast</v>
      </c>
      <c r="AH351" s="101" t="str">
        <f t="shared" si="64"/>
        <v>240070 - Ramon Reyes</v>
      </c>
      <c r="AI351" s="102" t="str">
        <f t="shared" si="65"/>
        <v>Juan Reyes's Crew</v>
      </c>
    </row>
    <row r="352" spans="1:35" ht="15.75" x14ac:dyDescent="0.25">
      <c r="A352" s="153">
        <v>605341</v>
      </c>
      <c r="B352" s="153" t="s">
        <v>1116</v>
      </c>
      <c r="C352" s="153" t="s">
        <v>1117</v>
      </c>
      <c r="D352" s="153" t="s">
        <v>138</v>
      </c>
      <c r="E352" s="153" t="s">
        <v>139</v>
      </c>
      <c r="F352" s="153" t="s">
        <v>3612</v>
      </c>
      <c r="G352" s="153" t="s">
        <v>3613</v>
      </c>
      <c r="H352" s="153" t="s">
        <v>558</v>
      </c>
      <c r="I352" s="153">
        <v>5</v>
      </c>
      <c r="J352" s="154">
        <v>45794</v>
      </c>
      <c r="K352" s="153" t="s">
        <v>48</v>
      </c>
      <c r="L352" s="153"/>
      <c r="M352" s="153" t="s">
        <v>1111</v>
      </c>
      <c r="N352" s="153" t="s">
        <v>49</v>
      </c>
      <c r="O352" s="153" t="s">
        <v>1110</v>
      </c>
      <c r="P352" s="153" t="s">
        <v>3614</v>
      </c>
      <c r="Q352" s="153"/>
      <c r="R352" s="153" t="s">
        <v>50</v>
      </c>
      <c r="S352" s="153"/>
      <c r="T352" s="153" t="s">
        <v>50</v>
      </c>
      <c r="U352" s="125"/>
      <c r="V352" s="125"/>
      <c r="W352" s="125"/>
      <c r="X352" s="97" t="str">
        <f t="shared" si="55"/>
        <v>2023-034 - Dallas IH 45 Bridge Maintenanc</v>
      </c>
      <c r="Y352" s="97" t="str">
        <f>IFERROR(VLOOKUP($D352,PM!$A:$H,2,FALSE),"")</f>
        <v>Eric Giebelhaus</v>
      </c>
      <c r="Z352" s="98">
        <f t="shared" si="56"/>
        <v>45794</v>
      </c>
      <c r="AA352" s="98" t="str">
        <f t="shared" si="57"/>
        <v>Saturday</v>
      </c>
      <c r="AB352" s="99" t="str">
        <f t="shared" si="58"/>
        <v>05/18/2025 9:24 PM</v>
      </c>
      <c r="AC352" s="100">
        <f t="shared" si="59"/>
        <v>367</v>
      </c>
      <c r="AD352" s="100" t="str">
        <f t="shared" si="60"/>
        <v>Not Approved On Time</v>
      </c>
      <c r="AE352" s="101">
        <f t="shared" si="61"/>
        <v>5</v>
      </c>
      <c r="AF352" s="124" t="str">
        <f t="shared" si="62"/>
        <v/>
      </c>
      <c r="AG352" s="101" t="str">
        <f t="shared" si="63"/>
        <v>439 6017E - CO Wet and Cure Overlay</v>
      </c>
      <c r="AH352" s="101" t="str">
        <f t="shared" si="64"/>
        <v>240070 - Ramon Reyes</v>
      </c>
      <c r="AI352" s="102" t="str">
        <f t="shared" si="65"/>
        <v>Juan Reyes's Crew</v>
      </c>
    </row>
    <row r="353" spans="1:35" ht="15.75" x14ac:dyDescent="0.25">
      <c r="A353" s="153">
        <v>604983</v>
      </c>
      <c r="B353" s="153" t="s">
        <v>1109</v>
      </c>
      <c r="C353" s="153" t="s">
        <v>1110</v>
      </c>
      <c r="D353" s="153" t="s">
        <v>73</v>
      </c>
      <c r="E353" s="153" t="s">
        <v>1009</v>
      </c>
      <c r="F353" s="153" t="s">
        <v>3608</v>
      </c>
      <c r="G353" s="153" t="s">
        <v>3609</v>
      </c>
      <c r="H353" s="153" t="s">
        <v>558</v>
      </c>
      <c r="I353" s="153">
        <v>4</v>
      </c>
      <c r="J353" s="154">
        <v>45793</v>
      </c>
      <c r="K353" s="153" t="s">
        <v>48</v>
      </c>
      <c r="L353" s="153"/>
      <c r="M353" s="153" t="s">
        <v>1111</v>
      </c>
      <c r="N353" s="153" t="s">
        <v>49</v>
      </c>
      <c r="O353" s="153" t="s">
        <v>1110</v>
      </c>
      <c r="P353" s="153" t="s">
        <v>3610</v>
      </c>
      <c r="Q353" s="153"/>
      <c r="R353" s="153" t="s">
        <v>50</v>
      </c>
      <c r="S353" s="153"/>
      <c r="T353" s="153" t="s">
        <v>50</v>
      </c>
      <c r="U353" s="129"/>
      <c r="V353" s="129"/>
      <c r="W353" s="129"/>
      <c r="X353" s="97" t="str">
        <f t="shared" si="55"/>
        <v>2023-032 - IH-345 BRIDGE REHABILITATION</v>
      </c>
      <c r="Y353" s="97" t="str">
        <f>IFERROR(VLOOKUP($D353,PM!$A:$H,2,FALSE),"")</f>
        <v>Eric Giebelhaus</v>
      </c>
      <c r="Z353" s="98">
        <f t="shared" si="56"/>
        <v>45793</v>
      </c>
      <c r="AA353" s="98" t="str">
        <f t="shared" si="57"/>
        <v>Friday</v>
      </c>
      <c r="AB353" s="99" t="str">
        <f t="shared" si="58"/>
        <v>05/16/2025 9:48 PM</v>
      </c>
      <c r="AC353" s="100">
        <f t="shared" si="59"/>
        <v>367</v>
      </c>
      <c r="AD353" s="100" t="str">
        <f t="shared" si="60"/>
        <v>Not Approved On Time</v>
      </c>
      <c r="AE353" s="101">
        <f t="shared" si="61"/>
        <v>4</v>
      </c>
      <c r="AF353" s="124" t="str">
        <f t="shared" si="62"/>
        <v/>
      </c>
      <c r="AG353" s="101" t="str">
        <f t="shared" si="63"/>
        <v>451 6012H - RET T402 F S Rail</v>
      </c>
      <c r="AH353" s="101" t="str">
        <f t="shared" si="64"/>
        <v>240068 - Juan C. Reyes Diaz</v>
      </c>
      <c r="AI353" s="102" t="str">
        <f t="shared" si="65"/>
        <v>Juan Reyes's Crew</v>
      </c>
    </row>
    <row r="354" spans="1:35" ht="15.75" x14ac:dyDescent="0.25">
      <c r="A354" s="153">
        <v>604984</v>
      </c>
      <c r="B354" s="153" t="s">
        <v>1109</v>
      </c>
      <c r="C354" s="153" t="s">
        <v>1110</v>
      </c>
      <c r="D354" s="153" t="s">
        <v>73</v>
      </c>
      <c r="E354" s="153" t="s">
        <v>1009</v>
      </c>
      <c r="F354" s="153" t="s">
        <v>3615</v>
      </c>
      <c r="G354" s="153" t="s">
        <v>3616</v>
      </c>
      <c r="H354" s="153" t="s">
        <v>558</v>
      </c>
      <c r="I354" s="153">
        <v>2</v>
      </c>
      <c r="J354" s="154">
        <v>45793</v>
      </c>
      <c r="K354" s="153" t="s">
        <v>48</v>
      </c>
      <c r="L354" s="153"/>
      <c r="M354" s="153" t="s">
        <v>1111</v>
      </c>
      <c r="N354" s="153" t="s">
        <v>49</v>
      </c>
      <c r="O354" s="153" t="s">
        <v>1110</v>
      </c>
      <c r="P354" s="153" t="s">
        <v>3610</v>
      </c>
      <c r="Q354" s="153"/>
      <c r="R354" s="153" t="s">
        <v>50</v>
      </c>
      <c r="S354" s="153"/>
      <c r="T354" s="153" t="s">
        <v>50</v>
      </c>
      <c r="U354" s="129"/>
      <c r="V354" s="129"/>
      <c r="W354" s="129"/>
      <c r="X354" s="97" t="str">
        <f t="shared" si="55"/>
        <v>2023-032 - IH-345 BRIDGE REHABILITATION</v>
      </c>
      <c r="Y354" s="97" t="str">
        <f>IFERROR(VLOOKUP($D354,PM!$A:$H,2,FALSE),"")</f>
        <v>Eric Giebelhaus</v>
      </c>
      <c r="Z354" s="98">
        <f t="shared" si="56"/>
        <v>45793</v>
      </c>
      <c r="AA354" s="98" t="str">
        <f t="shared" si="57"/>
        <v>Friday</v>
      </c>
      <c r="AB354" s="99" t="str">
        <f t="shared" si="58"/>
        <v>05/16/2025 9:48 PM</v>
      </c>
      <c r="AC354" s="100">
        <f t="shared" si="59"/>
        <v>367</v>
      </c>
      <c r="AD354" s="100" t="str">
        <f t="shared" si="60"/>
        <v>Not Approved On Time</v>
      </c>
      <c r="AE354" s="101">
        <f t="shared" si="61"/>
        <v>2</v>
      </c>
      <c r="AF354" s="124" t="str">
        <f t="shared" si="62"/>
        <v/>
      </c>
      <c r="AG354" s="101" t="str">
        <f t="shared" si="63"/>
        <v>451 6012D - RET T402 Handchip</v>
      </c>
      <c r="AH354" s="101" t="str">
        <f t="shared" si="64"/>
        <v>240068 - Juan C. Reyes Diaz</v>
      </c>
      <c r="AI354" s="102" t="str">
        <f t="shared" si="65"/>
        <v>Juan Reyes's Crew</v>
      </c>
    </row>
    <row r="355" spans="1:35" ht="15.75" x14ac:dyDescent="0.25">
      <c r="A355" s="153">
        <v>604985</v>
      </c>
      <c r="B355" s="153" t="s">
        <v>1109</v>
      </c>
      <c r="C355" s="153" t="s">
        <v>1110</v>
      </c>
      <c r="D355" s="153" t="s">
        <v>73</v>
      </c>
      <c r="E355" s="153" t="s">
        <v>1009</v>
      </c>
      <c r="F355" s="153" t="s">
        <v>3041</v>
      </c>
      <c r="G355" s="153" t="s">
        <v>3042</v>
      </c>
      <c r="H355" s="153" t="s">
        <v>558</v>
      </c>
      <c r="I355" s="153">
        <v>2</v>
      </c>
      <c r="J355" s="154">
        <v>45793</v>
      </c>
      <c r="K355" s="153" t="s">
        <v>48</v>
      </c>
      <c r="L355" s="153"/>
      <c r="M355" s="153" t="s">
        <v>1111</v>
      </c>
      <c r="N355" s="153" t="s">
        <v>49</v>
      </c>
      <c r="O355" s="153" t="s">
        <v>1110</v>
      </c>
      <c r="P355" s="153" t="s">
        <v>3610</v>
      </c>
      <c r="Q355" s="153"/>
      <c r="R355" s="153" t="s">
        <v>50</v>
      </c>
      <c r="S355" s="153"/>
      <c r="T355" s="153" t="s">
        <v>50</v>
      </c>
      <c r="U355" s="129"/>
      <c r="V355" s="129"/>
      <c r="W355" s="129"/>
      <c r="X355" s="97" t="str">
        <f t="shared" si="55"/>
        <v>2023-032 - IH-345 BRIDGE REHABILITATION</v>
      </c>
      <c r="Y355" s="97" t="str">
        <f>IFERROR(VLOOKUP($D355,PM!$A:$H,2,FALSE),"")</f>
        <v>Eric Giebelhaus</v>
      </c>
      <c r="Z355" s="98">
        <f t="shared" si="56"/>
        <v>45793</v>
      </c>
      <c r="AA355" s="98" t="str">
        <f t="shared" si="57"/>
        <v>Friday</v>
      </c>
      <c r="AB355" s="99" t="str">
        <f t="shared" si="58"/>
        <v>05/16/2025 9:48 PM</v>
      </c>
      <c r="AC355" s="100">
        <f t="shared" si="59"/>
        <v>367</v>
      </c>
      <c r="AD355" s="100" t="str">
        <f t="shared" si="60"/>
        <v>Not Approved On Time</v>
      </c>
      <c r="AE355" s="101">
        <f t="shared" si="61"/>
        <v>2</v>
      </c>
      <c r="AF355" s="124" t="str">
        <f t="shared" si="62"/>
        <v/>
      </c>
      <c r="AG355" s="101" t="str">
        <f t="shared" si="63"/>
        <v>451 6012G - RET T402 Prefab Forms</v>
      </c>
      <c r="AH355" s="101" t="str">
        <f t="shared" si="64"/>
        <v>240068 - Juan C. Reyes Diaz</v>
      </c>
      <c r="AI355" s="102" t="str">
        <f t="shared" si="65"/>
        <v>Juan Reyes's Crew</v>
      </c>
    </row>
    <row r="356" spans="1:35" ht="15.75" x14ac:dyDescent="0.25">
      <c r="A356" s="153">
        <v>604979</v>
      </c>
      <c r="B356" s="153" t="s">
        <v>843</v>
      </c>
      <c r="C356" s="153" t="s">
        <v>844</v>
      </c>
      <c r="D356" s="153" t="s">
        <v>73</v>
      </c>
      <c r="E356" s="153" t="s">
        <v>1009</v>
      </c>
      <c r="F356" s="153" t="s">
        <v>3041</v>
      </c>
      <c r="G356" s="153" t="s">
        <v>3042</v>
      </c>
      <c r="H356" s="153" t="s">
        <v>558</v>
      </c>
      <c r="I356" s="153">
        <v>3</v>
      </c>
      <c r="J356" s="154">
        <v>45793</v>
      </c>
      <c r="K356" s="153" t="s">
        <v>48</v>
      </c>
      <c r="L356" s="153"/>
      <c r="M356" s="153" t="s">
        <v>1111</v>
      </c>
      <c r="N356" s="153" t="s">
        <v>49</v>
      </c>
      <c r="O356" s="153" t="s">
        <v>1110</v>
      </c>
      <c r="P356" s="153" t="s">
        <v>3617</v>
      </c>
      <c r="Q356" s="153"/>
      <c r="R356" s="153" t="s">
        <v>50</v>
      </c>
      <c r="S356" s="153"/>
      <c r="T356" s="153" t="s">
        <v>50</v>
      </c>
      <c r="U356" s="129"/>
      <c r="V356" s="129"/>
      <c r="W356" s="129"/>
      <c r="X356" s="97" t="str">
        <f t="shared" si="55"/>
        <v>2023-032 - IH-345 BRIDGE REHABILITATION</v>
      </c>
      <c r="Y356" s="97" t="str">
        <f>IFERROR(VLOOKUP($D356,PM!$A:$H,2,FALSE),"")</f>
        <v>Eric Giebelhaus</v>
      </c>
      <c r="Z356" s="98">
        <f t="shared" si="56"/>
        <v>45793</v>
      </c>
      <c r="AA356" s="98" t="str">
        <f t="shared" si="57"/>
        <v>Friday</v>
      </c>
      <c r="AB356" s="99" t="str">
        <f t="shared" si="58"/>
        <v>05/16/2025 9:47 PM</v>
      </c>
      <c r="AC356" s="100">
        <f t="shared" si="59"/>
        <v>367</v>
      </c>
      <c r="AD356" s="100" t="str">
        <f t="shared" si="60"/>
        <v>Not Approved On Time</v>
      </c>
      <c r="AE356" s="101">
        <f t="shared" si="61"/>
        <v>3</v>
      </c>
      <c r="AF356" s="124" t="str">
        <f t="shared" si="62"/>
        <v/>
      </c>
      <c r="AG356" s="101" t="str">
        <f t="shared" si="63"/>
        <v>451 6012G - RET T402 Prefab Forms</v>
      </c>
      <c r="AH356" s="101" t="str">
        <f t="shared" si="64"/>
        <v>240044 - Floriberto Govea</v>
      </c>
      <c r="AI356" s="102" t="str">
        <f t="shared" si="65"/>
        <v>Juan Reyes's Crew</v>
      </c>
    </row>
    <row r="357" spans="1:35" ht="15.75" x14ac:dyDescent="0.25">
      <c r="A357" s="153">
        <v>604991</v>
      </c>
      <c r="B357" s="153" t="s">
        <v>843</v>
      </c>
      <c r="C357" s="153" t="s">
        <v>844</v>
      </c>
      <c r="D357" s="153" t="s">
        <v>138</v>
      </c>
      <c r="E357" s="153" t="s">
        <v>139</v>
      </c>
      <c r="F357" s="153" t="s">
        <v>1186</v>
      </c>
      <c r="G357" s="153" t="s">
        <v>3571</v>
      </c>
      <c r="H357" s="153" t="s">
        <v>558</v>
      </c>
      <c r="I357" s="153">
        <v>8</v>
      </c>
      <c r="J357" s="154">
        <v>45793</v>
      </c>
      <c r="K357" s="153" t="s">
        <v>48</v>
      </c>
      <c r="L357" s="153"/>
      <c r="M357" s="153" t="s">
        <v>1111</v>
      </c>
      <c r="N357" s="153" t="s">
        <v>49</v>
      </c>
      <c r="O357" s="153" t="s">
        <v>1110</v>
      </c>
      <c r="P357" s="153" t="s">
        <v>3618</v>
      </c>
      <c r="Q357" s="153"/>
      <c r="R357" s="153" t="s">
        <v>50</v>
      </c>
      <c r="S357" s="153"/>
      <c r="T357" s="153" t="s">
        <v>50</v>
      </c>
      <c r="U357" s="129"/>
      <c r="V357" s="129"/>
      <c r="W357" s="129"/>
      <c r="X357" s="97" t="str">
        <f t="shared" si="55"/>
        <v>2023-034 - Dallas IH 45 Bridge Maintenanc</v>
      </c>
      <c r="Y357" s="97" t="str">
        <f>IFERROR(VLOOKUP($D357,PM!$A:$H,2,FALSE),"")</f>
        <v>Eric Giebelhaus</v>
      </c>
      <c r="Z357" s="98">
        <f t="shared" si="56"/>
        <v>45793</v>
      </c>
      <c r="AA357" s="98" t="str">
        <f t="shared" si="57"/>
        <v>Friday</v>
      </c>
      <c r="AB357" s="99" t="str">
        <f t="shared" si="58"/>
        <v>05/16/2025 9:54 PM</v>
      </c>
      <c r="AC357" s="100">
        <f t="shared" si="59"/>
        <v>367</v>
      </c>
      <c r="AD357" s="100" t="str">
        <f t="shared" si="60"/>
        <v>Not Approved On Time</v>
      </c>
      <c r="AE357" s="101">
        <f t="shared" si="61"/>
        <v>8</v>
      </c>
      <c r="AF357" s="124" t="str">
        <f t="shared" si="62"/>
        <v/>
      </c>
      <c r="AG357" s="101" t="str">
        <f t="shared" si="63"/>
        <v>4106 6001D - PPC Prep for Overlay</v>
      </c>
      <c r="AH357" s="101" t="str">
        <f t="shared" si="64"/>
        <v>240044 - Floriberto Govea</v>
      </c>
      <c r="AI357" s="102" t="str">
        <f t="shared" si="65"/>
        <v>Juan Reyes's Crew</v>
      </c>
    </row>
    <row r="358" spans="1:35" ht="15.75" x14ac:dyDescent="0.25">
      <c r="A358" s="153">
        <v>604992</v>
      </c>
      <c r="B358" s="153" t="s">
        <v>2005</v>
      </c>
      <c r="C358" s="153" t="s">
        <v>2006</v>
      </c>
      <c r="D358" s="153" t="s">
        <v>138</v>
      </c>
      <c r="E358" s="153" t="s">
        <v>139</v>
      </c>
      <c r="F358" s="153" t="s">
        <v>1186</v>
      </c>
      <c r="G358" s="153" t="s">
        <v>3571</v>
      </c>
      <c r="H358" s="153" t="s">
        <v>558</v>
      </c>
      <c r="I358" s="153">
        <v>8</v>
      </c>
      <c r="J358" s="154">
        <v>45793</v>
      </c>
      <c r="K358" s="153" t="s">
        <v>48</v>
      </c>
      <c r="L358" s="153"/>
      <c r="M358" s="153" t="s">
        <v>1111</v>
      </c>
      <c r="N358" s="153" t="s">
        <v>49</v>
      </c>
      <c r="O358" s="153" t="s">
        <v>1110</v>
      </c>
      <c r="P358" s="153" t="s">
        <v>3602</v>
      </c>
      <c r="Q358" s="153"/>
      <c r="R358" s="153" t="s">
        <v>50</v>
      </c>
      <c r="S358" s="153"/>
      <c r="T358" s="153" t="s">
        <v>50</v>
      </c>
      <c r="U358" s="129"/>
      <c r="V358" s="129"/>
      <c r="W358" s="129"/>
      <c r="X358" s="97" t="str">
        <f t="shared" si="55"/>
        <v>2023-034 - Dallas IH 45 Bridge Maintenanc</v>
      </c>
      <c r="Y358" s="97" t="str">
        <f>IFERROR(VLOOKUP($D358,PM!$A:$H,2,FALSE),"")</f>
        <v>Eric Giebelhaus</v>
      </c>
      <c r="Z358" s="98">
        <f t="shared" si="56"/>
        <v>45793</v>
      </c>
      <c r="AA358" s="98" t="str">
        <f t="shared" si="57"/>
        <v>Friday</v>
      </c>
      <c r="AB358" s="99" t="str">
        <f t="shared" si="58"/>
        <v>05/16/2025 9:55 PM</v>
      </c>
      <c r="AC358" s="100">
        <f t="shared" si="59"/>
        <v>367</v>
      </c>
      <c r="AD358" s="100" t="str">
        <f t="shared" si="60"/>
        <v>Not Approved On Time</v>
      </c>
      <c r="AE358" s="101">
        <f t="shared" si="61"/>
        <v>8</v>
      </c>
      <c r="AF358" s="124" t="str">
        <f t="shared" si="62"/>
        <v/>
      </c>
      <c r="AG358" s="101" t="str">
        <f t="shared" si="63"/>
        <v>4106 6001D - PPC Prep for Overlay</v>
      </c>
      <c r="AH358" s="101" t="str">
        <f t="shared" si="64"/>
        <v>240766 - Lisandro R. Alvarado Alvarado</v>
      </c>
      <c r="AI358" s="102" t="str">
        <f t="shared" si="65"/>
        <v>Juan Reyes's Crew</v>
      </c>
    </row>
    <row r="359" spans="1:35" ht="15.75" x14ac:dyDescent="0.25">
      <c r="A359" s="153">
        <v>605338</v>
      </c>
      <c r="B359" s="153" t="s">
        <v>2005</v>
      </c>
      <c r="C359" s="153" t="s">
        <v>2006</v>
      </c>
      <c r="D359" s="153" t="s">
        <v>138</v>
      </c>
      <c r="E359" s="153" t="s">
        <v>139</v>
      </c>
      <c r="F359" s="153" t="s">
        <v>1194</v>
      </c>
      <c r="G359" s="153" t="s">
        <v>1195</v>
      </c>
      <c r="H359" s="153" t="s">
        <v>558</v>
      </c>
      <c r="I359" s="153">
        <v>10</v>
      </c>
      <c r="J359" s="154">
        <v>45794</v>
      </c>
      <c r="K359" s="153" t="s">
        <v>48</v>
      </c>
      <c r="L359" s="153"/>
      <c r="M359" s="153" t="s">
        <v>1111</v>
      </c>
      <c r="N359" s="153" t="s">
        <v>49</v>
      </c>
      <c r="O359" s="153" t="s">
        <v>1110</v>
      </c>
      <c r="P359" s="153" t="s">
        <v>3611</v>
      </c>
      <c r="Q359" s="153"/>
      <c r="R359" s="153" t="s">
        <v>50</v>
      </c>
      <c r="S359" s="153"/>
      <c r="T359" s="153" t="s">
        <v>50</v>
      </c>
      <c r="U359" s="129"/>
      <c r="V359" s="129"/>
      <c r="W359" s="129"/>
      <c r="X359" s="97" t="str">
        <f t="shared" si="55"/>
        <v>2023-034 - Dallas IH 45 Bridge Maintenanc</v>
      </c>
      <c r="Y359" s="97" t="str">
        <f>IFERROR(VLOOKUP($D359,PM!$A:$H,2,FALSE),"")</f>
        <v>Eric Giebelhaus</v>
      </c>
      <c r="Z359" s="98">
        <f t="shared" si="56"/>
        <v>45794</v>
      </c>
      <c r="AA359" s="98" t="str">
        <f t="shared" si="57"/>
        <v>Saturday</v>
      </c>
      <c r="AB359" s="99" t="str">
        <f t="shared" si="58"/>
        <v>05/18/2025 9:23 PM</v>
      </c>
      <c r="AC359" s="100">
        <f t="shared" si="59"/>
        <v>367</v>
      </c>
      <c r="AD359" s="100" t="str">
        <f t="shared" si="60"/>
        <v>Not Approved On Time</v>
      </c>
      <c r="AE359" s="101">
        <f t="shared" si="61"/>
        <v>10</v>
      </c>
      <c r="AF359" s="124" t="str">
        <f t="shared" si="62"/>
        <v/>
      </c>
      <c r="AG359" s="101" t="str">
        <f t="shared" si="63"/>
        <v>439 6017B - CO Inst Rem Machine Railing</v>
      </c>
      <c r="AH359" s="101" t="str">
        <f t="shared" si="64"/>
        <v>240766 - Lisandro R. Alvarado Alvarado</v>
      </c>
      <c r="AI359" s="102" t="str">
        <f t="shared" si="65"/>
        <v>Juan Reyes's Crew</v>
      </c>
    </row>
    <row r="360" spans="1:35" ht="15.75" x14ac:dyDescent="0.25">
      <c r="A360" s="153">
        <v>605339</v>
      </c>
      <c r="B360" s="153" t="s">
        <v>2005</v>
      </c>
      <c r="C360" s="153" t="s">
        <v>2006</v>
      </c>
      <c r="D360" s="153" t="s">
        <v>138</v>
      </c>
      <c r="E360" s="153" t="s">
        <v>139</v>
      </c>
      <c r="F360" s="153" t="s">
        <v>1170</v>
      </c>
      <c r="G360" s="153" t="s">
        <v>1171</v>
      </c>
      <c r="H360" s="153" t="s">
        <v>558</v>
      </c>
      <c r="I360" s="153">
        <v>5</v>
      </c>
      <c r="J360" s="154">
        <v>45794</v>
      </c>
      <c r="K360" s="153" t="s">
        <v>48</v>
      </c>
      <c r="L360" s="153"/>
      <c r="M360" s="153" t="s">
        <v>1111</v>
      </c>
      <c r="N360" s="153" t="s">
        <v>49</v>
      </c>
      <c r="O360" s="153" t="s">
        <v>1110</v>
      </c>
      <c r="P360" s="153" t="s">
        <v>3611</v>
      </c>
      <c r="Q360" s="153"/>
      <c r="R360" s="153" t="s">
        <v>50</v>
      </c>
      <c r="S360" s="153"/>
      <c r="T360" s="153" t="s">
        <v>50</v>
      </c>
      <c r="U360" s="129"/>
      <c r="V360" s="129"/>
      <c r="W360" s="129"/>
      <c r="X360" s="97" t="str">
        <f t="shared" si="55"/>
        <v>2023-034 - Dallas IH 45 Bridge Maintenanc</v>
      </c>
      <c r="Y360" s="97" t="str">
        <f>IFERROR(VLOOKUP($D360,PM!$A:$H,2,FALSE),"")</f>
        <v>Eric Giebelhaus</v>
      </c>
      <c r="Z360" s="98">
        <f t="shared" si="56"/>
        <v>45794</v>
      </c>
      <c r="AA360" s="98" t="str">
        <f t="shared" si="57"/>
        <v>Saturday</v>
      </c>
      <c r="AB360" s="99" t="str">
        <f t="shared" si="58"/>
        <v>05/18/2025 9:23 PM</v>
      </c>
      <c r="AC360" s="100">
        <f t="shared" si="59"/>
        <v>367</v>
      </c>
      <c r="AD360" s="100" t="str">
        <f t="shared" si="60"/>
        <v>Not Approved On Time</v>
      </c>
      <c r="AE360" s="101">
        <f t="shared" si="61"/>
        <v>5</v>
      </c>
      <c r="AF360" s="124" t="str">
        <f t="shared" si="62"/>
        <v/>
      </c>
      <c r="AG360" s="101" t="str">
        <f t="shared" si="63"/>
        <v>439 6017C - CO Setup Machine</v>
      </c>
      <c r="AH360" s="101" t="str">
        <f t="shared" si="64"/>
        <v>240766 - Lisandro R. Alvarado Alvarado</v>
      </c>
      <c r="AI360" s="102" t="str">
        <f t="shared" si="65"/>
        <v>Juan Reyes's Crew</v>
      </c>
    </row>
    <row r="361" spans="1:35" ht="15.75" x14ac:dyDescent="0.25">
      <c r="A361" s="153">
        <v>604977</v>
      </c>
      <c r="B361" s="153" t="s">
        <v>2005</v>
      </c>
      <c r="C361" s="153" t="s">
        <v>2006</v>
      </c>
      <c r="D361" s="153" t="s">
        <v>73</v>
      </c>
      <c r="E361" s="153" t="s">
        <v>1009</v>
      </c>
      <c r="F361" s="153" t="s">
        <v>3615</v>
      </c>
      <c r="G361" s="153" t="s">
        <v>3616</v>
      </c>
      <c r="H361" s="153" t="s">
        <v>558</v>
      </c>
      <c r="I361" s="153">
        <v>3</v>
      </c>
      <c r="J361" s="154">
        <v>45793</v>
      </c>
      <c r="K361" s="153" t="s">
        <v>48</v>
      </c>
      <c r="L361" s="153"/>
      <c r="M361" s="153" t="s">
        <v>1111</v>
      </c>
      <c r="N361" s="153" t="s">
        <v>49</v>
      </c>
      <c r="O361" s="153" t="s">
        <v>1110</v>
      </c>
      <c r="P361" s="153" t="s">
        <v>3617</v>
      </c>
      <c r="Q361" s="153"/>
      <c r="R361" s="153" t="s">
        <v>50</v>
      </c>
      <c r="S361" s="153"/>
      <c r="T361" s="153" t="s">
        <v>50</v>
      </c>
      <c r="U361" s="129"/>
      <c r="V361" s="129"/>
      <c r="W361" s="129"/>
      <c r="X361" s="97" t="str">
        <f t="shared" si="55"/>
        <v>2023-032 - IH-345 BRIDGE REHABILITATION</v>
      </c>
      <c r="Y361" s="97" t="str">
        <f>IFERROR(VLOOKUP($D361,PM!$A:$H,2,FALSE),"")</f>
        <v>Eric Giebelhaus</v>
      </c>
      <c r="Z361" s="98">
        <f t="shared" si="56"/>
        <v>45793</v>
      </c>
      <c r="AA361" s="98" t="str">
        <f t="shared" si="57"/>
        <v>Friday</v>
      </c>
      <c r="AB361" s="99" t="str">
        <f t="shared" si="58"/>
        <v>05/16/2025 9:47 PM</v>
      </c>
      <c r="AC361" s="100">
        <f t="shared" si="59"/>
        <v>367</v>
      </c>
      <c r="AD361" s="100" t="str">
        <f t="shared" si="60"/>
        <v>Not Approved On Time</v>
      </c>
      <c r="AE361" s="101">
        <f t="shared" si="61"/>
        <v>3</v>
      </c>
      <c r="AF361" s="124" t="str">
        <f t="shared" si="62"/>
        <v/>
      </c>
      <c r="AG361" s="101" t="str">
        <f t="shared" si="63"/>
        <v>451 6012D - RET T402 Handchip</v>
      </c>
      <c r="AH361" s="101" t="str">
        <f t="shared" si="64"/>
        <v>240766 - Lisandro R. Alvarado Alvarado</v>
      </c>
      <c r="AI361" s="102" t="str">
        <f t="shared" si="65"/>
        <v>Juan Reyes's Crew</v>
      </c>
    </row>
    <row r="362" spans="1:35" ht="15.75" x14ac:dyDescent="0.25">
      <c r="A362" s="153">
        <v>605333</v>
      </c>
      <c r="B362" s="153" t="s">
        <v>854</v>
      </c>
      <c r="C362" s="153" t="s">
        <v>855</v>
      </c>
      <c r="D362" s="153" t="s">
        <v>138</v>
      </c>
      <c r="E362" s="153" t="s">
        <v>139</v>
      </c>
      <c r="F362" s="153" t="s">
        <v>3606</v>
      </c>
      <c r="G362" s="153" t="s">
        <v>3607</v>
      </c>
      <c r="H362" s="153" t="s">
        <v>558</v>
      </c>
      <c r="I362" s="153">
        <v>5</v>
      </c>
      <c r="J362" s="154">
        <v>45794</v>
      </c>
      <c r="K362" s="153" t="s">
        <v>48</v>
      </c>
      <c r="L362" s="153"/>
      <c r="M362" s="153" t="s">
        <v>1111</v>
      </c>
      <c r="N362" s="153" t="s">
        <v>49</v>
      </c>
      <c r="O362" s="153" t="s">
        <v>1110</v>
      </c>
      <c r="P362" s="153" t="s">
        <v>3619</v>
      </c>
      <c r="Q362" s="153"/>
      <c r="R362" s="153" t="s">
        <v>50</v>
      </c>
      <c r="S362" s="153"/>
      <c r="T362" s="153" t="s">
        <v>50</v>
      </c>
      <c r="U362" s="129"/>
      <c r="V362" s="129"/>
      <c r="W362" s="129"/>
      <c r="X362" s="97" t="str">
        <f t="shared" si="55"/>
        <v>2023-034 - Dallas IH 45 Bridge Maintenanc</v>
      </c>
      <c r="Y362" s="97" t="str">
        <f>IFERROR(VLOOKUP($D362,PM!$A:$H,2,FALSE),"")</f>
        <v>Eric Giebelhaus</v>
      </c>
      <c r="Z362" s="98">
        <f t="shared" si="56"/>
        <v>45794</v>
      </c>
      <c r="AA362" s="98" t="str">
        <f t="shared" si="57"/>
        <v>Saturday</v>
      </c>
      <c r="AB362" s="99" t="str">
        <f t="shared" si="58"/>
        <v>05/18/2025 9:19 PM</v>
      </c>
      <c r="AC362" s="100">
        <f t="shared" si="59"/>
        <v>367</v>
      </c>
      <c r="AD362" s="100" t="str">
        <f t="shared" si="60"/>
        <v>Not Approved On Time</v>
      </c>
      <c r="AE362" s="101">
        <f t="shared" si="61"/>
        <v>5</v>
      </c>
      <c r="AF362" s="124" t="str">
        <f t="shared" si="62"/>
        <v/>
      </c>
      <c r="AG362" s="101" t="str">
        <f t="shared" si="63"/>
        <v>439 6017F - CO Dry Run</v>
      </c>
      <c r="AH362" s="101" t="str">
        <f t="shared" si="64"/>
        <v>240014 - Hector O. Rodriguez</v>
      </c>
      <c r="AI362" s="102" t="str">
        <f t="shared" si="65"/>
        <v>Juan Reyes's Crew</v>
      </c>
    </row>
    <row r="363" spans="1:35" ht="15.75" x14ac:dyDescent="0.25">
      <c r="A363" s="153">
        <v>605334</v>
      </c>
      <c r="B363" s="153" t="s">
        <v>854</v>
      </c>
      <c r="C363" s="153" t="s">
        <v>855</v>
      </c>
      <c r="D363" s="153" t="s">
        <v>138</v>
      </c>
      <c r="E363" s="153" t="s">
        <v>139</v>
      </c>
      <c r="F363" s="153" t="s">
        <v>1170</v>
      </c>
      <c r="G363" s="153" t="s">
        <v>1171</v>
      </c>
      <c r="H363" s="153" t="s">
        <v>558</v>
      </c>
      <c r="I363" s="153">
        <v>5</v>
      </c>
      <c r="J363" s="154">
        <v>45794</v>
      </c>
      <c r="K363" s="153" t="s">
        <v>48</v>
      </c>
      <c r="L363" s="153"/>
      <c r="M363" s="153" t="s">
        <v>1111</v>
      </c>
      <c r="N363" s="153" t="s">
        <v>49</v>
      </c>
      <c r="O363" s="153" t="s">
        <v>1110</v>
      </c>
      <c r="P363" s="153" t="s">
        <v>3619</v>
      </c>
      <c r="Q363" s="153"/>
      <c r="R363" s="153" t="s">
        <v>50</v>
      </c>
      <c r="S363" s="153"/>
      <c r="T363" s="153" t="s">
        <v>50</v>
      </c>
      <c r="U363" s="129"/>
      <c r="V363" s="129"/>
      <c r="W363" s="129"/>
      <c r="X363" s="97" t="str">
        <f t="shared" si="55"/>
        <v>2023-034 - Dallas IH 45 Bridge Maintenanc</v>
      </c>
      <c r="Y363" s="97" t="str">
        <f>IFERROR(VLOOKUP($D363,PM!$A:$H,2,FALSE),"")</f>
        <v>Eric Giebelhaus</v>
      </c>
      <c r="Z363" s="98">
        <f t="shared" si="56"/>
        <v>45794</v>
      </c>
      <c r="AA363" s="98" t="str">
        <f t="shared" si="57"/>
        <v>Saturday</v>
      </c>
      <c r="AB363" s="99" t="str">
        <f t="shared" si="58"/>
        <v>05/18/2025 9:19 PM</v>
      </c>
      <c r="AC363" s="100">
        <f t="shared" si="59"/>
        <v>367</v>
      </c>
      <c r="AD363" s="100" t="str">
        <f t="shared" si="60"/>
        <v>Not Approved On Time</v>
      </c>
      <c r="AE363" s="101">
        <f t="shared" si="61"/>
        <v>5</v>
      </c>
      <c r="AF363" s="124" t="str">
        <f t="shared" si="62"/>
        <v/>
      </c>
      <c r="AG363" s="101" t="str">
        <f t="shared" si="63"/>
        <v>439 6017C - CO Setup Machine</v>
      </c>
      <c r="AH363" s="101" t="str">
        <f t="shared" si="64"/>
        <v>240014 - Hector O. Rodriguez</v>
      </c>
      <c r="AI363" s="102" t="str">
        <f t="shared" si="65"/>
        <v>Juan Reyes's Crew</v>
      </c>
    </row>
    <row r="364" spans="1:35" ht="15.75" x14ac:dyDescent="0.25">
      <c r="A364" s="153">
        <v>605335</v>
      </c>
      <c r="B364" s="153" t="s">
        <v>854</v>
      </c>
      <c r="C364" s="153" t="s">
        <v>855</v>
      </c>
      <c r="D364" s="153" t="s">
        <v>138</v>
      </c>
      <c r="E364" s="153" t="s">
        <v>139</v>
      </c>
      <c r="F364" s="153" t="s">
        <v>1194</v>
      </c>
      <c r="G364" s="153" t="s">
        <v>1195</v>
      </c>
      <c r="H364" s="153" t="s">
        <v>558</v>
      </c>
      <c r="I364" s="153">
        <v>5</v>
      </c>
      <c r="J364" s="154">
        <v>45794</v>
      </c>
      <c r="K364" s="153" t="s">
        <v>48</v>
      </c>
      <c r="L364" s="153"/>
      <c r="M364" s="153" t="s">
        <v>1111</v>
      </c>
      <c r="N364" s="153" t="s">
        <v>49</v>
      </c>
      <c r="O364" s="153" t="s">
        <v>1110</v>
      </c>
      <c r="P364" s="153" t="s">
        <v>3620</v>
      </c>
      <c r="Q364" s="153"/>
      <c r="R364" s="153" t="s">
        <v>50</v>
      </c>
      <c r="S364" s="153"/>
      <c r="T364" s="153" t="s">
        <v>50</v>
      </c>
      <c r="U364" s="129"/>
      <c r="V364" s="129"/>
      <c r="W364" s="129"/>
      <c r="X364" s="97" t="str">
        <f t="shared" si="55"/>
        <v>2023-034 - Dallas IH 45 Bridge Maintenanc</v>
      </c>
      <c r="Y364" s="97" t="str">
        <f>IFERROR(VLOOKUP($D364,PM!$A:$H,2,FALSE),"")</f>
        <v>Eric Giebelhaus</v>
      </c>
      <c r="Z364" s="98">
        <f t="shared" si="56"/>
        <v>45794</v>
      </c>
      <c r="AA364" s="98" t="str">
        <f t="shared" si="57"/>
        <v>Saturday</v>
      </c>
      <c r="AB364" s="99" t="str">
        <f t="shared" si="58"/>
        <v>05/18/2025 9:20 PM</v>
      </c>
      <c r="AC364" s="100">
        <f t="shared" si="59"/>
        <v>367</v>
      </c>
      <c r="AD364" s="100" t="str">
        <f t="shared" si="60"/>
        <v>Not Approved On Time</v>
      </c>
      <c r="AE364" s="101">
        <f t="shared" si="61"/>
        <v>5</v>
      </c>
      <c r="AF364" s="124" t="str">
        <f t="shared" si="62"/>
        <v/>
      </c>
      <c r="AG364" s="101" t="str">
        <f t="shared" si="63"/>
        <v>439 6017B - CO Inst Rem Machine Railing</v>
      </c>
      <c r="AH364" s="101" t="str">
        <f t="shared" si="64"/>
        <v>240014 - Hector O. Rodriguez</v>
      </c>
      <c r="AI364" s="102" t="str">
        <f t="shared" si="65"/>
        <v>Juan Reyes's Crew</v>
      </c>
    </row>
    <row r="365" spans="1:35" ht="15.75" x14ac:dyDescent="0.25">
      <c r="A365" s="153">
        <v>604975</v>
      </c>
      <c r="B365" s="153" t="s">
        <v>1120</v>
      </c>
      <c r="C365" s="153" t="s">
        <v>1121</v>
      </c>
      <c r="D365" s="153" t="s">
        <v>73</v>
      </c>
      <c r="E365" s="153" t="s">
        <v>1009</v>
      </c>
      <c r="F365" s="153" t="s">
        <v>3608</v>
      </c>
      <c r="G365" s="153" t="s">
        <v>3609</v>
      </c>
      <c r="H365" s="153" t="s">
        <v>558</v>
      </c>
      <c r="I365" s="153">
        <v>9</v>
      </c>
      <c r="J365" s="154">
        <v>45793</v>
      </c>
      <c r="K365" s="153" t="s">
        <v>48</v>
      </c>
      <c r="L365" s="153"/>
      <c r="M365" s="153" t="s">
        <v>1111</v>
      </c>
      <c r="N365" s="153" t="s">
        <v>49</v>
      </c>
      <c r="O365" s="153" t="s">
        <v>1110</v>
      </c>
      <c r="P365" s="153" t="s">
        <v>3621</v>
      </c>
      <c r="Q365" s="153"/>
      <c r="R365" s="153" t="s">
        <v>50</v>
      </c>
      <c r="S365" s="153"/>
      <c r="T365" s="153" t="s">
        <v>50</v>
      </c>
      <c r="U365" s="129"/>
      <c r="V365" s="129"/>
      <c r="W365" s="129"/>
      <c r="X365" s="97" t="str">
        <f t="shared" si="55"/>
        <v>2023-032 - IH-345 BRIDGE REHABILITATION</v>
      </c>
      <c r="Y365" s="97" t="str">
        <f>IFERROR(VLOOKUP($D365,PM!$A:$H,2,FALSE),"")</f>
        <v>Eric Giebelhaus</v>
      </c>
      <c r="Z365" s="98">
        <f t="shared" si="56"/>
        <v>45793</v>
      </c>
      <c r="AA365" s="98" t="str">
        <f t="shared" si="57"/>
        <v>Friday</v>
      </c>
      <c r="AB365" s="99" t="str">
        <f t="shared" si="58"/>
        <v>05/16/2025 9:46 PM</v>
      </c>
      <c r="AC365" s="100">
        <f t="shared" si="59"/>
        <v>367</v>
      </c>
      <c r="AD365" s="100" t="str">
        <f t="shared" si="60"/>
        <v>Not Approved On Time</v>
      </c>
      <c r="AE365" s="101">
        <f t="shared" si="61"/>
        <v>9</v>
      </c>
      <c r="AF365" s="124" t="str">
        <f t="shared" si="62"/>
        <v/>
      </c>
      <c r="AG365" s="101" t="str">
        <f t="shared" si="63"/>
        <v>451 6012H - RET T402 F S Rail</v>
      </c>
      <c r="AH365" s="101" t="str">
        <f t="shared" si="64"/>
        <v>240825 - Jilber Estrada Lopez</v>
      </c>
      <c r="AI365" s="102" t="str">
        <f t="shared" si="65"/>
        <v>Juan Reyes's Crew</v>
      </c>
    </row>
    <row r="366" spans="1:35" ht="15.75" x14ac:dyDescent="0.25">
      <c r="A366" s="153">
        <v>604976</v>
      </c>
      <c r="B366" s="153" t="s">
        <v>1120</v>
      </c>
      <c r="C366" s="153" t="s">
        <v>1121</v>
      </c>
      <c r="D366" s="153" t="s">
        <v>73</v>
      </c>
      <c r="E366" s="153" t="s">
        <v>1009</v>
      </c>
      <c r="F366" s="153" t="s">
        <v>3041</v>
      </c>
      <c r="G366" s="153" t="s">
        <v>3042</v>
      </c>
      <c r="H366" s="153" t="s">
        <v>558</v>
      </c>
      <c r="I366" s="153">
        <v>2</v>
      </c>
      <c r="J366" s="154">
        <v>45793</v>
      </c>
      <c r="K366" s="153" t="s">
        <v>48</v>
      </c>
      <c r="L366" s="153"/>
      <c r="M366" s="153" t="s">
        <v>1111</v>
      </c>
      <c r="N366" s="153" t="s">
        <v>49</v>
      </c>
      <c r="O366" s="153" t="s">
        <v>1110</v>
      </c>
      <c r="P366" s="153" t="s">
        <v>3621</v>
      </c>
      <c r="Q366" s="153"/>
      <c r="R366" s="153" t="s">
        <v>50</v>
      </c>
      <c r="S366" s="153"/>
      <c r="T366" s="153" t="s">
        <v>50</v>
      </c>
      <c r="U366" s="129"/>
      <c r="V366" s="129"/>
      <c r="W366" s="129"/>
      <c r="X366" s="97" t="str">
        <f t="shared" si="55"/>
        <v>2023-032 - IH-345 BRIDGE REHABILITATION</v>
      </c>
      <c r="Y366" s="97" t="str">
        <f>IFERROR(VLOOKUP($D366,PM!$A:$H,2,FALSE),"")</f>
        <v>Eric Giebelhaus</v>
      </c>
      <c r="Z366" s="98">
        <f t="shared" si="56"/>
        <v>45793</v>
      </c>
      <c r="AA366" s="98" t="str">
        <f t="shared" si="57"/>
        <v>Friday</v>
      </c>
      <c r="AB366" s="99" t="str">
        <f t="shared" si="58"/>
        <v>05/16/2025 9:46 PM</v>
      </c>
      <c r="AC366" s="100">
        <f t="shared" si="59"/>
        <v>367</v>
      </c>
      <c r="AD366" s="100" t="str">
        <f t="shared" si="60"/>
        <v>Not Approved On Time</v>
      </c>
      <c r="AE366" s="101">
        <f t="shared" si="61"/>
        <v>2</v>
      </c>
      <c r="AF366" s="124" t="str">
        <f t="shared" si="62"/>
        <v/>
      </c>
      <c r="AG366" s="101" t="str">
        <f t="shared" si="63"/>
        <v>451 6012G - RET T402 Prefab Forms</v>
      </c>
      <c r="AH366" s="101" t="str">
        <f t="shared" si="64"/>
        <v>240825 - Jilber Estrada Lopez</v>
      </c>
      <c r="AI366" s="102" t="str">
        <f t="shared" si="65"/>
        <v>Juan Reyes's Crew</v>
      </c>
    </row>
    <row r="367" spans="1:35" ht="15.75" x14ac:dyDescent="0.25">
      <c r="A367" s="153">
        <v>605336</v>
      </c>
      <c r="B367" s="153" t="s">
        <v>1120</v>
      </c>
      <c r="C367" s="153" t="s">
        <v>1121</v>
      </c>
      <c r="D367" s="153" t="s">
        <v>138</v>
      </c>
      <c r="E367" s="153" t="s">
        <v>139</v>
      </c>
      <c r="F367" s="153" t="s">
        <v>3603</v>
      </c>
      <c r="G367" s="153" t="s">
        <v>3604</v>
      </c>
      <c r="H367" s="153" t="s">
        <v>558</v>
      </c>
      <c r="I367" s="153">
        <v>10</v>
      </c>
      <c r="J367" s="154">
        <v>45794</v>
      </c>
      <c r="K367" s="153" t="s">
        <v>48</v>
      </c>
      <c r="L367" s="153"/>
      <c r="M367" s="153" t="s">
        <v>1111</v>
      </c>
      <c r="N367" s="153" t="s">
        <v>49</v>
      </c>
      <c r="O367" s="153" t="s">
        <v>1110</v>
      </c>
      <c r="P367" s="153" t="s">
        <v>3622</v>
      </c>
      <c r="Q367" s="153"/>
      <c r="R367" s="153" t="s">
        <v>50</v>
      </c>
      <c r="S367" s="153"/>
      <c r="T367" s="153" t="s">
        <v>50</v>
      </c>
      <c r="U367" s="133"/>
      <c r="V367" s="133"/>
      <c r="W367" s="133"/>
      <c r="X367" s="97" t="str">
        <f t="shared" si="55"/>
        <v>2023-034 - Dallas IH 45 Bridge Maintenanc</v>
      </c>
      <c r="Y367" s="97" t="str">
        <f>IFERROR(VLOOKUP($D367,PM!$A:$H,2,FALSE),"")</f>
        <v>Eric Giebelhaus</v>
      </c>
      <c r="Z367" s="98">
        <f t="shared" si="56"/>
        <v>45794</v>
      </c>
      <c r="AA367" s="98" t="str">
        <f t="shared" si="57"/>
        <v>Saturday</v>
      </c>
      <c r="AB367" s="99" t="str">
        <f t="shared" si="58"/>
        <v>05/18/2025 9:22 PM</v>
      </c>
      <c r="AC367" s="100">
        <f t="shared" si="59"/>
        <v>367</v>
      </c>
      <c r="AD367" s="100" t="str">
        <f t="shared" si="60"/>
        <v>Not Approved On Time</v>
      </c>
      <c r="AE367" s="101">
        <f t="shared" si="61"/>
        <v>10</v>
      </c>
      <c r="AF367" s="124" t="str">
        <f t="shared" si="62"/>
        <v/>
      </c>
      <c r="AG367" s="101" t="str">
        <f t="shared" si="63"/>
        <v>439 6017A - CO Water Blast</v>
      </c>
      <c r="AH367" s="101" t="str">
        <f t="shared" si="64"/>
        <v>240825 - Jilber Estrada Lopez</v>
      </c>
      <c r="AI367" s="102" t="str">
        <f t="shared" si="65"/>
        <v>Juan Reyes's Crew</v>
      </c>
    </row>
    <row r="368" spans="1:35" ht="15.75" x14ac:dyDescent="0.25">
      <c r="A368" s="153">
        <v>605337</v>
      </c>
      <c r="B368" s="153" t="s">
        <v>1120</v>
      </c>
      <c r="C368" s="153" t="s">
        <v>1121</v>
      </c>
      <c r="D368" s="153" t="s">
        <v>138</v>
      </c>
      <c r="E368" s="153" t="s">
        <v>139</v>
      </c>
      <c r="F368" s="153" t="s">
        <v>3612</v>
      </c>
      <c r="G368" s="153" t="s">
        <v>3613</v>
      </c>
      <c r="H368" s="153" t="s">
        <v>558</v>
      </c>
      <c r="I368" s="153">
        <v>5</v>
      </c>
      <c r="J368" s="154">
        <v>45794</v>
      </c>
      <c r="K368" s="153" t="s">
        <v>48</v>
      </c>
      <c r="L368" s="153"/>
      <c r="M368" s="153" t="s">
        <v>1111</v>
      </c>
      <c r="N368" s="153" t="s">
        <v>49</v>
      </c>
      <c r="O368" s="153" t="s">
        <v>1110</v>
      </c>
      <c r="P368" s="153" t="s">
        <v>3622</v>
      </c>
      <c r="Q368" s="153"/>
      <c r="R368" s="153" t="s">
        <v>50</v>
      </c>
      <c r="S368" s="153"/>
      <c r="T368" s="153" t="s">
        <v>50</v>
      </c>
      <c r="U368" s="133"/>
      <c r="V368" s="133"/>
      <c r="W368" s="133"/>
      <c r="X368" s="97" t="str">
        <f t="shared" si="55"/>
        <v>2023-034 - Dallas IH 45 Bridge Maintenanc</v>
      </c>
      <c r="Y368" s="97" t="str">
        <f>IFERROR(VLOOKUP($D368,PM!$A:$H,2,FALSE),"")</f>
        <v>Eric Giebelhaus</v>
      </c>
      <c r="Z368" s="98">
        <f t="shared" si="56"/>
        <v>45794</v>
      </c>
      <c r="AA368" s="98" t="str">
        <f t="shared" si="57"/>
        <v>Saturday</v>
      </c>
      <c r="AB368" s="99" t="str">
        <f t="shared" si="58"/>
        <v>05/18/2025 9:22 PM</v>
      </c>
      <c r="AC368" s="100">
        <f t="shared" si="59"/>
        <v>367</v>
      </c>
      <c r="AD368" s="100" t="str">
        <f t="shared" si="60"/>
        <v>Not Approved On Time</v>
      </c>
      <c r="AE368" s="101">
        <f t="shared" si="61"/>
        <v>5</v>
      </c>
      <c r="AF368" s="124" t="str">
        <f t="shared" si="62"/>
        <v/>
      </c>
      <c r="AG368" s="101" t="str">
        <f t="shared" si="63"/>
        <v>439 6017E - CO Wet and Cure Overlay</v>
      </c>
      <c r="AH368" s="101" t="str">
        <f t="shared" si="64"/>
        <v>240825 - Jilber Estrada Lopez</v>
      </c>
      <c r="AI368" s="102" t="str">
        <f t="shared" si="65"/>
        <v>Juan Reyes's Crew</v>
      </c>
    </row>
    <row r="369" spans="1:35" ht="15.75" x14ac:dyDescent="0.25">
      <c r="A369" s="153">
        <v>605344</v>
      </c>
      <c r="B369" s="153" t="s">
        <v>1118</v>
      </c>
      <c r="C369" s="153" t="s">
        <v>1119</v>
      </c>
      <c r="D369" s="153" t="s">
        <v>138</v>
      </c>
      <c r="E369" s="153" t="s">
        <v>139</v>
      </c>
      <c r="F369" s="153" t="s">
        <v>3603</v>
      </c>
      <c r="G369" s="153" t="s">
        <v>3604</v>
      </c>
      <c r="H369" s="153" t="s">
        <v>558</v>
      </c>
      <c r="I369" s="153">
        <v>10</v>
      </c>
      <c r="J369" s="154">
        <v>45794</v>
      </c>
      <c r="K369" s="153" t="s">
        <v>48</v>
      </c>
      <c r="L369" s="153"/>
      <c r="M369" s="153" t="s">
        <v>1111</v>
      </c>
      <c r="N369" s="153" t="s">
        <v>49</v>
      </c>
      <c r="O369" s="153" t="s">
        <v>1110</v>
      </c>
      <c r="P369" s="153" t="s">
        <v>3623</v>
      </c>
      <c r="Q369" s="153"/>
      <c r="R369" s="153" t="s">
        <v>50</v>
      </c>
      <c r="S369" s="153"/>
      <c r="T369" s="153" t="s">
        <v>50</v>
      </c>
      <c r="U369" s="133"/>
      <c r="V369" s="133"/>
      <c r="W369" s="133"/>
      <c r="X369" s="97" t="str">
        <f t="shared" si="55"/>
        <v>2023-034 - Dallas IH 45 Bridge Maintenanc</v>
      </c>
      <c r="Y369" s="97" t="str">
        <f>IFERROR(VLOOKUP($D369,PM!$A:$H,2,FALSE),"")</f>
        <v>Eric Giebelhaus</v>
      </c>
      <c r="Z369" s="98">
        <f t="shared" si="56"/>
        <v>45794</v>
      </c>
      <c r="AA369" s="98" t="str">
        <f t="shared" si="57"/>
        <v>Saturday</v>
      </c>
      <c r="AB369" s="99" t="str">
        <f t="shared" si="58"/>
        <v>05/18/2025 9:26 PM</v>
      </c>
      <c r="AC369" s="100">
        <f t="shared" si="59"/>
        <v>367</v>
      </c>
      <c r="AD369" s="100" t="str">
        <f t="shared" si="60"/>
        <v>Not Approved On Time</v>
      </c>
      <c r="AE369" s="101">
        <f t="shared" si="61"/>
        <v>10</v>
      </c>
      <c r="AF369" s="124" t="str">
        <f t="shared" si="62"/>
        <v/>
      </c>
      <c r="AG369" s="101" t="str">
        <f t="shared" si="63"/>
        <v>439 6017A - CO Water Blast</v>
      </c>
      <c r="AH369" s="101" t="str">
        <f t="shared" si="64"/>
        <v>240084 - Juvenal Sanchez</v>
      </c>
      <c r="AI369" s="102" t="str">
        <f t="shared" si="65"/>
        <v>Juan Reyes's Crew</v>
      </c>
    </row>
    <row r="370" spans="1:35" ht="15.75" x14ac:dyDescent="0.25">
      <c r="A370" s="153">
        <v>605345</v>
      </c>
      <c r="B370" s="153" t="s">
        <v>1118</v>
      </c>
      <c r="C370" s="153" t="s">
        <v>1119</v>
      </c>
      <c r="D370" s="153" t="s">
        <v>138</v>
      </c>
      <c r="E370" s="153" t="s">
        <v>139</v>
      </c>
      <c r="F370" s="153" t="s">
        <v>1194</v>
      </c>
      <c r="G370" s="153" t="s">
        <v>1195</v>
      </c>
      <c r="H370" s="153" t="s">
        <v>558</v>
      </c>
      <c r="I370" s="153">
        <v>5</v>
      </c>
      <c r="J370" s="154">
        <v>45794</v>
      </c>
      <c r="K370" s="153" t="s">
        <v>48</v>
      </c>
      <c r="L370" s="153"/>
      <c r="M370" s="153" t="s">
        <v>1111</v>
      </c>
      <c r="N370" s="153" t="s">
        <v>49</v>
      </c>
      <c r="O370" s="153" t="s">
        <v>1110</v>
      </c>
      <c r="P370" s="153" t="s">
        <v>3623</v>
      </c>
      <c r="Q370" s="153"/>
      <c r="R370" s="153" t="s">
        <v>50</v>
      </c>
      <c r="S370" s="153"/>
      <c r="T370" s="153" t="s">
        <v>50</v>
      </c>
      <c r="U370" s="133"/>
      <c r="V370" s="133"/>
      <c r="W370" s="133"/>
      <c r="X370" s="97" t="str">
        <f t="shared" si="55"/>
        <v>2023-034 - Dallas IH 45 Bridge Maintenanc</v>
      </c>
      <c r="Y370" s="97" t="str">
        <f>IFERROR(VLOOKUP($D370,PM!$A:$H,2,FALSE),"")</f>
        <v>Eric Giebelhaus</v>
      </c>
      <c r="Z370" s="98">
        <f t="shared" si="56"/>
        <v>45794</v>
      </c>
      <c r="AA370" s="98" t="str">
        <f t="shared" si="57"/>
        <v>Saturday</v>
      </c>
      <c r="AB370" s="99" t="str">
        <f t="shared" si="58"/>
        <v>05/18/2025 9:26 PM</v>
      </c>
      <c r="AC370" s="100">
        <f t="shared" si="59"/>
        <v>367</v>
      </c>
      <c r="AD370" s="100" t="str">
        <f t="shared" si="60"/>
        <v>Not Approved On Time</v>
      </c>
      <c r="AE370" s="101">
        <f t="shared" si="61"/>
        <v>5</v>
      </c>
      <c r="AF370" s="124" t="str">
        <f t="shared" si="62"/>
        <v/>
      </c>
      <c r="AG370" s="101" t="str">
        <f t="shared" si="63"/>
        <v>439 6017B - CO Inst Rem Machine Railing</v>
      </c>
      <c r="AH370" s="101" t="str">
        <f t="shared" si="64"/>
        <v>240084 - Juvenal Sanchez</v>
      </c>
      <c r="AI370" s="102" t="str">
        <f t="shared" si="65"/>
        <v>Juan Reyes's Crew</v>
      </c>
    </row>
    <row r="371" spans="1:35" ht="15.75" x14ac:dyDescent="0.25">
      <c r="A371" s="153">
        <v>605346</v>
      </c>
      <c r="B371" s="153" t="s">
        <v>1114</v>
      </c>
      <c r="C371" s="153" t="s">
        <v>1115</v>
      </c>
      <c r="D371" s="153" t="s">
        <v>138</v>
      </c>
      <c r="E371" s="153" t="s">
        <v>139</v>
      </c>
      <c r="F371" s="153" t="s">
        <v>3603</v>
      </c>
      <c r="G371" s="153" t="s">
        <v>3604</v>
      </c>
      <c r="H371" s="153" t="s">
        <v>558</v>
      </c>
      <c r="I371" s="153">
        <v>10</v>
      </c>
      <c r="J371" s="154">
        <v>45794</v>
      </c>
      <c r="K371" s="153" t="s">
        <v>48</v>
      </c>
      <c r="L371" s="153"/>
      <c r="M371" s="153" t="s">
        <v>1111</v>
      </c>
      <c r="N371" s="153" t="s">
        <v>49</v>
      </c>
      <c r="O371" s="153" t="s">
        <v>1110</v>
      </c>
      <c r="P371" s="153" t="s">
        <v>3624</v>
      </c>
      <c r="Q371" s="153"/>
      <c r="R371" s="153" t="s">
        <v>50</v>
      </c>
      <c r="S371" s="153"/>
      <c r="T371" s="153" t="s">
        <v>50</v>
      </c>
      <c r="U371" s="133"/>
      <c r="V371" s="133"/>
      <c r="W371" s="133"/>
      <c r="X371" s="97" t="str">
        <f t="shared" si="55"/>
        <v>2023-034 - Dallas IH 45 Bridge Maintenanc</v>
      </c>
      <c r="Y371" s="97" t="str">
        <f>IFERROR(VLOOKUP($D371,PM!$A:$H,2,FALSE),"")</f>
        <v>Eric Giebelhaus</v>
      </c>
      <c r="Z371" s="98">
        <f t="shared" si="56"/>
        <v>45794</v>
      </c>
      <c r="AA371" s="98" t="str">
        <f t="shared" si="57"/>
        <v>Saturday</v>
      </c>
      <c r="AB371" s="99" t="str">
        <f t="shared" si="58"/>
        <v>05/18/2025 9:28 PM</v>
      </c>
      <c r="AC371" s="100">
        <f t="shared" si="59"/>
        <v>367</v>
      </c>
      <c r="AD371" s="100" t="str">
        <f t="shared" si="60"/>
        <v>Not Approved On Time</v>
      </c>
      <c r="AE371" s="101">
        <f t="shared" si="61"/>
        <v>10</v>
      </c>
      <c r="AF371" s="124" t="str">
        <f t="shared" si="62"/>
        <v/>
      </c>
      <c r="AG371" s="101" t="str">
        <f t="shared" si="63"/>
        <v>439 6017A - CO Water Blast</v>
      </c>
      <c r="AH371" s="101" t="str">
        <f t="shared" si="64"/>
        <v>240616 - Victor M. Arreola</v>
      </c>
      <c r="AI371" s="102" t="str">
        <f t="shared" si="65"/>
        <v>Juan Reyes's Crew</v>
      </c>
    </row>
    <row r="372" spans="1:35" ht="15.75" x14ac:dyDescent="0.25">
      <c r="A372" s="153">
        <v>605347</v>
      </c>
      <c r="B372" s="153" t="s">
        <v>1114</v>
      </c>
      <c r="C372" s="153" t="s">
        <v>1115</v>
      </c>
      <c r="D372" s="153" t="s">
        <v>138</v>
      </c>
      <c r="E372" s="153" t="s">
        <v>139</v>
      </c>
      <c r="F372" s="153" t="s">
        <v>3606</v>
      </c>
      <c r="G372" s="153" t="s">
        <v>3607</v>
      </c>
      <c r="H372" s="153" t="s">
        <v>558</v>
      </c>
      <c r="I372" s="153">
        <v>2.5</v>
      </c>
      <c r="J372" s="154">
        <v>45794</v>
      </c>
      <c r="K372" s="153" t="s">
        <v>48</v>
      </c>
      <c r="L372" s="153"/>
      <c r="M372" s="153" t="s">
        <v>1111</v>
      </c>
      <c r="N372" s="153" t="s">
        <v>49</v>
      </c>
      <c r="O372" s="153" t="s">
        <v>1110</v>
      </c>
      <c r="P372" s="153" t="s">
        <v>3625</v>
      </c>
      <c r="Q372" s="153"/>
      <c r="R372" s="153" t="s">
        <v>50</v>
      </c>
      <c r="S372" s="153"/>
      <c r="T372" s="153" t="s">
        <v>50</v>
      </c>
      <c r="U372" s="133"/>
      <c r="V372" s="133"/>
      <c r="W372" s="133"/>
      <c r="X372" s="97" t="str">
        <f t="shared" si="55"/>
        <v>2023-034 - Dallas IH 45 Bridge Maintenanc</v>
      </c>
      <c r="Y372" s="97" t="str">
        <f>IFERROR(VLOOKUP($D372,PM!$A:$H,2,FALSE),"")</f>
        <v>Eric Giebelhaus</v>
      </c>
      <c r="Z372" s="98">
        <f t="shared" si="56"/>
        <v>45794</v>
      </c>
      <c r="AA372" s="98" t="str">
        <f t="shared" si="57"/>
        <v>Saturday</v>
      </c>
      <c r="AB372" s="99" t="str">
        <f t="shared" si="58"/>
        <v>05/18/2025 9:29 PM</v>
      </c>
      <c r="AC372" s="100">
        <f t="shared" si="59"/>
        <v>367</v>
      </c>
      <c r="AD372" s="100" t="str">
        <f t="shared" si="60"/>
        <v>Not Approved On Time</v>
      </c>
      <c r="AE372" s="101">
        <f t="shared" si="61"/>
        <v>2.5</v>
      </c>
      <c r="AF372" s="124" t="str">
        <f t="shared" si="62"/>
        <v/>
      </c>
      <c r="AG372" s="101" t="str">
        <f t="shared" si="63"/>
        <v>439 6017F - CO Dry Run</v>
      </c>
      <c r="AH372" s="101" t="str">
        <f t="shared" si="64"/>
        <v>240616 - Victor M. Arreola</v>
      </c>
      <c r="AI372" s="102" t="str">
        <f t="shared" si="65"/>
        <v>Juan Reyes's Crew</v>
      </c>
    </row>
    <row r="373" spans="1:35" ht="15.75" x14ac:dyDescent="0.25">
      <c r="A373" s="153">
        <v>605348</v>
      </c>
      <c r="B373" s="153" t="s">
        <v>1114</v>
      </c>
      <c r="C373" s="153" t="s">
        <v>1115</v>
      </c>
      <c r="D373" s="153" t="s">
        <v>138</v>
      </c>
      <c r="E373" s="153" t="s">
        <v>139</v>
      </c>
      <c r="F373" s="153" t="s">
        <v>3612</v>
      </c>
      <c r="G373" s="153" t="s">
        <v>3613</v>
      </c>
      <c r="H373" s="153" t="s">
        <v>558</v>
      </c>
      <c r="I373" s="153">
        <v>2.5</v>
      </c>
      <c r="J373" s="154">
        <v>45794</v>
      </c>
      <c r="K373" s="153" t="s">
        <v>48</v>
      </c>
      <c r="L373" s="153"/>
      <c r="M373" s="153" t="s">
        <v>1111</v>
      </c>
      <c r="N373" s="153" t="s">
        <v>49</v>
      </c>
      <c r="O373" s="153" t="s">
        <v>1110</v>
      </c>
      <c r="P373" s="153" t="s">
        <v>3625</v>
      </c>
      <c r="Q373" s="153"/>
      <c r="R373" s="153" t="s">
        <v>50</v>
      </c>
      <c r="S373" s="153"/>
      <c r="T373" s="153" t="s">
        <v>50</v>
      </c>
      <c r="U373" s="133"/>
      <c r="V373" s="133"/>
      <c r="W373" s="133"/>
      <c r="X373" s="97" t="str">
        <f t="shared" si="55"/>
        <v>2023-034 - Dallas IH 45 Bridge Maintenanc</v>
      </c>
      <c r="Y373" s="97" t="str">
        <f>IFERROR(VLOOKUP($D373,PM!$A:$H,2,FALSE),"")</f>
        <v>Eric Giebelhaus</v>
      </c>
      <c r="Z373" s="98">
        <f t="shared" si="56"/>
        <v>45794</v>
      </c>
      <c r="AA373" s="98" t="str">
        <f t="shared" si="57"/>
        <v>Saturday</v>
      </c>
      <c r="AB373" s="99" t="str">
        <f t="shared" si="58"/>
        <v>05/18/2025 9:29 PM</v>
      </c>
      <c r="AC373" s="100">
        <f t="shared" si="59"/>
        <v>367</v>
      </c>
      <c r="AD373" s="100" t="str">
        <f t="shared" si="60"/>
        <v>Not Approved On Time</v>
      </c>
      <c r="AE373" s="101">
        <f t="shared" si="61"/>
        <v>2.5</v>
      </c>
      <c r="AF373" s="124" t="str">
        <f t="shared" si="62"/>
        <v/>
      </c>
      <c r="AG373" s="101" t="str">
        <f t="shared" si="63"/>
        <v>439 6017E - CO Wet and Cure Overlay</v>
      </c>
      <c r="AH373" s="101" t="str">
        <f t="shared" si="64"/>
        <v>240616 - Victor M. Arreola</v>
      </c>
      <c r="AI373" s="102" t="str">
        <f t="shared" si="65"/>
        <v>Juan Reyes's Crew</v>
      </c>
    </row>
    <row r="374" spans="1:35" ht="15.75" x14ac:dyDescent="0.25">
      <c r="A374" s="153">
        <v>604990</v>
      </c>
      <c r="B374" s="153" t="s">
        <v>1114</v>
      </c>
      <c r="C374" s="153" t="s">
        <v>1115</v>
      </c>
      <c r="D374" s="153" t="s">
        <v>73</v>
      </c>
      <c r="E374" s="153" t="s">
        <v>1009</v>
      </c>
      <c r="F374" s="153" t="s">
        <v>3608</v>
      </c>
      <c r="G374" s="153" t="s">
        <v>3609</v>
      </c>
      <c r="H374" s="153" t="s">
        <v>558</v>
      </c>
      <c r="I374" s="153">
        <v>8</v>
      </c>
      <c r="J374" s="154">
        <v>45793</v>
      </c>
      <c r="K374" s="153" t="s">
        <v>48</v>
      </c>
      <c r="L374" s="153"/>
      <c r="M374" s="153" t="s">
        <v>1111</v>
      </c>
      <c r="N374" s="153" t="s">
        <v>49</v>
      </c>
      <c r="O374" s="153" t="s">
        <v>1110</v>
      </c>
      <c r="P374" s="153" t="s">
        <v>3561</v>
      </c>
      <c r="Q374" s="153"/>
      <c r="R374" s="153" t="s">
        <v>50</v>
      </c>
      <c r="S374" s="153"/>
      <c r="T374" s="153" t="s">
        <v>50</v>
      </c>
      <c r="U374" s="133"/>
      <c r="V374" s="133"/>
      <c r="W374" s="133"/>
      <c r="X374" s="97" t="str">
        <f t="shared" si="55"/>
        <v>2023-032 - IH-345 BRIDGE REHABILITATION</v>
      </c>
      <c r="Y374" s="97" t="str">
        <f>IFERROR(VLOOKUP($D374,PM!$A:$H,2,FALSE),"")</f>
        <v>Eric Giebelhaus</v>
      </c>
      <c r="Z374" s="98">
        <f t="shared" si="56"/>
        <v>45793</v>
      </c>
      <c r="AA374" s="98" t="str">
        <f t="shared" si="57"/>
        <v>Friday</v>
      </c>
      <c r="AB374" s="99" t="str">
        <f t="shared" si="58"/>
        <v>05/16/2025 9:49 PM</v>
      </c>
      <c r="AC374" s="100">
        <f t="shared" si="59"/>
        <v>367</v>
      </c>
      <c r="AD374" s="100" t="str">
        <f t="shared" si="60"/>
        <v>Not Approved On Time</v>
      </c>
      <c r="AE374" s="101">
        <f t="shared" si="61"/>
        <v>8</v>
      </c>
      <c r="AF374" s="124" t="str">
        <f t="shared" si="62"/>
        <v/>
      </c>
      <c r="AG374" s="101" t="str">
        <f t="shared" si="63"/>
        <v>451 6012H - RET T402 F S Rail</v>
      </c>
      <c r="AH374" s="101" t="str">
        <f t="shared" si="64"/>
        <v>240616 - Victor M. Arreola</v>
      </c>
      <c r="AI374" s="102" t="str">
        <f t="shared" si="65"/>
        <v>Juan Reyes's Crew</v>
      </c>
    </row>
    <row r="375" spans="1:35" ht="15.75" x14ac:dyDescent="0.25">
      <c r="A375" s="153">
        <v>604994</v>
      </c>
      <c r="B375" s="153" t="s">
        <v>1114</v>
      </c>
      <c r="C375" s="153" t="s">
        <v>1115</v>
      </c>
      <c r="D375" s="153" t="s">
        <v>73</v>
      </c>
      <c r="E375" s="153" t="s">
        <v>1009</v>
      </c>
      <c r="F375" s="153" t="s">
        <v>3615</v>
      </c>
      <c r="G375" s="153" t="s">
        <v>3616</v>
      </c>
      <c r="H375" s="153" t="s">
        <v>558</v>
      </c>
      <c r="I375" s="153">
        <v>3</v>
      </c>
      <c r="J375" s="154">
        <v>45793</v>
      </c>
      <c r="K375" s="153" t="s">
        <v>48</v>
      </c>
      <c r="L375" s="153"/>
      <c r="M375" s="153" t="s">
        <v>1111</v>
      </c>
      <c r="N375" s="153" t="s">
        <v>49</v>
      </c>
      <c r="O375" s="153" t="s">
        <v>1110</v>
      </c>
      <c r="P375" s="153" t="s">
        <v>3626</v>
      </c>
      <c r="Q375" s="153"/>
      <c r="R375" s="153" t="s">
        <v>50</v>
      </c>
      <c r="S375" s="153"/>
      <c r="T375" s="153" t="s">
        <v>50</v>
      </c>
      <c r="U375" s="133"/>
      <c r="V375" s="133"/>
      <c r="W375" s="133"/>
      <c r="X375" s="97" t="str">
        <f t="shared" si="55"/>
        <v>2023-032 - IH-345 BRIDGE REHABILITATION</v>
      </c>
      <c r="Y375" s="97" t="str">
        <f>IFERROR(VLOOKUP($D375,PM!$A:$H,2,FALSE),"")</f>
        <v>Eric Giebelhaus</v>
      </c>
      <c r="Z375" s="98">
        <f t="shared" si="56"/>
        <v>45793</v>
      </c>
      <c r="AA375" s="98" t="str">
        <f t="shared" si="57"/>
        <v>Friday</v>
      </c>
      <c r="AB375" s="99" t="str">
        <f t="shared" si="58"/>
        <v>05/16/2025 9:57 PM</v>
      </c>
      <c r="AC375" s="100">
        <f t="shared" si="59"/>
        <v>367</v>
      </c>
      <c r="AD375" s="100" t="str">
        <f t="shared" si="60"/>
        <v>Not Approved On Time</v>
      </c>
      <c r="AE375" s="101">
        <f t="shared" si="61"/>
        <v>3</v>
      </c>
      <c r="AF375" s="124" t="str">
        <f t="shared" si="62"/>
        <v/>
      </c>
      <c r="AG375" s="101" t="str">
        <f t="shared" si="63"/>
        <v>451 6012D - RET T402 Handchip</v>
      </c>
      <c r="AH375" s="101" t="str">
        <f t="shared" si="64"/>
        <v>240616 - Victor M. Arreola</v>
      </c>
      <c r="AI375" s="102" t="str">
        <f t="shared" si="65"/>
        <v>Juan Reyes's Crew</v>
      </c>
    </row>
    <row r="376" spans="1:35" ht="15.75" x14ac:dyDescent="0.25">
      <c r="A376" s="153">
        <v>604988</v>
      </c>
      <c r="B376" s="153" t="s">
        <v>1118</v>
      </c>
      <c r="C376" s="153" t="s">
        <v>1119</v>
      </c>
      <c r="D376" s="153" t="s">
        <v>73</v>
      </c>
      <c r="E376" s="153" t="s">
        <v>1009</v>
      </c>
      <c r="F376" s="153" t="s">
        <v>3608</v>
      </c>
      <c r="G376" s="153" t="s">
        <v>3609</v>
      </c>
      <c r="H376" s="153" t="s">
        <v>558</v>
      </c>
      <c r="I376" s="153">
        <v>11</v>
      </c>
      <c r="J376" s="154">
        <v>45793</v>
      </c>
      <c r="K376" s="153" t="s">
        <v>48</v>
      </c>
      <c r="L376" s="153"/>
      <c r="M376" s="153" t="s">
        <v>1111</v>
      </c>
      <c r="N376" s="153" t="s">
        <v>49</v>
      </c>
      <c r="O376" s="153" t="s">
        <v>1110</v>
      </c>
      <c r="P376" s="153" t="s">
        <v>3561</v>
      </c>
      <c r="Q376" s="153"/>
      <c r="R376" s="153" t="s">
        <v>50</v>
      </c>
      <c r="S376" s="153"/>
      <c r="T376" s="153" t="s">
        <v>50</v>
      </c>
      <c r="U376" s="133"/>
      <c r="V376" s="133"/>
      <c r="W376" s="133"/>
      <c r="X376" s="97" t="str">
        <f t="shared" si="55"/>
        <v>2023-032 - IH-345 BRIDGE REHABILITATION</v>
      </c>
      <c r="Y376" s="97" t="str">
        <f>IFERROR(VLOOKUP($D376,PM!$A:$H,2,FALSE),"")</f>
        <v>Eric Giebelhaus</v>
      </c>
      <c r="Z376" s="98">
        <f t="shared" si="56"/>
        <v>45793</v>
      </c>
      <c r="AA376" s="98" t="str">
        <f t="shared" si="57"/>
        <v>Friday</v>
      </c>
      <c r="AB376" s="99" t="str">
        <f t="shared" si="58"/>
        <v>05/16/2025 9:49 PM</v>
      </c>
      <c r="AC376" s="100">
        <f t="shared" si="59"/>
        <v>367</v>
      </c>
      <c r="AD376" s="100" t="str">
        <f t="shared" si="60"/>
        <v>Not Approved On Time</v>
      </c>
      <c r="AE376" s="101">
        <f t="shared" si="61"/>
        <v>11</v>
      </c>
      <c r="AF376" s="124" t="str">
        <f t="shared" si="62"/>
        <v/>
      </c>
      <c r="AG376" s="101" t="str">
        <f t="shared" si="63"/>
        <v>451 6012H - RET T402 F S Rail</v>
      </c>
      <c r="AH376" s="101" t="str">
        <f t="shared" si="64"/>
        <v>240084 - Juvenal Sanchez</v>
      </c>
      <c r="AI376" s="102" t="str">
        <f t="shared" si="65"/>
        <v>Juan Reyes's Crew</v>
      </c>
    </row>
    <row r="377" spans="1:35" ht="15.75" x14ac:dyDescent="0.25">
      <c r="A377" s="153">
        <v>604919</v>
      </c>
      <c r="B377" s="153" t="s">
        <v>1509</v>
      </c>
      <c r="C377" s="153" t="s">
        <v>1510</v>
      </c>
      <c r="D377" s="153" t="s">
        <v>102</v>
      </c>
      <c r="E377" s="153" t="s">
        <v>628</v>
      </c>
      <c r="F377" s="153" t="s">
        <v>584</v>
      </c>
      <c r="G377" s="153" t="s">
        <v>585</v>
      </c>
      <c r="H377" s="153" t="s">
        <v>558</v>
      </c>
      <c r="I377" s="153">
        <v>2</v>
      </c>
      <c r="J377" s="154">
        <v>45792</v>
      </c>
      <c r="K377" s="153" t="s">
        <v>48</v>
      </c>
      <c r="L377" s="153"/>
      <c r="M377" s="153"/>
      <c r="N377" s="153"/>
      <c r="O377" s="153" t="s">
        <v>1510</v>
      </c>
      <c r="P377" s="153" t="s">
        <v>3627</v>
      </c>
      <c r="Q377" s="153"/>
      <c r="R377" s="153" t="s">
        <v>50</v>
      </c>
      <c r="S377" s="153"/>
      <c r="T377" s="153" t="s">
        <v>50</v>
      </c>
      <c r="U377" s="133"/>
      <c r="V377" s="133"/>
      <c r="W377" s="133"/>
      <c r="X377" s="97" t="str">
        <f t="shared" si="55"/>
        <v>2023-006 - Tarrant SH183 Bridge</v>
      </c>
      <c r="Y377" s="97" t="str">
        <f>IFERROR(VLOOKUP($D377,PM!$A:$H,2,FALSE),"")</f>
        <v>Bikhyat Adhikari</v>
      </c>
      <c r="Z377" s="98">
        <f t="shared" si="56"/>
        <v>45792</v>
      </c>
      <c r="AA377" s="98" t="str">
        <f t="shared" si="57"/>
        <v>Thursday</v>
      </c>
      <c r="AB377" s="99" t="str">
        <f t="shared" si="58"/>
        <v>05/16/2025 7:01 PM</v>
      </c>
      <c r="AC377" s="100">
        <f t="shared" si="59"/>
        <v>367</v>
      </c>
      <c r="AD377" s="100" t="str">
        <f t="shared" si="60"/>
        <v>Not Approved On Time</v>
      </c>
      <c r="AE377" s="101">
        <f t="shared" si="61"/>
        <v>2</v>
      </c>
      <c r="AF377" s="124" t="str">
        <f t="shared" si="62"/>
        <v/>
      </c>
      <c r="AG377" s="101" t="str">
        <f t="shared" si="63"/>
        <v>9000 100B - SUPERINTENDENT</v>
      </c>
      <c r="AH377" s="101" t="str">
        <f t="shared" si="64"/>
        <v>240441 - Juan C. Miramontes Jr</v>
      </c>
      <c r="AI377" s="102" t="str">
        <f t="shared" si="65"/>
        <v/>
      </c>
    </row>
    <row r="378" spans="1:35" ht="15.75" x14ac:dyDescent="0.25">
      <c r="A378" s="153">
        <v>604921</v>
      </c>
      <c r="B378" s="153" t="s">
        <v>1509</v>
      </c>
      <c r="C378" s="153" t="s">
        <v>1510</v>
      </c>
      <c r="D378" s="153" t="s">
        <v>102</v>
      </c>
      <c r="E378" s="153" t="s">
        <v>628</v>
      </c>
      <c r="F378" s="153" t="s">
        <v>584</v>
      </c>
      <c r="G378" s="153" t="s">
        <v>585</v>
      </c>
      <c r="H378" s="153" t="s">
        <v>558</v>
      </c>
      <c r="I378" s="153">
        <v>2</v>
      </c>
      <c r="J378" s="154">
        <v>45793</v>
      </c>
      <c r="K378" s="153" t="s">
        <v>48</v>
      </c>
      <c r="L378" s="153"/>
      <c r="M378" s="153"/>
      <c r="N378" s="153"/>
      <c r="O378" s="153" t="s">
        <v>1510</v>
      </c>
      <c r="P378" s="153" t="s">
        <v>3628</v>
      </c>
      <c r="Q378" s="153"/>
      <c r="R378" s="153" t="s">
        <v>50</v>
      </c>
      <c r="S378" s="153"/>
      <c r="T378" s="153" t="s">
        <v>50</v>
      </c>
      <c r="U378" s="133"/>
      <c r="V378" s="133"/>
      <c r="W378" s="133"/>
      <c r="X378" s="97" t="str">
        <f t="shared" si="55"/>
        <v>2023-006 - Tarrant SH183 Bridge</v>
      </c>
      <c r="Y378" s="97" t="str">
        <f>IFERROR(VLOOKUP($D378,PM!$A:$H,2,FALSE),"")</f>
        <v>Bikhyat Adhikari</v>
      </c>
      <c r="Z378" s="98">
        <f t="shared" si="56"/>
        <v>45793</v>
      </c>
      <c r="AA378" s="98" t="str">
        <f t="shared" si="57"/>
        <v>Friday</v>
      </c>
      <c r="AB378" s="99" t="str">
        <f t="shared" si="58"/>
        <v>05/16/2025 7:02 PM</v>
      </c>
      <c r="AC378" s="100">
        <f t="shared" si="59"/>
        <v>367</v>
      </c>
      <c r="AD378" s="100" t="str">
        <f t="shared" si="60"/>
        <v>Not Approved On Time</v>
      </c>
      <c r="AE378" s="101">
        <f t="shared" si="61"/>
        <v>2</v>
      </c>
      <c r="AF378" s="124" t="str">
        <f t="shared" si="62"/>
        <v/>
      </c>
      <c r="AG378" s="101" t="str">
        <f t="shared" si="63"/>
        <v>9000 100B - SUPERINTENDENT</v>
      </c>
      <c r="AH378" s="101" t="str">
        <f t="shared" si="64"/>
        <v>240441 - Juan C. Miramontes Jr</v>
      </c>
      <c r="AI378" s="102" t="str">
        <f t="shared" si="65"/>
        <v/>
      </c>
    </row>
    <row r="379" spans="1:35" ht="15.75" x14ac:dyDescent="0.25">
      <c r="A379" s="153">
        <v>605405</v>
      </c>
      <c r="B379" s="153" t="s">
        <v>3629</v>
      </c>
      <c r="C379" s="153" t="s">
        <v>3630</v>
      </c>
      <c r="D379" s="153" t="s">
        <v>570</v>
      </c>
      <c r="E379" s="153" t="s">
        <v>723</v>
      </c>
      <c r="F379" s="153" t="s">
        <v>584</v>
      </c>
      <c r="G379" s="153" t="s">
        <v>585</v>
      </c>
      <c r="H379" s="153" t="s">
        <v>558</v>
      </c>
      <c r="I379" s="153">
        <v>8</v>
      </c>
      <c r="J379" s="154">
        <v>45789</v>
      </c>
      <c r="K379" s="153" t="s">
        <v>48</v>
      </c>
      <c r="L379" s="153"/>
      <c r="M379" s="153" t="s">
        <v>3631</v>
      </c>
      <c r="N379" s="153" t="s">
        <v>49</v>
      </c>
      <c r="O379" s="153" t="s">
        <v>3630</v>
      </c>
      <c r="P379" s="153" t="s">
        <v>3632</v>
      </c>
      <c r="Q379" s="153"/>
      <c r="R379" s="153" t="s">
        <v>50</v>
      </c>
      <c r="S379" s="153"/>
      <c r="T379" s="153" t="s">
        <v>50</v>
      </c>
      <c r="U379" s="133"/>
      <c r="V379" s="133"/>
      <c r="W379" s="133"/>
      <c r="X379" s="97" t="str">
        <f t="shared" si="55"/>
        <v>2024-030 - Matagorda SH 35 Bridge Replace</v>
      </c>
      <c r="Y379" s="97" t="str">
        <f>IFERROR(VLOOKUP($D379,PM!$A:$H,2,FALSE),"")</f>
        <v>Luis A. Morales</v>
      </c>
      <c r="Z379" s="98">
        <f t="shared" si="56"/>
        <v>45789</v>
      </c>
      <c r="AA379" s="98" t="str">
        <f t="shared" si="57"/>
        <v>Monday</v>
      </c>
      <c r="AB379" s="99" t="str">
        <f t="shared" si="58"/>
        <v>05/18/2025 11:03 PM</v>
      </c>
      <c r="AC379" s="100">
        <f t="shared" si="59"/>
        <v>367</v>
      </c>
      <c r="AD379" s="100" t="str">
        <f t="shared" si="60"/>
        <v>Not Approved On Time</v>
      </c>
      <c r="AE379" s="101">
        <f t="shared" si="61"/>
        <v>8</v>
      </c>
      <c r="AF379" s="124" t="str">
        <f t="shared" si="62"/>
        <v/>
      </c>
      <c r="AG379" s="101" t="str">
        <f t="shared" si="63"/>
        <v>9000 100B - SUPERINTENDENT</v>
      </c>
      <c r="AH379" s="101" t="str">
        <f t="shared" si="64"/>
        <v>440082 - Andres E. Blanco</v>
      </c>
      <c r="AI379" s="102" t="str">
        <f t="shared" si="65"/>
        <v>Andres Blanco's Crew</v>
      </c>
    </row>
    <row r="380" spans="1:35" ht="15.75" x14ac:dyDescent="0.25">
      <c r="A380" s="153">
        <v>605406</v>
      </c>
      <c r="B380" s="153" t="s">
        <v>3629</v>
      </c>
      <c r="C380" s="153" t="s">
        <v>3630</v>
      </c>
      <c r="D380" s="153" t="s">
        <v>570</v>
      </c>
      <c r="E380" s="153" t="s">
        <v>723</v>
      </c>
      <c r="F380" s="153" t="s">
        <v>584</v>
      </c>
      <c r="G380" s="153" t="s">
        <v>585</v>
      </c>
      <c r="H380" s="153" t="s">
        <v>558</v>
      </c>
      <c r="I380" s="153">
        <v>8</v>
      </c>
      <c r="J380" s="154">
        <v>45790</v>
      </c>
      <c r="K380" s="153" t="s">
        <v>48</v>
      </c>
      <c r="L380" s="153"/>
      <c r="M380" s="153" t="s">
        <v>3631</v>
      </c>
      <c r="N380" s="153" t="s">
        <v>49</v>
      </c>
      <c r="O380" s="153" t="s">
        <v>3630</v>
      </c>
      <c r="P380" s="153" t="s">
        <v>3632</v>
      </c>
      <c r="Q380" s="153"/>
      <c r="R380" s="153" t="s">
        <v>50</v>
      </c>
      <c r="S380" s="153"/>
      <c r="T380" s="153" t="s">
        <v>50</v>
      </c>
      <c r="U380" s="133"/>
      <c r="V380" s="133"/>
      <c r="W380" s="133"/>
      <c r="X380" s="97" t="str">
        <f t="shared" si="55"/>
        <v>2024-030 - Matagorda SH 35 Bridge Replace</v>
      </c>
      <c r="Y380" s="97" t="str">
        <f>IFERROR(VLOOKUP($D380,PM!$A:$H,2,FALSE),"")</f>
        <v>Luis A. Morales</v>
      </c>
      <c r="Z380" s="98">
        <f t="shared" si="56"/>
        <v>45790</v>
      </c>
      <c r="AA380" s="98" t="str">
        <f t="shared" si="57"/>
        <v>Tuesday</v>
      </c>
      <c r="AB380" s="99" t="str">
        <f t="shared" si="58"/>
        <v>05/18/2025 11:03 PM</v>
      </c>
      <c r="AC380" s="100">
        <f t="shared" si="59"/>
        <v>367</v>
      </c>
      <c r="AD380" s="100" t="str">
        <f t="shared" si="60"/>
        <v>Not Approved On Time</v>
      </c>
      <c r="AE380" s="101">
        <f t="shared" si="61"/>
        <v>8</v>
      </c>
      <c r="AF380" s="124" t="str">
        <f t="shared" si="62"/>
        <v/>
      </c>
      <c r="AG380" s="101" t="str">
        <f t="shared" si="63"/>
        <v>9000 100B - SUPERINTENDENT</v>
      </c>
      <c r="AH380" s="101" t="str">
        <f t="shared" si="64"/>
        <v>440082 - Andres E. Blanco</v>
      </c>
      <c r="AI380" s="102" t="str">
        <f t="shared" si="65"/>
        <v>Andres Blanco's Crew</v>
      </c>
    </row>
    <row r="381" spans="1:35" ht="15.75" x14ac:dyDescent="0.25">
      <c r="A381" s="153">
        <v>605407</v>
      </c>
      <c r="B381" s="153" t="s">
        <v>3629</v>
      </c>
      <c r="C381" s="153" t="s">
        <v>3630</v>
      </c>
      <c r="D381" s="153" t="s">
        <v>570</v>
      </c>
      <c r="E381" s="153" t="s">
        <v>723</v>
      </c>
      <c r="F381" s="153" t="s">
        <v>584</v>
      </c>
      <c r="G381" s="153" t="s">
        <v>585</v>
      </c>
      <c r="H381" s="153" t="s">
        <v>558</v>
      </c>
      <c r="I381" s="153">
        <v>8</v>
      </c>
      <c r="J381" s="154">
        <v>45791</v>
      </c>
      <c r="K381" s="153" t="s">
        <v>48</v>
      </c>
      <c r="L381" s="153"/>
      <c r="M381" s="153" t="s">
        <v>3631</v>
      </c>
      <c r="N381" s="153" t="s">
        <v>49</v>
      </c>
      <c r="O381" s="153" t="s">
        <v>3630</v>
      </c>
      <c r="P381" s="153" t="s">
        <v>3633</v>
      </c>
      <c r="Q381" s="153"/>
      <c r="R381" s="153" t="s">
        <v>50</v>
      </c>
      <c r="S381" s="153"/>
      <c r="T381" s="153" t="s">
        <v>50</v>
      </c>
      <c r="U381" s="133"/>
      <c r="V381" s="133"/>
      <c r="W381" s="133"/>
      <c r="X381" s="97" t="str">
        <f t="shared" si="55"/>
        <v>2024-030 - Matagorda SH 35 Bridge Replace</v>
      </c>
      <c r="Y381" s="97" t="str">
        <f>IFERROR(VLOOKUP($D381,PM!$A:$H,2,FALSE),"")</f>
        <v>Luis A. Morales</v>
      </c>
      <c r="Z381" s="98">
        <f t="shared" si="56"/>
        <v>45791</v>
      </c>
      <c r="AA381" s="98" t="str">
        <f t="shared" si="57"/>
        <v>Wednesday</v>
      </c>
      <c r="AB381" s="99" t="str">
        <f t="shared" si="58"/>
        <v>05/18/2025 11:04 PM</v>
      </c>
      <c r="AC381" s="100">
        <f t="shared" si="59"/>
        <v>367</v>
      </c>
      <c r="AD381" s="100" t="str">
        <f t="shared" si="60"/>
        <v>Not Approved On Time</v>
      </c>
      <c r="AE381" s="101">
        <f t="shared" si="61"/>
        <v>8</v>
      </c>
      <c r="AF381" s="124" t="str">
        <f t="shared" si="62"/>
        <v/>
      </c>
      <c r="AG381" s="101" t="str">
        <f t="shared" si="63"/>
        <v>9000 100B - SUPERINTENDENT</v>
      </c>
      <c r="AH381" s="101" t="str">
        <f t="shared" si="64"/>
        <v>440082 - Andres E. Blanco</v>
      </c>
      <c r="AI381" s="102" t="str">
        <f t="shared" si="65"/>
        <v>Andres Blanco's Crew</v>
      </c>
    </row>
    <row r="382" spans="1:35" ht="15.75" x14ac:dyDescent="0.25">
      <c r="A382" s="153">
        <v>605408</v>
      </c>
      <c r="B382" s="153" t="s">
        <v>3629</v>
      </c>
      <c r="C382" s="153" t="s">
        <v>3630</v>
      </c>
      <c r="D382" s="153" t="s">
        <v>570</v>
      </c>
      <c r="E382" s="153" t="s">
        <v>723</v>
      </c>
      <c r="F382" s="153" t="s">
        <v>584</v>
      </c>
      <c r="G382" s="153" t="s">
        <v>585</v>
      </c>
      <c r="H382" s="153" t="s">
        <v>558</v>
      </c>
      <c r="I382" s="153">
        <v>8</v>
      </c>
      <c r="J382" s="154">
        <v>45792</v>
      </c>
      <c r="K382" s="153" t="s">
        <v>48</v>
      </c>
      <c r="L382" s="153"/>
      <c r="M382" s="153" t="s">
        <v>3631</v>
      </c>
      <c r="N382" s="153" t="s">
        <v>49</v>
      </c>
      <c r="O382" s="153" t="s">
        <v>3630</v>
      </c>
      <c r="P382" s="153" t="s">
        <v>3633</v>
      </c>
      <c r="Q382" s="153"/>
      <c r="R382" s="153" t="s">
        <v>50</v>
      </c>
      <c r="S382" s="153"/>
      <c r="T382" s="153" t="s">
        <v>50</v>
      </c>
      <c r="U382" s="133"/>
      <c r="V382" s="133"/>
      <c r="W382" s="133"/>
      <c r="X382" s="97" t="str">
        <f t="shared" si="55"/>
        <v>2024-030 - Matagorda SH 35 Bridge Replace</v>
      </c>
      <c r="Y382" s="97" t="str">
        <f>IFERROR(VLOOKUP($D382,PM!$A:$H,2,FALSE),"")</f>
        <v>Luis A. Morales</v>
      </c>
      <c r="Z382" s="98">
        <f t="shared" si="56"/>
        <v>45792</v>
      </c>
      <c r="AA382" s="98" t="str">
        <f t="shared" si="57"/>
        <v>Thursday</v>
      </c>
      <c r="AB382" s="99" t="str">
        <f t="shared" si="58"/>
        <v>05/18/2025 11:04 PM</v>
      </c>
      <c r="AC382" s="100">
        <f t="shared" si="59"/>
        <v>367</v>
      </c>
      <c r="AD382" s="100" t="str">
        <f t="shared" si="60"/>
        <v>Not Approved On Time</v>
      </c>
      <c r="AE382" s="101">
        <f t="shared" si="61"/>
        <v>8</v>
      </c>
      <c r="AF382" s="124" t="str">
        <f t="shared" si="62"/>
        <v/>
      </c>
      <c r="AG382" s="101" t="str">
        <f t="shared" si="63"/>
        <v>9000 100B - SUPERINTENDENT</v>
      </c>
      <c r="AH382" s="101" t="str">
        <f t="shared" si="64"/>
        <v>440082 - Andres E. Blanco</v>
      </c>
      <c r="AI382" s="102" t="str">
        <f t="shared" si="65"/>
        <v>Andres Blanco's Crew</v>
      </c>
    </row>
    <row r="383" spans="1:35" ht="15.75" x14ac:dyDescent="0.25">
      <c r="A383" s="153">
        <v>605409</v>
      </c>
      <c r="B383" s="153" t="s">
        <v>3629</v>
      </c>
      <c r="C383" s="153" t="s">
        <v>3630</v>
      </c>
      <c r="D383" s="153" t="s">
        <v>570</v>
      </c>
      <c r="E383" s="153" t="s">
        <v>723</v>
      </c>
      <c r="F383" s="153" t="s">
        <v>584</v>
      </c>
      <c r="G383" s="153" t="s">
        <v>585</v>
      </c>
      <c r="H383" s="153" t="s">
        <v>558</v>
      </c>
      <c r="I383" s="153">
        <v>8</v>
      </c>
      <c r="J383" s="154">
        <v>45793</v>
      </c>
      <c r="K383" s="153" t="s">
        <v>48</v>
      </c>
      <c r="L383" s="153"/>
      <c r="M383" s="153" t="s">
        <v>3631</v>
      </c>
      <c r="N383" s="153" t="s">
        <v>49</v>
      </c>
      <c r="O383" s="153" t="s">
        <v>3630</v>
      </c>
      <c r="P383" s="153" t="s">
        <v>3633</v>
      </c>
      <c r="Q383" s="153"/>
      <c r="R383" s="153" t="s">
        <v>50</v>
      </c>
      <c r="S383" s="153"/>
      <c r="T383" s="153" t="s">
        <v>50</v>
      </c>
      <c r="U383" s="133"/>
      <c r="V383" s="133"/>
      <c r="W383" s="133"/>
      <c r="X383" s="97" t="str">
        <f t="shared" si="55"/>
        <v>2024-030 - Matagorda SH 35 Bridge Replace</v>
      </c>
      <c r="Y383" s="97" t="str">
        <f>IFERROR(VLOOKUP($D383,PM!$A:$H,2,FALSE),"")</f>
        <v>Luis A. Morales</v>
      </c>
      <c r="Z383" s="98">
        <f t="shared" si="56"/>
        <v>45793</v>
      </c>
      <c r="AA383" s="98" t="str">
        <f t="shared" si="57"/>
        <v>Friday</v>
      </c>
      <c r="AB383" s="99" t="str">
        <f t="shared" si="58"/>
        <v>05/18/2025 11:04 PM</v>
      </c>
      <c r="AC383" s="100">
        <f t="shared" si="59"/>
        <v>367</v>
      </c>
      <c r="AD383" s="100" t="str">
        <f t="shared" si="60"/>
        <v>Not Approved On Time</v>
      </c>
      <c r="AE383" s="101">
        <f t="shared" si="61"/>
        <v>8</v>
      </c>
      <c r="AF383" s="124" t="str">
        <f t="shared" si="62"/>
        <v/>
      </c>
      <c r="AG383" s="101" t="str">
        <f t="shared" si="63"/>
        <v>9000 100B - SUPERINTENDENT</v>
      </c>
      <c r="AH383" s="101" t="str">
        <f t="shared" si="64"/>
        <v>440082 - Andres E. Blanco</v>
      </c>
      <c r="AI383" s="102" t="str">
        <f t="shared" si="65"/>
        <v>Andres Blanco's Crew</v>
      </c>
    </row>
    <row r="384" spans="1:35" ht="15.75" x14ac:dyDescent="0.25">
      <c r="A384" s="153">
        <v>605464</v>
      </c>
      <c r="B384" s="153" t="s">
        <v>3634</v>
      </c>
      <c r="C384" s="153" t="s">
        <v>3635</v>
      </c>
      <c r="D384" s="153" t="s">
        <v>65</v>
      </c>
      <c r="E384" s="153" t="s">
        <v>66</v>
      </c>
      <c r="F384" s="153" t="s">
        <v>75</v>
      </c>
      <c r="G384" s="153" t="s">
        <v>827</v>
      </c>
      <c r="H384" s="153" t="s">
        <v>558</v>
      </c>
      <c r="I384" s="153">
        <v>8</v>
      </c>
      <c r="J384" s="154">
        <v>45789</v>
      </c>
      <c r="K384" s="153" t="s">
        <v>48</v>
      </c>
      <c r="L384" s="153"/>
      <c r="M384" s="153"/>
      <c r="N384" s="153"/>
      <c r="O384" s="153" t="s">
        <v>3635</v>
      </c>
      <c r="P384" s="153" t="s">
        <v>3636</v>
      </c>
      <c r="Q384" s="153"/>
      <c r="R384" s="153" t="s">
        <v>50</v>
      </c>
      <c r="S384" s="153"/>
      <c r="T384" s="153" t="s">
        <v>50</v>
      </c>
      <c r="U384" s="133"/>
      <c r="V384" s="133"/>
      <c r="W384" s="133"/>
      <c r="X384" s="97" t="str">
        <f t="shared" si="55"/>
        <v>TEXDIST - Texas District Office</v>
      </c>
      <c r="Y384" s="97" t="str">
        <f>IFERROR(VLOOKUP($D384,PM!$A:$H,2,FALSE),"")</f>
        <v>William Rather</v>
      </c>
      <c r="Z384" s="98">
        <f t="shared" si="56"/>
        <v>45789</v>
      </c>
      <c r="AA384" s="98" t="str">
        <f t="shared" si="57"/>
        <v>Monday</v>
      </c>
      <c r="AB384" s="99" t="str">
        <f t="shared" si="58"/>
        <v>05/19/2025 6:39 AM</v>
      </c>
      <c r="AC384" s="100">
        <f t="shared" si="59"/>
        <v>367</v>
      </c>
      <c r="AD384" s="100" t="str">
        <f t="shared" si="60"/>
        <v>Not Approved On Time</v>
      </c>
      <c r="AE384" s="101">
        <f t="shared" si="61"/>
        <v>8</v>
      </c>
      <c r="AF384" s="124" t="str">
        <f t="shared" si="62"/>
        <v/>
      </c>
      <c r="AG384" s="101" t="str">
        <f t="shared" si="63"/>
        <v>9000 100S - Safety/Survey/Scheduling</v>
      </c>
      <c r="AH384" s="101" t="str">
        <f t="shared" si="64"/>
        <v>800074 - Seyedalireza Taghavi</v>
      </c>
      <c r="AI384" s="102" t="str">
        <f t="shared" si="65"/>
        <v/>
      </c>
    </row>
    <row r="385" spans="1:35" ht="15.75" x14ac:dyDescent="0.25">
      <c r="A385" s="153">
        <v>605465</v>
      </c>
      <c r="B385" s="153" t="s">
        <v>3634</v>
      </c>
      <c r="C385" s="153" t="s">
        <v>3635</v>
      </c>
      <c r="D385" s="153" t="s">
        <v>65</v>
      </c>
      <c r="E385" s="153" t="s">
        <v>66</v>
      </c>
      <c r="F385" s="153" t="s">
        <v>75</v>
      </c>
      <c r="G385" s="153" t="s">
        <v>827</v>
      </c>
      <c r="H385" s="153" t="s">
        <v>558</v>
      </c>
      <c r="I385" s="153">
        <v>8</v>
      </c>
      <c r="J385" s="154">
        <v>45790</v>
      </c>
      <c r="K385" s="153" t="s">
        <v>48</v>
      </c>
      <c r="L385" s="153"/>
      <c r="M385" s="153"/>
      <c r="N385" s="153"/>
      <c r="O385" s="153" t="s">
        <v>3635</v>
      </c>
      <c r="P385" s="153" t="s">
        <v>3636</v>
      </c>
      <c r="Q385" s="153"/>
      <c r="R385" s="153" t="s">
        <v>50</v>
      </c>
      <c r="S385" s="153"/>
      <c r="T385" s="153" t="s">
        <v>50</v>
      </c>
      <c r="U385" s="133"/>
      <c r="V385" s="133"/>
      <c r="W385" s="133"/>
      <c r="X385" s="97" t="str">
        <f t="shared" si="55"/>
        <v>TEXDIST - Texas District Office</v>
      </c>
      <c r="Y385" s="97" t="str">
        <f>IFERROR(VLOOKUP($D385,PM!$A:$H,2,FALSE),"")</f>
        <v>William Rather</v>
      </c>
      <c r="Z385" s="98">
        <f t="shared" si="56"/>
        <v>45790</v>
      </c>
      <c r="AA385" s="98" t="str">
        <f t="shared" si="57"/>
        <v>Tuesday</v>
      </c>
      <c r="AB385" s="99" t="str">
        <f t="shared" si="58"/>
        <v>05/19/2025 6:39 AM</v>
      </c>
      <c r="AC385" s="100">
        <f t="shared" si="59"/>
        <v>367</v>
      </c>
      <c r="AD385" s="100" t="str">
        <f t="shared" si="60"/>
        <v>Not Approved On Time</v>
      </c>
      <c r="AE385" s="101">
        <f t="shared" si="61"/>
        <v>8</v>
      </c>
      <c r="AF385" s="124" t="str">
        <f t="shared" si="62"/>
        <v/>
      </c>
      <c r="AG385" s="101" t="str">
        <f t="shared" si="63"/>
        <v>9000 100S - Safety/Survey/Scheduling</v>
      </c>
      <c r="AH385" s="101" t="str">
        <f t="shared" si="64"/>
        <v>800074 - Seyedalireza Taghavi</v>
      </c>
      <c r="AI385" s="102" t="str">
        <f t="shared" si="65"/>
        <v/>
      </c>
    </row>
    <row r="386" spans="1:35" ht="15.75" x14ac:dyDescent="0.25">
      <c r="A386" s="153">
        <v>605466</v>
      </c>
      <c r="B386" s="153" t="s">
        <v>3634</v>
      </c>
      <c r="C386" s="153" t="s">
        <v>3635</v>
      </c>
      <c r="D386" s="153" t="s">
        <v>65</v>
      </c>
      <c r="E386" s="153" t="s">
        <v>66</v>
      </c>
      <c r="F386" s="153" t="s">
        <v>75</v>
      </c>
      <c r="G386" s="153" t="s">
        <v>827</v>
      </c>
      <c r="H386" s="153" t="s">
        <v>558</v>
      </c>
      <c r="I386" s="153">
        <v>8</v>
      </c>
      <c r="J386" s="154">
        <v>45791</v>
      </c>
      <c r="K386" s="153" t="s">
        <v>48</v>
      </c>
      <c r="L386" s="153"/>
      <c r="M386" s="153"/>
      <c r="N386" s="153"/>
      <c r="O386" s="153" t="s">
        <v>3635</v>
      </c>
      <c r="P386" s="153" t="s">
        <v>3636</v>
      </c>
      <c r="Q386" s="153"/>
      <c r="R386" s="153" t="s">
        <v>50</v>
      </c>
      <c r="S386" s="153"/>
      <c r="T386" s="153" t="s">
        <v>50</v>
      </c>
      <c r="U386" s="133"/>
      <c r="V386" s="133"/>
      <c r="W386" s="133"/>
      <c r="X386" s="97" t="str">
        <f t="shared" si="55"/>
        <v>TEXDIST - Texas District Office</v>
      </c>
      <c r="Y386" s="97" t="str">
        <f>IFERROR(VLOOKUP($D386,PM!$A:$H,2,FALSE),"")</f>
        <v>William Rather</v>
      </c>
      <c r="Z386" s="98">
        <f t="shared" si="56"/>
        <v>45791</v>
      </c>
      <c r="AA386" s="98" t="str">
        <f t="shared" si="57"/>
        <v>Wednesday</v>
      </c>
      <c r="AB386" s="99" t="str">
        <f t="shared" si="58"/>
        <v>05/19/2025 6:39 AM</v>
      </c>
      <c r="AC386" s="100">
        <f t="shared" si="59"/>
        <v>367</v>
      </c>
      <c r="AD386" s="100" t="str">
        <f t="shared" si="60"/>
        <v>Not Approved On Time</v>
      </c>
      <c r="AE386" s="101">
        <f t="shared" si="61"/>
        <v>8</v>
      </c>
      <c r="AF386" s="124" t="str">
        <f t="shared" si="62"/>
        <v/>
      </c>
      <c r="AG386" s="101" t="str">
        <f t="shared" si="63"/>
        <v>9000 100S - Safety/Survey/Scheduling</v>
      </c>
      <c r="AH386" s="101" t="str">
        <f t="shared" si="64"/>
        <v>800074 - Seyedalireza Taghavi</v>
      </c>
      <c r="AI386" s="102" t="str">
        <f t="shared" si="65"/>
        <v/>
      </c>
    </row>
    <row r="387" spans="1:35" ht="15.75" x14ac:dyDescent="0.25">
      <c r="A387" s="153">
        <v>605467</v>
      </c>
      <c r="B387" s="153" t="s">
        <v>3634</v>
      </c>
      <c r="C387" s="153" t="s">
        <v>3635</v>
      </c>
      <c r="D387" s="153" t="s">
        <v>65</v>
      </c>
      <c r="E387" s="153" t="s">
        <v>66</v>
      </c>
      <c r="F387" s="153" t="s">
        <v>75</v>
      </c>
      <c r="G387" s="153" t="s">
        <v>827</v>
      </c>
      <c r="H387" s="153" t="s">
        <v>558</v>
      </c>
      <c r="I387" s="153">
        <v>8</v>
      </c>
      <c r="J387" s="154">
        <v>45792</v>
      </c>
      <c r="K387" s="153" t="s">
        <v>48</v>
      </c>
      <c r="L387" s="153"/>
      <c r="M387" s="153"/>
      <c r="N387" s="153"/>
      <c r="O387" s="153" t="s">
        <v>3635</v>
      </c>
      <c r="P387" s="153" t="s">
        <v>3636</v>
      </c>
      <c r="Q387" s="153"/>
      <c r="R387" s="153" t="s">
        <v>50</v>
      </c>
      <c r="S387" s="153"/>
      <c r="T387" s="153" t="s">
        <v>50</v>
      </c>
      <c r="U387" s="133"/>
      <c r="V387" s="133"/>
      <c r="W387" s="133"/>
      <c r="X387" s="97" t="str">
        <f t="shared" si="55"/>
        <v>TEXDIST - Texas District Office</v>
      </c>
      <c r="Y387" s="97" t="str">
        <f>IFERROR(VLOOKUP($D387,PM!$A:$H,2,FALSE),"")</f>
        <v>William Rather</v>
      </c>
      <c r="Z387" s="98">
        <f t="shared" si="56"/>
        <v>45792</v>
      </c>
      <c r="AA387" s="98" t="str">
        <f t="shared" si="57"/>
        <v>Thursday</v>
      </c>
      <c r="AB387" s="99" t="str">
        <f t="shared" si="58"/>
        <v>05/19/2025 6:39 AM</v>
      </c>
      <c r="AC387" s="100">
        <f t="shared" si="59"/>
        <v>367</v>
      </c>
      <c r="AD387" s="100" t="str">
        <f t="shared" si="60"/>
        <v>Not Approved On Time</v>
      </c>
      <c r="AE387" s="101">
        <f t="shared" si="61"/>
        <v>8</v>
      </c>
      <c r="AF387" s="124" t="str">
        <f t="shared" si="62"/>
        <v/>
      </c>
      <c r="AG387" s="101" t="str">
        <f t="shared" si="63"/>
        <v>9000 100S - Safety/Survey/Scheduling</v>
      </c>
      <c r="AH387" s="101" t="str">
        <f t="shared" si="64"/>
        <v>800074 - Seyedalireza Taghavi</v>
      </c>
      <c r="AI387" s="102" t="str">
        <f t="shared" si="65"/>
        <v/>
      </c>
    </row>
    <row r="388" spans="1:35" ht="15.75" x14ac:dyDescent="0.25">
      <c r="A388" s="153">
        <v>605469</v>
      </c>
      <c r="B388" s="153" t="s">
        <v>3634</v>
      </c>
      <c r="C388" s="153" t="s">
        <v>3635</v>
      </c>
      <c r="D388" s="153" t="s">
        <v>65</v>
      </c>
      <c r="E388" s="153" t="s">
        <v>66</v>
      </c>
      <c r="F388" s="153" t="s">
        <v>75</v>
      </c>
      <c r="G388" s="153" t="s">
        <v>827</v>
      </c>
      <c r="H388" s="153" t="s">
        <v>558</v>
      </c>
      <c r="I388" s="153">
        <v>8</v>
      </c>
      <c r="J388" s="154">
        <v>45793</v>
      </c>
      <c r="K388" s="153" t="s">
        <v>48</v>
      </c>
      <c r="L388" s="153"/>
      <c r="M388" s="153"/>
      <c r="N388" s="153"/>
      <c r="O388" s="153" t="s">
        <v>3635</v>
      </c>
      <c r="P388" s="153" t="s">
        <v>3585</v>
      </c>
      <c r="Q388" s="153"/>
      <c r="R388" s="153" t="s">
        <v>50</v>
      </c>
      <c r="S388" s="153"/>
      <c r="T388" s="153" t="s">
        <v>50</v>
      </c>
      <c r="U388" s="133"/>
      <c r="V388" s="133"/>
      <c r="W388" s="133"/>
      <c r="X388" s="97" t="str">
        <f t="shared" si="55"/>
        <v>TEXDIST - Texas District Office</v>
      </c>
      <c r="Y388" s="97" t="str">
        <f>IFERROR(VLOOKUP($D388,PM!$A:$H,2,FALSE),"")</f>
        <v>William Rather</v>
      </c>
      <c r="Z388" s="98">
        <f t="shared" si="56"/>
        <v>45793</v>
      </c>
      <c r="AA388" s="98" t="str">
        <f t="shared" si="57"/>
        <v>Friday</v>
      </c>
      <c r="AB388" s="99" t="str">
        <f t="shared" si="58"/>
        <v>05/19/2025 6:40 AM</v>
      </c>
      <c r="AC388" s="100">
        <f t="shared" si="59"/>
        <v>367</v>
      </c>
      <c r="AD388" s="100" t="str">
        <f t="shared" si="60"/>
        <v>Not Approved On Time</v>
      </c>
      <c r="AE388" s="101">
        <f t="shared" si="61"/>
        <v>8</v>
      </c>
      <c r="AF388" s="124" t="str">
        <f t="shared" si="62"/>
        <v/>
      </c>
      <c r="AG388" s="101" t="str">
        <f t="shared" si="63"/>
        <v>9000 100S - Safety/Survey/Scheduling</v>
      </c>
      <c r="AH388" s="101" t="str">
        <f t="shared" si="64"/>
        <v>800074 - Seyedalireza Taghavi</v>
      </c>
      <c r="AI388" s="102" t="str">
        <f t="shared" si="65"/>
        <v/>
      </c>
    </row>
    <row r="389" spans="1:35" ht="15.75" x14ac:dyDescent="0.25">
      <c r="A389" s="153">
        <v>603068</v>
      </c>
      <c r="B389" s="153" t="s">
        <v>838</v>
      </c>
      <c r="C389" s="153" t="s">
        <v>130</v>
      </c>
      <c r="D389" s="153" t="s">
        <v>84</v>
      </c>
      <c r="E389" s="153" t="s">
        <v>580</v>
      </c>
      <c r="F389" s="153" t="s">
        <v>632</v>
      </c>
      <c r="G389" s="153" t="s">
        <v>633</v>
      </c>
      <c r="H389" s="153" t="s">
        <v>558</v>
      </c>
      <c r="I389" s="153">
        <v>0.5</v>
      </c>
      <c r="J389" s="154">
        <v>45789</v>
      </c>
      <c r="K389" s="153" t="s">
        <v>48</v>
      </c>
      <c r="L389" s="153"/>
      <c r="M389" s="153"/>
      <c r="N389" s="153"/>
      <c r="O389" s="153" t="s">
        <v>130</v>
      </c>
      <c r="P389" s="153" t="s">
        <v>1281</v>
      </c>
      <c r="Q389" s="153"/>
      <c r="R389" s="153" t="s">
        <v>50</v>
      </c>
      <c r="S389" s="153"/>
      <c r="T389" s="153" t="s">
        <v>50</v>
      </c>
      <c r="U389" s="133"/>
      <c r="V389" s="133"/>
      <c r="W389" s="133"/>
      <c r="X389" s="97" t="str">
        <f t="shared" si="55"/>
        <v>WTOH-HH - West Texas OH Heavy Highway</v>
      </c>
      <c r="Y389" s="97" t="str">
        <f>IFERROR(VLOOKUP($D389,PM!$A:$H,2,FALSE),"")</f>
        <v>William Rather</v>
      </c>
      <c r="Z389" s="98">
        <f t="shared" si="56"/>
        <v>45789</v>
      </c>
      <c r="AA389" s="98" t="str">
        <f t="shared" si="57"/>
        <v>Monday</v>
      </c>
      <c r="AB389" s="99" t="str">
        <f t="shared" si="58"/>
        <v>05/12/2025 5:11 PM</v>
      </c>
      <c r="AC389" s="100">
        <f t="shared" si="59"/>
        <v>367</v>
      </c>
      <c r="AD389" s="100" t="str">
        <f t="shared" si="60"/>
        <v>Not Approved On Time</v>
      </c>
      <c r="AE389" s="101">
        <f t="shared" si="61"/>
        <v>0.5</v>
      </c>
      <c r="AF389" s="124" t="str">
        <f t="shared" si="62"/>
        <v/>
      </c>
      <c r="AG389" s="101" t="str">
        <f t="shared" si="63"/>
        <v>PRECONST - Preconstruction</v>
      </c>
      <c r="AH389" s="101" t="str">
        <f t="shared" si="64"/>
        <v>210010 - Ramesh Bobba</v>
      </c>
      <c r="AI389" s="102" t="str">
        <f t="shared" si="65"/>
        <v/>
      </c>
    </row>
    <row r="390" spans="1:35" ht="15.75" x14ac:dyDescent="0.25">
      <c r="A390" s="153">
        <v>603652</v>
      </c>
      <c r="B390" s="153" t="s">
        <v>838</v>
      </c>
      <c r="C390" s="153" t="s">
        <v>130</v>
      </c>
      <c r="D390" s="153" t="s">
        <v>84</v>
      </c>
      <c r="E390" s="153" t="s">
        <v>580</v>
      </c>
      <c r="F390" s="153" t="s">
        <v>632</v>
      </c>
      <c r="G390" s="153" t="s">
        <v>633</v>
      </c>
      <c r="H390" s="153" t="s">
        <v>558</v>
      </c>
      <c r="I390" s="153">
        <v>0.5</v>
      </c>
      <c r="J390" s="154">
        <v>45790</v>
      </c>
      <c r="K390" s="153" t="s">
        <v>48</v>
      </c>
      <c r="L390" s="153"/>
      <c r="M390" s="153"/>
      <c r="N390" s="153"/>
      <c r="O390" s="153" t="s">
        <v>130</v>
      </c>
      <c r="P390" s="153" t="s">
        <v>1917</v>
      </c>
      <c r="Q390" s="153"/>
      <c r="R390" s="153" t="s">
        <v>50</v>
      </c>
      <c r="S390" s="153"/>
      <c r="T390" s="153" t="s">
        <v>50</v>
      </c>
      <c r="U390" s="133"/>
      <c r="V390" s="133"/>
      <c r="W390" s="133"/>
      <c r="X390" s="97" t="str">
        <f t="shared" si="55"/>
        <v>WTOH-HH - West Texas OH Heavy Highway</v>
      </c>
      <c r="Y390" s="97" t="str">
        <f>IFERROR(VLOOKUP($D390,PM!$A:$H,2,FALSE),"")</f>
        <v>William Rather</v>
      </c>
      <c r="Z390" s="98">
        <f t="shared" si="56"/>
        <v>45790</v>
      </c>
      <c r="AA390" s="98" t="str">
        <f t="shared" si="57"/>
        <v>Tuesday</v>
      </c>
      <c r="AB390" s="99" t="str">
        <f t="shared" si="58"/>
        <v>05/13/2025 9:45 PM</v>
      </c>
      <c r="AC390" s="100">
        <f t="shared" si="59"/>
        <v>367</v>
      </c>
      <c r="AD390" s="100" t="str">
        <f t="shared" si="60"/>
        <v>Not Approved On Time</v>
      </c>
      <c r="AE390" s="101">
        <f t="shared" si="61"/>
        <v>0.5</v>
      </c>
      <c r="AF390" s="124" t="str">
        <f t="shared" si="62"/>
        <v/>
      </c>
      <c r="AG390" s="101" t="str">
        <f t="shared" si="63"/>
        <v>PRECONST - Preconstruction</v>
      </c>
      <c r="AH390" s="101" t="str">
        <f t="shared" si="64"/>
        <v>210010 - Ramesh Bobba</v>
      </c>
      <c r="AI390" s="102" t="str">
        <f t="shared" si="65"/>
        <v/>
      </c>
    </row>
    <row r="391" spans="1:35" ht="15.75" x14ac:dyDescent="0.25">
      <c r="A391" s="153">
        <v>604520</v>
      </c>
      <c r="B391" s="153" t="s">
        <v>838</v>
      </c>
      <c r="C391" s="153" t="s">
        <v>130</v>
      </c>
      <c r="D391" s="153" t="s">
        <v>84</v>
      </c>
      <c r="E391" s="153" t="s">
        <v>580</v>
      </c>
      <c r="F391" s="153" t="s">
        <v>632</v>
      </c>
      <c r="G391" s="153" t="s">
        <v>633</v>
      </c>
      <c r="H391" s="153" t="s">
        <v>558</v>
      </c>
      <c r="I391" s="153">
        <v>1.5</v>
      </c>
      <c r="J391" s="154">
        <v>45792</v>
      </c>
      <c r="K391" s="153" t="s">
        <v>48</v>
      </c>
      <c r="L391" s="153"/>
      <c r="M391" s="153"/>
      <c r="N391" s="153"/>
      <c r="O391" s="153" t="s">
        <v>130</v>
      </c>
      <c r="P391" s="153" t="s">
        <v>3074</v>
      </c>
      <c r="Q391" s="153"/>
      <c r="R391" s="153" t="s">
        <v>50</v>
      </c>
      <c r="S391" s="153"/>
      <c r="T391" s="153" t="s">
        <v>50</v>
      </c>
      <c r="U391" s="133"/>
      <c r="V391" s="133"/>
      <c r="W391" s="133"/>
      <c r="X391" s="97" t="str">
        <f t="shared" ref="X391:X454" si="66">$D391&amp;" - "&amp;$E391</f>
        <v>WTOH-HH - West Texas OH Heavy Highway</v>
      </c>
      <c r="Y391" s="97" t="str">
        <f>IFERROR(VLOOKUP($D391,PM!$A:$H,2,FALSE),"")</f>
        <v>William Rather</v>
      </c>
      <c r="Z391" s="98">
        <f t="shared" ref="Z391:Z454" si="67">$J391</f>
        <v>45792</v>
      </c>
      <c r="AA391" s="98" t="str">
        <f t="shared" ref="AA391:AA454" si="68">TEXT($J391,"dddd")</f>
        <v>Thursday</v>
      </c>
      <c r="AB391" s="99" t="str">
        <f t="shared" ref="AB391:AB454" si="69">TEXT(DATE(MID($P391,7,4), LEFT($P391,2), MID($P391,4,2)) + TIME(LEFT(MID($P391,13,5),2), RIGHT(MID($P391,13,5),2), 0), "MM/DD/YYYY h:mm AM/PM")</f>
        <v>05/15/2025 7:50 PM</v>
      </c>
      <c r="AC391" s="100">
        <f t="shared" ref="AC391:AC454" si="70">IFERROR(DATE(LEFT($T391,4), MID($T391,6,2), MID($T391,9,2)) + TIME(MID($T391,12,2), MID($T391,15,2), MID($T391,18,2)),"")</f>
        <v>367</v>
      </c>
      <c r="AD391" s="100" t="str">
        <f t="shared" ref="AD391:AD454" si="71">IF(OR($AB391="1/1/01 12:00 AM", $AB391=""), "Not Approved", IF(VALUE($AB391) &lt;= (VALUE($AC391) + 1 + TIME(9, 0, 0)), "Approved On Time", "Not Approved On Time"))</f>
        <v>Not Approved On Time</v>
      </c>
      <c r="AE391" s="101">
        <f t="shared" ref="AE391:AE454" si="72">$I391</f>
        <v>1.5</v>
      </c>
      <c r="AF391" s="124" t="str">
        <f t="shared" ref="AF391:AF454" si="73">IF(SUMIF($X$6:$X$2297, "*", $AI$6:$AI$2297) &gt; 0, SUMIFS($AI$6:$AI$2297, $X$6:$X$2297, "Approved On Time") / SUMIF($X$6:$X$2297, "*", $AI$6:$AI$2297), "")</f>
        <v/>
      </c>
      <c r="AG391" s="101" t="str">
        <f t="shared" ref="AG391:AG454" si="74">$F391&amp;" - "&amp;G391</f>
        <v>PRECONST - Preconstruction</v>
      </c>
      <c r="AH391" s="101" t="str">
        <f t="shared" ref="AH391:AH454" si="75">$B391&amp;" - "&amp;$C391</f>
        <v>210010 - Ramesh Bobba</v>
      </c>
      <c r="AI391" s="102" t="str">
        <f t="shared" ref="AI391:AI454" si="76">IF($M391="","",$M391)</f>
        <v/>
      </c>
    </row>
    <row r="392" spans="1:35" ht="15.75" x14ac:dyDescent="0.25">
      <c r="A392" s="153">
        <v>603066</v>
      </c>
      <c r="B392" s="153" t="s">
        <v>838</v>
      </c>
      <c r="C392" s="153" t="s">
        <v>130</v>
      </c>
      <c r="D392" s="153" t="s">
        <v>79</v>
      </c>
      <c r="E392" s="153" t="s">
        <v>80</v>
      </c>
      <c r="F392" s="153" t="s">
        <v>632</v>
      </c>
      <c r="G392" s="153" t="s">
        <v>633</v>
      </c>
      <c r="H392" s="153" t="s">
        <v>558</v>
      </c>
      <c r="I392" s="153">
        <v>1</v>
      </c>
      <c r="J392" s="154">
        <v>45789</v>
      </c>
      <c r="K392" s="153" t="s">
        <v>48</v>
      </c>
      <c r="L392" s="153"/>
      <c r="M392" s="153"/>
      <c r="N392" s="153"/>
      <c r="O392" s="153" t="s">
        <v>130</v>
      </c>
      <c r="P392" s="153" t="s">
        <v>1280</v>
      </c>
      <c r="Q392" s="153"/>
      <c r="R392" s="153" t="s">
        <v>50</v>
      </c>
      <c r="S392" s="153"/>
      <c r="T392" s="153" t="s">
        <v>50</v>
      </c>
      <c r="U392" s="133"/>
      <c r="V392" s="133"/>
      <c r="W392" s="133"/>
      <c r="X392" s="97" t="str">
        <f t="shared" si="66"/>
        <v>DALOH-HH - Dallas OH Heavy Highway</v>
      </c>
      <c r="Y392" s="97" t="str">
        <f>IFERROR(VLOOKUP($D392,PM!$A:$H,2,FALSE),"")</f>
        <v>William Rather</v>
      </c>
      <c r="Z392" s="98">
        <f t="shared" si="67"/>
        <v>45789</v>
      </c>
      <c r="AA392" s="98" t="str">
        <f t="shared" si="68"/>
        <v>Monday</v>
      </c>
      <c r="AB392" s="99" t="str">
        <f t="shared" si="69"/>
        <v>05/12/2025 5:10 PM</v>
      </c>
      <c r="AC392" s="100">
        <f t="shared" si="70"/>
        <v>367</v>
      </c>
      <c r="AD392" s="100" t="str">
        <f t="shared" si="71"/>
        <v>Not Approved On Time</v>
      </c>
      <c r="AE392" s="101">
        <f t="shared" si="72"/>
        <v>1</v>
      </c>
      <c r="AF392" s="124" t="str">
        <f t="shared" si="73"/>
        <v/>
      </c>
      <c r="AG392" s="101" t="str">
        <f t="shared" si="74"/>
        <v>PRECONST - Preconstruction</v>
      </c>
      <c r="AH392" s="101" t="str">
        <f t="shared" si="75"/>
        <v>210010 - Ramesh Bobba</v>
      </c>
      <c r="AI392" s="102" t="str">
        <f t="shared" si="76"/>
        <v/>
      </c>
    </row>
    <row r="393" spans="1:35" ht="15.75" x14ac:dyDescent="0.25">
      <c r="A393" s="153">
        <v>603649</v>
      </c>
      <c r="B393" s="153" t="s">
        <v>838</v>
      </c>
      <c r="C393" s="153" t="s">
        <v>130</v>
      </c>
      <c r="D393" s="153" t="s">
        <v>79</v>
      </c>
      <c r="E393" s="153" t="s">
        <v>80</v>
      </c>
      <c r="F393" s="153" t="s">
        <v>632</v>
      </c>
      <c r="G393" s="153" t="s">
        <v>633</v>
      </c>
      <c r="H393" s="153" t="s">
        <v>558</v>
      </c>
      <c r="I393" s="153">
        <v>1</v>
      </c>
      <c r="J393" s="154">
        <v>45790</v>
      </c>
      <c r="K393" s="153" t="s">
        <v>48</v>
      </c>
      <c r="L393" s="153"/>
      <c r="M393" s="153"/>
      <c r="N393" s="153"/>
      <c r="O393" s="153" t="s">
        <v>130</v>
      </c>
      <c r="P393" s="153" t="s">
        <v>1909</v>
      </c>
      <c r="Q393" s="153"/>
      <c r="R393" s="153" t="s">
        <v>50</v>
      </c>
      <c r="S393" s="153"/>
      <c r="T393" s="153" t="s">
        <v>50</v>
      </c>
      <c r="U393" s="133"/>
      <c r="V393" s="133"/>
      <c r="W393" s="133"/>
      <c r="X393" s="97" t="str">
        <f t="shared" si="66"/>
        <v>DALOH-HH - Dallas OH Heavy Highway</v>
      </c>
      <c r="Y393" s="97" t="str">
        <f>IFERROR(VLOOKUP($D393,PM!$A:$H,2,FALSE),"")</f>
        <v>William Rather</v>
      </c>
      <c r="Z393" s="98">
        <f t="shared" si="67"/>
        <v>45790</v>
      </c>
      <c r="AA393" s="98" t="str">
        <f t="shared" si="68"/>
        <v>Tuesday</v>
      </c>
      <c r="AB393" s="99" t="str">
        <f t="shared" si="69"/>
        <v>05/13/2025 9:44 PM</v>
      </c>
      <c r="AC393" s="100">
        <f t="shared" si="70"/>
        <v>367</v>
      </c>
      <c r="AD393" s="100" t="str">
        <f t="shared" si="71"/>
        <v>Not Approved On Time</v>
      </c>
      <c r="AE393" s="101">
        <f t="shared" si="72"/>
        <v>1</v>
      </c>
      <c r="AF393" s="124" t="str">
        <f t="shared" si="73"/>
        <v/>
      </c>
      <c r="AG393" s="101" t="str">
        <f t="shared" si="74"/>
        <v>PRECONST - Preconstruction</v>
      </c>
      <c r="AH393" s="101" t="str">
        <f t="shared" si="75"/>
        <v>210010 - Ramesh Bobba</v>
      </c>
      <c r="AI393" s="102" t="str">
        <f t="shared" si="76"/>
        <v/>
      </c>
    </row>
    <row r="394" spans="1:35" ht="15.75" x14ac:dyDescent="0.25">
      <c r="A394" s="153">
        <v>604519</v>
      </c>
      <c r="B394" s="153" t="s">
        <v>838</v>
      </c>
      <c r="C394" s="153" t="s">
        <v>130</v>
      </c>
      <c r="D394" s="153" t="s">
        <v>79</v>
      </c>
      <c r="E394" s="153" t="s">
        <v>80</v>
      </c>
      <c r="F394" s="153" t="s">
        <v>632</v>
      </c>
      <c r="G394" s="153" t="s">
        <v>633</v>
      </c>
      <c r="H394" s="153" t="s">
        <v>558</v>
      </c>
      <c r="I394" s="153">
        <v>2</v>
      </c>
      <c r="J394" s="154">
        <v>45791</v>
      </c>
      <c r="K394" s="153" t="s">
        <v>48</v>
      </c>
      <c r="L394" s="153"/>
      <c r="M394" s="153"/>
      <c r="N394" s="153"/>
      <c r="O394" s="153" t="s">
        <v>130</v>
      </c>
      <c r="P394" s="153" t="s">
        <v>3074</v>
      </c>
      <c r="Q394" s="153"/>
      <c r="R394" s="153" t="s">
        <v>50</v>
      </c>
      <c r="S394" s="153"/>
      <c r="T394" s="153" t="s">
        <v>50</v>
      </c>
      <c r="U394" s="133"/>
      <c r="V394" s="133"/>
      <c r="W394" s="133"/>
      <c r="X394" s="97" t="str">
        <f t="shared" si="66"/>
        <v>DALOH-HH - Dallas OH Heavy Highway</v>
      </c>
      <c r="Y394" s="97" t="str">
        <f>IFERROR(VLOOKUP($D394,PM!$A:$H,2,FALSE),"")</f>
        <v>William Rather</v>
      </c>
      <c r="Z394" s="98">
        <f t="shared" si="67"/>
        <v>45791</v>
      </c>
      <c r="AA394" s="98" t="str">
        <f t="shared" si="68"/>
        <v>Wednesday</v>
      </c>
      <c r="AB394" s="99" t="str">
        <f t="shared" si="69"/>
        <v>05/15/2025 7:50 PM</v>
      </c>
      <c r="AC394" s="100">
        <f t="shared" si="70"/>
        <v>367</v>
      </c>
      <c r="AD394" s="100" t="str">
        <f t="shared" si="71"/>
        <v>Not Approved On Time</v>
      </c>
      <c r="AE394" s="101">
        <f t="shared" si="72"/>
        <v>2</v>
      </c>
      <c r="AF394" s="124" t="str">
        <f t="shared" si="73"/>
        <v/>
      </c>
      <c r="AG394" s="101" t="str">
        <f t="shared" si="74"/>
        <v>PRECONST - Preconstruction</v>
      </c>
      <c r="AH394" s="101" t="str">
        <f t="shared" si="75"/>
        <v>210010 - Ramesh Bobba</v>
      </c>
      <c r="AI394" s="102" t="str">
        <f t="shared" si="76"/>
        <v/>
      </c>
    </row>
    <row r="395" spans="1:35" ht="15.75" x14ac:dyDescent="0.25">
      <c r="A395" s="153">
        <v>604522</v>
      </c>
      <c r="B395" s="153" t="s">
        <v>838</v>
      </c>
      <c r="C395" s="153" t="s">
        <v>130</v>
      </c>
      <c r="D395" s="153" t="s">
        <v>79</v>
      </c>
      <c r="E395" s="153" t="s">
        <v>80</v>
      </c>
      <c r="F395" s="153" t="s">
        <v>632</v>
      </c>
      <c r="G395" s="153" t="s">
        <v>633</v>
      </c>
      <c r="H395" s="153" t="s">
        <v>558</v>
      </c>
      <c r="I395" s="153">
        <v>1</v>
      </c>
      <c r="J395" s="154">
        <v>45792</v>
      </c>
      <c r="K395" s="153" t="s">
        <v>48</v>
      </c>
      <c r="L395" s="153"/>
      <c r="M395" s="153"/>
      <c r="N395" s="153"/>
      <c r="O395" s="153" t="s">
        <v>130</v>
      </c>
      <c r="P395" s="153" t="s">
        <v>3074</v>
      </c>
      <c r="Q395" s="153"/>
      <c r="R395" s="153" t="s">
        <v>50</v>
      </c>
      <c r="S395" s="153"/>
      <c r="T395" s="153" t="s">
        <v>50</v>
      </c>
      <c r="U395" s="133"/>
      <c r="V395" s="133"/>
      <c r="W395" s="133"/>
      <c r="X395" s="97" t="str">
        <f t="shared" si="66"/>
        <v>DALOH-HH - Dallas OH Heavy Highway</v>
      </c>
      <c r="Y395" s="97" t="str">
        <f>IFERROR(VLOOKUP($D395,PM!$A:$H,2,FALSE),"")</f>
        <v>William Rather</v>
      </c>
      <c r="Z395" s="98">
        <f t="shared" si="67"/>
        <v>45792</v>
      </c>
      <c r="AA395" s="98" t="str">
        <f t="shared" si="68"/>
        <v>Thursday</v>
      </c>
      <c r="AB395" s="99" t="str">
        <f t="shared" si="69"/>
        <v>05/15/2025 7:50 PM</v>
      </c>
      <c r="AC395" s="100">
        <f t="shared" si="70"/>
        <v>367</v>
      </c>
      <c r="AD395" s="100" t="str">
        <f t="shared" si="71"/>
        <v>Not Approved On Time</v>
      </c>
      <c r="AE395" s="101">
        <f t="shared" si="72"/>
        <v>1</v>
      </c>
      <c r="AF395" s="124" t="str">
        <f t="shared" si="73"/>
        <v/>
      </c>
      <c r="AG395" s="101" t="str">
        <f t="shared" si="74"/>
        <v>PRECONST - Preconstruction</v>
      </c>
      <c r="AH395" s="101" t="str">
        <f t="shared" si="75"/>
        <v>210010 - Ramesh Bobba</v>
      </c>
      <c r="AI395" s="102" t="str">
        <f t="shared" si="76"/>
        <v/>
      </c>
    </row>
    <row r="396" spans="1:35" ht="15.75" x14ac:dyDescent="0.25">
      <c r="A396" s="153">
        <v>603651</v>
      </c>
      <c r="B396" s="153" t="s">
        <v>838</v>
      </c>
      <c r="C396" s="153" t="s">
        <v>130</v>
      </c>
      <c r="D396" s="153" t="s">
        <v>85</v>
      </c>
      <c r="E396" s="153" t="s">
        <v>581</v>
      </c>
      <c r="F396" s="153" t="s">
        <v>632</v>
      </c>
      <c r="G396" s="153" t="s">
        <v>633</v>
      </c>
      <c r="H396" s="153" t="s">
        <v>558</v>
      </c>
      <c r="I396" s="153">
        <v>0.5</v>
      </c>
      <c r="J396" s="154">
        <v>45790</v>
      </c>
      <c r="K396" s="153" t="s">
        <v>48</v>
      </c>
      <c r="L396" s="153"/>
      <c r="M396" s="153"/>
      <c r="N396" s="153"/>
      <c r="O396" s="153" t="s">
        <v>130</v>
      </c>
      <c r="P396" s="153" t="s">
        <v>1917</v>
      </c>
      <c r="Q396" s="153"/>
      <c r="R396" s="153" t="s">
        <v>50</v>
      </c>
      <c r="S396" s="153"/>
      <c r="T396" s="153" t="s">
        <v>50</v>
      </c>
      <c r="U396" s="133"/>
      <c r="V396" s="133"/>
      <c r="W396" s="133"/>
      <c r="X396" s="97" t="str">
        <f t="shared" si="66"/>
        <v>HOUOH-HH - Houston OH - Heavy Highway</v>
      </c>
      <c r="Y396" s="97" t="str">
        <f>IFERROR(VLOOKUP($D396,PM!$A:$H,2,FALSE),"")</f>
        <v>William Rather</v>
      </c>
      <c r="Z396" s="98">
        <f t="shared" si="67"/>
        <v>45790</v>
      </c>
      <c r="AA396" s="98" t="str">
        <f t="shared" si="68"/>
        <v>Tuesday</v>
      </c>
      <c r="AB396" s="99" t="str">
        <f t="shared" si="69"/>
        <v>05/13/2025 9:45 PM</v>
      </c>
      <c r="AC396" s="100">
        <f t="shared" si="70"/>
        <v>367</v>
      </c>
      <c r="AD396" s="100" t="str">
        <f t="shared" si="71"/>
        <v>Not Approved On Time</v>
      </c>
      <c r="AE396" s="101">
        <f t="shared" si="72"/>
        <v>0.5</v>
      </c>
      <c r="AF396" s="124" t="str">
        <f t="shared" si="73"/>
        <v/>
      </c>
      <c r="AG396" s="101" t="str">
        <f t="shared" si="74"/>
        <v>PRECONST - Preconstruction</v>
      </c>
      <c r="AH396" s="101" t="str">
        <f t="shared" si="75"/>
        <v>210010 - Ramesh Bobba</v>
      </c>
      <c r="AI396" s="102" t="str">
        <f t="shared" si="76"/>
        <v/>
      </c>
    </row>
    <row r="397" spans="1:35" ht="15.75" x14ac:dyDescent="0.25">
      <c r="A397" s="153">
        <v>604521</v>
      </c>
      <c r="B397" s="153" t="s">
        <v>838</v>
      </c>
      <c r="C397" s="153" t="s">
        <v>130</v>
      </c>
      <c r="D397" s="153" t="s">
        <v>85</v>
      </c>
      <c r="E397" s="153" t="s">
        <v>581</v>
      </c>
      <c r="F397" s="153" t="s">
        <v>632</v>
      </c>
      <c r="G397" s="153" t="s">
        <v>633</v>
      </c>
      <c r="H397" s="153" t="s">
        <v>558</v>
      </c>
      <c r="I397" s="153">
        <v>0.5</v>
      </c>
      <c r="J397" s="154">
        <v>45792</v>
      </c>
      <c r="K397" s="153" t="s">
        <v>48</v>
      </c>
      <c r="L397" s="153"/>
      <c r="M397" s="153"/>
      <c r="N397" s="153"/>
      <c r="O397" s="153" t="s">
        <v>130</v>
      </c>
      <c r="P397" s="153" t="s">
        <v>3074</v>
      </c>
      <c r="Q397" s="153"/>
      <c r="R397" s="153" t="s">
        <v>50</v>
      </c>
      <c r="S397" s="153"/>
      <c r="T397" s="153" t="s">
        <v>50</v>
      </c>
      <c r="U397" s="133"/>
      <c r="V397" s="133"/>
      <c r="W397" s="133"/>
      <c r="X397" s="97" t="str">
        <f t="shared" si="66"/>
        <v>HOUOH-HH - Houston OH - Heavy Highway</v>
      </c>
      <c r="Y397" s="97" t="str">
        <f>IFERROR(VLOOKUP($D397,PM!$A:$H,2,FALSE),"")</f>
        <v>William Rather</v>
      </c>
      <c r="Z397" s="98">
        <f t="shared" si="67"/>
        <v>45792</v>
      </c>
      <c r="AA397" s="98" t="str">
        <f t="shared" si="68"/>
        <v>Thursday</v>
      </c>
      <c r="AB397" s="99" t="str">
        <f t="shared" si="69"/>
        <v>05/15/2025 7:50 PM</v>
      </c>
      <c r="AC397" s="100">
        <f t="shared" si="70"/>
        <v>367</v>
      </c>
      <c r="AD397" s="100" t="str">
        <f t="shared" si="71"/>
        <v>Not Approved On Time</v>
      </c>
      <c r="AE397" s="101">
        <f t="shared" si="72"/>
        <v>0.5</v>
      </c>
      <c r="AF397" s="124" t="str">
        <f t="shared" si="73"/>
        <v/>
      </c>
      <c r="AG397" s="101" t="str">
        <f t="shared" si="74"/>
        <v>PRECONST - Preconstruction</v>
      </c>
      <c r="AH397" s="101" t="str">
        <f t="shared" si="75"/>
        <v>210010 - Ramesh Bobba</v>
      </c>
      <c r="AI397" s="102" t="str">
        <f t="shared" si="76"/>
        <v/>
      </c>
    </row>
    <row r="398" spans="1:35" ht="15.75" x14ac:dyDescent="0.25">
      <c r="A398" s="153">
        <v>603064</v>
      </c>
      <c r="B398" s="153" t="s">
        <v>838</v>
      </c>
      <c r="C398" s="153" t="s">
        <v>130</v>
      </c>
      <c r="D398" s="153" t="s">
        <v>65</v>
      </c>
      <c r="E398" s="153" t="s">
        <v>66</v>
      </c>
      <c r="F398" s="153" t="s">
        <v>67</v>
      </c>
      <c r="G398" s="153" t="s">
        <v>68</v>
      </c>
      <c r="H398" s="153" t="s">
        <v>558</v>
      </c>
      <c r="I398" s="153">
        <v>3</v>
      </c>
      <c r="J398" s="154">
        <v>45789</v>
      </c>
      <c r="K398" s="153" t="s">
        <v>48</v>
      </c>
      <c r="L398" s="153"/>
      <c r="M398" s="153"/>
      <c r="N398" s="153"/>
      <c r="O398" s="153" t="s">
        <v>130</v>
      </c>
      <c r="P398" s="153" t="s">
        <v>1279</v>
      </c>
      <c r="Q398" s="153"/>
      <c r="R398" s="153" t="s">
        <v>50</v>
      </c>
      <c r="S398" s="153"/>
      <c r="T398" s="153" t="s">
        <v>50</v>
      </c>
      <c r="U398" s="133"/>
      <c r="V398" s="133"/>
      <c r="W398" s="133"/>
      <c r="X398" s="97" t="str">
        <f t="shared" si="66"/>
        <v>TEXDIST - Texas District Office</v>
      </c>
      <c r="Y398" s="97" t="str">
        <f>IFERROR(VLOOKUP($D398,PM!$A:$H,2,FALSE),"")</f>
        <v>William Rather</v>
      </c>
      <c r="Z398" s="98">
        <f t="shared" si="67"/>
        <v>45789</v>
      </c>
      <c r="AA398" s="98" t="str">
        <f t="shared" si="68"/>
        <v>Monday</v>
      </c>
      <c r="AB398" s="99" t="str">
        <f t="shared" si="69"/>
        <v>05/12/2025 5:09 PM</v>
      </c>
      <c r="AC398" s="100">
        <f t="shared" si="70"/>
        <v>367</v>
      </c>
      <c r="AD398" s="100" t="str">
        <f t="shared" si="71"/>
        <v>Not Approved On Time</v>
      </c>
      <c r="AE398" s="101">
        <f t="shared" si="72"/>
        <v>3</v>
      </c>
      <c r="AF398" s="124" t="str">
        <f t="shared" si="73"/>
        <v/>
      </c>
      <c r="AG398" s="101" t="str">
        <f t="shared" si="74"/>
        <v>BUSADMIN - Business Administrator</v>
      </c>
      <c r="AH398" s="101" t="str">
        <f t="shared" si="75"/>
        <v>210010 - Ramesh Bobba</v>
      </c>
      <c r="AI398" s="102" t="str">
        <f t="shared" si="76"/>
        <v/>
      </c>
    </row>
    <row r="399" spans="1:35" ht="15.75" x14ac:dyDescent="0.25">
      <c r="A399" s="153">
        <v>603065</v>
      </c>
      <c r="B399" s="153" t="s">
        <v>838</v>
      </c>
      <c r="C399" s="153" t="s">
        <v>130</v>
      </c>
      <c r="D399" s="153" t="s">
        <v>65</v>
      </c>
      <c r="E399" s="153" t="s">
        <v>66</v>
      </c>
      <c r="F399" s="153" t="s">
        <v>632</v>
      </c>
      <c r="G399" s="153" t="s">
        <v>633</v>
      </c>
      <c r="H399" s="153" t="s">
        <v>558</v>
      </c>
      <c r="I399" s="153">
        <v>3</v>
      </c>
      <c r="J399" s="154">
        <v>45789</v>
      </c>
      <c r="K399" s="153" t="s">
        <v>48</v>
      </c>
      <c r="L399" s="153"/>
      <c r="M399" s="153"/>
      <c r="N399" s="153"/>
      <c r="O399" s="153" t="s">
        <v>130</v>
      </c>
      <c r="P399" s="153" t="s">
        <v>1280</v>
      </c>
      <c r="Q399" s="153"/>
      <c r="R399" s="153" t="s">
        <v>50</v>
      </c>
      <c r="S399" s="153"/>
      <c r="T399" s="153" t="s">
        <v>50</v>
      </c>
      <c r="U399" s="133"/>
      <c r="V399" s="133"/>
      <c r="W399" s="133"/>
      <c r="X399" s="97" t="str">
        <f t="shared" si="66"/>
        <v>TEXDIST - Texas District Office</v>
      </c>
      <c r="Y399" s="97" t="str">
        <f>IFERROR(VLOOKUP($D399,PM!$A:$H,2,FALSE),"")</f>
        <v>William Rather</v>
      </c>
      <c r="Z399" s="98">
        <f t="shared" si="67"/>
        <v>45789</v>
      </c>
      <c r="AA399" s="98" t="str">
        <f t="shared" si="68"/>
        <v>Monday</v>
      </c>
      <c r="AB399" s="99" t="str">
        <f t="shared" si="69"/>
        <v>05/12/2025 5:10 PM</v>
      </c>
      <c r="AC399" s="100">
        <f t="shared" si="70"/>
        <v>367</v>
      </c>
      <c r="AD399" s="100" t="str">
        <f t="shared" si="71"/>
        <v>Not Approved On Time</v>
      </c>
      <c r="AE399" s="101">
        <f t="shared" si="72"/>
        <v>3</v>
      </c>
      <c r="AF399" s="124" t="str">
        <f t="shared" si="73"/>
        <v/>
      </c>
      <c r="AG399" s="101" t="str">
        <f t="shared" si="74"/>
        <v>PRECONST - Preconstruction</v>
      </c>
      <c r="AH399" s="101" t="str">
        <f t="shared" si="75"/>
        <v>210010 - Ramesh Bobba</v>
      </c>
      <c r="AI399" s="102" t="str">
        <f t="shared" si="76"/>
        <v/>
      </c>
    </row>
    <row r="400" spans="1:35" ht="15.75" x14ac:dyDescent="0.25">
      <c r="A400" s="153">
        <v>603067</v>
      </c>
      <c r="B400" s="153" t="s">
        <v>838</v>
      </c>
      <c r="C400" s="153" t="s">
        <v>130</v>
      </c>
      <c r="D400" s="153" t="s">
        <v>85</v>
      </c>
      <c r="E400" s="153" t="s">
        <v>581</v>
      </c>
      <c r="F400" s="153" t="s">
        <v>632</v>
      </c>
      <c r="G400" s="153" t="s">
        <v>633</v>
      </c>
      <c r="H400" s="153" t="s">
        <v>558</v>
      </c>
      <c r="I400" s="153">
        <v>0.5</v>
      </c>
      <c r="J400" s="154">
        <v>45789</v>
      </c>
      <c r="K400" s="153" t="s">
        <v>48</v>
      </c>
      <c r="L400" s="153"/>
      <c r="M400" s="153"/>
      <c r="N400" s="153"/>
      <c r="O400" s="153" t="s">
        <v>130</v>
      </c>
      <c r="P400" s="153" t="s">
        <v>1280</v>
      </c>
      <c r="Q400" s="153"/>
      <c r="R400" s="153" t="s">
        <v>50</v>
      </c>
      <c r="S400" s="153"/>
      <c r="T400" s="153" t="s">
        <v>50</v>
      </c>
      <c r="U400" s="133"/>
      <c r="V400" s="133"/>
      <c r="W400" s="133"/>
      <c r="X400" s="97" t="str">
        <f t="shared" si="66"/>
        <v>HOUOH-HH - Houston OH - Heavy Highway</v>
      </c>
      <c r="Y400" s="97" t="str">
        <f>IFERROR(VLOOKUP($D400,PM!$A:$H,2,FALSE),"")</f>
        <v>William Rather</v>
      </c>
      <c r="Z400" s="98">
        <f t="shared" si="67"/>
        <v>45789</v>
      </c>
      <c r="AA400" s="98" t="str">
        <f t="shared" si="68"/>
        <v>Monday</v>
      </c>
      <c r="AB400" s="99" t="str">
        <f t="shared" si="69"/>
        <v>05/12/2025 5:10 PM</v>
      </c>
      <c r="AC400" s="100">
        <f t="shared" si="70"/>
        <v>367</v>
      </c>
      <c r="AD400" s="100" t="str">
        <f t="shared" si="71"/>
        <v>Not Approved On Time</v>
      </c>
      <c r="AE400" s="101">
        <f t="shared" si="72"/>
        <v>0.5</v>
      </c>
      <c r="AF400" s="124" t="str">
        <f t="shared" si="73"/>
        <v/>
      </c>
      <c r="AG400" s="101" t="str">
        <f t="shared" si="74"/>
        <v>PRECONST - Preconstruction</v>
      </c>
      <c r="AH400" s="101" t="str">
        <f t="shared" si="75"/>
        <v>210010 - Ramesh Bobba</v>
      </c>
      <c r="AI400" s="102" t="str">
        <f t="shared" si="76"/>
        <v/>
      </c>
    </row>
    <row r="401" spans="1:35" ht="15.75" x14ac:dyDescent="0.25">
      <c r="A401" s="153">
        <v>603646</v>
      </c>
      <c r="B401" s="153" t="s">
        <v>838</v>
      </c>
      <c r="C401" s="153" t="s">
        <v>130</v>
      </c>
      <c r="D401" s="153" t="s">
        <v>65</v>
      </c>
      <c r="E401" s="153" t="s">
        <v>66</v>
      </c>
      <c r="F401" s="153" t="s">
        <v>67</v>
      </c>
      <c r="G401" s="153" t="s">
        <v>68</v>
      </c>
      <c r="H401" s="153" t="s">
        <v>558</v>
      </c>
      <c r="I401" s="153">
        <v>3</v>
      </c>
      <c r="J401" s="154">
        <v>45790</v>
      </c>
      <c r="K401" s="153" t="s">
        <v>48</v>
      </c>
      <c r="L401" s="153"/>
      <c r="M401" s="153"/>
      <c r="N401" s="153"/>
      <c r="O401" s="153" t="s">
        <v>130</v>
      </c>
      <c r="P401" s="153" t="s">
        <v>1909</v>
      </c>
      <c r="Q401" s="153"/>
      <c r="R401" s="153" t="s">
        <v>50</v>
      </c>
      <c r="S401" s="153"/>
      <c r="T401" s="153" t="s">
        <v>50</v>
      </c>
      <c r="U401" s="134"/>
      <c r="V401" s="134"/>
      <c r="W401" s="134"/>
      <c r="X401" s="97" t="str">
        <f t="shared" si="66"/>
        <v>TEXDIST - Texas District Office</v>
      </c>
      <c r="Y401" s="97" t="str">
        <f>IFERROR(VLOOKUP($D401,PM!$A:$H,2,FALSE),"")</f>
        <v>William Rather</v>
      </c>
      <c r="Z401" s="98">
        <f t="shared" si="67"/>
        <v>45790</v>
      </c>
      <c r="AA401" s="98" t="str">
        <f t="shared" si="68"/>
        <v>Tuesday</v>
      </c>
      <c r="AB401" s="99" t="str">
        <f t="shared" si="69"/>
        <v>05/13/2025 9:44 PM</v>
      </c>
      <c r="AC401" s="100">
        <f t="shared" si="70"/>
        <v>367</v>
      </c>
      <c r="AD401" s="100" t="str">
        <f t="shared" si="71"/>
        <v>Not Approved On Time</v>
      </c>
      <c r="AE401" s="101">
        <f t="shared" si="72"/>
        <v>3</v>
      </c>
      <c r="AF401" s="124" t="str">
        <f t="shared" si="73"/>
        <v/>
      </c>
      <c r="AG401" s="101" t="str">
        <f t="shared" si="74"/>
        <v>BUSADMIN - Business Administrator</v>
      </c>
      <c r="AH401" s="101" t="str">
        <f t="shared" si="75"/>
        <v>210010 - Ramesh Bobba</v>
      </c>
      <c r="AI401" s="102" t="str">
        <f t="shared" si="76"/>
        <v/>
      </c>
    </row>
    <row r="402" spans="1:35" ht="15.75" x14ac:dyDescent="0.25">
      <c r="A402" s="153">
        <v>603650</v>
      </c>
      <c r="B402" s="153" t="s">
        <v>838</v>
      </c>
      <c r="C402" s="153" t="s">
        <v>130</v>
      </c>
      <c r="D402" s="153" t="s">
        <v>65</v>
      </c>
      <c r="E402" s="153" t="s">
        <v>66</v>
      </c>
      <c r="F402" s="153" t="s">
        <v>632</v>
      </c>
      <c r="G402" s="153" t="s">
        <v>633</v>
      </c>
      <c r="H402" s="153" t="s">
        <v>558</v>
      </c>
      <c r="I402" s="153">
        <v>3</v>
      </c>
      <c r="J402" s="154">
        <v>45790</v>
      </c>
      <c r="K402" s="153" t="s">
        <v>48</v>
      </c>
      <c r="L402" s="153"/>
      <c r="M402" s="153"/>
      <c r="N402" s="153"/>
      <c r="O402" s="153" t="s">
        <v>130</v>
      </c>
      <c r="P402" s="153" t="s">
        <v>1909</v>
      </c>
      <c r="Q402" s="153"/>
      <c r="R402" s="153" t="s">
        <v>50</v>
      </c>
      <c r="S402" s="153"/>
      <c r="T402" s="153" t="s">
        <v>50</v>
      </c>
      <c r="U402" s="134"/>
      <c r="V402" s="134"/>
      <c r="W402" s="134"/>
      <c r="X402" s="97" t="str">
        <f t="shared" si="66"/>
        <v>TEXDIST - Texas District Office</v>
      </c>
      <c r="Y402" s="97" t="str">
        <f>IFERROR(VLOOKUP($D402,PM!$A:$H,2,FALSE),"")</f>
        <v>William Rather</v>
      </c>
      <c r="Z402" s="98">
        <f t="shared" si="67"/>
        <v>45790</v>
      </c>
      <c r="AA402" s="98" t="str">
        <f t="shared" si="68"/>
        <v>Tuesday</v>
      </c>
      <c r="AB402" s="99" t="str">
        <f t="shared" si="69"/>
        <v>05/13/2025 9:44 PM</v>
      </c>
      <c r="AC402" s="100">
        <f t="shared" si="70"/>
        <v>367</v>
      </c>
      <c r="AD402" s="100" t="str">
        <f t="shared" si="71"/>
        <v>Not Approved On Time</v>
      </c>
      <c r="AE402" s="101">
        <f t="shared" si="72"/>
        <v>3</v>
      </c>
      <c r="AF402" s="124" t="str">
        <f t="shared" si="73"/>
        <v/>
      </c>
      <c r="AG402" s="101" t="str">
        <f t="shared" si="74"/>
        <v>PRECONST - Preconstruction</v>
      </c>
      <c r="AH402" s="101" t="str">
        <f t="shared" si="75"/>
        <v>210010 - Ramesh Bobba</v>
      </c>
      <c r="AI402" s="102" t="str">
        <f t="shared" si="76"/>
        <v/>
      </c>
    </row>
    <row r="403" spans="1:35" ht="15.75" x14ac:dyDescent="0.25">
      <c r="A403" s="153">
        <v>604516</v>
      </c>
      <c r="B403" s="153" t="s">
        <v>838</v>
      </c>
      <c r="C403" s="153" t="s">
        <v>130</v>
      </c>
      <c r="D403" s="153" t="s">
        <v>65</v>
      </c>
      <c r="E403" s="153" t="s">
        <v>66</v>
      </c>
      <c r="F403" s="153" t="s">
        <v>67</v>
      </c>
      <c r="G403" s="153" t="s">
        <v>68</v>
      </c>
      <c r="H403" s="153" t="s">
        <v>558</v>
      </c>
      <c r="I403" s="153">
        <v>4</v>
      </c>
      <c r="J403" s="154">
        <v>45791</v>
      </c>
      <c r="K403" s="153" t="s">
        <v>48</v>
      </c>
      <c r="L403" s="153"/>
      <c r="M403" s="153"/>
      <c r="N403" s="153"/>
      <c r="O403" s="153" t="s">
        <v>130</v>
      </c>
      <c r="P403" s="153" t="s">
        <v>3074</v>
      </c>
      <c r="Q403" s="153"/>
      <c r="R403" s="153" t="s">
        <v>50</v>
      </c>
      <c r="S403" s="153"/>
      <c r="T403" s="153" t="s">
        <v>50</v>
      </c>
      <c r="U403" s="134"/>
      <c r="V403" s="134"/>
      <c r="W403" s="134"/>
      <c r="X403" s="97" t="str">
        <f t="shared" si="66"/>
        <v>TEXDIST - Texas District Office</v>
      </c>
      <c r="Y403" s="97" t="str">
        <f>IFERROR(VLOOKUP($D403,PM!$A:$H,2,FALSE),"")</f>
        <v>William Rather</v>
      </c>
      <c r="Z403" s="98">
        <f t="shared" si="67"/>
        <v>45791</v>
      </c>
      <c r="AA403" s="98" t="str">
        <f t="shared" si="68"/>
        <v>Wednesday</v>
      </c>
      <c r="AB403" s="99" t="str">
        <f t="shared" si="69"/>
        <v>05/15/2025 7:50 PM</v>
      </c>
      <c r="AC403" s="100">
        <f t="shared" si="70"/>
        <v>367</v>
      </c>
      <c r="AD403" s="100" t="str">
        <f t="shared" si="71"/>
        <v>Not Approved On Time</v>
      </c>
      <c r="AE403" s="101">
        <f t="shared" si="72"/>
        <v>4</v>
      </c>
      <c r="AF403" s="124" t="str">
        <f t="shared" si="73"/>
        <v/>
      </c>
      <c r="AG403" s="101" t="str">
        <f t="shared" si="74"/>
        <v>BUSADMIN - Business Administrator</v>
      </c>
      <c r="AH403" s="101" t="str">
        <f t="shared" si="75"/>
        <v>210010 - Ramesh Bobba</v>
      </c>
      <c r="AI403" s="102" t="str">
        <f t="shared" si="76"/>
        <v/>
      </c>
    </row>
    <row r="404" spans="1:35" ht="15.75" x14ac:dyDescent="0.25">
      <c r="A404" s="153">
        <v>604517</v>
      </c>
      <c r="B404" s="153" t="s">
        <v>838</v>
      </c>
      <c r="C404" s="153" t="s">
        <v>130</v>
      </c>
      <c r="D404" s="153" t="s">
        <v>65</v>
      </c>
      <c r="E404" s="153" t="s">
        <v>66</v>
      </c>
      <c r="F404" s="153" t="s">
        <v>67</v>
      </c>
      <c r="G404" s="153" t="s">
        <v>68</v>
      </c>
      <c r="H404" s="153" t="s">
        <v>558</v>
      </c>
      <c r="I404" s="153">
        <v>3</v>
      </c>
      <c r="J404" s="154">
        <v>45792</v>
      </c>
      <c r="K404" s="153" t="s">
        <v>48</v>
      </c>
      <c r="L404" s="153"/>
      <c r="M404" s="153"/>
      <c r="N404" s="153"/>
      <c r="O404" s="153" t="s">
        <v>130</v>
      </c>
      <c r="P404" s="153" t="s">
        <v>3074</v>
      </c>
      <c r="Q404" s="153"/>
      <c r="R404" s="153" t="s">
        <v>50</v>
      </c>
      <c r="S404" s="153"/>
      <c r="T404" s="153" t="s">
        <v>50</v>
      </c>
      <c r="U404" s="134"/>
      <c r="V404" s="134"/>
      <c r="W404" s="134"/>
      <c r="X404" s="97" t="str">
        <f t="shared" si="66"/>
        <v>TEXDIST - Texas District Office</v>
      </c>
      <c r="Y404" s="97" t="str">
        <f>IFERROR(VLOOKUP($D404,PM!$A:$H,2,FALSE),"")</f>
        <v>William Rather</v>
      </c>
      <c r="Z404" s="98">
        <f t="shared" si="67"/>
        <v>45792</v>
      </c>
      <c r="AA404" s="98" t="str">
        <f t="shared" si="68"/>
        <v>Thursday</v>
      </c>
      <c r="AB404" s="99" t="str">
        <f t="shared" si="69"/>
        <v>05/15/2025 7:50 PM</v>
      </c>
      <c r="AC404" s="100">
        <f t="shared" si="70"/>
        <v>367</v>
      </c>
      <c r="AD404" s="100" t="str">
        <f t="shared" si="71"/>
        <v>Not Approved On Time</v>
      </c>
      <c r="AE404" s="101">
        <f t="shared" si="72"/>
        <v>3</v>
      </c>
      <c r="AF404" s="124" t="str">
        <f t="shared" si="73"/>
        <v/>
      </c>
      <c r="AG404" s="101" t="str">
        <f t="shared" si="74"/>
        <v>BUSADMIN - Business Administrator</v>
      </c>
      <c r="AH404" s="101" t="str">
        <f t="shared" si="75"/>
        <v>210010 - Ramesh Bobba</v>
      </c>
      <c r="AI404" s="102" t="str">
        <f t="shared" si="76"/>
        <v/>
      </c>
    </row>
    <row r="405" spans="1:35" ht="15.75" x14ac:dyDescent="0.25">
      <c r="A405" s="153">
        <v>604518</v>
      </c>
      <c r="B405" s="153" t="s">
        <v>838</v>
      </c>
      <c r="C405" s="153" t="s">
        <v>130</v>
      </c>
      <c r="D405" s="153" t="s">
        <v>65</v>
      </c>
      <c r="E405" s="153" t="s">
        <v>66</v>
      </c>
      <c r="F405" s="153" t="s">
        <v>632</v>
      </c>
      <c r="G405" s="153" t="s">
        <v>633</v>
      </c>
      <c r="H405" s="153" t="s">
        <v>558</v>
      </c>
      <c r="I405" s="153">
        <v>2</v>
      </c>
      <c r="J405" s="154">
        <v>45791</v>
      </c>
      <c r="K405" s="153" t="s">
        <v>48</v>
      </c>
      <c r="L405" s="153"/>
      <c r="M405" s="153"/>
      <c r="N405" s="153"/>
      <c r="O405" s="153" t="s">
        <v>130</v>
      </c>
      <c r="P405" s="153" t="s">
        <v>3074</v>
      </c>
      <c r="Q405" s="153"/>
      <c r="R405" s="153" t="s">
        <v>50</v>
      </c>
      <c r="S405" s="153"/>
      <c r="T405" s="153" t="s">
        <v>50</v>
      </c>
      <c r="U405" s="134"/>
      <c r="V405" s="134"/>
      <c r="W405" s="134"/>
      <c r="X405" s="97" t="str">
        <f t="shared" si="66"/>
        <v>TEXDIST - Texas District Office</v>
      </c>
      <c r="Y405" s="97" t="str">
        <f>IFERROR(VLOOKUP($D405,PM!$A:$H,2,FALSE),"")</f>
        <v>William Rather</v>
      </c>
      <c r="Z405" s="98">
        <f t="shared" si="67"/>
        <v>45791</v>
      </c>
      <c r="AA405" s="98" t="str">
        <f t="shared" si="68"/>
        <v>Wednesday</v>
      </c>
      <c r="AB405" s="99" t="str">
        <f t="shared" si="69"/>
        <v>05/15/2025 7:50 PM</v>
      </c>
      <c r="AC405" s="100">
        <f t="shared" si="70"/>
        <v>367</v>
      </c>
      <c r="AD405" s="100" t="str">
        <f t="shared" si="71"/>
        <v>Not Approved On Time</v>
      </c>
      <c r="AE405" s="101">
        <f t="shared" si="72"/>
        <v>2</v>
      </c>
      <c r="AF405" s="124" t="str">
        <f t="shared" si="73"/>
        <v/>
      </c>
      <c r="AG405" s="101" t="str">
        <f t="shared" si="74"/>
        <v>PRECONST - Preconstruction</v>
      </c>
      <c r="AH405" s="101" t="str">
        <f t="shared" si="75"/>
        <v>210010 - Ramesh Bobba</v>
      </c>
      <c r="AI405" s="102" t="str">
        <f t="shared" si="76"/>
        <v/>
      </c>
    </row>
    <row r="406" spans="1:35" ht="15.75" x14ac:dyDescent="0.25">
      <c r="A406" s="153">
        <v>604523</v>
      </c>
      <c r="B406" s="153" t="s">
        <v>838</v>
      </c>
      <c r="C406" s="153" t="s">
        <v>130</v>
      </c>
      <c r="D406" s="153" t="s">
        <v>65</v>
      </c>
      <c r="E406" s="153" t="s">
        <v>66</v>
      </c>
      <c r="F406" s="153" t="s">
        <v>632</v>
      </c>
      <c r="G406" s="153" t="s">
        <v>633</v>
      </c>
      <c r="H406" s="153" t="s">
        <v>558</v>
      </c>
      <c r="I406" s="153">
        <v>2</v>
      </c>
      <c r="J406" s="154">
        <v>45792</v>
      </c>
      <c r="K406" s="153" t="s">
        <v>48</v>
      </c>
      <c r="L406" s="153"/>
      <c r="M406" s="153"/>
      <c r="N406" s="153"/>
      <c r="O406" s="153" t="s">
        <v>130</v>
      </c>
      <c r="P406" s="153" t="s">
        <v>3074</v>
      </c>
      <c r="Q406" s="153"/>
      <c r="R406" s="153" t="s">
        <v>50</v>
      </c>
      <c r="S406" s="153"/>
      <c r="T406" s="153" t="s">
        <v>50</v>
      </c>
      <c r="U406" s="134"/>
      <c r="V406" s="134"/>
      <c r="W406" s="134"/>
      <c r="X406" s="97" t="str">
        <f t="shared" si="66"/>
        <v>TEXDIST - Texas District Office</v>
      </c>
      <c r="Y406" s="97" t="str">
        <f>IFERROR(VLOOKUP($D406,PM!$A:$H,2,FALSE),"")</f>
        <v>William Rather</v>
      </c>
      <c r="Z406" s="98">
        <f t="shared" si="67"/>
        <v>45792</v>
      </c>
      <c r="AA406" s="98" t="str">
        <f t="shared" si="68"/>
        <v>Thursday</v>
      </c>
      <c r="AB406" s="99" t="str">
        <f t="shared" si="69"/>
        <v>05/15/2025 7:50 PM</v>
      </c>
      <c r="AC406" s="100">
        <f t="shared" si="70"/>
        <v>367</v>
      </c>
      <c r="AD406" s="100" t="str">
        <f t="shared" si="71"/>
        <v>Not Approved On Time</v>
      </c>
      <c r="AE406" s="101">
        <f t="shared" si="72"/>
        <v>2</v>
      </c>
      <c r="AF406" s="124" t="str">
        <f t="shared" si="73"/>
        <v/>
      </c>
      <c r="AG406" s="101" t="str">
        <f t="shared" si="74"/>
        <v>PRECONST - Preconstruction</v>
      </c>
      <c r="AH406" s="101" t="str">
        <f t="shared" si="75"/>
        <v>210010 - Ramesh Bobba</v>
      </c>
      <c r="AI406" s="102" t="str">
        <f t="shared" si="76"/>
        <v/>
      </c>
    </row>
    <row r="407" spans="1:35" ht="15.75" x14ac:dyDescent="0.25">
      <c r="A407" s="153">
        <v>604873</v>
      </c>
      <c r="B407" s="153" t="s">
        <v>995</v>
      </c>
      <c r="C407" s="153" t="s">
        <v>996</v>
      </c>
      <c r="D407" s="153" t="s">
        <v>142</v>
      </c>
      <c r="E407" s="153" t="s">
        <v>143</v>
      </c>
      <c r="F407" s="153" t="s">
        <v>1282</v>
      </c>
      <c r="G407" s="153" t="s">
        <v>1283</v>
      </c>
      <c r="H407" s="153" t="s">
        <v>558</v>
      </c>
      <c r="I407" s="153">
        <v>5</v>
      </c>
      <c r="J407" s="154">
        <v>45793</v>
      </c>
      <c r="K407" s="153" t="s">
        <v>48</v>
      </c>
      <c r="L407" s="153"/>
      <c r="M407" s="153" t="s">
        <v>626</v>
      </c>
      <c r="N407" s="153" t="s">
        <v>49</v>
      </c>
      <c r="O407" s="153" t="s">
        <v>137</v>
      </c>
      <c r="P407" s="153" t="s">
        <v>3637</v>
      </c>
      <c r="Q407" s="153"/>
      <c r="R407" s="153" t="s">
        <v>50</v>
      </c>
      <c r="S407" s="153"/>
      <c r="T407" s="153" t="s">
        <v>50</v>
      </c>
      <c r="U407" s="134"/>
      <c r="V407" s="134"/>
      <c r="W407" s="134"/>
      <c r="X407" s="97" t="str">
        <f t="shared" si="66"/>
        <v>2024-012 - Dallas IH 635 U-Turn Bridge</v>
      </c>
      <c r="Y407" s="97" t="str">
        <f>IFERROR(VLOOKUP($D407,PM!$A:$H,2,FALSE),"")</f>
        <v>Adam H. Goode</v>
      </c>
      <c r="Z407" s="98">
        <f t="shared" si="67"/>
        <v>45793</v>
      </c>
      <c r="AA407" s="98" t="str">
        <f t="shared" si="68"/>
        <v>Friday</v>
      </c>
      <c r="AB407" s="99" t="str">
        <f t="shared" si="69"/>
        <v>05/16/2025 3:15 PM</v>
      </c>
      <c r="AC407" s="100">
        <f t="shared" si="70"/>
        <v>367</v>
      </c>
      <c r="AD407" s="100" t="str">
        <f t="shared" si="71"/>
        <v>Not Approved On Time</v>
      </c>
      <c r="AE407" s="101">
        <f t="shared" si="72"/>
        <v>5</v>
      </c>
      <c r="AF407" s="124" t="str">
        <f t="shared" si="73"/>
        <v/>
      </c>
      <c r="AG407" s="101" t="str">
        <f t="shared" si="74"/>
        <v>451 6032D - RET C221 Dowel</v>
      </c>
      <c r="AH407" s="101" t="str">
        <f t="shared" si="75"/>
        <v>240749 - Gilberto Ortiz</v>
      </c>
      <c r="AI407" s="102" t="str">
        <f t="shared" si="76"/>
        <v>Juan C. Vasquez's Crew</v>
      </c>
    </row>
    <row r="408" spans="1:35" ht="15.75" x14ac:dyDescent="0.25">
      <c r="A408" s="153">
        <v>604874</v>
      </c>
      <c r="B408" s="153" t="s">
        <v>995</v>
      </c>
      <c r="C408" s="153" t="s">
        <v>996</v>
      </c>
      <c r="D408" s="153" t="s">
        <v>142</v>
      </c>
      <c r="E408" s="153" t="s">
        <v>143</v>
      </c>
      <c r="F408" s="153" t="s">
        <v>2608</v>
      </c>
      <c r="G408" s="153" t="s">
        <v>2609</v>
      </c>
      <c r="H408" s="153" t="s">
        <v>558</v>
      </c>
      <c r="I408" s="153">
        <v>5</v>
      </c>
      <c r="J408" s="154">
        <v>45793</v>
      </c>
      <c r="K408" s="153" t="s">
        <v>48</v>
      </c>
      <c r="L408" s="153"/>
      <c r="M408" s="153" t="s">
        <v>626</v>
      </c>
      <c r="N408" s="153" t="s">
        <v>49</v>
      </c>
      <c r="O408" s="153" t="s">
        <v>137</v>
      </c>
      <c r="P408" s="153" t="s">
        <v>3637</v>
      </c>
      <c r="Q408" s="153"/>
      <c r="R408" s="153" t="s">
        <v>50</v>
      </c>
      <c r="S408" s="153"/>
      <c r="T408" s="153" t="s">
        <v>50</v>
      </c>
      <c r="U408" s="134"/>
      <c r="V408" s="134"/>
      <c r="W408" s="134"/>
      <c r="X408" s="97" t="str">
        <f t="shared" si="66"/>
        <v>2024-012 - Dallas IH 635 U-Turn Bridge</v>
      </c>
      <c r="Y408" s="97" t="str">
        <f>IFERROR(VLOOKUP($D408,PM!$A:$H,2,FALSE),"")</f>
        <v>Adam H. Goode</v>
      </c>
      <c r="Z408" s="98">
        <f t="shared" si="67"/>
        <v>45793</v>
      </c>
      <c r="AA408" s="98" t="str">
        <f t="shared" si="68"/>
        <v>Friday</v>
      </c>
      <c r="AB408" s="99" t="str">
        <f t="shared" si="69"/>
        <v>05/16/2025 3:15 PM</v>
      </c>
      <c r="AC408" s="100">
        <f t="shared" si="70"/>
        <v>367</v>
      </c>
      <c r="AD408" s="100" t="str">
        <f t="shared" si="71"/>
        <v>Not Approved On Time</v>
      </c>
      <c r="AE408" s="101">
        <f t="shared" si="72"/>
        <v>5</v>
      </c>
      <c r="AF408" s="124" t="str">
        <f t="shared" si="73"/>
        <v/>
      </c>
      <c r="AG408" s="101" t="str">
        <f t="shared" si="74"/>
        <v>422 6048A - BR SDWK Ins Dowels</v>
      </c>
      <c r="AH408" s="101" t="str">
        <f t="shared" si="75"/>
        <v>240749 - Gilberto Ortiz</v>
      </c>
      <c r="AI408" s="102" t="str">
        <f t="shared" si="76"/>
        <v>Juan C. Vasquez's Crew</v>
      </c>
    </row>
    <row r="409" spans="1:35" ht="15.75" x14ac:dyDescent="0.25">
      <c r="A409" s="153">
        <v>604887</v>
      </c>
      <c r="B409" s="153" t="s">
        <v>1105</v>
      </c>
      <c r="C409" s="153" t="s">
        <v>1106</v>
      </c>
      <c r="D409" s="153" t="s">
        <v>142</v>
      </c>
      <c r="E409" s="153" t="s">
        <v>143</v>
      </c>
      <c r="F409" s="153" t="s">
        <v>1190</v>
      </c>
      <c r="G409" s="153" t="s">
        <v>1191</v>
      </c>
      <c r="H409" s="153" t="s">
        <v>558</v>
      </c>
      <c r="I409" s="153">
        <v>10</v>
      </c>
      <c r="J409" s="154">
        <v>45793</v>
      </c>
      <c r="K409" s="153" t="s">
        <v>48</v>
      </c>
      <c r="L409" s="153"/>
      <c r="M409" s="153" t="s">
        <v>627</v>
      </c>
      <c r="N409" s="153" t="s">
        <v>49</v>
      </c>
      <c r="O409" s="153" t="s">
        <v>137</v>
      </c>
      <c r="P409" s="153" t="s">
        <v>3638</v>
      </c>
      <c r="Q409" s="153"/>
      <c r="R409" s="153" t="s">
        <v>50</v>
      </c>
      <c r="S409" s="153"/>
      <c r="T409" s="153" t="s">
        <v>50</v>
      </c>
      <c r="U409" s="134"/>
      <c r="V409" s="134"/>
      <c r="W409" s="134"/>
      <c r="X409" s="97" t="str">
        <f t="shared" si="66"/>
        <v>2024-012 - Dallas IH 635 U-Turn Bridge</v>
      </c>
      <c r="Y409" s="97" t="str">
        <f>IFERROR(VLOOKUP($D409,PM!$A:$H,2,FALSE),"")</f>
        <v>Adam H. Goode</v>
      </c>
      <c r="Z409" s="98">
        <f t="shared" si="67"/>
        <v>45793</v>
      </c>
      <c r="AA409" s="98" t="str">
        <f t="shared" si="68"/>
        <v>Friday</v>
      </c>
      <c r="AB409" s="99" t="str">
        <f t="shared" si="69"/>
        <v>05/16/2025 3:22 PM</v>
      </c>
      <c r="AC409" s="100">
        <f t="shared" si="70"/>
        <v>367</v>
      </c>
      <c r="AD409" s="100" t="str">
        <f t="shared" si="71"/>
        <v>Not Approved On Time</v>
      </c>
      <c r="AE409" s="101">
        <f t="shared" si="72"/>
        <v>10</v>
      </c>
      <c r="AF409" s="124" t="str">
        <f t="shared" si="73"/>
        <v/>
      </c>
      <c r="AG409" s="101" t="str">
        <f t="shared" si="74"/>
        <v>422 6048B - BR SDWK F P S</v>
      </c>
      <c r="AH409" s="101" t="str">
        <f t="shared" si="75"/>
        <v>240694 - Jesus A. Quiroga</v>
      </c>
      <c r="AI409" s="102" t="str">
        <f t="shared" si="76"/>
        <v>Ramiro Vazquez's Crew</v>
      </c>
    </row>
    <row r="410" spans="1:35" ht="15.75" x14ac:dyDescent="0.25">
      <c r="A410" s="153">
        <v>604871</v>
      </c>
      <c r="B410" s="153" t="s">
        <v>830</v>
      </c>
      <c r="C410" s="153" t="s">
        <v>831</v>
      </c>
      <c r="D410" s="153" t="s">
        <v>142</v>
      </c>
      <c r="E410" s="153" t="s">
        <v>143</v>
      </c>
      <c r="F410" s="153" t="s">
        <v>1282</v>
      </c>
      <c r="G410" s="153" t="s">
        <v>1283</v>
      </c>
      <c r="H410" s="153" t="s">
        <v>558</v>
      </c>
      <c r="I410" s="153">
        <v>4</v>
      </c>
      <c r="J410" s="154">
        <v>45793</v>
      </c>
      <c r="K410" s="153" t="s">
        <v>48</v>
      </c>
      <c r="L410" s="153"/>
      <c r="M410" s="153" t="s">
        <v>626</v>
      </c>
      <c r="N410" s="153" t="s">
        <v>49</v>
      </c>
      <c r="O410" s="153" t="s">
        <v>137</v>
      </c>
      <c r="P410" s="153" t="s">
        <v>3637</v>
      </c>
      <c r="Q410" s="153"/>
      <c r="R410" s="153" t="s">
        <v>50</v>
      </c>
      <c r="S410" s="153"/>
      <c r="T410" s="153" t="s">
        <v>50</v>
      </c>
      <c r="U410" s="134"/>
      <c r="V410" s="134"/>
      <c r="W410" s="134"/>
      <c r="X410" s="97" t="str">
        <f t="shared" si="66"/>
        <v>2024-012 - Dallas IH 635 U-Turn Bridge</v>
      </c>
      <c r="Y410" s="97" t="str">
        <f>IFERROR(VLOOKUP($D410,PM!$A:$H,2,FALSE),"")</f>
        <v>Adam H. Goode</v>
      </c>
      <c r="Z410" s="98">
        <f t="shared" si="67"/>
        <v>45793</v>
      </c>
      <c r="AA410" s="98" t="str">
        <f t="shared" si="68"/>
        <v>Friday</v>
      </c>
      <c r="AB410" s="99" t="str">
        <f t="shared" si="69"/>
        <v>05/16/2025 3:15 PM</v>
      </c>
      <c r="AC410" s="100">
        <f t="shared" si="70"/>
        <v>367</v>
      </c>
      <c r="AD410" s="100" t="str">
        <f t="shared" si="71"/>
        <v>Not Approved On Time</v>
      </c>
      <c r="AE410" s="101">
        <f t="shared" si="72"/>
        <v>4</v>
      </c>
      <c r="AF410" s="124" t="str">
        <f t="shared" si="73"/>
        <v/>
      </c>
      <c r="AG410" s="101" t="str">
        <f t="shared" si="74"/>
        <v>451 6032D - RET C221 Dowel</v>
      </c>
      <c r="AH410" s="101" t="str">
        <f t="shared" si="75"/>
        <v>240743 - Juan C. Vasquez</v>
      </c>
      <c r="AI410" s="102" t="str">
        <f t="shared" si="76"/>
        <v>Juan C. Vasquez's Crew</v>
      </c>
    </row>
    <row r="411" spans="1:35" ht="15.75" x14ac:dyDescent="0.25">
      <c r="A411" s="153">
        <v>604872</v>
      </c>
      <c r="B411" s="153" t="s">
        <v>830</v>
      </c>
      <c r="C411" s="153" t="s">
        <v>831</v>
      </c>
      <c r="D411" s="153" t="s">
        <v>142</v>
      </c>
      <c r="E411" s="153" t="s">
        <v>143</v>
      </c>
      <c r="F411" s="153" t="s">
        <v>2608</v>
      </c>
      <c r="G411" s="153" t="s">
        <v>2609</v>
      </c>
      <c r="H411" s="153" t="s">
        <v>558</v>
      </c>
      <c r="I411" s="153">
        <v>4</v>
      </c>
      <c r="J411" s="154">
        <v>45793</v>
      </c>
      <c r="K411" s="153" t="s">
        <v>48</v>
      </c>
      <c r="L411" s="153"/>
      <c r="M411" s="153" t="s">
        <v>626</v>
      </c>
      <c r="N411" s="153" t="s">
        <v>49</v>
      </c>
      <c r="O411" s="153" t="s">
        <v>137</v>
      </c>
      <c r="P411" s="153" t="s">
        <v>3637</v>
      </c>
      <c r="Q411" s="153"/>
      <c r="R411" s="153" t="s">
        <v>50</v>
      </c>
      <c r="S411" s="153"/>
      <c r="T411" s="153" t="s">
        <v>50</v>
      </c>
      <c r="U411" s="134"/>
      <c r="V411" s="134"/>
      <c r="W411" s="134"/>
      <c r="X411" s="97" t="str">
        <f t="shared" si="66"/>
        <v>2024-012 - Dallas IH 635 U-Turn Bridge</v>
      </c>
      <c r="Y411" s="97" t="str">
        <f>IFERROR(VLOOKUP($D411,PM!$A:$H,2,FALSE),"")</f>
        <v>Adam H. Goode</v>
      </c>
      <c r="Z411" s="98">
        <f t="shared" si="67"/>
        <v>45793</v>
      </c>
      <c r="AA411" s="98" t="str">
        <f t="shared" si="68"/>
        <v>Friday</v>
      </c>
      <c r="AB411" s="99" t="str">
        <f t="shared" si="69"/>
        <v>05/16/2025 3:15 PM</v>
      </c>
      <c r="AC411" s="100">
        <f t="shared" si="70"/>
        <v>367</v>
      </c>
      <c r="AD411" s="100" t="str">
        <f t="shared" si="71"/>
        <v>Not Approved On Time</v>
      </c>
      <c r="AE411" s="101">
        <f t="shared" si="72"/>
        <v>4</v>
      </c>
      <c r="AF411" s="124" t="str">
        <f t="shared" si="73"/>
        <v/>
      </c>
      <c r="AG411" s="101" t="str">
        <f t="shared" si="74"/>
        <v>422 6048A - BR SDWK Ins Dowels</v>
      </c>
      <c r="AH411" s="101" t="str">
        <f t="shared" si="75"/>
        <v>240743 - Juan C. Vasquez</v>
      </c>
      <c r="AI411" s="102" t="str">
        <f t="shared" si="76"/>
        <v>Juan C. Vasquez's Crew</v>
      </c>
    </row>
    <row r="412" spans="1:35" ht="15.75" x14ac:dyDescent="0.25">
      <c r="A412" s="153">
        <v>604922</v>
      </c>
      <c r="B412" s="153" t="s">
        <v>918</v>
      </c>
      <c r="C412" s="153" t="s">
        <v>919</v>
      </c>
      <c r="D412" s="153" t="s">
        <v>95</v>
      </c>
      <c r="E412" s="153" t="s">
        <v>96</v>
      </c>
      <c r="F412" s="153" t="s">
        <v>1964</v>
      </c>
      <c r="G412" s="153" t="s">
        <v>1965</v>
      </c>
      <c r="H412" s="153" t="s">
        <v>558</v>
      </c>
      <c r="I412" s="153">
        <v>11</v>
      </c>
      <c r="J412" s="154">
        <v>45793</v>
      </c>
      <c r="K412" s="153" t="s">
        <v>48</v>
      </c>
      <c r="L412" s="153"/>
      <c r="M412" s="153"/>
      <c r="N412" s="153"/>
      <c r="O412" s="153" t="s">
        <v>919</v>
      </c>
      <c r="P412" s="153" t="s">
        <v>3639</v>
      </c>
      <c r="Q412" s="153"/>
      <c r="R412" s="153" t="s">
        <v>50</v>
      </c>
      <c r="S412" s="153"/>
      <c r="T412" s="153" t="s">
        <v>50</v>
      </c>
      <c r="U412" s="134"/>
      <c r="V412" s="134"/>
      <c r="W412" s="134"/>
      <c r="X412" s="97" t="str">
        <f t="shared" si="66"/>
        <v>2024-004 - City of Dallas Sidewalk 2024</v>
      </c>
      <c r="Y412" s="97" t="str">
        <f>IFERROR(VLOOKUP($D412,PM!$A:$H,2,FALSE),"")</f>
        <v>Adam H. Goode</v>
      </c>
      <c r="Z412" s="98">
        <f t="shared" si="67"/>
        <v>45793</v>
      </c>
      <c r="AA412" s="98" t="str">
        <f t="shared" si="68"/>
        <v>Friday</v>
      </c>
      <c r="AB412" s="99" t="str">
        <f t="shared" si="69"/>
        <v>05/16/2025 7:04 PM</v>
      </c>
      <c r="AC412" s="100">
        <f t="shared" si="70"/>
        <v>367</v>
      </c>
      <c r="AD412" s="100" t="str">
        <f t="shared" si="71"/>
        <v>Not Approved On Time</v>
      </c>
      <c r="AE412" s="101">
        <f t="shared" si="72"/>
        <v>11</v>
      </c>
      <c r="AF412" s="124" t="str">
        <f t="shared" si="73"/>
        <v/>
      </c>
      <c r="AG412" s="101" t="str">
        <f t="shared" si="74"/>
        <v>110 4000A - 100 SDW EXCAVATION</v>
      </c>
      <c r="AH412" s="101" t="str">
        <f t="shared" si="75"/>
        <v>240820 - Garrett Briscoe</v>
      </c>
      <c r="AI412" s="102" t="str">
        <f t="shared" si="76"/>
        <v/>
      </c>
    </row>
    <row r="413" spans="1:35" ht="15.75" x14ac:dyDescent="0.25">
      <c r="A413" s="153">
        <v>604869</v>
      </c>
      <c r="B413" s="153" t="s">
        <v>1973</v>
      </c>
      <c r="C413" s="153" t="s">
        <v>1974</v>
      </c>
      <c r="D413" s="153" t="s">
        <v>142</v>
      </c>
      <c r="E413" s="153" t="s">
        <v>143</v>
      </c>
      <c r="F413" s="153" t="s">
        <v>1282</v>
      </c>
      <c r="G413" s="153" t="s">
        <v>1283</v>
      </c>
      <c r="H413" s="153" t="s">
        <v>558</v>
      </c>
      <c r="I413" s="153">
        <v>5</v>
      </c>
      <c r="J413" s="154">
        <v>45793</v>
      </c>
      <c r="K413" s="153" t="s">
        <v>48</v>
      </c>
      <c r="L413" s="153"/>
      <c r="M413" s="153" t="s">
        <v>626</v>
      </c>
      <c r="N413" s="153" t="s">
        <v>49</v>
      </c>
      <c r="O413" s="153" t="s">
        <v>137</v>
      </c>
      <c r="P413" s="153" t="s">
        <v>3637</v>
      </c>
      <c r="Q413" s="153"/>
      <c r="R413" s="153" t="s">
        <v>50</v>
      </c>
      <c r="S413" s="153"/>
      <c r="T413" s="153" t="s">
        <v>50</v>
      </c>
      <c r="U413" s="134"/>
      <c r="V413" s="134"/>
      <c r="W413" s="134"/>
      <c r="X413" s="97" t="str">
        <f t="shared" si="66"/>
        <v>2024-012 - Dallas IH 635 U-Turn Bridge</v>
      </c>
      <c r="Y413" s="97" t="str">
        <f>IFERROR(VLOOKUP($D413,PM!$A:$H,2,FALSE),"")</f>
        <v>Adam H. Goode</v>
      </c>
      <c r="Z413" s="98">
        <f t="shared" si="67"/>
        <v>45793</v>
      </c>
      <c r="AA413" s="98" t="str">
        <f t="shared" si="68"/>
        <v>Friday</v>
      </c>
      <c r="AB413" s="99" t="str">
        <f t="shared" si="69"/>
        <v>05/16/2025 3:15 PM</v>
      </c>
      <c r="AC413" s="100">
        <f t="shared" si="70"/>
        <v>367</v>
      </c>
      <c r="AD413" s="100" t="str">
        <f t="shared" si="71"/>
        <v>Not Approved On Time</v>
      </c>
      <c r="AE413" s="101">
        <f t="shared" si="72"/>
        <v>5</v>
      </c>
      <c r="AF413" s="124" t="str">
        <f t="shared" si="73"/>
        <v/>
      </c>
      <c r="AG413" s="101" t="str">
        <f t="shared" si="74"/>
        <v>451 6032D - RET C221 Dowel</v>
      </c>
      <c r="AH413" s="101" t="str">
        <f t="shared" si="75"/>
        <v>240744 - Juan G. Soriano Chacon</v>
      </c>
      <c r="AI413" s="102" t="str">
        <f t="shared" si="76"/>
        <v>Juan C. Vasquez's Crew</v>
      </c>
    </row>
    <row r="414" spans="1:35" ht="15.75" x14ac:dyDescent="0.25">
      <c r="A414" s="153">
        <v>604870</v>
      </c>
      <c r="B414" s="153" t="s">
        <v>1973</v>
      </c>
      <c r="C414" s="153" t="s">
        <v>1974</v>
      </c>
      <c r="D414" s="153" t="s">
        <v>142</v>
      </c>
      <c r="E414" s="153" t="s">
        <v>143</v>
      </c>
      <c r="F414" s="153" t="s">
        <v>2608</v>
      </c>
      <c r="G414" s="153" t="s">
        <v>2609</v>
      </c>
      <c r="H414" s="153" t="s">
        <v>558</v>
      </c>
      <c r="I414" s="153">
        <v>5</v>
      </c>
      <c r="J414" s="154">
        <v>45793</v>
      </c>
      <c r="K414" s="153" t="s">
        <v>48</v>
      </c>
      <c r="L414" s="153"/>
      <c r="M414" s="153" t="s">
        <v>626</v>
      </c>
      <c r="N414" s="153" t="s">
        <v>49</v>
      </c>
      <c r="O414" s="153" t="s">
        <v>137</v>
      </c>
      <c r="P414" s="153" t="s">
        <v>3637</v>
      </c>
      <c r="Q414" s="153"/>
      <c r="R414" s="153" t="s">
        <v>50</v>
      </c>
      <c r="S414" s="153"/>
      <c r="T414" s="153" t="s">
        <v>50</v>
      </c>
      <c r="U414" s="134"/>
      <c r="V414" s="134"/>
      <c r="W414" s="134"/>
      <c r="X414" s="97" t="str">
        <f t="shared" si="66"/>
        <v>2024-012 - Dallas IH 635 U-Turn Bridge</v>
      </c>
      <c r="Y414" s="97" t="str">
        <f>IFERROR(VLOOKUP($D414,PM!$A:$H,2,FALSE),"")</f>
        <v>Adam H. Goode</v>
      </c>
      <c r="Z414" s="98">
        <f t="shared" si="67"/>
        <v>45793</v>
      </c>
      <c r="AA414" s="98" t="str">
        <f t="shared" si="68"/>
        <v>Friday</v>
      </c>
      <c r="AB414" s="99" t="str">
        <f t="shared" si="69"/>
        <v>05/16/2025 3:15 PM</v>
      </c>
      <c r="AC414" s="100">
        <f t="shared" si="70"/>
        <v>367</v>
      </c>
      <c r="AD414" s="100" t="str">
        <f t="shared" si="71"/>
        <v>Not Approved On Time</v>
      </c>
      <c r="AE414" s="101">
        <f t="shared" si="72"/>
        <v>5</v>
      </c>
      <c r="AF414" s="124" t="str">
        <f t="shared" si="73"/>
        <v/>
      </c>
      <c r="AG414" s="101" t="str">
        <f t="shared" si="74"/>
        <v>422 6048A - BR SDWK Ins Dowels</v>
      </c>
      <c r="AH414" s="101" t="str">
        <f t="shared" si="75"/>
        <v>240744 - Juan G. Soriano Chacon</v>
      </c>
      <c r="AI414" s="102" t="str">
        <f t="shared" si="76"/>
        <v>Juan C. Vasquez's Crew</v>
      </c>
    </row>
    <row r="415" spans="1:35" ht="15.75" x14ac:dyDescent="0.25">
      <c r="A415" s="153">
        <v>604884</v>
      </c>
      <c r="B415" s="153" t="s">
        <v>837</v>
      </c>
      <c r="C415" s="153" t="s">
        <v>836</v>
      </c>
      <c r="D415" s="153" t="s">
        <v>142</v>
      </c>
      <c r="E415" s="153" t="s">
        <v>143</v>
      </c>
      <c r="F415" s="153" t="s">
        <v>1190</v>
      </c>
      <c r="G415" s="153" t="s">
        <v>1191</v>
      </c>
      <c r="H415" s="153" t="s">
        <v>558</v>
      </c>
      <c r="I415" s="153">
        <v>8</v>
      </c>
      <c r="J415" s="154">
        <v>45793</v>
      </c>
      <c r="K415" s="153" t="s">
        <v>48</v>
      </c>
      <c r="L415" s="153"/>
      <c r="M415" s="153" t="s">
        <v>627</v>
      </c>
      <c r="N415" s="153" t="s">
        <v>49</v>
      </c>
      <c r="O415" s="153" t="s">
        <v>137</v>
      </c>
      <c r="P415" s="153" t="s">
        <v>3638</v>
      </c>
      <c r="Q415" s="153"/>
      <c r="R415" s="153" t="s">
        <v>50</v>
      </c>
      <c r="S415" s="153"/>
      <c r="T415" s="153" t="s">
        <v>50</v>
      </c>
      <c r="U415" s="134"/>
      <c r="V415" s="134"/>
      <c r="W415" s="134"/>
      <c r="X415" s="97" t="str">
        <f t="shared" si="66"/>
        <v>2024-012 - Dallas IH 635 U-Turn Bridge</v>
      </c>
      <c r="Y415" s="97" t="str">
        <f>IFERROR(VLOOKUP($D415,PM!$A:$H,2,FALSE),"")</f>
        <v>Adam H. Goode</v>
      </c>
      <c r="Z415" s="98">
        <f t="shared" si="67"/>
        <v>45793</v>
      </c>
      <c r="AA415" s="98" t="str">
        <f t="shared" si="68"/>
        <v>Friday</v>
      </c>
      <c r="AB415" s="99" t="str">
        <f t="shared" si="69"/>
        <v>05/16/2025 3:22 PM</v>
      </c>
      <c r="AC415" s="100">
        <f t="shared" si="70"/>
        <v>367</v>
      </c>
      <c r="AD415" s="100" t="str">
        <f t="shared" si="71"/>
        <v>Not Approved On Time</v>
      </c>
      <c r="AE415" s="101">
        <f t="shared" si="72"/>
        <v>8</v>
      </c>
      <c r="AF415" s="124" t="str">
        <f t="shared" si="73"/>
        <v/>
      </c>
      <c r="AG415" s="101" t="str">
        <f t="shared" si="74"/>
        <v>422 6048B - BR SDWK F P S</v>
      </c>
      <c r="AH415" s="101" t="str">
        <f t="shared" si="75"/>
        <v>240624 - Ramiro Vazquez De La Cruz</v>
      </c>
      <c r="AI415" s="102" t="str">
        <f t="shared" si="76"/>
        <v>Ramiro Vazquez's Crew</v>
      </c>
    </row>
    <row r="416" spans="1:35" ht="15.75" x14ac:dyDescent="0.25">
      <c r="A416" s="153">
        <v>604891</v>
      </c>
      <c r="B416" s="153" t="s">
        <v>938</v>
      </c>
      <c r="C416" s="153" t="s">
        <v>939</v>
      </c>
      <c r="D416" s="153" t="s">
        <v>142</v>
      </c>
      <c r="E416" s="153" t="s">
        <v>143</v>
      </c>
      <c r="F416" s="153" t="s">
        <v>1190</v>
      </c>
      <c r="G416" s="153" t="s">
        <v>1191</v>
      </c>
      <c r="H416" s="153" t="s">
        <v>558</v>
      </c>
      <c r="I416" s="153">
        <v>8</v>
      </c>
      <c r="J416" s="154">
        <v>45793</v>
      </c>
      <c r="K416" s="153" t="s">
        <v>48</v>
      </c>
      <c r="L416" s="153"/>
      <c r="M416" s="153" t="s">
        <v>627</v>
      </c>
      <c r="N416" s="153" t="s">
        <v>49</v>
      </c>
      <c r="O416" s="153" t="s">
        <v>137</v>
      </c>
      <c r="P416" s="153" t="s">
        <v>3638</v>
      </c>
      <c r="Q416" s="153"/>
      <c r="R416" s="153" t="s">
        <v>50</v>
      </c>
      <c r="S416" s="153"/>
      <c r="T416" s="153" t="s">
        <v>50</v>
      </c>
      <c r="U416" s="134"/>
      <c r="V416" s="134"/>
      <c r="W416" s="134"/>
      <c r="X416" s="97" t="str">
        <f t="shared" si="66"/>
        <v>2024-012 - Dallas IH 635 U-Turn Bridge</v>
      </c>
      <c r="Y416" s="97" t="str">
        <f>IFERROR(VLOOKUP($D416,PM!$A:$H,2,FALSE),"")</f>
        <v>Adam H. Goode</v>
      </c>
      <c r="Z416" s="98">
        <f t="shared" si="67"/>
        <v>45793</v>
      </c>
      <c r="AA416" s="98" t="str">
        <f t="shared" si="68"/>
        <v>Friday</v>
      </c>
      <c r="AB416" s="99" t="str">
        <f t="shared" si="69"/>
        <v>05/16/2025 3:22 PM</v>
      </c>
      <c r="AC416" s="100">
        <f t="shared" si="70"/>
        <v>367</v>
      </c>
      <c r="AD416" s="100" t="str">
        <f t="shared" si="71"/>
        <v>Not Approved On Time</v>
      </c>
      <c r="AE416" s="101">
        <f t="shared" si="72"/>
        <v>8</v>
      </c>
      <c r="AF416" s="124" t="str">
        <f t="shared" si="73"/>
        <v/>
      </c>
      <c r="AG416" s="101" t="str">
        <f t="shared" si="74"/>
        <v>422 6048B - BR SDWK F P S</v>
      </c>
      <c r="AH416" s="101" t="str">
        <f t="shared" si="75"/>
        <v>240566 - Juan R. Rivera Jr</v>
      </c>
      <c r="AI416" s="102" t="str">
        <f t="shared" si="76"/>
        <v>Ramiro Vazquez's Crew</v>
      </c>
    </row>
    <row r="417" spans="1:35" ht="15.75" x14ac:dyDescent="0.25">
      <c r="A417" s="153">
        <v>604886</v>
      </c>
      <c r="B417" s="153" t="s">
        <v>938</v>
      </c>
      <c r="C417" s="153" t="s">
        <v>939</v>
      </c>
      <c r="D417" s="153" t="s">
        <v>142</v>
      </c>
      <c r="E417" s="153" t="s">
        <v>143</v>
      </c>
      <c r="F417" s="153" t="s">
        <v>2016</v>
      </c>
      <c r="G417" s="153" t="s">
        <v>2017</v>
      </c>
      <c r="H417" s="153" t="s">
        <v>558</v>
      </c>
      <c r="I417" s="153">
        <v>2</v>
      </c>
      <c r="J417" s="154">
        <v>45793</v>
      </c>
      <c r="K417" s="153" t="s">
        <v>48</v>
      </c>
      <c r="L417" s="153"/>
      <c r="M417" s="153" t="s">
        <v>627</v>
      </c>
      <c r="N417" s="153" t="s">
        <v>49</v>
      </c>
      <c r="O417" s="153" t="s">
        <v>137</v>
      </c>
      <c r="P417" s="153" t="s">
        <v>3638</v>
      </c>
      <c r="Q417" s="153"/>
      <c r="R417" s="153" t="s">
        <v>50</v>
      </c>
      <c r="S417" s="153"/>
      <c r="T417" s="153" t="s">
        <v>50</v>
      </c>
      <c r="U417" s="134"/>
      <c r="V417" s="134"/>
      <c r="W417" s="134"/>
      <c r="X417" s="97" t="str">
        <f t="shared" si="66"/>
        <v>2024-012 - Dallas IH 635 U-Turn Bridge</v>
      </c>
      <c r="Y417" s="97" t="str">
        <f>IFERROR(VLOOKUP($D417,PM!$A:$H,2,FALSE),"")</f>
        <v>Adam H. Goode</v>
      </c>
      <c r="Z417" s="98">
        <f t="shared" si="67"/>
        <v>45793</v>
      </c>
      <c r="AA417" s="98" t="str">
        <f t="shared" si="68"/>
        <v>Friday</v>
      </c>
      <c r="AB417" s="99" t="str">
        <f t="shared" si="69"/>
        <v>05/16/2025 3:22 PM</v>
      </c>
      <c r="AC417" s="100">
        <f t="shared" si="70"/>
        <v>367</v>
      </c>
      <c r="AD417" s="100" t="str">
        <f t="shared" si="71"/>
        <v>Not Approved On Time</v>
      </c>
      <c r="AE417" s="101">
        <f t="shared" si="72"/>
        <v>2</v>
      </c>
      <c r="AF417" s="124" t="str">
        <f t="shared" si="73"/>
        <v/>
      </c>
      <c r="AG417" s="101" t="str">
        <f t="shared" si="74"/>
        <v>168 6001A - VEGETATIVE WATERING</v>
      </c>
      <c r="AH417" s="101" t="str">
        <f t="shared" si="75"/>
        <v>240566 - Juan R. Rivera Jr</v>
      </c>
      <c r="AI417" s="102" t="str">
        <f t="shared" si="76"/>
        <v>Ramiro Vazquez's Crew</v>
      </c>
    </row>
    <row r="418" spans="1:35" ht="15.75" x14ac:dyDescent="0.25">
      <c r="A418" s="153">
        <v>604888</v>
      </c>
      <c r="B418" s="153" t="s">
        <v>778</v>
      </c>
      <c r="C418" s="153" t="s">
        <v>779</v>
      </c>
      <c r="D418" s="153" t="s">
        <v>142</v>
      </c>
      <c r="E418" s="153" t="s">
        <v>143</v>
      </c>
      <c r="F418" s="153" t="s">
        <v>1190</v>
      </c>
      <c r="G418" s="153" t="s">
        <v>1191</v>
      </c>
      <c r="H418" s="153" t="s">
        <v>558</v>
      </c>
      <c r="I418" s="153">
        <v>10</v>
      </c>
      <c r="J418" s="154">
        <v>45793</v>
      </c>
      <c r="K418" s="153" t="s">
        <v>48</v>
      </c>
      <c r="L418" s="153"/>
      <c r="M418" s="153" t="s">
        <v>627</v>
      </c>
      <c r="N418" s="153" t="s">
        <v>49</v>
      </c>
      <c r="O418" s="153" t="s">
        <v>137</v>
      </c>
      <c r="P418" s="153" t="s">
        <v>3638</v>
      </c>
      <c r="Q418" s="153"/>
      <c r="R418" s="153" t="s">
        <v>50</v>
      </c>
      <c r="S418" s="153"/>
      <c r="T418" s="153" t="s">
        <v>50</v>
      </c>
      <c r="U418" s="134"/>
      <c r="V418" s="134"/>
      <c r="W418" s="134"/>
      <c r="X418" s="97" t="str">
        <f t="shared" si="66"/>
        <v>2024-012 - Dallas IH 635 U-Turn Bridge</v>
      </c>
      <c r="Y418" s="97" t="str">
        <f>IFERROR(VLOOKUP($D418,PM!$A:$H,2,FALSE),"")</f>
        <v>Adam H. Goode</v>
      </c>
      <c r="Z418" s="98">
        <f t="shared" si="67"/>
        <v>45793</v>
      </c>
      <c r="AA418" s="98" t="str">
        <f t="shared" si="68"/>
        <v>Friday</v>
      </c>
      <c r="AB418" s="99" t="str">
        <f t="shared" si="69"/>
        <v>05/16/2025 3:22 PM</v>
      </c>
      <c r="AC418" s="100">
        <f t="shared" si="70"/>
        <v>367</v>
      </c>
      <c r="AD418" s="100" t="str">
        <f t="shared" si="71"/>
        <v>Not Approved On Time</v>
      </c>
      <c r="AE418" s="101">
        <f t="shared" si="72"/>
        <v>10</v>
      </c>
      <c r="AF418" s="124" t="str">
        <f t="shared" si="73"/>
        <v/>
      </c>
      <c r="AG418" s="101" t="str">
        <f t="shared" si="74"/>
        <v>422 6048B - BR SDWK F P S</v>
      </c>
      <c r="AH418" s="101" t="str">
        <f t="shared" si="75"/>
        <v>240755 - Armando D. Reyes</v>
      </c>
      <c r="AI418" s="102" t="str">
        <f t="shared" si="76"/>
        <v>Ramiro Vazquez's Crew</v>
      </c>
    </row>
    <row r="419" spans="1:35" ht="15.75" x14ac:dyDescent="0.25">
      <c r="A419" s="153">
        <v>604889</v>
      </c>
      <c r="B419" s="153" t="s">
        <v>1107</v>
      </c>
      <c r="C419" s="153" t="s">
        <v>1108</v>
      </c>
      <c r="D419" s="153" t="s">
        <v>142</v>
      </c>
      <c r="E419" s="153" t="s">
        <v>143</v>
      </c>
      <c r="F419" s="153" t="s">
        <v>1190</v>
      </c>
      <c r="G419" s="153" t="s">
        <v>1191</v>
      </c>
      <c r="H419" s="153" t="s">
        <v>558</v>
      </c>
      <c r="I419" s="153">
        <v>10</v>
      </c>
      <c r="J419" s="154">
        <v>45793</v>
      </c>
      <c r="K419" s="153" t="s">
        <v>48</v>
      </c>
      <c r="L419" s="153"/>
      <c r="M419" s="153" t="s">
        <v>627</v>
      </c>
      <c r="N419" s="153" t="s">
        <v>49</v>
      </c>
      <c r="O419" s="153" t="s">
        <v>137</v>
      </c>
      <c r="P419" s="153" t="s">
        <v>3638</v>
      </c>
      <c r="Q419" s="153"/>
      <c r="R419" s="153" t="s">
        <v>50</v>
      </c>
      <c r="S419" s="153"/>
      <c r="T419" s="153" t="s">
        <v>50</v>
      </c>
      <c r="U419" s="134"/>
      <c r="V419" s="134"/>
      <c r="W419" s="134"/>
      <c r="X419" s="97" t="str">
        <f t="shared" si="66"/>
        <v>2024-012 - Dallas IH 635 U-Turn Bridge</v>
      </c>
      <c r="Y419" s="97" t="str">
        <f>IFERROR(VLOOKUP($D419,PM!$A:$H,2,FALSE),"")</f>
        <v>Adam H. Goode</v>
      </c>
      <c r="Z419" s="98">
        <f t="shared" si="67"/>
        <v>45793</v>
      </c>
      <c r="AA419" s="98" t="str">
        <f t="shared" si="68"/>
        <v>Friday</v>
      </c>
      <c r="AB419" s="99" t="str">
        <f t="shared" si="69"/>
        <v>05/16/2025 3:22 PM</v>
      </c>
      <c r="AC419" s="100">
        <f t="shared" si="70"/>
        <v>367</v>
      </c>
      <c r="AD419" s="100" t="str">
        <f t="shared" si="71"/>
        <v>Not Approved On Time</v>
      </c>
      <c r="AE419" s="101">
        <f t="shared" si="72"/>
        <v>10</v>
      </c>
      <c r="AF419" s="124" t="str">
        <f t="shared" si="73"/>
        <v/>
      </c>
      <c r="AG419" s="101" t="str">
        <f t="shared" si="74"/>
        <v>422 6048B - BR SDWK F P S</v>
      </c>
      <c r="AH419" s="101" t="str">
        <f t="shared" si="75"/>
        <v>240625 - Marco Rivas</v>
      </c>
      <c r="AI419" s="102" t="str">
        <f t="shared" si="76"/>
        <v>Ramiro Vazquez's Crew</v>
      </c>
    </row>
    <row r="420" spans="1:35" ht="15.75" x14ac:dyDescent="0.25">
      <c r="A420" s="153">
        <v>604879</v>
      </c>
      <c r="B420" s="153" t="s">
        <v>1124</v>
      </c>
      <c r="C420" s="153" t="s">
        <v>1125</v>
      </c>
      <c r="D420" s="153" t="s">
        <v>142</v>
      </c>
      <c r="E420" s="153" t="s">
        <v>143</v>
      </c>
      <c r="F420" s="153" t="s">
        <v>1282</v>
      </c>
      <c r="G420" s="153" t="s">
        <v>1283</v>
      </c>
      <c r="H420" s="153" t="s">
        <v>558</v>
      </c>
      <c r="I420" s="153">
        <v>5</v>
      </c>
      <c r="J420" s="154">
        <v>45793</v>
      </c>
      <c r="K420" s="153" t="s">
        <v>48</v>
      </c>
      <c r="L420" s="153"/>
      <c r="M420" s="153" t="s">
        <v>626</v>
      </c>
      <c r="N420" s="153" t="s">
        <v>49</v>
      </c>
      <c r="O420" s="153" t="s">
        <v>137</v>
      </c>
      <c r="P420" s="153" t="s">
        <v>3637</v>
      </c>
      <c r="Q420" s="153"/>
      <c r="R420" s="153" t="s">
        <v>50</v>
      </c>
      <c r="S420" s="153"/>
      <c r="T420" s="153" t="s">
        <v>50</v>
      </c>
      <c r="U420" s="134"/>
      <c r="V420" s="134"/>
      <c r="W420" s="134"/>
      <c r="X420" s="97" t="str">
        <f t="shared" si="66"/>
        <v>2024-012 - Dallas IH 635 U-Turn Bridge</v>
      </c>
      <c r="Y420" s="97" t="str">
        <f>IFERROR(VLOOKUP($D420,PM!$A:$H,2,FALSE),"")</f>
        <v>Adam H. Goode</v>
      </c>
      <c r="Z420" s="98">
        <f t="shared" si="67"/>
        <v>45793</v>
      </c>
      <c r="AA420" s="98" t="str">
        <f t="shared" si="68"/>
        <v>Friday</v>
      </c>
      <c r="AB420" s="99" t="str">
        <f t="shared" si="69"/>
        <v>05/16/2025 3:15 PM</v>
      </c>
      <c r="AC420" s="100">
        <f t="shared" si="70"/>
        <v>367</v>
      </c>
      <c r="AD420" s="100" t="str">
        <f t="shared" si="71"/>
        <v>Not Approved On Time</v>
      </c>
      <c r="AE420" s="101">
        <f t="shared" si="72"/>
        <v>5</v>
      </c>
      <c r="AF420" s="124" t="str">
        <f t="shared" si="73"/>
        <v/>
      </c>
      <c r="AG420" s="101" t="str">
        <f t="shared" si="74"/>
        <v>451 6032D - RET C221 Dowel</v>
      </c>
      <c r="AH420" s="101" t="str">
        <f t="shared" si="75"/>
        <v>240817 - Bryan A. Hernandez</v>
      </c>
      <c r="AI420" s="102" t="str">
        <f t="shared" si="76"/>
        <v>Juan C. Vasquez's Crew</v>
      </c>
    </row>
    <row r="421" spans="1:35" ht="15.75" x14ac:dyDescent="0.25">
      <c r="A421" s="153">
        <v>604880</v>
      </c>
      <c r="B421" s="153" t="s">
        <v>1124</v>
      </c>
      <c r="C421" s="153" t="s">
        <v>1125</v>
      </c>
      <c r="D421" s="153" t="s">
        <v>142</v>
      </c>
      <c r="E421" s="153" t="s">
        <v>143</v>
      </c>
      <c r="F421" s="153" t="s">
        <v>2608</v>
      </c>
      <c r="G421" s="153" t="s">
        <v>2609</v>
      </c>
      <c r="H421" s="153" t="s">
        <v>558</v>
      </c>
      <c r="I421" s="153">
        <v>5</v>
      </c>
      <c r="J421" s="154">
        <v>45793</v>
      </c>
      <c r="K421" s="153" t="s">
        <v>48</v>
      </c>
      <c r="L421" s="153"/>
      <c r="M421" s="153" t="s">
        <v>626</v>
      </c>
      <c r="N421" s="153" t="s">
        <v>49</v>
      </c>
      <c r="O421" s="153" t="s">
        <v>137</v>
      </c>
      <c r="P421" s="153" t="s">
        <v>3637</v>
      </c>
      <c r="Q421" s="153"/>
      <c r="R421" s="153" t="s">
        <v>50</v>
      </c>
      <c r="S421" s="153"/>
      <c r="T421" s="153" t="s">
        <v>50</v>
      </c>
      <c r="U421" s="134"/>
      <c r="V421" s="134"/>
      <c r="W421" s="134"/>
      <c r="X421" s="97" t="str">
        <f t="shared" si="66"/>
        <v>2024-012 - Dallas IH 635 U-Turn Bridge</v>
      </c>
      <c r="Y421" s="97" t="str">
        <f>IFERROR(VLOOKUP($D421,PM!$A:$H,2,FALSE),"")</f>
        <v>Adam H. Goode</v>
      </c>
      <c r="Z421" s="98">
        <f t="shared" si="67"/>
        <v>45793</v>
      </c>
      <c r="AA421" s="98" t="str">
        <f t="shared" si="68"/>
        <v>Friday</v>
      </c>
      <c r="AB421" s="99" t="str">
        <f t="shared" si="69"/>
        <v>05/16/2025 3:15 PM</v>
      </c>
      <c r="AC421" s="100">
        <f t="shared" si="70"/>
        <v>367</v>
      </c>
      <c r="AD421" s="100" t="str">
        <f t="shared" si="71"/>
        <v>Not Approved On Time</v>
      </c>
      <c r="AE421" s="101">
        <f t="shared" si="72"/>
        <v>5</v>
      </c>
      <c r="AF421" s="124" t="str">
        <f t="shared" si="73"/>
        <v/>
      </c>
      <c r="AG421" s="101" t="str">
        <f t="shared" si="74"/>
        <v>422 6048A - BR SDWK Ins Dowels</v>
      </c>
      <c r="AH421" s="101" t="str">
        <f t="shared" si="75"/>
        <v>240817 - Bryan A. Hernandez</v>
      </c>
      <c r="AI421" s="102" t="str">
        <f t="shared" si="76"/>
        <v>Juan C. Vasquez's Crew</v>
      </c>
    </row>
    <row r="422" spans="1:35" ht="15.75" x14ac:dyDescent="0.25">
      <c r="A422" s="153">
        <v>604875</v>
      </c>
      <c r="B422" s="153" t="s">
        <v>1976</v>
      </c>
      <c r="C422" s="153" t="s">
        <v>1977</v>
      </c>
      <c r="D422" s="153" t="s">
        <v>142</v>
      </c>
      <c r="E422" s="153" t="s">
        <v>143</v>
      </c>
      <c r="F422" s="153" t="s">
        <v>1282</v>
      </c>
      <c r="G422" s="153" t="s">
        <v>1283</v>
      </c>
      <c r="H422" s="153" t="s">
        <v>558</v>
      </c>
      <c r="I422" s="153">
        <v>5</v>
      </c>
      <c r="J422" s="154">
        <v>45793</v>
      </c>
      <c r="K422" s="153" t="s">
        <v>48</v>
      </c>
      <c r="L422" s="153"/>
      <c r="M422" s="153" t="s">
        <v>626</v>
      </c>
      <c r="N422" s="153" t="s">
        <v>49</v>
      </c>
      <c r="O422" s="153" t="s">
        <v>137</v>
      </c>
      <c r="P422" s="153" t="s">
        <v>3637</v>
      </c>
      <c r="Q422" s="153"/>
      <c r="R422" s="153" t="s">
        <v>50</v>
      </c>
      <c r="S422" s="153"/>
      <c r="T422" s="153" t="s">
        <v>50</v>
      </c>
      <c r="U422" s="134"/>
      <c r="V422" s="134"/>
      <c r="W422" s="134"/>
      <c r="X422" s="97" t="str">
        <f t="shared" si="66"/>
        <v>2024-012 - Dallas IH 635 U-Turn Bridge</v>
      </c>
      <c r="Y422" s="97" t="str">
        <f>IFERROR(VLOOKUP($D422,PM!$A:$H,2,FALSE),"")</f>
        <v>Adam H. Goode</v>
      </c>
      <c r="Z422" s="98">
        <f t="shared" si="67"/>
        <v>45793</v>
      </c>
      <c r="AA422" s="98" t="str">
        <f t="shared" si="68"/>
        <v>Friday</v>
      </c>
      <c r="AB422" s="99" t="str">
        <f t="shared" si="69"/>
        <v>05/16/2025 3:15 PM</v>
      </c>
      <c r="AC422" s="100">
        <f t="shared" si="70"/>
        <v>367</v>
      </c>
      <c r="AD422" s="100" t="str">
        <f t="shared" si="71"/>
        <v>Not Approved On Time</v>
      </c>
      <c r="AE422" s="101">
        <f t="shared" si="72"/>
        <v>5</v>
      </c>
      <c r="AF422" s="124" t="str">
        <f t="shared" si="73"/>
        <v/>
      </c>
      <c r="AG422" s="101" t="str">
        <f t="shared" si="74"/>
        <v>451 6032D - RET C221 Dowel</v>
      </c>
      <c r="AH422" s="101" t="str">
        <f t="shared" si="75"/>
        <v>240746 - Juan Vasquez Jr</v>
      </c>
      <c r="AI422" s="102" t="str">
        <f t="shared" si="76"/>
        <v>Juan C. Vasquez's Crew</v>
      </c>
    </row>
    <row r="423" spans="1:35" ht="15.75" x14ac:dyDescent="0.25">
      <c r="A423" s="153">
        <v>604876</v>
      </c>
      <c r="B423" s="153" t="s">
        <v>1976</v>
      </c>
      <c r="C423" s="153" t="s">
        <v>1977</v>
      </c>
      <c r="D423" s="153" t="s">
        <v>142</v>
      </c>
      <c r="E423" s="153" t="s">
        <v>143</v>
      </c>
      <c r="F423" s="153" t="s">
        <v>2608</v>
      </c>
      <c r="G423" s="153" t="s">
        <v>2609</v>
      </c>
      <c r="H423" s="153" t="s">
        <v>558</v>
      </c>
      <c r="I423" s="153">
        <v>5</v>
      </c>
      <c r="J423" s="154">
        <v>45793</v>
      </c>
      <c r="K423" s="153" t="s">
        <v>48</v>
      </c>
      <c r="L423" s="153"/>
      <c r="M423" s="153" t="s">
        <v>626</v>
      </c>
      <c r="N423" s="153" t="s">
        <v>49</v>
      </c>
      <c r="O423" s="153" t="s">
        <v>137</v>
      </c>
      <c r="P423" s="153" t="s">
        <v>3637</v>
      </c>
      <c r="Q423" s="153"/>
      <c r="R423" s="153" t="s">
        <v>50</v>
      </c>
      <c r="S423" s="153"/>
      <c r="T423" s="153" t="s">
        <v>50</v>
      </c>
      <c r="U423" s="134"/>
      <c r="V423" s="134"/>
      <c r="W423" s="134"/>
      <c r="X423" s="97" t="str">
        <f t="shared" si="66"/>
        <v>2024-012 - Dallas IH 635 U-Turn Bridge</v>
      </c>
      <c r="Y423" s="97" t="str">
        <f>IFERROR(VLOOKUP($D423,PM!$A:$H,2,FALSE),"")</f>
        <v>Adam H. Goode</v>
      </c>
      <c r="Z423" s="98">
        <f t="shared" si="67"/>
        <v>45793</v>
      </c>
      <c r="AA423" s="98" t="str">
        <f t="shared" si="68"/>
        <v>Friday</v>
      </c>
      <c r="AB423" s="99" t="str">
        <f t="shared" si="69"/>
        <v>05/16/2025 3:15 PM</v>
      </c>
      <c r="AC423" s="100">
        <f t="shared" si="70"/>
        <v>367</v>
      </c>
      <c r="AD423" s="100" t="str">
        <f t="shared" si="71"/>
        <v>Not Approved On Time</v>
      </c>
      <c r="AE423" s="101">
        <f t="shared" si="72"/>
        <v>5</v>
      </c>
      <c r="AF423" s="124" t="str">
        <f t="shared" si="73"/>
        <v/>
      </c>
      <c r="AG423" s="101" t="str">
        <f t="shared" si="74"/>
        <v>422 6048A - BR SDWK Ins Dowels</v>
      </c>
      <c r="AH423" s="101" t="str">
        <f t="shared" si="75"/>
        <v>240746 - Juan Vasquez Jr</v>
      </c>
      <c r="AI423" s="102" t="str">
        <f t="shared" si="76"/>
        <v>Juan C. Vasquez's Crew</v>
      </c>
    </row>
    <row r="424" spans="1:35" ht="15.75" x14ac:dyDescent="0.25">
      <c r="A424" s="153">
        <v>604877</v>
      </c>
      <c r="B424" s="153" t="s">
        <v>832</v>
      </c>
      <c r="C424" s="153" t="s">
        <v>833</v>
      </c>
      <c r="D424" s="153" t="s">
        <v>142</v>
      </c>
      <c r="E424" s="153" t="s">
        <v>143</v>
      </c>
      <c r="F424" s="153" t="s">
        <v>1282</v>
      </c>
      <c r="G424" s="153" t="s">
        <v>1283</v>
      </c>
      <c r="H424" s="153" t="s">
        <v>558</v>
      </c>
      <c r="I424" s="153">
        <v>5</v>
      </c>
      <c r="J424" s="154">
        <v>45793</v>
      </c>
      <c r="K424" s="153" t="s">
        <v>48</v>
      </c>
      <c r="L424" s="153"/>
      <c r="M424" s="153" t="s">
        <v>626</v>
      </c>
      <c r="N424" s="153" t="s">
        <v>49</v>
      </c>
      <c r="O424" s="153" t="s">
        <v>137</v>
      </c>
      <c r="P424" s="153" t="s">
        <v>3637</v>
      </c>
      <c r="Q424" s="153"/>
      <c r="R424" s="153" t="s">
        <v>50</v>
      </c>
      <c r="S424" s="153"/>
      <c r="T424" s="153" t="s">
        <v>50</v>
      </c>
      <c r="U424" s="134"/>
      <c r="V424" s="134"/>
      <c r="W424" s="134"/>
      <c r="X424" s="97" t="str">
        <f t="shared" si="66"/>
        <v>2024-012 - Dallas IH 635 U-Turn Bridge</v>
      </c>
      <c r="Y424" s="97" t="str">
        <f>IFERROR(VLOOKUP($D424,PM!$A:$H,2,FALSE),"")</f>
        <v>Adam H. Goode</v>
      </c>
      <c r="Z424" s="98">
        <f t="shared" si="67"/>
        <v>45793</v>
      </c>
      <c r="AA424" s="98" t="str">
        <f t="shared" si="68"/>
        <v>Friday</v>
      </c>
      <c r="AB424" s="99" t="str">
        <f t="shared" si="69"/>
        <v>05/16/2025 3:15 PM</v>
      </c>
      <c r="AC424" s="100">
        <f t="shared" si="70"/>
        <v>367</v>
      </c>
      <c r="AD424" s="100" t="str">
        <f t="shared" si="71"/>
        <v>Not Approved On Time</v>
      </c>
      <c r="AE424" s="101">
        <f t="shared" si="72"/>
        <v>5</v>
      </c>
      <c r="AF424" s="124" t="str">
        <f t="shared" si="73"/>
        <v/>
      </c>
      <c r="AG424" s="101" t="str">
        <f t="shared" si="74"/>
        <v>451 6032D - RET C221 Dowel</v>
      </c>
      <c r="AH424" s="101" t="str">
        <f t="shared" si="75"/>
        <v>240747 - Hernan Soto Aguilar</v>
      </c>
      <c r="AI424" s="102" t="str">
        <f t="shared" si="76"/>
        <v>Juan C. Vasquez's Crew</v>
      </c>
    </row>
    <row r="425" spans="1:35" ht="15.75" x14ac:dyDescent="0.25">
      <c r="A425" s="153">
        <v>604878</v>
      </c>
      <c r="B425" s="153" t="s">
        <v>832</v>
      </c>
      <c r="C425" s="153" t="s">
        <v>833</v>
      </c>
      <c r="D425" s="153" t="s">
        <v>142</v>
      </c>
      <c r="E425" s="153" t="s">
        <v>143</v>
      </c>
      <c r="F425" s="153" t="s">
        <v>2608</v>
      </c>
      <c r="G425" s="153" t="s">
        <v>2609</v>
      </c>
      <c r="H425" s="153" t="s">
        <v>558</v>
      </c>
      <c r="I425" s="153">
        <v>5</v>
      </c>
      <c r="J425" s="154">
        <v>45793</v>
      </c>
      <c r="K425" s="153" t="s">
        <v>48</v>
      </c>
      <c r="L425" s="153"/>
      <c r="M425" s="153" t="s">
        <v>626</v>
      </c>
      <c r="N425" s="153" t="s">
        <v>49</v>
      </c>
      <c r="O425" s="153" t="s">
        <v>137</v>
      </c>
      <c r="P425" s="153" t="s">
        <v>3637</v>
      </c>
      <c r="Q425" s="153"/>
      <c r="R425" s="153" t="s">
        <v>50</v>
      </c>
      <c r="S425" s="153"/>
      <c r="T425" s="153" t="s">
        <v>50</v>
      </c>
      <c r="U425" s="134"/>
      <c r="V425" s="134"/>
      <c r="W425" s="134"/>
      <c r="X425" s="97" t="str">
        <f t="shared" si="66"/>
        <v>2024-012 - Dallas IH 635 U-Turn Bridge</v>
      </c>
      <c r="Y425" s="97" t="str">
        <f>IFERROR(VLOOKUP($D425,PM!$A:$H,2,FALSE),"")</f>
        <v>Adam H. Goode</v>
      </c>
      <c r="Z425" s="98">
        <f t="shared" si="67"/>
        <v>45793</v>
      </c>
      <c r="AA425" s="98" t="str">
        <f t="shared" si="68"/>
        <v>Friday</v>
      </c>
      <c r="AB425" s="99" t="str">
        <f t="shared" si="69"/>
        <v>05/16/2025 3:15 PM</v>
      </c>
      <c r="AC425" s="100">
        <f t="shared" si="70"/>
        <v>367</v>
      </c>
      <c r="AD425" s="100" t="str">
        <f t="shared" si="71"/>
        <v>Not Approved On Time</v>
      </c>
      <c r="AE425" s="101">
        <f t="shared" si="72"/>
        <v>5</v>
      </c>
      <c r="AF425" s="124" t="str">
        <f t="shared" si="73"/>
        <v/>
      </c>
      <c r="AG425" s="101" t="str">
        <f t="shared" si="74"/>
        <v>422 6048A - BR SDWK Ins Dowels</v>
      </c>
      <c r="AH425" s="101" t="str">
        <f t="shared" si="75"/>
        <v>240747 - Hernan Soto Aguilar</v>
      </c>
      <c r="AI425" s="102" t="str">
        <f t="shared" si="76"/>
        <v>Juan C. Vasquez's Crew</v>
      </c>
    </row>
    <row r="426" spans="1:35" ht="15.75" x14ac:dyDescent="0.25">
      <c r="A426" s="153">
        <v>604881</v>
      </c>
      <c r="B426" s="153" t="s">
        <v>834</v>
      </c>
      <c r="C426" s="153" t="s">
        <v>835</v>
      </c>
      <c r="D426" s="153" t="s">
        <v>142</v>
      </c>
      <c r="E426" s="153" t="s">
        <v>143</v>
      </c>
      <c r="F426" s="153" t="s">
        <v>1282</v>
      </c>
      <c r="G426" s="153" t="s">
        <v>1283</v>
      </c>
      <c r="H426" s="153" t="s">
        <v>558</v>
      </c>
      <c r="I426" s="153">
        <v>5</v>
      </c>
      <c r="J426" s="154">
        <v>45793</v>
      </c>
      <c r="K426" s="153" t="s">
        <v>48</v>
      </c>
      <c r="L426" s="153"/>
      <c r="M426" s="153" t="s">
        <v>626</v>
      </c>
      <c r="N426" s="153" t="s">
        <v>49</v>
      </c>
      <c r="O426" s="153" t="s">
        <v>137</v>
      </c>
      <c r="P426" s="153" t="s">
        <v>3637</v>
      </c>
      <c r="Q426" s="153"/>
      <c r="R426" s="153" t="s">
        <v>50</v>
      </c>
      <c r="S426" s="153"/>
      <c r="T426" s="153" t="s">
        <v>50</v>
      </c>
      <c r="U426" s="134"/>
      <c r="V426" s="134"/>
      <c r="W426" s="134"/>
      <c r="X426" s="97" t="str">
        <f t="shared" si="66"/>
        <v>2024-012 - Dallas IH 635 U-Turn Bridge</v>
      </c>
      <c r="Y426" s="97" t="str">
        <f>IFERROR(VLOOKUP($D426,PM!$A:$H,2,FALSE),"")</f>
        <v>Adam H. Goode</v>
      </c>
      <c r="Z426" s="98">
        <f t="shared" si="67"/>
        <v>45793</v>
      </c>
      <c r="AA426" s="98" t="str">
        <f t="shared" si="68"/>
        <v>Friday</v>
      </c>
      <c r="AB426" s="99" t="str">
        <f t="shared" si="69"/>
        <v>05/16/2025 3:15 PM</v>
      </c>
      <c r="AC426" s="100">
        <f t="shared" si="70"/>
        <v>367</v>
      </c>
      <c r="AD426" s="100" t="str">
        <f t="shared" si="71"/>
        <v>Not Approved On Time</v>
      </c>
      <c r="AE426" s="101">
        <f t="shared" si="72"/>
        <v>5</v>
      </c>
      <c r="AF426" s="124" t="str">
        <f t="shared" si="73"/>
        <v/>
      </c>
      <c r="AG426" s="101" t="str">
        <f t="shared" si="74"/>
        <v>451 6032D - RET C221 Dowel</v>
      </c>
      <c r="AH426" s="101" t="str">
        <f t="shared" si="75"/>
        <v>240742 - Felipe Lara Carreno</v>
      </c>
      <c r="AI426" s="102" t="str">
        <f t="shared" si="76"/>
        <v>Juan C. Vasquez's Crew</v>
      </c>
    </row>
    <row r="427" spans="1:35" ht="15.75" x14ac:dyDescent="0.25">
      <c r="A427" s="153">
        <v>604882</v>
      </c>
      <c r="B427" s="153" t="s">
        <v>834</v>
      </c>
      <c r="C427" s="153" t="s">
        <v>835</v>
      </c>
      <c r="D427" s="153" t="s">
        <v>142</v>
      </c>
      <c r="E427" s="153" t="s">
        <v>143</v>
      </c>
      <c r="F427" s="153" t="s">
        <v>2608</v>
      </c>
      <c r="G427" s="153" t="s">
        <v>2609</v>
      </c>
      <c r="H427" s="153" t="s">
        <v>558</v>
      </c>
      <c r="I427" s="153">
        <v>5</v>
      </c>
      <c r="J427" s="154">
        <v>45793</v>
      </c>
      <c r="K427" s="153" t="s">
        <v>48</v>
      </c>
      <c r="L427" s="153"/>
      <c r="M427" s="153" t="s">
        <v>626</v>
      </c>
      <c r="N427" s="153" t="s">
        <v>49</v>
      </c>
      <c r="O427" s="153" t="s">
        <v>137</v>
      </c>
      <c r="P427" s="153" t="s">
        <v>3637</v>
      </c>
      <c r="Q427" s="153"/>
      <c r="R427" s="153" t="s">
        <v>50</v>
      </c>
      <c r="S427" s="153"/>
      <c r="T427" s="153" t="s">
        <v>50</v>
      </c>
      <c r="U427" s="134"/>
      <c r="V427" s="134"/>
      <c r="W427" s="134"/>
      <c r="X427" s="97" t="str">
        <f t="shared" si="66"/>
        <v>2024-012 - Dallas IH 635 U-Turn Bridge</v>
      </c>
      <c r="Y427" s="97" t="str">
        <f>IFERROR(VLOOKUP($D427,PM!$A:$H,2,FALSE),"")</f>
        <v>Adam H. Goode</v>
      </c>
      <c r="Z427" s="98">
        <f t="shared" si="67"/>
        <v>45793</v>
      </c>
      <c r="AA427" s="98" t="str">
        <f t="shared" si="68"/>
        <v>Friday</v>
      </c>
      <c r="AB427" s="99" t="str">
        <f t="shared" si="69"/>
        <v>05/16/2025 3:15 PM</v>
      </c>
      <c r="AC427" s="100">
        <f t="shared" si="70"/>
        <v>367</v>
      </c>
      <c r="AD427" s="100" t="str">
        <f t="shared" si="71"/>
        <v>Not Approved On Time</v>
      </c>
      <c r="AE427" s="101">
        <f t="shared" si="72"/>
        <v>5</v>
      </c>
      <c r="AF427" s="124" t="str">
        <f t="shared" si="73"/>
        <v/>
      </c>
      <c r="AG427" s="101" t="str">
        <f t="shared" si="74"/>
        <v>422 6048A - BR SDWK Ins Dowels</v>
      </c>
      <c r="AH427" s="101" t="str">
        <f t="shared" si="75"/>
        <v>240742 - Felipe Lara Carreno</v>
      </c>
      <c r="AI427" s="102" t="str">
        <f t="shared" si="76"/>
        <v>Juan C. Vasquez's Crew</v>
      </c>
    </row>
    <row r="428" spans="1:35" ht="15.75" x14ac:dyDescent="0.25">
      <c r="A428" s="153">
        <v>604890</v>
      </c>
      <c r="B428" s="153" t="s">
        <v>940</v>
      </c>
      <c r="C428" s="153" t="s">
        <v>941</v>
      </c>
      <c r="D428" s="153" t="s">
        <v>142</v>
      </c>
      <c r="E428" s="153" t="s">
        <v>143</v>
      </c>
      <c r="F428" s="153" t="s">
        <v>1190</v>
      </c>
      <c r="G428" s="153" t="s">
        <v>1191</v>
      </c>
      <c r="H428" s="153" t="s">
        <v>558</v>
      </c>
      <c r="I428" s="153">
        <v>8</v>
      </c>
      <c r="J428" s="154">
        <v>45793</v>
      </c>
      <c r="K428" s="153" t="s">
        <v>48</v>
      </c>
      <c r="L428" s="153"/>
      <c r="M428" s="153" t="s">
        <v>627</v>
      </c>
      <c r="N428" s="153" t="s">
        <v>49</v>
      </c>
      <c r="O428" s="153" t="s">
        <v>137</v>
      </c>
      <c r="P428" s="153" t="s">
        <v>3638</v>
      </c>
      <c r="Q428" s="153"/>
      <c r="R428" s="153" t="s">
        <v>50</v>
      </c>
      <c r="S428" s="153"/>
      <c r="T428" s="153" t="s">
        <v>50</v>
      </c>
      <c r="U428" s="134"/>
      <c r="V428" s="134"/>
      <c r="W428" s="134"/>
      <c r="X428" s="97" t="str">
        <f t="shared" si="66"/>
        <v>2024-012 - Dallas IH 635 U-Turn Bridge</v>
      </c>
      <c r="Y428" s="97" t="str">
        <f>IFERROR(VLOOKUP($D428,PM!$A:$H,2,FALSE),"")</f>
        <v>Adam H. Goode</v>
      </c>
      <c r="Z428" s="98">
        <f t="shared" si="67"/>
        <v>45793</v>
      </c>
      <c r="AA428" s="98" t="str">
        <f t="shared" si="68"/>
        <v>Friday</v>
      </c>
      <c r="AB428" s="99" t="str">
        <f t="shared" si="69"/>
        <v>05/16/2025 3:22 PM</v>
      </c>
      <c r="AC428" s="100">
        <f t="shared" si="70"/>
        <v>367</v>
      </c>
      <c r="AD428" s="100" t="str">
        <f t="shared" si="71"/>
        <v>Not Approved On Time</v>
      </c>
      <c r="AE428" s="101">
        <f t="shared" si="72"/>
        <v>8</v>
      </c>
      <c r="AF428" s="124" t="str">
        <f t="shared" si="73"/>
        <v/>
      </c>
      <c r="AG428" s="101" t="str">
        <f t="shared" si="74"/>
        <v>422 6048B - BR SDWK F P S</v>
      </c>
      <c r="AH428" s="101" t="str">
        <f t="shared" si="75"/>
        <v>240074 - Daniel Rodriguez Flores</v>
      </c>
      <c r="AI428" s="102" t="str">
        <f t="shared" si="76"/>
        <v>Ramiro Vazquez's Crew</v>
      </c>
    </row>
    <row r="429" spans="1:35" ht="15.75" x14ac:dyDescent="0.25">
      <c r="A429" s="153">
        <v>604885</v>
      </c>
      <c r="B429" s="153" t="s">
        <v>940</v>
      </c>
      <c r="C429" s="153" t="s">
        <v>941</v>
      </c>
      <c r="D429" s="153" t="s">
        <v>142</v>
      </c>
      <c r="E429" s="153" t="s">
        <v>143</v>
      </c>
      <c r="F429" s="153" t="s">
        <v>2016</v>
      </c>
      <c r="G429" s="153" t="s">
        <v>2017</v>
      </c>
      <c r="H429" s="153" t="s">
        <v>558</v>
      </c>
      <c r="I429" s="153">
        <v>2</v>
      </c>
      <c r="J429" s="154">
        <v>45793</v>
      </c>
      <c r="K429" s="153" t="s">
        <v>48</v>
      </c>
      <c r="L429" s="153"/>
      <c r="M429" s="153" t="s">
        <v>627</v>
      </c>
      <c r="N429" s="153" t="s">
        <v>49</v>
      </c>
      <c r="O429" s="153" t="s">
        <v>137</v>
      </c>
      <c r="P429" s="153" t="s">
        <v>3638</v>
      </c>
      <c r="Q429" s="153"/>
      <c r="R429" s="153" t="s">
        <v>50</v>
      </c>
      <c r="S429" s="153"/>
      <c r="T429" s="153" t="s">
        <v>50</v>
      </c>
      <c r="U429" s="134"/>
      <c r="V429" s="134"/>
      <c r="W429" s="134"/>
      <c r="X429" s="97" t="str">
        <f t="shared" si="66"/>
        <v>2024-012 - Dallas IH 635 U-Turn Bridge</v>
      </c>
      <c r="Y429" s="97" t="str">
        <f>IFERROR(VLOOKUP($D429,PM!$A:$H,2,FALSE),"")</f>
        <v>Adam H. Goode</v>
      </c>
      <c r="Z429" s="98">
        <f t="shared" si="67"/>
        <v>45793</v>
      </c>
      <c r="AA429" s="98" t="str">
        <f t="shared" si="68"/>
        <v>Friday</v>
      </c>
      <c r="AB429" s="99" t="str">
        <f t="shared" si="69"/>
        <v>05/16/2025 3:22 PM</v>
      </c>
      <c r="AC429" s="100">
        <f t="shared" si="70"/>
        <v>367</v>
      </c>
      <c r="AD429" s="100" t="str">
        <f t="shared" si="71"/>
        <v>Not Approved On Time</v>
      </c>
      <c r="AE429" s="101">
        <f t="shared" si="72"/>
        <v>2</v>
      </c>
      <c r="AF429" s="124" t="str">
        <f t="shared" si="73"/>
        <v/>
      </c>
      <c r="AG429" s="101" t="str">
        <f t="shared" si="74"/>
        <v>168 6001A - VEGETATIVE WATERING</v>
      </c>
      <c r="AH429" s="101" t="str">
        <f t="shared" si="75"/>
        <v>240074 - Daniel Rodriguez Flores</v>
      </c>
      <c r="AI429" s="102" t="str">
        <f t="shared" si="76"/>
        <v>Ramiro Vazquez's Crew</v>
      </c>
    </row>
    <row r="430" spans="1:35" ht="15.75" x14ac:dyDescent="0.25">
      <c r="A430" s="153">
        <v>605265</v>
      </c>
      <c r="B430" s="153" t="s">
        <v>2011</v>
      </c>
      <c r="C430" s="153" t="s">
        <v>2012</v>
      </c>
      <c r="D430" s="153" t="s">
        <v>538</v>
      </c>
      <c r="E430" s="153" t="s">
        <v>858</v>
      </c>
      <c r="F430" s="153" t="s">
        <v>57</v>
      </c>
      <c r="G430" s="153" t="s">
        <v>1064</v>
      </c>
      <c r="H430" s="153" t="s">
        <v>558</v>
      </c>
      <c r="I430" s="153">
        <v>5</v>
      </c>
      <c r="J430" s="154">
        <v>45793</v>
      </c>
      <c r="K430" s="153" t="s">
        <v>48</v>
      </c>
      <c r="L430" s="153"/>
      <c r="M430" s="153" t="s">
        <v>1067</v>
      </c>
      <c r="N430" s="153" t="s">
        <v>64</v>
      </c>
      <c r="O430" s="153" t="s">
        <v>1065</v>
      </c>
      <c r="P430" s="153" t="s">
        <v>3640</v>
      </c>
      <c r="Q430" s="153"/>
      <c r="R430" s="153" t="s">
        <v>50</v>
      </c>
      <c r="S430" s="153"/>
      <c r="T430" s="153" t="s">
        <v>50</v>
      </c>
      <c r="U430" s="134"/>
      <c r="V430" s="134"/>
      <c r="W430" s="134"/>
      <c r="X430" s="97" t="str">
        <f t="shared" si="66"/>
        <v>2024-028 - Harris VA Bearing Pad Replacem</v>
      </c>
      <c r="Y430" s="97" t="str">
        <f>IFERROR(VLOOKUP($D430,PM!$A:$H,2,FALSE),"")</f>
        <v>Luis A. Morales</v>
      </c>
      <c r="Z430" s="98">
        <f t="shared" si="67"/>
        <v>45793</v>
      </c>
      <c r="AA430" s="98" t="str">
        <f t="shared" si="68"/>
        <v>Friday</v>
      </c>
      <c r="AB430" s="99" t="str">
        <f t="shared" si="69"/>
        <v>05/18/2025 11:03 AM</v>
      </c>
      <c r="AC430" s="100">
        <f t="shared" si="70"/>
        <v>367</v>
      </c>
      <c r="AD430" s="100" t="str">
        <f t="shared" si="71"/>
        <v>Not Approved On Time</v>
      </c>
      <c r="AE430" s="101">
        <f t="shared" si="72"/>
        <v>5</v>
      </c>
      <c r="AF430" s="124" t="str">
        <f t="shared" si="73"/>
        <v/>
      </c>
      <c r="AG430" s="101" t="str">
        <f t="shared" si="74"/>
        <v>502 6001B - TRAFFIC C  Daily Closures</v>
      </c>
      <c r="AH430" s="101" t="str">
        <f t="shared" si="75"/>
        <v>440455 - Armando Saldierna Jr</v>
      </c>
      <c r="AI430" s="102" t="str">
        <f t="shared" si="76"/>
        <v>Reyneri Caballero's Crew</v>
      </c>
    </row>
    <row r="431" spans="1:35" ht="15.75" x14ac:dyDescent="0.25">
      <c r="A431" s="153">
        <v>604442</v>
      </c>
      <c r="B431" s="153" t="s">
        <v>2011</v>
      </c>
      <c r="C431" s="153" t="s">
        <v>2012</v>
      </c>
      <c r="D431" s="153" t="s">
        <v>538</v>
      </c>
      <c r="E431" s="153" t="s">
        <v>858</v>
      </c>
      <c r="F431" s="153" t="s">
        <v>57</v>
      </c>
      <c r="G431" s="153" t="s">
        <v>1064</v>
      </c>
      <c r="H431" s="153" t="s">
        <v>558</v>
      </c>
      <c r="I431" s="153">
        <v>10</v>
      </c>
      <c r="J431" s="154">
        <v>45792</v>
      </c>
      <c r="K431" s="153" t="s">
        <v>48</v>
      </c>
      <c r="L431" s="153"/>
      <c r="M431" s="153" t="s">
        <v>1067</v>
      </c>
      <c r="N431" s="153" t="s">
        <v>64</v>
      </c>
      <c r="O431" s="153" t="s">
        <v>1065</v>
      </c>
      <c r="P431" s="153" t="s">
        <v>3079</v>
      </c>
      <c r="Q431" s="153"/>
      <c r="R431" s="153" t="s">
        <v>50</v>
      </c>
      <c r="S431" s="153"/>
      <c r="T431" s="153" t="s">
        <v>50</v>
      </c>
      <c r="U431" s="134"/>
      <c r="V431" s="134"/>
      <c r="W431" s="134"/>
      <c r="X431" s="97" t="str">
        <f t="shared" si="66"/>
        <v>2024-028 - Harris VA Bearing Pad Replacem</v>
      </c>
      <c r="Y431" s="97" t="str">
        <f>IFERROR(VLOOKUP($D431,PM!$A:$H,2,FALSE),"")</f>
        <v>Luis A. Morales</v>
      </c>
      <c r="Z431" s="98">
        <f t="shared" si="67"/>
        <v>45792</v>
      </c>
      <c r="AA431" s="98" t="str">
        <f t="shared" si="68"/>
        <v>Thursday</v>
      </c>
      <c r="AB431" s="99" t="str">
        <f t="shared" si="69"/>
        <v>05/15/2025 6:24 PM</v>
      </c>
      <c r="AC431" s="100">
        <f t="shared" si="70"/>
        <v>367</v>
      </c>
      <c r="AD431" s="100" t="str">
        <f t="shared" si="71"/>
        <v>Not Approved On Time</v>
      </c>
      <c r="AE431" s="101">
        <f t="shared" si="72"/>
        <v>10</v>
      </c>
      <c r="AF431" s="124" t="str">
        <f t="shared" si="73"/>
        <v/>
      </c>
      <c r="AG431" s="101" t="str">
        <f t="shared" si="74"/>
        <v>502 6001B - TRAFFIC C  Daily Closures</v>
      </c>
      <c r="AH431" s="101" t="str">
        <f t="shared" si="75"/>
        <v>440455 - Armando Saldierna Jr</v>
      </c>
      <c r="AI431" s="102" t="str">
        <f t="shared" si="76"/>
        <v>Reyneri Caballero's Crew</v>
      </c>
    </row>
    <row r="432" spans="1:35" ht="15.75" x14ac:dyDescent="0.25">
      <c r="A432" s="153">
        <v>603434</v>
      </c>
      <c r="B432" s="153" t="s">
        <v>2019</v>
      </c>
      <c r="C432" s="153" t="s">
        <v>78</v>
      </c>
      <c r="D432" s="153" t="s">
        <v>85</v>
      </c>
      <c r="E432" s="153" t="s">
        <v>581</v>
      </c>
      <c r="F432" s="153" t="s">
        <v>632</v>
      </c>
      <c r="G432" s="153" t="s">
        <v>633</v>
      </c>
      <c r="H432" s="153" t="s">
        <v>558</v>
      </c>
      <c r="I432" s="153">
        <v>2</v>
      </c>
      <c r="J432" s="154">
        <v>45789</v>
      </c>
      <c r="K432" s="153" t="s">
        <v>48</v>
      </c>
      <c r="L432" s="153"/>
      <c r="M432" s="153"/>
      <c r="N432" s="153"/>
      <c r="O432" s="153" t="s">
        <v>78</v>
      </c>
      <c r="P432" s="153" t="s">
        <v>2020</v>
      </c>
      <c r="Q432" s="153"/>
      <c r="R432" s="153" t="s">
        <v>50</v>
      </c>
      <c r="S432" s="153"/>
      <c r="T432" s="153" t="s">
        <v>50</v>
      </c>
      <c r="U432" s="134"/>
      <c r="V432" s="134"/>
      <c r="W432" s="134"/>
      <c r="X432" s="97" t="str">
        <f t="shared" si="66"/>
        <v>HOUOH-HH - Houston OH - Heavy Highway</v>
      </c>
      <c r="Y432" s="97" t="str">
        <f>IFERROR(VLOOKUP($D432,PM!$A:$H,2,FALSE),"")</f>
        <v>William Rather</v>
      </c>
      <c r="Z432" s="98">
        <f t="shared" si="67"/>
        <v>45789</v>
      </c>
      <c r="AA432" s="98" t="str">
        <f t="shared" si="68"/>
        <v>Monday</v>
      </c>
      <c r="AB432" s="99" t="str">
        <f t="shared" si="69"/>
        <v>05/13/2025 9:17 AM</v>
      </c>
      <c r="AC432" s="100">
        <f t="shared" si="70"/>
        <v>367</v>
      </c>
      <c r="AD432" s="100" t="str">
        <f t="shared" si="71"/>
        <v>Not Approved On Time</v>
      </c>
      <c r="AE432" s="101">
        <f t="shared" si="72"/>
        <v>2</v>
      </c>
      <c r="AF432" s="124" t="str">
        <f t="shared" si="73"/>
        <v/>
      </c>
      <c r="AG432" s="101" t="str">
        <f t="shared" si="74"/>
        <v>PRECONST - Preconstruction</v>
      </c>
      <c r="AH432" s="101" t="str">
        <f t="shared" si="75"/>
        <v>210050 - Mark E. Garcia</v>
      </c>
      <c r="AI432" s="102" t="str">
        <f t="shared" si="76"/>
        <v/>
      </c>
    </row>
    <row r="433" spans="1:35" ht="15.75" x14ac:dyDescent="0.25">
      <c r="A433" s="153">
        <v>603432</v>
      </c>
      <c r="B433" s="153" t="s">
        <v>2019</v>
      </c>
      <c r="C433" s="153" t="s">
        <v>78</v>
      </c>
      <c r="D433" s="153" t="s">
        <v>65</v>
      </c>
      <c r="E433" s="153" t="s">
        <v>66</v>
      </c>
      <c r="F433" s="153" t="s">
        <v>67</v>
      </c>
      <c r="G433" s="153" t="s">
        <v>68</v>
      </c>
      <c r="H433" s="153" t="s">
        <v>558</v>
      </c>
      <c r="I433" s="153">
        <v>4</v>
      </c>
      <c r="J433" s="154">
        <v>45789</v>
      </c>
      <c r="K433" s="153" t="s">
        <v>48</v>
      </c>
      <c r="L433" s="153"/>
      <c r="M433" s="153"/>
      <c r="N433" s="153"/>
      <c r="O433" s="153" t="s">
        <v>78</v>
      </c>
      <c r="P433" s="153" t="s">
        <v>2020</v>
      </c>
      <c r="Q433" s="153"/>
      <c r="R433" s="153" t="s">
        <v>50</v>
      </c>
      <c r="S433" s="153"/>
      <c r="T433" s="153" t="s">
        <v>50</v>
      </c>
      <c r="U433" s="134"/>
      <c r="V433" s="134"/>
      <c r="W433" s="134"/>
      <c r="X433" s="97" t="str">
        <f t="shared" si="66"/>
        <v>TEXDIST - Texas District Office</v>
      </c>
      <c r="Y433" s="97" t="str">
        <f>IFERROR(VLOOKUP($D433,PM!$A:$H,2,FALSE),"")</f>
        <v>William Rather</v>
      </c>
      <c r="Z433" s="98">
        <f t="shared" si="67"/>
        <v>45789</v>
      </c>
      <c r="AA433" s="98" t="str">
        <f t="shared" si="68"/>
        <v>Monday</v>
      </c>
      <c r="AB433" s="99" t="str">
        <f t="shared" si="69"/>
        <v>05/13/2025 9:17 AM</v>
      </c>
      <c r="AC433" s="100">
        <f t="shared" si="70"/>
        <v>367</v>
      </c>
      <c r="AD433" s="100" t="str">
        <f t="shared" si="71"/>
        <v>Not Approved On Time</v>
      </c>
      <c r="AE433" s="101">
        <f t="shared" si="72"/>
        <v>4</v>
      </c>
      <c r="AF433" s="124" t="str">
        <f t="shared" si="73"/>
        <v/>
      </c>
      <c r="AG433" s="101" t="str">
        <f t="shared" si="74"/>
        <v>BUSADMIN - Business Administrator</v>
      </c>
      <c r="AH433" s="101" t="str">
        <f t="shared" si="75"/>
        <v>210050 - Mark E. Garcia</v>
      </c>
      <c r="AI433" s="102" t="str">
        <f t="shared" si="76"/>
        <v/>
      </c>
    </row>
    <row r="434" spans="1:35" ht="15.75" x14ac:dyDescent="0.25">
      <c r="A434" s="153">
        <v>603433</v>
      </c>
      <c r="B434" s="153" t="s">
        <v>2019</v>
      </c>
      <c r="C434" s="153" t="s">
        <v>78</v>
      </c>
      <c r="D434" s="153" t="s">
        <v>65</v>
      </c>
      <c r="E434" s="153" t="s">
        <v>66</v>
      </c>
      <c r="F434" s="153" t="s">
        <v>632</v>
      </c>
      <c r="G434" s="153" t="s">
        <v>633</v>
      </c>
      <c r="H434" s="153" t="s">
        <v>558</v>
      </c>
      <c r="I434" s="153">
        <v>2</v>
      </c>
      <c r="J434" s="154">
        <v>45789</v>
      </c>
      <c r="K434" s="153" t="s">
        <v>48</v>
      </c>
      <c r="L434" s="153"/>
      <c r="M434" s="153"/>
      <c r="N434" s="153"/>
      <c r="O434" s="153" t="s">
        <v>78</v>
      </c>
      <c r="P434" s="153" t="s">
        <v>2020</v>
      </c>
      <c r="Q434" s="153"/>
      <c r="R434" s="153" t="s">
        <v>50</v>
      </c>
      <c r="S434" s="153"/>
      <c r="T434" s="153" t="s">
        <v>50</v>
      </c>
      <c r="U434" s="134"/>
      <c r="V434" s="134"/>
      <c r="W434" s="134"/>
      <c r="X434" s="97" t="str">
        <f t="shared" si="66"/>
        <v>TEXDIST - Texas District Office</v>
      </c>
      <c r="Y434" s="97" t="str">
        <f>IFERROR(VLOOKUP($D434,PM!$A:$H,2,FALSE),"")</f>
        <v>William Rather</v>
      </c>
      <c r="Z434" s="98">
        <f t="shared" si="67"/>
        <v>45789</v>
      </c>
      <c r="AA434" s="98" t="str">
        <f t="shared" si="68"/>
        <v>Monday</v>
      </c>
      <c r="AB434" s="99" t="str">
        <f t="shared" si="69"/>
        <v>05/13/2025 9:17 AM</v>
      </c>
      <c r="AC434" s="100">
        <f t="shared" si="70"/>
        <v>367</v>
      </c>
      <c r="AD434" s="100" t="str">
        <f t="shared" si="71"/>
        <v>Not Approved On Time</v>
      </c>
      <c r="AE434" s="101">
        <f t="shared" si="72"/>
        <v>2</v>
      </c>
      <c r="AF434" s="124" t="str">
        <f t="shared" si="73"/>
        <v/>
      </c>
      <c r="AG434" s="101" t="str">
        <f t="shared" si="74"/>
        <v>PRECONST - Preconstruction</v>
      </c>
      <c r="AH434" s="101" t="str">
        <f t="shared" si="75"/>
        <v>210050 - Mark E. Garcia</v>
      </c>
      <c r="AI434" s="102" t="str">
        <f t="shared" si="76"/>
        <v/>
      </c>
    </row>
    <row r="435" spans="1:35" ht="15.75" x14ac:dyDescent="0.25">
      <c r="A435" s="153">
        <v>603435</v>
      </c>
      <c r="B435" s="153" t="s">
        <v>2019</v>
      </c>
      <c r="C435" s="153" t="s">
        <v>78</v>
      </c>
      <c r="D435" s="153" t="s">
        <v>65</v>
      </c>
      <c r="E435" s="153" t="s">
        <v>66</v>
      </c>
      <c r="F435" s="153" t="s">
        <v>864</v>
      </c>
      <c r="G435" s="153" t="s">
        <v>864</v>
      </c>
      <c r="H435" s="153" t="s">
        <v>558</v>
      </c>
      <c r="I435" s="153">
        <v>4</v>
      </c>
      <c r="J435" s="154">
        <v>45790</v>
      </c>
      <c r="K435" s="153" t="s">
        <v>48</v>
      </c>
      <c r="L435" s="153"/>
      <c r="M435" s="153"/>
      <c r="N435" s="153"/>
      <c r="O435" s="153" t="s">
        <v>78</v>
      </c>
      <c r="P435" s="153" t="s">
        <v>2021</v>
      </c>
      <c r="Q435" s="153"/>
      <c r="R435" s="153" t="s">
        <v>50</v>
      </c>
      <c r="S435" s="153"/>
      <c r="T435" s="153" t="s">
        <v>50</v>
      </c>
      <c r="U435" s="134"/>
      <c r="V435" s="134"/>
      <c r="W435" s="134"/>
      <c r="X435" s="97" t="str">
        <f t="shared" si="66"/>
        <v>TEXDIST - Texas District Office</v>
      </c>
      <c r="Y435" s="97" t="str">
        <f>IFERROR(VLOOKUP($D435,PM!$A:$H,2,FALSE),"")</f>
        <v>William Rather</v>
      </c>
      <c r="Z435" s="98">
        <f t="shared" si="67"/>
        <v>45790</v>
      </c>
      <c r="AA435" s="98" t="str">
        <f t="shared" si="68"/>
        <v>Tuesday</v>
      </c>
      <c r="AB435" s="99" t="str">
        <f t="shared" si="69"/>
        <v>05/13/2025 9:18 AM</v>
      </c>
      <c r="AC435" s="100">
        <f t="shared" si="70"/>
        <v>367</v>
      </c>
      <c r="AD435" s="100" t="str">
        <f t="shared" si="71"/>
        <v>Not Approved On Time</v>
      </c>
      <c r="AE435" s="101">
        <f t="shared" si="72"/>
        <v>4</v>
      </c>
      <c r="AF435" s="124" t="str">
        <f t="shared" si="73"/>
        <v/>
      </c>
      <c r="AG435" s="101" t="str">
        <f t="shared" si="74"/>
        <v>PTO - PTO</v>
      </c>
      <c r="AH435" s="101" t="str">
        <f t="shared" si="75"/>
        <v>210050 - Mark E. Garcia</v>
      </c>
      <c r="AI435" s="102" t="str">
        <f t="shared" si="76"/>
        <v/>
      </c>
    </row>
    <row r="436" spans="1:35" ht="15.75" x14ac:dyDescent="0.25">
      <c r="A436" s="153">
        <v>605425</v>
      </c>
      <c r="B436" s="153" t="s">
        <v>1032</v>
      </c>
      <c r="C436" s="153" t="s">
        <v>1033</v>
      </c>
      <c r="D436" s="153" t="s">
        <v>138</v>
      </c>
      <c r="E436" s="153" t="s">
        <v>139</v>
      </c>
      <c r="F436" s="153" t="s">
        <v>3603</v>
      </c>
      <c r="G436" s="153" t="s">
        <v>3604</v>
      </c>
      <c r="H436" s="153" t="s">
        <v>558</v>
      </c>
      <c r="I436" s="153">
        <v>4</v>
      </c>
      <c r="J436" s="154">
        <v>45794</v>
      </c>
      <c r="K436" s="153" t="s">
        <v>48</v>
      </c>
      <c r="L436" s="153"/>
      <c r="M436" s="153" t="s">
        <v>1034</v>
      </c>
      <c r="N436" s="153" t="s">
        <v>49</v>
      </c>
      <c r="O436" s="153" t="s">
        <v>1034</v>
      </c>
      <c r="P436" s="153" t="s">
        <v>3641</v>
      </c>
      <c r="Q436" s="153"/>
      <c r="R436" s="153" t="s">
        <v>50</v>
      </c>
      <c r="S436" s="153"/>
      <c r="T436" s="153" t="s">
        <v>50</v>
      </c>
      <c r="U436" s="134"/>
      <c r="V436" s="134"/>
      <c r="W436" s="134"/>
      <c r="X436" s="97" t="str">
        <f t="shared" si="66"/>
        <v>2023-034 - Dallas IH 45 Bridge Maintenanc</v>
      </c>
      <c r="Y436" s="97" t="str">
        <f>IFERROR(VLOOKUP($D436,PM!$A:$H,2,FALSE),"")</f>
        <v>Eric Giebelhaus</v>
      </c>
      <c r="Z436" s="98">
        <f t="shared" si="67"/>
        <v>45794</v>
      </c>
      <c r="AA436" s="98" t="str">
        <f t="shared" si="68"/>
        <v>Saturday</v>
      </c>
      <c r="AB436" s="99" t="str">
        <f t="shared" si="69"/>
        <v>05/18/2025 11:25 PM</v>
      </c>
      <c r="AC436" s="100">
        <f t="shared" si="70"/>
        <v>367</v>
      </c>
      <c r="AD436" s="100" t="str">
        <f t="shared" si="71"/>
        <v>Not Approved On Time</v>
      </c>
      <c r="AE436" s="101">
        <f t="shared" si="72"/>
        <v>4</v>
      </c>
      <c r="AF436" s="124" t="str">
        <f t="shared" si="73"/>
        <v/>
      </c>
      <c r="AG436" s="101" t="str">
        <f t="shared" si="74"/>
        <v>439 6017A - CO Water Blast</v>
      </c>
      <c r="AH436" s="101" t="str">
        <f t="shared" si="75"/>
        <v>240781 - Enrique Cortez</v>
      </c>
      <c r="AI436" s="102" t="str">
        <f t="shared" si="76"/>
        <v>Leonel Munoz</v>
      </c>
    </row>
    <row r="437" spans="1:35" ht="15.75" x14ac:dyDescent="0.25">
      <c r="A437" s="153">
        <v>605426</v>
      </c>
      <c r="B437" s="153" t="s">
        <v>1032</v>
      </c>
      <c r="C437" s="153" t="s">
        <v>1033</v>
      </c>
      <c r="D437" s="153" t="s">
        <v>138</v>
      </c>
      <c r="E437" s="153" t="s">
        <v>139</v>
      </c>
      <c r="F437" s="153" t="s">
        <v>1194</v>
      </c>
      <c r="G437" s="153" t="s">
        <v>1195</v>
      </c>
      <c r="H437" s="153" t="s">
        <v>558</v>
      </c>
      <c r="I437" s="153">
        <v>3</v>
      </c>
      <c r="J437" s="154">
        <v>45794</v>
      </c>
      <c r="K437" s="153" t="s">
        <v>48</v>
      </c>
      <c r="L437" s="153"/>
      <c r="M437" s="153" t="s">
        <v>1034</v>
      </c>
      <c r="N437" s="153" t="s">
        <v>49</v>
      </c>
      <c r="O437" s="153" t="s">
        <v>1034</v>
      </c>
      <c r="P437" s="153" t="s">
        <v>3641</v>
      </c>
      <c r="Q437" s="153"/>
      <c r="R437" s="153" t="s">
        <v>50</v>
      </c>
      <c r="S437" s="153"/>
      <c r="T437" s="153" t="s">
        <v>50</v>
      </c>
      <c r="U437" s="134"/>
      <c r="V437" s="134"/>
      <c r="W437" s="134"/>
      <c r="X437" s="97" t="str">
        <f t="shared" si="66"/>
        <v>2023-034 - Dallas IH 45 Bridge Maintenanc</v>
      </c>
      <c r="Y437" s="97" t="str">
        <f>IFERROR(VLOOKUP($D437,PM!$A:$H,2,FALSE),"")</f>
        <v>Eric Giebelhaus</v>
      </c>
      <c r="Z437" s="98">
        <f t="shared" si="67"/>
        <v>45794</v>
      </c>
      <c r="AA437" s="98" t="str">
        <f t="shared" si="68"/>
        <v>Saturday</v>
      </c>
      <c r="AB437" s="99" t="str">
        <f t="shared" si="69"/>
        <v>05/18/2025 11:25 PM</v>
      </c>
      <c r="AC437" s="100">
        <f t="shared" si="70"/>
        <v>367</v>
      </c>
      <c r="AD437" s="100" t="str">
        <f t="shared" si="71"/>
        <v>Not Approved On Time</v>
      </c>
      <c r="AE437" s="101">
        <f t="shared" si="72"/>
        <v>3</v>
      </c>
      <c r="AF437" s="124" t="str">
        <f t="shared" si="73"/>
        <v/>
      </c>
      <c r="AG437" s="101" t="str">
        <f t="shared" si="74"/>
        <v>439 6017B - CO Inst Rem Machine Railing</v>
      </c>
      <c r="AH437" s="101" t="str">
        <f t="shared" si="75"/>
        <v>240781 - Enrique Cortez</v>
      </c>
      <c r="AI437" s="102" t="str">
        <f t="shared" si="76"/>
        <v>Leonel Munoz</v>
      </c>
    </row>
    <row r="438" spans="1:35" ht="15.75" x14ac:dyDescent="0.25">
      <c r="A438" s="153">
        <v>605427</v>
      </c>
      <c r="B438" s="153" t="s">
        <v>1032</v>
      </c>
      <c r="C438" s="153" t="s">
        <v>1033</v>
      </c>
      <c r="D438" s="153" t="s">
        <v>138</v>
      </c>
      <c r="E438" s="153" t="s">
        <v>139</v>
      </c>
      <c r="F438" s="153" t="s">
        <v>1170</v>
      </c>
      <c r="G438" s="153" t="s">
        <v>1171</v>
      </c>
      <c r="H438" s="153" t="s">
        <v>558</v>
      </c>
      <c r="I438" s="153">
        <v>2</v>
      </c>
      <c r="J438" s="154">
        <v>45794</v>
      </c>
      <c r="K438" s="153" t="s">
        <v>48</v>
      </c>
      <c r="L438" s="153"/>
      <c r="M438" s="153" t="s">
        <v>1034</v>
      </c>
      <c r="N438" s="153" t="s">
        <v>49</v>
      </c>
      <c r="O438" s="153" t="s">
        <v>1034</v>
      </c>
      <c r="P438" s="153" t="s">
        <v>3641</v>
      </c>
      <c r="Q438" s="153"/>
      <c r="R438" s="153" t="s">
        <v>50</v>
      </c>
      <c r="S438" s="153"/>
      <c r="T438" s="153" t="s">
        <v>50</v>
      </c>
      <c r="U438" s="134"/>
      <c r="V438" s="134"/>
      <c r="W438" s="134"/>
      <c r="X438" s="97" t="str">
        <f t="shared" si="66"/>
        <v>2023-034 - Dallas IH 45 Bridge Maintenanc</v>
      </c>
      <c r="Y438" s="97" t="str">
        <f>IFERROR(VLOOKUP($D438,PM!$A:$H,2,FALSE),"")</f>
        <v>Eric Giebelhaus</v>
      </c>
      <c r="Z438" s="98">
        <f t="shared" si="67"/>
        <v>45794</v>
      </c>
      <c r="AA438" s="98" t="str">
        <f t="shared" si="68"/>
        <v>Saturday</v>
      </c>
      <c r="AB438" s="99" t="str">
        <f t="shared" si="69"/>
        <v>05/18/2025 11:25 PM</v>
      </c>
      <c r="AC438" s="100">
        <f t="shared" si="70"/>
        <v>367</v>
      </c>
      <c r="AD438" s="100" t="str">
        <f t="shared" si="71"/>
        <v>Not Approved On Time</v>
      </c>
      <c r="AE438" s="101">
        <f t="shared" si="72"/>
        <v>2</v>
      </c>
      <c r="AF438" s="124" t="str">
        <f t="shared" si="73"/>
        <v/>
      </c>
      <c r="AG438" s="101" t="str">
        <f t="shared" si="74"/>
        <v>439 6017C - CO Setup Machine</v>
      </c>
      <c r="AH438" s="101" t="str">
        <f t="shared" si="75"/>
        <v>240781 - Enrique Cortez</v>
      </c>
      <c r="AI438" s="102" t="str">
        <f t="shared" si="76"/>
        <v>Leonel Munoz</v>
      </c>
    </row>
    <row r="439" spans="1:35" ht="15.75" x14ac:dyDescent="0.25">
      <c r="A439" s="153">
        <v>605428</v>
      </c>
      <c r="B439" s="153" t="s">
        <v>1032</v>
      </c>
      <c r="C439" s="153" t="s">
        <v>1033</v>
      </c>
      <c r="D439" s="153" t="s">
        <v>138</v>
      </c>
      <c r="E439" s="153" t="s">
        <v>139</v>
      </c>
      <c r="F439" s="153" t="s">
        <v>3612</v>
      </c>
      <c r="G439" s="153" t="s">
        <v>3613</v>
      </c>
      <c r="H439" s="153" t="s">
        <v>558</v>
      </c>
      <c r="I439" s="153">
        <v>2</v>
      </c>
      <c r="J439" s="154">
        <v>45794</v>
      </c>
      <c r="K439" s="153" t="s">
        <v>48</v>
      </c>
      <c r="L439" s="153"/>
      <c r="M439" s="153" t="s">
        <v>1034</v>
      </c>
      <c r="N439" s="153" t="s">
        <v>49</v>
      </c>
      <c r="O439" s="153" t="s">
        <v>1034</v>
      </c>
      <c r="P439" s="153" t="s">
        <v>3641</v>
      </c>
      <c r="Q439" s="153"/>
      <c r="R439" s="153" t="s">
        <v>50</v>
      </c>
      <c r="S439" s="153"/>
      <c r="T439" s="153" t="s">
        <v>50</v>
      </c>
      <c r="U439" s="134"/>
      <c r="V439" s="134"/>
      <c r="W439" s="134"/>
      <c r="X439" s="97" t="str">
        <f t="shared" si="66"/>
        <v>2023-034 - Dallas IH 45 Bridge Maintenanc</v>
      </c>
      <c r="Y439" s="97" t="str">
        <f>IFERROR(VLOOKUP($D439,PM!$A:$H,2,FALSE),"")</f>
        <v>Eric Giebelhaus</v>
      </c>
      <c r="Z439" s="98">
        <f t="shared" si="67"/>
        <v>45794</v>
      </c>
      <c r="AA439" s="98" t="str">
        <f t="shared" si="68"/>
        <v>Saturday</v>
      </c>
      <c r="AB439" s="99" t="str">
        <f t="shared" si="69"/>
        <v>05/18/2025 11:25 PM</v>
      </c>
      <c r="AC439" s="100">
        <f t="shared" si="70"/>
        <v>367</v>
      </c>
      <c r="AD439" s="100" t="str">
        <f t="shared" si="71"/>
        <v>Not Approved On Time</v>
      </c>
      <c r="AE439" s="101">
        <f t="shared" si="72"/>
        <v>2</v>
      </c>
      <c r="AF439" s="124" t="str">
        <f t="shared" si="73"/>
        <v/>
      </c>
      <c r="AG439" s="101" t="str">
        <f t="shared" si="74"/>
        <v>439 6017E - CO Wet and Cure Overlay</v>
      </c>
      <c r="AH439" s="101" t="str">
        <f t="shared" si="75"/>
        <v>240781 - Enrique Cortez</v>
      </c>
      <c r="AI439" s="102" t="str">
        <f t="shared" si="76"/>
        <v>Leonel Munoz</v>
      </c>
    </row>
    <row r="440" spans="1:35" ht="15.75" x14ac:dyDescent="0.25">
      <c r="A440" s="153">
        <v>605429</v>
      </c>
      <c r="B440" s="153" t="s">
        <v>1032</v>
      </c>
      <c r="C440" s="153" t="s">
        <v>1033</v>
      </c>
      <c r="D440" s="153" t="s">
        <v>138</v>
      </c>
      <c r="E440" s="153" t="s">
        <v>139</v>
      </c>
      <c r="F440" s="153" t="s">
        <v>3606</v>
      </c>
      <c r="G440" s="153" t="s">
        <v>3607</v>
      </c>
      <c r="H440" s="153" t="s">
        <v>558</v>
      </c>
      <c r="I440" s="153">
        <v>3</v>
      </c>
      <c r="J440" s="154">
        <v>45794</v>
      </c>
      <c r="K440" s="153" t="s">
        <v>48</v>
      </c>
      <c r="L440" s="153"/>
      <c r="M440" s="153" t="s">
        <v>1034</v>
      </c>
      <c r="N440" s="153" t="s">
        <v>49</v>
      </c>
      <c r="O440" s="153" t="s">
        <v>1034</v>
      </c>
      <c r="P440" s="153" t="s">
        <v>3641</v>
      </c>
      <c r="Q440" s="153"/>
      <c r="R440" s="153" t="s">
        <v>50</v>
      </c>
      <c r="S440" s="153"/>
      <c r="T440" s="153" t="s">
        <v>50</v>
      </c>
      <c r="U440" s="134"/>
      <c r="V440" s="134"/>
      <c r="W440" s="134"/>
      <c r="X440" s="97" t="str">
        <f t="shared" si="66"/>
        <v>2023-034 - Dallas IH 45 Bridge Maintenanc</v>
      </c>
      <c r="Y440" s="97" t="str">
        <f>IFERROR(VLOOKUP($D440,PM!$A:$H,2,FALSE),"")</f>
        <v>Eric Giebelhaus</v>
      </c>
      <c r="Z440" s="98">
        <f t="shared" si="67"/>
        <v>45794</v>
      </c>
      <c r="AA440" s="98" t="str">
        <f t="shared" si="68"/>
        <v>Saturday</v>
      </c>
      <c r="AB440" s="99" t="str">
        <f t="shared" si="69"/>
        <v>05/18/2025 11:25 PM</v>
      </c>
      <c r="AC440" s="100">
        <f t="shared" si="70"/>
        <v>367</v>
      </c>
      <c r="AD440" s="100" t="str">
        <f t="shared" si="71"/>
        <v>Not Approved On Time</v>
      </c>
      <c r="AE440" s="101">
        <f t="shared" si="72"/>
        <v>3</v>
      </c>
      <c r="AF440" s="124" t="str">
        <f t="shared" si="73"/>
        <v/>
      </c>
      <c r="AG440" s="101" t="str">
        <f t="shared" si="74"/>
        <v>439 6017F - CO Dry Run</v>
      </c>
      <c r="AH440" s="101" t="str">
        <f t="shared" si="75"/>
        <v>240781 - Enrique Cortez</v>
      </c>
      <c r="AI440" s="102" t="str">
        <f t="shared" si="76"/>
        <v>Leonel Munoz</v>
      </c>
    </row>
    <row r="441" spans="1:35" ht="15.75" x14ac:dyDescent="0.25">
      <c r="A441" s="153">
        <v>604443</v>
      </c>
      <c r="B441" s="153" t="s">
        <v>2008</v>
      </c>
      <c r="C441" s="153" t="s">
        <v>2009</v>
      </c>
      <c r="D441" s="153" t="s">
        <v>538</v>
      </c>
      <c r="E441" s="153" t="s">
        <v>858</v>
      </c>
      <c r="F441" s="153" t="s">
        <v>57</v>
      </c>
      <c r="G441" s="153" t="s">
        <v>1064</v>
      </c>
      <c r="H441" s="153" t="s">
        <v>558</v>
      </c>
      <c r="I441" s="153">
        <v>10</v>
      </c>
      <c r="J441" s="154">
        <v>45792</v>
      </c>
      <c r="K441" s="153" t="s">
        <v>48</v>
      </c>
      <c r="L441" s="153"/>
      <c r="M441" s="153" t="s">
        <v>1067</v>
      </c>
      <c r="N441" s="153" t="s">
        <v>64</v>
      </c>
      <c r="O441" s="153" t="s">
        <v>1065</v>
      </c>
      <c r="P441" s="153" t="s">
        <v>3079</v>
      </c>
      <c r="Q441" s="153"/>
      <c r="R441" s="153" t="s">
        <v>50</v>
      </c>
      <c r="S441" s="153"/>
      <c r="T441" s="153" t="s">
        <v>50</v>
      </c>
      <c r="U441" s="134"/>
      <c r="V441" s="134"/>
      <c r="W441" s="134"/>
      <c r="X441" s="97" t="str">
        <f t="shared" si="66"/>
        <v>2024-028 - Harris VA Bearing Pad Replacem</v>
      </c>
      <c r="Y441" s="97" t="str">
        <f>IFERROR(VLOOKUP($D441,PM!$A:$H,2,FALSE),"")</f>
        <v>Luis A. Morales</v>
      </c>
      <c r="Z441" s="98">
        <f t="shared" si="67"/>
        <v>45792</v>
      </c>
      <c r="AA441" s="98" t="str">
        <f t="shared" si="68"/>
        <v>Thursday</v>
      </c>
      <c r="AB441" s="99" t="str">
        <f t="shared" si="69"/>
        <v>05/15/2025 6:24 PM</v>
      </c>
      <c r="AC441" s="100">
        <f t="shared" si="70"/>
        <v>367</v>
      </c>
      <c r="AD441" s="100" t="str">
        <f t="shared" si="71"/>
        <v>Not Approved On Time</v>
      </c>
      <c r="AE441" s="101">
        <f t="shared" si="72"/>
        <v>10</v>
      </c>
      <c r="AF441" s="124" t="str">
        <f t="shared" si="73"/>
        <v/>
      </c>
      <c r="AG441" s="101" t="str">
        <f t="shared" si="74"/>
        <v>502 6001B - TRAFFIC C  Daily Closures</v>
      </c>
      <c r="AH441" s="101" t="str">
        <f t="shared" si="75"/>
        <v>440463 - Daniel Rodriguez Saldierna</v>
      </c>
      <c r="AI441" s="102" t="str">
        <f t="shared" si="76"/>
        <v>Reyneri Caballero's Crew</v>
      </c>
    </row>
    <row r="442" spans="1:35" ht="15.75" x14ac:dyDescent="0.25">
      <c r="A442" s="153">
        <v>605264</v>
      </c>
      <c r="B442" s="153" t="s">
        <v>2013</v>
      </c>
      <c r="C442" s="153" t="s">
        <v>1065</v>
      </c>
      <c r="D442" s="153" t="s">
        <v>538</v>
      </c>
      <c r="E442" s="153" t="s">
        <v>858</v>
      </c>
      <c r="F442" s="153" t="s">
        <v>57</v>
      </c>
      <c r="G442" s="153" t="s">
        <v>1064</v>
      </c>
      <c r="H442" s="153" t="s">
        <v>558</v>
      </c>
      <c r="I442" s="153">
        <v>8</v>
      </c>
      <c r="J442" s="154">
        <v>45793</v>
      </c>
      <c r="K442" s="153" t="s">
        <v>48</v>
      </c>
      <c r="L442" s="153"/>
      <c r="M442" s="153" t="s">
        <v>1067</v>
      </c>
      <c r="N442" s="153" t="s">
        <v>64</v>
      </c>
      <c r="O442" s="153" t="s">
        <v>1065</v>
      </c>
      <c r="P442" s="153" t="s">
        <v>3640</v>
      </c>
      <c r="Q442" s="153"/>
      <c r="R442" s="153" t="s">
        <v>50</v>
      </c>
      <c r="S442" s="153"/>
      <c r="T442" s="153" t="s">
        <v>50</v>
      </c>
      <c r="U442" s="135"/>
      <c r="V442" s="135"/>
      <c r="W442" s="135"/>
      <c r="X442" s="97" t="str">
        <f t="shared" si="66"/>
        <v>2024-028 - Harris VA Bearing Pad Replacem</v>
      </c>
      <c r="Y442" s="97" t="str">
        <f>IFERROR(VLOOKUP($D442,PM!$A:$H,2,FALSE),"")</f>
        <v>Luis A. Morales</v>
      </c>
      <c r="Z442" s="98">
        <f t="shared" si="67"/>
        <v>45793</v>
      </c>
      <c r="AA442" s="98" t="str">
        <f t="shared" si="68"/>
        <v>Friday</v>
      </c>
      <c r="AB442" s="99" t="str">
        <f t="shared" si="69"/>
        <v>05/18/2025 11:03 AM</v>
      </c>
      <c r="AC442" s="100">
        <f t="shared" si="70"/>
        <v>367</v>
      </c>
      <c r="AD442" s="100" t="str">
        <f t="shared" si="71"/>
        <v>Not Approved On Time</v>
      </c>
      <c r="AE442" s="101">
        <f t="shared" si="72"/>
        <v>8</v>
      </c>
      <c r="AF442" s="124" t="str">
        <f t="shared" si="73"/>
        <v/>
      </c>
      <c r="AG442" s="101" t="str">
        <f t="shared" si="74"/>
        <v>502 6001B - TRAFFIC C  Daily Closures</v>
      </c>
      <c r="AH442" s="101" t="str">
        <f t="shared" si="75"/>
        <v>440086 - Reyneri M. Caballero</v>
      </c>
      <c r="AI442" s="102" t="str">
        <f t="shared" si="76"/>
        <v>Reyneri Caballero's Crew</v>
      </c>
    </row>
    <row r="443" spans="1:35" ht="15.75" x14ac:dyDescent="0.25">
      <c r="A443" s="153">
        <v>604441</v>
      </c>
      <c r="B443" s="153" t="s">
        <v>2013</v>
      </c>
      <c r="C443" s="153" t="s">
        <v>1065</v>
      </c>
      <c r="D443" s="153" t="s">
        <v>538</v>
      </c>
      <c r="E443" s="153" t="s">
        <v>858</v>
      </c>
      <c r="F443" s="153" t="s">
        <v>57</v>
      </c>
      <c r="G443" s="153" t="s">
        <v>1064</v>
      </c>
      <c r="H443" s="153" t="s">
        <v>558</v>
      </c>
      <c r="I443" s="153">
        <v>10</v>
      </c>
      <c r="J443" s="154">
        <v>45792</v>
      </c>
      <c r="K443" s="153" t="s">
        <v>48</v>
      </c>
      <c r="L443" s="153"/>
      <c r="M443" s="153" t="s">
        <v>1067</v>
      </c>
      <c r="N443" s="153" t="s">
        <v>64</v>
      </c>
      <c r="O443" s="153" t="s">
        <v>1065</v>
      </c>
      <c r="P443" s="153" t="s">
        <v>3079</v>
      </c>
      <c r="Q443" s="153"/>
      <c r="R443" s="153" t="s">
        <v>50</v>
      </c>
      <c r="S443" s="153"/>
      <c r="T443" s="153" t="s">
        <v>50</v>
      </c>
      <c r="U443" s="135"/>
      <c r="V443" s="135"/>
      <c r="W443" s="135"/>
      <c r="X443" s="97" t="str">
        <f t="shared" si="66"/>
        <v>2024-028 - Harris VA Bearing Pad Replacem</v>
      </c>
      <c r="Y443" s="97" t="str">
        <f>IFERROR(VLOOKUP($D443,PM!$A:$H,2,FALSE),"")</f>
        <v>Luis A. Morales</v>
      </c>
      <c r="Z443" s="98">
        <f t="shared" si="67"/>
        <v>45792</v>
      </c>
      <c r="AA443" s="98" t="str">
        <f t="shared" si="68"/>
        <v>Thursday</v>
      </c>
      <c r="AB443" s="99" t="str">
        <f t="shared" si="69"/>
        <v>05/15/2025 6:24 PM</v>
      </c>
      <c r="AC443" s="100">
        <f t="shared" si="70"/>
        <v>367</v>
      </c>
      <c r="AD443" s="100" t="str">
        <f t="shared" si="71"/>
        <v>Not Approved On Time</v>
      </c>
      <c r="AE443" s="101">
        <f t="shared" si="72"/>
        <v>10</v>
      </c>
      <c r="AF443" s="124" t="str">
        <f t="shared" si="73"/>
        <v/>
      </c>
      <c r="AG443" s="101" t="str">
        <f t="shared" si="74"/>
        <v>502 6001B - TRAFFIC C  Daily Closures</v>
      </c>
      <c r="AH443" s="101" t="str">
        <f t="shared" si="75"/>
        <v>440086 - Reyneri M. Caballero</v>
      </c>
      <c r="AI443" s="102" t="str">
        <f t="shared" si="76"/>
        <v>Reyneri Caballero's Crew</v>
      </c>
    </row>
    <row r="444" spans="1:35" ht="15.75" x14ac:dyDescent="0.25">
      <c r="A444" s="153">
        <v>605420</v>
      </c>
      <c r="B444" s="153" t="s">
        <v>1036</v>
      </c>
      <c r="C444" s="153" t="s">
        <v>1037</v>
      </c>
      <c r="D444" s="153" t="s">
        <v>138</v>
      </c>
      <c r="E444" s="153" t="s">
        <v>139</v>
      </c>
      <c r="F444" s="153" t="s">
        <v>3603</v>
      </c>
      <c r="G444" s="153" t="s">
        <v>3604</v>
      </c>
      <c r="H444" s="153" t="s">
        <v>558</v>
      </c>
      <c r="I444" s="153">
        <v>4</v>
      </c>
      <c r="J444" s="154">
        <v>45794</v>
      </c>
      <c r="K444" s="153" t="s">
        <v>48</v>
      </c>
      <c r="L444" s="153"/>
      <c r="M444" s="153" t="s">
        <v>1034</v>
      </c>
      <c r="N444" s="153" t="s">
        <v>49</v>
      </c>
      <c r="O444" s="153" t="s">
        <v>1034</v>
      </c>
      <c r="P444" s="153" t="s">
        <v>3641</v>
      </c>
      <c r="Q444" s="153"/>
      <c r="R444" s="153" t="s">
        <v>50</v>
      </c>
      <c r="S444" s="153"/>
      <c r="T444" s="153" t="s">
        <v>50</v>
      </c>
      <c r="U444" s="135"/>
      <c r="V444" s="135"/>
      <c r="W444" s="135"/>
      <c r="X444" s="97" t="str">
        <f t="shared" si="66"/>
        <v>2023-034 - Dallas IH 45 Bridge Maintenanc</v>
      </c>
      <c r="Y444" s="97" t="str">
        <f>IFERROR(VLOOKUP($D444,PM!$A:$H,2,FALSE),"")</f>
        <v>Eric Giebelhaus</v>
      </c>
      <c r="Z444" s="98">
        <f t="shared" si="67"/>
        <v>45794</v>
      </c>
      <c r="AA444" s="98" t="str">
        <f t="shared" si="68"/>
        <v>Saturday</v>
      </c>
      <c r="AB444" s="99" t="str">
        <f t="shared" si="69"/>
        <v>05/18/2025 11:25 PM</v>
      </c>
      <c r="AC444" s="100">
        <f t="shared" si="70"/>
        <v>367</v>
      </c>
      <c r="AD444" s="100" t="str">
        <f t="shared" si="71"/>
        <v>Not Approved On Time</v>
      </c>
      <c r="AE444" s="101">
        <f t="shared" si="72"/>
        <v>4</v>
      </c>
      <c r="AF444" s="124" t="str">
        <f t="shared" si="73"/>
        <v/>
      </c>
      <c r="AG444" s="101" t="str">
        <f t="shared" si="74"/>
        <v>439 6017A - CO Water Blast</v>
      </c>
      <c r="AH444" s="101" t="str">
        <f t="shared" si="75"/>
        <v>240161 - Reynaldo M. Smith Jr</v>
      </c>
      <c r="AI444" s="102" t="str">
        <f t="shared" si="76"/>
        <v>Leonel Munoz</v>
      </c>
    </row>
    <row r="445" spans="1:35" ht="15.75" x14ac:dyDescent="0.25">
      <c r="A445" s="153">
        <v>605421</v>
      </c>
      <c r="B445" s="153" t="s">
        <v>1036</v>
      </c>
      <c r="C445" s="153" t="s">
        <v>1037</v>
      </c>
      <c r="D445" s="153" t="s">
        <v>138</v>
      </c>
      <c r="E445" s="153" t="s">
        <v>139</v>
      </c>
      <c r="F445" s="153" t="s">
        <v>1194</v>
      </c>
      <c r="G445" s="153" t="s">
        <v>1195</v>
      </c>
      <c r="H445" s="153" t="s">
        <v>558</v>
      </c>
      <c r="I445" s="153">
        <v>3</v>
      </c>
      <c r="J445" s="154">
        <v>45794</v>
      </c>
      <c r="K445" s="153" t="s">
        <v>48</v>
      </c>
      <c r="L445" s="153"/>
      <c r="M445" s="153" t="s">
        <v>1034</v>
      </c>
      <c r="N445" s="153" t="s">
        <v>49</v>
      </c>
      <c r="O445" s="153" t="s">
        <v>1034</v>
      </c>
      <c r="P445" s="153" t="s">
        <v>3641</v>
      </c>
      <c r="Q445" s="153"/>
      <c r="R445" s="153" t="s">
        <v>50</v>
      </c>
      <c r="S445" s="153"/>
      <c r="T445" s="153" t="s">
        <v>50</v>
      </c>
      <c r="U445" s="135"/>
      <c r="V445" s="135"/>
      <c r="W445" s="135"/>
      <c r="X445" s="97" t="str">
        <f t="shared" si="66"/>
        <v>2023-034 - Dallas IH 45 Bridge Maintenanc</v>
      </c>
      <c r="Y445" s="97" t="str">
        <f>IFERROR(VLOOKUP($D445,PM!$A:$H,2,FALSE),"")</f>
        <v>Eric Giebelhaus</v>
      </c>
      <c r="Z445" s="98">
        <f t="shared" si="67"/>
        <v>45794</v>
      </c>
      <c r="AA445" s="98" t="str">
        <f t="shared" si="68"/>
        <v>Saturday</v>
      </c>
      <c r="AB445" s="99" t="str">
        <f t="shared" si="69"/>
        <v>05/18/2025 11:25 PM</v>
      </c>
      <c r="AC445" s="100">
        <f t="shared" si="70"/>
        <v>367</v>
      </c>
      <c r="AD445" s="100" t="str">
        <f t="shared" si="71"/>
        <v>Not Approved On Time</v>
      </c>
      <c r="AE445" s="101">
        <f t="shared" si="72"/>
        <v>3</v>
      </c>
      <c r="AF445" s="124" t="str">
        <f t="shared" si="73"/>
        <v/>
      </c>
      <c r="AG445" s="101" t="str">
        <f t="shared" si="74"/>
        <v>439 6017B - CO Inst Rem Machine Railing</v>
      </c>
      <c r="AH445" s="101" t="str">
        <f t="shared" si="75"/>
        <v>240161 - Reynaldo M. Smith Jr</v>
      </c>
      <c r="AI445" s="102" t="str">
        <f t="shared" si="76"/>
        <v>Leonel Munoz</v>
      </c>
    </row>
    <row r="446" spans="1:35" ht="15.75" x14ac:dyDescent="0.25">
      <c r="A446" s="153">
        <v>605422</v>
      </c>
      <c r="B446" s="153" t="s">
        <v>1036</v>
      </c>
      <c r="C446" s="153" t="s">
        <v>1037</v>
      </c>
      <c r="D446" s="153" t="s">
        <v>138</v>
      </c>
      <c r="E446" s="153" t="s">
        <v>139</v>
      </c>
      <c r="F446" s="153" t="s">
        <v>1170</v>
      </c>
      <c r="G446" s="153" t="s">
        <v>1171</v>
      </c>
      <c r="H446" s="153" t="s">
        <v>558</v>
      </c>
      <c r="I446" s="153">
        <v>2</v>
      </c>
      <c r="J446" s="154">
        <v>45794</v>
      </c>
      <c r="K446" s="153" t="s">
        <v>48</v>
      </c>
      <c r="L446" s="153"/>
      <c r="M446" s="153" t="s">
        <v>1034</v>
      </c>
      <c r="N446" s="153" t="s">
        <v>49</v>
      </c>
      <c r="O446" s="153" t="s">
        <v>1034</v>
      </c>
      <c r="P446" s="153" t="s">
        <v>3641</v>
      </c>
      <c r="Q446" s="153"/>
      <c r="R446" s="153" t="s">
        <v>50</v>
      </c>
      <c r="S446" s="153"/>
      <c r="T446" s="153" t="s">
        <v>50</v>
      </c>
      <c r="U446" s="136"/>
      <c r="V446" s="136"/>
      <c r="W446" s="136"/>
      <c r="X446" s="97" t="str">
        <f t="shared" si="66"/>
        <v>2023-034 - Dallas IH 45 Bridge Maintenanc</v>
      </c>
      <c r="Y446" s="97" t="str">
        <f>IFERROR(VLOOKUP($D446,PM!$A:$H,2,FALSE),"")</f>
        <v>Eric Giebelhaus</v>
      </c>
      <c r="Z446" s="98">
        <f t="shared" si="67"/>
        <v>45794</v>
      </c>
      <c r="AA446" s="98" t="str">
        <f t="shared" si="68"/>
        <v>Saturday</v>
      </c>
      <c r="AB446" s="99" t="str">
        <f t="shared" si="69"/>
        <v>05/18/2025 11:25 PM</v>
      </c>
      <c r="AC446" s="100">
        <f t="shared" si="70"/>
        <v>367</v>
      </c>
      <c r="AD446" s="100" t="str">
        <f t="shared" si="71"/>
        <v>Not Approved On Time</v>
      </c>
      <c r="AE446" s="101">
        <f t="shared" si="72"/>
        <v>2</v>
      </c>
      <c r="AF446" s="124" t="str">
        <f t="shared" si="73"/>
        <v/>
      </c>
      <c r="AG446" s="101" t="str">
        <f t="shared" si="74"/>
        <v>439 6017C - CO Setup Machine</v>
      </c>
      <c r="AH446" s="101" t="str">
        <f t="shared" si="75"/>
        <v>240161 - Reynaldo M. Smith Jr</v>
      </c>
      <c r="AI446" s="102" t="str">
        <f t="shared" si="76"/>
        <v>Leonel Munoz</v>
      </c>
    </row>
    <row r="447" spans="1:35" ht="15.75" x14ac:dyDescent="0.25">
      <c r="A447" s="153">
        <v>605423</v>
      </c>
      <c r="B447" s="153" t="s">
        <v>1036</v>
      </c>
      <c r="C447" s="153" t="s">
        <v>1037</v>
      </c>
      <c r="D447" s="153" t="s">
        <v>138</v>
      </c>
      <c r="E447" s="153" t="s">
        <v>139</v>
      </c>
      <c r="F447" s="153" t="s">
        <v>3612</v>
      </c>
      <c r="G447" s="153" t="s">
        <v>3613</v>
      </c>
      <c r="H447" s="153" t="s">
        <v>558</v>
      </c>
      <c r="I447" s="153">
        <v>2</v>
      </c>
      <c r="J447" s="154">
        <v>45794</v>
      </c>
      <c r="K447" s="153" t="s">
        <v>48</v>
      </c>
      <c r="L447" s="153"/>
      <c r="M447" s="153" t="s">
        <v>1034</v>
      </c>
      <c r="N447" s="153" t="s">
        <v>49</v>
      </c>
      <c r="O447" s="153" t="s">
        <v>1034</v>
      </c>
      <c r="P447" s="153" t="s">
        <v>3641</v>
      </c>
      <c r="Q447" s="153"/>
      <c r="R447" s="153" t="s">
        <v>50</v>
      </c>
      <c r="S447" s="153"/>
      <c r="T447" s="153" t="s">
        <v>50</v>
      </c>
      <c r="U447" s="136"/>
      <c r="V447" s="136"/>
      <c r="W447" s="136"/>
      <c r="X447" s="97" t="str">
        <f t="shared" si="66"/>
        <v>2023-034 - Dallas IH 45 Bridge Maintenanc</v>
      </c>
      <c r="Y447" s="97" t="str">
        <f>IFERROR(VLOOKUP($D447,PM!$A:$H,2,FALSE),"")</f>
        <v>Eric Giebelhaus</v>
      </c>
      <c r="Z447" s="98">
        <f t="shared" si="67"/>
        <v>45794</v>
      </c>
      <c r="AA447" s="98" t="str">
        <f t="shared" si="68"/>
        <v>Saturday</v>
      </c>
      <c r="AB447" s="99" t="str">
        <f t="shared" si="69"/>
        <v>05/18/2025 11:25 PM</v>
      </c>
      <c r="AC447" s="100">
        <f t="shared" si="70"/>
        <v>367</v>
      </c>
      <c r="AD447" s="100" t="str">
        <f t="shared" si="71"/>
        <v>Not Approved On Time</v>
      </c>
      <c r="AE447" s="101">
        <f t="shared" si="72"/>
        <v>2</v>
      </c>
      <c r="AF447" s="124" t="str">
        <f t="shared" si="73"/>
        <v/>
      </c>
      <c r="AG447" s="101" t="str">
        <f t="shared" si="74"/>
        <v>439 6017E - CO Wet and Cure Overlay</v>
      </c>
      <c r="AH447" s="101" t="str">
        <f t="shared" si="75"/>
        <v>240161 - Reynaldo M. Smith Jr</v>
      </c>
      <c r="AI447" s="102" t="str">
        <f t="shared" si="76"/>
        <v>Leonel Munoz</v>
      </c>
    </row>
    <row r="448" spans="1:35" ht="15.75" x14ac:dyDescent="0.25">
      <c r="A448" s="153">
        <v>605424</v>
      </c>
      <c r="B448" s="153" t="s">
        <v>1036</v>
      </c>
      <c r="C448" s="153" t="s">
        <v>1037</v>
      </c>
      <c r="D448" s="153" t="s">
        <v>138</v>
      </c>
      <c r="E448" s="153" t="s">
        <v>139</v>
      </c>
      <c r="F448" s="153" t="s">
        <v>3606</v>
      </c>
      <c r="G448" s="153" t="s">
        <v>3607</v>
      </c>
      <c r="H448" s="153" t="s">
        <v>558</v>
      </c>
      <c r="I448" s="153">
        <v>3</v>
      </c>
      <c r="J448" s="154">
        <v>45794</v>
      </c>
      <c r="K448" s="153" t="s">
        <v>48</v>
      </c>
      <c r="L448" s="153"/>
      <c r="M448" s="153" t="s">
        <v>1034</v>
      </c>
      <c r="N448" s="153" t="s">
        <v>49</v>
      </c>
      <c r="O448" s="153" t="s">
        <v>1034</v>
      </c>
      <c r="P448" s="153" t="s">
        <v>3641</v>
      </c>
      <c r="Q448" s="153"/>
      <c r="R448" s="153" t="s">
        <v>50</v>
      </c>
      <c r="S448" s="153"/>
      <c r="T448" s="153" t="s">
        <v>50</v>
      </c>
      <c r="U448" s="136"/>
      <c r="V448" s="136"/>
      <c r="W448" s="136"/>
      <c r="X448" s="97" t="str">
        <f t="shared" si="66"/>
        <v>2023-034 - Dallas IH 45 Bridge Maintenanc</v>
      </c>
      <c r="Y448" s="97" t="str">
        <f>IFERROR(VLOOKUP($D448,PM!$A:$H,2,FALSE),"")</f>
        <v>Eric Giebelhaus</v>
      </c>
      <c r="Z448" s="98">
        <f t="shared" si="67"/>
        <v>45794</v>
      </c>
      <c r="AA448" s="98" t="str">
        <f t="shared" si="68"/>
        <v>Saturday</v>
      </c>
      <c r="AB448" s="99" t="str">
        <f t="shared" si="69"/>
        <v>05/18/2025 11:25 PM</v>
      </c>
      <c r="AC448" s="100">
        <f t="shared" si="70"/>
        <v>367</v>
      </c>
      <c r="AD448" s="100" t="str">
        <f t="shared" si="71"/>
        <v>Not Approved On Time</v>
      </c>
      <c r="AE448" s="101">
        <f t="shared" si="72"/>
        <v>3</v>
      </c>
      <c r="AF448" s="124" t="str">
        <f t="shared" si="73"/>
        <v/>
      </c>
      <c r="AG448" s="101" t="str">
        <f t="shared" si="74"/>
        <v>439 6017F - CO Dry Run</v>
      </c>
      <c r="AH448" s="101" t="str">
        <f t="shared" si="75"/>
        <v>240161 - Reynaldo M. Smith Jr</v>
      </c>
      <c r="AI448" s="102" t="str">
        <f t="shared" si="76"/>
        <v>Leonel Munoz</v>
      </c>
    </row>
    <row r="449" spans="1:35" ht="15.75" x14ac:dyDescent="0.25">
      <c r="A449" s="153">
        <v>605410</v>
      </c>
      <c r="B449" s="153" t="s">
        <v>1040</v>
      </c>
      <c r="C449" s="153" t="s">
        <v>1041</v>
      </c>
      <c r="D449" s="153" t="s">
        <v>138</v>
      </c>
      <c r="E449" s="153" t="s">
        <v>139</v>
      </c>
      <c r="F449" s="153" t="s">
        <v>3603</v>
      </c>
      <c r="G449" s="153" t="s">
        <v>3604</v>
      </c>
      <c r="H449" s="153" t="s">
        <v>558</v>
      </c>
      <c r="I449" s="153">
        <v>4</v>
      </c>
      <c r="J449" s="154">
        <v>45794</v>
      </c>
      <c r="K449" s="153" t="s">
        <v>48</v>
      </c>
      <c r="L449" s="153"/>
      <c r="M449" s="153" t="s">
        <v>1034</v>
      </c>
      <c r="N449" s="153" t="s">
        <v>49</v>
      </c>
      <c r="O449" s="153" t="s">
        <v>1034</v>
      </c>
      <c r="P449" s="153" t="s">
        <v>3642</v>
      </c>
      <c r="Q449" s="153"/>
      <c r="R449" s="153" t="s">
        <v>50</v>
      </c>
      <c r="S449" s="153"/>
      <c r="T449" s="153" t="s">
        <v>50</v>
      </c>
      <c r="U449" s="136"/>
      <c r="V449" s="136"/>
      <c r="W449" s="136"/>
      <c r="X449" s="97" t="str">
        <f t="shared" si="66"/>
        <v>2023-034 - Dallas IH 45 Bridge Maintenanc</v>
      </c>
      <c r="Y449" s="97" t="str">
        <f>IFERROR(VLOOKUP($D449,PM!$A:$H,2,FALSE),"")</f>
        <v>Eric Giebelhaus</v>
      </c>
      <c r="Z449" s="98">
        <f t="shared" si="67"/>
        <v>45794</v>
      </c>
      <c r="AA449" s="98" t="str">
        <f t="shared" si="68"/>
        <v>Saturday</v>
      </c>
      <c r="AB449" s="99" t="str">
        <f t="shared" si="69"/>
        <v>05/18/2025 11:24 PM</v>
      </c>
      <c r="AC449" s="100">
        <f t="shared" si="70"/>
        <v>367</v>
      </c>
      <c r="AD449" s="100" t="str">
        <f t="shared" si="71"/>
        <v>Not Approved On Time</v>
      </c>
      <c r="AE449" s="101">
        <f t="shared" si="72"/>
        <v>4</v>
      </c>
      <c r="AF449" s="124" t="str">
        <f t="shared" si="73"/>
        <v/>
      </c>
      <c r="AG449" s="101" t="str">
        <f t="shared" si="74"/>
        <v>439 6017A - CO Water Blast</v>
      </c>
      <c r="AH449" s="101" t="str">
        <f t="shared" si="75"/>
        <v>240538 - Francisco Diaz Serna</v>
      </c>
      <c r="AI449" s="102" t="str">
        <f t="shared" si="76"/>
        <v>Leonel Munoz</v>
      </c>
    </row>
    <row r="450" spans="1:35" ht="15.75" x14ac:dyDescent="0.25">
      <c r="A450" s="153">
        <v>605411</v>
      </c>
      <c r="B450" s="153" t="s">
        <v>1040</v>
      </c>
      <c r="C450" s="153" t="s">
        <v>1041</v>
      </c>
      <c r="D450" s="153" t="s">
        <v>138</v>
      </c>
      <c r="E450" s="153" t="s">
        <v>139</v>
      </c>
      <c r="F450" s="153" t="s">
        <v>1194</v>
      </c>
      <c r="G450" s="153" t="s">
        <v>1195</v>
      </c>
      <c r="H450" s="153" t="s">
        <v>558</v>
      </c>
      <c r="I450" s="153">
        <v>3</v>
      </c>
      <c r="J450" s="154">
        <v>45794</v>
      </c>
      <c r="K450" s="153" t="s">
        <v>48</v>
      </c>
      <c r="L450" s="153"/>
      <c r="M450" s="153" t="s">
        <v>1034</v>
      </c>
      <c r="N450" s="153" t="s">
        <v>49</v>
      </c>
      <c r="O450" s="153" t="s">
        <v>1034</v>
      </c>
      <c r="P450" s="153" t="s">
        <v>3642</v>
      </c>
      <c r="Q450" s="153"/>
      <c r="R450" s="153" t="s">
        <v>50</v>
      </c>
      <c r="S450" s="153"/>
      <c r="T450" s="153" t="s">
        <v>50</v>
      </c>
      <c r="U450" s="136"/>
      <c r="V450" s="136"/>
      <c r="W450" s="136"/>
      <c r="X450" s="97" t="str">
        <f t="shared" si="66"/>
        <v>2023-034 - Dallas IH 45 Bridge Maintenanc</v>
      </c>
      <c r="Y450" s="97" t="str">
        <f>IFERROR(VLOOKUP($D450,PM!$A:$H,2,FALSE),"")</f>
        <v>Eric Giebelhaus</v>
      </c>
      <c r="Z450" s="98">
        <f t="shared" si="67"/>
        <v>45794</v>
      </c>
      <c r="AA450" s="98" t="str">
        <f t="shared" si="68"/>
        <v>Saturday</v>
      </c>
      <c r="AB450" s="99" t="str">
        <f t="shared" si="69"/>
        <v>05/18/2025 11:24 PM</v>
      </c>
      <c r="AC450" s="100">
        <f t="shared" si="70"/>
        <v>367</v>
      </c>
      <c r="AD450" s="100" t="str">
        <f t="shared" si="71"/>
        <v>Not Approved On Time</v>
      </c>
      <c r="AE450" s="101">
        <f t="shared" si="72"/>
        <v>3</v>
      </c>
      <c r="AF450" s="124" t="str">
        <f t="shared" si="73"/>
        <v/>
      </c>
      <c r="AG450" s="101" t="str">
        <f t="shared" si="74"/>
        <v>439 6017B - CO Inst Rem Machine Railing</v>
      </c>
      <c r="AH450" s="101" t="str">
        <f t="shared" si="75"/>
        <v>240538 - Francisco Diaz Serna</v>
      </c>
      <c r="AI450" s="102" t="str">
        <f t="shared" si="76"/>
        <v>Leonel Munoz</v>
      </c>
    </row>
    <row r="451" spans="1:35" ht="15.75" x14ac:dyDescent="0.25">
      <c r="A451" s="153">
        <v>605412</v>
      </c>
      <c r="B451" s="153" t="s">
        <v>1040</v>
      </c>
      <c r="C451" s="153" t="s">
        <v>1041</v>
      </c>
      <c r="D451" s="153" t="s">
        <v>138</v>
      </c>
      <c r="E451" s="153" t="s">
        <v>139</v>
      </c>
      <c r="F451" s="153" t="s">
        <v>1170</v>
      </c>
      <c r="G451" s="153" t="s">
        <v>1171</v>
      </c>
      <c r="H451" s="153" t="s">
        <v>558</v>
      </c>
      <c r="I451" s="153">
        <v>2</v>
      </c>
      <c r="J451" s="154">
        <v>45794</v>
      </c>
      <c r="K451" s="153" t="s">
        <v>48</v>
      </c>
      <c r="L451" s="153"/>
      <c r="M451" s="153" t="s">
        <v>1034</v>
      </c>
      <c r="N451" s="153" t="s">
        <v>49</v>
      </c>
      <c r="O451" s="153" t="s">
        <v>1034</v>
      </c>
      <c r="P451" s="153" t="s">
        <v>3642</v>
      </c>
      <c r="Q451" s="153"/>
      <c r="R451" s="153" t="s">
        <v>50</v>
      </c>
      <c r="S451" s="153"/>
      <c r="T451" s="153" t="s">
        <v>50</v>
      </c>
      <c r="U451" s="136"/>
      <c r="V451" s="136"/>
      <c r="W451" s="136"/>
      <c r="X451" s="97" t="str">
        <f t="shared" si="66"/>
        <v>2023-034 - Dallas IH 45 Bridge Maintenanc</v>
      </c>
      <c r="Y451" s="97" t="str">
        <f>IFERROR(VLOOKUP($D451,PM!$A:$H,2,FALSE),"")</f>
        <v>Eric Giebelhaus</v>
      </c>
      <c r="Z451" s="98">
        <f t="shared" si="67"/>
        <v>45794</v>
      </c>
      <c r="AA451" s="98" t="str">
        <f t="shared" si="68"/>
        <v>Saturday</v>
      </c>
      <c r="AB451" s="99" t="str">
        <f t="shared" si="69"/>
        <v>05/18/2025 11:24 PM</v>
      </c>
      <c r="AC451" s="100">
        <f t="shared" si="70"/>
        <v>367</v>
      </c>
      <c r="AD451" s="100" t="str">
        <f t="shared" si="71"/>
        <v>Not Approved On Time</v>
      </c>
      <c r="AE451" s="101">
        <f t="shared" si="72"/>
        <v>2</v>
      </c>
      <c r="AF451" s="124" t="str">
        <f t="shared" si="73"/>
        <v/>
      </c>
      <c r="AG451" s="101" t="str">
        <f t="shared" si="74"/>
        <v>439 6017C - CO Setup Machine</v>
      </c>
      <c r="AH451" s="101" t="str">
        <f t="shared" si="75"/>
        <v>240538 - Francisco Diaz Serna</v>
      </c>
      <c r="AI451" s="102" t="str">
        <f t="shared" si="76"/>
        <v>Leonel Munoz</v>
      </c>
    </row>
    <row r="452" spans="1:35" ht="15.75" x14ac:dyDescent="0.25">
      <c r="A452" s="153">
        <v>605413</v>
      </c>
      <c r="B452" s="153" t="s">
        <v>1040</v>
      </c>
      <c r="C452" s="153" t="s">
        <v>1041</v>
      </c>
      <c r="D452" s="153" t="s">
        <v>138</v>
      </c>
      <c r="E452" s="153" t="s">
        <v>139</v>
      </c>
      <c r="F452" s="153" t="s">
        <v>3612</v>
      </c>
      <c r="G452" s="153" t="s">
        <v>3613</v>
      </c>
      <c r="H452" s="153" t="s">
        <v>558</v>
      </c>
      <c r="I452" s="153">
        <v>2</v>
      </c>
      <c r="J452" s="154">
        <v>45794</v>
      </c>
      <c r="K452" s="153" t="s">
        <v>48</v>
      </c>
      <c r="L452" s="153"/>
      <c r="M452" s="153" t="s">
        <v>1034</v>
      </c>
      <c r="N452" s="153" t="s">
        <v>49</v>
      </c>
      <c r="O452" s="153" t="s">
        <v>1034</v>
      </c>
      <c r="P452" s="153" t="s">
        <v>3642</v>
      </c>
      <c r="Q452" s="153"/>
      <c r="R452" s="153" t="s">
        <v>50</v>
      </c>
      <c r="S452" s="153"/>
      <c r="T452" s="153" t="s">
        <v>50</v>
      </c>
      <c r="U452" s="136"/>
      <c r="V452" s="136"/>
      <c r="W452" s="136"/>
      <c r="X452" s="97" t="str">
        <f t="shared" si="66"/>
        <v>2023-034 - Dallas IH 45 Bridge Maintenanc</v>
      </c>
      <c r="Y452" s="97" t="str">
        <f>IFERROR(VLOOKUP($D452,PM!$A:$H,2,FALSE),"")</f>
        <v>Eric Giebelhaus</v>
      </c>
      <c r="Z452" s="98">
        <f t="shared" si="67"/>
        <v>45794</v>
      </c>
      <c r="AA452" s="98" t="str">
        <f t="shared" si="68"/>
        <v>Saturday</v>
      </c>
      <c r="AB452" s="99" t="str">
        <f t="shared" si="69"/>
        <v>05/18/2025 11:24 PM</v>
      </c>
      <c r="AC452" s="100">
        <f t="shared" si="70"/>
        <v>367</v>
      </c>
      <c r="AD452" s="100" t="str">
        <f t="shared" si="71"/>
        <v>Not Approved On Time</v>
      </c>
      <c r="AE452" s="101">
        <f t="shared" si="72"/>
        <v>2</v>
      </c>
      <c r="AF452" s="124" t="str">
        <f t="shared" si="73"/>
        <v/>
      </c>
      <c r="AG452" s="101" t="str">
        <f t="shared" si="74"/>
        <v>439 6017E - CO Wet and Cure Overlay</v>
      </c>
      <c r="AH452" s="101" t="str">
        <f t="shared" si="75"/>
        <v>240538 - Francisco Diaz Serna</v>
      </c>
      <c r="AI452" s="102" t="str">
        <f t="shared" si="76"/>
        <v>Leonel Munoz</v>
      </c>
    </row>
    <row r="453" spans="1:35" ht="15.75" x14ac:dyDescent="0.25">
      <c r="A453" s="153">
        <v>605414</v>
      </c>
      <c r="B453" s="153" t="s">
        <v>1040</v>
      </c>
      <c r="C453" s="153" t="s">
        <v>1041</v>
      </c>
      <c r="D453" s="153" t="s">
        <v>138</v>
      </c>
      <c r="E453" s="153" t="s">
        <v>139</v>
      </c>
      <c r="F453" s="153" t="s">
        <v>3606</v>
      </c>
      <c r="G453" s="153" t="s">
        <v>3607</v>
      </c>
      <c r="H453" s="153" t="s">
        <v>558</v>
      </c>
      <c r="I453" s="153">
        <v>3</v>
      </c>
      <c r="J453" s="154">
        <v>45794</v>
      </c>
      <c r="K453" s="153" t="s">
        <v>48</v>
      </c>
      <c r="L453" s="153"/>
      <c r="M453" s="153" t="s">
        <v>1034</v>
      </c>
      <c r="N453" s="153" t="s">
        <v>49</v>
      </c>
      <c r="O453" s="153" t="s">
        <v>1034</v>
      </c>
      <c r="P453" s="153" t="s">
        <v>3642</v>
      </c>
      <c r="Q453" s="153"/>
      <c r="R453" s="153" t="s">
        <v>50</v>
      </c>
      <c r="S453" s="153"/>
      <c r="T453" s="153" t="s">
        <v>50</v>
      </c>
      <c r="U453" s="136"/>
      <c r="V453" s="136"/>
      <c r="W453" s="136"/>
      <c r="X453" s="97" t="str">
        <f t="shared" si="66"/>
        <v>2023-034 - Dallas IH 45 Bridge Maintenanc</v>
      </c>
      <c r="Y453" s="97" t="str">
        <f>IFERROR(VLOOKUP($D453,PM!$A:$H,2,FALSE),"")</f>
        <v>Eric Giebelhaus</v>
      </c>
      <c r="Z453" s="98">
        <f t="shared" si="67"/>
        <v>45794</v>
      </c>
      <c r="AA453" s="98" t="str">
        <f t="shared" si="68"/>
        <v>Saturday</v>
      </c>
      <c r="AB453" s="99" t="str">
        <f t="shared" si="69"/>
        <v>05/18/2025 11:24 PM</v>
      </c>
      <c r="AC453" s="100">
        <f t="shared" si="70"/>
        <v>367</v>
      </c>
      <c r="AD453" s="100" t="str">
        <f t="shared" si="71"/>
        <v>Not Approved On Time</v>
      </c>
      <c r="AE453" s="101">
        <f t="shared" si="72"/>
        <v>3</v>
      </c>
      <c r="AF453" s="124" t="str">
        <f t="shared" si="73"/>
        <v/>
      </c>
      <c r="AG453" s="101" t="str">
        <f t="shared" si="74"/>
        <v>439 6017F - CO Dry Run</v>
      </c>
      <c r="AH453" s="101" t="str">
        <f t="shared" si="75"/>
        <v>240538 - Francisco Diaz Serna</v>
      </c>
      <c r="AI453" s="102" t="str">
        <f t="shared" si="76"/>
        <v>Leonel Munoz</v>
      </c>
    </row>
    <row r="454" spans="1:35" ht="15.75" x14ac:dyDescent="0.25">
      <c r="A454" s="153">
        <v>605415</v>
      </c>
      <c r="B454" s="153" t="s">
        <v>1038</v>
      </c>
      <c r="C454" s="153" t="s">
        <v>1039</v>
      </c>
      <c r="D454" s="153" t="s">
        <v>138</v>
      </c>
      <c r="E454" s="153" t="s">
        <v>139</v>
      </c>
      <c r="F454" s="153" t="s">
        <v>3603</v>
      </c>
      <c r="G454" s="153" t="s">
        <v>3604</v>
      </c>
      <c r="H454" s="153" t="s">
        <v>558</v>
      </c>
      <c r="I454" s="153">
        <v>4</v>
      </c>
      <c r="J454" s="154">
        <v>45794</v>
      </c>
      <c r="K454" s="153" t="s">
        <v>48</v>
      </c>
      <c r="L454" s="153"/>
      <c r="M454" s="153" t="s">
        <v>1034</v>
      </c>
      <c r="N454" s="153" t="s">
        <v>49</v>
      </c>
      <c r="O454" s="153" t="s">
        <v>1034</v>
      </c>
      <c r="P454" s="153" t="s">
        <v>3641</v>
      </c>
      <c r="Q454" s="153"/>
      <c r="R454" s="153" t="s">
        <v>50</v>
      </c>
      <c r="S454" s="153"/>
      <c r="T454" s="153" t="s">
        <v>50</v>
      </c>
      <c r="U454" s="136"/>
      <c r="V454" s="136"/>
      <c r="W454" s="136"/>
      <c r="X454" s="97" t="str">
        <f t="shared" si="66"/>
        <v>2023-034 - Dallas IH 45 Bridge Maintenanc</v>
      </c>
      <c r="Y454" s="97" t="str">
        <f>IFERROR(VLOOKUP($D454,PM!$A:$H,2,FALSE),"")</f>
        <v>Eric Giebelhaus</v>
      </c>
      <c r="Z454" s="98">
        <f t="shared" si="67"/>
        <v>45794</v>
      </c>
      <c r="AA454" s="98" t="str">
        <f t="shared" si="68"/>
        <v>Saturday</v>
      </c>
      <c r="AB454" s="99" t="str">
        <f t="shared" si="69"/>
        <v>05/18/2025 11:25 PM</v>
      </c>
      <c r="AC454" s="100">
        <f t="shared" si="70"/>
        <v>367</v>
      </c>
      <c r="AD454" s="100" t="str">
        <f t="shared" si="71"/>
        <v>Not Approved On Time</v>
      </c>
      <c r="AE454" s="101">
        <f t="shared" si="72"/>
        <v>4</v>
      </c>
      <c r="AF454" s="124" t="str">
        <f t="shared" si="73"/>
        <v/>
      </c>
      <c r="AG454" s="101" t="str">
        <f t="shared" si="74"/>
        <v>439 6017A - CO Water Blast</v>
      </c>
      <c r="AH454" s="101" t="str">
        <f t="shared" si="75"/>
        <v>240160 - Miguel Aguilar Rico</v>
      </c>
      <c r="AI454" s="102" t="str">
        <f t="shared" si="76"/>
        <v>Leonel Munoz</v>
      </c>
    </row>
    <row r="455" spans="1:35" ht="15.75" x14ac:dyDescent="0.25">
      <c r="A455" s="153">
        <v>605416</v>
      </c>
      <c r="B455" s="153" t="s">
        <v>1038</v>
      </c>
      <c r="C455" s="153" t="s">
        <v>1039</v>
      </c>
      <c r="D455" s="153" t="s">
        <v>138</v>
      </c>
      <c r="E455" s="153" t="s">
        <v>139</v>
      </c>
      <c r="F455" s="153" t="s">
        <v>1194</v>
      </c>
      <c r="G455" s="153" t="s">
        <v>1195</v>
      </c>
      <c r="H455" s="153" t="s">
        <v>558</v>
      </c>
      <c r="I455" s="153">
        <v>3</v>
      </c>
      <c r="J455" s="154">
        <v>45794</v>
      </c>
      <c r="K455" s="153" t="s">
        <v>48</v>
      </c>
      <c r="L455" s="153"/>
      <c r="M455" s="153" t="s">
        <v>1034</v>
      </c>
      <c r="N455" s="153" t="s">
        <v>49</v>
      </c>
      <c r="O455" s="153" t="s">
        <v>1034</v>
      </c>
      <c r="P455" s="153" t="s">
        <v>3641</v>
      </c>
      <c r="Q455" s="153"/>
      <c r="R455" s="153" t="s">
        <v>50</v>
      </c>
      <c r="S455" s="153"/>
      <c r="T455" s="153" t="s">
        <v>50</v>
      </c>
      <c r="U455" s="136"/>
      <c r="V455" s="136"/>
      <c r="W455" s="136"/>
      <c r="X455" s="97" t="str">
        <f t="shared" ref="X455:X518" si="77">$D455&amp;" - "&amp;$E455</f>
        <v>2023-034 - Dallas IH 45 Bridge Maintenanc</v>
      </c>
      <c r="Y455" s="97" t="str">
        <f>IFERROR(VLOOKUP($D455,PM!$A:$H,2,FALSE),"")</f>
        <v>Eric Giebelhaus</v>
      </c>
      <c r="Z455" s="98">
        <f t="shared" ref="Z455:Z518" si="78">$J455</f>
        <v>45794</v>
      </c>
      <c r="AA455" s="98" t="str">
        <f t="shared" ref="AA455:AA518" si="79">TEXT($J455,"dddd")</f>
        <v>Saturday</v>
      </c>
      <c r="AB455" s="99" t="str">
        <f t="shared" ref="AB455:AB518" si="80">TEXT(DATE(MID($P455,7,4), LEFT($P455,2), MID($P455,4,2)) + TIME(LEFT(MID($P455,13,5),2), RIGHT(MID($P455,13,5),2), 0), "MM/DD/YYYY h:mm AM/PM")</f>
        <v>05/18/2025 11:25 PM</v>
      </c>
      <c r="AC455" s="100">
        <f t="shared" ref="AC455:AC518" si="81">IFERROR(DATE(LEFT($T455,4), MID($T455,6,2), MID($T455,9,2)) + TIME(MID($T455,12,2), MID($T455,15,2), MID($T455,18,2)),"")</f>
        <v>367</v>
      </c>
      <c r="AD455" s="100" t="str">
        <f t="shared" ref="AD455:AD518" si="82">IF(OR($AB455="1/1/01 12:00 AM", $AB455=""), "Not Approved", IF(VALUE($AB455) &lt;= (VALUE($AC455) + 1 + TIME(9, 0, 0)), "Approved On Time", "Not Approved On Time"))</f>
        <v>Not Approved On Time</v>
      </c>
      <c r="AE455" s="101">
        <f t="shared" ref="AE455:AE518" si="83">$I455</f>
        <v>3</v>
      </c>
      <c r="AF455" s="124" t="str">
        <f t="shared" ref="AF455:AF518" si="84">IF(SUMIF($X$6:$X$2297, "*", $AI$6:$AI$2297) &gt; 0, SUMIFS($AI$6:$AI$2297, $X$6:$X$2297, "Approved On Time") / SUMIF($X$6:$X$2297, "*", $AI$6:$AI$2297), "")</f>
        <v/>
      </c>
      <c r="AG455" s="101" t="str">
        <f t="shared" ref="AG455:AG518" si="85">$F455&amp;" - "&amp;G455</f>
        <v>439 6017B - CO Inst Rem Machine Railing</v>
      </c>
      <c r="AH455" s="101" t="str">
        <f t="shared" ref="AH455:AH518" si="86">$B455&amp;" - "&amp;$C455</f>
        <v>240160 - Miguel Aguilar Rico</v>
      </c>
      <c r="AI455" s="102" t="str">
        <f t="shared" ref="AI455:AI518" si="87">IF($M455="","",$M455)</f>
        <v>Leonel Munoz</v>
      </c>
    </row>
    <row r="456" spans="1:35" ht="15.75" x14ac:dyDescent="0.25">
      <c r="A456" s="153">
        <v>605417</v>
      </c>
      <c r="B456" s="153" t="s">
        <v>1038</v>
      </c>
      <c r="C456" s="153" t="s">
        <v>1039</v>
      </c>
      <c r="D456" s="153" t="s">
        <v>138</v>
      </c>
      <c r="E456" s="153" t="s">
        <v>139</v>
      </c>
      <c r="F456" s="153" t="s">
        <v>1170</v>
      </c>
      <c r="G456" s="153" t="s">
        <v>1171</v>
      </c>
      <c r="H456" s="153" t="s">
        <v>558</v>
      </c>
      <c r="I456" s="153">
        <v>2</v>
      </c>
      <c r="J456" s="154">
        <v>45794</v>
      </c>
      <c r="K456" s="153" t="s">
        <v>48</v>
      </c>
      <c r="L456" s="153"/>
      <c r="M456" s="153" t="s">
        <v>1034</v>
      </c>
      <c r="N456" s="153" t="s">
        <v>49</v>
      </c>
      <c r="O456" s="153" t="s">
        <v>1034</v>
      </c>
      <c r="P456" s="153" t="s">
        <v>3641</v>
      </c>
      <c r="Q456" s="153"/>
      <c r="R456" s="153" t="s">
        <v>50</v>
      </c>
      <c r="S456" s="153"/>
      <c r="T456" s="153" t="s">
        <v>50</v>
      </c>
      <c r="U456" s="136"/>
      <c r="V456" s="136"/>
      <c r="W456" s="136"/>
      <c r="X456" s="97" t="str">
        <f t="shared" si="77"/>
        <v>2023-034 - Dallas IH 45 Bridge Maintenanc</v>
      </c>
      <c r="Y456" s="97" t="str">
        <f>IFERROR(VLOOKUP($D456,PM!$A:$H,2,FALSE),"")</f>
        <v>Eric Giebelhaus</v>
      </c>
      <c r="Z456" s="98">
        <f t="shared" si="78"/>
        <v>45794</v>
      </c>
      <c r="AA456" s="98" t="str">
        <f t="shared" si="79"/>
        <v>Saturday</v>
      </c>
      <c r="AB456" s="99" t="str">
        <f t="shared" si="80"/>
        <v>05/18/2025 11:25 PM</v>
      </c>
      <c r="AC456" s="100">
        <f t="shared" si="81"/>
        <v>367</v>
      </c>
      <c r="AD456" s="100" t="str">
        <f t="shared" si="82"/>
        <v>Not Approved On Time</v>
      </c>
      <c r="AE456" s="101">
        <f t="shared" si="83"/>
        <v>2</v>
      </c>
      <c r="AF456" s="124" t="str">
        <f t="shared" si="84"/>
        <v/>
      </c>
      <c r="AG456" s="101" t="str">
        <f t="shared" si="85"/>
        <v>439 6017C - CO Setup Machine</v>
      </c>
      <c r="AH456" s="101" t="str">
        <f t="shared" si="86"/>
        <v>240160 - Miguel Aguilar Rico</v>
      </c>
      <c r="AI456" s="102" t="str">
        <f t="shared" si="87"/>
        <v>Leonel Munoz</v>
      </c>
    </row>
    <row r="457" spans="1:35" ht="15.75" x14ac:dyDescent="0.25">
      <c r="A457" s="153">
        <v>605418</v>
      </c>
      <c r="B457" s="153" t="s">
        <v>1038</v>
      </c>
      <c r="C457" s="153" t="s">
        <v>1039</v>
      </c>
      <c r="D457" s="153" t="s">
        <v>138</v>
      </c>
      <c r="E457" s="153" t="s">
        <v>139</v>
      </c>
      <c r="F457" s="153" t="s">
        <v>3612</v>
      </c>
      <c r="G457" s="153" t="s">
        <v>3613</v>
      </c>
      <c r="H457" s="153" t="s">
        <v>558</v>
      </c>
      <c r="I457" s="153">
        <v>2</v>
      </c>
      <c r="J457" s="154">
        <v>45794</v>
      </c>
      <c r="K457" s="153" t="s">
        <v>48</v>
      </c>
      <c r="L457" s="153"/>
      <c r="M457" s="153" t="s">
        <v>1034</v>
      </c>
      <c r="N457" s="153" t="s">
        <v>49</v>
      </c>
      <c r="O457" s="153" t="s">
        <v>1034</v>
      </c>
      <c r="P457" s="153" t="s">
        <v>3641</v>
      </c>
      <c r="Q457" s="153"/>
      <c r="R457" s="153" t="s">
        <v>50</v>
      </c>
      <c r="S457" s="153"/>
      <c r="T457" s="153" t="s">
        <v>50</v>
      </c>
      <c r="U457" s="136"/>
      <c r="V457" s="136"/>
      <c r="W457" s="136"/>
      <c r="X457" s="97" t="str">
        <f t="shared" si="77"/>
        <v>2023-034 - Dallas IH 45 Bridge Maintenanc</v>
      </c>
      <c r="Y457" s="97" t="str">
        <f>IFERROR(VLOOKUP($D457,PM!$A:$H,2,FALSE),"")</f>
        <v>Eric Giebelhaus</v>
      </c>
      <c r="Z457" s="98">
        <f t="shared" si="78"/>
        <v>45794</v>
      </c>
      <c r="AA457" s="98" t="str">
        <f t="shared" si="79"/>
        <v>Saturday</v>
      </c>
      <c r="AB457" s="99" t="str">
        <f t="shared" si="80"/>
        <v>05/18/2025 11:25 PM</v>
      </c>
      <c r="AC457" s="100">
        <f t="shared" si="81"/>
        <v>367</v>
      </c>
      <c r="AD457" s="100" t="str">
        <f t="shared" si="82"/>
        <v>Not Approved On Time</v>
      </c>
      <c r="AE457" s="101">
        <f t="shared" si="83"/>
        <v>2</v>
      </c>
      <c r="AF457" s="124" t="str">
        <f t="shared" si="84"/>
        <v/>
      </c>
      <c r="AG457" s="101" t="str">
        <f t="shared" si="85"/>
        <v>439 6017E - CO Wet and Cure Overlay</v>
      </c>
      <c r="AH457" s="101" t="str">
        <f t="shared" si="86"/>
        <v>240160 - Miguel Aguilar Rico</v>
      </c>
      <c r="AI457" s="102" t="str">
        <f t="shared" si="87"/>
        <v>Leonel Munoz</v>
      </c>
    </row>
    <row r="458" spans="1:35" ht="15.75" x14ac:dyDescent="0.25">
      <c r="A458" s="153">
        <v>605419</v>
      </c>
      <c r="B458" s="153" t="s">
        <v>1038</v>
      </c>
      <c r="C458" s="153" t="s">
        <v>1039</v>
      </c>
      <c r="D458" s="153" t="s">
        <v>138</v>
      </c>
      <c r="E458" s="153" t="s">
        <v>139</v>
      </c>
      <c r="F458" s="153" t="s">
        <v>3606</v>
      </c>
      <c r="G458" s="153" t="s">
        <v>3607</v>
      </c>
      <c r="H458" s="153" t="s">
        <v>558</v>
      </c>
      <c r="I458" s="153">
        <v>3</v>
      </c>
      <c r="J458" s="154">
        <v>45794</v>
      </c>
      <c r="K458" s="153" t="s">
        <v>48</v>
      </c>
      <c r="L458" s="153"/>
      <c r="M458" s="153" t="s">
        <v>1034</v>
      </c>
      <c r="N458" s="153" t="s">
        <v>49</v>
      </c>
      <c r="O458" s="153" t="s">
        <v>1034</v>
      </c>
      <c r="P458" s="153" t="s">
        <v>3641</v>
      </c>
      <c r="Q458" s="153"/>
      <c r="R458" s="153" t="s">
        <v>50</v>
      </c>
      <c r="S458" s="153"/>
      <c r="T458" s="153" t="s">
        <v>50</v>
      </c>
      <c r="U458" s="136"/>
      <c r="V458" s="136"/>
      <c r="W458" s="136"/>
      <c r="X458" s="97" t="str">
        <f t="shared" si="77"/>
        <v>2023-034 - Dallas IH 45 Bridge Maintenanc</v>
      </c>
      <c r="Y458" s="97" t="str">
        <f>IFERROR(VLOOKUP($D458,PM!$A:$H,2,FALSE),"")</f>
        <v>Eric Giebelhaus</v>
      </c>
      <c r="Z458" s="98">
        <f t="shared" si="78"/>
        <v>45794</v>
      </c>
      <c r="AA458" s="98" t="str">
        <f t="shared" si="79"/>
        <v>Saturday</v>
      </c>
      <c r="AB458" s="99" t="str">
        <f t="shared" si="80"/>
        <v>05/18/2025 11:25 PM</v>
      </c>
      <c r="AC458" s="100">
        <f t="shared" si="81"/>
        <v>367</v>
      </c>
      <c r="AD458" s="100" t="str">
        <f t="shared" si="82"/>
        <v>Not Approved On Time</v>
      </c>
      <c r="AE458" s="101">
        <f t="shared" si="83"/>
        <v>3</v>
      </c>
      <c r="AF458" s="124" t="str">
        <f t="shared" si="84"/>
        <v/>
      </c>
      <c r="AG458" s="101" t="str">
        <f t="shared" si="85"/>
        <v>439 6017F - CO Dry Run</v>
      </c>
      <c r="AH458" s="101" t="str">
        <f t="shared" si="86"/>
        <v>240160 - Miguel Aguilar Rico</v>
      </c>
      <c r="AI458" s="102" t="str">
        <f t="shared" si="87"/>
        <v>Leonel Munoz</v>
      </c>
    </row>
    <row r="459" spans="1:35" ht="15.75" x14ac:dyDescent="0.25">
      <c r="A459" s="153">
        <v>605223</v>
      </c>
      <c r="B459" s="153" t="s">
        <v>892</v>
      </c>
      <c r="C459" s="153" t="s">
        <v>893</v>
      </c>
      <c r="D459" s="153" t="s">
        <v>138</v>
      </c>
      <c r="E459" s="153" t="s">
        <v>139</v>
      </c>
      <c r="F459" s="153" t="s">
        <v>3643</v>
      </c>
      <c r="G459" s="153" t="s">
        <v>3644</v>
      </c>
      <c r="H459" s="153" t="s">
        <v>558</v>
      </c>
      <c r="I459" s="153">
        <v>8</v>
      </c>
      <c r="J459" s="154">
        <v>45793</v>
      </c>
      <c r="K459" s="153" t="s">
        <v>48</v>
      </c>
      <c r="L459" s="153"/>
      <c r="M459" s="153" t="s">
        <v>891</v>
      </c>
      <c r="N459" s="153" t="s">
        <v>49</v>
      </c>
      <c r="O459" s="153" t="s">
        <v>890</v>
      </c>
      <c r="P459" s="153" t="s">
        <v>3645</v>
      </c>
      <c r="Q459" s="153"/>
      <c r="R459" s="153" t="s">
        <v>50</v>
      </c>
      <c r="S459" s="153"/>
      <c r="T459" s="153" t="s">
        <v>50</v>
      </c>
      <c r="U459" s="136"/>
      <c r="V459" s="136"/>
      <c r="W459" s="136"/>
      <c r="X459" s="97" t="str">
        <f t="shared" si="77"/>
        <v>2023-034 - Dallas IH 45 Bridge Maintenanc</v>
      </c>
      <c r="Y459" s="97" t="str">
        <f>IFERROR(VLOOKUP($D459,PM!$A:$H,2,FALSE),"")</f>
        <v>Eric Giebelhaus</v>
      </c>
      <c r="Z459" s="98">
        <f t="shared" si="78"/>
        <v>45793</v>
      </c>
      <c r="AA459" s="98" t="str">
        <f t="shared" si="79"/>
        <v>Friday</v>
      </c>
      <c r="AB459" s="99" t="str">
        <f t="shared" si="80"/>
        <v>05/18/2025 4:21 AM</v>
      </c>
      <c r="AC459" s="100">
        <f t="shared" si="81"/>
        <v>367</v>
      </c>
      <c r="AD459" s="100" t="str">
        <f t="shared" si="82"/>
        <v>Not Approved On Time</v>
      </c>
      <c r="AE459" s="101">
        <f t="shared" si="83"/>
        <v>8</v>
      </c>
      <c r="AF459" s="124" t="str">
        <f t="shared" si="84"/>
        <v/>
      </c>
      <c r="AG459" s="101" t="str">
        <f t="shared" si="85"/>
        <v>512 6095B - PTB STL MO Set Barrier</v>
      </c>
      <c r="AH459" s="101" t="str">
        <f t="shared" si="86"/>
        <v>240710 - Juan C. Ybarra</v>
      </c>
      <c r="AI459" s="102" t="str">
        <f t="shared" si="87"/>
        <v>Juan Ruiz's Crew</v>
      </c>
    </row>
    <row r="460" spans="1:35" ht="15.75" x14ac:dyDescent="0.25">
      <c r="A460" s="153">
        <v>605224</v>
      </c>
      <c r="B460" s="153" t="s">
        <v>892</v>
      </c>
      <c r="C460" s="153" t="s">
        <v>893</v>
      </c>
      <c r="D460" s="153" t="s">
        <v>138</v>
      </c>
      <c r="E460" s="153" t="s">
        <v>139</v>
      </c>
      <c r="F460" s="153" t="s">
        <v>3646</v>
      </c>
      <c r="G460" s="153" t="s">
        <v>3647</v>
      </c>
      <c r="H460" s="153" t="s">
        <v>558</v>
      </c>
      <c r="I460" s="153">
        <v>4</v>
      </c>
      <c r="J460" s="154">
        <v>45793</v>
      </c>
      <c r="K460" s="153" t="s">
        <v>48</v>
      </c>
      <c r="L460" s="153"/>
      <c r="M460" s="153" t="s">
        <v>891</v>
      </c>
      <c r="N460" s="153" t="s">
        <v>49</v>
      </c>
      <c r="O460" s="153" t="s">
        <v>890</v>
      </c>
      <c r="P460" s="153" t="s">
        <v>3645</v>
      </c>
      <c r="Q460" s="153"/>
      <c r="R460" s="153" t="s">
        <v>50</v>
      </c>
      <c r="S460" s="153"/>
      <c r="T460" s="153" t="s">
        <v>50</v>
      </c>
      <c r="U460" s="136"/>
      <c r="V460" s="136"/>
      <c r="W460" s="136"/>
      <c r="X460" s="97" t="str">
        <f t="shared" si="77"/>
        <v>2023-034 - Dallas IH 45 Bridge Maintenanc</v>
      </c>
      <c r="Y460" s="97" t="str">
        <f>IFERROR(VLOOKUP($D460,PM!$A:$H,2,FALSE),"")</f>
        <v>Eric Giebelhaus</v>
      </c>
      <c r="Z460" s="98">
        <f t="shared" si="78"/>
        <v>45793</v>
      </c>
      <c r="AA460" s="98" t="str">
        <f t="shared" si="79"/>
        <v>Friday</v>
      </c>
      <c r="AB460" s="99" t="str">
        <f t="shared" si="80"/>
        <v>05/18/2025 4:21 AM</v>
      </c>
      <c r="AC460" s="100">
        <f t="shared" si="81"/>
        <v>367</v>
      </c>
      <c r="AD460" s="100" t="str">
        <f t="shared" si="82"/>
        <v>Not Approved On Time</v>
      </c>
      <c r="AE460" s="101">
        <f t="shared" si="83"/>
        <v>4</v>
      </c>
      <c r="AF460" s="124" t="str">
        <f t="shared" si="84"/>
        <v/>
      </c>
      <c r="AG460" s="101" t="str">
        <f t="shared" si="85"/>
        <v>439 6017D - CO Prep for Overlay</v>
      </c>
      <c r="AH460" s="101" t="str">
        <f t="shared" si="86"/>
        <v>240710 - Juan C. Ybarra</v>
      </c>
      <c r="AI460" s="102" t="str">
        <f t="shared" si="87"/>
        <v>Juan Ruiz's Crew</v>
      </c>
    </row>
    <row r="461" spans="1:35" ht="15.75" x14ac:dyDescent="0.25">
      <c r="A461" s="153">
        <v>605310</v>
      </c>
      <c r="B461" s="153" t="s">
        <v>892</v>
      </c>
      <c r="C461" s="153" t="s">
        <v>893</v>
      </c>
      <c r="D461" s="153" t="s">
        <v>138</v>
      </c>
      <c r="E461" s="153" t="s">
        <v>139</v>
      </c>
      <c r="F461" s="153" t="s">
        <v>1168</v>
      </c>
      <c r="G461" s="153" t="s">
        <v>1169</v>
      </c>
      <c r="H461" s="153" t="s">
        <v>558</v>
      </c>
      <c r="I461" s="153">
        <v>10</v>
      </c>
      <c r="J461" s="154">
        <v>45794</v>
      </c>
      <c r="K461" s="153" t="s">
        <v>48</v>
      </c>
      <c r="L461" s="153"/>
      <c r="M461" s="153" t="s">
        <v>891</v>
      </c>
      <c r="N461" s="153" t="s">
        <v>49</v>
      </c>
      <c r="O461" s="153" t="s">
        <v>890</v>
      </c>
      <c r="P461" s="153" t="s">
        <v>3648</v>
      </c>
      <c r="Q461" s="153"/>
      <c r="R461" s="153" t="s">
        <v>50</v>
      </c>
      <c r="S461" s="153"/>
      <c r="T461" s="153" t="s">
        <v>50</v>
      </c>
      <c r="U461" s="136"/>
      <c r="V461" s="136"/>
      <c r="W461" s="136"/>
      <c r="X461" s="97" t="str">
        <f t="shared" si="77"/>
        <v>2023-034 - Dallas IH 45 Bridge Maintenanc</v>
      </c>
      <c r="Y461" s="97" t="str">
        <f>IFERROR(VLOOKUP($D461,PM!$A:$H,2,FALSE),"")</f>
        <v>Eric Giebelhaus</v>
      </c>
      <c r="Z461" s="98">
        <f t="shared" si="78"/>
        <v>45794</v>
      </c>
      <c r="AA461" s="98" t="str">
        <f t="shared" si="79"/>
        <v>Saturday</v>
      </c>
      <c r="AB461" s="99" t="str">
        <f t="shared" si="80"/>
        <v>05/18/2025 5:52 PM</v>
      </c>
      <c r="AC461" s="100">
        <f t="shared" si="81"/>
        <v>367</v>
      </c>
      <c r="AD461" s="100" t="str">
        <f t="shared" si="82"/>
        <v>Not Approved On Time</v>
      </c>
      <c r="AE461" s="101">
        <f t="shared" si="83"/>
        <v>10</v>
      </c>
      <c r="AF461" s="124" t="str">
        <f t="shared" si="84"/>
        <v/>
      </c>
      <c r="AG461" s="101" t="str">
        <f t="shared" si="85"/>
        <v>439 6017G - CO Pour</v>
      </c>
      <c r="AH461" s="101" t="str">
        <f t="shared" si="86"/>
        <v>240710 - Juan C. Ybarra</v>
      </c>
      <c r="AI461" s="102" t="str">
        <f t="shared" si="87"/>
        <v>Juan Ruiz's Crew</v>
      </c>
    </row>
    <row r="462" spans="1:35" ht="15.75" x14ac:dyDescent="0.25">
      <c r="A462" s="153">
        <v>605020</v>
      </c>
      <c r="B462" s="153" t="s">
        <v>892</v>
      </c>
      <c r="C462" s="153" t="s">
        <v>893</v>
      </c>
      <c r="D462" s="153" t="s">
        <v>73</v>
      </c>
      <c r="E462" s="153" t="s">
        <v>1009</v>
      </c>
      <c r="F462" s="153" t="s">
        <v>3196</v>
      </c>
      <c r="G462" s="153" t="s">
        <v>3197</v>
      </c>
      <c r="H462" s="153" t="s">
        <v>558</v>
      </c>
      <c r="I462" s="153">
        <v>6</v>
      </c>
      <c r="J462" s="154">
        <v>45792</v>
      </c>
      <c r="K462" s="153" t="s">
        <v>48</v>
      </c>
      <c r="L462" s="153"/>
      <c r="M462" s="153" t="s">
        <v>891</v>
      </c>
      <c r="N462" s="153" t="s">
        <v>49</v>
      </c>
      <c r="O462" s="153" t="s">
        <v>890</v>
      </c>
      <c r="P462" s="153" t="s">
        <v>3649</v>
      </c>
      <c r="Q462" s="153"/>
      <c r="R462" s="153" t="s">
        <v>50</v>
      </c>
      <c r="S462" s="153"/>
      <c r="T462" s="153" t="s">
        <v>50</v>
      </c>
      <c r="U462" s="136"/>
      <c r="V462" s="136"/>
      <c r="W462" s="136"/>
      <c r="X462" s="97" t="str">
        <f t="shared" si="77"/>
        <v>2023-032 - IH-345 BRIDGE REHABILITATION</v>
      </c>
      <c r="Y462" s="97" t="str">
        <f>IFERROR(VLOOKUP($D462,PM!$A:$H,2,FALSE),"")</f>
        <v>Eric Giebelhaus</v>
      </c>
      <c r="Z462" s="98">
        <f t="shared" si="78"/>
        <v>45792</v>
      </c>
      <c r="AA462" s="98" t="str">
        <f t="shared" si="79"/>
        <v>Thursday</v>
      </c>
      <c r="AB462" s="99" t="str">
        <f t="shared" si="80"/>
        <v>05/17/2025 5:08 AM</v>
      </c>
      <c r="AC462" s="100">
        <f t="shared" si="81"/>
        <v>367</v>
      </c>
      <c r="AD462" s="100" t="str">
        <f t="shared" si="82"/>
        <v>Not Approved On Time</v>
      </c>
      <c r="AE462" s="101">
        <f t="shared" si="83"/>
        <v>6</v>
      </c>
      <c r="AF462" s="124" t="str">
        <f t="shared" si="84"/>
        <v/>
      </c>
      <c r="AG462" s="101" t="str">
        <f t="shared" si="85"/>
        <v>450 6011F - RAIL T402 Slipform</v>
      </c>
      <c r="AH462" s="101" t="str">
        <f t="shared" si="86"/>
        <v>240710 - Juan C. Ybarra</v>
      </c>
      <c r="AI462" s="102" t="str">
        <f t="shared" si="87"/>
        <v>Juan Ruiz's Crew</v>
      </c>
    </row>
    <row r="463" spans="1:35" ht="15.75" x14ac:dyDescent="0.25">
      <c r="A463" s="153">
        <v>605021</v>
      </c>
      <c r="B463" s="153" t="s">
        <v>892</v>
      </c>
      <c r="C463" s="153" t="s">
        <v>893</v>
      </c>
      <c r="D463" s="153" t="s">
        <v>73</v>
      </c>
      <c r="E463" s="153" t="s">
        <v>1009</v>
      </c>
      <c r="F463" s="153" t="s">
        <v>3203</v>
      </c>
      <c r="G463" s="153" t="s">
        <v>3204</v>
      </c>
      <c r="H463" s="153" t="s">
        <v>558</v>
      </c>
      <c r="I463" s="153">
        <v>4.5</v>
      </c>
      <c r="J463" s="154">
        <v>45792</v>
      </c>
      <c r="K463" s="153" t="s">
        <v>48</v>
      </c>
      <c r="L463" s="153"/>
      <c r="M463" s="153" t="s">
        <v>891</v>
      </c>
      <c r="N463" s="153" t="s">
        <v>49</v>
      </c>
      <c r="O463" s="153" t="s">
        <v>890</v>
      </c>
      <c r="P463" s="153" t="s">
        <v>3649</v>
      </c>
      <c r="Q463" s="153"/>
      <c r="R463" s="153" t="s">
        <v>50</v>
      </c>
      <c r="S463" s="153"/>
      <c r="T463" s="153" t="s">
        <v>50</v>
      </c>
      <c r="U463" s="136"/>
      <c r="V463" s="136"/>
      <c r="W463" s="136"/>
      <c r="X463" s="97" t="str">
        <f t="shared" si="77"/>
        <v>2023-032 - IH-345 BRIDGE REHABILITATION</v>
      </c>
      <c r="Y463" s="97" t="str">
        <f>IFERROR(VLOOKUP($D463,PM!$A:$H,2,FALSE),"")</f>
        <v>Eric Giebelhaus</v>
      </c>
      <c r="Z463" s="98">
        <f t="shared" si="78"/>
        <v>45792</v>
      </c>
      <c r="AA463" s="98" t="str">
        <f t="shared" si="79"/>
        <v>Thursday</v>
      </c>
      <c r="AB463" s="99" t="str">
        <f t="shared" si="80"/>
        <v>05/17/2025 5:08 AM</v>
      </c>
      <c r="AC463" s="100">
        <f t="shared" si="81"/>
        <v>367</v>
      </c>
      <c r="AD463" s="100" t="str">
        <f t="shared" si="82"/>
        <v>Not Approved On Time</v>
      </c>
      <c r="AE463" s="101">
        <f t="shared" si="83"/>
        <v>4.5</v>
      </c>
      <c r="AF463" s="124" t="str">
        <f t="shared" si="84"/>
        <v/>
      </c>
      <c r="AG463" s="101" t="str">
        <f t="shared" si="85"/>
        <v>450 6011E - RAIL T402 Dry Run</v>
      </c>
      <c r="AH463" s="101" t="str">
        <f t="shared" si="86"/>
        <v>240710 - Juan C. Ybarra</v>
      </c>
      <c r="AI463" s="102" t="str">
        <f t="shared" si="87"/>
        <v>Juan Ruiz's Crew</v>
      </c>
    </row>
    <row r="464" spans="1:35" ht="15.75" x14ac:dyDescent="0.25">
      <c r="A464" s="153">
        <v>605225</v>
      </c>
      <c r="B464" s="153" t="s">
        <v>982</v>
      </c>
      <c r="C464" s="153" t="s">
        <v>983</v>
      </c>
      <c r="D464" s="153" t="s">
        <v>138</v>
      </c>
      <c r="E464" s="153" t="s">
        <v>139</v>
      </c>
      <c r="F464" s="153" t="s">
        <v>3643</v>
      </c>
      <c r="G464" s="153" t="s">
        <v>3644</v>
      </c>
      <c r="H464" s="153" t="s">
        <v>558</v>
      </c>
      <c r="I464" s="153">
        <v>8</v>
      </c>
      <c r="J464" s="154">
        <v>45793</v>
      </c>
      <c r="K464" s="153" t="s">
        <v>48</v>
      </c>
      <c r="L464" s="153"/>
      <c r="M464" s="153" t="s">
        <v>891</v>
      </c>
      <c r="N464" s="153" t="s">
        <v>49</v>
      </c>
      <c r="O464" s="153" t="s">
        <v>890</v>
      </c>
      <c r="P464" s="153" t="s">
        <v>3645</v>
      </c>
      <c r="Q464" s="153"/>
      <c r="R464" s="153" t="s">
        <v>50</v>
      </c>
      <c r="S464" s="153"/>
      <c r="T464" s="153" t="s">
        <v>50</v>
      </c>
      <c r="U464" s="136"/>
      <c r="V464" s="136"/>
      <c r="W464" s="136"/>
      <c r="X464" s="97" t="str">
        <f t="shared" si="77"/>
        <v>2023-034 - Dallas IH 45 Bridge Maintenanc</v>
      </c>
      <c r="Y464" s="97" t="str">
        <f>IFERROR(VLOOKUP($D464,PM!$A:$H,2,FALSE),"")</f>
        <v>Eric Giebelhaus</v>
      </c>
      <c r="Z464" s="98">
        <f t="shared" si="78"/>
        <v>45793</v>
      </c>
      <c r="AA464" s="98" t="str">
        <f t="shared" si="79"/>
        <v>Friday</v>
      </c>
      <c r="AB464" s="99" t="str">
        <f t="shared" si="80"/>
        <v>05/18/2025 4:21 AM</v>
      </c>
      <c r="AC464" s="100">
        <f t="shared" si="81"/>
        <v>367</v>
      </c>
      <c r="AD464" s="100" t="str">
        <f t="shared" si="82"/>
        <v>Not Approved On Time</v>
      </c>
      <c r="AE464" s="101">
        <f t="shared" si="83"/>
        <v>8</v>
      </c>
      <c r="AF464" s="124" t="str">
        <f t="shared" si="84"/>
        <v/>
      </c>
      <c r="AG464" s="101" t="str">
        <f t="shared" si="85"/>
        <v>512 6095B - PTB STL MO Set Barrier</v>
      </c>
      <c r="AH464" s="101" t="str">
        <f t="shared" si="86"/>
        <v>240182 - Alfredo Becerra</v>
      </c>
      <c r="AI464" s="102" t="str">
        <f t="shared" si="87"/>
        <v>Juan Ruiz's Crew</v>
      </c>
    </row>
    <row r="465" spans="1:35" ht="15.75" x14ac:dyDescent="0.25">
      <c r="A465" s="153">
        <v>605226</v>
      </c>
      <c r="B465" s="153" t="s">
        <v>982</v>
      </c>
      <c r="C465" s="153" t="s">
        <v>983</v>
      </c>
      <c r="D465" s="153" t="s">
        <v>138</v>
      </c>
      <c r="E465" s="153" t="s">
        <v>139</v>
      </c>
      <c r="F465" s="153" t="s">
        <v>3646</v>
      </c>
      <c r="G465" s="153" t="s">
        <v>3647</v>
      </c>
      <c r="H465" s="153" t="s">
        <v>558</v>
      </c>
      <c r="I465" s="153">
        <v>4</v>
      </c>
      <c r="J465" s="154">
        <v>45793</v>
      </c>
      <c r="K465" s="153" t="s">
        <v>48</v>
      </c>
      <c r="L465" s="153"/>
      <c r="M465" s="153" t="s">
        <v>891</v>
      </c>
      <c r="N465" s="153" t="s">
        <v>49</v>
      </c>
      <c r="O465" s="153" t="s">
        <v>890</v>
      </c>
      <c r="P465" s="153" t="s">
        <v>3645</v>
      </c>
      <c r="Q465" s="153"/>
      <c r="R465" s="153" t="s">
        <v>50</v>
      </c>
      <c r="S465" s="153"/>
      <c r="T465" s="153" t="s">
        <v>50</v>
      </c>
      <c r="U465" s="136"/>
      <c r="V465" s="136"/>
      <c r="W465" s="136"/>
      <c r="X465" s="97" t="str">
        <f t="shared" si="77"/>
        <v>2023-034 - Dallas IH 45 Bridge Maintenanc</v>
      </c>
      <c r="Y465" s="97" t="str">
        <f>IFERROR(VLOOKUP($D465,PM!$A:$H,2,FALSE),"")</f>
        <v>Eric Giebelhaus</v>
      </c>
      <c r="Z465" s="98">
        <f t="shared" si="78"/>
        <v>45793</v>
      </c>
      <c r="AA465" s="98" t="str">
        <f t="shared" si="79"/>
        <v>Friday</v>
      </c>
      <c r="AB465" s="99" t="str">
        <f t="shared" si="80"/>
        <v>05/18/2025 4:21 AM</v>
      </c>
      <c r="AC465" s="100">
        <f t="shared" si="81"/>
        <v>367</v>
      </c>
      <c r="AD465" s="100" t="str">
        <f t="shared" si="82"/>
        <v>Not Approved On Time</v>
      </c>
      <c r="AE465" s="101">
        <f t="shared" si="83"/>
        <v>4</v>
      </c>
      <c r="AF465" s="124" t="str">
        <f t="shared" si="84"/>
        <v/>
      </c>
      <c r="AG465" s="101" t="str">
        <f t="shared" si="85"/>
        <v>439 6017D - CO Prep for Overlay</v>
      </c>
      <c r="AH465" s="101" t="str">
        <f t="shared" si="86"/>
        <v>240182 - Alfredo Becerra</v>
      </c>
      <c r="AI465" s="102" t="str">
        <f t="shared" si="87"/>
        <v>Juan Ruiz's Crew</v>
      </c>
    </row>
    <row r="466" spans="1:35" ht="15.75" x14ac:dyDescent="0.25">
      <c r="A466" s="153">
        <v>605311</v>
      </c>
      <c r="B466" s="153" t="s">
        <v>982</v>
      </c>
      <c r="C466" s="153" t="s">
        <v>983</v>
      </c>
      <c r="D466" s="153" t="s">
        <v>138</v>
      </c>
      <c r="E466" s="153" t="s">
        <v>139</v>
      </c>
      <c r="F466" s="153" t="s">
        <v>1168</v>
      </c>
      <c r="G466" s="153" t="s">
        <v>1169</v>
      </c>
      <c r="H466" s="153" t="s">
        <v>558</v>
      </c>
      <c r="I466" s="153">
        <v>10</v>
      </c>
      <c r="J466" s="154">
        <v>45794</v>
      </c>
      <c r="K466" s="153" t="s">
        <v>48</v>
      </c>
      <c r="L466" s="153"/>
      <c r="M466" s="153" t="s">
        <v>891</v>
      </c>
      <c r="N466" s="153" t="s">
        <v>49</v>
      </c>
      <c r="O466" s="153" t="s">
        <v>890</v>
      </c>
      <c r="P466" s="153" t="s">
        <v>3648</v>
      </c>
      <c r="Q466" s="153"/>
      <c r="R466" s="153" t="s">
        <v>50</v>
      </c>
      <c r="S466" s="153"/>
      <c r="T466" s="153" t="s">
        <v>50</v>
      </c>
      <c r="U466" s="136"/>
      <c r="V466" s="136"/>
      <c r="W466" s="136"/>
      <c r="X466" s="97" t="str">
        <f t="shared" si="77"/>
        <v>2023-034 - Dallas IH 45 Bridge Maintenanc</v>
      </c>
      <c r="Y466" s="97" t="str">
        <f>IFERROR(VLOOKUP($D466,PM!$A:$H,2,FALSE),"")</f>
        <v>Eric Giebelhaus</v>
      </c>
      <c r="Z466" s="98">
        <f t="shared" si="78"/>
        <v>45794</v>
      </c>
      <c r="AA466" s="98" t="str">
        <f t="shared" si="79"/>
        <v>Saturday</v>
      </c>
      <c r="AB466" s="99" t="str">
        <f t="shared" si="80"/>
        <v>05/18/2025 5:52 PM</v>
      </c>
      <c r="AC466" s="100">
        <f t="shared" si="81"/>
        <v>367</v>
      </c>
      <c r="AD466" s="100" t="str">
        <f t="shared" si="82"/>
        <v>Not Approved On Time</v>
      </c>
      <c r="AE466" s="101">
        <f t="shared" si="83"/>
        <v>10</v>
      </c>
      <c r="AF466" s="124" t="str">
        <f t="shared" si="84"/>
        <v/>
      </c>
      <c r="AG466" s="101" t="str">
        <f t="shared" si="85"/>
        <v>439 6017G - CO Pour</v>
      </c>
      <c r="AH466" s="101" t="str">
        <f t="shared" si="86"/>
        <v>240182 - Alfredo Becerra</v>
      </c>
      <c r="AI466" s="102" t="str">
        <f t="shared" si="87"/>
        <v>Juan Ruiz's Crew</v>
      </c>
    </row>
    <row r="467" spans="1:35" ht="15.75" x14ac:dyDescent="0.25">
      <c r="A467" s="153">
        <v>605309</v>
      </c>
      <c r="B467" s="153" t="s">
        <v>984</v>
      </c>
      <c r="C467" s="153" t="s">
        <v>985</v>
      </c>
      <c r="D467" s="153" t="s">
        <v>138</v>
      </c>
      <c r="E467" s="153" t="s">
        <v>139</v>
      </c>
      <c r="F467" s="153" t="s">
        <v>1168</v>
      </c>
      <c r="G467" s="153" t="s">
        <v>1169</v>
      </c>
      <c r="H467" s="153" t="s">
        <v>558</v>
      </c>
      <c r="I467" s="153">
        <v>10</v>
      </c>
      <c r="J467" s="154">
        <v>45794</v>
      </c>
      <c r="K467" s="153" t="s">
        <v>48</v>
      </c>
      <c r="L467" s="153"/>
      <c r="M467" s="153" t="s">
        <v>891</v>
      </c>
      <c r="N467" s="153" t="s">
        <v>49</v>
      </c>
      <c r="O467" s="153" t="s">
        <v>890</v>
      </c>
      <c r="P467" s="153" t="s">
        <v>3648</v>
      </c>
      <c r="Q467" s="153"/>
      <c r="R467" s="153" t="s">
        <v>50</v>
      </c>
      <c r="S467" s="153"/>
      <c r="T467" s="153" t="s">
        <v>50</v>
      </c>
      <c r="U467" s="136"/>
      <c r="V467" s="136"/>
      <c r="W467" s="136"/>
      <c r="X467" s="97" t="str">
        <f t="shared" si="77"/>
        <v>2023-034 - Dallas IH 45 Bridge Maintenanc</v>
      </c>
      <c r="Y467" s="97" t="str">
        <f>IFERROR(VLOOKUP($D467,PM!$A:$H,2,FALSE),"")</f>
        <v>Eric Giebelhaus</v>
      </c>
      <c r="Z467" s="98">
        <f t="shared" si="78"/>
        <v>45794</v>
      </c>
      <c r="AA467" s="98" t="str">
        <f t="shared" si="79"/>
        <v>Saturday</v>
      </c>
      <c r="AB467" s="99" t="str">
        <f t="shared" si="80"/>
        <v>05/18/2025 5:52 PM</v>
      </c>
      <c r="AC467" s="100">
        <f t="shared" si="81"/>
        <v>367</v>
      </c>
      <c r="AD467" s="100" t="str">
        <f t="shared" si="82"/>
        <v>Not Approved On Time</v>
      </c>
      <c r="AE467" s="101">
        <f t="shared" si="83"/>
        <v>10</v>
      </c>
      <c r="AF467" s="124" t="str">
        <f t="shared" si="84"/>
        <v/>
      </c>
      <c r="AG467" s="101" t="str">
        <f t="shared" si="85"/>
        <v>439 6017G - CO Pour</v>
      </c>
      <c r="AH467" s="101" t="str">
        <f t="shared" si="86"/>
        <v>340057 - ABRAHAM G. VILLA</v>
      </c>
      <c r="AI467" s="102" t="str">
        <f t="shared" si="87"/>
        <v>Juan Ruiz's Crew</v>
      </c>
    </row>
    <row r="468" spans="1:35" ht="15.75" x14ac:dyDescent="0.25">
      <c r="A468" s="153">
        <v>605221</v>
      </c>
      <c r="B468" s="153" t="s">
        <v>984</v>
      </c>
      <c r="C468" s="153" t="s">
        <v>985</v>
      </c>
      <c r="D468" s="153" t="s">
        <v>138</v>
      </c>
      <c r="E468" s="153" t="s">
        <v>139</v>
      </c>
      <c r="F468" s="153" t="s">
        <v>3643</v>
      </c>
      <c r="G468" s="153" t="s">
        <v>3644</v>
      </c>
      <c r="H468" s="153" t="s">
        <v>558</v>
      </c>
      <c r="I468" s="153">
        <v>8</v>
      </c>
      <c r="J468" s="154">
        <v>45793</v>
      </c>
      <c r="K468" s="153" t="s">
        <v>48</v>
      </c>
      <c r="L468" s="153"/>
      <c r="M468" s="153" t="s">
        <v>891</v>
      </c>
      <c r="N468" s="153" t="s">
        <v>49</v>
      </c>
      <c r="O468" s="153" t="s">
        <v>890</v>
      </c>
      <c r="P468" s="153" t="s">
        <v>3645</v>
      </c>
      <c r="Q468" s="153"/>
      <c r="R468" s="153" t="s">
        <v>50</v>
      </c>
      <c r="S468" s="153"/>
      <c r="T468" s="153" t="s">
        <v>50</v>
      </c>
      <c r="U468" s="136"/>
      <c r="V468" s="136"/>
      <c r="W468" s="136"/>
      <c r="X468" s="97" t="str">
        <f t="shared" si="77"/>
        <v>2023-034 - Dallas IH 45 Bridge Maintenanc</v>
      </c>
      <c r="Y468" s="97" t="str">
        <f>IFERROR(VLOOKUP($D468,PM!$A:$H,2,FALSE),"")</f>
        <v>Eric Giebelhaus</v>
      </c>
      <c r="Z468" s="98">
        <f t="shared" si="78"/>
        <v>45793</v>
      </c>
      <c r="AA468" s="98" t="str">
        <f t="shared" si="79"/>
        <v>Friday</v>
      </c>
      <c r="AB468" s="99" t="str">
        <f t="shared" si="80"/>
        <v>05/18/2025 4:21 AM</v>
      </c>
      <c r="AC468" s="100">
        <f t="shared" si="81"/>
        <v>367</v>
      </c>
      <c r="AD468" s="100" t="str">
        <f t="shared" si="82"/>
        <v>Not Approved On Time</v>
      </c>
      <c r="AE468" s="101">
        <f t="shared" si="83"/>
        <v>8</v>
      </c>
      <c r="AF468" s="124" t="str">
        <f t="shared" si="84"/>
        <v/>
      </c>
      <c r="AG468" s="101" t="str">
        <f t="shared" si="85"/>
        <v>512 6095B - PTB STL MO Set Barrier</v>
      </c>
      <c r="AH468" s="101" t="str">
        <f t="shared" si="86"/>
        <v>340057 - ABRAHAM G. VILLA</v>
      </c>
      <c r="AI468" s="102" t="str">
        <f t="shared" si="87"/>
        <v>Juan Ruiz's Crew</v>
      </c>
    </row>
    <row r="469" spans="1:35" ht="15.75" x14ac:dyDescent="0.25">
      <c r="A469" s="153">
        <v>605222</v>
      </c>
      <c r="B469" s="153" t="s">
        <v>984</v>
      </c>
      <c r="C469" s="153" t="s">
        <v>985</v>
      </c>
      <c r="D469" s="153" t="s">
        <v>138</v>
      </c>
      <c r="E469" s="153" t="s">
        <v>139</v>
      </c>
      <c r="F469" s="153" t="s">
        <v>3646</v>
      </c>
      <c r="G469" s="153" t="s">
        <v>3647</v>
      </c>
      <c r="H469" s="153" t="s">
        <v>558</v>
      </c>
      <c r="I469" s="153">
        <v>4</v>
      </c>
      <c r="J469" s="154">
        <v>45793</v>
      </c>
      <c r="K469" s="153" t="s">
        <v>48</v>
      </c>
      <c r="L469" s="153"/>
      <c r="M469" s="153" t="s">
        <v>891</v>
      </c>
      <c r="N469" s="153" t="s">
        <v>49</v>
      </c>
      <c r="O469" s="153" t="s">
        <v>890</v>
      </c>
      <c r="P469" s="153" t="s">
        <v>3645</v>
      </c>
      <c r="Q469" s="153"/>
      <c r="R469" s="153" t="s">
        <v>50</v>
      </c>
      <c r="S469" s="153"/>
      <c r="T469" s="153" t="s">
        <v>50</v>
      </c>
      <c r="U469" s="136"/>
      <c r="V469" s="136"/>
      <c r="W469" s="136"/>
      <c r="X469" s="97" t="str">
        <f t="shared" si="77"/>
        <v>2023-034 - Dallas IH 45 Bridge Maintenanc</v>
      </c>
      <c r="Y469" s="97" t="str">
        <f>IFERROR(VLOOKUP($D469,PM!$A:$H,2,FALSE),"")</f>
        <v>Eric Giebelhaus</v>
      </c>
      <c r="Z469" s="98">
        <f t="shared" si="78"/>
        <v>45793</v>
      </c>
      <c r="AA469" s="98" t="str">
        <f t="shared" si="79"/>
        <v>Friday</v>
      </c>
      <c r="AB469" s="99" t="str">
        <f t="shared" si="80"/>
        <v>05/18/2025 4:21 AM</v>
      </c>
      <c r="AC469" s="100">
        <f t="shared" si="81"/>
        <v>367</v>
      </c>
      <c r="AD469" s="100" t="str">
        <f t="shared" si="82"/>
        <v>Not Approved On Time</v>
      </c>
      <c r="AE469" s="101">
        <f t="shared" si="83"/>
        <v>4</v>
      </c>
      <c r="AF469" s="124" t="str">
        <f t="shared" si="84"/>
        <v/>
      </c>
      <c r="AG469" s="101" t="str">
        <f t="shared" si="85"/>
        <v>439 6017D - CO Prep for Overlay</v>
      </c>
      <c r="AH469" s="101" t="str">
        <f t="shared" si="86"/>
        <v>340057 - ABRAHAM G. VILLA</v>
      </c>
      <c r="AI469" s="102" t="str">
        <f t="shared" si="87"/>
        <v>Juan Ruiz's Crew</v>
      </c>
    </row>
    <row r="470" spans="1:35" ht="15.75" x14ac:dyDescent="0.25">
      <c r="A470" s="153">
        <v>605018</v>
      </c>
      <c r="B470" s="153" t="s">
        <v>984</v>
      </c>
      <c r="C470" s="153" t="s">
        <v>985</v>
      </c>
      <c r="D470" s="153" t="s">
        <v>73</v>
      </c>
      <c r="E470" s="153" t="s">
        <v>1009</v>
      </c>
      <c r="F470" s="153" t="s">
        <v>3196</v>
      </c>
      <c r="G470" s="153" t="s">
        <v>3197</v>
      </c>
      <c r="H470" s="153" t="s">
        <v>558</v>
      </c>
      <c r="I470" s="153">
        <v>6</v>
      </c>
      <c r="J470" s="154">
        <v>45792</v>
      </c>
      <c r="K470" s="153" t="s">
        <v>48</v>
      </c>
      <c r="L470" s="153"/>
      <c r="M470" s="153" t="s">
        <v>891</v>
      </c>
      <c r="N470" s="153" t="s">
        <v>49</v>
      </c>
      <c r="O470" s="153" t="s">
        <v>890</v>
      </c>
      <c r="P470" s="153" t="s">
        <v>3649</v>
      </c>
      <c r="Q470" s="153"/>
      <c r="R470" s="153" t="s">
        <v>50</v>
      </c>
      <c r="S470" s="153"/>
      <c r="T470" s="153" t="s">
        <v>50</v>
      </c>
      <c r="U470" s="136"/>
      <c r="V470" s="136"/>
      <c r="W470" s="136"/>
      <c r="X470" s="97" t="str">
        <f t="shared" si="77"/>
        <v>2023-032 - IH-345 BRIDGE REHABILITATION</v>
      </c>
      <c r="Y470" s="97" t="str">
        <f>IFERROR(VLOOKUP($D470,PM!$A:$H,2,FALSE),"")</f>
        <v>Eric Giebelhaus</v>
      </c>
      <c r="Z470" s="98">
        <f t="shared" si="78"/>
        <v>45792</v>
      </c>
      <c r="AA470" s="98" t="str">
        <f t="shared" si="79"/>
        <v>Thursday</v>
      </c>
      <c r="AB470" s="99" t="str">
        <f t="shared" si="80"/>
        <v>05/17/2025 5:08 AM</v>
      </c>
      <c r="AC470" s="100">
        <f t="shared" si="81"/>
        <v>367</v>
      </c>
      <c r="AD470" s="100" t="str">
        <f t="shared" si="82"/>
        <v>Not Approved On Time</v>
      </c>
      <c r="AE470" s="101">
        <f t="shared" si="83"/>
        <v>6</v>
      </c>
      <c r="AF470" s="124" t="str">
        <f t="shared" si="84"/>
        <v/>
      </c>
      <c r="AG470" s="101" t="str">
        <f t="shared" si="85"/>
        <v>450 6011F - RAIL T402 Slipform</v>
      </c>
      <c r="AH470" s="101" t="str">
        <f t="shared" si="86"/>
        <v>340057 - ABRAHAM G. VILLA</v>
      </c>
      <c r="AI470" s="102" t="str">
        <f t="shared" si="87"/>
        <v>Juan Ruiz's Crew</v>
      </c>
    </row>
    <row r="471" spans="1:35" ht="15.75" x14ac:dyDescent="0.25">
      <c r="A471" s="153">
        <v>605019</v>
      </c>
      <c r="B471" s="153" t="s">
        <v>984</v>
      </c>
      <c r="C471" s="153" t="s">
        <v>985</v>
      </c>
      <c r="D471" s="153" t="s">
        <v>73</v>
      </c>
      <c r="E471" s="153" t="s">
        <v>1009</v>
      </c>
      <c r="F471" s="153" t="s">
        <v>3203</v>
      </c>
      <c r="G471" s="153" t="s">
        <v>3204</v>
      </c>
      <c r="H471" s="153" t="s">
        <v>558</v>
      </c>
      <c r="I471" s="153">
        <v>4.5</v>
      </c>
      <c r="J471" s="154">
        <v>45792</v>
      </c>
      <c r="K471" s="153" t="s">
        <v>48</v>
      </c>
      <c r="L471" s="153"/>
      <c r="M471" s="153" t="s">
        <v>891</v>
      </c>
      <c r="N471" s="153" t="s">
        <v>49</v>
      </c>
      <c r="O471" s="153" t="s">
        <v>890</v>
      </c>
      <c r="P471" s="153" t="s">
        <v>3649</v>
      </c>
      <c r="Q471" s="153"/>
      <c r="R471" s="153" t="s">
        <v>50</v>
      </c>
      <c r="S471" s="153"/>
      <c r="T471" s="153" t="s">
        <v>50</v>
      </c>
      <c r="U471" s="136"/>
      <c r="V471" s="136"/>
      <c r="W471" s="136"/>
      <c r="X471" s="97" t="str">
        <f t="shared" si="77"/>
        <v>2023-032 - IH-345 BRIDGE REHABILITATION</v>
      </c>
      <c r="Y471" s="97" t="str">
        <f>IFERROR(VLOOKUP($D471,PM!$A:$H,2,FALSE),"")</f>
        <v>Eric Giebelhaus</v>
      </c>
      <c r="Z471" s="98">
        <f t="shared" si="78"/>
        <v>45792</v>
      </c>
      <c r="AA471" s="98" t="str">
        <f t="shared" si="79"/>
        <v>Thursday</v>
      </c>
      <c r="AB471" s="99" t="str">
        <f t="shared" si="80"/>
        <v>05/17/2025 5:08 AM</v>
      </c>
      <c r="AC471" s="100">
        <f t="shared" si="81"/>
        <v>367</v>
      </c>
      <c r="AD471" s="100" t="str">
        <f t="shared" si="82"/>
        <v>Not Approved On Time</v>
      </c>
      <c r="AE471" s="101">
        <f t="shared" si="83"/>
        <v>4.5</v>
      </c>
      <c r="AF471" s="124" t="str">
        <f t="shared" si="84"/>
        <v/>
      </c>
      <c r="AG471" s="101" t="str">
        <f t="shared" si="85"/>
        <v>450 6011E - RAIL T402 Dry Run</v>
      </c>
      <c r="AH471" s="101" t="str">
        <f t="shared" si="86"/>
        <v>340057 - ABRAHAM G. VILLA</v>
      </c>
      <c r="AI471" s="102" t="str">
        <f t="shared" si="87"/>
        <v>Juan Ruiz's Crew</v>
      </c>
    </row>
    <row r="472" spans="1:35" ht="15.75" x14ac:dyDescent="0.25">
      <c r="A472" s="153">
        <v>605016</v>
      </c>
      <c r="B472" s="153" t="s">
        <v>894</v>
      </c>
      <c r="C472" s="153" t="s">
        <v>895</v>
      </c>
      <c r="D472" s="153" t="s">
        <v>73</v>
      </c>
      <c r="E472" s="153" t="s">
        <v>1009</v>
      </c>
      <c r="F472" s="153" t="s">
        <v>3196</v>
      </c>
      <c r="G472" s="153" t="s">
        <v>3197</v>
      </c>
      <c r="H472" s="153" t="s">
        <v>558</v>
      </c>
      <c r="I472" s="153">
        <v>6</v>
      </c>
      <c r="J472" s="154">
        <v>45792</v>
      </c>
      <c r="K472" s="153" t="s">
        <v>48</v>
      </c>
      <c r="L472" s="153"/>
      <c r="M472" s="153" t="s">
        <v>891</v>
      </c>
      <c r="N472" s="153" t="s">
        <v>49</v>
      </c>
      <c r="O472" s="153" t="s">
        <v>890</v>
      </c>
      <c r="P472" s="153" t="s">
        <v>3650</v>
      </c>
      <c r="Q472" s="153"/>
      <c r="R472" s="153" t="s">
        <v>50</v>
      </c>
      <c r="S472" s="153"/>
      <c r="T472" s="153" t="s">
        <v>50</v>
      </c>
      <c r="U472" s="136"/>
      <c r="V472" s="136"/>
      <c r="W472" s="136"/>
      <c r="X472" s="97" t="str">
        <f t="shared" si="77"/>
        <v>2023-032 - IH-345 BRIDGE REHABILITATION</v>
      </c>
      <c r="Y472" s="97" t="str">
        <f>IFERROR(VLOOKUP($D472,PM!$A:$H,2,FALSE),"")</f>
        <v>Eric Giebelhaus</v>
      </c>
      <c r="Z472" s="98">
        <f t="shared" si="78"/>
        <v>45792</v>
      </c>
      <c r="AA472" s="98" t="str">
        <f t="shared" si="79"/>
        <v>Thursday</v>
      </c>
      <c r="AB472" s="99" t="str">
        <f t="shared" si="80"/>
        <v>05/17/2025 5:07 AM</v>
      </c>
      <c r="AC472" s="100">
        <f t="shared" si="81"/>
        <v>367</v>
      </c>
      <c r="AD472" s="100" t="str">
        <f t="shared" si="82"/>
        <v>Not Approved On Time</v>
      </c>
      <c r="AE472" s="101">
        <f t="shared" si="83"/>
        <v>6</v>
      </c>
      <c r="AF472" s="124" t="str">
        <f t="shared" si="84"/>
        <v/>
      </c>
      <c r="AG472" s="101" t="str">
        <f t="shared" si="85"/>
        <v>450 6011F - RAIL T402 Slipform</v>
      </c>
      <c r="AH472" s="101" t="str">
        <f t="shared" si="86"/>
        <v>240736 - Felipe J. Mendoza Rincon</v>
      </c>
      <c r="AI472" s="102" t="str">
        <f t="shared" si="87"/>
        <v>Juan Ruiz's Crew</v>
      </c>
    </row>
    <row r="473" spans="1:35" ht="15.75" x14ac:dyDescent="0.25">
      <c r="A473" s="153">
        <v>605017</v>
      </c>
      <c r="B473" s="153" t="s">
        <v>894</v>
      </c>
      <c r="C473" s="153" t="s">
        <v>895</v>
      </c>
      <c r="D473" s="153" t="s">
        <v>73</v>
      </c>
      <c r="E473" s="153" t="s">
        <v>1009</v>
      </c>
      <c r="F473" s="153" t="s">
        <v>3203</v>
      </c>
      <c r="G473" s="153" t="s">
        <v>3204</v>
      </c>
      <c r="H473" s="153" t="s">
        <v>558</v>
      </c>
      <c r="I473" s="153">
        <v>4.5</v>
      </c>
      <c r="J473" s="154">
        <v>45792</v>
      </c>
      <c r="K473" s="153" t="s">
        <v>48</v>
      </c>
      <c r="L473" s="153"/>
      <c r="M473" s="153" t="s">
        <v>891</v>
      </c>
      <c r="N473" s="153" t="s">
        <v>49</v>
      </c>
      <c r="O473" s="153" t="s">
        <v>890</v>
      </c>
      <c r="P473" s="153" t="s">
        <v>3650</v>
      </c>
      <c r="Q473" s="153"/>
      <c r="R473" s="153" t="s">
        <v>50</v>
      </c>
      <c r="S473" s="153"/>
      <c r="T473" s="153" t="s">
        <v>50</v>
      </c>
      <c r="U473" s="136"/>
      <c r="V473" s="136"/>
      <c r="W473" s="136"/>
      <c r="X473" s="97" t="str">
        <f t="shared" si="77"/>
        <v>2023-032 - IH-345 BRIDGE REHABILITATION</v>
      </c>
      <c r="Y473" s="97" t="str">
        <f>IFERROR(VLOOKUP($D473,PM!$A:$H,2,FALSE),"")</f>
        <v>Eric Giebelhaus</v>
      </c>
      <c r="Z473" s="98">
        <f t="shared" si="78"/>
        <v>45792</v>
      </c>
      <c r="AA473" s="98" t="str">
        <f t="shared" si="79"/>
        <v>Thursday</v>
      </c>
      <c r="AB473" s="99" t="str">
        <f t="shared" si="80"/>
        <v>05/17/2025 5:07 AM</v>
      </c>
      <c r="AC473" s="100">
        <f t="shared" si="81"/>
        <v>367</v>
      </c>
      <c r="AD473" s="100" t="str">
        <f t="shared" si="82"/>
        <v>Not Approved On Time</v>
      </c>
      <c r="AE473" s="101">
        <f t="shared" si="83"/>
        <v>4.5</v>
      </c>
      <c r="AF473" s="124" t="str">
        <f t="shared" si="84"/>
        <v/>
      </c>
      <c r="AG473" s="101" t="str">
        <f t="shared" si="85"/>
        <v>450 6011E - RAIL T402 Dry Run</v>
      </c>
      <c r="AH473" s="101" t="str">
        <f t="shared" si="86"/>
        <v>240736 - Felipe J. Mendoza Rincon</v>
      </c>
      <c r="AI473" s="102" t="str">
        <f t="shared" si="87"/>
        <v>Juan Ruiz's Crew</v>
      </c>
    </row>
    <row r="474" spans="1:35" ht="15.75" x14ac:dyDescent="0.25">
      <c r="A474" s="153">
        <v>605219</v>
      </c>
      <c r="B474" s="153" t="s">
        <v>894</v>
      </c>
      <c r="C474" s="153" t="s">
        <v>895</v>
      </c>
      <c r="D474" s="153" t="s">
        <v>138</v>
      </c>
      <c r="E474" s="153" t="s">
        <v>139</v>
      </c>
      <c r="F474" s="153" t="s">
        <v>3643</v>
      </c>
      <c r="G474" s="153" t="s">
        <v>3644</v>
      </c>
      <c r="H474" s="153" t="s">
        <v>558</v>
      </c>
      <c r="I474" s="153">
        <v>8</v>
      </c>
      <c r="J474" s="154">
        <v>45793</v>
      </c>
      <c r="K474" s="153" t="s">
        <v>48</v>
      </c>
      <c r="L474" s="153"/>
      <c r="M474" s="153" t="s">
        <v>891</v>
      </c>
      <c r="N474" s="153" t="s">
        <v>49</v>
      </c>
      <c r="O474" s="153" t="s">
        <v>890</v>
      </c>
      <c r="P474" s="153" t="s">
        <v>3645</v>
      </c>
      <c r="Q474" s="153"/>
      <c r="R474" s="153" t="s">
        <v>50</v>
      </c>
      <c r="S474" s="153"/>
      <c r="T474" s="153" t="s">
        <v>50</v>
      </c>
      <c r="U474" s="136"/>
      <c r="V474" s="136"/>
      <c r="W474" s="136"/>
      <c r="X474" s="97" t="str">
        <f t="shared" si="77"/>
        <v>2023-034 - Dallas IH 45 Bridge Maintenanc</v>
      </c>
      <c r="Y474" s="97" t="str">
        <f>IFERROR(VLOOKUP($D474,PM!$A:$H,2,FALSE),"")</f>
        <v>Eric Giebelhaus</v>
      </c>
      <c r="Z474" s="98">
        <f t="shared" si="78"/>
        <v>45793</v>
      </c>
      <c r="AA474" s="98" t="str">
        <f t="shared" si="79"/>
        <v>Friday</v>
      </c>
      <c r="AB474" s="99" t="str">
        <f t="shared" si="80"/>
        <v>05/18/2025 4:21 AM</v>
      </c>
      <c r="AC474" s="100">
        <f t="shared" si="81"/>
        <v>367</v>
      </c>
      <c r="AD474" s="100" t="str">
        <f t="shared" si="82"/>
        <v>Not Approved On Time</v>
      </c>
      <c r="AE474" s="101">
        <f t="shared" si="83"/>
        <v>8</v>
      </c>
      <c r="AF474" s="124" t="str">
        <f t="shared" si="84"/>
        <v/>
      </c>
      <c r="AG474" s="101" t="str">
        <f t="shared" si="85"/>
        <v>512 6095B - PTB STL MO Set Barrier</v>
      </c>
      <c r="AH474" s="101" t="str">
        <f t="shared" si="86"/>
        <v>240736 - Felipe J. Mendoza Rincon</v>
      </c>
      <c r="AI474" s="102" t="str">
        <f t="shared" si="87"/>
        <v>Juan Ruiz's Crew</v>
      </c>
    </row>
    <row r="475" spans="1:35" ht="15.75" x14ac:dyDescent="0.25">
      <c r="A475" s="153">
        <v>605220</v>
      </c>
      <c r="B475" s="153" t="s">
        <v>894</v>
      </c>
      <c r="C475" s="153" t="s">
        <v>895</v>
      </c>
      <c r="D475" s="153" t="s">
        <v>138</v>
      </c>
      <c r="E475" s="153" t="s">
        <v>139</v>
      </c>
      <c r="F475" s="153" t="s">
        <v>3646</v>
      </c>
      <c r="G475" s="153" t="s">
        <v>3647</v>
      </c>
      <c r="H475" s="153" t="s">
        <v>558</v>
      </c>
      <c r="I475" s="153">
        <v>4</v>
      </c>
      <c r="J475" s="154">
        <v>45793</v>
      </c>
      <c r="K475" s="153" t="s">
        <v>48</v>
      </c>
      <c r="L475" s="153"/>
      <c r="M475" s="153" t="s">
        <v>891</v>
      </c>
      <c r="N475" s="153" t="s">
        <v>49</v>
      </c>
      <c r="O475" s="153" t="s">
        <v>890</v>
      </c>
      <c r="P475" s="153" t="s">
        <v>3645</v>
      </c>
      <c r="Q475" s="153"/>
      <c r="R475" s="153" t="s">
        <v>50</v>
      </c>
      <c r="S475" s="153"/>
      <c r="T475" s="153" t="s">
        <v>50</v>
      </c>
      <c r="U475" s="136"/>
      <c r="V475" s="136"/>
      <c r="W475" s="136"/>
      <c r="X475" s="97" t="str">
        <f t="shared" si="77"/>
        <v>2023-034 - Dallas IH 45 Bridge Maintenanc</v>
      </c>
      <c r="Y475" s="97" t="str">
        <f>IFERROR(VLOOKUP($D475,PM!$A:$H,2,FALSE),"")</f>
        <v>Eric Giebelhaus</v>
      </c>
      <c r="Z475" s="98">
        <f t="shared" si="78"/>
        <v>45793</v>
      </c>
      <c r="AA475" s="98" t="str">
        <f t="shared" si="79"/>
        <v>Friday</v>
      </c>
      <c r="AB475" s="99" t="str">
        <f t="shared" si="80"/>
        <v>05/18/2025 4:21 AM</v>
      </c>
      <c r="AC475" s="100">
        <f t="shared" si="81"/>
        <v>367</v>
      </c>
      <c r="AD475" s="100" t="str">
        <f t="shared" si="82"/>
        <v>Not Approved On Time</v>
      </c>
      <c r="AE475" s="101">
        <f t="shared" si="83"/>
        <v>4</v>
      </c>
      <c r="AF475" s="124" t="str">
        <f t="shared" si="84"/>
        <v/>
      </c>
      <c r="AG475" s="101" t="str">
        <f t="shared" si="85"/>
        <v>439 6017D - CO Prep for Overlay</v>
      </c>
      <c r="AH475" s="101" t="str">
        <f t="shared" si="86"/>
        <v>240736 - Felipe J. Mendoza Rincon</v>
      </c>
      <c r="AI475" s="102" t="str">
        <f t="shared" si="87"/>
        <v>Juan Ruiz's Crew</v>
      </c>
    </row>
    <row r="476" spans="1:35" ht="15.75" x14ac:dyDescent="0.25">
      <c r="A476" s="153">
        <v>605308</v>
      </c>
      <c r="B476" s="153" t="s">
        <v>894</v>
      </c>
      <c r="C476" s="153" t="s">
        <v>895</v>
      </c>
      <c r="D476" s="153" t="s">
        <v>138</v>
      </c>
      <c r="E476" s="153" t="s">
        <v>139</v>
      </c>
      <c r="F476" s="153" t="s">
        <v>1168</v>
      </c>
      <c r="G476" s="153" t="s">
        <v>1169</v>
      </c>
      <c r="H476" s="153" t="s">
        <v>558</v>
      </c>
      <c r="I476" s="153">
        <v>10</v>
      </c>
      <c r="J476" s="154">
        <v>45794</v>
      </c>
      <c r="K476" s="153" t="s">
        <v>48</v>
      </c>
      <c r="L476" s="153"/>
      <c r="M476" s="153" t="s">
        <v>891</v>
      </c>
      <c r="N476" s="153" t="s">
        <v>49</v>
      </c>
      <c r="O476" s="153" t="s">
        <v>890</v>
      </c>
      <c r="P476" s="153" t="s">
        <v>3648</v>
      </c>
      <c r="Q476" s="153"/>
      <c r="R476" s="153" t="s">
        <v>50</v>
      </c>
      <c r="S476" s="153"/>
      <c r="T476" s="153" t="s">
        <v>50</v>
      </c>
      <c r="U476" s="136"/>
      <c r="V476" s="136"/>
      <c r="W476" s="136"/>
      <c r="X476" s="97" t="str">
        <f t="shared" si="77"/>
        <v>2023-034 - Dallas IH 45 Bridge Maintenanc</v>
      </c>
      <c r="Y476" s="97" t="str">
        <f>IFERROR(VLOOKUP($D476,PM!$A:$H,2,FALSE),"")</f>
        <v>Eric Giebelhaus</v>
      </c>
      <c r="Z476" s="98">
        <f t="shared" si="78"/>
        <v>45794</v>
      </c>
      <c r="AA476" s="98" t="str">
        <f t="shared" si="79"/>
        <v>Saturday</v>
      </c>
      <c r="AB476" s="99" t="str">
        <f t="shared" si="80"/>
        <v>05/18/2025 5:52 PM</v>
      </c>
      <c r="AC476" s="100">
        <f t="shared" si="81"/>
        <v>367</v>
      </c>
      <c r="AD476" s="100" t="str">
        <f t="shared" si="82"/>
        <v>Not Approved On Time</v>
      </c>
      <c r="AE476" s="101">
        <f t="shared" si="83"/>
        <v>10</v>
      </c>
      <c r="AF476" s="124" t="str">
        <f t="shared" si="84"/>
        <v/>
      </c>
      <c r="AG476" s="101" t="str">
        <f t="shared" si="85"/>
        <v>439 6017G - CO Pour</v>
      </c>
      <c r="AH476" s="101" t="str">
        <f t="shared" si="86"/>
        <v>240736 - Felipe J. Mendoza Rincon</v>
      </c>
      <c r="AI476" s="102" t="str">
        <f t="shared" si="87"/>
        <v>Juan Ruiz's Crew</v>
      </c>
    </row>
    <row r="477" spans="1:35" ht="15.75" x14ac:dyDescent="0.25">
      <c r="A477" s="153">
        <v>605022</v>
      </c>
      <c r="B477" s="153" t="s">
        <v>982</v>
      </c>
      <c r="C477" s="153" t="s">
        <v>983</v>
      </c>
      <c r="D477" s="153" t="s">
        <v>73</v>
      </c>
      <c r="E477" s="153" t="s">
        <v>1009</v>
      </c>
      <c r="F477" s="153" t="s">
        <v>3196</v>
      </c>
      <c r="G477" s="153" t="s">
        <v>3197</v>
      </c>
      <c r="H477" s="153" t="s">
        <v>558</v>
      </c>
      <c r="I477" s="153">
        <v>6</v>
      </c>
      <c r="J477" s="154">
        <v>45792</v>
      </c>
      <c r="K477" s="153" t="s">
        <v>48</v>
      </c>
      <c r="L477" s="153"/>
      <c r="M477" s="153" t="s">
        <v>891</v>
      </c>
      <c r="N477" s="153" t="s">
        <v>49</v>
      </c>
      <c r="O477" s="153" t="s">
        <v>890</v>
      </c>
      <c r="P477" s="153" t="s">
        <v>3649</v>
      </c>
      <c r="Q477" s="153"/>
      <c r="R477" s="153" t="s">
        <v>50</v>
      </c>
      <c r="S477" s="153"/>
      <c r="T477" s="153" t="s">
        <v>50</v>
      </c>
      <c r="U477" s="136"/>
      <c r="V477" s="136"/>
      <c r="W477" s="136"/>
      <c r="X477" s="97" t="str">
        <f t="shared" si="77"/>
        <v>2023-032 - IH-345 BRIDGE REHABILITATION</v>
      </c>
      <c r="Y477" s="97" t="str">
        <f>IFERROR(VLOOKUP($D477,PM!$A:$H,2,FALSE),"")</f>
        <v>Eric Giebelhaus</v>
      </c>
      <c r="Z477" s="98">
        <f t="shared" si="78"/>
        <v>45792</v>
      </c>
      <c r="AA477" s="98" t="str">
        <f t="shared" si="79"/>
        <v>Thursday</v>
      </c>
      <c r="AB477" s="99" t="str">
        <f t="shared" si="80"/>
        <v>05/17/2025 5:08 AM</v>
      </c>
      <c r="AC477" s="100">
        <f t="shared" si="81"/>
        <v>367</v>
      </c>
      <c r="AD477" s="100" t="str">
        <f t="shared" si="82"/>
        <v>Not Approved On Time</v>
      </c>
      <c r="AE477" s="101">
        <f t="shared" si="83"/>
        <v>6</v>
      </c>
      <c r="AF477" s="124" t="str">
        <f t="shared" si="84"/>
        <v/>
      </c>
      <c r="AG477" s="101" t="str">
        <f t="shared" si="85"/>
        <v>450 6011F - RAIL T402 Slipform</v>
      </c>
      <c r="AH477" s="101" t="str">
        <f t="shared" si="86"/>
        <v>240182 - Alfredo Becerra</v>
      </c>
      <c r="AI477" s="102" t="str">
        <f t="shared" si="87"/>
        <v>Juan Ruiz's Crew</v>
      </c>
    </row>
    <row r="478" spans="1:35" ht="15.75" x14ac:dyDescent="0.25">
      <c r="A478" s="153">
        <v>605023</v>
      </c>
      <c r="B478" s="153" t="s">
        <v>982</v>
      </c>
      <c r="C478" s="153" t="s">
        <v>983</v>
      </c>
      <c r="D478" s="153" t="s">
        <v>73</v>
      </c>
      <c r="E478" s="153" t="s">
        <v>1009</v>
      </c>
      <c r="F478" s="153" t="s">
        <v>3203</v>
      </c>
      <c r="G478" s="153" t="s">
        <v>3204</v>
      </c>
      <c r="H478" s="153" t="s">
        <v>558</v>
      </c>
      <c r="I478" s="153">
        <v>4.5</v>
      </c>
      <c r="J478" s="154">
        <v>45792</v>
      </c>
      <c r="K478" s="153" t="s">
        <v>48</v>
      </c>
      <c r="L478" s="153"/>
      <c r="M478" s="153" t="s">
        <v>891</v>
      </c>
      <c r="N478" s="153" t="s">
        <v>49</v>
      </c>
      <c r="O478" s="153" t="s">
        <v>890</v>
      </c>
      <c r="P478" s="153" t="s">
        <v>3649</v>
      </c>
      <c r="Q478" s="153"/>
      <c r="R478" s="153" t="s">
        <v>50</v>
      </c>
      <c r="S478" s="153"/>
      <c r="T478" s="153" t="s">
        <v>50</v>
      </c>
      <c r="U478" s="136"/>
      <c r="V478" s="136"/>
      <c r="W478" s="136"/>
      <c r="X478" s="97" t="str">
        <f t="shared" si="77"/>
        <v>2023-032 - IH-345 BRIDGE REHABILITATION</v>
      </c>
      <c r="Y478" s="97" t="str">
        <f>IFERROR(VLOOKUP($D478,PM!$A:$H,2,FALSE),"")</f>
        <v>Eric Giebelhaus</v>
      </c>
      <c r="Z478" s="98">
        <f t="shared" si="78"/>
        <v>45792</v>
      </c>
      <c r="AA478" s="98" t="str">
        <f t="shared" si="79"/>
        <v>Thursday</v>
      </c>
      <c r="AB478" s="99" t="str">
        <f t="shared" si="80"/>
        <v>05/17/2025 5:08 AM</v>
      </c>
      <c r="AC478" s="100">
        <f t="shared" si="81"/>
        <v>367</v>
      </c>
      <c r="AD478" s="100" t="str">
        <f t="shared" si="82"/>
        <v>Not Approved On Time</v>
      </c>
      <c r="AE478" s="101">
        <f t="shared" si="83"/>
        <v>4.5</v>
      </c>
      <c r="AF478" s="124" t="str">
        <f t="shared" si="84"/>
        <v/>
      </c>
      <c r="AG478" s="101" t="str">
        <f t="shared" si="85"/>
        <v>450 6011E - RAIL T402 Dry Run</v>
      </c>
      <c r="AH478" s="101" t="str">
        <f t="shared" si="86"/>
        <v>240182 - Alfredo Becerra</v>
      </c>
      <c r="AI478" s="102" t="str">
        <f t="shared" si="87"/>
        <v>Juan Ruiz's Crew</v>
      </c>
    </row>
    <row r="479" spans="1:35" ht="15.75" x14ac:dyDescent="0.25">
      <c r="A479" s="153">
        <v>605227</v>
      </c>
      <c r="B479" s="153" t="s">
        <v>889</v>
      </c>
      <c r="C479" s="153" t="s">
        <v>890</v>
      </c>
      <c r="D479" s="153" t="s">
        <v>138</v>
      </c>
      <c r="E479" s="153" t="s">
        <v>139</v>
      </c>
      <c r="F479" s="153" t="s">
        <v>3643</v>
      </c>
      <c r="G479" s="153" t="s">
        <v>3644</v>
      </c>
      <c r="H479" s="153" t="s">
        <v>558</v>
      </c>
      <c r="I479" s="153">
        <v>4</v>
      </c>
      <c r="J479" s="154">
        <v>45793</v>
      </c>
      <c r="K479" s="153" t="s">
        <v>48</v>
      </c>
      <c r="L479" s="153"/>
      <c r="M479" s="153" t="s">
        <v>891</v>
      </c>
      <c r="N479" s="153" t="s">
        <v>49</v>
      </c>
      <c r="O479" s="153" t="s">
        <v>890</v>
      </c>
      <c r="P479" s="153" t="s">
        <v>3645</v>
      </c>
      <c r="Q479" s="153"/>
      <c r="R479" s="153" t="s">
        <v>50</v>
      </c>
      <c r="S479" s="153"/>
      <c r="T479" s="153" t="s">
        <v>50</v>
      </c>
      <c r="U479" s="136"/>
      <c r="V479" s="136"/>
      <c r="W479" s="136"/>
      <c r="X479" s="97" t="str">
        <f t="shared" si="77"/>
        <v>2023-034 - Dallas IH 45 Bridge Maintenanc</v>
      </c>
      <c r="Y479" s="97" t="str">
        <f>IFERROR(VLOOKUP($D479,PM!$A:$H,2,FALSE),"")</f>
        <v>Eric Giebelhaus</v>
      </c>
      <c r="Z479" s="98">
        <f t="shared" si="78"/>
        <v>45793</v>
      </c>
      <c r="AA479" s="98" t="str">
        <f t="shared" si="79"/>
        <v>Friday</v>
      </c>
      <c r="AB479" s="99" t="str">
        <f t="shared" si="80"/>
        <v>05/18/2025 4:21 AM</v>
      </c>
      <c r="AC479" s="100">
        <f t="shared" si="81"/>
        <v>367</v>
      </c>
      <c r="AD479" s="100" t="str">
        <f t="shared" si="82"/>
        <v>Not Approved On Time</v>
      </c>
      <c r="AE479" s="101">
        <f t="shared" si="83"/>
        <v>4</v>
      </c>
      <c r="AF479" s="124" t="str">
        <f t="shared" si="84"/>
        <v/>
      </c>
      <c r="AG479" s="101" t="str">
        <f t="shared" si="85"/>
        <v>512 6095B - PTB STL MO Set Barrier</v>
      </c>
      <c r="AH479" s="101" t="str">
        <f t="shared" si="86"/>
        <v>240080 - Juan L. Ruiz</v>
      </c>
      <c r="AI479" s="102" t="str">
        <f t="shared" si="87"/>
        <v>Juan Ruiz's Crew</v>
      </c>
    </row>
    <row r="480" spans="1:35" ht="15.75" x14ac:dyDescent="0.25">
      <c r="A480" s="153">
        <v>605228</v>
      </c>
      <c r="B480" s="153" t="s">
        <v>889</v>
      </c>
      <c r="C480" s="153" t="s">
        <v>890</v>
      </c>
      <c r="D480" s="153" t="s">
        <v>138</v>
      </c>
      <c r="E480" s="153" t="s">
        <v>139</v>
      </c>
      <c r="F480" s="153" t="s">
        <v>3646</v>
      </c>
      <c r="G480" s="153" t="s">
        <v>3647</v>
      </c>
      <c r="H480" s="153" t="s">
        <v>558</v>
      </c>
      <c r="I480" s="153">
        <v>4</v>
      </c>
      <c r="J480" s="154">
        <v>45793</v>
      </c>
      <c r="K480" s="153" t="s">
        <v>48</v>
      </c>
      <c r="L480" s="153"/>
      <c r="M480" s="153" t="s">
        <v>891</v>
      </c>
      <c r="N480" s="153" t="s">
        <v>49</v>
      </c>
      <c r="O480" s="153" t="s">
        <v>890</v>
      </c>
      <c r="P480" s="153" t="s">
        <v>3645</v>
      </c>
      <c r="Q480" s="153"/>
      <c r="R480" s="153" t="s">
        <v>50</v>
      </c>
      <c r="S480" s="153"/>
      <c r="T480" s="153" t="s">
        <v>50</v>
      </c>
      <c r="U480" s="136"/>
      <c r="V480" s="136"/>
      <c r="W480" s="136"/>
      <c r="X480" s="97" t="str">
        <f t="shared" si="77"/>
        <v>2023-034 - Dallas IH 45 Bridge Maintenanc</v>
      </c>
      <c r="Y480" s="97" t="str">
        <f>IFERROR(VLOOKUP($D480,PM!$A:$H,2,FALSE),"")</f>
        <v>Eric Giebelhaus</v>
      </c>
      <c r="Z480" s="98">
        <f t="shared" si="78"/>
        <v>45793</v>
      </c>
      <c r="AA480" s="98" t="str">
        <f t="shared" si="79"/>
        <v>Friday</v>
      </c>
      <c r="AB480" s="99" t="str">
        <f t="shared" si="80"/>
        <v>05/18/2025 4:21 AM</v>
      </c>
      <c r="AC480" s="100">
        <f t="shared" si="81"/>
        <v>367</v>
      </c>
      <c r="AD480" s="100" t="str">
        <f t="shared" si="82"/>
        <v>Not Approved On Time</v>
      </c>
      <c r="AE480" s="101">
        <f t="shared" si="83"/>
        <v>4</v>
      </c>
      <c r="AF480" s="124" t="str">
        <f t="shared" si="84"/>
        <v/>
      </c>
      <c r="AG480" s="101" t="str">
        <f t="shared" si="85"/>
        <v>439 6017D - CO Prep for Overlay</v>
      </c>
      <c r="AH480" s="101" t="str">
        <f t="shared" si="86"/>
        <v>240080 - Juan L. Ruiz</v>
      </c>
      <c r="AI480" s="102" t="str">
        <f t="shared" si="87"/>
        <v>Juan Ruiz's Crew</v>
      </c>
    </row>
    <row r="481" spans="1:35" ht="15.75" x14ac:dyDescent="0.25">
      <c r="A481" s="153">
        <v>605312</v>
      </c>
      <c r="B481" s="153" t="s">
        <v>889</v>
      </c>
      <c r="C481" s="153" t="s">
        <v>890</v>
      </c>
      <c r="D481" s="153" t="s">
        <v>138</v>
      </c>
      <c r="E481" s="153" t="s">
        <v>139</v>
      </c>
      <c r="F481" s="153" t="s">
        <v>1168</v>
      </c>
      <c r="G481" s="153" t="s">
        <v>1169</v>
      </c>
      <c r="H481" s="153" t="s">
        <v>558</v>
      </c>
      <c r="I481" s="153">
        <v>8</v>
      </c>
      <c r="J481" s="154">
        <v>45794</v>
      </c>
      <c r="K481" s="153" t="s">
        <v>48</v>
      </c>
      <c r="L481" s="153"/>
      <c r="M481" s="153" t="s">
        <v>891</v>
      </c>
      <c r="N481" s="153" t="s">
        <v>49</v>
      </c>
      <c r="O481" s="153" t="s">
        <v>890</v>
      </c>
      <c r="P481" s="153" t="s">
        <v>3648</v>
      </c>
      <c r="Q481" s="153"/>
      <c r="R481" s="153" t="s">
        <v>50</v>
      </c>
      <c r="S481" s="153"/>
      <c r="T481" s="153" t="s">
        <v>50</v>
      </c>
      <c r="U481" s="136"/>
      <c r="V481" s="136"/>
      <c r="W481" s="136"/>
      <c r="X481" s="97" t="str">
        <f t="shared" si="77"/>
        <v>2023-034 - Dallas IH 45 Bridge Maintenanc</v>
      </c>
      <c r="Y481" s="97" t="str">
        <f>IFERROR(VLOOKUP($D481,PM!$A:$H,2,FALSE),"")</f>
        <v>Eric Giebelhaus</v>
      </c>
      <c r="Z481" s="98">
        <f t="shared" si="78"/>
        <v>45794</v>
      </c>
      <c r="AA481" s="98" t="str">
        <f t="shared" si="79"/>
        <v>Saturday</v>
      </c>
      <c r="AB481" s="99" t="str">
        <f t="shared" si="80"/>
        <v>05/18/2025 5:52 PM</v>
      </c>
      <c r="AC481" s="100">
        <f t="shared" si="81"/>
        <v>367</v>
      </c>
      <c r="AD481" s="100" t="str">
        <f t="shared" si="82"/>
        <v>Not Approved On Time</v>
      </c>
      <c r="AE481" s="101">
        <f t="shared" si="83"/>
        <v>8</v>
      </c>
      <c r="AF481" s="124" t="str">
        <f t="shared" si="84"/>
        <v/>
      </c>
      <c r="AG481" s="101" t="str">
        <f t="shared" si="85"/>
        <v>439 6017G - CO Pour</v>
      </c>
      <c r="AH481" s="101" t="str">
        <f t="shared" si="86"/>
        <v>240080 - Juan L. Ruiz</v>
      </c>
      <c r="AI481" s="102" t="str">
        <f t="shared" si="87"/>
        <v>Juan Ruiz's Crew</v>
      </c>
    </row>
    <row r="482" spans="1:35" ht="15.75" x14ac:dyDescent="0.25">
      <c r="A482" s="153">
        <v>605229</v>
      </c>
      <c r="B482" s="153" t="s">
        <v>896</v>
      </c>
      <c r="C482" s="153" t="s">
        <v>897</v>
      </c>
      <c r="D482" s="153" t="s">
        <v>138</v>
      </c>
      <c r="E482" s="153" t="s">
        <v>139</v>
      </c>
      <c r="F482" s="153" t="s">
        <v>3643</v>
      </c>
      <c r="G482" s="153" t="s">
        <v>3644</v>
      </c>
      <c r="H482" s="153" t="s">
        <v>558</v>
      </c>
      <c r="I482" s="153">
        <v>8</v>
      </c>
      <c r="J482" s="154">
        <v>45793</v>
      </c>
      <c r="K482" s="153" t="s">
        <v>48</v>
      </c>
      <c r="L482" s="153"/>
      <c r="M482" s="153" t="s">
        <v>891</v>
      </c>
      <c r="N482" s="153" t="s">
        <v>49</v>
      </c>
      <c r="O482" s="153" t="s">
        <v>890</v>
      </c>
      <c r="P482" s="153" t="s">
        <v>3645</v>
      </c>
      <c r="Q482" s="153"/>
      <c r="R482" s="153" t="s">
        <v>50</v>
      </c>
      <c r="S482" s="153"/>
      <c r="T482" s="153" t="s">
        <v>50</v>
      </c>
      <c r="U482" s="136"/>
      <c r="V482" s="136"/>
      <c r="W482" s="136"/>
      <c r="X482" s="97" t="str">
        <f t="shared" si="77"/>
        <v>2023-034 - Dallas IH 45 Bridge Maintenanc</v>
      </c>
      <c r="Y482" s="97" t="str">
        <f>IFERROR(VLOOKUP($D482,PM!$A:$H,2,FALSE),"")</f>
        <v>Eric Giebelhaus</v>
      </c>
      <c r="Z482" s="98">
        <f t="shared" si="78"/>
        <v>45793</v>
      </c>
      <c r="AA482" s="98" t="str">
        <f t="shared" si="79"/>
        <v>Friday</v>
      </c>
      <c r="AB482" s="99" t="str">
        <f t="shared" si="80"/>
        <v>05/18/2025 4:21 AM</v>
      </c>
      <c r="AC482" s="100">
        <f t="shared" si="81"/>
        <v>367</v>
      </c>
      <c r="AD482" s="100" t="str">
        <f t="shared" si="82"/>
        <v>Not Approved On Time</v>
      </c>
      <c r="AE482" s="101">
        <f t="shared" si="83"/>
        <v>8</v>
      </c>
      <c r="AF482" s="124" t="str">
        <f t="shared" si="84"/>
        <v/>
      </c>
      <c r="AG482" s="101" t="str">
        <f t="shared" si="85"/>
        <v>512 6095B - PTB STL MO Set Barrier</v>
      </c>
      <c r="AH482" s="101" t="str">
        <f t="shared" si="86"/>
        <v>240793 - Jose O. Mercado Rapalo</v>
      </c>
      <c r="AI482" s="102" t="str">
        <f t="shared" si="87"/>
        <v>Juan Ruiz's Crew</v>
      </c>
    </row>
    <row r="483" spans="1:35" ht="15.75" x14ac:dyDescent="0.25">
      <c r="A483" s="153">
        <v>605230</v>
      </c>
      <c r="B483" s="153" t="s">
        <v>896</v>
      </c>
      <c r="C483" s="153" t="s">
        <v>897</v>
      </c>
      <c r="D483" s="153" t="s">
        <v>138</v>
      </c>
      <c r="E483" s="153" t="s">
        <v>139</v>
      </c>
      <c r="F483" s="153" t="s">
        <v>3646</v>
      </c>
      <c r="G483" s="153" t="s">
        <v>3647</v>
      </c>
      <c r="H483" s="153" t="s">
        <v>558</v>
      </c>
      <c r="I483" s="153">
        <v>4.5</v>
      </c>
      <c r="J483" s="154">
        <v>45793</v>
      </c>
      <c r="K483" s="153" t="s">
        <v>48</v>
      </c>
      <c r="L483" s="153"/>
      <c r="M483" s="153" t="s">
        <v>891</v>
      </c>
      <c r="N483" s="153" t="s">
        <v>49</v>
      </c>
      <c r="O483" s="153" t="s">
        <v>890</v>
      </c>
      <c r="P483" s="153" t="s">
        <v>3645</v>
      </c>
      <c r="Q483" s="153"/>
      <c r="R483" s="153" t="s">
        <v>50</v>
      </c>
      <c r="S483" s="153"/>
      <c r="T483" s="153" t="s">
        <v>50</v>
      </c>
      <c r="U483" s="136"/>
      <c r="V483" s="136"/>
      <c r="W483" s="136"/>
      <c r="X483" s="97" t="str">
        <f t="shared" si="77"/>
        <v>2023-034 - Dallas IH 45 Bridge Maintenanc</v>
      </c>
      <c r="Y483" s="97" t="str">
        <f>IFERROR(VLOOKUP($D483,PM!$A:$H,2,FALSE),"")</f>
        <v>Eric Giebelhaus</v>
      </c>
      <c r="Z483" s="98">
        <f t="shared" si="78"/>
        <v>45793</v>
      </c>
      <c r="AA483" s="98" t="str">
        <f t="shared" si="79"/>
        <v>Friday</v>
      </c>
      <c r="AB483" s="99" t="str">
        <f t="shared" si="80"/>
        <v>05/18/2025 4:21 AM</v>
      </c>
      <c r="AC483" s="100">
        <f t="shared" si="81"/>
        <v>367</v>
      </c>
      <c r="AD483" s="100" t="str">
        <f t="shared" si="82"/>
        <v>Not Approved On Time</v>
      </c>
      <c r="AE483" s="101">
        <f t="shared" si="83"/>
        <v>4.5</v>
      </c>
      <c r="AF483" s="124" t="str">
        <f t="shared" si="84"/>
        <v/>
      </c>
      <c r="AG483" s="101" t="str">
        <f t="shared" si="85"/>
        <v>439 6017D - CO Prep for Overlay</v>
      </c>
      <c r="AH483" s="101" t="str">
        <f t="shared" si="86"/>
        <v>240793 - Jose O. Mercado Rapalo</v>
      </c>
      <c r="AI483" s="102" t="str">
        <f t="shared" si="87"/>
        <v>Juan Ruiz's Crew</v>
      </c>
    </row>
    <row r="484" spans="1:35" ht="15.75" x14ac:dyDescent="0.25">
      <c r="A484" s="153">
        <v>605313</v>
      </c>
      <c r="B484" s="153" t="s">
        <v>896</v>
      </c>
      <c r="C484" s="153" t="s">
        <v>897</v>
      </c>
      <c r="D484" s="153" t="s">
        <v>138</v>
      </c>
      <c r="E484" s="153" t="s">
        <v>139</v>
      </c>
      <c r="F484" s="153" t="s">
        <v>1168</v>
      </c>
      <c r="G484" s="153" t="s">
        <v>1169</v>
      </c>
      <c r="H484" s="153" t="s">
        <v>558</v>
      </c>
      <c r="I484" s="153">
        <v>10.5</v>
      </c>
      <c r="J484" s="154">
        <v>45794</v>
      </c>
      <c r="K484" s="153" t="s">
        <v>48</v>
      </c>
      <c r="L484" s="153"/>
      <c r="M484" s="153" t="s">
        <v>891</v>
      </c>
      <c r="N484" s="153" t="s">
        <v>49</v>
      </c>
      <c r="O484" s="153" t="s">
        <v>890</v>
      </c>
      <c r="P484" s="153" t="s">
        <v>3648</v>
      </c>
      <c r="Q484" s="153"/>
      <c r="R484" s="153" t="s">
        <v>50</v>
      </c>
      <c r="S484" s="153"/>
      <c r="T484" s="153" t="s">
        <v>50</v>
      </c>
      <c r="U484" s="136"/>
      <c r="V484" s="136"/>
      <c r="W484" s="136"/>
      <c r="X484" s="97" t="str">
        <f t="shared" si="77"/>
        <v>2023-034 - Dallas IH 45 Bridge Maintenanc</v>
      </c>
      <c r="Y484" s="97" t="str">
        <f>IFERROR(VLOOKUP($D484,PM!$A:$H,2,FALSE),"")</f>
        <v>Eric Giebelhaus</v>
      </c>
      <c r="Z484" s="98">
        <f t="shared" si="78"/>
        <v>45794</v>
      </c>
      <c r="AA484" s="98" t="str">
        <f t="shared" si="79"/>
        <v>Saturday</v>
      </c>
      <c r="AB484" s="99" t="str">
        <f t="shared" si="80"/>
        <v>05/18/2025 5:52 PM</v>
      </c>
      <c r="AC484" s="100">
        <f t="shared" si="81"/>
        <v>367</v>
      </c>
      <c r="AD484" s="100" t="str">
        <f t="shared" si="82"/>
        <v>Not Approved On Time</v>
      </c>
      <c r="AE484" s="101">
        <f t="shared" si="83"/>
        <v>10.5</v>
      </c>
      <c r="AF484" s="124" t="str">
        <f t="shared" si="84"/>
        <v/>
      </c>
      <c r="AG484" s="101" t="str">
        <f t="shared" si="85"/>
        <v>439 6017G - CO Pour</v>
      </c>
      <c r="AH484" s="101" t="str">
        <f t="shared" si="86"/>
        <v>240793 - Jose O. Mercado Rapalo</v>
      </c>
      <c r="AI484" s="102" t="str">
        <f t="shared" si="87"/>
        <v>Juan Ruiz's Crew</v>
      </c>
    </row>
    <row r="485" spans="1:35" ht="15.75" x14ac:dyDescent="0.25">
      <c r="A485" s="153">
        <v>605024</v>
      </c>
      <c r="B485" s="153" t="s">
        <v>889</v>
      </c>
      <c r="C485" s="153" t="s">
        <v>890</v>
      </c>
      <c r="D485" s="153" t="s">
        <v>73</v>
      </c>
      <c r="E485" s="153" t="s">
        <v>1009</v>
      </c>
      <c r="F485" s="153" t="s">
        <v>3196</v>
      </c>
      <c r="G485" s="153" t="s">
        <v>3197</v>
      </c>
      <c r="H485" s="153" t="s">
        <v>558</v>
      </c>
      <c r="I485" s="153">
        <v>4</v>
      </c>
      <c r="J485" s="154">
        <v>45792</v>
      </c>
      <c r="K485" s="153" t="s">
        <v>48</v>
      </c>
      <c r="L485" s="153"/>
      <c r="M485" s="153" t="s">
        <v>891</v>
      </c>
      <c r="N485" s="153" t="s">
        <v>49</v>
      </c>
      <c r="O485" s="153" t="s">
        <v>890</v>
      </c>
      <c r="P485" s="153" t="s">
        <v>3649</v>
      </c>
      <c r="Q485" s="153"/>
      <c r="R485" s="153" t="s">
        <v>50</v>
      </c>
      <c r="S485" s="153"/>
      <c r="T485" s="153" t="s">
        <v>50</v>
      </c>
      <c r="U485" s="136"/>
      <c r="V485" s="136"/>
      <c r="W485" s="136"/>
      <c r="X485" s="97" t="str">
        <f t="shared" si="77"/>
        <v>2023-032 - IH-345 BRIDGE REHABILITATION</v>
      </c>
      <c r="Y485" s="97" t="str">
        <f>IFERROR(VLOOKUP($D485,PM!$A:$H,2,FALSE),"")</f>
        <v>Eric Giebelhaus</v>
      </c>
      <c r="Z485" s="98">
        <f t="shared" si="78"/>
        <v>45792</v>
      </c>
      <c r="AA485" s="98" t="str">
        <f t="shared" si="79"/>
        <v>Thursday</v>
      </c>
      <c r="AB485" s="99" t="str">
        <f t="shared" si="80"/>
        <v>05/17/2025 5:08 AM</v>
      </c>
      <c r="AC485" s="100">
        <f t="shared" si="81"/>
        <v>367</v>
      </c>
      <c r="AD485" s="100" t="str">
        <f t="shared" si="82"/>
        <v>Not Approved On Time</v>
      </c>
      <c r="AE485" s="101">
        <f t="shared" si="83"/>
        <v>4</v>
      </c>
      <c r="AF485" s="124" t="str">
        <f t="shared" si="84"/>
        <v/>
      </c>
      <c r="AG485" s="101" t="str">
        <f t="shared" si="85"/>
        <v>450 6011F - RAIL T402 Slipform</v>
      </c>
      <c r="AH485" s="101" t="str">
        <f t="shared" si="86"/>
        <v>240080 - Juan L. Ruiz</v>
      </c>
      <c r="AI485" s="102" t="str">
        <f t="shared" si="87"/>
        <v>Juan Ruiz's Crew</v>
      </c>
    </row>
    <row r="486" spans="1:35" ht="15.75" x14ac:dyDescent="0.25">
      <c r="A486" s="153">
        <v>605025</v>
      </c>
      <c r="B486" s="153" t="s">
        <v>889</v>
      </c>
      <c r="C486" s="153" t="s">
        <v>890</v>
      </c>
      <c r="D486" s="153" t="s">
        <v>73</v>
      </c>
      <c r="E486" s="153" t="s">
        <v>1009</v>
      </c>
      <c r="F486" s="153" t="s">
        <v>3203</v>
      </c>
      <c r="G486" s="153" t="s">
        <v>3204</v>
      </c>
      <c r="H486" s="153" t="s">
        <v>558</v>
      </c>
      <c r="I486" s="153">
        <v>4</v>
      </c>
      <c r="J486" s="154">
        <v>45792</v>
      </c>
      <c r="K486" s="153" t="s">
        <v>48</v>
      </c>
      <c r="L486" s="153"/>
      <c r="M486" s="153" t="s">
        <v>891</v>
      </c>
      <c r="N486" s="153" t="s">
        <v>49</v>
      </c>
      <c r="O486" s="153" t="s">
        <v>890</v>
      </c>
      <c r="P486" s="153" t="s">
        <v>3649</v>
      </c>
      <c r="Q486" s="153"/>
      <c r="R486" s="153" t="s">
        <v>50</v>
      </c>
      <c r="S486" s="153"/>
      <c r="T486" s="153" t="s">
        <v>50</v>
      </c>
      <c r="U486" s="136"/>
      <c r="V486" s="136"/>
      <c r="W486" s="136"/>
      <c r="X486" s="97" t="str">
        <f t="shared" si="77"/>
        <v>2023-032 - IH-345 BRIDGE REHABILITATION</v>
      </c>
      <c r="Y486" s="97" t="str">
        <f>IFERROR(VLOOKUP($D486,PM!$A:$H,2,FALSE),"")</f>
        <v>Eric Giebelhaus</v>
      </c>
      <c r="Z486" s="98">
        <f t="shared" si="78"/>
        <v>45792</v>
      </c>
      <c r="AA486" s="98" t="str">
        <f t="shared" si="79"/>
        <v>Thursday</v>
      </c>
      <c r="AB486" s="99" t="str">
        <f t="shared" si="80"/>
        <v>05/17/2025 5:08 AM</v>
      </c>
      <c r="AC486" s="100">
        <f t="shared" si="81"/>
        <v>367</v>
      </c>
      <c r="AD486" s="100" t="str">
        <f t="shared" si="82"/>
        <v>Not Approved On Time</v>
      </c>
      <c r="AE486" s="101">
        <f t="shared" si="83"/>
        <v>4</v>
      </c>
      <c r="AF486" s="124" t="str">
        <f t="shared" si="84"/>
        <v/>
      </c>
      <c r="AG486" s="101" t="str">
        <f t="shared" si="85"/>
        <v>450 6011E - RAIL T402 Dry Run</v>
      </c>
      <c r="AH486" s="101" t="str">
        <f t="shared" si="86"/>
        <v>240080 - Juan L. Ruiz</v>
      </c>
      <c r="AI486" s="102" t="str">
        <f t="shared" si="87"/>
        <v>Juan Ruiz's Crew</v>
      </c>
    </row>
    <row r="487" spans="1:35" ht="15.75" x14ac:dyDescent="0.25">
      <c r="A487" s="153">
        <v>605026</v>
      </c>
      <c r="B487" s="153" t="s">
        <v>896</v>
      </c>
      <c r="C487" s="153" t="s">
        <v>897</v>
      </c>
      <c r="D487" s="153" t="s">
        <v>73</v>
      </c>
      <c r="E487" s="153" t="s">
        <v>1009</v>
      </c>
      <c r="F487" s="153" t="s">
        <v>3196</v>
      </c>
      <c r="G487" s="153" t="s">
        <v>3197</v>
      </c>
      <c r="H487" s="153" t="s">
        <v>558</v>
      </c>
      <c r="I487" s="153">
        <v>6</v>
      </c>
      <c r="J487" s="154">
        <v>45792</v>
      </c>
      <c r="K487" s="153" t="s">
        <v>48</v>
      </c>
      <c r="L487" s="153"/>
      <c r="M487" s="153" t="s">
        <v>891</v>
      </c>
      <c r="N487" s="153" t="s">
        <v>49</v>
      </c>
      <c r="O487" s="153" t="s">
        <v>890</v>
      </c>
      <c r="P487" s="153" t="s">
        <v>3649</v>
      </c>
      <c r="Q487" s="153"/>
      <c r="R487" s="153" t="s">
        <v>50</v>
      </c>
      <c r="S487" s="153"/>
      <c r="T487" s="153" t="s">
        <v>50</v>
      </c>
      <c r="U487" s="136"/>
      <c r="V487" s="136"/>
      <c r="W487" s="136"/>
      <c r="X487" s="97" t="str">
        <f t="shared" si="77"/>
        <v>2023-032 - IH-345 BRIDGE REHABILITATION</v>
      </c>
      <c r="Y487" s="97" t="str">
        <f>IFERROR(VLOOKUP($D487,PM!$A:$H,2,FALSE),"")</f>
        <v>Eric Giebelhaus</v>
      </c>
      <c r="Z487" s="98">
        <f t="shared" si="78"/>
        <v>45792</v>
      </c>
      <c r="AA487" s="98" t="str">
        <f t="shared" si="79"/>
        <v>Thursday</v>
      </c>
      <c r="AB487" s="99" t="str">
        <f t="shared" si="80"/>
        <v>05/17/2025 5:08 AM</v>
      </c>
      <c r="AC487" s="100">
        <f t="shared" si="81"/>
        <v>367</v>
      </c>
      <c r="AD487" s="100" t="str">
        <f t="shared" si="82"/>
        <v>Not Approved On Time</v>
      </c>
      <c r="AE487" s="101">
        <f t="shared" si="83"/>
        <v>6</v>
      </c>
      <c r="AF487" s="124" t="str">
        <f t="shared" si="84"/>
        <v/>
      </c>
      <c r="AG487" s="101" t="str">
        <f t="shared" si="85"/>
        <v>450 6011F - RAIL T402 Slipform</v>
      </c>
      <c r="AH487" s="101" t="str">
        <f t="shared" si="86"/>
        <v>240793 - Jose O. Mercado Rapalo</v>
      </c>
      <c r="AI487" s="102" t="str">
        <f t="shared" si="87"/>
        <v>Juan Ruiz's Crew</v>
      </c>
    </row>
    <row r="488" spans="1:35" ht="15.75" x14ac:dyDescent="0.25">
      <c r="A488" s="153">
        <v>605027</v>
      </c>
      <c r="B488" s="153" t="s">
        <v>896</v>
      </c>
      <c r="C488" s="153" t="s">
        <v>897</v>
      </c>
      <c r="D488" s="153" t="s">
        <v>73</v>
      </c>
      <c r="E488" s="153" t="s">
        <v>1009</v>
      </c>
      <c r="F488" s="153" t="s">
        <v>3203</v>
      </c>
      <c r="G488" s="153" t="s">
        <v>3204</v>
      </c>
      <c r="H488" s="153" t="s">
        <v>558</v>
      </c>
      <c r="I488" s="153">
        <v>4.5</v>
      </c>
      <c r="J488" s="154">
        <v>45792</v>
      </c>
      <c r="K488" s="153" t="s">
        <v>48</v>
      </c>
      <c r="L488" s="153"/>
      <c r="M488" s="153" t="s">
        <v>891</v>
      </c>
      <c r="N488" s="153" t="s">
        <v>49</v>
      </c>
      <c r="O488" s="153" t="s">
        <v>890</v>
      </c>
      <c r="P488" s="153" t="s">
        <v>3649</v>
      </c>
      <c r="Q488" s="153"/>
      <c r="R488" s="153" t="s">
        <v>50</v>
      </c>
      <c r="S488" s="153"/>
      <c r="T488" s="153" t="s">
        <v>50</v>
      </c>
      <c r="U488" s="136"/>
      <c r="V488" s="136"/>
      <c r="W488" s="136"/>
      <c r="X488" s="97" t="str">
        <f t="shared" si="77"/>
        <v>2023-032 - IH-345 BRIDGE REHABILITATION</v>
      </c>
      <c r="Y488" s="97" t="str">
        <f>IFERROR(VLOOKUP($D488,PM!$A:$H,2,FALSE),"")</f>
        <v>Eric Giebelhaus</v>
      </c>
      <c r="Z488" s="98">
        <f t="shared" si="78"/>
        <v>45792</v>
      </c>
      <c r="AA488" s="98" t="str">
        <f t="shared" si="79"/>
        <v>Thursday</v>
      </c>
      <c r="AB488" s="99" t="str">
        <f t="shared" si="80"/>
        <v>05/17/2025 5:08 AM</v>
      </c>
      <c r="AC488" s="100">
        <f t="shared" si="81"/>
        <v>367</v>
      </c>
      <c r="AD488" s="100" t="str">
        <f t="shared" si="82"/>
        <v>Not Approved On Time</v>
      </c>
      <c r="AE488" s="101">
        <f t="shared" si="83"/>
        <v>4.5</v>
      </c>
      <c r="AF488" s="124" t="str">
        <f t="shared" si="84"/>
        <v/>
      </c>
      <c r="AG488" s="101" t="str">
        <f t="shared" si="85"/>
        <v>450 6011E - RAIL T402 Dry Run</v>
      </c>
      <c r="AH488" s="101" t="str">
        <f t="shared" si="86"/>
        <v>240793 - Jose O. Mercado Rapalo</v>
      </c>
      <c r="AI488" s="102" t="str">
        <f t="shared" si="87"/>
        <v>Juan Ruiz's Crew</v>
      </c>
    </row>
    <row r="489" spans="1:35" ht="15.75" x14ac:dyDescent="0.25">
      <c r="A489" s="153">
        <v>603805</v>
      </c>
      <c r="B489" s="153" t="s">
        <v>1527</v>
      </c>
      <c r="C489" s="153" t="s">
        <v>1528</v>
      </c>
      <c r="D489" s="153" t="s">
        <v>898</v>
      </c>
      <c r="E489" s="153" t="s">
        <v>899</v>
      </c>
      <c r="F489" s="153" t="s">
        <v>1251</v>
      </c>
      <c r="G489" s="153" t="s">
        <v>1252</v>
      </c>
      <c r="H489" s="153" t="s">
        <v>558</v>
      </c>
      <c r="I489" s="153">
        <v>6</v>
      </c>
      <c r="J489" s="154">
        <v>45790</v>
      </c>
      <c r="K489" s="153" t="s">
        <v>48</v>
      </c>
      <c r="L489" s="153"/>
      <c r="M489" s="153"/>
      <c r="N489" s="153"/>
      <c r="O489" s="153" t="s">
        <v>1528</v>
      </c>
      <c r="P489" s="153" t="s">
        <v>2162</v>
      </c>
      <c r="Q489" s="153"/>
      <c r="R489" s="153" t="s">
        <v>50</v>
      </c>
      <c r="S489" s="153"/>
      <c r="T489" s="153" t="s">
        <v>50</v>
      </c>
      <c r="U489" s="136"/>
      <c r="V489" s="136"/>
      <c r="W489" s="136"/>
      <c r="X489" s="97" t="str">
        <f t="shared" si="77"/>
        <v>SEL-2025 - Select Maintenance 2025</v>
      </c>
      <c r="Y489" s="97" t="str">
        <f>IFERROR(VLOOKUP($D489,PM!$A:$H,2,FALSE),"")</f>
        <v/>
      </c>
      <c r="Z489" s="98">
        <f t="shared" si="78"/>
        <v>45790</v>
      </c>
      <c r="AA489" s="98" t="str">
        <f t="shared" si="79"/>
        <v>Tuesday</v>
      </c>
      <c r="AB489" s="99" t="str">
        <f t="shared" si="80"/>
        <v>05/14/2025 7:49 AM</v>
      </c>
      <c r="AC489" s="100">
        <f t="shared" si="81"/>
        <v>367</v>
      </c>
      <c r="AD489" s="100" t="str">
        <f t="shared" si="82"/>
        <v>Not Approved On Time</v>
      </c>
      <c r="AE489" s="101">
        <f t="shared" si="83"/>
        <v>6</v>
      </c>
      <c r="AF489" s="124" t="str">
        <f t="shared" si="84"/>
        <v/>
      </c>
      <c r="AG489" s="101" t="str">
        <f t="shared" si="85"/>
        <v>0024 0004 - DALLAS SH 310</v>
      </c>
      <c r="AH489" s="101" t="str">
        <f t="shared" si="86"/>
        <v>440040 - Albert D. Perry</v>
      </c>
      <c r="AI489" s="102" t="str">
        <f t="shared" si="87"/>
        <v/>
      </c>
    </row>
    <row r="490" spans="1:35" ht="15.75" x14ac:dyDescent="0.25">
      <c r="A490" s="153">
        <v>603076</v>
      </c>
      <c r="B490" s="153" t="s">
        <v>952</v>
      </c>
      <c r="C490" s="153" t="s">
        <v>925</v>
      </c>
      <c r="D490" s="153" t="s">
        <v>948</v>
      </c>
      <c r="E490" s="153" t="s">
        <v>949</v>
      </c>
      <c r="F490" s="153" t="s">
        <v>963</v>
      </c>
      <c r="G490" s="153" t="s">
        <v>964</v>
      </c>
      <c r="H490" s="153" t="s">
        <v>558</v>
      </c>
      <c r="I490" s="153">
        <v>3</v>
      </c>
      <c r="J490" s="154">
        <v>45789</v>
      </c>
      <c r="K490" s="153" t="s">
        <v>48</v>
      </c>
      <c r="L490" s="153"/>
      <c r="M490" s="153" t="s">
        <v>924</v>
      </c>
      <c r="N490" s="153" t="s">
        <v>72</v>
      </c>
      <c r="O490" s="153" t="s">
        <v>925</v>
      </c>
      <c r="P490" s="153" t="s">
        <v>1272</v>
      </c>
      <c r="Q490" s="153"/>
      <c r="R490" s="153" t="s">
        <v>50</v>
      </c>
      <c r="S490" s="153"/>
      <c r="T490" s="153" t="s">
        <v>50</v>
      </c>
      <c r="U490" s="136"/>
      <c r="V490" s="136"/>
      <c r="W490" s="136"/>
      <c r="X490" s="97" t="str">
        <f t="shared" si="77"/>
        <v>2025-007 - SM-Dallas SH 310 Intersection</v>
      </c>
      <c r="Y490" s="97" t="str">
        <f>IFERROR(VLOOKUP($D490,PM!$A:$H,2,FALSE),"")</f>
        <v/>
      </c>
      <c r="Z490" s="98">
        <f t="shared" si="78"/>
        <v>45789</v>
      </c>
      <c r="AA490" s="98" t="str">
        <f t="shared" si="79"/>
        <v>Monday</v>
      </c>
      <c r="AB490" s="99" t="str">
        <f t="shared" si="80"/>
        <v>05/12/2025 5:14 PM</v>
      </c>
      <c r="AC490" s="100">
        <f t="shared" si="81"/>
        <v>367</v>
      </c>
      <c r="AD490" s="100" t="str">
        <f t="shared" si="82"/>
        <v>Not Approved On Time</v>
      </c>
      <c r="AE490" s="101">
        <f t="shared" si="83"/>
        <v>3</v>
      </c>
      <c r="AF490" s="124" t="str">
        <f t="shared" si="84"/>
        <v/>
      </c>
      <c r="AG490" s="101" t="str">
        <f t="shared" si="85"/>
        <v>104 6001A - Break Rem Conc Pav 9</v>
      </c>
      <c r="AH490" s="101" t="str">
        <f t="shared" si="86"/>
        <v>240005 - Aaron Concha</v>
      </c>
      <c r="AI490" s="102" t="str">
        <f t="shared" si="87"/>
        <v>Aaron Concha's Crew</v>
      </c>
    </row>
    <row r="491" spans="1:35" ht="15.75" x14ac:dyDescent="0.25">
      <c r="A491" s="153">
        <v>603077</v>
      </c>
      <c r="B491" s="153" t="s">
        <v>952</v>
      </c>
      <c r="C491" s="153" t="s">
        <v>925</v>
      </c>
      <c r="D491" s="153" t="s">
        <v>948</v>
      </c>
      <c r="E491" s="153" t="s">
        <v>949</v>
      </c>
      <c r="F491" s="153" t="s">
        <v>1294</v>
      </c>
      <c r="G491" s="153" t="s">
        <v>1295</v>
      </c>
      <c r="H491" s="153" t="s">
        <v>558</v>
      </c>
      <c r="I491" s="153">
        <v>3</v>
      </c>
      <c r="J491" s="154">
        <v>45789</v>
      </c>
      <c r="K491" s="153" t="s">
        <v>48</v>
      </c>
      <c r="L491" s="153"/>
      <c r="M491" s="153" t="s">
        <v>924</v>
      </c>
      <c r="N491" s="153" t="s">
        <v>72</v>
      </c>
      <c r="O491" s="153" t="s">
        <v>925</v>
      </c>
      <c r="P491" s="153" t="s">
        <v>1272</v>
      </c>
      <c r="Q491" s="153"/>
      <c r="R491" s="153" t="s">
        <v>50</v>
      </c>
      <c r="S491" s="153"/>
      <c r="T491" s="153" t="s">
        <v>50</v>
      </c>
      <c r="U491" s="136"/>
      <c r="V491" s="136"/>
      <c r="W491" s="136"/>
      <c r="X491" s="97" t="str">
        <f t="shared" si="77"/>
        <v>2025-007 - SM-Dallas SH 310 Intersection</v>
      </c>
      <c r="Y491" s="97" t="str">
        <f>IFERROR(VLOOKUP($D491,PM!$A:$H,2,FALSE),"")</f>
        <v/>
      </c>
      <c r="Z491" s="98">
        <f t="shared" si="78"/>
        <v>45789</v>
      </c>
      <c r="AA491" s="98" t="str">
        <f t="shared" si="79"/>
        <v>Monday</v>
      </c>
      <c r="AB491" s="99" t="str">
        <f t="shared" si="80"/>
        <v>05/12/2025 5:14 PM</v>
      </c>
      <c r="AC491" s="100">
        <f t="shared" si="81"/>
        <v>367</v>
      </c>
      <c r="AD491" s="100" t="str">
        <f t="shared" si="82"/>
        <v>Not Approved On Time</v>
      </c>
      <c r="AE491" s="101">
        <f t="shared" si="83"/>
        <v>3</v>
      </c>
      <c r="AF491" s="124" t="str">
        <f t="shared" si="84"/>
        <v/>
      </c>
      <c r="AG491" s="101" t="str">
        <f t="shared" si="85"/>
        <v>104 6022A - Rem Haul off Curb and Gutter</v>
      </c>
      <c r="AH491" s="101" t="str">
        <f t="shared" si="86"/>
        <v>240005 - Aaron Concha</v>
      </c>
      <c r="AI491" s="102" t="str">
        <f t="shared" si="87"/>
        <v>Aaron Concha's Crew</v>
      </c>
    </row>
    <row r="492" spans="1:35" ht="15.75" x14ac:dyDescent="0.25">
      <c r="A492" s="153">
        <v>603078</v>
      </c>
      <c r="B492" s="153" t="s">
        <v>952</v>
      </c>
      <c r="C492" s="153" t="s">
        <v>925</v>
      </c>
      <c r="D492" s="153" t="s">
        <v>948</v>
      </c>
      <c r="E492" s="153" t="s">
        <v>949</v>
      </c>
      <c r="F492" s="153" t="s">
        <v>1149</v>
      </c>
      <c r="G492" s="153" t="s">
        <v>1150</v>
      </c>
      <c r="H492" s="153" t="s">
        <v>558</v>
      </c>
      <c r="I492" s="153">
        <v>2</v>
      </c>
      <c r="J492" s="154">
        <v>45789</v>
      </c>
      <c r="K492" s="153" t="s">
        <v>48</v>
      </c>
      <c r="L492" s="153"/>
      <c r="M492" s="153" t="s">
        <v>924</v>
      </c>
      <c r="N492" s="153" t="s">
        <v>72</v>
      </c>
      <c r="O492" s="153" t="s">
        <v>925</v>
      </c>
      <c r="P492" s="153" t="s">
        <v>1272</v>
      </c>
      <c r="Q492" s="153"/>
      <c r="R492" s="153" t="s">
        <v>50</v>
      </c>
      <c r="S492" s="153"/>
      <c r="T492" s="153" t="s">
        <v>50</v>
      </c>
      <c r="U492" s="136"/>
      <c r="V492" s="136"/>
      <c r="W492" s="136"/>
      <c r="X492" s="97" t="str">
        <f t="shared" si="77"/>
        <v>2025-007 - SM-Dallas SH 310 Intersection</v>
      </c>
      <c r="Y492" s="97" t="str">
        <f>IFERROR(VLOOKUP($D492,PM!$A:$H,2,FALSE),"")</f>
        <v/>
      </c>
      <c r="Z492" s="98">
        <f t="shared" si="78"/>
        <v>45789</v>
      </c>
      <c r="AA492" s="98" t="str">
        <f t="shared" si="79"/>
        <v>Monday</v>
      </c>
      <c r="AB492" s="99" t="str">
        <f t="shared" si="80"/>
        <v>05/12/2025 5:14 PM</v>
      </c>
      <c r="AC492" s="100">
        <f t="shared" si="81"/>
        <v>367</v>
      </c>
      <c r="AD492" s="100" t="str">
        <f t="shared" si="82"/>
        <v>Not Approved On Time</v>
      </c>
      <c r="AE492" s="101">
        <f t="shared" si="83"/>
        <v>2</v>
      </c>
      <c r="AF492" s="124" t="str">
        <f t="shared" si="84"/>
        <v/>
      </c>
      <c r="AG492" s="101" t="str">
        <f t="shared" si="85"/>
        <v>260 6006A - Rough G for Lime 6 EXST MATL</v>
      </c>
      <c r="AH492" s="101" t="str">
        <f t="shared" si="86"/>
        <v>240005 - Aaron Concha</v>
      </c>
      <c r="AI492" s="102" t="str">
        <f t="shared" si="87"/>
        <v>Aaron Concha's Crew</v>
      </c>
    </row>
    <row r="493" spans="1:35" ht="15.75" x14ac:dyDescent="0.25">
      <c r="A493" s="153">
        <v>604199</v>
      </c>
      <c r="B493" s="153" t="s">
        <v>952</v>
      </c>
      <c r="C493" s="153" t="s">
        <v>925</v>
      </c>
      <c r="D493" s="153" t="s">
        <v>948</v>
      </c>
      <c r="E493" s="153" t="s">
        <v>949</v>
      </c>
      <c r="F493" s="153" t="s">
        <v>1294</v>
      </c>
      <c r="G493" s="153" t="s">
        <v>1295</v>
      </c>
      <c r="H493" s="153" t="s">
        <v>558</v>
      </c>
      <c r="I493" s="153">
        <v>4</v>
      </c>
      <c r="J493" s="154">
        <v>45791</v>
      </c>
      <c r="K493" s="153" t="s">
        <v>48</v>
      </c>
      <c r="L493" s="153"/>
      <c r="M493" s="153" t="s">
        <v>924</v>
      </c>
      <c r="N493" s="153" t="s">
        <v>72</v>
      </c>
      <c r="O493" s="153" t="s">
        <v>925</v>
      </c>
      <c r="P493" s="153" t="s">
        <v>2655</v>
      </c>
      <c r="Q493" s="153"/>
      <c r="R493" s="153" t="s">
        <v>50</v>
      </c>
      <c r="S493" s="153"/>
      <c r="T493" s="153" t="s">
        <v>50</v>
      </c>
      <c r="U493" s="136"/>
      <c r="V493" s="136"/>
      <c r="W493" s="136"/>
      <c r="X493" s="97" t="str">
        <f t="shared" si="77"/>
        <v>2025-007 - SM-Dallas SH 310 Intersection</v>
      </c>
      <c r="Y493" s="97" t="str">
        <f>IFERROR(VLOOKUP($D493,PM!$A:$H,2,FALSE),"")</f>
        <v/>
      </c>
      <c r="Z493" s="98">
        <f t="shared" si="78"/>
        <v>45791</v>
      </c>
      <c r="AA493" s="98" t="str">
        <f t="shared" si="79"/>
        <v>Wednesday</v>
      </c>
      <c r="AB493" s="99" t="str">
        <f t="shared" si="80"/>
        <v>05/15/2025 6:50 AM</v>
      </c>
      <c r="AC493" s="100">
        <f t="shared" si="81"/>
        <v>367</v>
      </c>
      <c r="AD493" s="100" t="str">
        <f t="shared" si="82"/>
        <v>Not Approved On Time</v>
      </c>
      <c r="AE493" s="101">
        <f t="shared" si="83"/>
        <v>4</v>
      </c>
      <c r="AF493" s="124" t="str">
        <f t="shared" si="84"/>
        <v/>
      </c>
      <c r="AG493" s="101" t="str">
        <f t="shared" si="85"/>
        <v>104 6022A - Rem Haul off Curb and Gutter</v>
      </c>
      <c r="AH493" s="101" t="str">
        <f t="shared" si="86"/>
        <v>240005 - Aaron Concha</v>
      </c>
      <c r="AI493" s="102" t="str">
        <f t="shared" si="87"/>
        <v>Aaron Concha's Crew</v>
      </c>
    </row>
    <row r="494" spans="1:35" ht="15.75" x14ac:dyDescent="0.25">
      <c r="A494" s="153">
        <v>604200</v>
      </c>
      <c r="B494" s="153" t="s">
        <v>952</v>
      </c>
      <c r="C494" s="153" t="s">
        <v>925</v>
      </c>
      <c r="D494" s="153" t="s">
        <v>948</v>
      </c>
      <c r="E494" s="153" t="s">
        <v>949</v>
      </c>
      <c r="F494" s="153" t="s">
        <v>1149</v>
      </c>
      <c r="G494" s="153" t="s">
        <v>1150</v>
      </c>
      <c r="H494" s="153" t="s">
        <v>558</v>
      </c>
      <c r="I494" s="153">
        <v>4</v>
      </c>
      <c r="J494" s="154">
        <v>45791</v>
      </c>
      <c r="K494" s="153" t="s">
        <v>48</v>
      </c>
      <c r="L494" s="153"/>
      <c r="M494" s="153" t="s">
        <v>924</v>
      </c>
      <c r="N494" s="153" t="s">
        <v>72</v>
      </c>
      <c r="O494" s="153" t="s">
        <v>925</v>
      </c>
      <c r="P494" s="153" t="s">
        <v>2655</v>
      </c>
      <c r="Q494" s="153"/>
      <c r="R494" s="153" t="s">
        <v>50</v>
      </c>
      <c r="S494" s="153"/>
      <c r="T494" s="153" t="s">
        <v>50</v>
      </c>
      <c r="U494" s="136"/>
      <c r="V494" s="136"/>
      <c r="W494" s="136"/>
      <c r="X494" s="97" t="str">
        <f t="shared" si="77"/>
        <v>2025-007 - SM-Dallas SH 310 Intersection</v>
      </c>
      <c r="Y494" s="97" t="str">
        <f>IFERROR(VLOOKUP($D494,PM!$A:$H,2,FALSE),"")</f>
        <v/>
      </c>
      <c r="Z494" s="98">
        <f t="shared" si="78"/>
        <v>45791</v>
      </c>
      <c r="AA494" s="98" t="str">
        <f t="shared" si="79"/>
        <v>Wednesday</v>
      </c>
      <c r="AB494" s="99" t="str">
        <f t="shared" si="80"/>
        <v>05/15/2025 6:50 AM</v>
      </c>
      <c r="AC494" s="100">
        <f t="shared" si="81"/>
        <v>367</v>
      </c>
      <c r="AD494" s="100" t="str">
        <f t="shared" si="82"/>
        <v>Not Approved On Time</v>
      </c>
      <c r="AE494" s="101">
        <f t="shared" si="83"/>
        <v>4</v>
      </c>
      <c r="AF494" s="124" t="str">
        <f t="shared" si="84"/>
        <v/>
      </c>
      <c r="AG494" s="101" t="str">
        <f t="shared" si="85"/>
        <v>260 6006A - Rough G for Lime 6 EXST MATL</v>
      </c>
      <c r="AH494" s="101" t="str">
        <f t="shared" si="86"/>
        <v>240005 - Aaron Concha</v>
      </c>
      <c r="AI494" s="102" t="str">
        <f t="shared" si="87"/>
        <v>Aaron Concha's Crew</v>
      </c>
    </row>
    <row r="495" spans="1:35" ht="15.75" x14ac:dyDescent="0.25">
      <c r="A495" s="153">
        <v>604673</v>
      </c>
      <c r="B495" s="153" t="s">
        <v>952</v>
      </c>
      <c r="C495" s="153" t="s">
        <v>925</v>
      </c>
      <c r="D495" s="153" t="s">
        <v>948</v>
      </c>
      <c r="E495" s="153" t="s">
        <v>949</v>
      </c>
      <c r="F495" s="153" t="s">
        <v>1149</v>
      </c>
      <c r="G495" s="153" t="s">
        <v>1150</v>
      </c>
      <c r="H495" s="153" t="s">
        <v>558</v>
      </c>
      <c r="I495" s="153">
        <v>4</v>
      </c>
      <c r="J495" s="154">
        <v>45792</v>
      </c>
      <c r="K495" s="153" t="s">
        <v>48</v>
      </c>
      <c r="L495" s="153"/>
      <c r="M495" s="153" t="s">
        <v>924</v>
      </c>
      <c r="N495" s="153" t="s">
        <v>72</v>
      </c>
      <c r="O495" s="153" t="s">
        <v>925</v>
      </c>
      <c r="P495" s="153" t="s">
        <v>3225</v>
      </c>
      <c r="Q495" s="153"/>
      <c r="R495" s="153" t="s">
        <v>50</v>
      </c>
      <c r="S495" s="153"/>
      <c r="T495" s="153" t="s">
        <v>50</v>
      </c>
      <c r="U495" s="136"/>
      <c r="V495" s="136"/>
      <c r="W495" s="136"/>
      <c r="X495" s="97" t="str">
        <f t="shared" si="77"/>
        <v>2025-007 - SM-Dallas SH 310 Intersection</v>
      </c>
      <c r="Y495" s="97" t="str">
        <f>IFERROR(VLOOKUP($D495,PM!$A:$H,2,FALSE),"")</f>
        <v/>
      </c>
      <c r="Z495" s="98">
        <f t="shared" si="78"/>
        <v>45792</v>
      </c>
      <c r="AA495" s="98" t="str">
        <f t="shared" si="79"/>
        <v>Thursday</v>
      </c>
      <c r="AB495" s="99" t="str">
        <f t="shared" si="80"/>
        <v>05/16/2025 7:06 AM</v>
      </c>
      <c r="AC495" s="100">
        <f t="shared" si="81"/>
        <v>367</v>
      </c>
      <c r="AD495" s="100" t="str">
        <f t="shared" si="82"/>
        <v>Not Approved On Time</v>
      </c>
      <c r="AE495" s="101">
        <f t="shared" si="83"/>
        <v>4</v>
      </c>
      <c r="AF495" s="124" t="str">
        <f t="shared" si="84"/>
        <v/>
      </c>
      <c r="AG495" s="101" t="str">
        <f t="shared" si="85"/>
        <v>260 6006A - Rough G for Lime 6 EXST MATL</v>
      </c>
      <c r="AH495" s="101" t="str">
        <f t="shared" si="86"/>
        <v>240005 - Aaron Concha</v>
      </c>
      <c r="AI495" s="102" t="str">
        <f t="shared" si="87"/>
        <v>Aaron Concha's Crew</v>
      </c>
    </row>
    <row r="496" spans="1:35" ht="15.75" x14ac:dyDescent="0.25">
      <c r="A496" s="153">
        <v>604674</v>
      </c>
      <c r="B496" s="153" t="s">
        <v>952</v>
      </c>
      <c r="C496" s="153" t="s">
        <v>925</v>
      </c>
      <c r="D496" s="153" t="s">
        <v>948</v>
      </c>
      <c r="E496" s="153" t="s">
        <v>949</v>
      </c>
      <c r="F496" s="153" t="s">
        <v>3232</v>
      </c>
      <c r="G496" s="153" t="s">
        <v>3233</v>
      </c>
      <c r="H496" s="153" t="s">
        <v>558</v>
      </c>
      <c r="I496" s="153">
        <v>4</v>
      </c>
      <c r="J496" s="154">
        <v>45792</v>
      </c>
      <c r="K496" s="153" t="s">
        <v>48</v>
      </c>
      <c r="L496" s="153"/>
      <c r="M496" s="153" t="s">
        <v>924</v>
      </c>
      <c r="N496" s="153" t="s">
        <v>72</v>
      </c>
      <c r="O496" s="153" t="s">
        <v>925</v>
      </c>
      <c r="P496" s="153" t="s">
        <v>3225</v>
      </c>
      <c r="Q496" s="153"/>
      <c r="R496" s="153" t="s">
        <v>50</v>
      </c>
      <c r="S496" s="153"/>
      <c r="T496" s="153" t="s">
        <v>50</v>
      </c>
      <c r="U496" s="136"/>
      <c r="V496" s="136"/>
      <c r="W496" s="136"/>
      <c r="X496" s="97" t="str">
        <f t="shared" si="77"/>
        <v>2025-007 - SM-Dallas SH 310 Intersection</v>
      </c>
      <c r="Y496" s="97" t="str">
        <f>IFERROR(VLOOKUP($D496,PM!$A:$H,2,FALSE),"")</f>
        <v/>
      </c>
      <c r="Z496" s="98">
        <f t="shared" si="78"/>
        <v>45792</v>
      </c>
      <c r="AA496" s="98" t="str">
        <f t="shared" si="79"/>
        <v>Thursday</v>
      </c>
      <c r="AB496" s="99" t="str">
        <f t="shared" si="80"/>
        <v>05/16/2025 7:06 AM</v>
      </c>
      <c r="AC496" s="100">
        <f t="shared" si="81"/>
        <v>367</v>
      </c>
      <c r="AD496" s="100" t="str">
        <f t="shared" si="82"/>
        <v>Not Approved On Time</v>
      </c>
      <c r="AE496" s="101">
        <f t="shared" si="83"/>
        <v>4</v>
      </c>
      <c r="AF496" s="124" t="str">
        <f t="shared" si="84"/>
        <v/>
      </c>
      <c r="AG496" s="101" t="str">
        <f t="shared" si="85"/>
        <v>110 6001C - FG for Slopes Slow around Driv</v>
      </c>
      <c r="AH496" s="101" t="str">
        <f t="shared" si="86"/>
        <v>240005 - Aaron Concha</v>
      </c>
      <c r="AI496" s="102" t="str">
        <f t="shared" si="87"/>
        <v>Aaron Concha's Crew</v>
      </c>
    </row>
    <row r="497" spans="1:35" ht="15.75" x14ac:dyDescent="0.25">
      <c r="A497" s="153">
        <v>603537</v>
      </c>
      <c r="B497" s="153" t="s">
        <v>952</v>
      </c>
      <c r="C497" s="153" t="s">
        <v>925</v>
      </c>
      <c r="D497" s="153" t="s">
        <v>948</v>
      </c>
      <c r="E497" s="153" t="s">
        <v>949</v>
      </c>
      <c r="F497" s="153" t="s">
        <v>1149</v>
      </c>
      <c r="G497" s="153" t="s">
        <v>1150</v>
      </c>
      <c r="H497" s="153" t="s">
        <v>558</v>
      </c>
      <c r="I497" s="153">
        <v>4</v>
      </c>
      <c r="J497" s="154">
        <v>45790</v>
      </c>
      <c r="K497" s="153" t="s">
        <v>48</v>
      </c>
      <c r="L497" s="153"/>
      <c r="M497" s="153" t="s">
        <v>924</v>
      </c>
      <c r="N497" s="153" t="s">
        <v>72</v>
      </c>
      <c r="O497" s="153" t="s">
        <v>925</v>
      </c>
      <c r="P497" s="153" t="s">
        <v>2028</v>
      </c>
      <c r="Q497" s="153"/>
      <c r="R497" s="153" t="s">
        <v>50</v>
      </c>
      <c r="S497" s="153"/>
      <c r="T497" s="153" t="s">
        <v>50</v>
      </c>
      <c r="U497" s="136"/>
      <c r="V497" s="136"/>
      <c r="W497" s="136"/>
      <c r="X497" s="97" t="str">
        <f t="shared" si="77"/>
        <v>2025-007 - SM-Dallas SH 310 Intersection</v>
      </c>
      <c r="Y497" s="97" t="str">
        <f>IFERROR(VLOOKUP($D497,PM!$A:$H,2,FALSE),"")</f>
        <v/>
      </c>
      <c r="Z497" s="98">
        <f t="shared" si="78"/>
        <v>45790</v>
      </c>
      <c r="AA497" s="98" t="str">
        <f t="shared" si="79"/>
        <v>Tuesday</v>
      </c>
      <c r="AB497" s="99" t="str">
        <f t="shared" si="80"/>
        <v>05/13/2025 5:56 PM</v>
      </c>
      <c r="AC497" s="100">
        <f t="shared" si="81"/>
        <v>367</v>
      </c>
      <c r="AD497" s="100" t="str">
        <f t="shared" si="82"/>
        <v>Not Approved On Time</v>
      </c>
      <c r="AE497" s="101">
        <f t="shared" si="83"/>
        <v>4</v>
      </c>
      <c r="AF497" s="124" t="str">
        <f t="shared" si="84"/>
        <v/>
      </c>
      <c r="AG497" s="101" t="str">
        <f t="shared" si="85"/>
        <v>260 6006A - Rough G for Lime 6 EXST MATL</v>
      </c>
      <c r="AH497" s="101" t="str">
        <f t="shared" si="86"/>
        <v>240005 - Aaron Concha</v>
      </c>
      <c r="AI497" s="102" t="str">
        <f t="shared" si="87"/>
        <v>Aaron Concha's Crew</v>
      </c>
    </row>
    <row r="498" spans="1:35" ht="15.75" x14ac:dyDescent="0.25">
      <c r="A498" s="153">
        <v>603538</v>
      </c>
      <c r="B498" s="153" t="s">
        <v>952</v>
      </c>
      <c r="C498" s="153" t="s">
        <v>925</v>
      </c>
      <c r="D498" s="153" t="s">
        <v>948</v>
      </c>
      <c r="E498" s="153" t="s">
        <v>949</v>
      </c>
      <c r="F498" s="153" t="s">
        <v>1184</v>
      </c>
      <c r="G498" s="153" t="s">
        <v>1185</v>
      </c>
      <c r="H498" s="153" t="s">
        <v>558</v>
      </c>
      <c r="I498" s="153">
        <v>4</v>
      </c>
      <c r="J498" s="154">
        <v>45790</v>
      </c>
      <c r="K498" s="153" t="s">
        <v>48</v>
      </c>
      <c r="L498" s="153"/>
      <c r="M498" s="153" t="s">
        <v>924</v>
      </c>
      <c r="N498" s="153" t="s">
        <v>72</v>
      </c>
      <c r="O498" s="153" t="s">
        <v>925</v>
      </c>
      <c r="P498" s="153" t="s">
        <v>2028</v>
      </c>
      <c r="Q498" s="153"/>
      <c r="R498" s="153" t="s">
        <v>50</v>
      </c>
      <c r="S498" s="153"/>
      <c r="T498" s="153" t="s">
        <v>50</v>
      </c>
      <c r="U498" s="136"/>
      <c r="V498" s="136"/>
      <c r="W498" s="136"/>
      <c r="X498" s="97" t="str">
        <f t="shared" si="77"/>
        <v>2025-007 - SM-Dallas SH 310 Intersection</v>
      </c>
      <c r="Y498" s="97" t="str">
        <f>IFERROR(VLOOKUP($D498,PM!$A:$H,2,FALSE),"")</f>
        <v/>
      </c>
      <c r="Z498" s="98">
        <f t="shared" si="78"/>
        <v>45790</v>
      </c>
      <c r="AA498" s="98" t="str">
        <f t="shared" si="79"/>
        <v>Tuesday</v>
      </c>
      <c r="AB498" s="99" t="str">
        <f t="shared" si="80"/>
        <v>05/13/2025 5:56 PM</v>
      </c>
      <c r="AC498" s="100">
        <f t="shared" si="81"/>
        <v>367</v>
      </c>
      <c r="AD498" s="100" t="str">
        <f t="shared" si="82"/>
        <v>Not Approved On Time</v>
      </c>
      <c r="AE498" s="101">
        <f t="shared" si="83"/>
        <v>4</v>
      </c>
      <c r="AF498" s="124" t="str">
        <f t="shared" si="84"/>
        <v/>
      </c>
      <c r="AG498" s="101" t="str">
        <f t="shared" si="85"/>
        <v>110 6001B - FG Subgrade Mainline</v>
      </c>
      <c r="AH498" s="101" t="str">
        <f t="shared" si="86"/>
        <v>240005 - Aaron Concha</v>
      </c>
      <c r="AI498" s="102" t="str">
        <f t="shared" si="87"/>
        <v>Aaron Concha's Crew</v>
      </c>
    </row>
    <row r="499" spans="1:35" ht="15.75" x14ac:dyDescent="0.25">
      <c r="A499" s="153">
        <v>605287</v>
      </c>
      <c r="B499" s="153" t="s">
        <v>952</v>
      </c>
      <c r="C499" s="153" t="s">
        <v>925</v>
      </c>
      <c r="D499" s="153" t="s">
        <v>948</v>
      </c>
      <c r="E499" s="153" t="s">
        <v>949</v>
      </c>
      <c r="F499" s="153" t="s">
        <v>963</v>
      </c>
      <c r="G499" s="153" t="s">
        <v>964</v>
      </c>
      <c r="H499" s="153" t="s">
        <v>558</v>
      </c>
      <c r="I499" s="153">
        <v>4</v>
      </c>
      <c r="J499" s="154">
        <v>45793</v>
      </c>
      <c r="K499" s="153" t="s">
        <v>48</v>
      </c>
      <c r="L499" s="153"/>
      <c r="M499" s="153" t="s">
        <v>924</v>
      </c>
      <c r="N499" s="153" t="s">
        <v>72</v>
      </c>
      <c r="O499" s="153" t="s">
        <v>925</v>
      </c>
      <c r="P499" s="153" t="s">
        <v>3651</v>
      </c>
      <c r="Q499" s="153"/>
      <c r="R499" s="153" t="s">
        <v>50</v>
      </c>
      <c r="S499" s="153"/>
      <c r="T499" s="153" t="s">
        <v>50</v>
      </c>
      <c r="U499" s="136"/>
      <c r="V499" s="136"/>
      <c r="W499" s="136"/>
      <c r="X499" s="97" t="str">
        <f t="shared" si="77"/>
        <v>2025-007 - SM-Dallas SH 310 Intersection</v>
      </c>
      <c r="Y499" s="97" t="str">
        <f>IFERROR(VLOOKUP($D499,PM!$A:$H,2,FALSE),"")</f>
        <v/>
      </c>
      <c r="Z499" s="98">
        <f t="shared" si="78"/>
        <v>45793</v>
      </c>
      <c r="AA499" s="98" t="str">
        <f t="shared" si="79"/>
        <v>Friday</v>
      </c>
      <c r="AB499" s="99" t="str">
        <f t="shared" si="80"/>
        <v>05/18/2025 1:51 PM</v>
      </c>
      <c r="AC499" s="100">
        <f t="shared" si="81"/>
        <v>367</v>
      </c>
      <c r="AD499" s="100" t="str">
        <f t="shared" si="82"/>
        <v>Not Approved On Time</v>
      </c>
      <c r="AE499" s="101">
        <f t="shared" si="83"/>
        <v>4</v>
      </c>
      <c r="AF499" s="124" t="str">
        <f t="shared" si="84"/>
        <v/>
      </c>
      <c r="AG499" s="101" t="str">
        <f t="shared" si="85"/>
        <v>104 6001A - Break Rem Conc Pav 9</v>
      </c>
      <c r="AH499" s="101" t="str">
        <f t="shared" si="86"/>
        <v>240005 - Aaron Concha</v>
      </c>
      <c r="AI499" s="102" t="str">
        <f t="shared" si="87"/>
        <v>Aaron Concha's Crew</v>
      </c>
    </row>
    <row r="500" spans="1:35" ht="15.75" x14ac:dyDescent="0.25">
      <c r="A500" s="153">
        <v>605288</v>
      </c>
      <c r="B500" s="153" t="s">
        <v>952</v>
      </c>
      <c r="C500" s="153" t="s">
        <v>925</v>
      </c>
      <c r="D500" s="153" t="s">
        <v>948</v>
      </c>
      <c r="E500" s="153" t="s">
        <v>949</v>
      </c>
      <c r="F500" s="153" t="s">
        <v>3232</v>
      </c>
      <c r="G500" s="153" t="s">
        <v>3233</v>
      </c>
      <c r="H500" s="153" t="s">
        <v>558</v>
      </c>
      <c r="I500" s="153">
        <v>4</v>
      </c>
      <c r="J500" s="154">
        <v>45793</v>
      </c>
      <c r="K500" s="153" t="s">
        <v>48</v>
      </c>
      <c r="L500" s="153"/>
      <c r="M500" s="153" t="s">
        <v>924</v>
      </c>
      <c r="N500" s="153" t="s">
        <v>72</v>
      </c>
      <c r="O500" s="153" t="s">
        <v>925</v>
      </c>
      <c r="P500" s="153" t="s">
        <v>3651</v>
      </c>
      <c r="Q500" s="153"/>
      <c r="R500" s="153" t="s">
        <v>50</v>
      </c>
      <c r="S500" s="153"/>
      <c r="T500" s="153" t="s">
        <v>50</v>
      </c>
      <c r="U500" s="136"/>
      <c r="V500" s="136"/>
      <c r="W500" s="136"/>
      <c r="X500" s="97" t="str">
        <f t="shared" si="77"/>
        <v>2025-007 - SM-Dallas SH 310 Intersection</v>
      </c>
      <c r="Y500" s="97" t="str">
        <f>IFERROR(VLOOKUP($D500,PM!$A:$H,2,FALSE),"")</f>
        <v/>
      </c>
      <c r="Z500" s="98">
        <f t="shared" si="78"/>
        <v>45793</v>
      </c>
      <c r="AA500" s="98" t="str">
        <f t="shared" si="79"/>
        <v>Friday</v>
      </c>
      <c r="AB500" s="99" t="str">
        <f t="shared" si="80"/>
        <v>05/18/2025 1:51 PM</v>
      </c>
      <c r="AC500" s="100">
        <f t="shared" si="81"/>
        <v>367</v>
      </c>
      <c r="AD500" s="100" t="str">
        <f t="shared" si="82"/>
        <v>Not Approved On Time</v>
      </c>
      <c r="AE500" s="101">
        <f t="shared" si="83"/>
        <v>4</v>
      </c>
      <c r="AF500" s="124" t="str">
        <f t="shared" si="84"/>
        <v/>
      </c>
      <c r="AG500" s="101" t="str">
        <f t="shared" si="85"/>
        <v>110 6001C - FG for Slopes Slow around Driv</v>
      </c>
      <c r="AH500" s="101" t="str">
        <f t="shared" si="86"/>
        <v>240005 - Aaron Concha</v>
      </c>
      <c r="AI500" s="102" t="str">
        <f t="shared" si="87"/>
        <v>Aaron Concha's Crew</v>
      </c>
    </row>
    <row r="501" spans="1:35" ht="15.75" x14ac:dyDescent="0.25">
      <c r="A501" s="153">
        <v>603079</v>
      </c>
      <c r="B501" s="153" t="s">
        <v>922</v>
      </c>
      <c r="C501" s="153" t="s">
        <v>923</v>
      </c>
      <c r="D501" s="153" t="s">
        <v>948</v>
      </c>
      <c r="E501" s="153" t="s">
        <v>949</v>
      </c>
      <c r="F501" s="153" t="s">
        <v>963</v>
      </c>
      <c r="G501" s="153" t="s">
        <v>964</v>
      </c>
      <c r="H501" s="153" t="s">
        <v>558</v>
      </c>
      <c r="I501" s="153">
        <v>4</v>
      </c>
      <c r="J501" s="154">
        <v>45789</v>
      </c>
      <c r="K501" s="153" t="s">
        <v>48</v>
      </c>
      <c r="L501" s="153"/>
      <c r="M501" s="153" t="s">
        <v>924</v>
      </c>
      <c r="N501" s="153" t="s">
        <v>72</v>
      </c>
      <c r="O501" s="153" t="s">
        <v>925</v>
      </c>
      <c r="P501" s="153" t="s">
        <v>1272</v>
      </c>
      <c r="Q501" s="153"/>
      <c r="R501" s="153" t="s">
        <v>50</v>
      </c>
      <c r="S501" s="153"/>
      <c r="T501" s="153" t="s">
        <v>50</v>
      </c>
      <c r="U501" s="136"/>
      <c r="V501" s="136"/>
      <c r="W501" s="136"/>
      <c r="X501" s="97" t="str">
        <f t="shared" si="77"/>
        <v>2025-007 - SM-Dallas SH 310 Intersection</v>
      </c>
      <c r="Y501" s="97" t="str">
        <f>IFERROR(VLOOKUP($D501,PM!$A:$H,2,FALSE),"")</f>
        <v/>
      </c>
      <c r="Z501" s="98">
        <f t="shared" si="78"/>
        <v>45789</v>
      </c>
      <c r="AA501" s="98" t="str">
        <f t="shared" si="79"/>
        <v>Monday</v>
      </c>
      <c r="AB501" s="99" t="str">
        <f t="shared" si="80"/>
        <v>05/12/2025 5:14 PM</v>
      </c>
      <c r="AC501" s="100">
        <f t="shared" si="81"/>
        <v>367</v>
      </c>
      <c r="AD501" s="100" t="str">
        <f t="shared" si="82"/>
        <v>Not Approved On Time</v>
      </c>
      <c r="AE501" s="101">
        <f t="shared" si="83"/>
        <v>4</v>
      </c>
      <c r="AF501" s="124" t="str">
        <f t="shared" si="84"/>
        <v/>
      </c>
      <c r="AG501" s="101" t="str">
        <f t="shared" si="85"/>
        <v>104 6001A - Break Rem Conc Pav 9</v>
      </c>
      <c r="AH501" s="101" t="str">
        <f t="shared" si="86"/>
        <v>240613 - Leon Garcia Jr</v>
      </c>
      <c r="AI501" s="102" t="str">
        <f t="shared" si="87"/>
        <v>Aaron Concha's Crew</v>
      </c>
    </row>
    <row r="502" spans="1:35" ht="15.75" x14ac:dyDescent="0.25">
      <c r="A502" s="153">
        <v>603080</v>
      </c>
      <c r="B502" s="153" t="s">
        <v>922</v>
      </c>
      <c r="C502" s="153" t="s">
        <v>923</v>
      </c>
      <c r="D502" s="153" t="s">
        <v>948</v>
      </c>
      <c r="E502" s="153" t="s">
        <v>949</v>
      </c>
      <c r="F502" s="153" t="s">
        <v>1294</v>
      </c>
      <c r="G502" s="153" t="s">
        <v>1295</v>
      </c>
      <c r="H502" s="153" t="s">
        <v>558</v>
      </c>
      <c r="I502" s="153">
        <v>4</v>
      </c>
      <c r="J502" s="154">
        <v>45789</v>
      </c>
      <c r="K502" s="153" t="s">
        <v>48</v>
      </c>
      <c r="L502" s="153"/>
      <c r="M502" s="153" t="s">
        <v>924</v>
      </c>
      <c r="N502" s="153" t="s">
        <v>72</v>
      </c>
      <c r="O502" s="153" t="s">
        <v>925</v>
      </c>
      <c r="P502" s="153" t="s">
        <v>1272</v>
      </c>
      <c r="Q502" s="153"/>
      <c r="R502" s="153" t="s">
        <v>50</v>
      </c>
      <c r="S502" s="153"/>
      <c r="T502" s="153" t="s">
        <v>50</v>
      </c>
      <c r="U502" s="136"/>
      <c r="V502" s="136"/>
      <c r="W502" s="136"/>
      <c r="X502" s="97" t="str">
        <f t="shared" si="77"/>
        <v>2025-007 - SM-Dallas SH 310 Intersection</v>
      </c>
      <c r="Y502" s="97" t="str">
        <f>IFERROR(VLOOKUP($D502,PM!$A:$H,2,FALSE),"")</f>
        <v/>
      </c>
      <c r="Z502" s="98">
        <f t="shared" si="78"/>
        <v>45789</v>
      </c>
      <c r="AA502" s="98" t="str">
        <f t="shared" si="79"/>
        <v>Monday</v>
      </c>
      <c r="AB502" s="99" t="str">
        <f t="shared" si="80"/>
        <v>05/12/2025 5:14 PM</v>
      </c>
      <c r="AC502" s="100">
        <f t="shared" si="81"/>
        <v>367</v>
      </c>
      <c r="AD502" s="100" t="str">
        <f t="shared" si="82"/>
        <v>Not Approved On Time</v>
      </c>
      <c r="AE502" s="101">
        <f t="shared" si="83"/>
        <v>4</v>
      </c>
      <c r="AF502" s="124" t="str">
        <f t="shared" si="84"/>
        <v/>
      </c>
      <c r="AG502" s="101" t="str">
        <f t="shared" si="85"/>
        <v>104 6022A - Rem Haul off Curb and Gutter</v>
      </c>
      <c r="AH502" s="101" t="str">
        <f t="shared" si="86"/>
        <v>240613 - Leon Garcia Jr</v>
      </c>
      <c r="AI502" s="102" t="str">
        <f t="shared" si="87"/>
        <v>Aaron Concha's Crew</v>
      </c>
    </row>
    <row r="503" spans="1:35" ht="15.75" x14ac:dyDescent="0.25">
      <c r="A503" s="153">
        <v>603081</v>
      </c>
      <c r="B503" s="153" t="s">
        <v>922</v>
      </c>
      <c r="C503" s="153" t="s">
        <v>923</v>
      </c>
      <c r="D503" s="153" t="s">
        <v>948</v>
      </c>
      <c r="E503" s="153" t="s">
        <v>949</v>
      </c>
      <c r="F503" s="153" t="s">
        <v>1149</v>
      </c>
      <c r="G503" s="153" t="s">
        <v>1150</v>
      </c>
      <c r="H503" s="153" t="s">
        <v>558</v>
      </c>
      <c r="I503" s="153">
        <v>2</v>
      </c>
      <c r="J503" s="154">
        <v>45789</v>
      </c>
      <c r="K503" s="153" t="s">
        <v>48</v>
      </c>
      <c r="L503" s="153"/>
      <c r="M503" s="153" t="s">
        <v>924</v>
      </c>
      <c r="N503" s="153" t="s">
        <v>72</v>
      </c>
      <c r="O503" s="153" t="s">
        <v>925</v>
      </c>
      <c r="P503" s="153" t="s">
        <v>1272</v>
      </c>
      <c r="Q503" s="153"/>
      <c r="R503" s="153" t="s">
        <v>50</v>
      </c>
      <c r="S503" s="153"/>
      <c r="T503" s="153" t="s">
        <v>50</v>
      </c>
      <c r="U503" s="136"/>
      <c r="V503" s="136"/>
      <c r="W503" s="136"/>
      <c r="X503" s="97" t="str">
        <f t="shared" si="77"/>
        <v>2025-007 - SM-Dallas SH 310 Intersection</v>
      </c>
      <c r="Y503" s="97" t="str">
        <f>IFERROR(VLOOKUP($D503,PM!$A:$H,2,FALSE),"")</f>
        <v/>
      </c>
      <c r="Z503" s="98">
        <f t="shared" si="78"/>
        <v>45789</v>
      </c>
      <c r="AA503" s="98" t="str">
        <f t="shared" si="79"/>
        <v>Monday</v>
      </c>
      <c r="AB503" s="99" t="str">
        <f t="shared" si="80"/>
        <v>05/12/2025 5:14 PM</v>
      </c>
      <c r="AC503" s="100">
        <f t="shared" si="81"/>
        <v>367</v>
      </c>
      <c r="AD503" s="100" t="str">
        <f t="shared" si="82"/>
        <v>Not Approved On Time</v>
      </c>
      <c r="AE503" s="101">
        <f t="shared" si="83"/>
        <v>2</v>
      </c>
      <c r="AF503" s="124" t="str">
        <f t="shared" si="84"/>
        <v/>
      </c>
      <c r="AG503" s="101" t="str">
        <f t="shared" si="85"/>
        <v>260 6006A - Rough G for Lime 6 EXST MATL</v>
      </c>
      <c r="AH503" s="101" t="str">
        <f t="shared" si="86"/>
        <v>240613 - Leon Garcia Jr</v>
      </c>
      <c r="AI503" s="102" t="str">
        <f t="shared" si="87"/>
        <v>Aaron Concha's Crew</v>
      </c>
    </row>
    <row r="504" spans="1:35" ht="15.75" x14ac:dyDescent="0.25">
      <c r="A504" s="153">
        <v>605289</v>
      </c>
      <c r="B504" s="153" t="s">
        <v>922</v>
      </c>
      <c r="C504" s="153" t="s">
        <v>923</v>
      </c>
      <c r="D504" s="153" t="s">
        <v>948</v>
      </c>
      <c r="E504" s="153" t="s">
        <v>949</v>
      </c>
      <c r="F504" s="153" t="s">
        <v>963</v>
      </c>
      <c r="G504" s="153" t="s">
        <v>964</v>
      </c>
      <c r="H504" s="153" t="s">
        <v>558</v>
      </c>
      <c r="I504" s="153">
        <v>5</v>
      </c>
      <c r="J504" s="154">
        <v>45793</v>
      </c>
      <c r="K504" s="153" t="s">
        <v>48</v>
      </c>
      <c r="L504" s="153"/>
      <c r="M504" s="153" t="s">
        <v>924</v>
      </c>
      <c r="N504" s="153" t="s">
        <v>72</v>
      </c>
      <c r="O504" s="153" t="s">
        <v>925</v>
      </c>
      <c r="P504" s="153" t="s">
        <v>3651</v>
      </c>
      <c r="Q504" s="153"/>
      <c r="R504" s="153" t="s">
        <v>50</v>
      </c>
      <c r="S504" s="153"/>
      <c r="T504" s="153" t="s">
        <v>50</v>
      </c>
      <c r="U504" s="136"/>
      <c r="V504" s="136"/>
      <c r="W504" s="136"/>
      <c r="X504" s="97" t="str">
        <f t="shared" si="77"/>
        <v>2025-007 - SM-Dallas SH 310 Intersection</v>
      </c>
      <c r="Y504" s="97" t="str">
        <f>IFERROR(VLOOKUP($D504,PM!$A:$H,2,FALSE),"")</f>
        <v/>
      </c>
      <c r="Z504" s="98">
        <f t="shared" si="78"/>
        <v>45793</v>
      </c>
      <c r="AA504" s="98" t="str">
        <f t="shared" si="79"/>
        <v>Friday</v>
      </c>
      <c r="AB504" s="99" t="str">
        <f t="shared" si="80"/>
        <v>05/18/2025 1:51 PM</v>
      </c>
      <c r="AC504" s="100">
        <f t="shared" si="81"/>
        <v>367</v>
      </c>
      <c r="AD504" s="100" t="str">
        <f t="shared" si="82"/>
        <v>Not Approved On Time</v>
      </c>
      <c r="AE504" s="101">
        <f t="shared" si="83"/>
        <v>5</v>
      </c>
      <c r="AF504" s="124" t="str">
        <f t="shared" si="84"/>
        <v/>
      </c>
      <c r="AG504" s="101" t="str">
        <f t="shared" si="85"/>
        <v>104 6001A - Break Rem Conc Pav 9</v>
      </c>
      <c r="AH504" s="101" t="str">
        <f t="shared" si="86"/>
        <v>240613 - Leon Garcia Jr</v>
      </c>
      <c r="AI504" s="102" t="str">
        <f t="shared" si="87"/>
        <v>Aaron Concha's Crew</v>
      </c>
    </row>
    <row r="505" spans="1:35" ht="15.75" x14ac:dyDescent="0.25">
      <c r="A505" s="153">
        <v>605290</v>
      </c>
      <c r="B505" s="153" t="s">
        <v>922</v>
      </c>
      <c r="C505" s="153" t="s">
        <v>923</v>
      </c>
      <c r="D505" s="153" t="s">
        <v>948</v>
      </c>
      <c r="E505" s="153" t="s">
        <v>949</v>
      </c>
      <c r="F505" s="153" t="s">
        <v>3232</v>
      </c>
      <c r="G505" s="153" t="s">
        <v>3233</v>
      </c>
      <c r="H505" s="153" t="s">
        <v>558</v>
      </c>
      <c r="I505" s="153">
        <v>5</v>
      </c>
      <c r="J505" s="154">
        <v>45793</v>
      </c>
      <c r="K505" s="153" t="s">
        <v>48</v>
      </c>
      <c r="L505" s="153"/>
      <c r="M505" s="153" t="s">
        <v>924</v>
      </c>
      <c r="N505" s="153" t="s">
        <v>72</v>
      </c>
      <c r="O505" s="153" t="s">
        <v>925</v>
      </c>
      <c r="P505" s="153" t="s">
        <v>3651</v>
      </c>
      <c r="Q505" s="153"/>
      <c r="R505" s="153" t="s">
        <v>50</v>
      </c>
      <c r="S505" s="153"/>
      <c r="T505" s="153" t="s">
        <v>50</v>
      </c>
      <c r="U505" s="136"/>
      <c r="V505" s="136"/>
      <c r="W505" s="136"/>
      <c r="X505" s="97" t="str">
        <f t="shared" si="77"/>
        <v>2025-007 - SM-Dallas SH 310 Intersection</v>
      </c>
      <c r="Y505" s="97" t="str">
        <f>IFERROR(VLOOKUP($D505,PM!$A:$H,2,FALSE),"")</f>
        <v/>
      </c>
      <c r="Z505" s="98">
        <f t="shared" si="78"/>
        <v>45793</v>
      </c>
      <c r="AA505" s="98" t="str">
        <f t="shared" si="79"/>
        <v>Friday</v>
      </c>
      <c r="AB505" s="99" t="str">
        <f t="shared" si="80"/>
        <v>05/18/2025 1:51 PM</v>
      </c>
      <c r="AC505" s="100">
        <f t="shared" si="81"/>
        <v>367</v>
      </c>
      <c r="AD505" s="100" t="str">
        <f t="shared" si="82"/>
        <v>Not Approved On Time</v>
      </c>
      <c r="AE505" s="101">
        <f t="shared" si="83"/>
        <v>5</v>
      </c>
      <c r="AF505" s="124" t="str">
        <f t="shared" si="84"/>
        <v/>
      </c>
      <c r="AG505" s="101" t="str">
        <f t="shared" si="85"/>
        <v>110 6001C - FG for Slopes Slow around Driv</v>
      </c>
      <c r="AH505" s="101" t="str">
        <f t="shared" si="86"/>
        <v>240613 - Leon Garcia Jr</v>
      </c>
      <c r="AI505" s="102" t="str">
        <f t="shared" si="87"/>
        <v>Aaron Concha's Crew</v>
      </c>
    </row>
    <row r="506" spans="1:35" ht="15.75" x14ac:dyDescent="0.25">
      <c r="A506" s="153">
        <v>603539</v>
      </c>
      <c r="B506" s="153" t="s">
        <v>922</v>
      </c>
      <c r="C506" s="153" t="s">
        <v>923</v>
      </c>
      <c r="D506" s="153" t="s">
        <v>948</v>
      </c>
      <c r="E506" s="153" t="s">
        <v>949</v>
      </c>
      <c r="F506" s="153" t="s">
        <v>1149</v>
      </c>
      <c r="G506" s="153" t="s">
        <v>1150</v>
      </c>
      <c r="H506" s="153" t="s">
        <v>558</v>
      </c>
      <c r="I506" s="153">
        <v>6</v>
      </c>
      <c r="J506" s="154">
        <v>45790</v>
      </c>
      <c r="K506" s="153" t="s">
        <v>48</v>
      </c>
      <c r="L506" s="153"/>
      <c r="M506" s="153" t="s">
        <v>924</v>
      </c>
      <c r="N506" s="153" t="s">
        <v>72</v>
      </c>
      <c r="O506" s="153" t="s">
        <v>925</v>
      </c>
      <c r="P506" s="153" t="s">
        <v>2028</v>
      </c>
      <c r="Q506" s="153"/>
      <c r="R506" s="153" t="s">
        <v>50</v>
      </c>
      <c r="S506" s="153"/>
      <c r="T506" s="153" t="s">
        <v>50</v>
      </c>
      <c r="U506" s="136"/>
      <c r="V506" s="136"/>
      <c r="W506" s="136"/>
      <c r="X506" s="97" t="str">
        <f t="shared" si="77"/>
        <v>2025-007 - SM-Dallas SH 310 Intersection</v>
      </c>
      <c r="Y506" s="97" t="str">
        <f>IFERROR(VLOOKUP($D506,PM!$A:$H,2,FALSE),"")</f>
        <v/>
      </c>
      <c r="Z506" s="98">
        <f t="shared" si="78"/>
        <v>45790</v>
      </c>
      <c r="AA506" s="98" t="str">
        <f t="shared" si="79"/>
        <v>Tuesday</v>
      </c>
      <c r="AB506" s="99" t="str">
        <f t="shared" si="80"/>
        <v>05/13/2025 5:56 PM</v>
      </c>
      <c r="AC506" s="100">
        <f t="shared" si="81"/>
        <v>367</v>
      </c>
      <c r="AD506" s="100" t="str">
        <f t="shared" si="82"/>
        <v>Not Approved On Time</v>
      </c>
      <c r="AE506" s="101">
        <f t="shared" si="83"/>
        <v>6</v>
      </c>
      <c r="AF506" s="124" t="str">
        <f t="shared" si="84"/>
        <v/>
      </c>
      <c r="AG506" s="101" t="str">
        <f t="shared" si="85"/>
        <v>260 6006A - Rough G for Lime 6 EXST MATL</v>
      </c>
      <c r="AH506" s="101" t="str">
        <f t="shared" si="86"/>
        <v>240613 - Leon Garcia Jr</v>
      </c>
      <c r="AI506" s="102" t="str">
        <f t="shared" si="87"/>
        <v>Aaron Concha's Crew</v>
      </c>
    </row>
    <row r="507" spans="1:35" ht="15.75" x14ac:dyDescent="0.25">
      <c r="A507" s="153">
        <v>603540</v>
      </c>
      <c r="B507" s="153" t="s">
        <v>922</v>
      </c>
      <c r="C507" s="153" t="s">
        <v>923</v>
      </c>
      <c r="D507" s="153" t="s">
        <v>948</v>
      </c>
      <c r="E507" s="153" t="s">
        <v>949</v>
      </c>
      <c r="F507" s="153" t="s">
        <v>1184</v>
      </c>
      <c r="G507" s="153" t="s">
        <v>1185</v>
      </c>
      <c r="H507" s="153" t="s">
        <v>558</v>
      </c>
      <c r="I507" s="153">
        <v>5</v>
      </c>
      <c r="J507" s="154">
        <v>45790</v>
      </c>
      <c r="K507" s="153" t="s">
        <v>48</v>
      </c>
      <c r="L507" s="153"/>
      <c r="M507" s="153" t="s">
        <v>924</v>
      </c>
      <c r="N507" s="153" t="s">
        <v>72</v>
      </c>
      <c r="O507" s="153" t="s">
        <v>925</v>
      </c>
      <c r="P507" s="153" t="s">
        <v>2029</v>
      </c>
      <c r="Q507" s="153"/>
      <c r="R507" s="153" t="s">
        <v>50</v>
      </c>
      <c r="S507" s="153"/>
      <c r="T507" s="153" t="s">
        <v>50</v>
      </c>
      <c r="U507" s="136"/>
      <c r="V507" s="136"/>
      <c r="W507" s="136"/>
      <c r="X507" s="97" t="str">
        <f t="shared" si="77"/>
        <v>2025-007 - SM-Dallas SH 310 Intersection</v>
      </c>
      <c r="Y507" s="97" t="str">
        <f>IFERROR(VLOOKUP($D507,PM!$A:$H,2,FALSE),"")</f>
        <v/>
      </c>
      <c r="Z507" s="98">
        <f t="shared" si="78"/>
        <v>45790</v>
      </c>
      <c r="AA507" s="98" t="str">
        <f t="shared" si="79"/>
        <v>Tuesday</v>
      </c>
      <c r="AB507" s="99" t="str">
        <f t="shared" si="80"/>
        <v>05/13/2025 5:57 PM</v>
      </c>
      <c r="AC507" s="100">
        <f t="shared" si="81"/>
        <v>367</v>
      </c>
      <c r="AD507" s="100" t="str">
        <f t="shared" si="82"/>
        <v>Not Approved On Time</v>
      </c>
      <c r="AE507" s="101">
        <f t="shared" si="83"/>
        <v>5</v>
      </c>
      <c r="AF507" s="124" t="str">
        <f t="shared" si="84"/>
        <v/>
      </c>
      <c r="AG507" s="101" t="str">
        <f t="shared" si="85"/>
        <v>110 6001B - FG Subgrade Mainline</v>
      </c>
      <c r="AH507" s="101" t="str">
        <f t="shared" si="86"/>
        <v>240613 - Leon Garcia Jr</v>
      </c>
      <c r="AI507" s="102" t="str">
        <f t="shared" si="87"/>
        <v>Aaron Concha's Crew</v>
      </c>
    </row>
    <row r="508" spans="1:35" ht="15.75" x14ac:dyDescent="0.25">
      <c r="A508" s="153">
        <v>604675</v>
      </c>
      <c r="B508" s="153" t="s">
        <v>922</v>
      </c>
      <c r="C508" s="153" t="s">
        <v>923</v>
      </c>
      <c r="D508" s="153" t="s">
        <v>948</v>
      </c>
      <c r="E508" s="153" t="s">
        <v>949</v>
      </c>
      <c r="F508" s="153" t="s">
        <v>1149</v>
      </c>
      <c r="G508" s="153" t="s">
        <v>1150</v>
      </c>
      <c r="H508" s="153" t="s">
        <v>558</v>
      </c>
      <c r="I508" s="153">
        <v>5</v>
      </c>
      <c r="J508" s="154">
        <v>45792</v>
      </c>
      <c r="K508" s="153" t="s">
        <v>48</v>
      </c>
      <c r="L508" s="153"/>
      <c r="M508" s="153" t="s">
        <v>924</v>
      </c>
      <c r="N508" s="153" t="s">
        <v>72</v>
      </c>
      <c r="O508" s="153" t="s">
        <v>925</v>
      </c>
      <c r="P508" s="153" t="s">
        <v>3225</v>
      </c>
      <c r="Q508" s="153"/>
      <c r="R508" s="153" t="s">
        <v>50</v>
      </c>
      <c r="S508" s="153"/>
      <c r="T508" s="153" t="s">
        <v>50</v>
      </c>
      <c r="U508" s="136"/>
      <c r="V508" s="136"/>
      <c r="W508" s="136"/>
      <c r="X508" s="97" t="str">
        <f t="shared" si="77"/>
        <v>2025-007 - SM-Dallas SH 310 Intersection</v>
      </c>
      <c r="Y508" s="97" t="str">
        <f>IFERROR(VLOOKUP($D508,PM!$A:$H,2,FALSE),"")</f>
        <v/>
      </c>
      <c r="Z508" s="98">
        <f t="shared" si="78"/>
        <v>45792</v>
      </c>
      <c r="AA508" s="98" t="str">
        <f t="shared" si="79"/>
        <v>Thursday</v>
      </c>
      <c r="AB508" s="99" t="str">
        <f t="shared" si="80"/>
        <v>05/16/2025 7:06 AM</v>
      </c>
      <c r="AC508" s="100">
        <f t="shared" si="81"/>
        <v>367</v>
      </c>
      <c r="AD508" s="100" t="str">
        <f t="shared" si="82"/>
        <v>Not Approved On Time</v>
      </c>
      <c r="AE508" s="101">
        <f t="shared" si="83"/>
        <v>5</v>
      </c>
      <c r="AF508" s="124" t="str">
        <f t="shared" si="84"/>
        <v/>
      </c>
      <c r="AG508" s="101" t="str">
        <f t="shared" si="85"/>
        <v>260 6006A - Rough G for Lime 6 EXST MATL</v>
      </c>
      <c r="AH508" s="101" t="str">
        <f t="shared" si="86"/>
        <v>240613 - Leon Garcia Jr</v>
      </c>
      <c r="AI508" s="102" t="str">
        <f t="shared" si="87"/>
        <v>Aaron Concha's Crew</v>
      </c>
    </row>
    <row r="509" spans="1:35" ht="15.75" x14ac:dyDescent="0.25">
      <c r="A509" s="153">
        <v>604676</v>
      </c>
      <c r="B509" s="153" t="s">
        <v>922</v>
      </c>
      <c r="C509" s="153" t="s">
        <v>923</v>
      </c>
      <c r="D509" s="153" t="s">
        <v>948</v>
      </c>
      <c r="E509" s="153" t="s">
        <v>949</v>
      </c>
      <c r="F509" s="153" t="s">
        <v>3232</v>
      </c>
      <c r="G509" s="153" t="s">
        <v>3233</v>
      </c>
      <c r="H509" s="153" t="s">
        <v>558</v>
      </c>
      <c r="I509" s="153">
        <v>5</v>
      </c>
      <c r="J509" s="154">
        <v>45792</v>
      </c>
      <c r="K509" s="153" t="s">
        <v>48</v>
      </c>
      <c r="L509" s="153"/>
      <c r="M509" s="153" t="s">
        <v>924</v>
      </c>
      <c r="N509" s="153" t="s">
        <v>72</v>
      </c>
      <c r="O509" s="153" t="s">
        <v>925</v>
      </c>
      <c r="P509" s="153" t="s">
        <v>3225</v>
      </c>
      <c r="Q509" s="153"/>
      <c r="R509" s="153" t="s">
        <v>50</v>
      </c>
      <c r="S509" s="153"/>
      <c r="T509" s="153" t="s">
        <v>50</v>
      </c>
      <c r="U509" s="136"/>
      <c r="V509" s="136"/>
      <c r="W509" s="136"/>
      <c r="X509" s="97" t="str">
        <f t="shared" si="77"/>
        <v>2025-007 - SM-Dallas SH 310 Intersection</v>
      </c>
      <c r="Y509" s="97" t="str">
        <f>IFERROR(VLOOKUP($D509,PM!$A:$H,2,FALSE),"")</f>
        <v/>
      </c>
      <c r="Z509" s="98">
        <f t="shared" si="78"/>
        <v>45792</v>
      </c>
      <c r="AA509" s="98" t="str">
        <f t="shared" si="79"/>
        <v>Thursday</v>
      </c>
      <c r="AB509" s="99" t="str">
        <f t="shared" si="80"/>
        <v>05/16/2025 7:06 AM</v>
      </c>
      <c r="AC509" s="100">
        <f t="shared" si="81"/>
        <v>367</v>
      </c>
      <c r="AD509" s="100" t="str">
        <f t="shared" si="82"/>
        <v>Not Approved On Time</v>
      </c>
      <c r="AE509" s="101">
        <f t="shared" si="83"/>
        <v>5</v>
      </c>
      <c r="AF509" s="124" t="str">
        <f t="shared" si="84"/>
        <v/>
      </c>
      <c r="AG509" s="101" t="str">
        <f t="shared" si="85"/>
        <v>110 6001C - FG for Slopes Slow around Driv</v>
      </c>
      <c r="AH509" s="101" t="str">
        <f t="shared" si="86"/>
        <v>240613 - Leon Garcia Jr</v>
      </c>
      <c r="AI509" s="102" t="str">
        <f t="shared" si="87"/>
        <v>Aaron Concha's Crew</v>
      </c>
    </row>
    <row r="510" spans="1:35" ht="15.75" x14ac:dyDescent="0.25">
      <c r="A510" s="153">
        <v>604201</v>
      </c>
      <c r="B510" s="153" t="s">
        <v>922</v>
      </c>
      <c r="C510" s="153" t="s">
        <v>923</v>
      </c>
      <c r="D510" s="153" t="s">
        <v>948</v>
      </c>
      <c r="E510" s="153" t="s">
        <v>949</v>
      </c>
      <c r="F510" s="153" t="s">
        <v>1294</v>
      </c>
      <c r="G510" s="153" t="s">
        <v>1295</v>
      </c>
      <c r="H510" s="153" t="s">
        <v>558</v>
      </c>
      <c r="I510" s="153">
        <v>5</v>
      </c>
      <c r="J510" s="154">
        <v>45791</v>
      </c>
      <c r="K510" s="153" t="s">
        <v>48</v>
      </c>
      <c r="L510" s="153"/>
      <c r="M510" s="153" t="s">
        <v>924</v>
      </c>
      <c r="N510" s="153" t="s">
        <v>72</v>
      </c>
      <c r="O510" s="153" t="s">
        <v>925</v>
      </c>
      <c r="P510" s="153" t="s">
        <v>2655</v>
      </c>
      <c r="Q510" s="153"/>
      <c r="R510" s="153" t="s">
        <v>50</v>
      </c>
      <c r="S510" s="153"/>
      <c r="T510" s="153" t="s">
        <v>50</v>
      </c>
      <c r="U510" s="136"/>
      <c r="V510" s="136"/>
      <c r="W510" s="136"/>
      <c r="X510" s="97" t="str">
        <f t="shared" si="77"/>
        <v>2025-007 - SM-Dallas SH 310 Intersection</v>
      </c>
      <c r="Y510" s="97" t="str">
        <f>IFERROR(VLOOKUP($D510,PM!$A:$H,2,FALSE),"")</f>
        <v/>
      </c>
      <c r="Z510" s="98">
        <f t="shared" si="78"/>
        <v>45791</v>
      </c>
      <c r="AA510" s="98" t="str">
        <f t="shared" si="79"/>
        <v>Wednesday</v>
      </c>
      <c r="AB510" s="99" t="str">
        <f t="shared" si="80"/>
        <v>05/15/2025 6:50 AM</v>
      </c>
      <c r="AC510" s="100">
        <f t="shared" si="81"/>
        <v>367</v>
      </c>
      <c r="AD510" s="100" t="str">
        <f t="shared" si="82"/>
        <v>Not Approved On Time</v>
      </c>
      <c r="AE510" s="101">
        <f t="shared" si="83"/>
        <v>5</v>
      </c>
      <c r="AF510" s="124" t="str">
        <f t="shared" si="84"/>
        <v/>
      </c>
      <c r="AG510" s="101" t="str">
        <f t="shared" si="85"/>
        <v>104 6022A - Rem Haul off Curb and Gutter</v>
      </c>
      <c r="AH510" s="101" t="str">
        <f t="shared" si="86"/>
        <v>240613 - Leon Garcia Jr</v>
      </c>
      <c r="AI510" s="102" t="str">
        <f t="shared" si="87"/>
        <v>Aaron Concha's Crew</v>
      </c>
    </row>
    <row r="511" spans="1:35" ht="15.75" x14ac:dyDescent="0.25">
      <c r="A511" s="153">
        <v>604202</v>
      </c>
      <c r="B511" s="153" t="s">
        <v>922</v>
      </c>
      <c r="C511" s="153" t="s">
        <v>923</v>
      </c>
      <c r="D511" s="153" t="s">
        <v>948</v>
      </c>
      <c r="E511" s="153" t="s">
        <v>949</v>
      </c>
      <c r="F511" s="153" t="s">
        <v>1149</v>
      </c>
      <c r="G511" s="153" t="s">
        <v>1150</v>
      </c>
      <c r="H511" s="153" t="s">
        <v>558</v>
      </c>
      <c r="I511" s="153">
        <v>5</v>
      </c>
      <c r="J511" s="154">
        <v>45791</v>
      </c>
      <c r="K511" s="153" t="s">
        <v>48</v>
      </c>
      <c r="L511" s="153"/>
      <c r="M511" s="153" t="s">
        <v>924</v>
      </c>
      <c r="N511" s="153" t="s">
        <v>72</v>
      </c>
      <c r="O511" s="153" t="s">
        <v>925</v>
      </c>
      <c r="P511" s="153" t="s">
        <v>2655</v>
      </c>
      <c r="Q511" s="153"/>
      <c r="R511" s="153" t="s">
        <v>50</v>
      </c>
      <c r="S511" s="153"/>
      <c r="T511" s="153" t="s">
        <v>50</v>
      </c>
      <c r="U511" s="136"/>
      <c r="V511" s="136"/>
      <c r="W511" s="136"/>
      <c r="X511" s="97" t="str">
        <f t="shared" si="77"/>
        <v>2025-007 - SM-Dallas SH 310 Intersection</v>
      </c>
      <c r="Y511" s="97" t="str">
        <f>IFERROR(VLOOKUP($D511,PM!$A:$H,2,FALSE),"")</f>
        <v/>
      </c>
      <c r="Z511" s="98">
        <f t="shared" si="78"/>
        <v>45791</v>
      </c>
      <c r="AA511" s="98" t="str">
        <f t="shared" si="79"/>
        <v>Wednesday</v>
      </c>
      <c r="AB511" s="99" t="str">
        <f t="shared" si="80"/>
        <v>05/15/2025 6:50 AM</v>
      </c>
      <c r="AC511" s="100">
        <f t="shared" si="81"/>
        <v>367</v>
      </c>
      <c r="AD511" s="100" t="str">
        <f t="shared" si="82"/>
        <v>Not Approved On Time</v>
      </c>
      <c r="AE511" s="101">
        <f t="shared" si="83"/>
        <v>5</v>
      </c>
      <c r="AF511" s="124" t="str">
        <f t="shared" si="84"/>
        <v/>
      </c>
      <c r="AG511" s="101" t="str">
        <f t="shared" si="85"/>
        <v>260 6006A - Rough G for Lime 6 EXST MATL</v>
      </c>
      <c r="AH511" s="101" t="str">
        <f t="shared" si="86"/>
        <v>240613 - Leon Garcia Jr</v>
      </c>
      <c r="AI511" s="102" t="str">
        <f t="shared" si="87"/>
        <v>Aaron Concha's Crew</v>
      </c>
    </row>
    <row r="512" spans="1:35" ht="15.75" x14ac:dyDescent="0.25">
      <c r="A512" s="153">
        <v>605285</v>
      </c>
      <c r="B512" s="153" t="s">
        <v>926</v>
      </c>
      <c r="C512" s="153" t="s">
        <v>927</v>
      </c>
      <c r="D512" s="153" t="s">
        <v>948</v>
      </c>
      <c r="E512" s="153" t="s">
        <v>949</v>
      </c>
      <c r="F512" s="153" t="s">
        <v>963</v>
      </c>
      <c r="G512" s="153" t="s">
        <v>964</v>
      </c>
      <c r="H512" s="153" t="s">
        <v>558</v>
      </c>
      <c r="I512" s="153">
        <v>5</v>
      </c>
      <c r="J512" s="154">
        <v>45793</v>
      </c>
      <c r="K512" s="153" t="s">
        <v>48</v>
      </c>
      <c r="L512" s="153"/>
      <c r="M512" s="153" t="s">
        <v>924</v>
      </c>
      <c r="N512" s="153" t="s">
        <v>72</v>
      </c>
      <c r="O512" s="153" t="s">
        <v>925</v>
      </c>
      <c r="P512" s="153" t="s">
        <v>3651</v>
      </c>
      <c r="Q512" s="153"/>
      <c r="R512" s="153" t="s">
        <v>50</v>
      </c>
      <c r="S512" s="153"/>
      <c r="T512" s="153" t="s">
        <v>50</v>
      </c>
      <c r="U512" s="136"/>
      <c r="V512" s="136"/>
      <c r="W512" s="136"/>
      <c r="X512" s="97" t="str">
        <f t="shared" si="77"/>
        <v>2025-007 - SM-Dallas SH 310 Intersection</v>
      </c>
      <c r="Y512" s="97" t="str">
        <f>IFERROR(VLOOKUP($D512,PM!$A:$H,2,FALSE),"")</f>
        <v/>
      </c>
      <c r="Z512" s="98">
        <f t="shared" si="78"/>
        <v>45793</v>
      </c>
      <c r="AA512" s="98" t="str">
        <f t="shared" si="79"/>
        <v>Friday</v>
      </c>
      <c r="AB512" s="99" t="str">
        <f t="shared" si="80"/>
        <v>05/18/2025 1:51 PM</v>
      </c>
      <c r="AC512" s="100">
        <f t="shared" si="81"/>
        <v>367</v>
      </c>
      <c r="AD512" s="100" t="str">
        <f t="shared" si="82"/>
        <v>Not Approved On Time</v>
      </c>
      <c r="AE512" s="101">
        <f t="shared" si="83"/>
        <v>5</v>
      </c>
      <c r="AF512" s="124" t="str">
        <f t="shared" si="84"/>
        <v/>
      </c>
      <c r="AG512" s="101" t="str">
        <f t="shared" si="85"/>
        <v>104 6001A - Break Rem Conc Pav 9</v>
      </c>
      <c r="AH512" s="101" t="str">
        <f t="shared" si="86"/>
        <v>240026 - Jose M. Cardoso</v>
      </c>
      <c r="AI512" s="102" t="str">
        <f t="shared" si="87"/>
        <v>Aaron Concha's Crew</v>
      </c>
    </row>
    <row r="513" spans="1:35" ht="15.75" x14ac:dyDescent="0.25">
      <c r="A513" s="153">
        <v>605286</v>
      </c>
      <c r="B513" s="153" t="s">
        <v>926</v>
      </c>
      <c r="C513" s="153" t="s">
        <v>927</v>
      </c>
      <c r="D513" s="153" t="s">
        <v>948</v>
      </c>
      <c r="E513" s="153" t="s">
        <v>949</v>
      </c>
      <c r="F513" s="153" t="s">
        <v>3232</v>
      </c>
      <c r="G513" s="153" t="s">
        <v>3233</v>
      </c>
      <c r="H513" s="153" t="s">
        <v>558</v>
      </c>
      <c r="I513" s="153">
        <v>5</v>
      </c>
      <c r="J513" s="154">
        <v>45793</v>
      </c>
      <c r="K513" s="153" t="s">
        <v>48</v>
      </c>
      <c r="L513" s="153"/>
      <c r="M513" s="153" t="s">
        <v>924</v>
      </c>
      <c r="N513" s="153" t="s">
        <v>72</v>
      </c>
      <c r="O513" s="153" t="s">
        <v>925</v>
      </c>
      <c r="P513" s="153" t="s">
        <v>3651</v>
      </c>
      <c r="Q513" s="153"/>
      <c r="R513" s="153" t="s">
        <v>50</v>
      </c>
      <c r="S513" s="153"/>
      <c r="T513" s="153" t="s">
        <v>50</v>
      </c>
      <c r="U513" s="136"/>
      <c r="V513" s="136"/>
      <c r="W513" s="136"/>
      <c r="X513" s="97" t="str">
        <f t="shared" si="77"/>
        <v>2025-007 - SM-Dallas SH 310 Intersection</v>
      </c>
      <c r="Y513" s="97" t="str">
        <f>IFERROR(VLOOKUP($D513,PM!$A:$H,2,FALSE),"")</f>
        <v/>
      </c>
      <c r="Z513" s="98">
        <f t="shared" si="78"/>
        <v>45793</v>
      </c>
      <c r="AA513" s="98" t="str">
        <f t="shared" si="79"/>
        <v>Friday</v>
      </c>
      <c r="AB513" s="99" t="str">
        <f t="shared" si="80"/>
        <v>05/18/2025 1:51 PM</v>
      </c>
      <c r="AC513" s="100">
        <f t="shared" si="81"/>
        <v>367</v>
      </c>
      <c r="AD513" s="100" t="str">
        <f t="shared" si="82"/>
        <v>Not Approved On Time</v>
      </c>
      <c r="AE513" s="101">
        <f t="shared" si="83"/>
        <v>5</v>
      </c>
      <c r="AF513" s="124" t="str">
        <f t="shared" si="84"/>
        <v/>
      </c>
      <c r="AG513" s="101" t="str">
        <f t="shared" si="85"/>
        <v>110 6001C - FG for Slopes Slow around Driv</v>
      </c>
      <c r="AH513" s="101" t="str">
        <f t="shared" si="86"/>
        <v>240026 - Jose M. Cardoso</v>
      </c>
      <c r="AI513" s="102" t="str">
        <f t="shared" si="87"/>
        <v>Aaron Concha's Crew</v>
      </c>
    </row>
    <row r="514" spans="1:35" ht="15.75" x14ac:dyDescent="0.25">
      <c r="A514" s="153">
        <v>603535</v>
      </c>
      <c r="B514" s="153" t="s">
        <v>926</v>
      </c>
      <c r="C514" s="153" t="s">
        <v>927</v>
      </c>
      <c r="D514" s="153" t="s">
        <v>948</v>
      </c>
      <c r="E514" s="153" t="s">
        <v>949</v>
      </c>
      <c r="F514" s="153" t="s">
        <v>1149</v>
      </c>
      <c r="G514" s="153" t="s">
        <v>1150</v>
      </c>
      <c r="H514" s="153" t="s">
        <v>558</v>
      </c>
      <c r="I514" s="153">
        <v>5</v>
      </c>
      <c r="J514" s="154">
        <v>45790</v>
      </c>
      <c r="K514" s="153" t="s">
        <v>48</v>
      </c>
      <c r="L514" s="153"/>
      <c r="M514" s="153" t="s">
        <v>924</v>
      </c>
      <c r="N514" s="153" t="s">
        <v>72</v>
      </c>
      <c r="O514" s="153" t="s">
        <v>925</v>
      </c>
      <c r="P514" s="153" t="s">
        <v>2028</v>
      </c>
      <c r="Q514" s="153"/>
      <c r="R514" s="153" t="s">
        <v>50</v>
      </c>
      <c r="S514" s="153"/>
      <c r="T514" s="153" t="s">
        <v>50</v>
      </c>
      <c r="U514" s="136"/>
      <c r="V514" s="136"/>
      <c r="W514" s="136"/>
      <c r="X514" s="97" t="str">
        <f t="shared" si="77"/>
        <v>2025-007 - SM-Dallas SH 310 Intersection</v>
      </c>
      <c r="Y514" s="97" t="str">
        <f>IFERROR(VLOOKUP($D514,PM!$A:$H,2,FALSE),"")</f>
        <v/>
      </c>
      <c r="Z514" s="98">
        <f t="shared" si="78"/>
        <v>45790</v>
      </c>
      <c r="AA514" s="98" t="str">
        <f t="shared" si="79"/>
        <v>Tuesday</v>
      </c>
      <c r="AB514" s="99" t="str">
        <f t="shared" si="80"/>
        <v>05/13/2025 5:56 PM</v>
      </c>
      <c r="AC514" s="100">
        <f t="shared" si="81"/>
        <v>367</v>
      </c>
      <c r="AD514" s="100" t="str">
        <f t="shared" si="82"/>
        <v>Not Approved On Time</v>
      </c>
      <c r="AE514" s="101">
        <f t="shared" si="83"/>
        <v>5</v>
      </c>
      <c r="AF514" s="124" t="str">
        <f t="shared" si="84"/>
        <v/>
      </c>
      <c r="AG514" s="101" t="str">
        <f t="shared" si="85"/>
        <v>260 6006A - Rough G for Lime 6 EXST MATL</v>
      </c>
      <c r="AH514" s="101" t="str">
        <f t="shared" si="86"/>
        <v>240026 - Jose M. Cardoso</v>
      </c>
      <c r="AI514" s="102" t="str">
        <f t="shared" si="87"/>
        <v>Aaron Concha's Crew</v>
      </c>
    </row>
    <row r="515" spans="1:35" ht="15.75" x14ac:dyDescent="0.25">
      <c r="A515" s="153">
        <v>603536</v>
      </c>
      <c r="B515" s="153" t="s">
        <v>926</v>
      </c>
      <c r="C515" s="153" t="s">
        <v>927</v>
      </c>
      <c r="D515" s="153" t="s">
        <v>948</v>
      </c>
      <c r="E515" s="153" t="s">
        <v>949</v>
      </c>
      <c r="F515" s="153" t="s">
        <v>1184</v>
      </c>
      <c r="G515" s="153" t="s">
        <v>1185</v>
      </c>
      <c r="H515" s="153" t="s">
        <v>558</v>
      </c>
      <c r="I515" s="153">
        <v>6</v>
      </c>
      <c r="J515" s="154">
        <v>45790</v>
      </c>
      <c r="K515" s="153" t="s">
        <v>48</v>
      </c>
      <c r="L515" s="153"/>
      <c r="M515" s="153" t="s">
        <v>924</v>
      </c>
      <c r="N515" s="153" t="s">
        <v>72</v>
      </c>
      <c r="O515" s="153" t="s">
        <v>925</v>
      </c>
      <c r="P515" s="153" t="s">
        <v>2028</v>
      </c>
      <c r="Q515" s="153"/>
      <c r="R515" s="153" t="s">
        <v>50</v>
      </c>
      <c r="S515" s="153"/>
      <c r="T515" s="153" t="s">
        <v>50</v>
      </c>
      <c r="U515" s="136"/>
      <c r="V515" s="136"/>
      <c r="W515" s="136"/>
      <c r="X515" s="97" t="str">
        <f t="shared" si="77"/>
        <v>2025-007 - SM-Dallas SH 310 Intersection</v>
      </c>
      <c r="Y515" s="97" t="str">
        <f>IFERROR(VLOOKUP($D515,PM!$A:$H,2,FALSE),"")</f>
        <v/>
      </c>
      <c r="Z515" s="98">
        <f t="shared" si="78"/>
        <v>45790</v>
      </c>
      <c r="AA515" s="98" t="str">
        <f t="shared" si="79"/>
        <v>Tuesday</v>
      </c>
      <c r="AB515" s="99" t="str">
        <f t="shared" si="80"/>
        <v>05/13/2025 5:56 PM</v>
      </c>
      <c r="AC515" s="100">
        <f t="shared" si="81"/>
        <v>367</v>
      </c>
      <c r="AD515" s="100" t="str">
        <f t="shared" si="82"/>
        <v>Not Approved On Time</v>
      </c>
      <c r="AE515" s="101">
        <f t="shared" si="83"/>
        <v>6</v>
      </c>
      <c r="AF515" s="124" t="str">
        <f t="shared" si="84"/>
        <v/>
      </c>
      <c r="AG515" s="101" t="str">
        <f t="shared" si="85"/>
        <v>110 6001B - FG Subgrade Mainline</v>
      </c>
      <c r="AH515" s="101" t="str">
        <f t="shared" si="86"/>
        <v>240026 - Jose M. Cardoso</v>
      </c>
      <c r="AI515" s="102" t="str">
        <f t="shared" si="87"/>
        <v>Aaron Concha's Crew</v>
      </c>
    </row>
    <row r="516" spans="1:35" ht="15.75" x14ac:dyDescent="0.25">
      <c r="A516" s="153">
        <v>604671</v>
      </c>
      <c r="B516" s="153" t="s">
        <v>926</v>
      </c>
      <c r="C516" s="153" t="s">
        <v>927</v>
      </c>
      <c r="D516" s="153" t="s">
        <v>948</v>
      </c>
      <c r="E516" s="153" t="s">
        <v>949</v>
      </c>
      <c r="F516" s="153" t="s">
        <v>1149</v>
      </c>
      <c r="G516" s="153" t="s">
        <v>1150</v>
      </c>
      <c r="H516" s="153" t="s">
        <v>558</v>
      </c>
      <c r="I516" s="153">
        <v>5</v>
      </c>
      <c r="J516" s="154">
        <v>45792</v>
      </c>
      <c r="K516" s="153" t="s">
        <v>48</v>
      </c>
      <c r="L516" s="153"/>
      <c r="M516" s="153" t="s">
        <v>924</v>
      </c>
      <c r="N516" s="153" t="s">
        <v>72</v>
      </c>
      <c r="O516" s="153" t="s">
        <v>925</v>
      </c>
      <c r="P516" s="153" t="s">
        <v>3225</v>
      </c>
      <c r="Q516" s="153"/>
      <c r="R516" s="153" t="s">
        <v>50</v>
      </c>
      <c r="S516" s="153"/>
      <c r="T516" s="153" t="s">
        <v>50</v>
      </c>
      <c r="U516" s="136"/>
      <c r="V516" s="136"/>
      <c r="W516" s="136"/>
      <c r="X516" s="97" t="str">
        <f t="shared" si="77"/>
        <v>2025-007 - SM-Dallas SH 310 Intersection</v>
      </c>
      <c r="Y516" s="97" t="str">
        <f>IFERROR(VLOOKUP($D516,PM!$A:$H,2,FALSE),"")</f>
        <v/>
      </c>
      <c r="Z516" s="98">
        <f t="shared" si="78"/>
        <v>45792</v>
      </c>
      <c r="AA516" s="98" t="str">
        <f t="shared" si="79"/>
        <v>Thursday</v>
      </c>
      <c r="AB516" s="99" t="str">
        <f t="shared" si="80"/>
        <v>05/16/2025 7:06 AM</v>
      </c>
      <c r="AC516" s="100">
        <f t="shared" si="81"/>
        <v>367</v>
      </c>
      <c r="AD516" s="100" t="str">
        <f t="shared" si="82"/>
        <v>Not Approved On Time</v>
      </c>
      <c r="AE516" s="101">
        <f t="shared" si="83"/>
        <v>5</v>
      </c>
      <c r="AF516" s="124" t="str">
        <f t="shared" si="84"/>
        <v/>
      </c>
      <c r="AG516" s="101" t="str">
        <f t="shared" si="85"/>
        <v>260 6006A - Rough G for Lime 6 EXST MATL</v>
      </c>
      <c r="AH516" s="101" t="str">
        <f t="shared" si="86"/>
        <v>240026 - Jose M. Cardoso</v>
      </c>
      <c r="AI516" s="102" t="str">
        <f t="shared" si="87"/>
        <v>Aaron Concha's Crew</v>
      </c>
    </row>
    <row r="517" spans="1:35" ht="15.75" x14ac:dyDescent="0.25">
      <c r="A517" s="153">
        <v>604672</v>
      </c>
      <c r="B517" s="153" t="s">
        <v>926</v>
      </c>
      <c r="C517" s="153" t="s">
        <v>927</v>
      </c>
      <c r="D517" s="153" t="s">
        <v>948</v>
      </c>
      <c r="E517" s="153" t="s">
        <v>949</v>
      </c>
      <c r="F517" s="153" t="s">
        <v>3232</v>
      </c>
      <c r="G517" s="153" t="s">
        <v>3233</v>
      </c>
      <c r="H517" s="153" t="s">
        <v>558</v>
      </c>
      <c r="I517" s="153">
        <v>5</v>
      </c>
      <c r="J517" s="154">
        <v>45792</v>
      </c>
      <c r="K517" s="153" t="s">
        <v>48</v>
      </c>
      <c r="L517" s="153"/>
      <c r="M517" s="153" t="s">
        <v>924</v>
      </c>
      <c r="N517" s="153" t="s">
        <v>72</v>
      </c>
      <c r="O517" s="153" t="s">
        <v>925</v>
      </c>
      <c r="P517" s="153" t="s">
        <v>3225</v>
      </c>
      <c r="Q517" s="153"/>
      <c r="R517" s="153" t="s">
        <v>50</v>
      </c>
      <c r="S517" s="153"/>
      <c r="T517" s="153" t="s">
        <v>50</v>
      </c>
      <c r="U517" s="136"/>
      <c r="V517" s="136"/>
      <c r="W517" s="136"/>
      <c r="X517" s="97" t="str">
        <f t="shared" si="77"/>
        <v>2025-007 - SM-Dallas SH 310 Intersection</v>
      </c>
      <c r="Y517" s="97" t="str">
        <f>IFERROR(VLOOKUP($D517,PM!$A:$H,2,FALSE),"")</f>
        <v/>
      </c>
      <c r="Z517" s="98">
        <f t="shared" si="78"/>
        <v>45792</v>
      </c>
      <c r="AA517" s="98" t="str">
        <f t="shared" si="79"/>
        <v>Thursday</v>
      </c>
      <c r="AB517" s="99" t="str">
        <f t="shared" si="80"/>
        <v>05/16/2025 7:06 AM</v>
      </c>
      <c r="AC517" s="100">
        <f t="shared" si="81"/>
        <v>367</v>
      </c>
      <c r="AD517" s="100" t="str">
        <f t="shared" si="82"/>
        <v>Not Approved On Time</v>
      </c>
      <c r="AE517" s="101">
        <f t="shared" si="83"/>
        <v>5</v>
      </c>
      <c r="AF517" s="124" t="str">
        <f t="shared" si="84"/>
        <v/>
      </c>
      <c r="AG517" s="101" t="str">
        <f t="shared" si="85"/>
        <v>110 6001C - FG for Slopes Slow around Driv</v>
      </c>
      <c r="AH517" s="101" t="str">
        <f t="shared" si="86"/>
        <v>240026 - Jose M. Cardoso</v>
      </c>
      <c r="AI517" s="102" t="str">
        <f t="shared" si="87"/>
        <v>Aaron Concha's Crew</v>
      </c>
    </row>
    <row r="518" spans="1:35" ht="15.75" x14ac:dyDescent="0.25">
      <c r="A518" s="153">
        <v>604197</v>
      </c>
      <c r="B518" s="153" t="s">
        <v>926</v>
      </c>
      <c r="C518" s="153" t="s">
        <v>927</v>
      </c>
      <c r="D518" s="153" t="s">
        <v>948</v>
      </c>
      <c r="E518" s="153" t="s">
        <v>949</v>
      </c>
      <c r="F518" s="153" t="s">
        <v>1294</v>
      </c>
      <c r="G518" s="153" t="s">
        <v>1295</v>
      </c>
      <c r="H518" s="153" t="s">
        <v>558</v>
      </c>
      <c r="I518" s="153">
        <v>3</v>
      </c>
      <c r="J518" s="154">
        <v>45791</v>
      </c>
      <c r="K518" s="153" t="s">
        <v>48</v>
      </c>
      <c r="L518" s="153"/>
      <c r="M518" s="153" t="s">
        <v>924</v>
      </c>
      <c r="N518" s="153" t="s">
        <v>72</v>
      </c>
      <c r="O518" s="153" t="s">
        <v>925</v>
      </c>
      <c r="P518" s="153" t="s">
        <v>2655</v>
      </c>
      <c r="Q518" s="153"/>
      <c r="R518" s="153" t="s">
        <v>50</v>
      </c>
      <c r="S518" s="153"/>
      <c r="T518" s="153" t="s">
        <v>50</v>
      </c>
      <c r="U518" s="136"/>
      <c r="V518" s="136"/>
      <c r="W518" s="136"/>
      <c r="X518" s="97" t="str">
        <f t="shared" si="77"/>
        <v>2025-007 - SM-Dallas SH 310 Intersection</v>
      </c>
      <c r="Y518" s="97" t="str">
        <f>IFERROR(VLOOKUP($D518,PM!$A:$H,2,FALSE),"")</f>
        <v/>
      </c>
      <c r="Z518" s="98">
        <f t="shared" si="78"/>
        <v>45791</v>
      </c>
      <c r="AA518" s="98" t="str">
        <f t="shared" si="79"/>
        <v>Wednesday</v>
      </c>
      <c r="AB518" s="99" t="str">
        <f t="shared" si="80"/>
        <v>05/15/2025 6:50 AM</v>
      </c>
      <c r="AC518" s="100">
        <f t="shared" si="81"/>
        <v>367</v>
      </c>
      <c r="AD518" s="100" t="str">
        <f t="shared" si="82"/>
        <v>Not Approved On Time</v>
      </c>
      <c r="AE518" s="101">
        <f t="shared" si="83"/>
        <v>3</v>
      </c>
      <c r="AF518" s="124" t="str">
        <f t="shared" si="84"/>
        <v/>
      </c>
      <c r="AG518" s="101" t="str">
        <f t="shared" si="85"/>
        <v>104 6022A - Rem Haul off Curb and Gutter</v>
      </c>
      <c r="AH518" s="101" t="str">
        <f t="shared" si="86"/>
        <v>240026 - Jose M. Cardoso</v>
      </c>
      <c r="AI518" s="102" t="str">
        <f t="shared" si="87"/>
        <v>Aaron Concha's Crew</v>
      </c>
    </row>
    <row r="519" spans="1:35" ht="15.75" x14ac:dyDescent="0.25">
      <c r="A519" s="153">
        <v>604198</v>
      </c>
      <c r="B519" s="153" t="s">
        <v>926</v>
      </c>
      <c r="C519" s="153" t="s">
        <v>927</v>
      </c>
      <c r="D519" s="153" t="s">
        <v>948</v>
      </c>
      <c r="E519" s="153" t="s">
        <v>949</v>
      </c>
      <c r="F519" s="153" t="s">
        <v>1149</v>
      </c>
      <c r="G519" s="153" t="s">
        <v>1150</v>
      </c>
      <c r="H519" s="153" t="s">
        <v>558</v>
      </c>
      <c r="I519" s="153">
        <v>7</v>
      </c>
      <c r="J519" s="154">
        <v>45791</v>
      </c>
      <c r="K519" s="153" t="s">
        <v>48</v>
      </c>
      <c r="L519" s="153"/>
      <c r="M519" s="153" t="s">
        <v>924</v>
      </c>
      <c r="N519" s="153" t="s">
        <v>72</v>
      </c>
      <c r="O519" s="153" t="s">
        <v>925</v>
      </c>
      <c r="P519" s="153" t="s">
        <v>2655</v>
      </c>
      <c r="Q519" s="153"/>
      <c r="R519" s="153" t="s">
        <v>50</v>
      </c>
      <c r="S519" s="153"/>
      <c r="T519" s="153" t="s">
        <v>50</v>
      </c>
      <c r="U519" s="136"/>
      <c r="V519" s="136"/>
      <c r="W519" s="136"/>
      <c r="X519" s="97" t="str">
        <f t="shared" ref="X519:X582" si="88">$D519&amp;" - "&amp;$E519</f>
        <v>2025-007 - SM-Dallas SH 310 Intersection</v>
      </c>
      <c r="Y519" s="97" t="str">
        <f>IFERROR(VLOOKUP($D519,PM!$A:$H,2,FALSE),"")</f>
        <v/>
      </c>
      <c r="Z519" s="98">
        <f t="shared" ref="Z519:Z582" si="89">$J519</f>
        <v>45791</v>
      </c>
      <c r="AA519" s="98" t="str">
        <f t="shared" ref="AA519:AA582" si="90">TEXT($J519,"dddd")</f>
        <v>Wednesday</v>
      </c>
      <c r="AB519" s="99" t="str">
        <f t="shared" ref="AB519:AB582" si="91">TEXT(DATE(MID($P519,7,4), LEFT($P519,2), MID($P519,4,2)) + TIME(LEFT(MID($P519,13,5),2), RIGHT(MID($P519,13,5),2), 0), "MM/DD/YYYY h:mm AM/PM")</f>
        <v>05/15/2025 6:50 AM</v>
      </c>
      <c r="AC519" s="100">
        <f t="shared" ref="AC519:AC582" si="92">IFERROR(DATE(LEFT($T519,4), MID($T519,6,2), MID($T519,9,2)) + TIME(MID($T519,12,2), MID($T519,15,2), MID($T519,18,2)),"")</f>
        <v>367</v>
      </c>
      <c r="AD519" s="100" t="str">
        <f t="shared" ref="AD519:AD582" si="93">IF(OR($AB519="1/1/01 12:00 AM", $AB519=""), "Not Approved", IF(VALUE($AB519) &lt;= (VALUE($AC519) + 1 + TIME(9, 0, 0)), "Approved On Time", "Not Approved On Time"))</f>
        <v>Not Approved On Time</v>
      </c>
      <c r="AE519" s="101">
        <f t="shared" ref="AE519:AE582" si="94">$I519</f>
        <v>7</v>
      </c>
      <c r="AF519" s="124" t="str">
        <f t="shared" ref="AF519:AF582" si="95">IF(SUMIF($X$6:$X$2297, "*", $AI$6:$AI$2297) &gt; 0, SUMIFS($AI$6:$AI$2297, $X$6:$X$2297, "Approved On Time") / SUMIF($X$6:$X$2297, "*", $AI$6:$AI$2297), "")</f>
        <v/>
      </c>
      <c r="AG519" s="101" t="str">
        <f t="shared" ref="AG519:AG582" si="96">$F519&amp;" - "&amp;G519</f>
        <v>260 6006A - Rough G for Lime 6 EXST MATL</v>
      </c>
      <c r="AH519" s="101" t="str">
        <f t="shared" ref="AH519:AH582" si="97">$B519&amp;" - "&amp;$C519</f>
        <v>240026 - Jose M. Cardoso</v>
      </c>
      <c r="AI519" s="102" t="str">
        <f t="shared" ref="AI519:AI582" si="98">IF($M519="","",$M519)</f>
        <v>Aaron Concha's Crew</v>
      </c>
    </row>
    <row r="520" spans="1:35" ht="15.75" x14ac:dyDescent="0.25">
      <c r="A520" s="153">
        <v>603073</v>
      </c>
      <c r="B520" s="153" t="s">
        <v>926</v>
      </c>
      <c r="C520" s="153" t="s">
        <v>927</v>
      </c>
      <c r="D520" s="153" t="s">
        <v>948</v>
      </c>
      <c r="E520" s="153" t="s">
        <v>949</v>
      </c>
      <c r="F520" s="153" t="s">
        <v>963</v>
      </c>
      <c r="G520" s="153" t="s">
        <v>964</v>
      </c>
      <c r="H520" s="153" t="s">
        <v>558</v>
      </c>
      <c r="I520" s="153">
        <v>3</v>
      </c>
      <c r="J520" s="154">
        <v>45789</v>
      </c>
      <c r="K520" s="153" t="s">
        <v>48</v>
      </c>
      <c r="L520" s="153"/>
      <c r="M520" s="153" t="s">
        <v>924</v>
      </c>
      <c r="N520" s="153" t="s">
        <v>72</v>
      </c>
      <c r="O520" s="153" t="s">
        <v>925</v>
      </c>
      <c r="P520" s="153" t="s">
        <v>1272</v>
      </c>
      <c r="Q520" s="153"/>
      <c r="R520" s="153" t="s">
        <v>50</v>
      </c>
      <c r="S520" s="153"/>
      <c r="T520" s="153" t="s">
        <v>50</v>
      </c>
      <c r="U520" s="136"/>
      <c r="V520" s="136"/>
      <c r="W520" s="136"/>
      <c r="X520" s="97" t="str">
        <f t="shared" si="88"/>
        <v>2025-007 - SM-Dallas SH 310 Intersection</v>
      </c>
      <c r="Y520" s="97" t="str">
        <f>IFERROR(VLOOKUP($D520,PM!$A:$H,2,FALSE),"")</f>
        <v/>
      </c>
      <c r="Z520" s="98">
        <f t="shared" si="89"/>
        <v>45789</v>
      </c>
      <c r="AA520" s="98" t="str">
        <f t="shared" si="90"/>
        <v>Monday</v>
      </c>
      <c r="AB520" s="99" t="str">
        <f t="shared" si="91"/>
        <v>05/12/2025 5:14 PM</v>
      </c>
      <c r="AC520" s="100">
        <f t="shared" si="92"/>
        <v>367</v>
      </c>
      <c r="AD520" s="100" t="str">
        <f t="shared" si="93"/>
        <v>Not Approved On Time</v>
      </c>
      <c r="AE520" s="101">
        <f t="shared" si="94"/>
        <v>3</v>
      </c>
      <c r="AF520" s="124" t="str">
        <f t="shared" si="95"/>
        <v/>
      </c>
      <c r="AG520" s="101" t="str">
        <f t="shared" si="96"/>
        <v>104 6001A - Break Rem Conc Pav 9</v>
      </c>
      <c r="AH520" s="101" t="str">
        <f t="shared" si="97"/>
        <v>240026 - Jose M. Cardoso</v>
      </c>
      <c r="AI520" s="102" t="str">
        <f t="shared" si="98"/>
        <v>Aaron Concha's Crew</v>
      </c>
    </row>
    <row r="521" spans="1:35" ht="15.75" x14ac:dyDescent="0.25">
      <c r="A521" s="153">
        <v>603074</v>
      </c>
      <c r="B521" s="153" t="s">
        <v>926</v>
      </c>
      <c r="C521" s="153" t="s">
        <v>927</v>
      </c>
      <c r="D521" s="153" t="s">
        <v>948</v>
      </c>
      <c r="E521" s="153" t="s">
        <v>949</v>
      </c>
      <c r="F521" s="153" t="s">
        <v>1294</v>
      </c>
      <c r="G521" s="153" t="s">
        <v>1295</v>
      </c>
      <c r="H521" s="153" t="s">
        <v>558</v>
      </c>
      <c r="I521" s="153">
        <v>3</v>
      </c>
      <c r="J521" s="154">
        <v>45789</v>
      </c>
      <c r="K521" s="153" t="s">
        <v>48</v>
      </c>
      <c r="L521" s="153"/>
      <c r="M521" s="153" t="s">
        <v>924</v>
      </c>
      <c r="N521" s="153" t="s">
        <v>72</v>
      </c>
      <c r="O521" s="153" t="s">
        <v>925</v>
      </c>
      <c r="P521" s="153" t="s">
        <v>1272</v>
      </c>
      <c r="Q521" s="153"/>
      <c r="R521" s="153" t="s">
        <v>50</v>
      </c>
      <c r="S521" s="153"/>
      <c r="T521" s="153" t="s">
        <v>50</v>
      </c>
      <c r="U521" s="136"/>
      <c r="V521" s="136"/>
      <c r="W521" s="136"/>
      <c r="X521" s="97" t="str">
        <f t="shared" si="88"/>
        <v>2025-007 - SM-Dallas SH 310 Intersection</v>
      </c>
      <c r="Y521" s="97" t="str">
        <f>IFERROR(VLOOKUP($D521,PM!$A:$H,2,FALSE),"")</f>
        <v/>
      </c>
      <c r="Z521" s="98">
        <f t="shared" si="89"/>
        <v>45789</v>
      </c>
      <c r="AA521" s="98" t="str">
        <f t="shared" si="90"/>
        <v>Monday</v>
      </c>
      <c r="AB521" s="99" t="str">
        <f t="shared" si="91"/>
        <v>05/12/2025 5:14 PM</v>
      </c>
      <c r="AC521" s="100">
        <f t="shared" si="92"/>
        <v>367</v>
      </c>
      <c r="AD521" s="100" t="str">
        <f t="shared" si="93"/>
        <v>Not Approved On Time</v>
      </c>
      <c r="AE521" s="101">
        <f t="shared" si="94"/>
        <v>3</v>
      </c>
      <c r="AF521" s="124" t="str">
        <f t="shared" si="95"/>
        <v/>
      </c>
      <c r="AG521" s="101" t="str">
        <f t="shared" si="96"/>
        <v>104 6022A - Rem Haul off Curb and Gutter</v>
      </c>
      <c r="AH521" s="101" t="str">
        <f t="shared" si="97"/>
        <v>240026 - Jose M. Cardoso</v>
      </c>
      <c r="AI521" s="102" t="str">
        <f t="shared" si="98"/>
        <v>Aaron Concha's Crew</v>
      </c>
    </row>
    <row r="522" spans="1:35" ht="15.75" x14ac:dyDescent="0.25">
      <c r="A522" s="153">
        <v>603075</v>
      </c>
      <c r="B522" s="153" t="s">
        <v>926</v>
      </c>
      <c r="C522" s="153" t="s">
        <v>927</v>
      </c>
      <c r="D522" s="153" t="s">
        <v>948</v>
      </c>
      <c r="E522" s="153" t="s">
        <v>949</v>
      </c>
      <c r="F522" s="153" t="s">
        <v>1149</v>
      </c>
      <c r="G522" s="153" t="s">
        <v>1150</v>
      </c>
      <c r="H522" s="153" t="s">
        <v>558</v>
      </c>
      <c r="I522" s="153">
        <v>4</v>
      </c>
      <c r="J522" s="154">
        <v>45789</v>
      </c>
      <c r="K522" s="153" t="s">
        <v>48</v>
      </c>
      <c r="L522" s="153"/>
      <c r="M522" s="153" t="s">
        <v>924</v>
      </c>
      <c r="N522" s="153" t="s">
        <v>72</v>
      </c>
      <c r="O522" s="153" t="s">
        <v>925</v>
      </c>
      <c r="P522" s="153" t="s">
        <v>1272</v>
      </c>
      <c r="Q522" s="153"/>
      <c r="R522" s="153" t="s">
        <v>50</v>
      </c>
      <c r="S522" s="153"/>
      <c r="T522" s="153" t="s">
        <v>50</v>
      </c>
      <c r="U522" s="136"/>
      <c r="V522" s="136"/>
      <c r="W522" s="136"/>
      <c r="X522" s="97" t="str">
        <f t="shared" si="88"/>
        <v>2025-007 - SM-Dallas SH 310 Intersection</v>
      </c>
      <c r="Y522" s="97" t="str">
        <f>IFERROR(VLOOKUP($D522,PM!$A:$H,2,FALSE),"")</f>
        <v/>
      </c>
      <c r="Z522" s="98">
        <f t="shared" si="89"/>
        <v>45789</v>
      </c>
      <c r="AA522" s="98" t="str">
        <f t="shared" si="90"/>
        <v>Monday</v>
      </c>
      <c r="AB522" s="99" t="str">
        <f t="shared" si="91"/>
        <v>05/12/2025 5:14 PM</v>
      </c>
      <c r="AC522" s="100">
        <f t="shared" si="92"/>
        <v>367</v>
      </c>
      <c r="AD522" s="100" t="str">
        <f t="shared" si="93"/>
        <v>Not Approved On Time</v>
      </c>
      <c r="AE522" s="101">
        <f t="shared" si="94"/>
        <v>4</v>
      </c>
      <c r="AF522" s="124" t="str">
        <f t="shared" si="95"/>
        <v/>
      </c>
      <c r="AG522" s="101" t="str">
        <f t="shared" si="96"/>
        <v>260 6006A - Rough G for Lime 6 EXST MATL</v>
      </c>
      <c r="AH522" s="101" t="str">
        <f t="shared" si="97"/>
        <v>240026 - Jose M. Cardoso</v>
      </c>
      <c r="AI522" s="102" t="str">
        <f t="shared" si="98"/>
        <v>Aaron Concha's Crew</v>
      </c>
    </row>
    <row r="523" spans="1:35" ht="15.75" x14ac:dyDescent="0.25">
      <c r="A523" s="153">
        <v>605314</v>
      </c>
      <c r="B523" s="153" t="s">
        <v>940</v>
      </c>
      <c r="C523" s="153" t="s">
        <v>941</v>
      </c>
      <c r="D523" s="153" t="s">
        <v>138</v>
      </c>
      <c r="E523" s="153" t="s">
        <v>139</v>
      </c>
      <c r="F523" s="153" t="s">
        <v>1168</v>
      </c>
      <c r="G523" s="153" t="s">
        <v>1169</v>
      </c>
      <c r="H523" s="153" t="s">
        <v>558</v>
      </c>
      <c r="I523" s="153">
        <v>10</v>
      </c>
      <c r="J523" s="154">
        <v>45794</v>
      </c>
      <c r="K523" s="153" t="s">
        <v>48</v>
      </c>
      <c r="L523" s="153"/>
      <c r="M523" s="153" t="s">
        <v>891</v>
      </c>
      <c r="N523" s="153" t="s">
        <v>49</v>
      </c>
      <c r="O523" s="153" t="s">
        <v>890</v>
      </c>
      <c r="P523" s="153" t="s">
        <v>3652</v>
      </c>
      <c r="Q523" s="153"/>
      <c r="R523" s="153" t="s">
        <v>50</v>
      </c>
      <c r="S523" s="153"/>
      <c r="T523" s="153" t="s">
        <v>50</v>
      </c>
      <c r="U523" s="136"/>
      <c r="V523" s="136"/>
      <c r="W523" s="136"/>
      <c r="X523" s="97" t="str">
        <f t="shared" si="88"/>
        <v>2023-034 - Dallas IH 45 Bridge Maintenanc</v>
      </c>
      <c r="Y523" s="97" t="str">
        <f>IFERROR(VLOOKUP($D523,PM!$A:$H,2,FALSE),"")</f>
        <v>Eric Giebelhaus</v>
      </c>
      <c r="Z523" s="98">
        <f t="shared" si="89"/>
        <v>45794</v>
      </c>
      <c r="AA523" s="98" t="str">
        <f t="shared" si="90"/>
        <v>Saturday</v>
      </c>
      <c r="AB523" s="99" t="str">
        <f t="shared" si="91"/>
        <v>05/18/2025 5:53 PM</v>
      </c>
      <c r="AC523" s="100">
        <f t="shared" si="92"/>
        <v>367</v>
      </c>
      <c r="AD523" s="100" t="str">
        <f t="shared" si="93"/>
        <v>Not Approved On Time</v>
      </c>
      <c r="AE523" s="101">
        <f t="shared" si="94"/>
        <v>10</v>
      </c>
      <c r="AF523" s="124" t="str">
        <f t="shared" si="95"/>
        <v/>
      </c>
      <c r="AG523" s="101" t="str">
        <f t="shared" si="96"/>
        <v>439 6017G - CO Pour</v>
      </c>
      <c r="AH523" s="101" t="str">
        <f t="shared" si="97"/>
        <v>240074 - Daniel Rodriguez Flores</v>
      </c>
      <c r="AI523" s="102" t="str">
        <f t="shared" si="98"/>
        <v>Juan Ruiz's Crew</v>
      </c>
    </row>
    <row r="524" spans="1:35" ht="15.75" x14ac:dyDescent="0.25">
      <c r="A524" s="153">
        <v>605458</v>
      </c>
      <c r="B524" s="153" t="s">
        <v>1030</v>
      </c>
      <c r="C524" s="153" t="s">
        <v>1031</v>
      </c>
      <c r="D524" s="153" t="s">
        <v>65</v>
      </c>
      <c r="E524" s="153" t="s">
        <v>66</v>
      </c>
      <c r="F524" s="153" t="s">
        <v>75</v>
      </c>
      <c r="G524" s="153" t="s">
        <v>827</v>
      </c>
      <c r="H524" s="153" t="s">
        <v>558</v>
      </c>
      <c r="I524" s="153">
        <v>8</v>
      </c>
      <c r="J524" s="154">
        <v>45792</v>
      </c>
      <c r="K524" s="153" t="s">
        <v>48</v>
      </c>
      <c r="L524" s="153"/>
      <c r="M524" s="153"/>
      <c r="N524" s="153"/>
      <c r="O524" s="153" t="s">
        <v>1031</v>
      </c>
      <c r="P524" s="153" t="s">
        <v>3653</v>
      </c>
      <c r="Q524" s="153"/>
      <c r="R524" s="153" t="s">
        <v>50</v>
      </c>
      <c r="S524" s="153"/>
      <c r="T524" s="153" t="s">
        <v>50</v>
      </c>
      <c r="U524" s="136"/>
      <c r="V524" s="136"/>
      <c r="W524" s="136"/>
      <c r="X524" s="97" t="str">
        <f t="shared" si="88"/>
        <v>TEXDIST - Texas District Office</v>
      </c>
      <c r="Y524" s="97" t="str">
        <f>IFERROR(VLOOKUP($D524,PM!$A:$H,2,FALSE),"")</f>
        <v>William Rather</v>
      </c>
      <c r="Z524" s="98">
        <f t="shared" si="89"/>
        <v>45792</v>
      </c>
      <c r="AA524" s="98" t="str">
        <f t="shared" si="90"/>
        <v>Thursday</v>
      </c>
      <c r="AB524" s="99" t="str">
        <f t="shared" si="91"/>
        <v>05/19/2025 6:34 AM</v>
      </c>
      <c r="AC524" s="100">
        <f t="shared" si="92"/>
        <v>367</v>
      </c>
      <c r="AD524" s="100" t="str">
        <f t="shared" si="93"/>
        <v>Not Approved On Time</v>
      </c>
      <c r="AE524" s="101">
        <f t="shared" si="94"/>
        <v>8</v>
      </c>
      <c r="AF524" s="124" t="str">
        <f t="shared" si="95"/>
        <v/>
      </c>
      <c r="AG524" s="101" t="str">
        <f t="shared" si="96"/>
        <v>9000 100S - Safety/Survey/Scheduling</v>
      </c>
      <c r="AH524" s="101" t="str">
        <f t="shared" si="97"/>
        <v>210013 - Matthew C. Shaylor</v>
      </c>
      <c r="AI524" s="102" t="str">
        <f t="shared" si="98"/>
        <v/>
      </c>
    </row>
    <row r="525" spans="1:35" ht="15.75" x14ac:dyDescent="0.25">
      <c r="A525" s="153">
        <v>605459</v>
      </c>
      <c r="B525" s="153" t="s">
        <v>1030</v>
      </c>
      <c r="C525" s="153" t="s">
        <v>1031</v>
      </c>
      <c r="D525" s="153" t="s">
        <v>65</v>
      </c>
      <c r="E525" s="153" t="s">
        <v>66</v>
      </c>
      <c r="F525" s="153" t="s">
        <v>75</v>
      </c>
      <c r="G525" s="153" t="s">
        <v>827</v>
      </c>
      <c r="H525" s="153" t="s">
        <v>558</v>
      </c>
      <c r="I525" s="153">
        <v>8</v>
      </c>
      <c r="J525" s="154">
        <v>45793</v>
      </c>
      <c r="K525" s="153" t="s">
        <v>48</v>
      </c>
      <c r="L525" s="153"/>
      <c r="M525" s="153"/>
      <c r="N525" s="153"/>
      <c r="O525" s="153" t="s">
        <v>1031</v>
      </c>
      <c r="P525" s="153" t="s">
        <v>3653</v>
      </c>
      <c r="Q525" s="153"/>
      <c r="R525" s="153" t="s">
        <v>50</v>
      </c>
      <c r="S525" s="153"/>
      <c r="T525" s="153" t="s">
        <v>50</v>
      </c>
      <c r="U525" s="136"/>
      <c r="V525" s="136"/>
      <c r="W525" s="136"/>
      <c r="X525" s="97" t="str">
        <f t="shared" si="88"/>
        <v>TEXDIST - Texas District Office</v>
      </c>
      <c r="Y525" s="97" t="str">
        <f>IFERROR(VLOOKUP($D525,PM!$A:$H,2,FALSE),"")</f>
        <v>William Rather</v>
      </c>
      <c r="Z525" s="98">
        <f t="shared" si="89"/>
        <v>45793</v>
      </c>
      <c r="AA525" s="98" t="str">
        <f t="shared" si="90"/>
        <v>Friday</v>
      </c>
      <c r="AB525" s="99" t="str">
        <f t="shared" si="91"/>
        <v>05/19/2025 6:34 AM</v>
      </c>
      <c r="AC525" s="100">
        <f t="shared" si="92"/>
        <v>367</v>
      </c>
      <c r="AD525" s="100" t="str">
        <f t="shared" si="93"/>
        <v>Not Approved On Time</v>
      </c>
      <c r="AE525" s="101">
        <f t="shared" si="94"/>
        <v>8</v>
      </c>
      <c r="AF525" s="124" t="str">
        <f t="shared" si="95"/>
        <v/>
      </c>
      <c r="AG525" s="101" t="str">
        <f t="shared" si="96"/>
        <v>9000 100S - Safety/Survey/Scheduling</v>
      </c>
      <c r="AH525" s="101" t="str">
        <f t="shared" si="97"/>
        <v>210013 - Matthew C. Shaylor</v>
      </c>
      <c r="AI525" s="102" t="str">
        <f t="shared" si="98"/>
        <v/>
      </c>
    </row>
    <row r="526" spans="1:35" ht="15.75" x14ac:dyDescent="0.25">
      <c r="A526" s="153">
        <v>605194</v>
      </c>
      <c r="B526" s="153" t="s">
        <v>2033</v>
      </c>
      <c r="C526" s="153" t="s">
        <v>2034</v>
      </c>
      <c r="D526" s="153" t="s">
        <v>138</v>
      </c>
      <c r="E526" s="153" t="s">
        <v>139</v>
      </c>
      <c r="F526" s="153" t="s">
        <v>3654</v>
      </c>
      <c r="G526" s="153" t="s">
        <v>3655</v>
      </c>
      <c r="H526" s="153" t="s">
        <v>558</v>
      </c>
      <c r="I526" s="153">
        <v>4</v>
      </c>
      <c r="J526" s="154">
        <v>45793</v>
      </c>
      <c r="K526" s="153" t="s">
        <v>48</v>
      </c>
      <c r="L526" s="153"/>
      <c r="M526" s="153" t="s">
        <v>2037</v>
      </c>
      <c r="N526" s="153" t="s">
        <v>49</v>
      </c>
      <c r="O526" s="153" t="s">
        <v>2034</v>
      </c>
      <c r="P526" s="153" t="s">
        <v>3656</v>
      </c>
      <c r="Q526" s="153"/>
      <c r="R526" s="153" t="s">
        <v>50</v>
      </c>
      <c r="S526" s="153"/>
      <c r="T526" s="153" t="s">
        <v>50</v>
      </c>
      <c r="U526" s="136"/>
      <c r="V526" s="136"/>
      <c r="W526" s="136"/>
      <c r="X526" s="97" t="str">
        <f t="shared" si="88"/>
        <v>2023-034 - Dallas IH 45 Bridge Maintenanc</v>
      </c>
      <c r="Y526" s="97" t="str">
        <f>IFERROR(VLOOKUP($D526,PM!$A:$H,2,FALSE),"")</f>
        <v>Eric Giebelhaus</v>
      </c>
      <c r="Z526" s="98">
        <f t="shared" si="89"/>
        <v>45793</v>
      </c>
      <c r="AA526" s="98" t="str">
        <f t="shared" si="90"/>
        <v>Friday</v>
      </c>
      <c r="AB526" s="99" t="str">
        <f t="shared" si="91"/>
        <v>05/17/2025 3:47 PM</v>
      </c>
      <c r="AC526" s="100">
        <f t="shared" si="92"/>
        <v>367</v>
      </c>
      <c r="AD526" s="100" t="str">
        <f t="shared" si="93"/>
        <v>Not Approved On Time</v>
      </c>
      <c r="AE526" s="101">
        <f t="shared" si="94"/>
        <v>4</v>
      </c>
      <c r="AF526" s="124" t="str">
        <f t="shared" si="95"/>
        <v/>
      </c>
      <c r="AG526" s="101" t="str">
        <f t="shared" si="96"/>
        <v>483 6002A - MILL 1 Milling</v>
      </c>
      <c r="AH526" s="101" t="str">
        <f t="shared" si="97"/>
        <v>240019 - Salvador Aguillon</v>
      </c>
      <c r="AI526" s="102" t="str">
        <f t="shared" si="98"/>
        <v>Salvador Aguillon Crew</v>
      </c>
    </row>
    <row r="527" spans="1:35" ht="15.75" x14ac:dyDescent="0.25">
      <c r="A527" s="153">
        <v>605195</v>
      </c>
      <c r="B527" s="153" t="s">
        <v>2033</v>
      </c>
      <c r="C527" s="153" t="s">
        <v>2034</v>
      </c>
      <c r="D527" s="153" t="s">
        <v>138</v>
      </c>
      <c r="E527" s="153" t="s">
        <v>139</v>
      </c>
      <c r="F527" s="153" t="s">
        <v>3657</v>
      </c>
      <c r="G527" s="153" t="s">
        <v>3658</v>
      </c>
      <c r="H527" s="153" t="s">
        <v>558</v>
      </c>
      <c r="I527" s="153">
        <v>4</v>
      </c>
      <c r="J527" s="154">
        <v>45793</v>
      </c>
      <c r="K527" s="153" t="s">
        <v>48</v>
      </c>
      <c r="L527" s="153"/>
      <c r="M527" s="153" t="s">
        <v>2037</v>
      </c>
      <c r="N527" s="153" t="s">
        <v>49</v>
      </c>
      <c r="O527" s="153" t="s">
        <v>2034</v>
      </c>
      <c r="P527" s="153" t="s">
        <v>3659</v>
      </c>
      <c r="Q527" s="153"/>
      <c r="R527" s="153" t="s">
        <v>50</v>
      </c>
      <c r="S527" s="153"/>
      <c r="T527" s="153" t="s">
        <v>50</v>
      </c>
      <c r="U527" s="136"/>
      <c r="V527" s="136"/>
      <c r="W527" s="136"/>
      <c r="X527" s="97" t="str">
        <f t="shared" si="88"/>
        <v>2023-034 - Dallas IH 45 Bridge Maintenanc</v>
      </c>
      <c r="Y527" s="97" t="str">
        <f>IFERROR(VLOOKUP($D527,PM!$A:$H,2,FALSE),"")</f>
        <v>Eric Giebelhaus</v>
      </c>
      <c r="Z527" s="98">
        <f t="shared" si="89"/>
        <v>45793</v>
      </c>
      <c r="AA527" s="98" t="str">
        <f t="shared" si="90"/>
        <v>Friday</v>
      </c>
      <c r="AB527" s="99" t="str">
        <f t="shared" si="91"/>
        <v>05/17/2025 3:48 PM</v>
      </c>
      <c r="AC527" s="100">
        <f t="shared" si="92"/>
        <v>367</v>
      </c>
      <c r="AD527" s="100" t="str">
        <f t="shared" si="93"/>
        <v>Not Approved On Time</v>
      </c>
      <c r="AE527" s="101">
        <f t="shared" si="94"/>
        <v>4</v>
      </c>
      <c r="AF527" s="124" t="str">
        <f t="shared" si="95"/>
        <v/>
      </c>
      <c r="AG527" s="101" t="str">
        <f t="shared" si="96"/>
        <v>483 6021A - HYDRO Support and Clean</v>
      </c>
      <c r="AH527" s="101" t="str">
        <f t="shared" si="97"/>
        <v>240019 - Salvador Aguillon</v>
      </c>
      <c r="AI527" s="102" t="str">
        <f t="shared" si="98"/>
        <v>Salvador Aguillon Crew</v>
      </c>
    </row>
    <row r="528" spans="1:35" ht="15.75" x14ac:dyDescent="0.25">
      <c r="A528" s="153">
        <v>605179</v>
      </c>
      <c r="B528" s="153" t="s">
        <v>2033</v>
      </c>
      <c r="C528" s="153" t="s">
        <v>2034</v>
      </c>
      <c r="D528" s="153" t="s">
        <v>73</v>
      </c>
      <c r="E528" s="153" t="s">
        <v>1009</v>
      </c>
      <c r="F528" s="153" t="s">
        <v>3660</v>
      </c>
      <c r="G528" s="153" t="s">
        <v>3661</v>
      </c>
      <c r="H528" s="153" t="s">
        <v>558</v>
      </c>
      <c r="I528" s="153">
        <v>1</v>
      </c>
      <c r="J528" s="154">
        <v>45792</v>
      </c>
      <c r="K528" s="153" t="s">
        <v>48</v>
      </c>
      <c r="L528" s="153"/>
      <c r="M528" s="153" t="s">
        <v>2037</v>
      </c>
      <c r="N528" s="153" t="s">
        <v>49</v>
      </c>
      <c r="O528" s="153" t="s">
        <v>2034</v>
      </c>
      <c r="P528" s="153" t="s">
        <v>3662</v>
      </c>
      <c r="Q528" s="153"/>
      <c r="R528" s="153" t="s">
        <v>50</v>
      </c>
      <c r="S528" s="153"/>
      <c r="T528" s="153" t="s">
        <v>50</v>
      </c>
      <c r="U528" s="136"/>
      <c r="V528" s="136"/>
      <c r="W528" s="136"/>
      <c r="X528" s="97" t="str">
        <f t="shared" si="88"/>
        <v>2023-032 - IH-345 BRIDGE REHABILITATION</v>
      </c>
      <c r="Y528" s="97" t="str">
        <f>IFERROR(VLOOKUP($D528,PM!$A:$H,2,FALSE),"")</f>
        <v>Eric Giebelhaus</v>
      </c>
      <c r="Z528" s="98">
        <f t="shared" si="89"/>
        <v>45792</v>
      </c>
      <c r="AA528" s="98" t="str">
        <f t="shared" si="90"/>
        <v>Thursday</v>
      </c>
      <c r="AB528" s="99" t="str">
        <f t="shared" si="91"/>
        <v>05/17/2025 3:39 PM</v>
      </c>
      <c r="AC528" s="100">
        <f t="shared" si="92"/>
        <v>367</v>
      </c>
      <c r="AD528" s="100" t="str">
        <f t="shared" si="93"/>
        <v>Not Approved On Time</v>
      </c>
      <c r="AE528" s="101">
        <f t="shared" si="94"/>
        <v>1</v>
      </c>
      <c r="AF528" s="124" t="str">
        <f t="shared" si="95"/>
        <v/>
      </c>
      <c r="AG528" s="101" t="str">
        <f t="shared" si="96"/>
        <v>439 6013A - MLPO Final Deck Clean 8 Loc</v>
      </c>
      <c r="AH528" s="101" t="str">
        <f t="shared" si="97"/>
        <v>240019 - Salvador Aguillon</v>
      </c>
      <c r="AI528" s="102" t="str">
        <f t="shared" si="98"/>
        <v>Salvador Aguillon Crew</v>
      </c>
    </row>
    <row r="529" spans="1:35" ht="15.75" x14ac:dyDescent="0.25">
      <c r="A529" s="153">
        <v>605180</v>
      </c>
      <c r="B529" s="153" t="s">
        <v>2033</v>
      </c>
      <c r="C529" s="153" t="s">
        <v>2034</v>
      </c>
      <c r="D529" s="153" t="s">
        <v>73</v>
      </c>
      <c r="E529" s="153" t="s">
        <v>1009</v>
      </c>
      <c r="F529" s="153" t="s">
        <v>3663</v>
      </c>
      <c r="G529" s="153" t="s">
        <v>3664</v>
      </c>
      <c r="H529" s="153" t="s">
        <v>558</v>
      </c>
      <c r="I529" s="153">
        <v>1</v>
      </c>
      <c r="J529" s="154">
        <v>45792</v>
      </c>
      <c r="K529" s="153" t="s">
        <v>48</v>
      </c>
      <c r="L529" s="153"/>
      <c r="M529" s="153" t="s">
        <v>2037</v>
      </c>
      <c r="N529" s="153" t="s">
        <v>49</v>
      </c>
      <c r="O529" s="153" t="s">
        <v>2034</v>
      </c>
      <c r="P529" s="153" t="s">
        <v>3665</v>
      </c>
      <c r="Q529" s="153"/>
      <c r="R529" s="153" t="s">
        <v>50</v>
      </c>
      <c r="S529" s="153"/>
      <c r="T529" s="153" t="s">
        <v>50</v>
      </c>
      <c r="U529" s="136"/>
      <c r="V529" s="136"/>
      <c r="W529" s="136"/>
      <c r="X529" s="97" t="str">
        <f t="shared" si="88"/>
        <v>2023-032 - IH-345 BRIDGE REHABILITATION</v>
      </c>
      <c r="Y529" s="97" t="str">
        <f>IFERROR(VLOOKUP($D529,PM!$A:$H,2,FALSE),"")</f>
        <v>Eric Giebelhaus</v>
      </c>
      <c r="Z529" s="98">
        <f t="shared" si="89"/>
        <v>45792</v>
      </c>
      <c r="AA529" s="98" t="str">
        <f t="shared" si="90"/>
        <v>Thursday</v>
      </c>
      <c r="AB529" s="99" t="str">
        <f t="shared" si="91"/>
        <v>05/17/2025 3:40 PM</v>
      </c>
      <c r="AC529" s="100">
        <f t="shared" si="92"/>
        <v>367</v>
      </c>
      <c r="AD529" s="100" t="str">
        <f t="shared" si="93"/>
        <v>Not Approved On Time</v>
      </c>
      <c r="AE529" s="101">
        <f t="shared" si="94"/>
        <v>1</v>
      </c>
      <c r="AF529" s="124" t="str">
        <f t="shared" si="95"/>
        <v/>
      </c>
      <c r="AG529" s="101" t="str">
        <f t="shared" si="96"/>
        <v>439 6013B - MLPO Prep for Edge</v>
      </c>
      <c r="AH529" s="101" t="str">
        <f t="shared" si="97"/>
        <v>240019 - Salvador Aguillon</v>
      </c>
      <c r="AI529" s="102" t="str">
        <f t="shared" si="98"/>
        <v>Salvador Aguillon Crew</v>
      </c>
    </row>
    <row r="530" spans="1:35" ht="15.75" x14ac:dyDescent="0.25">
      <c r="A530" s="153">
        <v>605181</v>
      </c>
      <c r="B530" s="153" t="s">
        <v>2033</v>
      </c>
      <c r="C530" s="153" t="s">
        <v>2034</v>
      </c>
      <c r="D530" s="153" t="s">
        <v>73</v>
      </c>
      <c r="E530" s="153" t="s">
        <v>1009</v>
      </c>
      <c r="F530" s="153" t="s">
        <v>3666</v>
      </c>
      <c r="G530" s="153" t="s">
        <v>3667</v>
      </c>
      <c r="H530" s="153" t="s">
        <v>558</v>
      </c>
      <c r="I530" s="153">
        <v>6</v>
      </c>
      <c r="J530" s="154">
        <v>45792</v>
      </c>
      <c r="K530" s="153" t="s">
        <v>48</v>
      </c>
      <c r="L530" s="153"/>
      <c r="M530" s="153" t="s">
        <v>2037</v>
      </c>
      <c r="N530" s="153" t="s">
        <v>49</v>
      </c>
      <c r="O530" s="153" t="s">
        <v>2034</v>
      </c>
      <c r="P530" s="153" t="s">
        <v>3665</v>
      </c>
      <c r="Q530" s="153"/>
      <c r="R530" s="153" t="s">
        <v>50</v>
      </c>
      <c r="S530" s="153"/>
      <c r="T530" s="153" t="s">
        <v>50</v>
      </c>
      <c r="U530" s="136"/>
      <c r="V530" s="136"/>
      <c r="W530" s="136"/>
      <c r="X530" s="97" t="str">
        <f t="shared" si="88"/>
        <v>2023-032 - IH-345 BRIDGE REHABILITATION</v>
      </c>
      <c r="Y530" s="97" t="str">
        <f>IFERROR(VLOOKUP($D530,PM!$A:$H,2,FALSE),"")</f>
        <v>Eric Giebelhaus</v>
      </c>
      <c r="Z530" s="98">
        <f t="shared" si="89"/>
        <v>45792</v>
      </c>
      <c r="AA530" s="98" t="str">
        <f t="shared" si="90"/>
        <v>Thursday</v>
      </c>
      <c r="AB530" s="99" t="str">
        <f t="shared" si="91"/>
        <v>05/17/2025 3:40 PM</v>
      </c>
      <c r="AC530" s="100">
        <f t="shared" si="92"/>
        <v>367</v>
      </c>
      <c r="AD530" s="100" t="str">
        <f t="shared" si="93"/>
        <v>Not Approved On Time</v>
      </c>
      <c r="AE530" s="101">
        <f t="shared" si="94"/>
        <v>6</v>
      </c>
      <c r="AF530" s="124" t="str">
        <f t="shared" si="95"/>
        <v/>
      </c>
      <c r="AG530" s="101" t="str">
        <f t="shared" si="96"/>
        <v>439 6013D - MLPO Flint Pour Deck</v>
      </c>
      <c r="AH530" s="101" t="str">
        <f t="shared" si="97"/>
        <v>240019 - Salvador Aguillon</v>
      </c>
      <c r="AI530" s="102" t="str">
        <f t="shared" si="98"/>
        <v>Salvador Aguillon Crew</v>
      </c>
    </row>
    <row r="531" spans="1:35" ht="15.75" x14ac:dyDescent="0.25">
      <c r="A531" s="153">
        <v>605196</v>
      </c>
      <c r="B531" s="153" t="s">
        <v>2049</v>
      </c>
      <c r="C531" s="153" t="s">
        <v>2050</v>
      </c>
      <c r="D531" s="153" t="s">
        <v>138</v>
      </c>
      <c r="E531" s="153" t="s">
        <v>139</v>
      </c>
      <c r="F531" s="153" t="s">
        <v>3654</v>
      </c>
      <c r="G531" s="153" t="s">
        <v>3655</v>
      </c>
      <c r="H531" s="153" t="s">
        <v>558</v>
      </c>
      <c r="I531" s="153">
        <v>6.5</v>
      </c>
      <c r="J531" s="154">
        <v>45793</v>
      </c>
      <c r="K531" s="153" t="s">
        <v>48</v>
      </c>
      <c r="L531" s="153"/>
      <c r="M531" s="153" t="s">
        <v>2037</v>
      </c>
      <c r="N531" s="153" t="s">
        <v>49</v>
      </c>
      <c r="O531" s="153" t="s">
        <v>2034</v>
      </c>
      <c r="P531" s="153" t="s">
        <v>3659</v>
      </c>
      <c r="Q531" s="153"/>
      <c r="R531" s="153" t="s">
        <v>50</v>
      </c>
      <c r="S531" s="153"/>
      <c r="T531" s="153" t="s">
        <v>50</v>
      </c>
      <c r="U531" s="136"/>
      <c r="V531" s="136"/>
      <c r="W531" s="136"/>
      <c r="X531" s="97" t="str">
        <f t="shared" si="88"/>
        <v>2023-034 - Dallas IH 45 Bridge Maintenanc</v>
      </c>
      <c r="Y531" s="97" t="str">
        <f>IFERROR(VLOOKUP($D531,PM!$A:$H,2,FALSE),"")</f>
        <v>Eric Giebelhaus</v>
      </c>
      <c r="Z531" s="98">
        <f t="shared" si="89"/>
        <v>45793</v>
      </c>
      <c r="AA531" s="98" t="str">
        <f t="shared" si="90"/>
        <v>Friday</v>
      </c>
      <c r="AB531" s="99" t="str">
        <f t="shared" si="91"/>
        <v>05/17/2025 3:48 PM</v>
      </c>
      <c r="AC531" s="100">
        <f t="shared" si="92"/>
        <v>367</v>
      </c>
      <c r="AD531" s="100" t="str">
        <f t="shared" si="93"/>
        <v>Not Approved On Time</v>
      </c>
      <c r="AE531" s="101">
        <f t="shared" si="94"/>
        <v>6.5</v>
      </c>
      <c r="AF531" s="124" t="str">
        <f t="shared" si="95"/>
        <v/>
      </c>
      <c r="AG531" s="101" t="str">
        <f t="shared" si="96"/>
        <v>483 6002A - MILL 1 Milling</v>
      </c>
      <c r="AH531" s="101" t="str">
        <f t="shared" si="97"/>
        <v>240297 - Isaac Caamal</v>
      </c>
      <c r="AI531" s="102" t="str">
        <f t="shared" si="98"/>
        <v>Salvador Aguillon Crew</v>
      </c>
    </row>
    <row r="532" spans="1:35" ht="15.75" x14ac:dyDescent="0.25">
      <c r="A532" s="153">
        <v>605197</v>
      </c>
      <c r="B532" s="153" t="s">
        <v>2049</v>
      </c>
      <c r="C532" s="153" t="s">
        <v>2050</v>
      </c>
      <c r="D532" s="153" t="s">
        <v>138</v>
      </c>
      <c r="E532" s="153" t="s">
        <v>139</v>
      </c>
      <c r="F532" s="153" t="s">
        <v>3657</v>
      </c>
      <c r="G532" s="153" t="s">
        <v>3658</v>
      </c>
      <c r="H532" s="153" t="s">
        <v>558</v>
      </c>
      <c r="I532" s="153">
        <v>6.5</v>
      </c>
      <c r="J532" s="154">
        <v>45793</v>
      </c>
      <c r="K532" s="153" t="s">
        <v>48</v>
      </c>
      <c r="L532" s="153"/>
      <c r="M532" s="153" t="s">
        <v>2037</v>
      </c>
      <c r="N532" s="153" t="s">
        <v>49</v>
      </c>
      <c r="O532" s="153" t="s">
        <v>2034</v>
      </c>
      <c r="P532" s="153" t="s">
        <v>3659</v>
      </c>
      <c r="Q532" s="153"/>
      <c r="R532" s="153" t="s">
        <v>50</v>
      </c>
      <c r="S532" s="153"/>
      <c r="T532" s="153" t="s">
        <v>50</v>
      </c>
      <c r="U532" s="136"/>
      <c r="V532" s="136"/>
      <c r="W532" s="136"/>
      <c r="X532" s="97" t="str">
        <f t="shared" si="88"/>
        <v>2023-034 - Dallas IH 45 Bridge Maintenanc</v>
      </c>
      <c r="Y532" s="97" t="str">
        <f>IFERROR(VLOOKUP($D532,PM!$A:$H,2,FALSE),"")</f>
        <v>Eric Giebelhaus</v>
      </c>
      <c r="Z532" s="98">
        <f t="shared" si="89"/>
        <v>45793</v>
      </c>
      <c r="AA532" s="98" t="str">
        <f t="shared" si="90"/>
        <v>Friday</v>
      </c>
      <c r="AB532" s="99" t="str">
        <f t="shared" si="91"/>
        <v>05/17/2025 3:48 PM</v>
      </c>
      <c r="AC532" s="100">
        <f t="shared" si="92"/>
        <v>367</v>
      </c>
      <c r="AD532" s="100" t="str">
        <f t="shared" si="93"/>
        <v>Not Approved On Time</v>
      </c>
      <c r="AE532" s="101">
        <f t="shared" si="94"/>
        <v>6.5</v>
      </c>
      <c r="AF532" s="124" t="str">
        <f t="shared" si="95"/>
        <v/>
      </c>
      <c r="AG532" s="101" t="str">
        <f t="shared" si="96"/>
        <v>483 6021A - HYDRO Support and Clean</v>
      </c>
      <c r="AH532" s="101" t="str">
        <f t="shared" si="97"/>
        <v>240297 - Isaac Caamal</v>
      </c>
      <c r="AI532" s="102" t="str">
        <f t="shared" si="98"/>
        <v>Salvador Aguillon Crew</v>
      </c>
    </row>
    <row r="533" spans="1:35" ht="15.75" x14ac:dyDescent="0.25">
      <c r="A533" s="153">
        <v>605387</v>
      </c>
      <c r="B533" s="153" t="s">
        <v>2049</v>
      </c>
      <c r="C533" s="153" t="s">
        <v>2050</v>
      </c>
      <c r="D533" s="153" t="s">
        <v>138</v>
      </c>
      <c r="E533" s="153" t="s">
        <v>139</v>
      </c>
      <c r="F533" s="153" t="s">
        <v>1168</v>
      </c>
      <c r="G533" s="153" t="s">
        <v>1169</v>
      </c>
      <c r="H533" s="153" t="s">
        <v>558</v>
      </c>
      <c r="I533" s="153">
        <v>8.5</v>
      </c>
      <c r="J533" s="154">
        <v>45794</v>
      </c>
      <c r="K533" s="153" t="s">
        <v>48</v>
      </c>
      <c r="L533" s="153"/>
      <c r="M533" s="153" t="s">
        <v>2037</v>
      </c>
      <c r="N533" s="153" t="s">
        <v>49</v>
      </c>
      <c r="O533" s="153" t="s">
        <v>2034</v>
      </c>
      <c r="P533" s="153" t="s">
        <v>3668</v>
      </c>
      <c r="Q533" s="153"/>
      <c r="R533" s="153" t="s">
        <v>50</v>
      </c>
      <c r="S533" s="153"/>
      <c r="T533" s="153" t="s">
        <v>50</v>
      </c>
      <c r="U533" s="136"/>
      <c r="V533" s="136"/>
      <c r="W533" s="136"/>
      <c r="X533" s="97" t="str">
        <f t="shared" si="88"/>
        <v>2023-034 - Dallas IH 45 Bridge Maintenanc</v>
      </c>
      <c r="Y533" s="97" t="str">
        <f>IFERROR(VLOOKUP($D533,PM!$A:$H,2,FALSE),"")</f>
        <v>Eric Giebelhaus</v>
      </c>
      <c r="Z533" s="98">
        <f t="shared" si="89"/>
        <v>45794</v>
      </c>
      <c r="AA533" s="98" t="str">
        <f t="shared" si="90"/>
        <v>Saturday</v>
      </c>
      <c r="AB533" s="99" t="str">
        <f t="shared" si="91"/>
        <v>05/18/2025 10:22 PM</v>
      </c>
      <c r="AC533" s="100">
        <f t="shared" si="92"/>
        <v>367</v>
      </c>
      <c r="AD533" s="100" t="str">
        <f t="shared" si="93"/>
        <v>Not Approved On Time</v>
      </c>
      <c r="AE533" s="101">
        <f t="shared" si="94"/>
        <v>8.5</v>
      </c>
      <c r="AF533" s="124" t="str">
        <f t="shared" si="95"/>
        <v/>
      </c>
      <c r="AG533" s="101" t="str">
        <f t="shared" si="96"/>
        <v>439 6017G - CO Pour</v>
      </c>
      <c r="AH533" s="101" t="str">
        <f t="shared" si="97"/>
        <v>240297 - Isaac Caamal</v>
      </c>
      <c r="AI533" s="102" t="str">
        <f t="shared" si="98"/>
        <v>Salvador Aguillon Crew</v>
      </c>
    </row>
    <row r="534" spans="1:35" ht="15.75" x14ac:dyDescent="0.25">
      <c r="A534" s="153">
        <v>605388</v>
      </c>
      <c r="B534" s="153" t="s">
        <v>2049</v>
      </c>
      <c r="C534" s="153" t="s">
        <v>2050</v>
      </c>
      <c r="D534" s="153" t="s">
        <v>138</v>
      </c>
      <c r="E534" s="153" t="s">
        <v>139</v>
      </c>
      <c r="F534" s="153" t="s">
        <v>3646</v>
      </c>
      <c r="G534" s="153" t="s">
        <v>3647</v>
      </c>
      <c r="H534" s="153" t="s">
        <v>558</v>
      </c>
      <c r="I534" s="153">
        <v>3</v>
      </c>
      <c r="J534" s="154">
        <v>45794</v>
      </c>
      <c r="K534" s="153" t="s">
        <v>48</v>
      </c>
      <c r="L534" s="153"/>
      <c r="M534" s="153" t="s">
        <v>2037</v>
      </c>
      <c r="N534" s="153" t="s">
        <v>49</v>
      </c>
      <c r="O534" s="153" t="s">
        <v>2034</v>
      </c>
      <c r="P534" s="153" t="s">
        <v>3668</v>
      </c>
      <c r="Q534" s="153"/>
      <c r="R534" s="153" t="s">
        <v>50</v>
      </c>
      <c r="S534" s="153"/>
      <c r="T534" s="153" t="s">
        <v>50</v>
      </c>
      <c r="U534" s="136"/>
      <c r="V534" s="136"/>
      <c r="W534" s="136"/>
      <c r="X534" s="97" t="str">
        <f t="shared" si="88"/>
        <v>2023-034 - Dallas IH 45 Bridge Maintenanc</v>
      </c>
      <c r="Y534" s="97" t="str">
        <f>IFERROR(VLOOKUP($D534,PM!$A:$H,2,FALSE),"")</f>
        <v>Eric Giebelhaus</v>
      </c>
      <c r="Z534" s="98">
        <f t="shared" si="89"/>
        <v>45794</v>
      </c>
      <c r="AA534" s="98" t="str">
        <f t="shared" si="90"/>
        <v>Saturday</v>
      </c>
      <c r="AB534" s="99" t="str">
        <f t="shared" si="91"/>
        <v>05/18/2025 10:22 PM</v>
      </c>
      <c r="AC534" s="100">
        <f t="shared" si="92"/>
        <v>367</v>
      </c>
      <c r="AD534" s="100" t="str">
        <f t="shared" si="93"/>
        <v>Not Approved On Time</v>
      </c>
      <c r="AE534" s="101">
        <f t="shared" si="94"/>
        <v>3</v>
      </c>
      <c r="AF534" s="124" t="str">
        <f t="shared" si="95"/>
        <v/>
      </c>
      <c r="AG534" s="101" t="str">
        <f t="shared" si="96"/>
        <v>439 6017D - CO Prep for Overlay</v>
      </c>
      <c r="AH534" s="101" t="str">
        <f t="shared" si="97"/>
        <v>240297 - Isaac Caamal</v>
      </c>
      <c r="AI534" s="102" t="str">
        <f t="shared" si="98"/>
        <v>Salvador Aguillon Crew</v>
      </c>
    </row>
    <row r="535" spans="1:35" ht="15.75" x14ac:dyDescent="0.25">
      <c r="A535" s="153">
        <v>605182</v>
      </c>
      <c r="B535" s="153" t="s">
        <v>2049</v>
      </c>
      <c r="C535" s="153" t="s">
        <v>2050</v>
      </c>
      <c r="D535" s="153" t="s">
        <v>73</v>
      </c>
      <c r="E535" s="153" t="s">
        <v>1009</v>
      </c>
      <c r="F535" s="153" t="s">
        <v>3660</v>
      </c>
      <c r="G535" s="153" t="s">
        <v>3661</v>
      </c>
      <c r="H535" s="153" t="s">
        <v>558</v>
      </c>
      <c r="I535" s="153">
        <v>3</v>
      </c>
      <c r="J535" s="154">
        <v>45792</v>
      </c>
      <c r="K535" s="153" t="s">
        <v>48</v>
      </c>
      <c r="L535" s="153"/>
      <c r="M535" s="153" t="s">
        <v>2037</v>
      </c>
      <c r="N535" s="153" t="s">
        <v>49</v>
      </c>
      <c r="O535" s="153" t="s">
        <v>2034</v>
      </c>
      <c r="P535" s="153" t="s">
        <v>3665</v>
      </c>
      <c r="Q535" s="153"/>
      <c r="R535" s="153" t="s">
        <v>50</v>
      </c>
      <c r="S535" s="153"/>
      <c r="T535" s="153" t="s">
        <v>50</v>
      </c>
      <c r="U535" s="136"/>
      <c r="V535" s="136"/>
      <c r="W535" s="136"/>
      <c r="X535" s="97" t="str">
        <f t="shared" si="88"/>
        <v>2023-032 - IH-345 BRIDGE REHABILITATION</v>
      </c>
      <c r="Y535" s="97" t="str">
        <f>IFERROR(VLOOKUP($D535,PM!$A:$H,2,FALSE),"")</f>
        <v>Eric Giebelhaus</v>
      </c>
      <c r="Z535" s="98">
        <f t="shared" si="89"/>
        <v>45792</v>
      </c>
      <c r="AA535" s="98" t="str">
        <f t="shared" si="90"/>
        <v>Thursday</v>
      </c>
      <c r="AB535" s="99" t="str">
        <f t="shared" si="91"/>
        <v>05/17/2025 3:40 PM</v>
      </c>
      <c r="AC535" s="100">
        <f t="shared" si="92"/>
        <v>367</v>
      </c>
      <c r="AD535" s="100" t="str">
        <f t="shared" si="93"/>
        <v>Not Approved On Time</v>
      </c>
      <c r="AE535" s="101">
        <f t="shared" si="94"/>
        <v>3</v>
      </c>
      <c r="AF535" s="124" t="str">
        <f t="shared" si="95"/>
        <v/>
      </c>
      <c r="AG535" s="101" t="str">
        <f t="shared" si="96"/>
        <v>439 6013A - MLPO Final Deck Clean 8 Loc</v>
      </c>
      <c r="AH535" s="101" t="str">
        <f t="shared" si="97"/>
        <v>240297 - Isaac Caamal</v>
      </c>
      <c r="AI535" s="102" t="str">
        <f t="shared" si="98"/>
        <v>Salvador Aguillon Crew</v>
      </c>
    </row>
    <row r="536" spans="1:35" ht="15.75" x14ac:dyDescent="0.25">
      <c r="A536" s="153">
        <v>605183</v>
      </c>
      <c r="B536" s="153" t="s">
        <v>2049</v>
      </c>
      <c r="C536" s="153" t="s">
        <v>2050</v>
      </c>
      <c r="D536" s="153" t="s">
        <v>73</v>
      </c>
      <c r="E536" s="153" t="s">
        <v>1009</v>
      </c>
      <c r="F536" s="153" t="s">
        <v>3663</v>
      </c>
      <c r="G536" s="153" t="s">
        <v>3664</v>
      </c>
      <c r="H536" s="153" t="s">
        <v>558</v>
      </c>
      <c r="I536" s="153">
        <v>4.5</v>
      </c>
      <c r="J536" s="154">
        <v>45792</v>
      </c>
      <c r="K536" s="153" t="s">
        <v>48</v>
      </c>
      <c r="L536" s="153"/>
      <c r="M536" s="153" t="s">
        <v>2037</v>
      </c>
      <c r="N536" s="153" t="s">
        <v>49</v>
      </c>
      <c r="O536" s="153" t="s">
        <v>2034</v>
      </c>
      <c r="P536" s="153" t="s">
        <v>3665</v>
      </c>
      <c r="Q536" s="153"/>
      <c r="R536" s="153" t="s">
        <v>50</v>
      </c>
      <c r="S536" s="153"/>
      <c r="T536" s="153" t="s">
        <v>50</v>
      </c>
      <c r="U536" s="136"/>
      <c r="V536" s="136"/>
      <c r="W536" s="136"/>
      <c r="X536" s="97" t="str">
        <f t="shared" si="88"/>
        <v>2023-032 - IH-345 BRIDGE REHABILITATION</v>
      </c>
      <c r="Y536" s="97" t="str">
        <f>IFERROR(VLOOKUP($D536,PM!$A:$H,2,FALSE),"")</f>
        <v>Eric Giebelhaus</v>
      </c>
      <c r="Z536" s="98">
        <f t="shared" si="89"/>
        <v>45792</v>
      </c>
      <c r="AA536" s="98" t="str">
        <f t="shared" si="90"/>
        <v>Thursday</v>
      </c>
      <c r="AB536" s="99" t="str">
        <f t="shared" si="91"/>
        <v>05/17/2025 3:40 PM</v>
      </c>
      <c r="AC536" s="100">
        <f t="shared" si="92"/>
        <v>367</v>
      </c>
      <c r="AD536" s="100" t="str">
        <f t="shared" si="93"/>
        <v>Not Approved On Time</v>
      </c>
      <c r="AE536" s="101">
        <f t="shared" si="94"/>
        <v>4.5</v>
      </c>
      <c r="AF536" s="124" t="str">
        <f t="shared" si="95"/>
        <v/>
      </c>
      <c r="AG536" s="101" t="str">
        <f t="shared" si="96"/>
        <v>439 6013B - MLPO Prep for Edge</v>
      </c>
      <c r="AH536" s="101" t="str">
        <f t="shared" si="97"/>
        <v>240297 - Isaac Caamal</v>
      </c>
      <c r="AI536" s="102" t="str">
        <f t="shared" si="98"/>
        <v>Salvador Aguillon Crew</v>
      </c>
    </row>
    <row r="537" spans="1:35" ht="15.75" x14ac:dyDescent="0.25">
      <c r="A537" s="153">
        <v>605184</v>
      </c>
      <c r="B537" s="153" t="s">
        <v>2049</v>
      </c>
      <c r="C537" s="153" t="s">
        <v>2050</v>
      </c>
      <c r="D537" s="153" t="s">
        <v>73</v>
      </c>
      <c r="E537" s="153" t="s">
        <v>1009</v>
      </c>
      <c r="F537" s="153" t="s">
        <v>3666</v>
      </c>
      <c r="G537" s="153" t="s">
        <v>3667</v>
      </c>
      <c r="H537" s="153" t="s">
        <v>558</v>
      </c>
      <c r="I537" s="153">
        <v>4</v>
      </c>
      <c r="J537" s="154">
        <v>45792</v>
      </c>
      <c r="K537" s="153" t="s">
        <v>48</v>
      </c>
      <c r="L537" s="153"/>
      <c r="M537" s="153" t="s">
        <v>2037</v>
      </c>
      <c r="N537" s="153" t="s">
        <v>49</v>
      </c>
      <c r="O537" s="153" t="s">
        <v>2034</v>
      </c>
      <c r="P537" s="153" t="s">
        <v>3665</v>
      </c>
      <c r="Q537" s="153"/>
      <c r="R537" s="153" t="s">
        <v>50</v>
      </c>
      <c r="S537" s="153"/>
      <c r="T537" s="153" t="s">
        <v>50</v>
      </c>
      <c r="U537" s="136"/>
      <c r="V537" s="136"/>
      <c r="W537" s="136"/>
      <c r="X537" s="97" t="str">
        <f t="shared" si="88"/>
        <v>2023-032 - IH-345 BRIDGE REHABILITATION</v>
      </c>
      <c r="Y537" s="97" t="str">
        <f>IFERROR(VLOOKUP($D537,PM!$A:$H,2,FALSE),"")</f>
        <v>Eric Giebelhaus</v>
      </c>
      <c r="Z537" s="98">
        <f t="shared" si="89"/>
        <v>45792</v>
      </c>
      <c r="AA537" s="98" t="str">
        <f t="shared" si="90"/>
        <v>Thursday</v>
      </c>
      <c r="AB537" s="99" t="str">
        <f t="shared" si="91"/>
        <v>05/17/2025 3:40 PM</v>
      </c>
      <c r="AC537" s="100">
        <f t="shared" si="92"/>
        <v>367</v>
      </c>
      <c r="AD537" s="100" t="str">
        <f t="shared" si="93"/>
        <v>Not Approved On Time</v>
      </c>
      <c r="AE537" s="101">
        <f t="shared" si="94"/>
        <v>4</v>
      </c>
      <c r="AF537" s="124" t="str">
        <f t="shared" si="95"/>
        <v/>
      </c>
      <c r="AG537" s="101" t="str">
        <f t="shared" si="96"/>
        <v>439 6013D - MLPO Flint Pour Deck</v>
      </c>
      <c r="AH537" s="101" t="str">
        <f t="shared" si="97"/>
        <v>240297 - Isaac Caamal</v>
      </c>
      <c r="AI537" s="102" t="str">
        <f t="shared" si="98"/>
        <v>Salvador Aguillon Crew</v>
      </c>
    </row>
    <row r="538" spans="1:35" ht="15.75" x14ac:dyDescent="0.25">
      <c r="A538" s="153">
        <v>605185</v>
      </c>
      <c r="B538" s="153" t="s">
        <v>2047</v>
      </c>
      <c r="C538" s="153" t="s">
        <v>2048</v>
      </c>
      <c r="D538" s="153" t="s">
        <v>73</v>
      </c>
      <c r="E538" s="153" t="s">
        <v>1009</v>
      </c>
      <c r="F538" s="153" t="s">
        <v>3663</v>
      </c>
      <c r="G538" s="153" t="s">
        <v>3664</v>
      </c>
      <c r="H538" s="153" t="s">
        <v>558</v>
      </c>
      <c r="I538" s="153">
        <v>4.5</v>
      </c>
      <c r="J538" s="154">
        <v>45792</v>
      </c>
      <c r="K538" s="153" t="s">
        <v>48</v>
      </c>
      <c r="L538" s="153"/>
      <c r="M538" s="153" t="s">
        <v>2037</v>
      </c>
      <c r="N538" s="153" t="s">
        <v>49</v>
      </c>
      <c r="O538" s="153" t="s">
        <v>2034</v>
      </c>
      <c r="P538" s="153" t="s">
        <v>3665</v>
      </c>
      <c r="Q538" s="153"/>
      <c r="R538" s="153" t="s">
        <v>50</v>
      </c>
      <c r="S538" s="153"/>
      <c r="T538" s="153" t="s">
        <v>50</v>
      </c>
      <c r="U538" s="136"/>
      <c r="V538" s="136"/>
      <c r="W538" s="136"/>
      <c r="X538" s="97" t="str">
        <f t="shared" si="88"/>
        <v>2023-032 - IH-345 BRIDGE REHABILITATION</v>
      </c>
      <c r="Y538" s="97" t="str">
        <f>IFERROR(VLOOKUP($D538,PM!$A:$H,2,FALSE),"")</f>
        <v>Eric Giebelhaus</v>
      </c>
      <c r="Z538" s="98">
        <f t="shared" si="89"/>
        <v>45792</v>
      </c>
      <c r="AA538" s="98" t="str">
        <f t="shared" si="90"/>
        <v>Thursday</v>
      </c>
      <c r="AB538" s="99" t="str">
        <f t="shared" si="91"/>
        <v>05/17/2025 3:40 PM</v>
      </c>
      <c r="AC538" s="100">
        <f t="shared" si="92"/>
        <v>367</v>
      </c>
      <c r="AD538" s="100" t="str">
        <f t="shared" si="93"/>
        <v>Not Approved On Time</v>
      </c>
      <c r="AE538" s="101">
        <f t="shared" si="94"/>
        <v>4.5</v>
      </c>
      <c r="AF538" s="124" t="str">
        <f t="shared" si="95"/>
        <v/>
      </c>
      <c r="AG538" s="101" t="str">
        <f t="shared" si="96"/>
        <v>439 6013B - MLPO Prep for Edge</v>
      </c>
      <c r="AH538" s="101" t="str">
        <f t="shared" si="97"/>
        <v>240709 - Agustin Ruiz Ledesma</v>
      </c>
      <c r="AI538" s="102" t="str">
        <f t="shared" si="98"/>
        <v>Salvador Aguillon Crew</v>
      </c>
    </row>
    <row r="539" spans="1:35" ht="15.75" x14ac:dyDescent="0.25">
      <c r="A539" s="153">
        <v>605186</v>
      </c>
      <c r="B539" s="153" t="s">
        <v>2047</v>
      </c>
      <c r="C539" s="153" t="s">
        <v>2048</v>
      </c>
      <c r="D539" s="153" t="s">
        <v>73</v>
      </c>
      <c r="E539" s="153" t="s">
        <v>1009</v>
      </c>
      <c r="F539" s="153" t="s">
        <v>3666</v>
      </c>
      <c r="G539" s="153" t="s">
        <v>3667</v>
      </c>
      <c r="H539" s="153" t="s">
        <v>558</v>
      </c>
      <c r="I539" s="153">
        <v>4</v>
      </c>
      <c r="J539" s="154">
        <v>45792</v>
      </c>
      <c r="K539" s="153" t="s">
        <v>48</v>
      </c>
      <c r="L539" s="153"/>
      <c r="M539" s="153" t="s">
        <v>2037</v>
      </c>
      <c r="N539" s="153" t="s">
        <v>49</v>
      </c>
      <c r="O539" s="153" t="s">
        <v>2034</v>
      </c>
      <c r="P539" s="153" t="s">
        <v>3665</v>
      </c>
      <c r="Q539" s="153"/>
      <c r="R539" s="153" t="s">
        <v>50</v>
      </c>
      <c r="S539" s="153"/>
      <c r="T539" s="153" t="s">
        <v>50</v>
      </c>
      <c r="U539" s="136"/>
      <c r="V539" s="136"/>
      <c r="W539" s="136"/>
      <c r="X539" s="97" t="str">
        <f t="shared" si="88"/>
        <v>2023-032 - IH-345 BRIDGE REHABILITATION</v>
      </c>
      <c r="Y539" s="97" t="str">
        <f>IFERROR(VLOOKUP($D539,PM!$A:$H,2,FALSE),"")</f>
        <v>Eric Giebelhaus</v>
      </c>
      <c r="Z539" s="98">
        <f t="shared" si="89"/>
        <v>45792</v>
      </c>
      <c r="AA539" s="98" t="str">
        <f t="shared" si="90"/>
        <v>Thursday</v>
      </c>
      <c r="AB539" s="99" t="str">
        <f t="shared" si="91"/>
        <v>05/17/2025 3:40 PM</v>
      </c>
      <c r="AC539" s="100">
        <f t="shared" si="92"/>
        <v>367</v>
      </c>
      <c r="AD539" s="100" t="str">
        <f t="shared" si="93"/>
        <v>Not Approved On Time</v>
      </c>
      <c r="AE539" s="101">
        <f t="shared" si="94"/>
        <v>4</v>
      </c>
      <c r="AF539" s="124" t="str">
        <f t="shared" si="95"/>
        <v/>
      </c>
      <c r="AG539" s="101" t="str">
        <f t="shared" si="96"/>
        <v>439 6013D - MLPO Flint Pour Deck</v>
      </c>
      <c r="AH539" s="101" t="str">
        <f t="shared" si="97"/>
        <v>240709 - Agustin Ruiz Ledesma</v>
      </c>
      <c r="AI539" s="102" t="str">
        <f t="shared" si="98"/>
        <v>Salvador Aguillon Crew</v>
      </c>
    </row>
    <row r="540" spans="1:35" ht="15.75" x14ac:dyDescent="0.25">
      <c r="A540" s="153">
        <v>605187</v>
      </c>
      <c r="B540" s="153" t="s">
        <v>2047</v>
      </c>
      <c r="C540" s="153" t="s">
        <v>2048</v>
      </c>
      <c r="D540" s="153" t="s">
        <v>73</v>
      </c>
      <c r="E540" s="153" t="s">
        <v>1009</v>
      </c>
      <c r="F540" s="153" t="s">
        <v>3660</v>
      </c>
      <c r="G540" s="153" t="s">
        <v>3661</v>
      </c>
      <c r="H540" s="153" t="s">
        <v>558</v>
      </c>
      <c r="I540" s="153">
        <v>3</v>
      </c>
      <c r="J540" s="154">
        <v>45792</v>
      </c>
      <c r="K540" s="153" t="s">
        <v>48</v>
      </c>
      <c r="L540" s="153"/>
      <c r="M540" s="153" t="s">
        <v>2037</v>
      </c>
      <c r="N540" s="153" t="s">
        <v>49</v>
      </c>
      <c r="O540" s="153" t="s">
        <v>2034</v>
      </c>
      <c r="P540" s="153" t="s">
        <v>3665</v>
      </c>
      <c r="Q540" s="153"/>
      <c r="R540" s="153" t="s">
        <v>50</v>
      </c>
      <c r="S540" s="153"/>
      <c r="T540" s="153" t="s">
        <v>50</v>
      </c>
      <c r="U540" s="136"/>
      <c r="V540" s="136"/>
      <c r="W540" s="136"/>
      <c r="X540" s="97" t="str">
        <f t="shared" si="88"/>
        <v>2023-032 - IH-345 BRIDGE REHABILITATION</v>
      </c>
      <c r="Y540" s="97" t="str">
        <f>IFERROR(VLOOKUP($D540,PM!$A:$H,2,FALSE),"")</f>
        <v>Eric Giebelhaus</v>
      </c>
      <c r="Z540" s="98">
        <f t="shared" si="89"/>
        <v>45792</v>
      </c>
      <c r="AA540" s="98" t="str">
        <f t="shared" si="90"/>
        <v>Thursday</v>
      </c>
      <c r="AB540" s="99" t="str">
        <f t="shared" si="91"/>
        <v>05/17/2025 3:40 PM</v>
      </c>
      <c r="AC540" s="100">
        <f t="shared" si="92"/>
        <v>367</v>
      </c>
      <c r="AD540" s="100" t="str">
        <f t="shared" si="93"/>
        <v>Not Approved On Time</v>
      </c>
      <c r="AE540" s="101">
        <f t="shared" si="94"/>
        <v>3</v>
      </c>
      <c r="AF540" s="124" t="str">
        <f t="shared" si="95"/>
        <v/>
      </c>
      <c r="AG540" s="101" t="str">
        <f t="shared" si="96"/>
        <v>439 6013A - MLPO Final Deck Clean 8 Loc</v>
      </c>
      <c r="AH540" s="101" t="str">
        <f t="shared" si="97"/>
        <v>240709 - Agustin Ruiz Ledesma</v>
      </c>
      <c r="AI540" s="102" t="str">
        <f t="shared" si="98"/>
        <v>Salvador Aguillon Crew</v>
      </c>
    </row>
    <row r="541" spans="1:35" ht="15.75" x14ac:dyDescent="0.25">
      <c r="A541" s="153">
        <v>605389</v>
      </c>
      <c r="B541" s="153" t="s">
        <v>2047</v>
      </c>
      <c r="C541" s="153" t="s">
        <v>2048</v>
      </c>
      <c r="D541" s="153" t="s">
        <v>138</v>
      </c>
      <c r="E541" s="153" t="s">
        <v>139</v>
      </c>
      <c r="F541" s="153" t="s">
        <v>1168</v>
      </c>
      <c r="G541" s="153" t="s">
        <v>1169</v>
      </c>
      <c r="H541" s="153" t="s">
        <v>558</v>
      </c>
      <c r="I541" s="153">
        <v>8.5</v>
      </c>
      <c r="J541" s="154">
        <v>45794</v>
      </c>
      <c r="K541" s="153" t="s">
        <v>48</v>
      </c>
      <c r="L541" s="153"/>
      <c r="M541" s="153" t="s">
        <v>2037</v>
      </c>
      <c r="N541" s="153" t="s">
        <v>49</v>
      </c>
      <c r="O541" s="153" t="s">
        <v>2034</v>
      </c>
      <c r="P541" s="153" t="s">
        <v>3668</v>
      </c>
      <c r="Q541" s="153"/>
      <c r="R541" s="153" t="s">
        <v>50</v>
      </c>
      <c r="S541" s="153"/>
      <c r="T541" s="153" t="s">
        <v>50</v>
      </c>
      <c r="U541" s="136"/>
      <c r="V541" s="136"/>
      <c r="W541" s="136"/>
      <c r="X541" s="97" t="str">
        <f t="shared" si="88"/>
        <v>2023-034 - Dallas IH 45 Bridge Maintenanc</v>
      </c>
      <c r="Y541" s="97" t="str">
        <f>IFERROR(VLOOKUP($D541,PM!$A:$H,2,FALSE),"")</f>
        <v>Eric Giebelhaus</v>
      </c>
      <c r="Z541" s="98">
        <f t="shared" si="89"/>
        <v>45794</v>
      </c>
      <c r="AA541" s="98" t="str">
        <f t="shared" si="90"/>
        <v>Saturday</v>
      </c>
      <c r="AB541" s="99" t="str">
        <f t="shared" si="91"/>
        <v>05/18/2025 10:22 PM</v>
      </c>
      <c r="AC541" s="100">
        <f t="shared" si="92"/>
        <v>367</v>
      </c>
      <c r="AD541" s="100" t="str">
        <f t="shared" si="93"/>
        <v>Not Approved On Time</v>
      </c>
      <c r="AE541" s="101">
        <f t="shared" si="94"/>
        <v>8.5</v>
      </c>
      <c r="AF541" s="124" t="str">
        <f t="shared" si="95"/>
        <v/>
      </c>
      <c r="AG541" s="101" t="str">
        <f t="shared" si="96"/>
        <v>439 6017G - CO Pour</v>
      </c>
      <c r="AH541" s="101" t="str">
        <f t="shared" si="97"/>
        <v>240709 - Agustin Ruiz Ledesma</v>
      </c>
      <c r="AI541" s="102" t="str">
        <f t="shared" si="98"/>
        <v>Salvador Aguillon Crew</v>
      </c>
    </row>
    <row r="542" spans="1:35" ht="15.75" x14ac:dyDescent="0.25">
      <c r="A542" s="153">
        <v>605390</v>
      </c>
      <c r="B542" s="153" t="s">
        <v>2047</v>
      </c>
      <c r="C542" s="153" t="s">
        <v>2048</v>
      </c>
      <c r="D542" s="153" t="s">
        <v>138</v>
      </c>
      <c r="E542" s="153" t="s">
        <v>139</v>
      </c>
      <c r="F542" s="153" t="s">
        <v>3646</v>
      </c>
      <c r="G542" s="153" t="s">
        <v>3647</v>
      </c>
      <c r="H542" s="153" t="s">
        <v>558</v>
      </c>
      <c r="I542" s="153">
        <v>3</v>
      </c>
      <c r="J542" s="154">
        <v>45794</v>
      </c>
      <c r="K542" s="153" t="s">
        <v>48</v>
      </c>
      <c r="L542" s="153"/>
      <c r="M542" s="153" t="s">
        <v>2037</v>
      </c>
      <c r="N542" s="153" t="s">
        <v>49</v>
      </c>
      <c r="O542" s="153" t="s">
        <v>2034</v>
      </c>
      <c r="P542" s="153" t="s">
        <v>3668</v>
      </c>
      <c r="Q542" s="153"/>
      <c r="R542" s="153" t="s">
        <v>50</v>
      </c>
      <c r="S542" s="153"/>
      <c r="T542" s="153" t="s">
        <v>50</v>
      </c>
      <c r="U542" s="136"/>
      <c r="V542" s="136"/>
      <c r="W542" s="136"/>
      <c r="X542" s="97" t="str">
        <f t="shared" si="88"/>
        <v>2023-034 - Dallas IH 45 Bridge Maintenanc</v>
      </c>
      <c r="Y542" s="97" t="str">
        <f>IFERROR(VLOOKUP($D542,PM!$A:$H,2,FALSE),"")</f>
        <v>Eric Giebelhaus</v>
      </c>
      <c r="Z542" s="98">
        <f t="shared" si="89"/>
        <v>45794</v>
      </c>
      <c r="AA542" s="98" t="str">
        <f t="shared" si="90"/>
        <v>Saturday</v>
      </c>
      <c r="AB542" s="99" t="str">
        <f t="shared" si="91"/>
        <v>05/18/2025 10:22 PM</v>
      </c>
      <c r="AC542" s="100">
        <f t="shared" si="92"/>
        <v>367</v>
      </c>
      <c r="AD542" s="100" t="str">
        <f t="shared" si="93"/>
        <v>Not Approved On Time</v>
      </c>
      <c r="AE542" s="101">
        <f t="shared" si="94"/>
        <v>3</v>
      </c>
      <c r="AF542" s="124" t="str">
        <f t="shared" si="95"/>
        <v/>
      </c>
      <c r="AG542" s="101" t="str">
        <f t="shared" si="96"/>
        <v>439 6017D - CO Prep for Overlay</v>
      </c>
      <c r="AH542" s="101" t="str">
        <f t="shared" si="97"/>
        <v>240709 - Agustin Ruiz Ledesma</v>
      </c>
      <c r="AI542" s="102" t="str">
        <f t="shared" si="98"/>
        <v>Salvador Aguillon Crew</v>
      </c>
    </row>
    <row r="543" spans="1:35" ht="15.75" x14ac:dyDescent="0.25">
      <c r="A543" s="153">
        <v>605198</v>
      </c>
      <c r="B543" s="153" t="s">
        <v>2047</v>
      </c>
      <c r="C543" s="153" t="s">
        <v>2048</v>
      </c>
      <c r="D543" s="153" t="s">
        <v>138</v>
      </c>
      <c r="E543" s="153" t="s">
        <v>139</v>
      </c>
      <c r="F543" s="153" t="s">
        <v>3654</v>
      </c>
      <c r="G543" s="153" t="s">
        <v>3655</v>
      </c>
      <c r="H543" s="153" t="s">
        <v>558</v>
      </c>
      <c r="I543" s="153">
        <v>6.5</v>
      </c>
      <c r="J543" s="154">
        <v>45793</v>
      </c>
      <c r="K543" s="153" t="s">
        <v>48</v>
      </c>
      <c r="L543" s="153"/>
      <c r="M543" s="153" t="s">
        <v>2037</v>
      </c>
      <c r="N543" s="153" t="s">
        <v>49</v>
      </c>
      <c r="O543" s="153" t="s">
        <v>2034</v>
      </c>
      <c r="P543" s="153" t="s">
        <v>3659</v>
      </c>
      <c r="Q543" s="153"/>
      <c r="R543" s="153" t="s">
        <v>50</v>
      </c>
      <c r="S543" s="153"/>
      <c r="T543" s="153" t="s">
        <v>50</v>
      </c>
      <c r="U543" s="136"/>
      <c r="V543" s="136"/>
      <c r="W543" s="136"/>
      <c r="X543" s="97" t="str">
        <f t="shared" si="88"/>
        <v>2023-034 - Dallas IH 45 Bridge Maintenanc</v>
      </c>
      <c r="Y543" s="97" t="str">
        <f>IFERROR(VLOOKUP($D543,PM!$A:$H,2,FALSE),"")</f>
        <v>Eric Giebelhaus</v>
      </c>
      <c r="Z543" s="98">
        <f t="shared" si="89"/>
        <v>45793</v>
      </c>
      <c r="AA543" s="98" t="str">
        <f t="shared" si="90"/>
        <v>Friday</v>
      </c>
      <c r="AB543" s="99" t="str">
        <f t="shared" si="91"/>
        <v>05/17/2025 3:48 PM</v>
      </c>
      <c r="AC543" s="100">
        <f t="shared" si="92"/>
        <v>367</v>
      </c>
      <c r="AD543" s="100" t="str">
        <f t="shared" si="93"/>
        <v>Not Approved On Time</v>
      </c>
      <c r="AE543" s="101">
        <f t="shared" si="94"/>
        <v>6.5</v>
      </c>
      <c r="AF543" s="124" t="str">
        <f t="shared" si="95"/>
        <v/>
      </c>
      <c r="AG543" s="101" t="str">
        <f t="shared" si="96"/>
        <v>483 6002A - MILL 1 Milling</v>
      </c>
      <c r="AH543" s="101" t="str">
        <f t="shared" si="97"/>
        <v>240709 - Agustin Ruiz Ledesma</v>
      </c>
      <c r="AI543" s="102" t="str">
        <f t="shared" si="98"/>
        <v>Salvador Aguillon Crew</v>
      </c>
    </row>
    <row r="544" spans="1:35" ht="15.75" x14ac:dyDescent="0.25">
      <c r="A544" s="153">
        <v>605199</v>
      </c>
      <c r="B544" s="153" t="s">
        <v>2047</v>
      </c>
      <c r="C544" s="153" t="s">
        <v>2048</v>
      </c>
      <c r="D544" s="153" t="s">
        <v>138</v>
      </c>
      <c r="E544" s="153" t="s">
        <v>139</v>
      </c>
      <c r="F544" s="153" t="s">
        <v>3657</v>
      </c>
      <c r="G544" s="153" t="s">
        <v>3658</v>
      </c>
      <c r="H544" s="153" t="s">
        <v>558</v>
      </c>
      <c r="I544" s="153">
        <v>6.5</v>
      </c>
      <c r="J544" s="154">
        <v>45793</v>
      </c>
      <c r="K544" s="153" t="s">
        <v>48</v>
      </c>
      <c r="L544" s="153"/>
      <c r="M544" s="153" t="s">
        <v>2037</v>
      </c>
      <c r="N544" s="153" t="s">
        <v>49</v>
      </c>
      <c r="O544" s="153" t="s">
        <v>2034</v>
      </c>
      <c r="P544" s="153" t="s">
        <v>3659</v>
      </c>
      <c r="Q544" s="153"/>
      <c r="R544" s="153" t="s">
        <v>50</v>
      </c>
      <c r="S544" s="153"/>
      <c r="T544" s="153" t="s">
        <v>50</v>
      </c>
      <c r="U544" s="136"/>
      <c r="V544" s="136"/>
      <c r="W544" s="136"/>
      <c r="X544" s="97" t="str">
        <f t="shared" si="88"/>
        <v>2023-034 - Dallas IH 45 Bridge Maintenanc</v>
      </c>
      <c r="Y544" s="97" t="str">
        <f>IFERROR(VLOOKUP($D544,PM!$A:$H,2,FALSE),"")</f>
        <v>Eric Giebelhaus</v>
      </c>
      <c r="Z544" s="98">
        <f t="shared" si="89"/>
        <v>45793</v>
      </c>
      <c r="AA544" s="98" t="str">
        <f t="shared" si="90"/>
        <v>Friday</v>
      </c>
      <c r="AB544" s="99" t="str">
        <f t="shared" si="91"/>
        <v>05/17/2025 3:48 PM</v>
      </c>
      <c r="AC544" s="100">
        <f t="shared" si="92"/>
        <v>367</v>
      </c>
      <c r="AD544" s="100" t="str">
        <f t="shared" si="93"/>
        <v>Not Approved On Time</v>
      </c>
      <c r="AE544" s="101">
        <f t="shared" si="94"/>
        <v>6.5</v>
      </c>
      <c r="AF544" s="124" t="str">
        <f t="shared" si="95"/>
        <v/>
      </c>
      <c r="AG544" s="101" t="str">
        <f t="shared" si="96"/>
        <v>483 6021A - HYDRO Support and Clean</v>
      </c>
      <c r="AH544" s="101" t="str">
        <f t="shared" si="97"/>
        <v>240709 - Agustin Ruiz Ledesma</v>
      </c>
      <c r="AI544" s="102" t="str">
        <f t="shared" si="98"/>
        <v>Salvador Aguillon Crew</v>
      </c>
    </row>
    <row r="545" spans="1:35" ht="15.75" x14ac:dyDescent="0.25">
      <c r="A545" s="153">
        <v>605192</v>
      </c>
      <c r="B545" s="153" t="s">
        <v>2043</v>
      </c>
      <c r="C545" s="153" t="s">
        <v>2044</v>
      </c>
      <c r="D545" s="153" t="s">
        <v>138</v>
      </c>
      <c r="E545" s="153" t="s">
        <v>139</v>
      </c>
      <c r="F545" s="153" t="s">
        <v>3654</v>
      </c>
      <c r="G545" s="153" t="s">
        <v>3655</v>
      </c>
      <c r="H545" s="153" t="s">
        <v>558</v>
      </c>
      <c r="I545" s="153">
        <v>6.5</v>
      </c>
      <c r="J545" s="154">
        <v>45793</v>
      </c>
      <c r="K545" s="153" t="s">
        <v>48</v>
      </c>
      <c r="L545" s="153"/>
      <c r="M545" s="153" t="s">
        <v>2037</v>
      </c>
      <c r="N545" s="153" t="s">
        <v>49</v>
      </c>
      <c r="O545" s="153" t="s">
        <v>2034</v>
      </c>
      <c r="P545" s="153" t="s">
        <v>3656</v>
      </c>
      <c r="Q545" s="153"/>
      <c r="R545" s="153" t="s">
        <v>50</v>
      </c>
      <c r="S545" s="153"/>
      <c r="T545" s="153" t="s">
        <v>50</v>
      </c>
      <c r="U545" s="136"/>
      <c r="V545" s="136"/>
      <c r="W545" s="136"/>
      <c r="X545" s="97" t="str">
        <f t="shared" si="88"/>
        <v>2023-034 - Dallas IH 45 Bridge Maintenanc</v>
      </c>
      <c r="Y545" s="97" t="str">
        <f>IFERROR(VLOOKUP($D545,PM!$A:$H,2,FALSE),"")</f>
        <v>Eric Giebelhaus</v>
      </c>
      <c r="Z545" s="98">
        <f t="shared" si="89"/>
        <v>45793</v>
      </c>
      <c r="AA545" s="98" t="str">
        <f t="shared" si="90"/>
        <v>Friday</v>
      </c>
      <c r="AB545" s="99" t="str">
        <f t="shared" si="91"/>
        <v>05/17/2025 3:47 PM</v>
      </c>
      <c r="AC545" s="100">
        <f t="shared" si="92"/>
        <v>367</v>
      </c>
      <c r="AD545" s="100" t="str">
        <f t="shared" si="93"/>
        <v>Not Approved On Time</v>
      </c>
      <c r="AE545" s="101">
        <f t="shared" si="94"/>
        <v>6.5</v>
      </c>
      <c r="AF545" s="124" t="str">
        <f t="shared" si="95"/>
        <v/>
      </c>
      <c r="AG545" s="101" t="str">
        <f t="shared" si="96"/>
        <v>483 6002A - MILL 1 Milling</v>
      </c>
      <c r="AH545" s="101" t="str">
        <f t="shared" si="97"/>
        <v>240646 - Johnny Carmona</v>
      </c>
      <c r="AI545" s="102" t="str">
        <f t="shared" si="98"/>
        <v>Salvador Aguillon Crew</v>
      </c>
    </row>
    <row r="546" spans="1:35" ht="15.75" x14ac:dyDescent="0.25">
      <c r="A546" s="153">
        <v>605193</v>
      </c>
      <c r="B546" s="153" t="s">
        <v>2043</v>
      </c>
      <c r="C546" s="153" t="s">
        <v>2044</v>
      </c>
      <c r="D546" s="153" t="s">
        <v>138</v>
      </c>
      <c r="E546" s="153" t="s">
        <v>139</v>
      </c>
      <c r="F546" s="153" t="s">
        <v>3657</v>
      </c>
      <c r="G546" s="153" t="s">
        <v>3658</v>
      </c>
      <c r="H546" s="153" t="s">
        <v>558</v>
      </c>
      <c r="I546" s="153">
        <v>6.5</v>
      </c>
      <c r="J546" s="154">
        <v>45793</v>
      </c>
      <c r="K546" s="153" t="s">
        <v>48</v>
      </c>
      <c r="L546" s="153"/>
      <c r="M546" s="153" t="s">
        <v>2037</v>
      </c>
      <c r="N546" s="153" t="s">
        <v>49</v>
      </c>
      <c r="O546" s="153" t="s">
        <v>2034</v>
      </c>
      <c r="P546" s="153" t="s">
        <v>3656</v>
      </c>
      <c r="Q546" s="153"/>
      <c r="R546" s="153" t="s">
        <v>50</v>
      </c>
      <c r="S546" s="153"/>
      <c r="T546" s="153" t="s">
        <v>50</v>
      </c>
      <c r="U546" s="136"/>
      <c r="V546" s="136"/>
      <c r="W546" s="136"/>
      <c r="X546" s="97" t="str">
        <f t="shared" si="88"/>
        <v>2023-034 - Dallas IH 45 Bridge Maintenanc</v>
      </c>
      <c r="Y546" s="97" t="str">
        <f>IFERROR(VLOOKUP($D546,PM!$A:$H,2,FALSE),"")</f>
        <v>Eric Giebelhaus</v>
      </c>
      <c r="Z546" s="98">
        <f t="shared" si="89"/>
        <v>45793</v>
      </c>
      <c r="AA546" s="98" t="str">
        <f t="shared" si="90"/>
        <v>Friday</v>
      </c>
      <c r="AB546" s="99" t="str">
        <f t="shared" si="91"/>
        <v>05/17/2025 3:47 PM</v>
      </c>
      <c r="AC546" s="100">
        <f t="shared" si="92"/>
        <v>367</v>
      </c>
      <c r="AD546" s="100" t="str">
        <f t="shared" si="93"/>
        <v>Not Approved On Time</v>
      </c>
      <c r="AE546" s="101">
        <f t="shared" si="94"/>
        <v>6.5</v>
      </c>
      <c r="AF546" s="124" t="str">
        <f t="shared" si="95"/>
        <v/>
      </c>
      <c r="AG546" s="101" t="str">
        <f t="shared" si="96"/>
        <v>483 6021A - HYDRO Support and Clean</v>
      </c>
      <c r="AH546" s="101" t="str">
        <f t="shared" si="97"/>
        <v>240646 - Johnny Carmona</v>
      </c>
      <c r="AI546" s="102" t="str">
        <f t="shared" si="98"/>
        <v>Salvador Aguillon Crew</v>
      </c>
    </row>
    <row r="547" spans="1:35" ht="15.75" x14ac:dyDescent="0.25">
      <c r="A547" s="153">
        <v>605382</v>
      </c>
      <c r="B547" s="153" t="s">
        <v>2043</v>
      </c>
      <c r="C547" s="153" t="s">
        <v>2044</v>
      </c>
      <c r="D547" s="153" t="s">
        <v>138</v>
      </c>
      <c r="E547" s="153" t="s">
        <v>139</v>
      </c>
      <c r="F547" s="153" t="s">
        <v>1168</v>
      </c>
      <c r="G547" s="153" t="s">
        <v>1169</v>
      </c>
      <c r="H547" s="153" t="s">
        <v>558</v>
      </c>
      <c r="I547" s="153">
        <v>8</v>
      </c>
      <c r="J547" s="154">
        <v>45794</v>
      </c>
      <c r="K547" s="153" t="s">
        <v>48</v>
      </c>
      <c r="L547" s="153"/>
      <c r="M547" s="153" t="s">
        <v>2037</v>
      </c>
      <c r="N547" s="153" t="s">
        <v>49</v>
      </c>
      <c r="O547" s="153" t="s">
        <v>2034</v>
      </c>
      <c r="P547" s="153" t="s">
        <v>3668</v>
      </c>
      <c r="Q547" s="153"/>
      <c r="R547" s="153" t="s">
        <v>50</v>
      </c>
      <c r="S547" s="153"/>
      <c r="T547" s="153" t="s">
        <v>50</v>
      </c>
      <c r="U547" s="136"/>
      <c r="V547" s="136"/>
      <c r="W547" s="136"/>
      <c r="X547" s="97" t="str">
        <f t="shared" si="88"/>
        <v>2023-034 - Dallas IH 45 Bridge Maintenanc</v>
      </c>
      <c r="Y547" s="97" t="str">
        <f>IFERROR(VLOOKUP($D547,PM!$A:$H,2,FALSE),"")</f>
        <v>Eric Giebelhaus</v>
      </c>
      <c r="Z547" s="98">
        <f t="shared" si="89"/>
        <v>45794</v>
      </c>
      <c r="AA547" s="98" t="str">
        <f t="shared" si="90"/>
        <v>Saturday</v>
      </c>
      <c r="AB547" s="99" t="str">
        <f t="shared" si="91"/>
        <v>05/18/2025 10:22 PM</v>
      </c>
      <c r="AC547" s="100">
        <f t="shared" si="92"/>
        <v>367</v>
      </c>
      <c r="AD547" s="100" t="str">
        <f t="shared" si="93"/>
        <v>Not Approved On Time</v>
      </c>
      <c r="AE547" s="101">
        <f t="shared" si="94"/>
        <v>8</v>
      </c>
      <c r="AF547" s="124" t="str">
        <f t="shared" si="95"/>
        <v/>
      </c>
      <c r="AG547" s="101" t="str">
        <f t="shared" si="96"/>
        <v>439 6017G - CO Pour</v>
      </c>
      <c r="AH547" s="101" t="str">
        <f t="shared" si="97"/>
        <v>240646 - Johnny Carmona</v>
      </c>
      <c r="AI547" s="102" t="str">
        <f t="shared" si="98"/>
        <v>Salvador Aguillon Crew</v>
      </c>
    </row>
    <row r="548" spans="1:35" ht="15.75" x14ac:dyDescent="0.25">
      <c r="A548" s="153">
        <v>605383</v>
      </c>
      <c r="B548" s="153" t="s">
        <v>2043</v>
      </c>
      <c r="C548" s="153" t="s">
        <v>2044</v>
      </c>
      <c r="D548" s="153" t="s">
        <v>138</v>
      </c>
      <c r="E548" s="153" t="s">
        <v>139</v>
      </c>
      <c r="F548" s="153" t="s">
        <v>3646</v>
      </c>
      <c r="G548" s="153" t="s">
        <v>3647</v>
      </c>
      <c r="H548" s="153" t="s">
        <v>558</v>
      </c>
      <c r="I548" s="153">
        <v>3.5</v>
      </c>
      <c r="J548" s="154">
        <v>45794</v>
      </c>
      <c r="K548" s="153" t="s">
        <v>48</v>
      </c>
      <c r="L548" s="153"/>
      <c r="M548" s="153" t="s">
        <v>2037</v>
      </c>
      <c r="N548" s="153" t="s">
        <v>49</v>
      </c>
      <c r="O548" s="153" t="s">
        <v>2034</v>
      </c>
      <c r="P548" s="153" t="s">
        <v>3668</v>
      </c>
      <c r="Q548" s="153"/>
      <c r="R548" s="153" t="s">
        <v>50</v>
      </c>
      <c r="S548" s="153"/>
      <c r="T548" s="153" t="s">
        <v>50</v>
      </c>
      <c r="U548" s="136"/>
      <c r="V548" s="136"/>
      <c r="W548" s="136"/>
      <c r="X548" s="97" t="str">
        <f t="shared" si="88"/>
        <v>2023-034 - Dallas IH 45 Bridge Maintenanc</v>
      </c>
      <c r="Y548" s="97" t="str">
        <f>IFERROR(VLOOKUP($D548,PM!$A:$H,2,FALSE),"")</f>
        <v>Eric Giebelhaus</v>
      </c>
      <c r="Z548" s="98">
        <f t="shared" si="89"/>
        <v>45794</v>
      </c>
      <c r="AA548" s="98" t="str">
        <f t="shared" si="90"/>
        <v>Saturday</v>
      </c>
      <c r="AB548" s="99" t="str">
        <f t="shared" si="91"/>
        <v>05/18/2025 10:22 PM</v>
      </c>
      <c r="AC548" s="100">
        <f t="shared" si="92"/>
        <v>367</v>
      </c>
      <c r="AD548" s="100" t="str">
        <f t="shared" si="93"/>
        <v>Not Approved On Time</v>
      </c>
      <c r="AE548" s="101">
        <f t="shared" si="94"/>
        <v>3.5</v>
      </c>
      <c r="AF548" s="124" t="str">
        <f t="shared" si="95"/>
        <v/>
      </c>
      <c r="AG548" s="101" t="str">
        <f t="shared" si="96"/>
        <v>439 6017D - CO Prep for Overlay</v>
      </c>
      <c r="AH548" s="101" t="str">
        <f t="shared" si="97"/>
        <v>240646 - Johnny Carmona</v>
      </c>
      <c r="AI548" s="102" t="str">
        <f t="shared" si="98"/>
        <v>Salvador Aguillon Crew</v>
      </c>
    </row>
    <row r="549" spans="1:35" ht="15.75" x14ac:dyDescent="0.25">
      <c r="A549" s="153">
        <v>605176</v>
      </c>
      <c r="B549" s="153" t="s">
        <v>2043</v>
      </c>
      <c r="C549" s="153" t="s">
        <v>2044</v>
      </c>
      <c r="D549" s="153" t="s">
        <v>73</v>
      </c>
      <c r="E549" s="153" t="s">
        <v>1009</v>
      </c>
      <c r="F549" s="153" t="s">
        <v>3666</v>
      </c>
      <c r="G549" s="153" t="s">
        <v>3667</v>
      </c>
      <c r="H549" s="153" t="s">
        <v>558</v>
      </c>
      <c r="I549" s="153">
        <v>4.5</v>
      </c>
      <c r="J549" s="154">
        <v>45792</v>
      </c>
      <c r="K549" s="153" t="s">
        <v>48</v>
      </c>
      <c r="L549" s="153"/>
      <c r="M549" s="153" t="s">
        <v>2037</v>
      </c>
      <c r="N549" s="153" t="s">
        <v>49</v>
      </c>
      <c r="O549" s="153" t="s">
        <v>2034</v>
      </c>
      <c r="P549" s="153" t="s">
        <v>3662</v>
      </c>
      <c r="Q549" s="153"/>
      <c r="R549" s="153" t="s">
        <v>50</v>
      </c>
      <c r="S549" s="153"/>
      <c r="T549" s="153" t="s">
        <v>50</v>
      </c>
      <c r="U549" s="136"/>
      <c r="V549" s="136"/>
      <c r="W549" s="136"/>
      <c r="X549" s="97" t="str">
        <f t="shared" si="88"/>
        <v>2023-032 - IH-345 BRIDGE REHABILITATION</v>
      </c>
      <c r="Y549" s="97" t="str">
        <f>IFERROR(VLOOKUP($D549,PM!$A:$H,2,FALSE),"")</f>
        <v>Eric Giebelhaus</v>
      </c>
      <c r="Z549" s="98">
        <f t="shared" si="89"/>
        <v>45792</v>
      </c>
      <c r="AA549" s="98" t="str">
        <f t="shared" si="90"/>
        <v>Thursday</v>
      </c>
      <c r="AB549" s="99" t="str">
        <f t="shared" si="91"/>
        <v>05/17/2025 3:39 PM</v>
      </c>
      <c r="AC549" s="100">
        <f t="shared" si="92"/>
        <v>367</v>
      </c>
      <c r="AD549" s="100" t="str">
        <f t="shared" si="93"/>
        <v>Not Approved On Time</v>
      </c>
      <c r="AE549" s="101">
        <f t="shared" si="94"/>
        <v>4.5</v>
      </c>
      <c r="AF549" s="124" t="str">
        <f t="shared" si="95"/>
        <v/>
      </c>
      <c r="AG549" s="101" t="str">
        <f t="shared" si="96"/>
        <v>439 6013D - MLPO Flint Pour Deck</v>
      </c>
      <c r="AH549" s="101" t="str">
        <f t="shared" si="97"/>
        <v>240646 - Johnny Carmona</v>
      </c>
      <c r="AI549" s="102" t="str">
        <f t="shared" si="98"/>
        <v>Salvador Aguillon Crew</v>
      </c>
    </row>
    <row r="550" spans="1:35" ht="15.75" x14ac:dyDescent="0.25">
      <c r="A550" s="153">
        <v>605177</v>
      </c>
      <c r="B550" s="153" t="s">
        <v>2043</v>
      </c>
      <c r="C550" s="153" t="s">
        <v>2044</v>
      </c>
      <c r="D550" s="153" t="s">
        <v>73</v>
      </c>
      <c r="E550" s="153" t="s">
        <v>1009</v>
      </c>
      <c r="F550" s="153" t="s">
        <v>3663</v>
      </c>
      <c r="G550" s="153" t="s">
        <v>3664</v>
      </c>
      <c r="H550" s="153" t="s">
        <v>558</v>
      </c>
      <c r="I550" s="153">
        <v>4</v>
      </c>
      <c r="J550" s="154">
        <v>45792</v>
      </c>
      <c r="K550" s="153" t="s">
        <v>48</v>
      </c>
      <c r="L550" s="153"/>
      <c r="M550" s="153" t="s">
        <v>2037</v>
      </c>
      <c r="N550" s="153" t="s">
        <v>49</v>
      </c>
      <c r="O550" s="153" t="s">
        <v>2034</v>
      </c>
      <c r="P550" s="153" t="s">
        <v>3662</v>
      </c>
      <c r="Q550" s="153"/>
      <c r="R550" s="153" t="s">
        <v>50</v>
      </c>
      <c r="S550" s="153"/>
      <c r="T550" s="153" t="s">
        <v>50</v>
      </c>
      <c r="U550" s="136"/>
      <c r="V550" s="136"/>
      <c r="W550" s="136"/>
      <c r="X550" s="97" t="str">
        <f t="shared" si="88"/>
        <v>2023-032 - IH-345 BRIDGE REHABILITATION</v>
      </c>
      <c r="Y550" s="97" t="str">
        <f>IFERROR(VLOOKUP($D550,PM!$A:$H,2,FALSE),"")</f>
        <v>Eric Giebelhaus</v>
      </c>
      <c r="Z550" s="98">
        <f t="shared" si="89"/>
        <v>45792</v>
      </c>
      <c r="AA550" s="98" t="str">
        <f t="shared" si="90"/>
        <v>Thursday</v>
      </c>
      <c r="AB550" s="99" t="str">
        <f t="shared" si="91"/>
        <v>05/17/2025 3:39 PM</v>
      </c>
      <c r="AC550" s="100">
        <f t="shared" si="92"/>
        <v>367</v>
      </c>
      <c r="AD550" s="100" t="str">
        <f t="shared" si="93"/>
        <v>Not Approved On Time</v>
      </c>
      <c r="AE550" s="101">
        <f t="shared" si="94"/>
        <v>4</v>
      </c>
      <c r="AF550" s="124" t="str">
        <f t="shared" si="95"/>
        <v/>
      </c>
      <c r="AG550" s="101" t="str">
        <f t="shared" si="96"/>
        <v>439 6013B - MLPO Prep for Edge</v>
      </c>
      <c r="AH550" s="101" t="str">
        <f t="shared" si="97"/>
        <v>240646 - Johnny Carmona</v>
      </c>
      <c r="AI550" s="102" t="str">
        <f t="shared" si="98"/>
        <v>Salvador Aguillon Crew</v>
      </c>
    </row>
    <row r="551" spans="1:35" ht="15.75" x14ac:dyDescent="0.25">
      <c r="A551" s="153">
        <v>605178</v>
      </c>
      <c r="B551" s="153" t="s">
        <v>2043</v>
      </c>
      <c r="C551" s="153" t="s">
        <v>2044</v>
      </c>
      <c r="D551" s="153" t="s">
        <v>73</v>
      </c>
      <c r="E551" s="153" t="s">
        <v>1009</v>
      </c>
      <c r="F551" s="153" t="s">
        <v>3660</v>
      </c>
      <c r="G551" s="153" t="s">
        <v>3661</v>
      </c>
      <c r="H551" s="153" t="s">
        <v>558</v>
      </c>
      <c r="I551" s="153">
        <v>3</v>
      </c>
      <c r="J551" s="154">
        <v>45792</v>
      </c>
      <c r="K551" s="153" t="s">
        <v>48</v>
      </c>
      <c r="L551" s="153"/>
      <c r="M551" s="153" t="s">
        <v>2037</v>
      </c>
      <c r="N551" s="153" t="s">
        <v>49</v>
      </c>
      <c r="O551" s="153" t="s">
        <v>2034</v>
      </c>
      <c r="P551" s="153" t="s">
        <v>3662</v>
      </c>
      <c r="Q551" s="153"/>
      <c r="R551" s="153" t="s">
        <v>50</v>
      </c>
      <c r="S551" s="153"/>
      <c r="T551" s="153" t="s">
        <v>50</v>
      </c>
      <c r="U551" s="136"/>
      <c r="V551" s="136"/>
      <c r="W551" s="136"/>
      <c r="X551" s="97" t="str">
        <f t="shared" si="88"/>
        <v>2023-032 - IH-345 BRIDGE REHABILITATION</v>
      </c>
      <c r="Y551" s="97" t="str">
        <f>IFERROR(VLOOKUP($D551,PM!$A:$H,2,FALSE),"")</f>
        <v>Eric Giebelhaus</v>
      </c>
      <c r="Z551" s="98">
        <f t="shared" si="89"/>
        <v>45792</v>
      </c>
      <c r="AA551" s="98" t="str">
        <f t="shared" si="90"/>
        <v>Thursday</v>
      </c>
      <c r="AB551" s="99" t="str">
        <f t="shared" si="91"/>
        <v>05/17/2025 3:39 PM</v>
      </c>
      <c r="AC551" s="100">
        <f t="shared" si="92"/>
        <v>367</v>
      </c>
      <c r="AD551" s="100" t="str">
        <f t="shared" si="93"/>
        <v>Not Approved On Time</v>
      </c>
      <c r="AE551" s="101">
        <f t="shared" si="94"/>
        <v>3</v>
      </c>
      <c r="AF551" s="124" t="str">
        <f t="shared" si="95"/>
        <v/>
      </c>
      <c r="AG551" s="101" t="str">
        <f t="shared" si="96"/>
        <v>439 6013A - MLPO Final Deck Clean 8 Loc</v>
      </c>
      <c r="AH551" s="101" t="str">
        <f t="shared" si="97"/>
        <v>240646 - Johnny Carmona</v>
      </c>
      <c r="AI551" s="102" t="str">
        <f t="shared" si="98"/>
        <v>Salvador Aguillon Crew</v>
      </c>
    </row>
    <row r="552" spans="1:35" ht="15.75" x14ac:dyDescent="0.25">
      <c r="A552" s="153">
        <v>605190</v>
      </c>
      <c r="B552" s="153" t="s">
        <v>2045</v>
      </c>
      <c r="C552" s="153" t="s">
        <v>2046</v>
      </c>
      <c r="D552" s="153" t="s">
        <v>138</v>
      </c>
      <c r="E552" s="153" t="s">
        <v>139</v>
      </c>
      <c r="F552" s="153" t="s">
        <v>3654</v>
      </c>
      <c r="G552" s="153" t="s">
        <v>3655</v>
      </c>
      <c r="H552" s="153" t="s">
        <v>558</v>
      </c>
      <c r="I552" s="153">
        <v>6.5</v>
      </c>
      <c r="J552" s="154">
        <v>45793</v>
      </c>
      <c r="K552" s="153" t="s">
        <v>48</v>
      </c>
      <c r="L552" s="153"/>
      <c r="M552" s="153" t="s">
        <v>2037</v>
      </c>
      <c r="N552" s="153" t="s">
        <v>49</v>
      </c>
      <c r="O552" s="153" t="s">
        <v>2034</v>
      </c>
      <c r="P552" s="153" t="s">
        <v>3656</v>
      </c>
      <c r="Q552" s="153"/>
      <c r="R552" s="153" t="s">
        <v>50</v>
      </c>
      <c r="S552" s="153"/>
      <c r="T552" s="153" t="s">
        <v>50</v>
      </c>
      <c r="U552" s="136"/>
      <c r="V552" s="136"/>
      <c r="W552" s="136"/>
      <c r="X552" s="97" t="str">
        <f t="shared" si="88"/>
        <v>2023-034 - Dallas IH 45 Bridge Maintenanc</v>
      </c>
      <c r="Y552" s="97" t="str">
        <f>IFERROR(VLOOKUP($D552,PM!$A:$H,2,FALSE),"")</f>
        <v>Eric Giebelhaus</v>
      </c>
      <c r="Z552" s="98">
        <f t="shared" si="89"/>
        <v>45793</v>
      </c>
      <c r="AA552" s="98" t="str">
        <f t="shared" si="90"/>
        <v>Friday</v>
      </c>
      <c r="AB552" s="99" t="str">
        <f t="shared" si="91"/>
        <v>05/17/2025 3:47 PM</v>
      </c>
      <c r="AC552" s="100">
        <f t="shared" si="92"/>
        <v>367</v>
      </c>
      <c r="AD552" s="100" t="str">
        <f t="shared" si="93"/>
        <v>Not Approved On Time</v>
      </c>
      <c r="AE552" s="101">
        <f t="shared" si="94"/>
        <v>6.5</v>
      </c>
      <c r="AF552" s="124" t="str">
        <f t="shared" si="95"/>
        <v/>
      </c>
      <c r="AG552" s="101" t="str">
        <f t="shared" si="96"/>
        <v>483 6002A - MILL 1 Milling</v>
      </c>
      <c r="AH552" s="101" t="str">
        <f t="shared" si="97"/>
        <v>240653 - Ricardo Palmerin</v>
      </c>
      <c r="AI552" s="102" t="str">
        <f t="shared" si="98"/>
        <v>Salvador Aguillon Crew</v>
      </c>
    </row>
    <row r="553" spans="1:35" ht="15.75" x14ac:dyDescent="0.25">
      <c r="A553" s="153">
        <v>605191</v>
      </c>
      <c r="B553" s="153" t="s">
        <v>2045</v>
      </c>
      <c r="C553" s="153" t="s">
        <v>2046</v>
      </c>
      <c r="D553" s="153" t="s">
        <v>138</v>
      </c>
      <c r="E553" s="153" t="s">
        <v>139</v>
      </c>
      <c r="F553" s="153" t="s">
        <v>3657</v>
      </c>
      <c r="G553" s="153" t="s">
        <v>3658</v>
      </c>
      <c r="H553" s="153" t="s">
        <v>558</v>
      </c>
      <c r="I553" s="153">
        <v>6.5</v>
      </c>
      <c r="J553" s="154">
        <v>45793</v>
      </c>
      <c r="K553" s="153" t="s">
        <v>48</v>
      </c>
      <c r="L553" s="153"/>
      <c r="M553" s="153" t="s">
        <v>2037</v>
      </c>
      <c r="N553" s="153" t="s">
        <v>49</v>
      </c>
      <c r="O553" s="153" t="s">
        <v>2034</v>
      </c>
      <c r="P553" s="153" t="s">
        <v>3656</v>
      </c>
      <c r="Q553" s="153"/>
      <c r="R553" s="153" t="s">
        <v>50</v>
      </c>
      <c r="S553" s="153"/>
      <c r="T553" s="153" t="s">
        <v>50</v>
      </c>
      <c r="U553" s="136"/>
      <c r="V553" s="136"/>
      <c r="W553" s="136"/>
      <c r="X553" s="97" t="str">
        <f t="shared" si="88"/>
        <v>2023-034 - Dallas IH 45 Bridge Maintenanc</v>
      </c>
      <c r="Y553" s="97" t="str">
        <f>IFERROR(VLOOKUP($D553,PM!$A:$H,2,FALSE),"")</f>
        <v>Eric Giebelhaus</v>
      </c>
      <c r="Z553" s="98">
        <f t="shared" si="89"/>
        <v>45793</v>
      </c>
      <c r="AA553" s="98" t="str">
        <f t="shared" si="90"/>
        <v>Friday</v>
      </c>
      <c r="AB553" s="99" t="str">
        <f t="shared" si="91"/>
        <v>05/17/2025 3:47 PM</v>
      </c>
      <c r="AC553" s="100">
        <f t="shared" si="92"/>
        <v>367</v>
      </c>
      <c r="AD553" s="100" t="str">
        <f t="shared" si="93"/>
        <v>Not Approved On Time</v>
      </c>
      <c r="AE553" s="101">
        <f t="shared" si="94"/>
        <v>6.5</v>
      </c>
      <c r="AF553" s="124" t="str">
        <f t="shared" si="95"/>
        <v/>
      </c>
      <c r="AG553" s="101" t="str">
        <f t="shared" si="96"/>
        <v>483 6021A - HYDRO Support and Clean</v>
      </c>
      <c r="AH553" s="101" t="str">
        <f t="shared" si="97"/>
        <v>240653 - Ricardo Palmerin</v>
      </c>
      <c r="AI553" s="102" t="str">
        <f t="shared" si="98"/>
        <v>Salvador Aguillon Crew</v>
      </c>
    </row>
    <row r="554" spans="1:35" ht="15.75" x14ac:dyDescent="0.25">
      <c r="A554" s="153">
        <v>605380</v>
      </c>
      <c r="B554" s="153" t="s">
        <v>2045</v>
      </c>
      <c r="C554" s="153" t="s">
        <v>2046</v>
      </c>
      <c r="D554" s="153" t="s">
        <v>138</v>
      </c>
      <c r="E554" s="153" t="s">
        <v>139</v>
      </c>
      <c r="F554" s="153" t="s">
        <v>3646</v>
      </c>
      <c r="G554" s="153" t="s">
        <v>3647</v>
      </c>
      <c r="H554" s="153" t="s">
        <v>558</v>
      </c>
      <c r="I554" s="153">
        <v>3.5</v>
      </c>
      <c r="J554" s="154">
        <v>45794</v>
      </c>
      <c r="K554" s="153" t="s">
        <v>48</v>
      </c>
      <c r="L554" s="153"/>
      <c r="M554" s="153" t="s">
        <v>2037</v>
      </c>
      <c r="N554" s="153" t="s">
        <v>49</v>
      </c>
      <c r="O554" s="153" t="s">
        <v>2034</v>
      </c>
      <c r="P554" s="153" t="s">
        <v>3668</v>
      </c>
      <c r="Q554" s="153"/>
      <c r="R554" s="153" t="s">
        <v>50</v>
      </c>
      <c r="S554" s="153"/>
      <c r="T554" s="153" t="s">
        <v>50</v>
      </c>
      <c r="U554" s="136"/>
      <c r="V554" s="136"/>
      <c r="W554" s="136"/>
      <c r="X554" s="97" t="str">
        <f t="shared" si="88"/>
        <v>2023-034 - Dallas IH 45 Bridge Maintenanc</v>
      </c>
      <c r="Y554" s="97" t="str">
        <f>IFERROR(VLOOKUP($D554,PM!$A:$H,2,FALSE),"")</f>
        <v>Eric Giebelhaus</v>
      </c>
      <c r="Z554" s="98">
        <f t="shared" si="89"/>
        <v>45794</v>
      </c>
      <c r="AA554" s="98" t="str">
        <f t="shared" si="90"/>
        <v>Saturday</v>
      </c>
      <c r="AB554" s="99" t="str">
        <f t="shared" si="91"/>
        <v>05/18/2025 10:22 PM</v>
      </c>
      <c r="AC554" s="100">
        <f t="shared" si="92"/>
        <v>367</v>
      </c>
      <c r="AD554" s="100" t="str">
        <f t="shared" si="93"/>
        <v>Not Approved On Time</v>
      </c>
      <c r="AE554" s="101">
        <f t="shared" si="94"/>
        <v>3.5</v>
      </c>
      <c r="AF554" s="124" t="str">
        <f t="shared" si="95"/>
        <v/>
      </c>
      <c r="AG554" s="101" t="str">
        <f t="shared" si="96"/>
        <v>439 6017D - CO Prep for Overlay</v>
      </c>
      <c r="AH554" s="101" t="str">
        <f t="shared" si="97"/>
        <v>240653 - Ricardo Palmerin</v>
      </c>
      <c r="AI554" s="102" t="str">
        <f t="shared" si="98"/>
        <v>Salvador Aguillon Crew</v>
      </c>
    </row>
    <row r="555" spans="1:35" ht="15.75" x14ac:dyDescent="0.25">
      <c r="A555" s="153">
        <v>605381</v>
      </c>
      <c r="B555" s="153" t="s">
        <v>2045</v>
      </c>
      <c r="C555" s="153" t="s">
        <v>2046</v>
      </c>
      <c r="D555" s="153" t="s">
        <v>138</v>
      </c>
      <c r="E555" s="153" t="s">
        <v>139</v>
      </c>
      <c r="F555" s="153" t="s">
        <v>1168</v>
      </c>
      <c r="G555" s="153" t="s">
        <v>1169</v>
      </c>
      <c r="H555" s="153" t="s">
        <v>558</v>
      </c>
      <c r="I555" s="153">
        <v>8</v>
      </c>
      <c r="J555" s="154">
        <v>45794</v>
      </c>
      <c r="K555" s="153" t="s">
        <v>48</v>
      </c>
      <c r="L555" s="153"/>
      <c r="M555" s="153" t="s">
        <v>2037</v>
      </c>
      <c r="N555" s="153" t="s">
        <v>49</v>
      </c>
      <c r="O555" s="153" t="s">
        <v>2034</v>
      </c>
      <c r="P555" s="153" t="s">
        <v>3668</v>
      </c>
      <c r="Q555" s="153"/>
      <c r="R555" s="153" t="s">
        <v>50</v>
      </c>
      <c r="S555" s="153"/>
      <c r="T555" s="153" t="s">
        <v>50</v>
      </c>
      <c r="U555" s="136"/>
      <c r="V555" s="136"/>
      <c r="W555" s="136"/>
      <c r="X555" s="97" t="str">
        <f t="shared" si="88"/>
        <v>2023-034 - Dallas IH 45 Bridge Maintenanc</v>
      </c>
      <c r="Y555" s="97" t="str">
        <f>IFERROR(VLOOKUP($D555,PM!$A:$H,2,FALSE),"")</f>
        <v>Eric Giebelhaus</v>
      </c>
      <c r="Z555" s="98">
        <f t="shared" si="89"/>
        <v>45794</v>
      </c>
      <c r="AA555" s="98" t="str">
        <f t="shared" si="90"/>
        <v>Saturday</v>
      </c>
      <c r="AB555" s="99" t="str">
        <f t="shared" si="91"/>
        <v>05/18/2025 10:22 PM</v>
      </c>
      <c r="AC555" s="100">
        <f t="shared" si="92"/>
        <v>367</v>
      </c>
      <c r="AD555" s="100" t="str">
        <f t="shared" si="93"/>
        <v>Not Approved On Time</v>
      </c>
      <c r="AE555" s="101">
        <f t="shared" si="94"/>
        <v>8</v>
      </c>
      <c r="AF555" s="124" t="str">
        <f t="shared" si="95"/>
        <v/>
      </c>
      <c r="AG555" s="101" t="str">
        <f t="shared" si="96"/>
        <v>439 6017G - CO Pour</v>
      </c>
      <c r="AH555" s="101" t="str">
        <f t="shared" si="97"/>
        <v>240653 - Ricardo Palmerin</v>
      </c>
      <c r="AI555" s="102" t="str">
        <f t="shared" si="98"/>
        <v>Salvador Aguillon Crew</v>
      </c>
    </row>
    <row r="556" spans="1:35" ht="15.75" x14ac:dyDescent="0.25">
      <c r="A556" s="153">
        <v>605173</v>
      </c>
      <c r="B556" s="153" t="s">
        <v>2045</v>
      </c>
      <c r="C556" s="153" t="s">
        <v>2046</v>
      </c>
      <c r="D556" s="153" t="s">
        <v>73</v>
      </c>
      <c r="E556" s="153" t="s">
        <v>1009</v>
      </c>
      <c r="F556" s="153" t="s">
        <v>3666</v>
      </c>
      <c r="G556" s="153" t="s">
        <v>3667</v>
      </c>
      <c r="H556" s="153" t="s">
        <v>558</v>
      </c>
      <c r="I556" s="153">
        <v>4.5</v>
      </c>
      <c r="J556" s="154">
        <v>45792</v>
      </c>
      <c r="K556" s="153" t="s">
        <v>48</v>
      </c>
      <c r="L556" s="153"/>
      <c r="M556" s="153" t="s">
        <v>2037</v>
      </c>
      <c r="N556" s="153" t="s">
        <v>49</v>
      </c>
      <c r="O556" s="153" t="s">
        <v>2034</v>
      </c>
      <c r="P556" s="153" t="s">
        <v>3662</v>
      </c>
      <c r="Q556" s="153"/>
      <c r="R556" s="153" t="s">
        <v>50</v>
      </c>
      <c r="S556" s="153"/>
      <c r="T556" s="153" t="s">
        <v>50</v>
      </c>
      <c r="U556" s="136"/>
      <c r="V556" s="136"/>
      <c r="W556" s="136"/>
      <c r="X556" s="97" t="str">
        <f t="shared" si="88"/>
        <v>2023-032 - IH-345 BRIDGE REHABILITATION</v>
      </c>
      <c r="Y556" s="97" t="str">
        <f>IFERROR(VLOOKUP($D556,PM!$A:$H,2,FALSE),"")</f>
        <v>Eric Giebelhaus</v>
      </c>
      <c r="Z556" s="98">
        <f t="shared" si="89"/>
        <v>45792</v>
      </c>
      <c r="AA556" s="98" t="str">
        <f t="shared" si="90"/>
        <v>Thursday</v>
      </c>
      <c r="AB556" s="99" t="str">
        <f t="shared" si="91"/>
        <v>05/17/2025 3:39 PM</v>
      </c>
      <c r="AC556" s="100">
        <f t="shared" si="92"/>
        <v>367</v>
      </c>
      <c r="AD556" s="100" t="str">
        <f t="shared" si="93"/>
        <v>Not Approved On Time</v>
      </c>
      <c r="AE556" s="101">
        <f t="shared" si="94"/>
        <v>4.5</v>
      </c>
      <c r="AF556" s="124" t="str">
        <f t="shared" si="95"/>
        <v/>
      </c>
      <c r="AG556" s="101" t="str">
        <f t="shared" si="96"/>
        <v>439 6013D - MLPO Flint Pour Deck</v>
      </c>
      <c r="AH556" s="101" t="str">
        <f t="shared" si="97"/>
        <v>240653 - Ricardo Palmerin</v>
      </c>
      <c r="AI556" s="102" t="str">
        <f t="shared" si="98"/>
        <v>Salvador Aguillon Crew</v>
      </c>
    </row>
    <row r="557" spans="1:35" ht="15.75" x14ac:dyDescent="0.25">
      <c r="A557" s="153">
        <v>605174</v>
      </c>
      <c r="B557" s="153" t="s">
        <v>2045</v>
      </c>
      <c r="C557" s="153" t="s">
        <v>2046</v>
      </c>
      <c r="D557" s="153" t="s">
        <v>73</v>
      </c>
      <c r="E557" s="153" t="s">
        <v>1009</v>
      </c>
      <c r="F557" s="153" t="s">
        <v>3663</v>
      </c>
      <c r="G557" s="153" t="s">
        <v>3664</v>
      </c>
      <c r="H557" s="153" t="s">
        <v>558</v>
      </c>
      <c r="I557" s="153">
        <v>4</v>
      </c>
      <c r="J557" s="154">
        <v>45792</v>
      </c>
      <c r="K557" s="153" t="s">
        <v>48</v>
      </c>
      <c r="L557" s="153"/>
      <c r="M557" s="153" t="s">
        <v>2037</v>
      </c>
      <c r="N557" s="153" t="s">
        <v>49</v>
      </c>
      <c r="O557" s="153" t="s">
        <v>2034</v>
      </c>
      <c r="P557" s="153" t="s">
        <v>3662</v>
      </c>
      <c r="Q557" s="153"/>
      <c r="R557" s="153" t="s">
        <v>50</v>
      </c>
      <c r="S557" s="153"/>
      <c r="T557" s="153" t="s">
        <v>50</v>
      </c>
      <c r="U557" s="136"/>
      <c r="V557" s="136"/>
      <c r="W557" s="136"/>
      <c r="X557" s="97" t="str">
        <f t="shared" si="88"/>
        <v>2023-032 - IH-345 BRIDGE REHABILITATION</v>
      </c>
      <c r="Y557" s="97" t="str">
        <f>IFERROR(VLOOKUP($D557,PM!$A:$H,2,FALSE),"")</f>
        <v>Eric Giebelhaus</v>
      </c>
      <c r="Z557" s="98">
        <f t="shared" si="89"/>
        <v>45792</v>
      </c>
      <c r="AA557" s="98" t="str">
        <f t="shared" si="90"/>
        <v>Thursday</v>
      </c>
      <c r="AB557" s="99" t="str">
        <f t="shared" si="91"/>
        <v>05/17/2025 3:39 PM</v>
      </c>
      <c r="AC557" s="100">
        <f t="shared" si="92"/>
        <v>367</v>
      </c>
      <c r="AD557" s="100" t="str">
        <f t="shared" si="93"/>
        <v>Not Approved On Time</v>
      </c>
      <c r="AE557" s="101">
        <f t="shared" si="94"/>
        <v>4</v>
      </c>
      <c r="AF557" s="124" t="str">
        <f t="shared" si="95"/>
        <v/>
      </c>
      <c r="AG557" s="101" t="str">
        <f t="shared" si="96"/>
        <v>439 6013B - MLPO Prep for Edge</v>
      </c>
      <c r="AH557" s="101" t="str">
        <f t="shared" si="97"/>
        <v>240653 - Ricardo Palmerin</v>
      </c>
      <c r="AI557" s="102" t="str">
        <f t="shared" si="98"/>
        <v>Salvador Aguillon Crew</v>
      </c>
    </row>
    <row r="558" spans="1:35" ht="15.75" x14ac:dyDescent="0.25">
      <c r="A558" s="153">
        <v>605175</v>
      </c>
      <c r="B558" s="153" t="s">
        <v>2045</v>
      </c>
      <c r="C558" s="153" t="s">
        <v>2046</v>
      </c>
      <c r="D558" s="153" t="s">
        <v>73</v>
      </c>
      <c r="E558" s="153" t="s">
        <v>1009</v>
      </c>
      <c r="F558" s="153" t="s">
        <v>3660</v>
      </c>
      <c r="G558" s="153" t="s">
        <v>3661</v>
      </c>
      <c r="H558" s="153" t="s">
        <v>558</v>
      </c>
      <c r="I558" s="153">
        <v>3</v>
      </c>
      <c r="J558" s="154">
        <v>45792</v>
      </c>
      <c r="K558" s="153" t="s">
        <v>48</v>
      </c>
      <c r="L558" s="153"/>
      <c r="M558" s="153" t="s">
        <v>2037</v>
      </c>
      <c r="N558" s="153" t="s">
        <v>49</v>
      </c>
      <c r="O558" s="153" t="s">
        <v>2034</v>
      </c>
      <c r="P558" s="153" t="s">
        <v>3662</v>
      </c>
      <c r="Q558" s="153"/>
      <c r="R558" s="153" t="s">
        <v>50</v>
      </c>
      <c r="S558" s="153"/>
      <c r="T558" s="153" t="s">
        <v>50</v>
      </c>
      <c r="U558" s="136"/>
      <c r="V558" s="136"/>
      <c r="W558" s="136"/>
      <c r="X558" s="97" t="str">
        <f t="shared" si="88"/>
        <v>2023-032 - IH-345 BRIDGE REHABILITATION</v>
      </c>
      <c r="Y558" s="97" t="str">
        <f>IFERROR(VLOOKUP($D558,PM!$A:$H,2,FALSE),"")</f>
        <v>Eric Giebelhaus</v>
      </c>
      <c r="Z558" s="98">
        <f t="shared" si="89"/>
        <v>45792</v>
      </c>
      <c r="AA558" s="98" t="str">
        <f t="shared" si="90"/>
        <v>Thursday</v>
      </c>
      <c r="AB558" s="99" t="str">
        <f t="shared" si="91"/>
        <v>05/17/2025 3:39 PM</v>
      </c>
      <c r="AC558" s="100">
        <f t="shared" si="92"/>
        <v>367</v>
      </c>
      <c r="AD558" s="100" t="str">
        <f t="shared" si="93"/>
        <v>Not Approved On Time</v>
      </c>
      <c r="AE558" s="101">
        <f t="shared" si="94"/>
        <v>3</v>
      </c>
      <c r="AF558" s="124" t="str">
        <f t="shared" si="95"/>
        <v/>
      </c>
      <c r="AG558" s="101" t="str">
        <f t="shared" si="96"/>
        <v>439 6013A - MLPO Final Deck Clean 8 Loc</v>
      </c>
      <c r="AH558" s="101" t="str">
        <f t="shared" si="97"/>
        <v>240653 - Ricardo Palmerin</v>
      </c>
      <c r="AI558" s="102" t="str">
        <f t="shared" si="98"/>
        <v>Salvador Aguillon Crew</v>
      </c>
    </row>
    <row r="559" spans="1:35" ht="15.75" x14ac:dyDescent="0.25">
      <c r="A559" s="153">
        <v>605379</v>
      </c>
      <c r="B559" s="153" t="s">
        <v>2040</v>
      </c>
      <c r="C559" s="153" t="s">
        <v>2041</v>
      </c>
      <c r="D559" s="153" t="s">
        <v>138</v>
      </c>
      <c r="E559" s="153" t="s">
        <v>139</v>
      </c>
      <c r="F559" s="153" t="s">
        <v>3646</v>
      </c>
      <c r="G559" s="153" t="s">
        <v>3647</v>
      </c>
      <c r="H559" s="153" t="s">
        <v>558</v>
      </c>
      <c r="I559" s="153">
        <v>3.5</v>
      </c>
      <c r="J559" s="154">
        <v>45794</v>
      </c>
      <c r="K559" s="153" t="s">
        <v>48</v>
      </c>
      <c r="L559" s="153"/>
      <c r="M559" s="153" t="s">
        <v>2037</v>
      </c>
      <c r="N559" s="153" t="s">
        <v>49</v>
      </c>
      <c r="O559" s="153" t="s">
        <v>2034</v>
      </c>
      <c r="P559" s="153" t="s">
        <v>3668</v>
      </c>
      <c r="Q559" s="153"/>
      <c r="R559" s="153" t="s">
        <v>50</v>
      </c>
      <c r="S559" s="153"/>
      <c r="T559" s="153" t="s">
        <v>50</v>
      </c>
      <c r="U559" s="136"/>
      <c r="V559" s="136"/>
      <c r="W559" s="136"/>
      <c r="X559" s="97" t="str">
        <f t="shared" si="88"/>
        <v>2023-034 - Dallas IH 45 Bridge Maintenanc</v>
      </c>
      <c r="Y559" s="97" t="str">
        <f>IFERROR(VLOOKUP($D559,PM!$A:$H,2,FALSE),"")</f>
        <v>Eric Giebelhaus</v>
      </c>
      <c r="Z559" s="98">
        <f t="shared" si="89"/>
        <v>45794</v>
      </c>
      <c r="AA559" s="98" t="str">
        <f t="shared" si="90"/>
        <v>Saturday</v>
      </c>
      <c r="AB559" s="99" t="str">
        <f t="shared" si="91"/>
        <v>05/18/2025 10:22 PM</v>
      </c>
      <c r="AC559" s="100">
        <f t="shared" si="92"/>
        <v>367</v>
      </c>
      <c r="AD559" s="100" t="str">
        <f t="shared" si="93"/>
        <v>Not Approved On Time</v>
      </c>
      <c r="AE559" s="101">
        <f t="shared" si="94"/>
        <v>3.5</v>
      </c>
      <c r="AF559" s="124" t="str">
        <f t="shared" si="95"/>
        <v/>
      </c>
      <c r="AG559" s="101" t="str">
        <f t="shared" si="96"/>
        <v>439 6017D - CO Prep for Overlay</v>
      </c>
      <c r="AH559" s="101" t="str">
        <f t="shared" si="97"/>
        <v>240802 - Miguel T. Tovar</v>
      </c>
      <c r="AI559" s="102" t="str">
        <f t="shared" si="98"/>
        <v>Salvador Aguillon Crew</v>
      </c>
    </row>
    <row r="560" spans="1:35" ht="15.75" x14ac:dyDescent="0.25">
      <c r="A560" s="153">
        <v>605188</v>
      </c>
      <c r="B560" s="153" t="s">
        <v>2040</v>
      </c>
      <c r="C560" s="153" t="s">
        <v>2041</v>
      </c>
      <c r="D560" s="153" t="s">
        <v>138</v>
      </c>
      <c r="E560" s="153" t="s">
        <v>139</v>
      </c>
      <c r="F560" s="153" t="s">
        <v>3654</v>
      </c>
      <c r="G560" s="153" t="s">
        <v>3655</v>
      </c>
      <c r="H560" s="153" t="s">
        <v>558</v>
      </c>
      <c r="I560" s="153">
        <v>6.5</v>
      </c>
      <c r="J560" s="154">
        <v>45793</v>
      </c>
      <c r="K560" s="153" t="s">
        <v>48</v>
      </c>
      <c r="L560" s="153"/>
      <c r="M560" s="153" t="s">
        <v>2037</v>
      </c>
      <c r="N560" s="153" t="s">
        <v>49</v>
      </c>
      <c r="O560" s="153" t="s">
        <v>2034</v>
      </c>
      <c r="P560" s="153" t="s">
        <v>3656</v>
      </c>
      <c r="Q560" s="153"/>
      <c r="R560" s="153" t="s">
        <v>50</v>
      </c>
      <c r="S560" s="153"/>
      <c r="T560" s="153" t="s">
        <v>50</v>
      </c>
      <c r="U560" s="136"/>
      <c r="V560" s="136"/>
      <c r="W560" s="136"/>
      <c r="X560" s="97" t="str">
        <f t="shared" si="88"/>
        <v>2023-034 - Dallas IH 45 Bridge Maintenanc</v>
      </c>
      <c r="Y560" s="97" t="str">
        <f>IFERROR(VLOOKUP($D560,PM!$A:$H,2,FALSE),"")</f>
        <v>Eric Giebelhaus</v>
      </c>
      <c r="Z560" s="98">
        <f t="shared" si="89"/>
        <v>45793</v>
      </c>
      <c r="AA560" s="98" t="str">
        <f t="shared" si="90"/>
        <v>Friday</v>
      </c>
      <c r="AB560" s="99" t="str">
        <f t="shared" si="91"/>
        <v>05/17/2025 3:47 PM</v>
      </c>
      <c r="AC560" s="100">
        <f t="shared" si="92"/>
        <v>367</v>
      </c>
      <c r="AD560" s="100" t="str">
        <f t="shared" si="93"/>
        <v>Not Approved On Time</v>
      </c>
      <c r="AE560" s="101">
        <f t="shared" si="94"/>
        <v>6.5</v>
      </c>
      <c r="AF560" s="124" t="str">
        <f t="shared" si="95"/>
        <v/>
      </c>
      <c r="AG560" s="101" t="str">
        <f t="shared" si="96"/>
        <v>483 6002A - MILL 1 Milling</v>
      </c>
      <c r="AH560" s="101" t="str">
        <f t="shared" si="97"/>
        <v>240802 - Miguel T. Tovar</v>
      </c>
      <c r="AI560" s="102" t="str">
        <f t="shared" si="98"/>
        <v>Salvador Aguillon Crew</v>
      </c>
    </row>
    <row r="561" spans="1:35" ht="15.75" x14ac:dyDescent="0.25">
      <c r="A561" s="153">
        <v>605189</v>
      </c>
      <c r="B561" s="153" t="s">
        <v>2040</v>
      </c>
      <c r="C561" s="153" t="s">
        <v>2041</v>
      </c>
      <c r="D561" s="153" t="s">
        <v>138</v>
      </c>
      <c r="E561" s="153" t="s">
        <v>139</v>
      </c>
      <c r="F561" s="153" t="s">
        <v>3657</v>
      </c>
      <c r="G561" s="153" t="s">
        <v>3658</v>
      </c>
      <c r="H561" s="153" t="s">
        <v>558</v>
      </c>
      <c r="I561" s="153">
        <v>6.5</v>
      </c>
      <c r="J561" s="154">
        <v>45793</v>
      </c>
      <c r="K561" s="153" t="s">
        <v>48</v>
      </c>
      <c r="L561" s="153"/>
      <c r="M561" s="153" t="s">
        <v>2037</v>
      </c>
      <c r="N561" s="153" t="s">
        <v>49</v>
      </c>
      <c r="O561" s="153" t="s">
        <v>2034</v>
      </c>
      <c r="P561" s="153" t="s">
        <v>3656</v>
      </c>
      <c r="Q561" s="153"/>
      <c r="R561" s="153" t="s">
        <v>50</v>
      </c>
      <c r="S561" s="153"/>
      <c r="T561" s="153" t="s">
        <v>50</v>
      </c>
      <c r="U561" s="136"/>
      <c r="V561" s="136"/>
      <c r="W561" s="136"/>
      <c r="X561" s="97" t="str">
        <f t="shared" si="88"/>
        <v>2023-034 - Dallas IH 45 Bridge Maintenanc</v>
      </c>
      <c r="Y561" s="97" t="str">
        <f>IFERROR(VLOOKUP($D561,PM!$A:$H,2,FALSE),"")</f>
        <v>Eric Giebelhaus</v>
      </c>
      <c r="Z561" s="98">
        <f t="shared" si="89"/>
        <v>45793</v>
      </c>
      <c r="AA561" s="98" t="str">
        <f t="shared" si="90"/>
        <v>Friday</v>
      </c>
      <c r="AB561" s="99" t="str">
        <f t="shared" si="91"/>
        <v>05/17/2025 3:47 PM</v>
      </c>
      <c r="AC561" s="100">
        <f t="shared" si="92"/>
        <v>367</v>
      </c>
      <c r="AD561" s="100" t="str">
        <f t="shared" si="93"/>
        <v>Not Approved On Time</v>
      </c>
      <c r="AE561" s="101">
        <f t="shared" si="94"/>
        <v>6.5</v>
      </c>
      <c r="AF561" s="124" t="str">
        <f t="shared" si="95"/>
        <v/>
      </c>
      <c r="AG561" s="101" t="str">
        <f t="shared" si="96"/>
        <v>483 6021A - HYDRO Support and Clean</v>
      </c>
      <c r="AH561" s="101" t="str">
        <f t="shared" si="97"/>
        <v>240802 - Miguel T. Tovar</v>
      </c>
      <c r="AI561" s="102" t="str">
        <f t="shared" si="98"/>
        <v>Salvador Aguillon Crew</v>
      </c>
    </row>
    <row r="562" spans="1:35" ht="15.75" x14ac:dyDescent="0.25">
      <c r="A562" s="153">
        <v>605377</v>
      </c>
      <c r="B562" s="153" t="s">
        <v>2040</v>
      </c>
      <c r="C562" s="153" t="s">
        <v>2041</v>
      </c>
      <c r="D562" s="153" t="s">
        <v>138</v>
      </c>
      <c r="E562" s="153" t="s">
        <v>139</v>
      </c>
      <c r="F562" s="153" t="s">
        <v>1168</v>
      </c>
      <c r="G562" s="153" t="s">
        <v>1169</v>
      </c>
      <c r="H562" s="153" t="s">
        <v>558</v>
      </c>
      <c r="I562" s="153">
        <v>8</v>
      </c>
      <c r="J562" s="154">
        <v>45794</v>
      </c>
      <c r="K562" s="153" t="s">
        <v>48</v>
      </c>
      <c r="L562" s="153"/>
      <c r="M562" s="153" t="s">
        <v>2037</v>
      </c>
      <c r="N562" s="153" t="s">
        <v>49</v>
      </c>
      <c r="O562" s="153" t="s">
        <v>2034</v>
      </c>
      <c r="P562" s="153" t="s">
        <v>3668</v>
      </c>
      <c r="Q562" s="153"/>
      <c r="R562" s="153" t="s">
        <v>50</v>
      </c>
      <c r="S562" s="153"/>
      <c r="T562" s="153" t="s">
        <v>50</v>
      </c>
      <c r="U562" s="136"/>
      <c r="V562" s="136"/>
      <c r="W562" s="136"/>
      <c r="X562" s="97" t="str">
        <f t="shared" si="88"/>
        <v>2023-034 - Dallas IH 45 Bridge Maintenanc</v>
      </c>
      <c r="Y562" s="97" t="str">
        <f>IFERROR(VLOOKUP($D562,PM!$A:$H,2,FALSE),"")</f>
        <v>Eric Giebelhaus</v>
      </c>
      <c r="Z562" s="98">
        <f t="shared" si="89"/>
        <v>45794</v>
      </c>
      <c r="AA562" s="98" t="str">
        <f t="shared" si="90"/>
        <v>Saturday</v>
      </c>
      <c r="AB562" s="99" t="str">
        <f t="shared" si="91"/>
        <v>05/18/2025 10:22 PM</v>
      </c>
      <c r="AC562" s="100">
        <f t="shared" si="92"/>
        <v>367</v>
      </c>
      <c r="AD562" s="100" t="str">
        <f t="shared" si="93"/>
        <v>Not Approved On Time</v>
      </c>
      <c r="AE562" s="101">
        <f t="shared" si="94"/>
        <v>8</v>
      </c>
      <c r="AF562" s="124" t="str">
        <f t="shared" si="95"/>
        <v/>
      </c>
      <c r="AG562" s="101" t="str">
        <f t="shared" si="96"/>
        <v>439 6017G - CO Pour</v>
      </c>
      <c r="AH562" s="101" t="str">
        <f t="shared" si="97"/>
        <v>240802 - Miguel T. Tovar</v>
      </c>
      <c r="AI562" s="102" t="str">
        <f t="shared" si="98"/>
        <v>Salvador Aguillon Crew</v>
      </c>
    </row>
    <row r="563" spans="1:35" ht="15.75" x14ac:dyDescent="0.25">
      <c r="A563" s="153">
        <v>605170</v>
      </c>
      <c r="B563" s="153" t="s">
        <v>2040</v>
      </c>
      <c r="C563" s="153" t="s">
        <v>2041</v>
      </c>
      <c r="D563" s="153" t="s">
        <v>73</v>
      </c>
      <c r="E563" s="153" t="s">
        <v>1009</v>
      </c>
      <c r="F563" s="153" t="s">
        <v>3660</v>
      </c>
      <c r="G563" s="153" t="s">
        <v>3661</v>
      </c>
      <c r="H563" s="153" t="s">
        <v>558</v>
      </c>
      <c r="I563" s="153">
        <v>3</v>
      </c>
      <c r="J563" s="154">
        <v>45792</v>
      </c>
      <c r="K563" s="153" t="s">
        <v>48</v>
      </c>
      <c r="L563" s="153"/>
      <c r="M563" s="153" t="s">
        <v>2037</v>
      </c>
      <c r="N563" s="153" t="s">
        <v>49</v>
      </c>
      <c r="O563" s="153" t="s">
        <v>2034</v>
      </c>
      <c r="P563" s="153" t="s">
        <v>3662</v>
      </c>
      <c r="Q563" s="153"/>
      <c r="R563" s="153" t="s">
        <v>50</v>
      </c>
      <c r="S563" s="153"/>
      <c r="T563" s="153" t="s">
        <v>50</v>
      </c>
      <c r="U563" s="136"/>
      <c r="V563" s="136"/>
      <c r="W563" s="136"/>
      <c r="X563" s="97" t="str">
        <f t="shared" si="88"/>
        <v>2023-032 - IH-345 BRIDGE REHABILITATION</v>
      </c>
      <c r="Y563" s="97" t="str">
        <f>IFERROR(VLOOKUP($D563,PM!$A:$H,2,FALSE),"")</f>
        <v>Eric Giebelhaus</v>
      </c>
      <c r="Z563" s="98">
        <f t="shared" si="89"/>
        <v>45792</v>
      </c>
      <c r="AA563" s="98" t="str">
        <f t="shared" si="90"/>
        <v>Thursday</v>
      </c>
      <c r="AB563" s="99" t="str">
        <f t="shared" si="91"/>
        <v>05/17/2025 3:39 PM</v>
      </c>
      <c r="AC563" s="100">
        <f t="shared" si="92"/>
        <v>367</v>
      </c>
      <c r="AD563" s="100" t="str">
        <f t="shared" si="93"/>
        <v>Not Approved On Time</v>
      </c>
      <c r="AE563" s="101">
        <f t="shared" si="94"/>
        <v>3</v>
      </c>
      <c r="AF563" s="124" t="str">
        <f t="shared" si="95"/>
        <v/>
      </c>
      <c r="AG563" s="101" t="str">
        <f t="shared" si="96"/>
        <v>439 6013A - MLPO Final Deck Clean 8 Loc</v>
      </c>
      <c r="AH563" s="101" t="str">
        <f t="shared" si="97"/>
        <v>240802 - Miguel T. Tovar</v>
      </c>
      <c r="AI563" s="102" t="str">
        <f t="shared" si="98"/>
        <v>Salvador Aguillon Crew</v>
      </c>
    </row>
    <row r="564" spans="1:35" ht="15.75" x14ac:dyDescent="0.25">
      <c r="A564" s="153">
        <v>605171</v>
      </c>
      <c r="B564" s="153" t="s">
        <v>2040</v>
      </c>
      <c r="C564" s="153" t="s">
        <v>2041</v>
      </c>
      <c r="D564" s="153" t="s">
        <v>73</v>
      </c>
      <c r="E564" s="153" t="s">
        <v>1009</v>
      </c>
      <c r="F564" s="153" t="s">
        <v>3663</v>
      </c>
      <c r="G564" s="153" t="s">
        <v>3664</v>
      </c>
      <c r="H564" s="153" t="s">
        <v>558</v>
      </c>
      <c r="I564" s="153">
        <v>4</v>
      </c>
      <c r="J564" s="154">
        <v>45792</v>
      </c>
      <c r="K564" s="153" t="s">
        <v>48</v>
      </c>
      <c r="L564" s="153"/>
      <c r="M564" s="153" t="s">
        <v>2037</v>
      </c>
      <c r="N564" s="153" t="s">
        <v>49</v>
      </c>
      <c r="O564" s="153" t="s">
        <v>2034</v>
      </c>
      <c r="P564" s="153" t="s">
        <v>3662</v>
      </c>
      <c r="Q564" s="153"/>
      <c r="R564" s="153" t="s">
        <v>50</v>
      </c>
      <c r="S564" s="153"/>
      <c r="T564" s="153" t="s">
        <v>50</v>
      </c>
      <c r="U564" s="136"/>
      <c r="V564" s="136"/>
      <c r="W564" s="136"/>
      <c r="X564" s="97" t="str">
        <f t="shared" si="88"/>
        <v>2023-032 - IH-345 BRIDGE REHABILITATION</v>
      </c>
      <c r="Y564" s="97" t="str">
        <f>IFERROR(VLOOKUP($D564,PM!$A:$H,2,FALSE),"")</f>
        <v>Eric Giebelhaus</v>
      </c>
      <c r="Z564" s="98">
        <f t="shared" si="89"/>
        <v>45792</v>
      </c>
      <c r="AA564" s="98" t="str">
        <f t="shared" si="90"/>
        <v>Thursday</v>
      </c>
      <c r="AB564" s="99" t="str">
        <f t="shared" si="91"/>
        <v>05/17/2025 3:39 PM</v>
      </c>
      <c r="AC564" s="100">
        <f t="shared" si="92"/>
        <v>367</v>
      </c>
      <c r="AD564" s="100" t="str">
        <f t="shared" si="93"/>
        <v>Not Approved On Time</v>
      </c>
      <c r="AE564" s="101">
        <f t="shared" si="94"/>
        <v>4</v>
      </c>
      <c r="AF564" s="124" t="str">
        <f t="shared" si="95"/>
        <v/>
      </c>
      <c r="AG564" s="101" t="str">
        <f t="shared" si="96"/>
        <v>439 6013B - MLPO Prep for Edge</v>
      </c>
      <c r="AH564" s="101" t="str">
        <f t="shared" si="97"/>
        <v>240802 - Miguel T. Tovar</v>
      </c>
      <c r="AI564" s="102" t="str">
        <f t="shared" si="98"/>
        <v>Salvador Aguillon Crew</v>
      </c>
    </row>
    <row r="565" spans="1:35" ht="15.75" x14ac:dyDescent="0.25">
      <c r="A565" s="153">
        <v>605172</v>
      </c>
      <c r="B565" s="153" t="s">
        <v>2040</v>
      </c>
      <c r="C565" s="153" t="s">
        <v>2041</v>
      </c>
      <c r="D565" s="153" t="s">
        <v>73</v>
      </c>
      <c r="E565" s="153" t="s">
        <v>1009</v>
      </c>
      <c r="F565" s="153" t="s">
        <v>3666</v>
      </c>
      <c r="G565" s="153" t="s">
        <v>3667</v>
      </c>
      <c r="H565" s="153" t="s">
        <v>558</v>
      </c>
      <c r="I565" s="153">
        <v>4.5</v>
      </c>
      <c r="J565" s="154">
        <v>45792</v>
      </c>
      <c r="K565" s="153" t="s">
        <v>48</v>
      </c>
      <c r="L565" s="153"/>
      <c r="M565" s="153" t="s">
        <v>2037</v>
      </c>
      <c r="N565" s="153" t="s">
        <v>49</v>
      </c>
      <c r="O565" s="153" t="s">
        <v>2034</v>
      </c>
      <c r="P565" s="153" t="s">
        <v>3662</v>
      </c>
      <c r="Q565" s="153"/>
      <c r="R565" s="153" t="s">
        <v>50</v>
      </c>
      <c r="S565" s="153"/>
      <c r="T565" s="153" t="s">
        <v>50</v>
      </c>
      <c r="U565" s="136"/>
      <c r="V565" s="136"/>
      <c r="W565" s="136"/>
      <c r="X565" s="97" t="str">
        <f t="shared" si="88"/>
        <v>2023-032 - IH-345 BRIDGE REHABILITATION</v>
      </c>
      <c r="Y565" s="97" t="str">
        <f>IFERROR(VLOOKUP($D565,PM!$A:$H,2,FALSE),"")</f>
        <v>Eric Giebelhaus</v>
      </c>
      <c r="Z565" s="98">
        <f t="shared" si="89"/>
        <v>45792</v>
      </c>
      <c r="AA565" s="98" t="str">
        <f t="shared" si="90"/>
        <v>Thursday</v>
      </c>
      <c r="AB565" s="99" t="str">
        <f t="shared" si="91"/>
        <v>05/17/2025 3:39 PM</v>
      </c>
      <c r="AC565" s="100">
        <f t="shared" si="92"/>
        <v>367</v>
      </c>
      <c r="AD565" s="100" t="str">
        <f t="shared" si="93"/>
        <v>Not Approved On Time</v>
      </c>
      <c r="AE565" s="101">
        <f t="shared" si="94"/>
        <v>4.5</v>
      </c>
      <c r="AF565" s="124" t="str">
        <f t="shared" si="95"/>
        <v/>
      </c>
      <c r="AG565" s="101" t="str">
        <f t="shared" si="96"/>
        <v>439 6013D - MLPO Flint Pour Deck</v>
      </c>
      <c r="AH565" s="101" t="str">
        <f t="shared" si="97"/>
        <v>240802 - Miguel T. Tovar</v>
      </c>
      <c r="AI565" s="102" t="str">
        <f t="shared" si="98"/>
        <v>Salvador Aguillon Crew</v>
      </c>
    </row>
    <row r="566" spans="1:35" ht="15.75" x14ac:dyDescent="0.25">
      <c r="A566" s="153">
        <v>604967</v>
      </c>
      <c r="B566" s="153" t="s">
        <v>950</v>
      </c>
      <c r="C566" s="153" t="s">
        <v>951</v>
      </c>
      <c r="D566" s="153" t="s">
        <v>112</v>
      </c>
      <c r="E566" s="153" t="s">
        <v>113</v>
      </c>
      <c r="F566" s="153" t="s">
        <v>1184</v>
      </c>
      <c r="G566" s="153" t="s">
        <v>1185</v>
      </c>
      <c r="H566" s="153" t="s">
        <v>558</v>
      </c>
      <c r="I566" s="153">
        <v>7</v>
      </c>
      <c r="J566" s="154">
        <v>45793</v>
      </c>
      <c r="K566" s="153" t="s">
        <v>48</v>
      </c>
      <c r="L566" s="153"/>
      <c r="M566" s="153" t="s">
        <v>118</v>
      </c>
      <c r="N566" s="153" t="s">
        <v>72</v>
      </c>
      <c r="O566" s="153" t="s">
        <v>588</v>
      </c>
      <c r="P566" s="153" t="s">
        <v>3669</v>
      </c>
      <c r="Q566" s="153"/>
      <c r="R566" s="153" t="s">
        <v>50</v>
      </c>
      <c r="S566" s="153"/>
      <c r="T566" s="153" t="s">
        <v>50</v>
      </c>
      <c r="U566" s="136"/>
      <c r="V566" s="136"/>
      <c r="W566" s="136"/>
      <c r="X566" s="97" t="str">
        <f t="shared" si="88"/>
        <v>2023-007 - Ector BI 20E Rehab Roadway</v>
      </c>
      <c r="Y566" s="97" t="str">
        <f>IFERROR(VLOOKUP($D566,PM!$A:$H,2,FALSE),"")</f>
        <v>Bikhyat Adhikari</v>
      </c>
      <c r="Z566" s="98">
        <f t="shared" si="89"/>
        <v>45793</v>
      </c>
      <c r="AA566" s="98" t="str">
        <f t="shared" si="90"/>
        <v>Friday</v>
      </c>
      <c r="AB566" s="99" t="str">
        <f t="shared" si="91"/>
        <v>05/16/2025 9:34 PM</v>
      </c>
      <c r="AC566" s="100">
        <f t="shared" si="92"/>
        <v>367</v>
      </c>
      <c r="AD566" s="100" t="str">
        <f t="shared" si="93"/>
        <v>Not Approved On Time</v>
      </c>
      <c r="AE566" s="101">
        <f t="shared" si="94"/>
        <v>7</v>
      </c>
      <c r="AF566" s="124" t="str">
        <f t="shared" si="95"/>
        <v/>
      </c>
      <c r="AG566" s="101" t="str">
        <f t="shared" si="96"/>
        <v>110 6001B - FG Subgrade Mainline</v>
      </c>
      <c r="AH566" s="101" t="str">
        <f t="shared" si="97"/>
        <v>240008 - Eliam Hernandez</v>
      </c>
      <c r="AI566" s="102" t="str">
        <f t="shared" si="98"/>
        <v>Jorge Flores's Crew</v>
      </c>
    </row>
    <row r="567" spans="1:35" ht="15.75" x14ac:dyDescent="0.25">
      <c r="A567" s="153">
        <v>605294</v>
      </c>
      <c r="B567" s="153" t="s">
        <v>950</v>
      </c>
      <c r="C567" s="153" t="s">
        <v>951</v>
      </c>
      <c r="D567" s="153" t="s">
        <v>112</v>
      </c>
      <c r="E567" s="153" t="s">
        <v>113</v>
      </c>
      <c r="F567" s="153" t="s">
        <v>1184</v>
      </c>
      <c r="G567" s="153" t="s">
        <v>1185</v>
      </c>
      <c r="H567" s="153" t="s">
        <v>558</v>
      </c>
      <c r="I567" s="153">
        <v>7</v>
      </c>
      <c r="J567" s="154">
        <v>45794</v>
      </c>
      <c r="K567" s="153" t="s">
        <v>48</v>
      </c>
      <c r="L567" s="153"/>
      <c r="M567" s="153" t="s">
        <v>118</v>
      </c>
      <c r="N567" s="153" t="s">
        <v>72</v>
      </c>
      <c r="O567" s="153" t="s">
        <v>588</v>
      </c>
      <c r="P567" s="153" t="s">
        <v>3670</v>
      </c>
      <c r="Q567" s="153"/>
      <c r="R567" s="153" t="s">
        <v>50</v>
      </c>
      <c r="S567" s="153"/>
      <c r="T567" s="153" t="s">
        <v>50</v>
      </c>
      <c r="U567" s="136"/>
      <c r="V567" s="136"/>
      <c r="W567" s="136"/>
      <c r="X567" s="97" t="str">
        <f t="shared" si="88"/>
        <v>2023-007 - Ector BI 20E Rehab Roadway</v>
      </c>
      <c r="Y567" s="97" t="str">
        <f>IFERROR(VLOOKUP($D567,PM!$A:$H,2,FALSE),"")</f>
        <v>Bikhyat Adhikari</v>
      </c>
      <c r="Z567" s="98">
        <f t="shared" si="89"/>
        <v>45794</v>
      </c>
      <c r="AA567" s="98" t="str">
        <f t="shared" si="90"/>
        <v>Saturday</v>
      </c>
      <c r="AB567" s="99" t="str">
        <f t="shared" si="91"/>
        <v>05/18/2025 3:50 PM</v>
      </c>
      <c r="AC567" s="100">
        <f t="shared" si="92"/>
        <v>367</v>
      </c>
      <c r="AD567" s="100" t="str">
        <f t="shared" si="93"/>
        <v>Not Approved On Time</v>
      </c>
      <c r="AE567" s="101">
        <f t="shared" si="94"/>
        <v>7</v>
      </c>
      <c r="AF567" s="124" t="str">
        <f t="shared" si="95"/>
        <v/>
      </c>
      <c r="AG567" s="101" t="str">
        <f t="shared" si="96"/>
        <v>110 6001B - FG Subgrade Mainline</v>
      </c>
      <c r="AH567" s="101" t="str">
        <f t="shared" si="97"/>
        <v>240008 - Eliam Hernandez</v>
      </c>
      <c r="AI567" s="102" t="str">
        <f t="shared" si="98"/>
        <v>Jorge Flores's Crew</v>
      </c>
    </row>
    <row r="568" spans="1:35" ht="15.75" x14ac:dyDescent="0.25">
      <c r="A568" s="153">
        <v>604962</v>
      </c>
      <c r="B568" s="153" t="s">
        <v>950</v>
      </c>
      <c r="C568" s="153" t="s">
        <v>951</v>
      </c>
      <c r="D568" s="153" t="s">
        <v>112</v>
      </c>
      <c r="E568" s="153" t="s">
        <v>113</v>
      </c>
      <c r="F568" s="153" t="s">
        <v>3557</v>
      </c>
      <c r="G568" s="153" t="s">
        <v>3558</v>
      </c>
      <c r="H568" s="153" t="s">
        <v>558</v>
      </c>
      <c r="I568" s="153">
        <v>5</v>
      </c>
      <c r="J568" s="154">
        <v>45793</v>
      </c>
      <c r="K568" s="153" t="s">
        <v>48</v>
      </c>
      <c r="L568" s="153"/>
      <c r="M568" s="153" t="s">
        <v>118</v>
      </c>
      <c r="N568" s="153" t="s">
        <v>72</v>
      </c>
      <c r="O568" s="153" t="s">
        <v>588</v>
      </c>
      <c r="P568" s="153" t="s">
        <v>3671</v>
      </c>
      <c r="Q568" s="153"/>
      <c r="R568" s="153" t="s">
        <v>50</v>
      </c>
      <c r="S568" s="153"/>
      <c r="T568" s="153" t="s">
        <v>50</v>
      </c>
      <c r="U568" s="136"/>
      <c r="V568" s="136"/>
      <c r="W568" s="136"/>
      <c r="X568" s="97" t="str">
        <f t="shared" si="88"/>
        <v>2023-007 - Ector BI 20E Rehab Roadway</v>
      </c>
      <c r="Y568" s="97" t="str">
        <f>IFERROR(VLOOKUP($D568,PM!$A:$H,2,FALSE),"")</f>
        <v>Bikhyat Adhikari</v>
      </c>
      <c r="Z568" s="98">
        <f t="shared" si="89"/>
        <v>45793</v>
      </c>
      <c r="AA568" s="98" t="str">
        <f t="shared" si="90"/>
        <v>Friday</v>
      </c>
      <c r="AB568" s="99" t="str">
        <f t="shared" si="91"/>
        <v>05/16/2025 9:33 PM</v>
      </c>
      <c r="AC568" s="100">
        <f t="shared" si="92"/>
        <v>367</v>
      </c>
      <c r="AD568" s="100" t="str">
        <f t="shared" si="93"/>
        <v>Not Approved On Time</v>
      </c>
      <c r="AE568" s="101">
        <f t="shared" si="94"/>
        <v>5</v>
      </c>
      <c r="AF568" s="124" t="str">
        <f t="shared" si="95"/>
        <v/>
      </c>
      <c r="AG568" s="101" t="str">
        <f t="shared" si="96"/>
        <v>132 6007A - Cut Place TY D Common Truck Ha</v>
      </c>
      <c r="AH568" s="101" t="str">
        <f t="shared" si="97"/>
        <v>240008 - Eliam Hernandez</v>
      </c>
      <c r="AI568" s="102" t="str">
        <f t="shared" si="98"/>
        <v>Jorge Flores's Crew</v>
      </c>
    </row>
    <row r="569" spans="1:35" ht="15.75" x14ac:dyDescent="0.25">
      <c r="A569" s="153">
        <v>604965</v>
      </c>
      <c r="B569" s="153" t="s">
        <v>991</v>
      </c>
      <c r="C569" s="153" t="s">
        <v>992</v>
      </c>
      <c r="D569" s="153" t="s">
        <v>112</v>
      </c>
      <c r="E569" s="153" t="s">
        <v>113</v>
      </c>
      <c r="F569" s="153" t="s">
        <v>1184</v>
      </c>
      <c r="G569" s="153" t="s">
        <v>1185</v>
      </c>
      <c r="H569" s="153" t="s">
        <v>558</v>
      </c>
      <c r="I569" s="153">
        <v>11</v>
      </c>
      <c r="J569" s="154">
        <v>45793</v>
      </c>
      <c r="K569" s="153" t="s">
        <v>48</v>
      </c>
      <c r="L569" s="153"/>
      <c r="M569" s="153" t="s">
        <v>118</v>
      </c>
      <c r="N569" s="153" t="s">
        <v>72</v>
      </c>
      <c r="O569" s="153" t="s">
        <v>588</v>
      </c>
      <c r="P569" s="153" t="s">
        <v>3669</v>
      </c>
      <c r="Q569" s="153"/>
      <c r="R569" s="153" t="s">
        <v>50</v>
      </c>
      <c r="S569" s="153"/>
      <c r="T569" s="153" t="s">
        <v>50</v>
      </c>
      <c r="U569" s="136"/>
      <c r="V569" s="136"/>
      <c r="W569" s="136"/>
      <c r="X569" s="97" t="str">
        <f t="shared" si="88"/>
        <v>2023-007 - Ector BI 20E Rehab Roadway</v>
      </c>
      <c r="Y569" s="97" t="str">
        <f>IFERROR(VLOOKUP($D569,PM!$A:$H,2,FALSE),"")</f>
        <v>Bikhyat Adhikari</v>
      </c>
      <c r="Z569" s="98">
        <f t="shared" si="89"/>
        <v>45793</v>
      </c>
      <c r="AA569" s="98" t="str">
        <f t="shared" si="90"/>
        <v>Friday</v>
      </c>
      <c r="AB569" s="99" t="str">
        <f t="shared" si="91"/>
        <v>05/16/2025 9:34 PM</v>
      </c>
      <c r="AC569" s="100">
        <f t="shared" si="92"/>
        <v>367</v>
      </c>
      <c r="AD569" s="100" t="str">
        <f t="shared" si="93"/>
        <v>Not Approved On Time</v>
      </c>
      <c r="AE569" s="101">
        <f t="shared" si="94"/>
        <v>11</v>
      </c>
      <c r="AF569" s="124" t="str">
        <f t="shared" si="95"/>
        <v/>
      </c>
      <c r="AG569" s="101" t="str">
        <f t="shared" si="96"/>
        <v>110 6001B - FG Subgrade Mainline</v>
      </c>
      <c r="AH569" s="101" t="str">
        <f t="shared" si="97"/>
        <v>340055 - Irael Perez Leyva</v>
      </c>
      <c r="AI569" s="102" t="str">
        <f t="shared" si="98"/>
        <v>Jorge Flores's Crew</v>
      </c>
    </row>
    <row r="570" spans="1:35" ht="15.75" x14ac:dyDescent="0.25">
      <c r="A570" s="153">
        <v>605293</v>
      </c>
      <c r="B570" s="153" t="s">
        <v>991</v>
      </c>
      <c r="C570" s="153" t="s">
        <v>992</v>
      </c>
      <c r="D570" s="153" t="s">
        <v>112</v>
      </c>
      <c r="E570" s="153" t="s">
        <v>113</v>
      </c>
      <c r="F570" s="153" t="s">
        <v>1184</v>
      </c>
      <c r="G570" s="153" t="s">
        <v>1185</v>
      </c>
      <c r="H570" s="153" t="s">
        <v>558</v>
      </c>
      <c r="I570" s="153">
        <v>6.5</v>
      </c>
      <c r="J570" s="154">
        <v>45794</v>
      </c>
      <c r="K570" s="153" t="s">
        <v>48</v>
      </c>
      <c r="L570" s="153"/>
      <c r="M570" s="153" t="s">
        <v>118</v>
      </c>
      <c r="N570" s="153" t="s">
        <v>72</v>
      </c>
      <c r="O570" s="153" t="s">
        <v>588</v>
      </c>
      <c r="P570" s="153" t="s">
        <v>3672</v>
      </c>
      <c r="Q570" s="153"/>
      <c r="R570" s="153" t="s">
        <v>50</v>
      </c>
      <c r="S570" s="153"/>
      <c r="T570" s="153" t="s">
        <v>50</v>
      </c>
      <c r="U570" s="136"/>
      <c r="V570" s="136"/>
      <c r="W570" s="136"/>
      <c r="X570" s="97" t="str">
        <f t="shared" si="88"/>
        <v>2023-007 - Ector BI 20E Rehab Roadway</v>
      </c>
      <c r="Y570" s="97" t="str">
        <f>IFERROR(VLOOKUP($D570,PM!$A:$H,2,FALSE),"")</f>
        <v>Bikhyat Adhikari</v>
      </c>
      <c r="Z570" s="98">
        <f t="shared" si="89"/>
        <v>45794</v>
      </c>
      <c r="AA570" s="98" t="str">
        <f t="shared" si="90"/>
        <v>Saturday</v>
      </c>
      <c r="AB570" s="99" t="str">
        <f t="shared" si="91"/>
        <v>05/18/2025 3:49 PM</v>
      </c>
      <c r="AC570" s="100">
        <f t="shared" si="92"/>
        <v>367</v>
      </c>
      <c r="AD570" s="100" t="str">
        <f t="shared" si="93"/>
        <v>Not Approved On Time</v>
      </c>
      <c r="AE570" s="101">
        <f t="shared" si="94"/>
        <v>6.5</v>
      </c>
      <c r="AF570" s="124" t="str">
        <f t="shared" si="95"/>
        <v/>
      </c>
      <c r="AG570" s="101" t="str">
        <f t="shared" si="96"/>
        <v>110 6001B - FG Subgrade Mainline</v>
      </c>
      <c r="AH570" s="101" t="str">
        <f t="shared" si="97"/>
        <v>340055 - Irael Perez Leyva</v>
      </c>
      <c r="AI570" s="102" t="str">
        <f t="shared" si="98"/>
        <v>Jorge Flores's Crew</v>
      </c>
    </row>
    <row r="571" spans="1:35" ht="15.75" x14ac:dyDescent="0.25">
      <c r="A571" s="153">
        <v>604968</v>
      </c>
      <c r="B571" s="153" t="s">
        <v>991</v>
      </c>
      <c r="C571" s="153" t="s">
        <v>992</v>
      </c>
      <c r="D571" s="153" t="s">
        <v>112</v>
      </c>
      <c r="E571" s="153" t="s">
        <v>113</v>
      </c>
      <c r="F571" s="153" t="s">
        <v>3673</v>
      </c>
      <c r="G571" s="153" t="s">
        <v>3674</v>
      </c>
      <c r="H571" s="153" t="s">
        <v>558</v>
      </c>
      <c r="I571" s="153">
        <v>1</v>
      </c>
      <c r="J571" s="154">
        <v>45793</v>
      </c>
      <c r="K571" s="153" t="s">
        <v>48</v>
      </c>
      <c r="L571" s="153"/>
      <c r="M571" s="153" t="s">
        <v>118</v>
      </c>
      <c r="N571" s="153" t="s">
        <v>72</v>
      </c>
      <c r="O571" s="153" t="s">
        <v>588</v>
      </c>
      <c r="P571" s="153" t="s">
        <v>3669</v>
      </c>
      <c r="Q571" s="153"/>
      <c r="R571" s="153" t="s">
        <v>50</v>
      </c>
      <c r="S571" s="153"/>
      <c r="T571" s="153" t="s">
        <v>50</v>
      </c>
      <c r="U571" s="136"/>
      <c r="V571" s="136"/>
      <c r="W571" s="136"/>
      <c r="X571" s="97" t="str">
        <f t="shared" si="88"/>
        <v>2023-007 - Ector BI 20E Rehab Roadway</v>
      </c>
      <c r="Y571" s="97" t="str">
        <f>IFERROR(VLOOKUP($D571,PM!$A:$H,2,FALSE),"")</f>
        <v>Bikhyat Adhikari</v>
      </c>
      <c r="Z571" s="98">
        <f t="shared" si="89"/>
        <v>45793</v>
      </c>
      <c r="AA571" s="98" t="str">
        <f t="shared" si="90"/>
        <v>Friday</v>
      </c>
      <c r="AB571" s="99" t="str">
        <f t="shared" si="91"/>
        <v>05/16/2025 9:34 PM</v>
      </c>
      <c r="AC571" s="100">
        <f t="shared" si="92"/>
        <v>367</v>
      </c>
      <c r="AD571" s="100" t="str">
        <f t="shared" si="93"/>
        <v>Not Approved On Time</v>
      </c>
      <c r="AE571" s="101">
        <f t="shared" si="94"/>
        <v>1</v>
      </c>
      <c r="AF571" s="124" t="str">
        <f t="shared" si="95"/>
        <v/>
      </c>
      <c r="AG571" s="101" t="str">
        <f t="shared" si="96"/>
        <v>216 6001A - PROOF ROLLING</v>
      </c>
      <c r="AH571" s="101" t="str">
        <f t="shared" si="97"/>
        <v>340055 - Irael Perez Leyva</v>
      </c>
      <c r="AI571" s="102" t="str">
        <f t="shared" si="98"/>
        <v>Jorge Flores's Crew</v>
      </c>
    </row>
    <row r="572" spans="1:35" ht="15.75" x14ac:dyDescent="0.25">
      <c r="A572" s="153">
        <v>605295</v>
      </c>
      <c r="B572" s="153" t="s">
        <v>993</v>
      </c>
      <c r="C572" s="153" t="s">
        <v>994</v>
      </c>
      <c r="D572" s="153" t="s">
        <v>112</v>
      </c>
      <c r="E572" s="153" t="s">
        <v>113</v>
      </c>
      <c r="F572" s="153" t="s">
        <v>1184</v>
      </c>
      <c r="G572" s="153" t="s">
        <v>1185</v>
      </c>
      <c r="H572" s="153" t="s">
        <v>558</v>
      </c>
      <c r="I572" s="153">
        <v>6</v>
      </c>
      <c r="J572" s="154">
        <v>45794</v>
      </c>
      <c r="K572" s="153" t="s">
        <v>48</v>
      </c>
      <c r="L572" s="153"/>
      <c r="M572" s="153" t="s">
        <v>118</v>
      </c>
      <c r="N572" s="153" t="s">
        <v>72</v>
      </c>
      <c r="O572" s="153" t="s">
        <v>588</v>
      </c>
      <c r="P572" s="153" t="s">
        <v>3670</v>
      </c>
      <c r="Q572" s="153"/>
      <c r="R572" s="153" t="s">
        <v>50</v>
      </c>
      <c r="S572" s="153"/>
      <c r="T572" s="153" t="s">
        <v>50</v>
      </c>
      <c r="U572" s="136"/>
      <c r="V572" s="136"/>
      <c r="W572" s="136"/>
      <c r="X572" s="97" t="str">
        <f t="shared" si="88"/>
        <v>2023-007 - Ector BI 20E Rehab Roadway</v>
      </c>
      <c r="Y572" s="97" t="str">
        <f>IFERROR(VLOOKUP($D572,PM!$A:$H,2,FALSE),"")</f>
        <v>Bikhyat Adhikari</v>
      </c>
      <c r="Z572" s="98">
        <f t="shared" si="89"/>
        <v>45794</v>
      </c>
      <c r="AA572" s="98" t="str">
        <f t="shared" si="90"/>
        <v>Saturday</v>
      </c>
      <c r="AB572" s="99" t="str">
        <f t="shared" si="91"/>
        <v>05/18/2025 3:50 PM</v>
      </c>
      <c r="AC572" s="100">
        <f t="shared" si="92"/>
        <v>367</v>
      </c>
      <c r="AD572" s="100" t="str">
        <f t="shared" si="93"/>
        <v>Not Approved On Time</v>
      </c>
      <c r="AE572" s="101">
        <f t="shared" si="94"/>
        <v>6</v>
      </c>
      <c r="AF572" s="124" t="str">
        <f t="shared" si="95"/>
        <v/>
      </c>
      <c r="AG572" s="101" t="str">
        <f t="shared" si="96"/>
        <v>110 6001B - FG Subgrade Mainline</v>
      </c>
      <c r="AH572" s="101" t="str">
        <f t="shared" si="97"/>
        <v>340058 - Edgar P. Castillo Andrade</v>
      </c>
      <c r="AI572" s="102" t="str">
        <f t="shared" si="98"/>
        <v>Jorge Flores's Crew</v>
      </c>
    </row>
    <row r="573" spans="1:35" ht="15.75" x14ac:dyDescent="0.25">
      <c r="A573" s="153">
        <v>604963</v>
      </c>
      <c r="B573" s="153" t="s">
        <v>993</v>
      </c>
      <c r="C573" s="153" t="s">
        <v>994</v>
      </c>
      <c r="D573" s="153" t="s">
        <v>112</v>
      </c>
      <c r="E573" s="153" t="s">
        <v>113</v>
      </c>
      <c r="F573" s="153" t="s">
        <v>3557</v>
      </c>
      <c r="G573" s="153" t="s">
        <v>3558</v>
      </c>
      <c r="H573" s="153" t="s">
        <v>558</v>
      </c>
      <c r="I573" s="153">
        <v>5</v>
      </c>
      <c r="J573" s="154">
        <v>45793</v>
      </c>
      <c r="K573" s="153" t="s">
        <v>48</v>
      </c>
      <c r="L573" s="153"/>
      <c r="M573" s="153" t="s">
        <v>118</v>
      </c>
      <c r="N573" s="153" t="s">
        <v>72</v>
      </c>
      <c r="O573" s="153" t="s">
        <v>588</v>
      </c>
      <c r="P573" s="153" t="s">
        <v>3671</v>
      </c>
      <c r="Q573" s="153"/>
      <c r="R573" s="153" t="s">
        <v>50</v>
      </c>
      <c r="S573" s="153"/>
      <c r="T573" s="153" t="s">
        <v>50</v>
      </c>
      <c r="U573" s="136"/>
      <c r="V573" s="136"/>
      <c r="W573" s="136"/>
      <c r="X573" s="97" t="str">
        <f t="shared" si="88"/>
        <v>2023-007 - Ector BI 20E Rehab Roadway</v>
      </c>
      <c r="Y573" s="97" t="str">
        <f>IFERROR(VLOOKUP($D573,PM!$A:$H,2,FALSE),"")</f>
        <v>Bikhyat Adhikari</v>
      </c>
      <c r="Z573" s="98">
        <f t="shared" si="89"/>
        <v>45793</v>
      </c>
      <c r="AA573" s="98" t="str">
        <f t="shared" si="90"/>
        <v>Friday</v>
      </c>
      <c r="AB573" s="99" t="str">
        <f t="shared" si="91"/>
        <v>05/16/2025 9:33 PM</v>
      </c>
      <c r="AC573" s="100">
        <f t="shared" si="92"/>
        <v>367</v>
      </c>
      <c r="AD573" s="100" t="str">
        <f t="shared" si="93"/>
        <v>Not Approved On Time</v>
      </c>
      <c r="AE573" s="101">
        <f t="shared" si="94"/>
        <v>5</v>
      </c>
      <c r="AF573" s="124" t="str">
        <f t="shared" si="95"/>
        <v/>
      </c>
      <c r="AG573" s="101" t="str">
        <f t="shared" si="96"/>
        <v>132 6007A - Cut Place TY D Common Truck Ha</v>
      </c>
      <c r="AH573" s="101" t="str">
        <f t="shared" si="97"/>
        <v>340058 - Edgar P. Castillo Andrade</v>
      </c>
      <c r="AI573" s="102" t="str">
        <f t="shared" si="98"/>
        <v>Jorge Flores's Crew</v>
      </c>
    </row>
    <row r="574" spans="1:35" ht="15.75" x14ac:dyDescent="0.25">
      <c r="A574" s="153">
        <v>604966</v>
      </c>
      <c r="B574" s="153" t="s">
        <v>993</v>
      </c>
      <c r="C574" s="153" t="s">
        <v>994</v>
      </c>
      <c r="D574" s="153" t="s">
        <v>112</v>
      </c>
      <c r="E574" s="153" t="s">
        <v>113</v>
      </c>
      <c r="F574" s="153" t="s">
        <v>1184</v>
      </c>
      <c r="G574" s="153" t="s">
        <v>1185</v>
      </c>
      <c r="H574" s="153" t="s">
        <v>558</v>
      </c>
      <c r="I574" s="153">
        <v>7</v>
      </c>
      <c r="J574" s="154">
        <v>45793</v>
      </c>
      <c r="K574" s="153" t="s">
        <v>48</v>
      </c>
      <c r="L574" s="153"/>
      <c r="M574" s="153" t="s">
        <v>118</v>
      </c>
      <c r="N574" s="153" t="s">
        <v>72</v>
      </c>
      <c r="O574" s="153" t="s">
        <v>588</v>
      </c>
      <c r="P574" s="153" t="s">
        <v>3669</v>
      </c>
      <c r="Q574" s="153"/>
      <c r="R574" s="153" t="s">
        <v>50</v>
      </c>
      <c r="S574" s="153"/>
      <c r="T574" s="153" t="s">
        <v>50</v>
      </c>
      <c r="U574" s="136"/>
      <c r="V574" s="136"/>
      <c r="W574" s="136"/>
      <c r="X574" s="97" t="str">
        <f t="shared" si="88"/>
        <v>2023-007 - Ector BI 20E Rehab Roadway</v>
      </c>
      <c r="Y574" s="97" t="str">
        <f>IFERROR(VLOOKUP($D574,PM!$A:$H,2,FALSE),"")</f>
        <v>Bikhyat Adhikari</v>
      </c>
      <c r="Z574" s="98">
        <f t="shared" si="89"/>
        <v>45793</v>
      </c>
      <c r="AA574" s="98" t="str">
        <f t="shared" si="90"/>
        <v>Friday</v>
      </c>
      <c r="AB574" s="99" t="str">
        <f t="shared" si="91"/>
        <v>05/16/2025 9:34 PM</v>
      </c>
      <c r="AC574" s="100">
        <f t="shared" si="92"/>
        <v>367</v>
      </c>
      <c r="AD574" s="100" t="str">
        <f t="shared" si="93"/>
        <v>Not Approved On Time</v>
      </c>
      <c r="AE574" s="101">
        <f t="shared" si="94"/>
        <v>7</v>
      </c>
      <c r="AF574" s="124" t="str">
        <f t="shared" si="95"/>
        <v/>
      </c>
      <c r="AG574" s="101" t="str">
        <f t="shared" si="96"/>
        <v>110 6001B - FG Subgrade Mainline</v>
      </c>
      <c r="AH574" s="101" t="str">
        <f t="shared" si="97"/>
        <v>340058 - Edgar P. Castillo Andrade</v>
      </c>
      <c r="AI574" s="102" t="str">
        <f t="shared" si="98"/>
        <v>Jorge Flores's Crew</v>
      </c>
    </row>
    <row r="575" spans="1:35" ht="15.75" x14ac:dyDescent="0.25">
      <c r="A575" s="153">
        <v>604960</v>
      </c>
      <c r="B575" s="153" t="s">
        <v>2053</v>
      </c>
      <c r="C575" s="153" t="s">
        <v>2054</v>
      </c>
      <c r="D575" s="153" t="s">
        <v>112</v>
      </c>
      <c r="E575" s="153" t="s">
        <v>113</v>
      </c>
      <c r="F575" s="153" t="s">
        <v>1184</v>
      </c>
      <c r="G575" s="153" t="s">
        <v>1185</v>
      </c>
      <c r="H575" s="153" t="s">
        <v>558</v>
      </c>
      <c r="I575" s="153">
        <v>12</v>
      </c>
      <c r="J575" s="154">
        <v>45793</v>
      </c>
      <c r="K575" s="153" t="s">
        <v>48</v>
      </c>
      <c r="L575" s="153"/>
      <c r="M575" s="153" t="s">
        <v>118</v>
      </c>
      <c r="N575" s="153" t="s">
        <v>72</v>
      </c>
      <c r="O575" s="153" t="s">
        <v>588</v>
      </c>
      <c r="P575" s="153" t="s">
        <v>3671</v>
      </c>
      <c r="Q575" s="153"/>
      <c r="R575" s="153" t="s">
        <v>50</v>
      </c>
      <c r="S575" s="153"/>
      <c r="T575" s="153" t="s">
        <v>50</v>
      </c>
      <c r="U575" s="136"/>
      <c r="V575" s="136"/>
      <c r="W575" s="136"/>
      <c r="X575" s="97" t="str">
        <f t="shared" si="88"/>
        <v>2023-007 - Ector BI 20E Rehab Roadway</v>
      </c>
      <c r="Y575" s="97" t="str">
        <f>IFERROR(VLOOKUP($D575,PM!$A:$H,2,FALSE),"")</f>
        <v>Bikhyat Adhikari</v>
      </c>
      <c r="Z575" s="98">
        <f t="shared" si="89"/>
        <v>45793</v>
      </c>
      <c r="AA575" s="98" t="str">
        <f t="shared" si="90"/>
        <v>Friday</v>
      </c>
      <c r="AB575" s="99" t="str">
        <f t="shared" si="91"/>
        <v>05/16/2025 9:33 PM</v>
      </c>
      <c r="AC575" s="100">
        <f t="shared" si="92"/>
        <v>367</v>
      </c>
      <c r="AD575" s="100" t="str">
        <f t="shared" si="93"/>
        <v>Not Approved On Time</v>
      </c>
      <c r="AE575" s="101">
        <f t="shared" si="94"/>
        <v>12</v>
      </c>
      <c r="AF575" s="124" t="str">
        <f t="shared" si="95"/>
        <v/>
      </c>
      <c r="AG575" s="101" t="str">
        <f t="shared" si="96"/>
        <v>110 6001B - FG Subgrade Mainline</v>
      </c>
      <c r="AH575" s="101" t="str">
        <f t="shared" si="97"/>
        <v>340059 - Edgar A. Ruiz Avila</v>
      </c>
      <c r="AI575" s="102" t="str">
        <f t="shared" si="98"/>
        <v>Jorge Flores's Crew</v>
      </c>
    </row>
    <row r="576" spans="1:35" ht="15.75" x14ac:dyDescent="0.25">
      <c r="A576" s="153">
        <v>605291</v>
      </c>
      <c r="B576" s="153" t="s">
        <v>2053</v>
      </c>
      <c r="C576" s="153" t="s">
        <v>2054</v>
      </c>
      <c r="D576" s="153" t="s">
        <v>112</v>
      </c>
      <c r="E576" s="153" t="s">
        <v>113</v>
      </c>
      <c r="F576" s="153" t="s">
        <v>1184</v>
      </c>
      <c r="G576" s="153" t="s">
        <v>1185</v>
      </c>
      <c r="H576" s="153" t="s">
        <v>558</v>
      </c>
      <c r="I576" s="153">
        <v>6</v>
      </c>
      <c r="J576" s="154">
        <v>45794</v>
      </c>
      <c r="K576" s="153" t="s">
        <v>48</v>
      </c>
      <c r="L576" s="153"/>
      <c r="M576" s="153" t="s">
        <v>118</v>
      </c>
      <c r="N576" s="153" t="s">
        <v>72</v>
      </c>
      <c r="O576" s="153" t="s">
        <v>588</v>
      </c>
      <c r="P576" s="153" t="s">
        <v>3672</v>
      </c>
      <c r="Q576" s="153"/>
      <c r="R576" s="153" t="s">
        <v>50</v>
      </c>
      <c r="S576" s="153"/>
      <c r="T576" s="153" t="s">
        <v>50</v>
      </c>
      <c r="U576" s="136"/>
      <c r="V576" s="136"/>
      <c r="W576" s="136"/>
      <c r="X576" s="97" t="str">
        <f t="shared" si="88"/>
        <v>2023-007 - Ector BI 20E Rehab Roadway</v>
      </c>
      <c r="Y576" s="97" t="str">
        <f>IFERROR(VLOOKUP($D576,PM!$A:$H,2,FALSE),"")</f>
        <v>Bikhyat Adhikari</v>
      </c>
      <c r="Z576" s="98">
        <f t="shared" si="89"/>
        <v>45794</v>
      </c>
      <c r="AA576" s="98" t="str">
        <f t="shared" si="90"/>
        <v>Saturday</v>
      </c>
      <c r="AB576" s="99" t="str">
        <f t="shared" si="91"/>
        <v>05/18/2025 3:49 PM</v>
      </c>
      <c r="AC576" s="100">
        <f t="shared" si="92"/>
        <v>367</v>
      </c>
      <c r="AD576" s="100" t="str">
        <f t="shared" si="93"/>
        <v>Not Approved On Time</v>
      </c>
      <c r="AE576" s="101">
        <f t="shared" si="94"/>
        <v>6</v>
      </c>
      <c r="AF576" s="124" t="str">
        <f t="shared" si="95"/>
        <v/>
      </c>
      <c r="AG576" s="101" t="str">
        <f t="shared" si="96"/>
        <v>110 6001B - FG Subgrade Mainline</v>
      </c>
      <c r="AH576" s="101" t="str">
        <f t="shared" si="97"/>
        <v>340059 - Edgar A. Ruiz Avila</v>
      </c>
      <c r="AI576" s="102" t="str">
        <f t="shared" si="98"/>
        <v>Jorge Flores's Crew</v>
      </c>
    </row>
    <row r="577" spans="1:35" ht="15.75" x14ac:dyDescent="0.25">
      <c r="A577" s="153">
        <v>605292</v>
      </c>
      <c r="B577" s="153" t="s">
        <v>792</v>
      </c>
      <c r="C577" s="153" t="s">
        <v>793</v>
      </c>
      <c r="D577" s="153" t="s">
        <v>112</v>
      </c>
      <c r="E577" s="153" t="s">
        <v>113</v>
      </c>
      <c r="F577" s="153" t="s">
        <v>1184</v>
      </c>
      <c r="G577" s="153" t="s">
        <v>1185</v>
      </c>
      <c r="H577" s="153" t="s">
        <v>558</v>
      </c>
      <c r="I577" s="153">
        <v>7</v>
      </c>
      <c r="J577" s="154">
        <v>45794</v>
      </c>
      <c r="K577" s="153" t="s">
        <v>48</v>
      </c>
      <c r="L577" s="153"/>
      <c r="M577" s="153" t="s">
        <v>118</v>
      </c>
      <c r="N577" s="153" t="s">
        <v>72</v>
      </c>
      <c r="O577" s="153" t="s">
        <v>588</v>
      </c>
      <c r="P577" s="153" t="s">
        <v>3672</v>
      </c>
      <c r="Q577" s="153"/>
      <c r="R577" s="153" t="s">
        <v>50</v>
      </c>
      <c r="S577" s="153"/>
      <c r="T577" s="153" t="s">
        <v>50</v>
      </c>
      <c r="U577" s="136"/>
      <c r="V577" s="136"/>
      <c r="W577" s="136"/>
      <c r="X577" s="97" t="str">
        <f t="shared" si="88"/>
        <v>2023-007 - Ector BI 20E Rehab Roadway</v>
      </c>
      <c r="Y577" s="97" t="str">
        <f>IFERROR(VLOOKUP($D577,PM!$A:$H,2,FALSE),"")</f>
        <v>Bikhyat Adhikari</v>
      </c>
      <c r="Z577" s="98">
        <f t="shared" si="89"/>
        <v>45794</v>
      </c>
      <c r="AA577" s="98" t="str">
        <f t="shared" si="90"/>
        <v>Saturday</v>
      </c>
      <c r="AB577" s="99" t="str">
        <f t="shared" si="91"/>
        <v>05/18/2025 3:49 PM</v>
      </c>
      <c r="AC577" s="100">
        <f t="shared" si="92"/>
        <v>367</v>
      </c>
      <c r="AD577" s="100" t="str">
        <f t="shared" si="93"/>
        <v>Not Approved On Time</v>
      </c>
      <c r="AE577" s="101">
        <f t="shared" si="94"/>
        <v>7</v>
      </c>
      <c r="AF577" s="124" t="str">
        <f t="shared" si="95"/>
        <v/>
      </c>
      <c r="AG577" s="101" t="str">
        <f t="shared" si="96"/>
        <v>110 6001B - FG Subgrade Mainline</v>
      </c>
      <c r="AH577" s="101" t="str">
        <f t="shared" si="97"/>
        <v>240400 - Thomas G. Workman</v>
      </c>
      <c r="AI577" s="102" t="str">
        <f t="shared" si="98"/>
        <v>Jorge Flores's Crew</v>
      </c>
    </row>
    <row r="578" spans="1:35" ht="15.75" x14ac:dyDescent="0.25">
      <c r="A578" s="153">
        <v>604964</v>
      </c>
      <c r="B578" s="153" t="s">
        <v>792</v>
      </c>
      <c r="C578" s="153" t="s">
        <v>793</v>
      </c>
      <c r="D578" s="153" t="s">
        <v>112</v>
      </c>
      <c r="E578" s="153" t="s">
        <v>113</v>
      </c>
      <c r="F578" s="153" t="s">
        <v>1184</v>
      </c>
      <c r="G578" s="153" t="s">
        <v>1185</v>
      </c>
      <c r="H578" s="153" t="s">
        <v>558</v>
      </c>
      <c r="I578" s="153">
        <v>12</v>
      </c>
      <c r="J578" s="154">
        <v>45793</v>
      </c>
      <c r="K578" s="153" t="s">
        <v>48</v>
      </c>
      <c r="L578" s="153"/>
      <c r="M578" s="153" t="s">
        <v>118</v>
      </c>
      <c r="N578" s="153" t="s">
        <v>72</v>
      </c>
      <c r="O578" s="153" t="s">
        <v>588</v>
      </c>
      <c r="P578" s="153" t="s">
        <v>3669</v>
      </c>
      <c r="Q578" s="153"/>
      <c r="R578" s="153" t="s">
        <v>50</v>
      </c>
      <c r="S578" s="153"/>
      <c r="T578" s="153" t="s">
        <v>50</v>
      </c>
      <c r="U578" s="136"/>
      <c r="V578" s="136"/>
      <c r="W578" s="136"/>
      <c r="X578" s="97" t="str">
        <f t="shared" si="88"/>
        <v>2023-007 - Ector BI 20E Rehab Roadway</v>
      </c>
      <c r="Y578" s="97" t="str">
        <f>IFERROR(VLOOKUP($D578,PM!$A:$H,2,FALSE),"")</f>
        <v>Bikhyat Adhikari</v>
      </c>
      <c r="Z578" s="98">
        <f t="shared" si="89"/>
        <v>45793</v>
      </c>
      <c r="AA578" s="98" t="str">
        <f t="shared" si="90"/>
        <v>Friday</v>
      </c>
      <c r="AB578" s="99" t="str">
        <f t="shared" si="91"/>
        <v>05/16/2025 9:34 PM</v>
      </c>
      <c r="AC578" s="100">
        <f t="shared" si="92"/>
        <v>367</v>
      </c>
      <c r="AD578" s="100" t="str">
        <f t="shared" si="93"/>
        <v>Not Approved On Time</v>
      </c>
      <c r="AE578" s="101">
        <f t="shared" si="94"/>
        <v>12</v>
      </c>
      <c r="AF578" s="124" t="str">
        <f t="shared" si="95"/>
        <v/>
      </c>
      <c r="AG578" s="101" t="str">
        <f t="shared" si="96"/>
        <v>110 6001B - FG Subgrade Mainline</v>
      </c>
      <c r="AH578" s="101" t="str">
        <f t="shared" si="97"/>
        <v>240400 - Thomas G. Workman</v>
      </c>
      <c r="AI578" s="102" t="str">
        <f t="shared" si="98"/>
        <v>Jorge Flores's Crew</v>
      </c>
    </row>
    <row r="579" spans="1:35" ht="15.75" x14ac:dyDescent="0.25">
      <c r="A579" s="153">
        <v>605033</v>
      </c>
      <c r="B579" s="153" t="s">
        <v>1068</v>
      </c>
      <c r="C579" s="153" t="s">
        <v>1069</v>
      </c>
      <c r="D579" s="153" t="s">
        <v>62</v>
      </c>
      <c r="E579" s="153" t="s">
        <v>63</v>
      </c>
      <c r="F579" s="153" t="s">
        <v>920</v>
      </c>
      <c r="G579" s="153" t="s">
        <v>921</v>
      </c>
      <c r="H579" s="153" t="s">
        <v>558</v>
      </c>
      <c r="I579" s="153">
        <v>8</v>
      </c>
      <c r="J579" s="154">
        <v>45793</v>
      </c>
      <c r="K579" s="153" t="s">
        <v>48</v>
      </c>
      <c r="L579" s="153"/>
      <c r="M579" s="153" t="s">
        <v>928</v>
      </c>
      <c r="N579" s="153" t="s">
        <v>72</v>
      </c>
      <c r="O579" s="153" t="s">
        <v>929</v>
      </c>
      <c r="P579" s="153" t="s">
        <v>3675</v>
      </c>
      <c r="Q579" s="153"/>
      <c r="R579" s="153" t="s">
        <v>50</v>
      </c>
      <c r="S579" s="153"/>
      <c r="T579" s="153" t="s">
        <v>50</v>
      </c>
      <c r="U579" s="136"/>
      <c r="V579" s="136"/>
      <c r="W579" s="136"/>
      <c r="X579" s="97" t="str">
        <f t="shared" si="88"/>
        <v>2023-035 - Harris VA Bridge Rehabs</v>
      </c>
      <c r="Y579" s="97" t="str">
        <f>IFERROR(VLOOKUP($D579,PM!$A:$H,2,FALSE),"")</f>
        <v>Luis A. Morales</v>
      </c>
      <c r="Z579" s="98">
        <f t="shared" si="89"/>
        <v>45793</v>
      </c>
      <c r="AA579" s="98" t="str">
        <f t="shared" si="90"/>
        <v>Friday</v>
      </c>
      <c r="AB579" s="99" t="str">
        <f t="shared" si="91"/>
        <v>05/17/2025 7:21 AM</v>
      </c>
      <c r="AC579" s="100">
        <f t="shared" si="92"/>
        <v>367</v>
      </c>
      <c r="AD579" s="100" t="str">
        <f t="shared" si="93"/>
        <v>Not Approved On Time</v>
      </c>
      <c r="AE579" s="101">
        <f t="shared" si="94"/>
        <v>8</v>
      </c>
      <c r="AF579" s="124" t="str">
        <f t="shared" si="95"/>
        <v/>
      </c>
      <c r="AG579" s="101" t="str">
        <f t="shared" si="96"/>
        <v>9000 100H - PUNCH LIST</v>
      </c>
      <c r="AH579" s="101" t="str">
        <f t="shared" si="97"/>
        <v>440312 - Agapito Castaneda Alonso</v>
      </c>
      <c r="AI579" s="102" t="str">
        <f t="shared" si="98"/>
        <v>Aureliano Reyes Crew</v>
      </c>
    </row>
    <row r="580" spans="1:35" ht="15.75" x14ac:dyDescent="0.25">
      <c r="A580" s="153">
        <v>604680</v>
      </c>
      <c r="B580" s="153" t="s">
        <v>1068</v>
      </c>
      <c r="C580" s="153" t="s">
        <v>1069</v>
      </c>
      <c r="D580" s="153" t="s">
        <v>62</v>
      </c>
      <c r="E580" s="153" t="s">
        <v>63</v>
      </c>
      <c r="F580" s="153" t="s">
        <v>920</v>
      </c>
      <c r="G580" s="153" t="s">
        <v>921</v>
      </c>
      <c r="H580" s="153" t="s">
        <v>558</v>
      </c>
      <c r="I580" s="153">
        <v>8</v>
      </c>
      <c r="J580" s="154">
        <v>45792</v>
      </c>
      <c r="K580" s="153" t="s">
        <v>48</v>
      </c>
      <c r="L580" s="153"/>
      <c r="M580" s="153" t="s">
        <v>928</v>
      </c>
      <c r="N580" s="153" t="s">
        <v>72</v>
      </c>
      <c r="O580" s="153" t="s">
        <v>929</v>
      </c>
      <c r="P580" s="153" t="s">
        <v>3236</v>
      </c>
      <c r="Q580" s="153"/>
      <c r="R580" s="153" t="s">
        <v>50</v>
      </c>
      <c r="S580" s="153"/>
      <c r="T580" s="153" t="s">
        <v>50</v>
      </c>
      <c r="U580" s="136"/>
      <c r="V580" s="136"/>
      <c r="W580" s="136"/>
      <c r="X580" s="97" t="str">
        <f t="shared" si="88"/>
        <v>2023-035 - Harris VA Bridge Rehabs</v>
      </c>
      <c r="Y580" s="97" t="str">
        <f>IFERROR(VLOOKUP($D580,PM!$A:$H,2,FALSE),"")</f>
        <v>Luis A. Morales</v>
      </c>
      <c r="Z580" s="98">
        <f t="shared" si="89"/>
        <v>45792</v>
      </c>
      <c r="AA580" s="98" t="str">
        <f t="shared" si="90"/>
        <v>Thursday</v>
      </c>
      <c r="AB580" s="99" t="str">
        <f t="shared" si="91"/>
        <v>05/16/2025 7:11 AM</v>
      </c>
      <c r="AC580" s="100">
        <f t="shared" si="92"/>
        <v>367</v>
      </c>
      <c r="AD580" s="100" t="str">
        <f t="shared" si="93"/>
        <v>Not Approved On Time</v>
      </c>
      <c r="AE580" s="101">
        <f t="shared" si="94"/>
        <v>8</v>
      </c>
      <c r="AF580" s="124" t="str">
        <f t="shared" si="95"/>
        <v/>
      </c>
      <c r="AG580" s="101" t="str">
        <f t="shared" si="96"/>
        <v>9000 100H - PUNCH LIST</v>
      </c>
      <c r="AH580" s="101" t="str">
        <f t="shared" si="97"/>
        <v>440312 - Agapito Castaneda Alonso</v>
      </c>
      <c r="AI580" s="102" t="str">
        <f t="shared" si="98"/>
        <v>Aureliano Reyes Crew</v>
      </c>
    </row>
    <row r="581" spans="1:35" ht="15.75" x14ac:dyDescent="0.25">
      <c r="A581" s="153">
        <v>605034</v>
      </c>
      <c r="B581" s="153" t="s">
        <v>930</v>
      </c>
      <c r="C581" s="153" t="s">
        <v>929</v>
      </c>
      <c r="D581" s="153" t="s">
        <v>62</v>
      </c>
      <c r="E581" s="153" t="s">
        <v>63</v>
      </c>
      <c r="F581" s="153" t="s">
        <v>920</v>
      </c>
      <c r="G581" s="153" t="s">
        <v>921</v>
      </c>
      <c r="H581" s="153" t="s">
        <v>558</v>
      </c>
      <c r="I581" s="153">
        <v>8</v>
      </c>
      <c r="J581" s="154">
        <v>45793</v>
      </c>
      <c r="K581" s="153" t="s">
        <v>48</v>
      </c>
      <c r="L581" s="153"/>
      <c r="M581" s="153" t="s">
        <v>928</v>
      </c>
      <c r="N581" s="153" t="s">
        <v>72</v>
      </c>
      <c r="O581" s="153" t="s">
        <v>929</v>
      </c>
      <c r="P581" s="153" t="s">
        <v>3675</v>
      </c>
      <c r="Q581" s="153"/>
      <c r="R581" s="153" t="s">
        <v>50</v>
      </c>
      <c r="S581" s="153"/>
      <c r="T581" s="153" t="s">
        <v>50</v>
      </c>
      <c r="U581" s="136"/>
      <c r="V581" s="136"/>
      <c r="W581" s="136"/>
      <c r="X581" s="97" t="str">
        <f t="shared" si="88"/>
        <v>2023-035 - Harris VA Bridge Rehabs</v>
      </c>
      <c r="Y581" s="97" t="str">
        <f>IFERROR(VLOOKUP($D581,PM!$A:$H,2,FALSE),"")</f>
        <v>Luis A. Morales</v>
      </c>
      <c r="Z581" s="98">
        <f t="shared" si="89"/>
        <v>45793</v>
      </c>
      <c r="AA581" s="98" t="str">
        <f t="shared" si="90"/>
        <v>Friday</v>
      </c>
      <c r="AB581" s="99" t="str">
        <f t="shared" si="91"/>
        <v>05/17/2025 7:21 AM</v>
      </c>
      <c r="AC581" s="100">
        <f t="shared" si="92"/>
        <v>367</v>
      </c>
      <c r="AD581" s="100" t="str">
        <f t="shared" si="93"/>
        <v>Not Approved On Time</v>
      </c>
      <c r="AE581" s="101">
        <f t="shared" si="94"/>
        <v>8</v>
      </c>
      <c r="AF581" s="124" t="str">
        <f t="shared" si="95"/>
        <v/>
      </c>
      <c r="AG581" s="101" t="str">
        <f t="shared" si="96"/>
        <v>9000 100H - PUNCH LIST</v>
      </c>
      <c r="AH581" s="101" t="str">
        <f t="shared" si="97"/>
        <v>440273 - Aureliano Reyes</v>
      </c>
      <c r="AI581" s="102" t="str">
        <f t="shared" si="98"/>
        <v>Aureliano Reyes Crew</v>
      </c>
    </row>
    <row r="582" spans="1:35" ht="15.75" x14ac:dyDescent="0.25">
      <c r="A582" s="153">
        <v>604682</v>
      </c>
      <c r="B582" s="153" t="s">
        <v>930</v>
      </c>
      <c r="C582" s="153" t="s">
        <v>929</v>
      </c>
      <c r="D582" s="153" t="s">
        <v>62</v>
      </c>
      <c r="E582" s="153" t="s">
        <v>63</v>
      </c>
      <c r="F582" s="153" t="s">
        <v>920</v>
      </c>
      <c r="G582" s="153" t="s">
        <v>921</v>
      </c>
      <c r="H582" s="153" t="s">
        <v>558</v>
      </c>
      <c r="I582" s="153">
        <v>8</v>
      </c>
      <c r="J582" s="154">
        <v>45792</v>
      </c>
      <c r="K582" s="153" t="s">
        <v>48</v>
      </c>
      <c r="L582" s="153"/>
      <c r="M582" s="153" t="s">
        <v>928</v>
      </c>
      <c r="N582" s="153" t="s">
        <v>72</v>
      </c>
      <c r="O582" s="153" t="s">
        <v>929</v>
      </c>
      <c r="P582" s="153" t="s">
        <v>3236</v>
      </c>
      <c r="Q582" s="153"/>
      <c r="R582" s="153" t="s">
        <v>50</v>
      </c>
      <c r="S582" s="153"/>
      <c r="T582" s="153" t="s">
        <v>50</v>
      </c>
      <c r="U582" s="136"/>
      <c r="V582" s="136"/>
      <c r="W582" s="136"/>
      <c r="X582" s="97" t="str">
        <f t="shared" si="88"/>
        <v>2023-035 - Harris VA Bridge Rehabs</v>
      </c>
      <c r="Y582" s="97" t="str">
        <f>IFERROR(VLOOKUP($D582,PM!$A:$H,2,FALSE),"")</f>
        <v>Luis A. Morales</v>
      </c>
      <c r="Z582" s="98">
        <f t="shared" si="89"/>
        <v>45792</v>
      </c>
      <c r="AA582" s="98" t="str">
        <f t="shared" si="90"/>
        <v>Thursday</v>
      </c>
      <c r="AB582" s="99" t="str">
        <f t="shared" si="91"/>
        <v>05/16/2025 7:11 AM</v>
      </c>
      <c r="AC582" s="100">
        <f t="shared" si="92"/>
        <v>367</v>
      </c>
      <c r="AD582" s="100" t="str">
        <f t="shared" si="93"/>
        <v>Not Approved On Time</v>
      </c>
      <c r="AE582" s="101">
        <f t="shared" si="94"/>
        <v>8</v>
      </c>
      <c r="AF582" s="124" t="str">
        <f t="shared" si="95"/>
        <v/>
      </c>
      <c r="AG582" s="101" t="str">
        <f t="shared" si="96"/>
        <v>9000 100H - PUNCH LIST</v>
      </c>
      <c r="AH582" s="101" t="str">
        <f t="shared" si="97"/>
        <v>440273 - Aureliano Reyes</v>
      </c>
      <c r="AI582" s="102" t="str">
        <f t="shared" si="98"/>
        <v>Aureliano Reyes Crew</v>
      </c>
    </row>
    <row r="583" spans="1:35" ht="15.75" x14ac:dyDescent="0.25">
      <c r="A583" s="153">
        <v>604684</v>
      </c>
      <c r="B583" s="153" t="s">
        <v>2665</v>
      </c>
      <c r="C583" s="153" t="s">
        <v>2666</v>
      </c>
      <c r="D583" s="153" t="s">
        <v>62</v>
      </c>
      <c r="E583" s="153" t="s">
        <v>63</v>
      </c>
      <c r="F583" s="153" t="s">
        <v>920</v>
      </c>
      <c r="G583" s="153" t="s">
        <v>921</v>
      </c>
      <c r="H583" s="153" t="s">
        <v>558</v>
      </c>
      <c r="I583" s="153">
        <v>10</v>
      </c>
      <c r="J583" s="154">
        <v>45792</v>
      </c>
      <c r="K583" s="153" t="s">
        <v>48</v>
      </c>
      <c r="L583" s="153"/>
      <c r="M583" s="153" t="s">
        <v>928</v>
      </c>
      <c r="N583" s="153" t="s">
        <v>72</v>
      </c>
      <c r="O583" s="153" t="s">
        <v>929</v>
      </c>
      <c r="P583" s="153" t="s">
        <v>3236</v>
      </c>
      <c r="Q583" s="153"/>
      <c r="R583" s="153" t="s">
        <v>50</v>
      </c>
      <c r="S583" s="153"/>
      <c r="T583" s="153" t="s">
        <v>50</v>
      </c>
      <c r="U583" s="136"/>
      <c r="V583" s="136"/>
      <c r="W583" s="136"/>
      <c r="X583" s="97" t="str">
        <f t="shared" ref="X583:X646" si="99">$D583&amp;" - "&amp;$E583</f>
        <v>2023-035 - Harris VA Bridge Rehabs</v>
      </c>
      <c r="Y583" s="97" t="str">
        <f>IFERROR(VLOOKUP($D583,PM!$A:$H,2,FALSE),"")</f>
        <v>Luis A. Morales</v>
      </c>
      <c r="Z583" s="98">
        <f t="shared" ref="Z583:Z646" si="100">$J583</f>
        <v>45792</v>
      </c>
      <c r="AA583" s="98" t="str">
        <f t="shared" ref="AA583:AA646" si="101">TEXT($J583,"dddd")</f>
        <v>Thursday</v>
      </c>
      <c r="AB583" s="99" t="str">
        <f t="shared" ref="AB583:AB646" si="102">TEXT(DATE(MID($P583,7,4), LEFT($P583,2), MID($P583,4,2)) + TIME(LEFT(MID($P583,13,5),2), RIGHT(MID($P583,13,5),2), 0), "MM/DD/YYYY h:mm AM/PM")</f>
        <v>05/16/2025 7:11 AM</v>
      </c>
      <c r="AC583" s="100">
        <f t="shared" ref="AC583:AC646" si="103">IFERROR(DATE(LEFT($T583,4), MID($T583,6,2), MID($T583,9,2)) + TIME(MID($T583,12,2), MID($T583,15,2), MID($T583,18,2)),"")</f>
        <v>367</v>
      </c>
      <c r="AD583" s="100" t="str">
        <f t="shared" ref="AD583:AD646" si="104">IF(OR($AB583="1/1/01 12:00 AM", $AB583=""), "Not Approved", IF(VALUE($AB583) &lt;= (VALUE($AC583) + 1 + TIME(9, 0, 0)), "Approved On Time", "Not Approved On Time"))</f>
        <v>Not Approved On Time</v>
      </c>
      <c r="AE583" s="101">
        <f t="shared" ref="AE583:AE646" si="105">$I583</f>
        <v>10</v>
      </c>
      <c r="AF583" s="124" t="str">
        <f t="shared" ref="AF583:AF646" si="106">IF(SUMIF($X$6:$X$2297, "*", $AI$6:$AI$2297) &gt; 0, SUMIFS($AI$6:$AI$2297, $X$6:$X$2297, "Approved On Time") / SUMIF($X$6:$X$2297, "*", $AI$6:$AI$2297), "")</f>
        <v/>
      </c>
      <c r="AG583" s="101" t="str">
        <f t="shared" ref="AG583:AG646" si="107">$F583&amp;" - "&amp;G583</f>
        <v>9000 100H - PUNCH LIST</v>
      </c>
      <c r="AH583" s="101" t="str">
        <f t="shared" ref="AH583:AH646" si="108">$B583&amp;" - "&amp;$C583</f>
        <v>440434 - Esteban Ruiz Almanza</v>
      </c>
      <c r="AI583" s="102" t="str">
        <f t="shared" ref="AI583:AI646" si="109">IF($M583="","",$M583)</f>
        <v>Aureliano Reyes Crew</v>
      </c>
    </row>
    <row r="584" spans="1:35" ht="15.75" x14ac:dyDescent="0.25">
      <c r="A584" s="153">
        <v>605035</v>
      </c>
      <c r="B584" s="153" t="s">
        <v>2665</v>
      </c>
      <c r="C584" s="153" t="s">
        <v>2666</v>
      </c>
      <c r="D584" s="153" t="s">
        <v>62</v>
      </c>
      <c r="E584" s="153" t="s">
        <v>63</v>
      </c>
      <c r="F584" s="153" t="s">
        <v>920</v>
      </c>
      <c r="G584" s="153" t="s">
        <v>921</v>
      </c>
      <c r="H584" s="153" t="s">
        <v>558</v>
      </c>
      <c r="I584" s="153">
        <v>10</v>
      </c>
      <c r="J584" s="154">
        <v>45793</v>
      </c>
      <c r="K584" s="153" t="s">
        <v>48</v>
      </c>
      <c r="L584" s="153"/>
      <c r="M584" s="153" t="s">
        <v>928</v>
      </c>
      <c r="N584" s="153" t="s">
        <v>72</v>
      </c>
      <c r="O584" s="153" t="s">
        <v>929</v>
      </c>
      <c r="P584" s="153" t="s">
        <v>3675</v>
      </c>
      <c r="Q584" s="153"/>
      <c r="R584" s="153" t="s">
        <v>50</v>
      </c>
      <c r="S584" s="153"/>
      <c r="T584" s="153" t="s">
        <v>50</v>
      </c>
      <c r="U584" s="136"/>
      <c r="V584" s="136"/>
      <c r="W584" s="136"/>
      <c r="X584" s="97" t="str">
        <f t="shared" si="99"/>
        <v>2023-035 - Harris VA Bridge Rehabs</v>
      </c>
      <c r="Y584" s="97" t="str">
        <f>IFERROR(VLOOKUP($D584,PM!$A:$H,2,FALSE),"")</f>
        <v>Luis A. Morales</v>
      </c>
      <c r="Z584" s="98">
        <f t="shared" si="100"/>
        <v>45793</v>
      </c>
      <c r="AA584" s="98" t="str">
        <f t="shared" si="101"/>
        <v>Friday</v>
      </c>
      <c r="AB584" s="99" t="str">
        <f t="shared" si="102"/>
        <v>05/17/2025 7:21 AM</v>
      </c>
      <c r="AC584" s="100">
        <f t="shared" si="103"/>
        <v>367</v>
      </c>
      <c r="AD584" s="100" t="str">
        <f t="shared" si="104"/>
        <v>Not Approved On Time</v>
      </c>
      <c r="AE584" s="101">
        <f t="shared" si="105"/>
        <v>10</v>
      </c>
      <c r="AF584" s="124" t="str">
        <f t="shared" si="106"/>
        <v/>
      </c>
      <c r="AG584" s="101" t="str">
        <f t="shared" si="107"/>
        <v>9000 100H - PUNCH LIST</v>
      </c>
      <c r="AH584" s="101" t="str">
        <f t="shared" si="108"/>
        <v>440434 - Esteban Ruiz Almanza</v>
      </c>
      <c r="AI584" s="102" t="str">
        <f t="shared" si="109"/>
        <v>Aureliano Reyes Crew</v>
      </c>
    </row>
    <row r="585" spans="1:35" ht="15.75" x14ac:dyDescent="0.25">
      <c r="A585" s="153">
        <v>605237</v>
      </c>
      <c r="B585" s="153" t="s">
        <v>877</v>
      </c>
      <c r="C585" s="153" t="s">
        <v>878</v>
      </c>
      <c r="D585" s="153" t="s">
        <v>138</v>
      </c>
      <c r="E585" s="153" t="s">
        <v>139</v>
      </c>
      <c r="F585" s="153" t="s">
        <v>1187</v>
      </c>
      <c r="G585" s="153" t="s">
        <v>1188</v>
      </c>
      <c r="H585" s="153" t="s">
        <v>558</v>
      </c>
      <c r="I585" s="153">
        <v>7</v>
      </c>
      <c r="J585" s="154">
        <v>45794</v>
      </c>
      <c r="K585" s="153" t="s">
        <v>48</v>
      </c>
      <c r="L585" s="153"/>
      <c r="M585" s="153" t="s">
        <v>874</v>
      </c>
      <c r="N585" s="153" t="s">
        <v>49</v>
      </c>
      <c r="O585" s="153" t="s">
        <v>880</v>
      </c>
      <c r="P585" s="153" t="s">
        <v>3676</v>
      </c>
      <c r="Q585" s="153"/>
      <c r="R585" s="153" t="s">
        <v>50</v>
      </c>
      <c r="S585" s="153"/>
      <c r="T585" s="153" t="s">
        <v>50</v>
      </c>
      <c r="U585" s="136"/>
      <c r="V585" s="136"/>
      <c r="W585" s="136"/>
      <c r="X585" s="97" t="str">
        <f t="shared" si="99"/>
        <v>2023-034 - Dallas IH 45 Bridge Maintenanc</v>
      </c>
      <c r="Y585" s="97" t="str">
        <f>IFERROR(VLOOKUP($D585,PM!$A:$H,2,FALSE),"")</f>
        <v>Eric Giebelhaus</v>
      </c>
      <c r="Z585" s="98">
        <f t="shared" si="100"/>
        <v>45794</v>
      </c>
      <c r="AA585" s="98" t="str">
        <f t="shared" si="101"/>
        <v>Saturday</v>
      </c>
      <c r="AB585" s="99" t="str">
        <f t="shared" si="102"/>
        <v>05/18/2025 6:40 AM</v>
      </c>
      <c r="AC585" s="100">
        <f t="shared" si="103"/>
        <v>367</v>
      </c>
      <c r="AD585" s="100" t="str">
        <f t="shared" si="104"/>
        <v>Not Approved On Time</v>
      </c>
      <c r="AE585" s="101">
        <f t="shared" si="105"/>
        <v>7</v>
      </c>
      <c r="AF585" s="124" t="str">
        <f t="shared" si="106"/>
        <v/>
      </c>
      <c r="AG585" s="101" t="str">
        <f t="shared" si="107"/>
        <v>4106 6001G - PPC Pour</v>
      </c>
      <c r="AH585" s="101" t="str">
        <f t="shared" si="108"/>
        <v>240800 - Rigoberto Chavez</v>
      </c>
      <c r="AI585" s="102" t="str">
        <f t="shared" si="109"/>
        <v>Josue Martinez</v>
      </c>
    </row>
    <row r="586" spans="1:35" ht="15.75" x14ac:dyDescent="0.25">
      <c r="A586" s="153">
        <v>605238</v>
      </c>
      <c r="B586" s="153" t="s">
        <v>877</v>
      </c>
      <c r="C586" s="153" t="s">
        <v>878</v>
      </c>
      <c r="D586" s="153" t="s">
        <v>138</v>
      </c>
      <c r="E586" s="153" t="s">
        <v>139</v>
      </c>
      <c r="F586" s="153" t="s">
        <v>1635</v>
      </c>
      <c r="G586" s="153" t="s">
        <v>3677</v>
      </c>
      <c r="H586" s="153" t="s">
        <v>558</v>
      </c>
      <c r="I586" s="153">
        <v>7</v>
      </c>
      <c r="J586" s="154">
        <v>45794</v>
      </c>
      <c r="K586" s="153" t="s">
        <v>48</v>
      </c>
      <c r="L586" s="153"/>
      <c r="M586" s="153" t="s">
        <v>874</v>
      </c>
      <c r="N586" s="153" t="s">
        <v>49</v>
      </c>
      <c r="O586" s="153" t="s">
        <v>880</v>
      </c>
      <c r="P586" s="153" t="s">
        <v>3676</v>
      </c>
      <c r="Q586" s="153"/>
      <c r="R586" s="153" t="s">
        <v>50</v>
      </c>
      <c r="S586" s="153"/>
      <c r="T586" s="153" t="s">
        <v>50</v>
      </c>
      <c r="U586" s="136"/>
      <c r="V586" s="136"/>
      <c r="W586" s="136"/>
      <c r="X586" s="97" t="str">
        <f t="shared" si="99"/>
        <v>2023-034 - Dallas IH 45 Bridge Maintenanc</v>
      </c>
      <c r="Y586" s="97" t="str">
        <f>IFERROR(VLOOKUP($D586,PM!$A:$H,2,FALSE),"")</f>
        <v>Eric Giebelhaus</v>
      </c>
      <c r="Z586" s="98">
        <f t="shared" si="100"/>
        <v>45794</v>
      </c>
      <c r="AA586" s="98" t="str">
        <f t="shared" si="101"/>
        <v>Saturday</v>
      </c>
      <c r="AB586" s="99" t="str">
        <f t="shared" si="102"/>
        <v>05/18/2025 6:40 AM</v>
      </c>
      <c r="AC586" s="100">
        <f t="shared" si="103"/>
        <v>367</v>
      </c>
      <c r="AD586" s="100" t="str">
        <f t="shared" si="104"/>
        <v>Not Approved On Time</v>
      </c>
      <c r="AE586" s="101">
        <f t="shared" si="105"/>
        <v>7</v>
      </c>
      <c r="AF586" s="124" t="str">
        <f t="shared" si="106"/>
        <v/>
      </c>
      <c r="AG586" s="101" t="str">
        <f t="shared" si="107"/>
        <v>4106 6001H - PPC Cleanup</v>
      </c>
      <c r="AH586" s="101" t="str">
        <f t="shared" si="108"/>
        <v>240800 - Rigoberto Chavez</v>
      </c>
      <c r="AI586" s="102" t="str">
        <f t="shared" si="109"/>
        <v>Josue Martinez</v>
      </c>
    </row>
    <row r="587" spans="1:35" ht="15.75" x14ac:dyDescent="0.25">
      <c r="A587" s="153">
        <v>605231</v>
      </c>
      <c r="B587" s="153" t="s">
        <v>872</v>
      </c>
      <c r="C587" s="153" t="s">
        <v>873</v>
      </c>
      <c r="D587" s="153" t="s">
        <v>138</v>
      </c>
      <c r="E587" s="153" t="s">
        <v>139</v>
      </c>
      <c r="F587" s="153" t="s">
        <v>1187</v>
      </c>
      <c r="G587" s="153" t="s">
        <v>1188</v>
      </c>
      <c r="H587" s="153" t="s">
        <v>558</v>
      </c>
      <c r="I587" s="153">
        <v>7</v>
      </c>
      <c r="J587" s="154">
        <v>45794</v>
      </c>
      <c r="K587" s="153" t="s">
        <v>48</v>
      </c>
      <c r="L587" s="153"/>
      <c r="M587" s="153" t="s">
        <v>874</v>
      </c>
      <c r="N587" s="153" t="s">
        <v>49</v>
      </c>
      <c r="O587" s="153" t="s">
        <v>880</v>
      </c>
      <c r="P587" s="153" t="s">
        <v>3678</v>
      </c>
      <c r="Q587" s="153"/>
      <c r="R587" s="153" t="s">
        <v>50</v>
      </c>
      <c r="S587" s="153"/>
      <c r="T587" s="153" t="s">
        <v>50</v>
      </c>
      <c r="U587" s="136"/>
      <c r="V587" s="136"/>
      <c r="W587" s="136"/>
      <c r="X587" s="97" t="str">
        <f t="shared" si="99"/>
        <v>2023-034 - Dallas IH 45 Bridge Maintenanc</v>
      </c>
      <c r="Y587" s="97" t="str">
        <f>IFERROR(VLOOKUP($D587,PM!$A:$H,2,FALSE),"")</f>
        <v>Eric Giebelhaus</v>
      </c>
      <c r="Z587" s="98">
        <f t="shared" si="100"/>
        <v>45794</v>
      </c>
      <c r="AA587" s="98" t="str">
        <f t="shared" si="101"/>
        <v>Saturday</v>
      </c>
      <c r="AB587" s="99" t="str">
        <f t="shared" si="102"/>
        <v>05/18/2025 6:39 AM</v>
      </c>
      <c r="AC587" s="100">
        <f t="shared" si="103"/>
        <v>367</v>
      </c>
      <c r="AD587" s="100" t="str">
        <f t="shared" si="104"/>
        <v>Not Approved On Time</v>
      </c>
      <c r="AE587" s="101">
        <f t="shared" si="105"/>
        <v>7</v>
      </c>
      <c r="AF587" s="124" t="str">
        <f t="shared" si="106"/>
        <v/>
      </c>
      <c r="AG587" s="101" t="str">
        <f t="shared" si="107"/>
        <v>4106 6001G - PPC Pour</v>
      </c>
      <c r="AH587" s="101" t="str">
        <f t="shared" si="108"/>
        <v>240531 - Johny D. Martinez Diaz</v>
      </c>
      <c r="AI587" s="102" t="str">
        <f t="shared" si="109"/>
        <v>Josue Martinez</v>
      </c>
    </row>
    <row r="588" spans="1:35" ht="15.75" x14ac:dyDescent="0.25">
      <c r="A588" s="153">
        <v>605232</v>
      </c>
      <c r="B588" s="153" t="s">
        <v>872</v>
      </c>
      <c r="C588" s="153" t="s">
        <v>873</v>
      </c>
      <c r="D588" s="153" t="s">
        <v>138</v>
      </c>
      <c r="E588" s="153" t="s">
        <v>139</v>
      </c>
      <c r="F588" s="153" t="s">
        <v>1635</v>
      </c>
      <c r="G588" s="153" t="s">
        <v>3677</v>
      </c>
      <c r="H588" s="153" t="s">
        <v>558</v>
      </c>
      <c r="I588" s="153">
        <v>7</v>
      </c>
      <c r="J588" s="154">
        <v>45794</v>
      </c>
      <c r="K588" s="153" t="s">
        <v>48</v>
      </c>
      <c r="L588" s="153"/>
      <c r="M588" s="153" t="s">
        <v>874</v>
      </c>
      <c r="N588" s="153" t="s">
        <v>49</v>
      </c>
      <c r="O588" s="153" t="s">
        <v>880</v>
      </c>
      <c r="P588" s="153" t="s">
        <v>3678</v>
      </c>
      <c r="Q588" s="153"/>
      <c r="R588" s="153" t="s">
        <v>50</v>
      </c>
      <c r="S588" s="153"/>
      <c r="T588" s="153" t="s">
        <v>50</v>
      </c>
      <c r="U588" s="136"/>
      <c r="V588" s="136"/>
      <c r="W588" s="136"/>
      <c r="X588" s="97" t="str">
        <f t="shared" si="99"/>
        <v>2023-034 - Dallas IH 45 Bridge Maintenanc</v>
      </c>
      <c r="Y588" s="97" t="str">
        <f>IFERROR(VLOOKUP($D588,PM!$A:$H,2,FALSE),"")</f>
        <v>Eric Giebelhaus</v>
      </c>
      <c r="Z588" s="98">
        <f t="shared" si="100"/>
        <v>45794</v>
      </c>
      <c r="AA588" s="98" t="str">
        <f t="shared" si="101"/>
        <v>Saturday</v>
      </c>
      <c r="AB588" s="99" t="str">
        <f t="shared" si="102"/>
        <v>05/18/2025 6:39 AM</v>
      </c>
      <c r="AC588" s="100">
        <f t="shared" si="103"/>
        <v>367</v>
      </c>
      <c r="AD588" s="100" t="str">
        <f t="shared" si="104"/>
        <v>Not Approved On Time</v>
      </c>
      <c r="AE588" s="101">
        <f t="shared" si="105"/>
        <v>7</v>
      </c>
      <c r="AF588" s="124" t="str">
        <f t="shared" si="106"/>
        <v/>
      </c>
      <c r="AG588" s="101" t="str">
        <f t="shared" si="107"/>
        <v>4106 6001H - PPC Cleanup</v>
      </c>
      <c r="AH588" s="101" t="str">
        <f t="shared" si="108"/>
        <v>240531 - Johny D. Martinez Diaz</v>
      </c>
      <c r="AI588" s="102" t="str">
        <f t="shared" si="109"/>
        <v>Josue Martinez</v>
      </c>
    </row>
    <row r="589" spans="1:35" ht="15.75" x14ac:dyDescent="0.25">
      <c r="A589" s="153">
        <v>605233</v>
      </c>
      <c r="B589" s="153" t="s">
        <v>839</v>
      </c>
      <c r="C589" s="153" t="s">
        <v>840</v>
      </c>
      <c r="D589" s="153" t="s">
        <v>138</v>
      </c>
      <c r="E589" s="153" t="s">
        <v>139</v>
      </c>
      <c r="F589" s="153" t="s">
        <v>1187</v>
      </c>
      <c r="G589" s="153" t="s">
        <v>1188</v>
      </c>
      <c r="H589" s="153" t="s">
        <v>558</v>
      </c>
      <c r="I589" s="153">
        <v>7</v>
      </c>
      <c r="J589" s="154">
        <v>45794</v>
      </c>
      <c r="K589" s="153" t="s">
        <v>48</v>
      </c>
      <c r="L589" s="153"/>
      <c r="M589" s="153" t="s">
        <v>874</v>
      </c>
      <c r="N589" s="153" t="s">
        <v>49</v>
      </c>
      <c r="O589" s="153" t="s">
        <v>880</v>
      </c>
      <c r="P589" s="153" t="s">
        <v>3678</v>
      </c>
      <c r="Q589" s="153"/>
      <c r="R589" s="153" t="s">
        <v>50</v>
      </c>
      <c r="S589" s="153"/>
      <c r="T589" s="153" t="s">
        <v>50</v>
      </c>
      <c r="U589" s="136"/>
      <c r="V589" s="136"/>
      <c r="W589" s="136"/>
      <c r="X589" s="97" t="str">
        <f t="shared" si="99"/>
        <v>2023-034 - Dallas IH 45 Bridge Maintenanc</v>
      </c>
      <c r="Y589" s="97" t="str">
        <f>IFERROR(VLOOKUP($D589,PM!$A:$H,2,FALSE),"")</f>
        <v>Eric Giebelhaus</v>
      </c>
      <c r="Z589" s="98">
        <f t="shared" si="100"/>
        <v>45794</v>
      </c>
      <c r="AA589" s="98" t="str">
        <f t="shared" si="101"/>
        <v>Saturday</v>
      </c>
      <c r="AB589" s="99" t="str">
        <f t="shared" si="102"/>
        <v>05/18/2025 6:39 AM</v>
      </c>
      <c r="AC589" s="100">
        <f t="shared" si="103"/>
        <v>367</v>
      </c>
      <c r="AD589" s="100" t="str">
        <f t="shared" si="104"/>
        <v>Not Approved On Time</v>
      </c>
      <c r="AE589" s="101">
        <f t="shared" si="105"/>
        <v>7</v>
      </c>
      <c r="AF589" s="124" t="str">
        <f t="shared" si="106"/>
        <v/>
      </c>
      <c r="AG589" s="101" t="str">
        <f t="shared" si="107"/>
        <v>4106 6001G - PPC Pour</v>
      </c>
      <c r="AH589" s="101" t="str">
        <f t="shared" si="108"/>
        <v>240740 - Juan C. Santana Solis</v>
      </c>
      <c r="AI589" s="102" t="str">
        <f t="shared" si="109"/>
        <v>Josue Martinez</v>
      </c>
    </row>
    <row r="590" spans="1:35" ht="15.75" x14ac:dyDescent="0.25">
      <c r="A590" s="153">
        <v>605234</v>
      </c>
      <c r="B590" s="153" t="s">
        <v>839</v>
      </c>
      <c r="C590" s="153" t="s">
        <v>840</v>
      </c>
      <c r="D590" s="153" t="s">
        <v>138</v>
      </c>
      <c r="E590" s="153" t="s">
        <v>139</v>
      </c>
      <c r="F590" s="153" t="s">
        <v>1635</v>
      </c>
      <c r="G590" s="153" t="s">
        <v>3677</v>
      </c>
      <c r="H590" s="153" t="s">
        <v>558</v>
      </c>
      <c r="I590" s="153">
        <v>7</v>
      </c>
      <c r="J590" s="154">
        <v>45794</v>
      </c>
      <c r="K590" s="153" t="s">
        <v>48</v>
      </c>
      <c r="L590" s="153"/>
      <c r="M590" s="153" t="s">
        <v>874</v>
      </c>
      <c r="N590" s="153" t="s">
        <v>49</v>
      </c>
      <c r="O590" s="153" t="s">
        <v>880</v>
      </c>
      <c r="P590" s="153" t="s">
        <v>3678</v>
      </c>
      <c r="Q590" s="153"/>
      <c r="R590" s="153" t="s">
        <v>50</v>
      </c>
      <c r="S590" s="153"/>
      <c r="T590" s="153" t="s">
        <v>50</v>
      </c>
      <c r="U590" s="136"/>
      <c r="V590" s="136"/>
      <c r="W590" s="136"/>
      <c r="X590" s="97" t="str">
        <f t="shared" si="99"/>
        <v>2023-034 - Dallas IH 45 Bridge Maintenanc</v>
      </c>
      <c r="Y590" s="97" t="str">
        <f>IFERROR(VLOOKUP($D590,PM!$A:$H,2,FALSE),"")</f>
        <v>Eric Giebelhaus</v>
      </c>
      <c r="Z590" s="98">
        <f t="shared" si="100"/>
        <v>45794</v>
      </c>
      <c r="AA590" s="98" t="str">
        <f t="shared" si="101"/>
        <v>Saturday</v>
      </c>
      <c r="AB590" s="99" t="str">
        <f t="shared" si="102"/>
        <v>05/18/2025 6:39 AM</v>
      </c>
      <c r="AC590" s="100">
        <f t="shared" si="103"/>
        <v>367</v>
      </c>
      <c r="AD590" s="100" t="str">
        <f t="shared" si="104"/>
        <v>Not Approved On Time</v>
      </c>
      <c r="AE590" s="101">
        <f t="shared" si="105"/>
        <v>7</v>
      </c>
      <c r="AF590" s="124" t="str">
        <f t="shared" si="106"/>
        <v/>
      </c>
      <c r="AG590" s="101" t="str">
        <f t="shared" si="107"/>
        <v>4106 6001H - PPC Cleanup</v>
      </c>
      <c r="AH590" s="101" t="str">
        <f t="shared" si="108"/>
        <v>240740 - Juan C. Santana Solis</v>
      </c>
      <c r="AI590" s="102" t="str">
        <f t="shared" si="109"/>
        <v>Josue Martinez</v>
      </c>
    </row>
    <row r="591" spans="1:35" ht="15.75" x14ac:dyDescent="0.25">
      <c r="A591" s="153">
        <v>605235</v>
      </c>
      <c r="B591" s="153" t="s">
        <v>875</v>
      </c>
      <c r="C591" s="153" t="s">
        <v>876</v>
      </c>
      <c r="D591" s="153" t="s">
        <v>138</v>
      </c>
      <c r="E591" s="153" t="s">
        <v>139</v>
      </c>
      <c r="F591" s="153" t="s">
        <v>1187</v>
      </c>
      <c r="G591" s="153" t="s">
        <v>1188</v>
      </c>
      <c r="H591" s="153" t="s">
        <v>558</v>
      </c>
      <c r="I591" s="153">
        <v>7</v>
      </c>
      <c r="J591" s="154">
        <v>45794</v>
      </c>
      <c r="K591" s="153" t="s">
        <v>48</v>
      </c>
      <c r="L591" s="153"/>
      <c r="M591" s="153" t="s">
        <v>874</v>
      </c>
      <c r="N591" s="153" t="s">
        <v>49</v>
      </c>
      <c r="O591" s="153" t="s">
        <v>880</v>
      </c>
      <c r="P591" s="153" t="s">
        <v>3678</v>
      </c>
      <c r="Q591" s="153"/>
      <c r="R591" s="153" t="s">
        <v>50</v>
      </c>
      <c r="S591" s="153"/>
      <c r="T591" s="153" t="s">
        <v>50</v>
      </c>
      <c r="U591" s="136"/>
      <c r="V591" s="136"/>
      <c r="W591" s="136"/>
      <c r="X591" s="97" t="str">
        <f t="shared" si="99"/>
        <v>2023-034 - Dallas IH 45 Bridge Maintenanc</v>
      </c>
      <c r="Y591" s="97" t="str">
        <f>IFERROR(VLOOKUP($D591,PM!$A:$H,2,FALSE),"")</f>
        <v>Eric Giebelhaus</v>
      </c>
      <c r="Z591" s="98">
        <f t="shared" si="100"/>
        <v>45794</v>
      </c>
      <c r="AA591" s="98" t="str">
        <f t="shared" si="101"/>
        <v>Saturday</v>
      </c>
      <c r="AB591" s="99" t="str">
        <f t="shared" si="102"/>
        <v>05/18/2025 6:39 AM</v>
      </c>
      <c r="AC591" s="100">
        <f t="shared" si="103"/>
        <v>367</v>
      </c>
      <c r="AD591" s="100" t="str">
        <f t="shared" si="104"/>
        <v>Not Approved On Time</v>
      </c>
      <c r="AE591" s="101">
        <f t="shared" si="105"/>
        <v>7</v>
      </c>
      <c r="AF591" s="124" t="str">
        <f t="shared" si="106"/>
        <v/>
      </c>
      <c r="AG591" s="101" t="str">
        <f t="shared" si="107"/>
        <v>4106 6001G - PPC Pour</v>
      </c>
      <c r="AH591" s="101" t="str">
        <f t="shared" si="108"/>
        <v>240520 - Silvano Diaz Ontiveros</v>
      </c>
      <c r="AI591" s="102" t="str">
        <f t="shared" si="109"/>
        <v>Josue Martinez</v>
      </c>
    </row>
    <row r="592" spans="1:35" ht="15.75" x14ac:dyDescent="0.25">
      <c r="A592" s="153">
        <v>605236</v>
      </c>
      <c r="B592" s="153" t="s">
        <v>875</v>
      </c>
      <c r="C592" s="153" t="s">
        <v>876</v>
      </c>
      <c r="D592" s="153" t="s">
        <v>138</v>
      </c>
      <c r="E592" s="153" t="s">
        <v>139</v>
      </c>
      <c r="F592" s="153" t="s">
        <v>1635</v>
      </c>
      <c r="G592" s="153" t="s">
        <v>3677</v>
      </c>
      <c r="H592" s="153" t="s">
        <v>558</v>
      </c>
      <c r="I592" s="153">
        <v>7</v>
      </c>
      <c r="J592" s="154">
        <v>45794</v>
      </c>
      <c r="K592" s="153" t="s">
        <v>48</v>
      </c>
      <c r="L592" s="153"/>
      <c r="M592" s="153" t="s">
        <v>874</v>
      </c>
      <c r="N592" s="153" t="s">
        <v>49</v>
      </c>
      <c r="O592" s="153" t="s">
        <v>880</v>
      </c>
      <c r="P592" s="153" t="s">
        <v>3676</v>
      </c>
      <c r="Q592" s="153"/>
      <c r="R592" s="153" t="s">
        <v>50</v>
      </c>
      <c r="S592" s="153"/>
      <c r="T592" s="153" t="s">
        <v>50</v>
      </c>
      <c r="U592" s="136"/>
      <c r="V592" s="136"/>
      <c r="W592" s="136"/>
      <c r="X592" s="97" t="str">
        <f t="shared" si="99"/>
        <v>2023-034 - Dallas IH 45 Bridge Maintenanc</v>
      </c>
      <c r="Y592" s="97" t="str">
        <f>IFERROR(VLOOKUP($D592,PM!$A:$H,2,FALSE),"")</f>
        <v>Eric Giebelhaus</v>
      </c>
      <c r="Z592" s="98">
        <f t="shared" si="100"/>
        <v>45794</v>
      </c>
      <c r="AA592" s="98" t="str">
        <f t="shared" si="101"/>
        <v>Saturday</v>
      </c>
      <c r="AB592" s="99" t="str">
        <f t="shared" si="102"/>
        <v>05/18/2025 6:40 AM</v>
      </c>
      <c r="AC592" s="100">
        <f t="shared" si="103"/>
        <v>367</v>
      </c>
      <c r="AD592" s="100" t="str">
        <f t="shared" si="104"/>
        <v>Not Approved On Time</v>
      </c>
      <c r="AE592" s="101">
        <f t="shared" si="105"/>
        <v>7</v>
      </c>
      <c r="AF592" s="124" t="str">
        <f t="shared" si="106"/>
        <v/>
      </c>
      <c r="AG592" s="101" t="str">
        <f t="shared" si="107"/>
        <v>4106 6001H - PPC Cleanup</v>
      </c>
      <c r="AH592" s="101" t="str">
        <f t="shared" si="108"/>
        <v>240520 - Silvano Diaz Ontiveros</v>
      </c>
      <c r="AI592" s="102" t="str">
        <f t="shared" si="109"/>
        <v>Josue Martinez</v>
      </c>
    </row>
    <row r="593" spans="1:35" ht="15.75" x14ac:dyDescent="0.25">
      <c r="A593" s="153">
        <v>604954</v>
      </c>
      <c r="B593" s="153" t="s">
        <v>1059</v>
      </c>
      <c r="C593" s="153" t="s">
        <v>1060</v>
      </c>
      <c r="D593" s="153" t="s">
        <v>539</v>
      </c>
      <c r="E593" s="153" t="s">
        <v>986</v>
      </c>
      <c r="F593" s="153" t="s">
        <v>2060</v>
      </c>
      <c r="G593" s="153" t="s">
        <v>2061</v>
      </c>
      <c r="H593" s="153" t="s">
        <v>558</v>
      </c>
      <c r="I593" s="153">
        <v>6</v>
      </c>
      <c r="J593" s="154">
        <v>45793</v>
      </c>
      <c r="K593" s="153" t="s">
        <v>48</v>
      </c>
      <c r="L593" s="153"/>
      <c r="M593" s="153" t="s">
        <v>865</v>
      </c>
      <c r="N593" s="153" t="s">
        <v>49</v>
      </c>
      <c r="O593" s="153" t="s">
        <v>866</v>
      </c>
      <c r="P593" s="153" t="s">
        <v>3679</v>
      </c>
      <c r="Q593" s="153"/>
      <c r="R593" s="153" t="s">
        <v>50</v>
      </c>
      <c r="S593" s="153"/>
      <c r="T593" s="153" t="s">
        <v>50</v>
      </c>
      <c r="U593" s="136"/>
      <c r="V593" s="136"/>
      <c r="W593" s="136"/>
      <c r="X593" s="97" t="str">
        <f t="shared" si="99"/>
        <v>EQUIP HOU - Equipment Houston Division</v>
      </c>
      <c r="Y593" s="97" t="str">
        <f>IFERROR(VLOOKUP($D593,PM!$A:$H,2,FALSE),"")</f>
        <v>Clint Mize</v>
      </c>
      <c r="Z593" s="98">
        <f t="shared" si="100"/>
        <v>45793</v>
      </c>
      <c r="AA593" s="98" t="str">
        <f t="shared" si="101"/>
        <v>Friday</v>
      </c>
      <c r="AB593" s="99" t="str">
        <f t="shared" si="102"/>
        <v>05/16/2025 9:03 PM</v>
      </c>
      <c r="AC593" s="100">
        <f t="shared" si="103"/>
        <v>367</v>
      </c>
      <c r="AD593" s="100" t="str">
        <f t="shared" si="104"/>
        <v>Not Approved On Time</v>
      </c>
      <c r="AE593" s="101">
        <f t="shared" si="105"/>
        <v>6</v>
      </c>
      <c r="AF593" s="124" t="str">
        <f t="shared" si="106"/>
        <v/>
      </c>
      <c r="AG593" s="101" t="str">
        <f t="shared" si="107"/>
        <v>YARDMAIN - Yard Maintenance</v>
      </c>
      <c r="AH593" s="101" t="str">
        <f t="shared" si="108"/>
        <v>440207 - Bonifacio Vazquez-Rodriguez</v>
      </c>
      <c r="AI593" s="102" t="str">
        <f t="shared" si="109"/>
        <v>Alonzo Gonzalez's Crew</v>
      </c>
    </row>
    <row r="594" spans="1:35" ht="15.75" x14ac:dyDescent="0.25">
      <c r="A594" s="153">
        <v>604953</v>
      </c>
      <c r="B594" s="153" t="s">
        <v>870</v>
      </c>
      <c r="C594" s="153" t="s">
        <v>871</v>
      </c>
      <c r="D594" s="153" t="s">
        <v>539</v>
      </c>
      <c r="E594" s="153" t="s">
        <v>986</v>
      </c>
      <c r="F594" s="153" t="s">
        <v>2060</v>
      </c>
      <c r="G594" s="153" t="s">
        <v>2061</v>
      </c>
      <c r="H594" s="153" t="s">
        <v>558</v>
      </c>
      <c r="I594" s="153">
        <v>6</v>
      </c>
      <c r="J594" s="154">
        <v>45793</v>
      </c>
      <c r="K594" s="153" t="s">
        <v>48</v>
      </c>
      <c r="L594" s="153"/>
      <c r="M594" s="153" t="s">
        <v>865</v>
      </c>
      <c r="N594" s="153" t="s">
        <v>49</v>
      </c>
      <c r="O594" s="153" t="s">
        <v>866</v>
      </c>
      <c r="P594" s="153" t="s">
        <v>3679</v>
      </c>
      <c r="Q594" s="153"/>
      <c r="R594" s="153" t="s">
        <v>50</v>
      </c>
      <c r="S594" s="153"/>
      <c r="T594" s="153" t="s">
        <v>50</v>
      </c>
      <c r="U594" s="136"/>
      <c r="V594" s="136"/>
      <c r="W594" s="136"/>
      <c r="X594" s="97" t="str">
        <f t="shared" si="99"/>
        <v>EQUIP HOU - Equipment Houston Division</v>
      </c>
      <c r="Y594" s="97" t="str">
        <f>IFERROR(VLOOKUP($D594,PM!$A:$H,2,FALSE),"")</f>
        <v>Clint Mize</v>
      </c>
      <c r="Z594" s="98">
        <f t="shared" si="100"/>
        <v>45793</v>
      </c>
      <c r="AA594" s="98" t="str">
        <f t="shared" si="101"/>
        <v>Friday</v>
      </c>
      <c r="AB594" s="99" t="str">
        <f t="shared" si="102"/>
        <v>05/16/2025 9:03 PM</v>
      </c>
      <c r="AC594" s="100">
        <f t="shared" si="103"/>
        <v>367</v>
      </c>
      <c r="AD594" s="100" t="str">
        <f t="shared" si="104"/>
        <v>Not Approved On Time</v>
      </c>
      <c r="AE594" s="101">
        <f t="shared" si="105"/>
        <v>6</v>
      </c>
      <c r="AF594" s="124" t="str">
        <f t="shared" si="106"/>
        <v/>
      </c>
      <c r="AG594" s="101" t="str">
        <f t="shared" si="107"/>
        <v>YARDMAIN - Yard Maintenance</v>
      </c>
      <c r="AH594" s="101" t="str">
        <f t="shared" si="108"/>
        <v>440411 - Alfredo Enriquez Ramirez</v>
      </c>
      <c r="AI594" s="102" t="str">
        <f t="shared" si="109"/>
        <v>Alonzo Gonzalez's Crew</v>
      </c>
    </row>
    <row r="595" spans="1:35" ht="15.75" x14ac:dyDescent="0.25">
      <c r="A595" s="153">
        <v>604952</v>
      </c>
      <c r="B595" s="153" t="s">
        <v>862</v>
      </c>
      <c r="C595" s="153" t="s">
        <v>863</v>
      </c>
      <c r="D595" s="153" t="s">
        <v>539</v>
      </c>
      <c r="E595" s="153" t="s">
        <v>986</v>
      </c>
      <c r="F595" s="153" t="s">
        <v>2060</v>
      </c>
      <c r="G595" s="153" t="s">
        <v>2061</v>
      </c>
      <c r="H595" s="153" t="s">
        <v>558</v>
      </c>
      <c r="I595" s="153">
        <v>6</v>
      </c>
      <c r="J595" s="154">
        <v>45793</v>
      </c>
      <c r="K595" s="153" t="s">
        <v>48</v>
      </c>
      <c r="L595" s="153"/>
      <c r="M595" s="153" t="s">
        <v>865</v>
      </c>
      <c r="N595" s="153" t="s">
        <v>49</v>
      </c>
      <c r="O595" s="153" t="s">
        <v>866</v>
      </c>
      <c r="P595" s="153" t="s">
        <v>3679</v>
      </c>
      <c r="Q595" s="153"/>
      <c r="R595" s="153" t="s">
        <v>50</v>
      </c>
      <c r="S595" s="153"/>
      <c r="T595" s="153" t="s">
        <v>50</v>
      </c>
      <c r="U595" s="136"/>
      <c r="V595" s="136"/>
      <c r="W595" s="136"/>
      <c r="X595" s="97" t="str">
        <f t="shared" si="99"/>
        <v>EQUIP HOU - Equipment Houston Division</v>
      </c>
      <c r="Y595" s="97" t="str">
        <f>IFERROR(VLOOKUP($D595,PM!$A:$H,2,FALSE),"")</f>
        <v>Clint Mize</v>
      </c>
      <c r="Z595" s="98">
        <f t="shared" si="100"/>
        <v>45793</v>
      </c>
      <c r="AA595" s="98" t="str">
        <f t="shared" si="101"/>
        <v>Friday</v>
      </c>
      <c r="AB595" s="99" t="str">
        <f t="shared" si="102"/>
        <v>05/16/2025 9:03 PM</v>
      </c>
      <c r="AC595" s="100">
        <f t="shared" si="103"/>
        <v>367</v>
      </c>
      <c r="AD595" s="100" t="str">
        <f t="shared" si="104"/>
        <v>Not Approved On Time</v>
      </c>
      <c r="AE595" s="101">
        <f t="shared" si="105"/>
        <v>6</v>
      </c>
      <c r="AF595" s="124" t="str">
        <f t="shared" si="106"/>
        <v/>
      </c>
      <c r="AG595" s="101" t="str">
        <f t="shared" si="107"/>
        <v>YARDMAIN - Yard Maintenance</v>
      </c>
      <c r="AH595" s="101" t="str">
        <f t="shared" si="108"/>
        <v>440449 - Jose M. Gonzalez Rios</v>
      </c>
      <c r="AI595" s="102" t="str">
        <f t="shared" si="109"/>
        <v>Alonzo Gonzalez's Crew</v>
      </c>
    </row>
    <row r="596" spans="1:35" ht="15.75" x14ac:dyDescent="0.25">
      <c r="A596" s="153">
        <v>604956</v>
      </c>
      <c r="B596" s="153" t="s">
        <v>867</v>
      </c>
      <c r="C596" s="153" t="s">
        <v>866</v>
      </c>
      <c r="D596" s="153" t="s">
        <v>539</v>
      </c>
      <c r="E596" s="153" t="s">
        <v>986</v>
      </c>
      <c r="F596" s="153" t="s">
        <v>2060</v>
      </c>
      <c r="G596" s="153" t="s">
        <v>2061</v>
      </c>
      <c r="H596" s="153" t="s">
        <v>558</v>
      </c>
      <c r="I596" s="153">
        <v>8</v>
      </c>
      <c r="J596" s="154">
        <v>45793</v>
      </c>
      <c r="K596" s="153" t="s">
        <v>48</v>
      </c>
      <c r="L596" s="153"/>
      <c r="M596" s="153" t="s">
        <v>865</v>
      </c>
      <c r="N596" s="153" t="s">
        <v>49</v>
      </c>
      <c r="O596" s="153" t="s">
        <v>866</v>
      </c>
      <c r="P596" s="153" t="s">
        <v>3679</v>
      </c>
      <c r="Q596" s="153"/>
      <c r="R596" s="153" t="s">
        <v>50</v>
      </c>
      <c r="S596" s="153"/>
      <c r="T596" s="153" t="s">
        <v>50</v>
      </c>
      <c r="U596" s="136"/>
      <c r="V596" s="136"/>
      <c r="W596" s="136"/>
      <c r="X596" s="97" t="str">
        <f t="shared" si="99"/>
        <v>EQUIP HOU - Equipment Houston Division</v>
      </c>
      <c r="Y596" s="97" t="str">
        <f>IFERROR(VLOOKUP($D596,PM!$A:$H,2,FALSE),"")</f>
        <v>Clint Mize</v>
      </c>
      <c r="Z596" s="98">
        <f t="shared" si="100"/>
        <v>45793</v>
      </c>
      <c r="AA596" s="98" t="str">
        <f t="shared" si="101"/>
        <v>Friday</v>
      </c>
      <c r="AB596" s="99" t="str">
        <f t="shared" si="102"/>
        <v>05/16/2025 9:03 PM</v>
      </c>
      <c r="AC596" s="100">
        <f t="shared" si="103"/>
        <v>367</v>
      </c>
      <c r="AD596" s="100" t="str">
        <f t="shared" si="104"/>
        <v>Not Approved On Time</v>
      </c>
      <c r="AE596" s="101">
        <f t="shared" si="105"/>
        <v>8</v>
      </c>
      <c r="AF596" s="124" t="str">
        <f t="shared" si="106"/>
        <v/>
      </c>
      <c r="AG596" s="101" t="str">
        <f t="shared" si="107"/>
        <v>YARDMAIN - Yard Maintenance</v>
      </c>
      <c r="AH596" s="101" t="str">
        <f t="shared" si="108"/>
        <v>440072 - Alonzo Gonzalez</v>
      </c>
      <c r="AI596" s="102" t="str">
        <f t="shared" si="109"/>
        <v>Alonzo Gonzalez's Crew</v>
      </c>
    </row>
    <row r="597" spans="1:35" ht="15.75" x14ac:dyDescent="0.25">
      <c r="A597" s="153">
        <v>604955</v>
      </c>
      <c r="B597" s="153" t="s">
        <v>868</v>
      </c>
      <c r="C597" s="153" t="s">
        <v>869</v>
      </c>
      <c r="D597" s="153" t="s">
        <v>539</v>
      </c>
      <c r="E597" s="153" t="s">
        <v>986</v>
      </c>
      <c r="F597" s="153" t="s">
        <v>2060</v>
      </c>
      <c r="G597" s="153" t="s">
        <v>2061</v>
      </c>
      <c r="H597" s="153" t="s">
        <v>558</v>
      </c>
      <c r="I597" s="153">
        <v>6</v>
      </c>
      <c r="J597" s="154">
        <v>45793</v>
      </c>
      <c r="K597" s="153" t="s">
        <v>48</v>
      </c>
      <c r="L597" s="153"/>
      <c r="M597" s="153" t="s">
        <v>865</v>
      </c>
      <c r="N597" s="153" t="s">
        <v>49</v>
      </c>
      <c r="O597" s="153" t="s">
        <v>866</v>
      </c>
      <c r="P597" s="153" t="s">
        <v>3679</v>
      </c>
      <c r="Q597" s="153"/>
      <c r="R597" s="153" t="s">
        <v>50</v>
      </c>
      <c r="S597" s="153"/>
      <c r="T597" s="153" t="s">
        <v>50</v>
      </c>
      <c r="U597" s="136"/>
      <c r="V597" s="136"/>
      <c r="W597" s="136"/>
      <c r="X597" s="97" t="str">
        <f t="shared" si="99"/>
        <v>EQUIP HOU - Equipment Houston Division</v>
      </c>
      <c r="Y597" s="97" t="str">
        <f>IFERROR(VLOOKUP($D597,PM!$A:$H,2,FALSE),"")</f>
        <v>Clint Mize</v>
      </c>
      <c r="Z597" s="98">
        <f t="shared" si="100"/>
        <v>45793</v>
      </c>
      <c r="AA597" s="98" t="str">
        <f t="shared" si="101"/>
        <v>Friday</v>
      </c>
      <c r="AB597" s="99" t="str">
        <f t="shared" si="102"/>
        <v>05/16/2025 9:03 PM</v>
      </c>
      <c r="AC597" s="100">
        <f t="shared" si="103"/>
        <v>367</v>
      </c>
      <c r="AD597" s="100" t="str">
        <f t="shared" si="104"/>
        <v>Not Approved On Time</v>
      </c>
      <c r="AE597" s="101">
        <f t="shared" si="105"/>
        <v>6</v>
      </c>
      <c r="AF597" s="124" t="str">
        <f t="shared" si="106"/>
        <v/>
      </c>
      <c r="AG597" s="101" t="str">
        <f t="shared" si="107"/>
        <v>YARDMAIN - Yard Maintenance</v>
      </c>
      <c r="AH597" s="101" t="str">
        <f t="shared" si="108"/>
        <v>440458 - Ricardo L. Navarro</v>
      </c>
      <c r="AI597" s="102" t="str">
        <f t="shared" si="109"/>
        <v>Alonzo Gonzalez's Crew</v>
      </c>
    </row>
    <row r="598" spans="1:35" ht="15.75" x14ac:dyDescent="0.25">
      <c r="A598" s="153">
        <v>604957</v>
      </c>
      <c r="B598" s="153" t="s">
        <v>860</v>
      </c>
      <c r="C598" s="153" t="s">
        <v>861</v>
      </c>
      <c r="D598" s="153" t="s">
        <v>539</v>
      </c>
      <c r="E598" s="153" t="s">
        <v>986</v>
      </c>
      <c r="F598" s="153" t="s">
        <v>2060</v>
      </c>
      <c r="G598" s="153" t="s">
        <v>2061</v>
      </c>
      <c r="H598" s="153" t="s">
        <v>558</v>
      </c>
      <c r="I598" s="153">
        <v>6</v>
      </c>
      <c r="J598" s="154">
        <v>45793</v>
      </c>
      <c r="K598" s="153" t="s">
        <v>48</v>
      </c>
      <c r="L598" s="153"/>
      <c r="M598" s="153" t="s">
        <v>865</v>
      </c>
      <c r="N598" s="153" t="s">
        <v>49</v>
      </c>
      <c r="O598" s="153" t="s">
        <v>866</v>
      </c>
      <c r="P598" s="153" t="s">
        <v>3679</v>
      </c>
      <c r="Q598" s="153"/>
      <c r="R598" s="153" t="s">
        <v>50</v>
      </c>
      <c r="S598" s="153"/>
      <c r="T598" s="153" t="s">
        <v>50</v>
      </c>
      <c r="U598" s="136"/>
      <c r="V598" s="136"/>
      <c r="W598" s="136"/>
      <c r="X598" s="97" t="str">
        <f t="shared" si="99"/>
        <v>EQUIP HOU - Equipment Houston Division</v>
      </c>
      <c r="Y598" s="97" t="str">
        <f>IFERROR(VLOOKUP($D598,PM!$A:$H,2,FALSE),"")</f>
        <v>Clint Mize</v>
      </c>
      <c r="Z598" s="98">
        <f t="shared" si="100"/>
        <v>45793</v>
      </c>
      <c r="AA598" s="98" t="str">
        <f t="shared" si="101"/>
        <v>Friday</v>
      </c>
      <c r="AB598" s="99" t="str">
        <f t="shared" si="102"/>
        <v>05/16/2025 9:03 PM</v>
      </c>
      <c r="AC598" s="100">
        <f t="shared" si="103"/>
        <v>367</v>
      </c>
      <c r="AD598" s="100" t="str">
        <f t="shared" si="104"/>
        <v>Not Approved On Time</v>
      </c>
      <c r="AE598" s="101">
        <f t="shared" si="105"/>
        <v>6</v>
      </c>
      <c r="AF598" s="124" t="str">
        <f t="shared" si="106"/>
        <v/>
      </c>
      <c r="AG598" s="101" t="str">
        <f t="shared" si="107"/>
        <v>YARDMAIN - Yard Maintenance</v>
      </c>
      <c r="AH598" s="101" t="str">
        <f t="shared" si="108"/>
        <v>440461 - Juan Garcia Arreguin</v>
      </c>
      <c r="AI598" s="102" t="str">
        <f t="shared" si="109"/>
        <v>Alonzo Gonzalez's Crew</v>
      </c>
    </row>
    <row r="599" spans="1:35" ht="15.75" x14ac:dyDescent="0.25">
      <c r="A599" s="153">
        <v>605378</v>
      </c>
      <c r="B599" s="153" t="s">
        <v>750</v>
      </c>
      <c r="C599" s="153" t="s">
        <v>751</v>
      </c>
      <c r="D599" s="153" t="s">
        <v>138</v>
      </c>
      <c r="E599" s="153" t="s">
        <v>139</v>
      </c>
      <c r="F599" s="153" t="s">
        <v>1202</v>
      </c>
      <c r="G599" s="153" t="s">
        <v>1203</v>
      </c>
      <c r="H599" s="153" t="s">
        <v>558</v>
      </c>
      <c r="I599" s="153">
        <v>10</v>
      </c>
      <c r="J599" s="154">
        <v>45793</v>
      </c>
      <c r="K599" s="153" t="s">
        <v>48</v>
      </c>
      <c r="L599" s="153"/>
      <c r="M599" s="153" t="s">
        <v>737</v>
      </c>
      <c r="N599" s="153" t="s">
        <v>64</v>
      </c>
      <c r="O599" s="153" t="s">
        <v>738</v>
      </c>
      <c r="P599" s="153" t="s">
        <v>3668</v>
      </c>
      <c r="Q599" s="153"/>
      <c r="R599" s="153" t="s">
        <v>50</v>
      </c>
      <c r="S599" s="153"/>
      <c r="T599" s="153" t="s">
        <v>50</v>
      </c>
      <c r="U599" s="136"/>
      <c r="V599" s="136"/>
      <c r="W599" s="136"/>
      <c r="X599" s="97" t="str">
        <f t="shared" si="99"/>
        <v>2023-034 - Dallas IH 45 Bridge Maintenanc</v>
      </c>
      <c r="Y599" s="97" t="str">
        <f>IFERROR(VLOOKUP($D599,PM!$A:$H,2,FALSE),"")</f>
        <v>Eric Giebelhaus</v>
      </c>
      <c r="Z599" s="98">
        <f t="shared" si="100"/>
        <v>45793</v>
      </c>
      <c r="AA599" s="98" t="str">
        <f t="shared" si="101"/>
        <v>Friday</v>
      </c>
      <c r="AB599" s="99" t="str">
        <f t="shared" si="102"/>
        <v>05/18/2025 10:22 PM</v>
      </c>
      <c r="AC599" s="100">
        <f t="shared" si="103"/>
        <v>367</v>
      </c>
      <c r="AD599" s="100" t="str">
        <f t="shared" si="104"/>
        <v>Not Approved On Time</v>
      </c>
      <c r="AE599" s="101">
        <f t="shared" si="105"/>
        <v>10</v>
      </c>
      <c r="AF599" s="124" t="str">
        <f t="shared" si="106"/>
        <v/>
      </c>
      <c r="AG599" s="101" t="str">
        <f t="shared" si="107"/>
        <v>502 6001C - TRAFF Weekend Op</v>
      </c>
      <c r="AH599" s="101" t="str">
        <f t="shared" si="108"/>
        <v>240808 - Jesus A. Saa Aleman</v>
      </c>
      <c r="AI599" s="102" t="str">
        <f t="shared" si="109"/>
        <v>Omar Ramirez Traffic Crew</v>
      </c>
    </row>
    <row r="600" spans="1:35" ht="15.75" x14ac:dyDescent="0.25">
      <c r="A600" s="153">
        <v>605400</v>
      </c>
      <c r="B600" s="153" t="s">
        <v>1057</v>
      </c>
      <c r="C600" s="153" t="s">
        <v>1058</v>
      </c>
      <c r="D600" s="153" t="s">
        <v>138</v>
      </c>
      <c r="E600" s="153" t="s">
        <v>139</v>
      </c>
      <c r="F600" s="153" t="s">
        <v>57</v>
      </c>
      <c r="G600" s="153" t="s">
        <v>1153</v>
      </c>
      <c r="H600" s="153" t="s">
        <v>558</v>
      </c>
      <c r="I600" s="153">
        <v>11.5</v>
      </c>
      <c r="J600" s="154">
        <v>45794</v>
      </c>
      <c r="K600" s="153" t="s">
        <v>48</v>
      </c>
      <c r="L600" s="153"/>
      <c r="M600" s="153" t="s">
        <v>737</v>
      </c>
      <c r="N600" s="153" t="s">
        <v>64</v>
      </c>
      <c r="O600" s="153" t="s">
        <v>738</v>
      </c>
      <c r="P600" s="153" t="s">
        <v>3680</v>
      </c>
      <c r="Q600" s="153"/>
      <c r="R600" s="153" t="s">
        <v>50</v>
      </c>
      <c r="S600" s="153"/>
      <c r="T600" s="153" t="s">
        <v>50</v>
      </c>
      <c r="U600" s="136"/>
      <c r="V600" s="136"/>
      <c r="W600" s="136"/>
      <c r="X600" s="97" t="str">
        <f t="shared" si="99"/>
        <v>2023-034 - Dallas IH 45 Bridge Maintenanc</v>
      </c>
      <c r="Y600" s="97" t="str">
        <f>IFERROR(VLOOKUP($D600,PM!$A:$H,2,FALSE),"")</f>
        <v>Eric Giebelhaus</v>
      </c>
      <c r="Z600" s="98">
        <f t="shared" si="100"/>
        <v>45794</v>
      </c>
      <c r="AA600" s="98" t="str">
        <f t="shared" si="101"/>
        <v>Saturday</v>
      </c>
      <c r="AB600" s="99" t="str">
        <f t="shared" si="102"/>
        <v>05/18/2025 10:36 PM</v>
      </c>
      <c r="AC600" s="100">
        <f t="shared" si="103"/>
        <v>367</v>
      </c>
      <c r="AD600" s="100" t="str">
        <f t="shared" si="104"/>
        <v>Not Approved On Time</v>
      </c>
      <c r="AE600" s="101">
        <f t="shared" si="105"/>
        <v>11.5</v>
      </c>
      <c r="AF600" s="124" t="str">
        <f t="shared" si="106"/>
        <v/>
      </c>
      <c r="AG600" s="101" t="str">
        <f t="shared" si="107"/>
        <v>502 6001B - TRAFF Traffic Main</v>
      </c>
      <c r="AH600" s="101" t="str">
        <f t="shared" si="108"/>
        <v>240805 - Alex Torres</v>
      </c>
      <c r="AI600" s="102" t="str">
        <f t="shared" si="109"/>
        <v>Omar Ramirez Traffic Crew</v>
      </c>
    </row>
    <row r="601" spans="1:35" ht="15.75" x14ac:dyDescent="0.25">
      <c r="A601" s="153">
        <v>605385</v>
      </c>
      <c r="B601" s="153" t="s">
        <v>750</v>
      </c>
      <c r="C601" s="153" t="s">
        <v>751</v>
      </c>
      <c r="D601" s="153" t="s">
        <v>138</v>
      </c>
      <c r="E601" s="153" t="s">
        <v>139</v>
      </c>
      <c r="F601" s="153" t="s">
        <v>3681</v>
      </c>
      <c r="G601" s="153" t="s">
        <v>3682</v>
      </c>
      <c r="H601" s="153" t="s">
        <v>558</v>
      </c>
      <c r="I601" s="153">
        <v>2</v>
      </c>
      <c r="J601" s="154">
        <v>45793</v>
      </c>
      <c r="K601" s="153" t="s">
        <v>48</v>
      </c>
      <c r="L601" s="153"/>
      <c r="M601" s="153" t="s">
        <v>737</v>
      </c>
      <c r="N601" s="153" t="s">
        <v>64</v>
      </c>
      <c r="O601" s="153" t="s">
        <v>738</v>
      </c>
      <c r="P601" s="153" t="s">
        <v>3668</v>
      </c>
      <c r="Q601" s="153"/>
      <c r="R601" s="153" t="s">
        <v>50</v>
      </c>
      <c r="S601" s="153"/>
      <c r="T601" s="153" t="s">
        <v>50</v>
      </c>
      <c r="U601" s="136"/>
      <c r="V601" s="136"/>
      <c r="W601" s="136"/>
      <c r="X601" s="97" t="str">
        <f t="shared" si="99"/>
        <v>2023-034 - Dallas IH 45 Bridge Maintenanc</v>
      </c>
      <c r="Y601" s="97" t="str">
        <f>IFERROR(VLOOKUP($D601,PM!$A:$H,2,FALSE),"")</f>
        <v>Eric Giebelhaus</v>
      </c>
      <c r="Z601" s="98">
        <f t="shared" si="100"/>
        <v>45793</v>
      </c>
      <c r="AA601" s="98" t="str">
        <f t="shared" si="101"/>
        <v>Friday</v>
      </c>
      <c r="AB601" s="99" t="str">
        <f t="shared" si="102"/>
        <v>05/18/2025 10:22 PM</v>
      </c>
      <c r="AC601" s="100">
        <f t="shared" si="103"/>
        <v>367</v>
      </c>
      <c r="AD601" s="100" t="str">
        <f t="shared" si="104"/>
        <v>Not Approved On Time</v>
      </c>
      <c r="AE601" s="101">
        <f t="shared" si="105"/>
        <v>2</v>
      </c>
      <c r="AF601" s="124" t="str">
        <f t="shared" si="106"/>
        <v/>
      </c>
      <c r="AG601" s="101" t="str">
        <f t="shared" si="107"/>
        <v>545 6010A - CRASH CUSH ATTEN (INSTL)(S)(N)</v>
      </c>
      <c r="AH601" s="101" t="str">
        <f t="shared" si="108"/>
        <v>240808 - Jesus A. Saa Aleman</v>
      </c>
      <c r="AI601" s="102" t="str">
        <f t="shared" si="109"/>
        <v>Omar Ramirez Traffic Crew</v>
      </c>
    </row>
    <row r="602" spans="1:35" ht="15.75" x14ac:dyDescent="0.25">
      <c r="A602" s="153">
        <v>605395</v>
      </c>
      <c r="B602" s="153" t="s">
        <v>1101</v>
      </c>
      <c r="C602" s="153" t="s">
        <v>1102</v>
      </c>
      <c r="D602" s="153" t="s">
        <v>138</v>
      </c>
      <c r="E602" s="153" t="s">
        <v>139</v>
      </c>
      <c r="F602" s="153" t="s">
        <v>1202</v>
      </c>
      <c r="G602" s="153" t="s">
        <v>1203</v>
      </c>
      <c r="H602" s="153" t="s">
        <v>558</v>
      </c>
      <c r="I602" s="153">
        <v>12</v>
      </c>
      <c r="J602" s="154">
        <v>45793</v>
      </c>
      <c r="K602" s="153" t="s">
        <v>48</v>
      </c>
      <c r="L602" s="153"/>
      <c r="M602" s="153" t="s">
        <v>737</v>
      </c>
      <c r="N602" s="153" t="s">
        <v>64</v>
      </c>
      <c r="O602" s="153" t="s">
        <v>738</v>
      </c>
      <c r="P602" s="153" t="s">
        <v>3683</v>
      </c>
      <c r="Q602" s="153"/>
      <c r="R602" s="153" t="s">
        <v>50</v>
      </c>
      <c r="S602" s="153"/>
      <c r="T602" s="153" t="s">
        <v>50</v>
      </c>
      <c r="U602" s="136"/>
      <c r="V602" s="136"/>
      <c r="W602" s="136"/>
      <c r="X602" s="97" t="str">
        <f t="shared" si="99"/>
        <v>2023-034 - Dallas IH 45 Bridge Maintenanc</v>
      </c>
      <c r="Y602" s="97" t="str">
        <f>IFERROR(VLOOKUP($D602,PM!$A:$H,2,FALSE),"")</f>
        <v>Eric Giebelhaus</v>
      </c>
      <c r="Z602" s="98">
        <f t="shared" si="100"/>
        <v>45793</v>
      </c>
      <c r="AA602" s="98" t="str">
        <f t="shared" si="101"/>
        <v>Friday</v>
      </c>
      <c r="AB602" s="99" t="str">
        <f t="shared" si="102"/>
        <v>05/18/2025 10:23 PM</v>
      </c>
      <c r="AC602" s="100">
        <f t="shared" si="103"/>
        <v>367</v>
      </c>
      <c r="AD602" s="100" t="str">
        <f t="shared" si="104"/>
        <v>Not Approved On Time</v>
      </c>
      <c r="AE602" s="101">
        <f t="shared" si="105"/>
        <v>12</v>
      </c>
      <c r="AF602" s="124" t="str">
        <f t="shared" si="106"/>
        <v/>
      </c>
      <c r="AG602" s="101" t="str">
        <f t="shared" si="107"/>
        <v>502 6001C - TRAFF Weekend Op</v>
      </c>
      <c r="AH602" s="101" t="str">
        <f t="shared" si="108"/>
        <v>240664 - Eduardo D. Alvarado</v>
      </c>
      <c r="AI602" s="102" t="str">
        <f t="shared" si="109"/>
        <v>Omar Ramirez Traffic Crew</v>
      </c>
    </row>
    <row r="603" spans="1:35" ht="15.75" x14ac:dyDescent="0.25">
      <c r="A603" s="153">
        <v>605396</v>
      </c>
      <c r="B603" s="153" t="s">
        <v>1101</v>
      </c>
      <c r="C603" s="153" t="s">
        <v>1102</v>
      </c>
      <c r="D603" s="153" t="s">
        <v>138</v>
      </c>
      <c r="E603" s="153" t="s">
        <v>139</v>
      </c>
      <c r="F603" s="153" t="s">
        <v>3681</v>
      </c>
      <c r="G603" s="153" t="s">
        <v>3682</v>
      </c>
      <c r="H603" s="153" t="s">
        <v>558</v>
      </c>
      <c r="I603" s="153">
        <v>2</v>
      </c>
      <c r="J603" s="154">
        <v>45793</v>
      </c>
      <c r="K603" s="153" t="s">
        <v>48</v>
      </c>
      <c r="L603" s="153"/>
      <c r="M603" s="153" t="s">
        <v>737</v>
      </c>
      <c r="N603" s="153" t="s">
        <v>64</v>
      </c>
      <c r="O603" s="153" t="s">
        <v>738</v>
      </c>
      <c r="P603" s="153" t="s">
        <v>3683</v>
      </c>
      <c r="Q603" s="153"/>
      <c r="R603" s="153" t="s">
        <v>50</v>
      </c>
      <c r="S603" s="153"/>
      <c r="T603" s="153" t="s">
        <v>50</v>
      </c>
      <c r="U603" s="136"/>
      <c r="V603" s="136"/>
      <c r="W603" s="136"/>
      <c r="X603" s="97" t="str">
        <f t="shared" si="99"/>
        <v>2023-034 - Dallas IH 45 Bridge Maintenanc</v>
      </c>
      <c r="Y603" s="97" t="str">
        <f>IFERROR(VLOOKUP($D603,PM!$A:$H,2,FALSE),"")</f>
        <v>Eric Giebelhaus</v>
      </c>
      <c r="Z603" s="98">
        <f t="shared" si="100"/>
        <v>45793</v>
      </c>
      <c r="AA603" s="98" t="str">
        <f t="shared" si="101"/>
        <v>Friday</v>
      </c>
      <c r="AB603" s="99" t="str">
        <f t="shared" si="102"/>
        <v>05/18/2025 10:23 PM</v>
      </c>
      <c r="AC603" s="100">
        <f t="shared" si="103"/>
        <v>367</v>
      </c>
      <c r="AD603" s="100" t="str">
        <f t="shared" si="104"/>
        <v>Not Approved On Time</v>
      </c>
      <c r="AE603" s="101">
        <f t="shared" si="105"/>
        <v>2</v>
      </c>
      <c r="AF603" s="124" t="str">
        <f t="shared" si="106"/>
        <v/>
      </c>
      <c r="AG603" s="101" t="str">
        <f t="shared" si="107"/>
        <v>545 6010A - CRASH CUSH ATTEN (INSTL)(S)(N)</v>
      </c>
      <c r="AH603" s="101" t="str">
        <f t="shared" si="108"/>
        <v>240664 - Eduardo D. Alvarado</v>
      </c>
      <c r="AI603" s="102" t="str">
        <f t="shared" si="109"/>
        <v>Omar Ramirez Traffic Crew</v>
      </c>
    </row>
    <row r="604" spans="1:35" ht="15.75" x14ac:dyDescent="0.25">
      <c r="A604" s="153">
        <v>605373</v>
      </c>
      <c r="B604" s="153" t="s">
        <v>754</v>
      </c>
      <c r="C604" s="153" t="s">
        <v>755</v>
      </c>
      <c r="D604" s="153" t="s">
        <v>138</v>
      </c>
      <c r="E604" s="153" t="s">
        <v>139</v>
      </c>
      <c r="F604" s="153" t="s">
        <v>1202</v>
      </c>
      <c r="G604" s="153" t="s">
        <v>1203</v>
      </c>
      <c r="H604" s="153" t="s">
        <v>558</v>
      </c>
      <c r="I604" s="153">
        <v>10</v>
      </c>
      <c r="J604" s="154">
        <v>45793</v>
      </c>
      <c r="K604" s="153" t="s">
        <v>48</v>
      </c>
      <c r="L604" s="153"/>
      <c r="M604" s="153" t="s">
        <v>737</v>
      </c>
      <c r="N604" s="153" t="s">
        <v>64</v>
      </c>
      <c r="O604" s="153" t="s">
        <v>738</v>
      </c>
      <c r="P604" s="153" t="s">
        <v>3684</v>
      </c>
      <c r="Q604" s="153"/>
      <c r="R604" s="153" t="s">
        <v>50</v>
      </c>
      <c r="S604" s="153"/>
      <c r="T604" s="153" t="s">
        <v>50</v>
      </c>
      <c r="U604" s="136"/>
      <c r="V604" s="136"/>
      <c r="W604" s="136"/>
      <c r="X604" s="97" t="str">
        <f t="shared" si="99"/>
        <v>2023-034 - Dallas IH 45 Bridge Maintenanc</v>
      </c>
      <c r="Y604" s="97" t="str">
        <f>IFERROR(VLOOKUP($D604,PM!$A:$H,2,FALSE),"")</f>
        <v>Eric Giebelhaus</v>
      </c>
      <c r="Z604" s="98">
        <f t="shared" si="100"/>
        <v>45793</v>
      </c>
      <c r="AA604" s="98" t="str">
        <f t="shared" si="101"/>
        <v>Friday</v>
      </c>
      <c r="AB604" s="99" t="str">
        <f t="shared" si="102"/>
        <v>05/18/2025 10:13 PM</v>
      </c>
      <c r="AC604" s="100">
        <f t="shared" si="103"/>
        <v>367</v>
      </c>
      <c r="AD604" s="100" t="str">
        <f t="shared" si="104"/>
        <v>Not Approved On Time</v>
      </c>
      <c r="AE604" s="101">
        <f t="shared" si="105"/>
        <v>10</v>
      </c>
      <c r="AF604" s="124" t="str">
        <f t="shared" si="106"/>
        <v/>
      </c>
      <c r="AG604" s="101" t="str">
        <f t="shared" si="107"/>
        <v>502 6001C - TRAFF Weekend Op</v>
      </c>
      <c r="AH604" s="101" t="str">
        <f t="shared" si="108"/>
        <v>240675 - Cordova A. Hodges</v>
      </c>
      <c r="AI604" s="102" t="str">
        <f t="shared" si="109"/>
        <v>Omar Ramirez Traffic Crew</v>
      </c>
    </row>
    <row r="605" spans="1:35" ht="15.75" x14ac:dyDescent="0.25">
      <c r="A605" s="153">
        <v>605374</v>
      </c>
      <c r="B605" s="153" t="s">
        <v>754</v>
      </c>
      <c r="C605" s="153" t="s">
        <v>755</v>
      </c>
      <c r="D605" s="153" t="s">
        <v>138</v>
      </c>
      <c r="E605" s="153" t="s">
        <v>139</v>
      </c>
      <c r="F605" s="153" t="s">
        <v>3681</v>
      </c>
      <c r="G605" s="153" t="s">
        <v>3682</v>
      </c>
      <c r="H605" s="153" t="s">
        <v>558</v>
      </c>
      <c r="I605" s="153">
        <v>1.5</v>
      </c>
      <c r="J605" s="154">
        <v>45793</v>
      </c>
      <c r="K605" s="153" t="s">
        <v>48</v>
      </c>
      <c r="L605" s="153"/>
      <c r="M605" s="153" t="s">
        <v>737</v>
      </c>
      <c r="N605" s="153" t="s">
        <v>64</v>
      </c>
      <c r="O605" s="153" t="s">
        <v>738</v>
      </c>
      <c r="P605" s="153" t="s">
        <v>3684</v>
      </c>
      <c r="Q605" s="153"/>
      <c r="R605" s="153" t="s">
        <v>50</v>
      </c>
      <c r="S605" s="153"/>
      <c r="T605" s="153" t="s">
        <v>50</v>
      </c>
      <c r="U605" s="136"/>
      <c r="V605" s="136"/>
      <c r="W605" s="136"/>
      <c r="X605" s="97" t="str">
        <f t="shared" si="99"/>
        <v>2023-034 - Dallas IH 45 Bridge Maintenanc</v>
      </c>
      <c r="Y605" s="97" t="str">
        <f>IFERROR(VLOOKUP($D605,PM!$A:$H,2,FALSE),"")</f>
        <v>Eric Giebelhaus</v>
      </c>
      <c r="Z605" s="98">
        <f t="shared" si="100"/>
        <v>45793</v>
      </c>
      <c r="AA605" s="98" t="str">
        <f t="shared" si="101"/>
        <v>Friday</v>
      </c>
      <c r="AB605" s="99" t="str">
        <f t="shared" si="102"/>
        <v>05/18/2025 10:13 PM</v>
      </c>
      <c r="AC605" s="100">
        <f t="shared" si="103"/>
        <v>367</v>
      </c>
      <c r="AD605" s="100" t="str">
        <f t="shared" si="104"/>
        <v>Not Approved On Time</v>
      </c>
      <c r="AE605" s="101">
        <f t="shared" si="105"/>
        <v>1.5</v>
      </c>
      <c r="AF605" s="124" t="str">
        <f t="shared" si="106"/>
        <v/>
      </c>
      <c r="AG605" s="101" t="str">
        <f t="shared" si="107"/>
        <v>545 6010A - CRASH CUSH ATTEN (INSTL)(S)(N)</v>
      </c>
      <c r="AH605" s="101" t="str">
        <f t="shared" si="108"/>
        <v>240675 - Cordova A. Hodges</v>
      </c>
      <c r="AI605" s="102" t="str">
        <f t="shared" si="109"/>
        <v>Omar Ramirez Traffic Crew</v>
      </c>
    </row>
    <row r="606" spans="1:35" ht="15.75" x14ac:dyDescent="0.25">
      <c r="A606" s="153">
        <v>605393</v>
      </c>
      <c r="B606" s="153" t="s">
        <v>881</v>
      </c>
      <c r="C606" s="153" t="s">
        <v>882</v>
      </c>
      <c r="D606" s="153" t="s">
        <v>138</v>
      </c>
      <c r="E606" s="153" t="s">
        <v>139</v>
      </c>
      <c r="F606" s="153" t="s">
        <v>1202</v>
      </c>
      <c r="G606" s="153" t="s">
        <v>1203</v>
      </c>
      <c r="H606" s="153" t="s">
        <v>558</v>
      </c>
      <c r="I606" s="153">
        <v>10</v>
      </c>
      <c r="J606" s="154">
        <v>45793</v>
      </c>
      <c r="K606" s="153" t="s">
        <v>48</v>
      </c>
      <c r="L606" s="153"/>
      <c r="M606" s="153" t="s">
        <v>737</v>
      </c>
      <c r="N606" s="153" t="s">
        <v>64</v>
      </c>
      <c r="O606" s="153" t="s">
        <v>738</v>
      </c>
      <c r="P606" s="153" t="s">
        <v>3668</v>
      </c>
      <c r="Q606" s="153"/>
      <c r="R606" s="153" t="s">
        <v>50</v>
      </c>
      <c r="S606" s="153"/>
      <c r="T606" s="153" t="s">
        <v>50</v>
      </c>
      <c r="U606" s="136"/>
      <c r="V606" s="136"/>
      <c r="W606" s="136"/>
      <c r="X606" s="97" t="str">
        <f t="shared" si="99"/>
        <v>2023-034 - Dallas IH 45 Bridge Maintenanc</v>
      </c>
      <c r="Y606" s="97" t="str">
        <f>IFERROR(VLOOKUP($D606,PM!$A:$H,2,FALSE),"")</f>
        <v>Eric Giebelhaus</v>
      </c>
      <c r="Z606" s="98">
        <f t="shared" si="100"/>
        <v>45793</v>
      </c>
      <c r="AA606" s="98" t="str">
        <f t="shared" si="101"/>
        <v>Friday</v>
      </c>
      <c r="AB606" s="99" t="str">
        <f t="shared" si="102"/>
        <v>05/18/2025 10:22 PM</v>
      </c>
      <c r="AC606" s="100">
        <f t="shared" si="103"/>
        <v>367</v>
      </c>
      <c r="AD606" s="100" t="str">
        <f t="shared" si="104"/>
        <v>Not Approved On Time</v>
      </c>
      <c r="AE606" s="101">
        <f t="shared" si="105"/>
        <v>10</v>
      </c>
      <c r="AF606" s="124" t="str">
        <f t="shared" si="106"/>
        <v/>
      </c>
      <c r="AG606" s="101" t="str">
        <f t="shared" si="107"/>
        <v>502 6001C - TRAFF Weekend Op</v>
      </c>
      <c r="AH606" s="101" t="str">
        <f t="shared" si="108"/>
        <v>240713 - Olivorio Loredo Jr</v>
      </c>
      <c r="AI606" s="102" t="str">
        <f t="shared" si="109"/>
        <v>Omar Ramirez Traffic Crew</v>
      </c>
    </row>
    <row r="607" spans="1:35" ht="15.75" x14ac:dyDescent="0.25">
      <c r="A607" s="153">
        <v>605394</v>
      </c>
      <c r="B607" s="153" t="s">
        <v>881</v>
      </c>
      <c r="C607" s="153" t="s">
        <v>882</v>
      </c>
      <c r="D607" s="153" t="s">
        <v>138</v>
      </c>
      <c r="E607" s="153" t="s">
        <v>139</v>
      </c>
      <c r="F607" s="153" t="s">
        <v>3681</v>
      </c>
      <c r="G607" s="153" t="s">
        <v>3682</v>
      </c>
      <c r="H607" s="153" t="s">
        <v>558</v>
      </c>
      <c r="I607" s="153">
        <v>2</v>
      </c>
      <c r="J607" s="154">
        <v>45793</v>
      </c>
      <c r="K607" s="153" t="s">
        <v>48</v>
      </c>
      <c r="L607" s="153"/>
      <c r="M607" s="153" t="s">
        <v>737</v>
      </c>
      <c r="N607" s="153" t="s">
        <v>64</v>
      </c>
      <c r="O607" s="153" t="s">
        <v>738</v>
      </c>
      <c r="P607" s="153" t="s">
        <v>3683</v>
      </c>
      <c r="Q607" s="153"/>
      <c r="R607" s="153" t="s">
        <v>50</v>
      </c>
      <c r="S607" s="153"/>
      <c r="T607" s="153" t="s">
        <v>50</v>
      </c>
      <c r="U607" s="136"/>
      <c r="V607" s="136"/>
      <c r="W607" s="136"/>
      <c r="X607" s="97" t="str">
        <f t="shared" si="99"/>
        <v>2023-034 - Dallas IH 45 Bridge Maintenanc</v>
      </c>
      <c r="Y607" s="97" t="str">
        <f>IFERROR(VLOOKUP($D607,PM!$A:$H,2,FALSE),"")</f>
        <v>Eric Giebelhaus</v>
      </c>
      <c r="Z607" s="98">
        <f t="shared" si="100"/>
        <v>45793</v>
      </c>
      <c r="AA607" s="98" t="str">
        <f t="shared" si="101"/>
        <v>Friday</v>
      </c>
      <c r="AB607" s="99" t="str">
        <f t="shared" si="102"/>
        <v>05/18/2025 10:23 PM</v>
      </c>
      <c r="AC607" s="100">
        <f t="shared" si="103"/>
        <v>367</v>
      </c>
      <c r="AD607" s="100" t="str">
        <f t="shared" si="104"/>
        <v>Not Approved On Time</v>
      </c>
      <c r="AE607" s="101">
        <f t="shared" si="105"/>
        <v>2</v>
      </c>
      <c r="AF607" s="124" t="str">
        <f t="shared" si="106"/>
        <v/>
      </c>
      <c r="AG607" s="101" t="str">
        <f t="shared" si="107"/>
        <v>545 6010A - CRASH CUSH ATTEN (INSTL)(S)(N)</v>
      </c>
      <c r="AH607" s="101" t="str">
        <f t="shared" si="108"/>
        <v>240713 - Olivorio Loredo Jr</v>
      </c>
      <c r="AI607" s="102" t="str">
        <f t="shared" si="109"/>
        <v>Omar Ramirez Traffic Crew</v>
      </c>
    </row>
    <row r="608" spans="1:35" ht="15.75" x14ac:dyDescent="0.25">
      <c r="A608" s="153">
        <v>605391</v>
      </c>
      <c r="B608" s="153" t="s">
        <v>1130</v>
      </c>
      <c r="C608" s="153" t="s">
        <v>1131</v>
      </c>
      <c r="D608" s="153" t="s">
        <v>138</v>
      </c>
      <c r="E608" s="153" t="s">
        <v>139</v>
      </c>
      <c r="F608" s="153" t="s">
        <v>1202</v>
      </c>
      <c r="G608" s="153" t="s">
        <v>1203</v>
      </c>
      <c r="H608" s="153" t="s">
        <v>558</v>
      </c>
      <c r="I608" s="153">
        <v>10</v>
      </c>
      <c r="J608" s="154">
        <v>45793</v>
      </c>
      <c r="K608" s="153" t="s">
        <v>48</v>
      </c>
      <c r="L608" s="153"/>
      <c r="M608" s="153" t="s">
        <v>737</v>
      </c>
      <c r="N608" s="153" t="s">
        <v>64</v>
      </c>
      <c r="O608" s="153" t="s">
        <v>738</v>
      </c>
      <c r="P608" s="153" t="s">
        <v>3668</v>
      </c>
      <c r="Q608" s="153"/>
      <c r="R608" s="153" t="s">
        <v>50</v>
      </c>
      <c r="S608" s="153"/>
      <c r="T608" s="153" t="s">
        <v>50</v>
      </c>
      <c r="U608" s="136"/>
      <c r="V608" s="136"/>
      <c r="W608" s="136"/>
      <c r="X608" s="97" t="str">
        <f t="shared" si="99"/>
        <v>2023-034 - Dallas IH 45 Bridge Maintenanc</v>
      </c>
      <c r="Y608" s="97" t="str">
        <f>IFERROR(VLOOKUP($D608,PM!$A:$H,2,FALSE),"")</f>
        <v>Eric Giebelhaus</v>
      </c>
      <c r="Z608" s="98">
        <f t="shared" si="100"/>
        <v>45793</v>
      </c>
      <c r="AA608" s="98" t="str">
        <f t="shared" si="101"/>
        <v>Friday</v>
      </c>
      <c r="AB608" s="99" t="str">
        <f t="shared" si="102"/>
        <v>05/18/2025 10:22 PM</v>
      </c>
      <c r="AC608" s="100">
        <f t="shared" si="103"/>
        <v>367</v>
      </c>
      <c r="AD608" s="100" t="str">
        <f t="shared" si="104"/>
        <v>Not Approved On Time</v>
      </c>
      <c r="AE608" s="101">
        <f t="shared" si="105"/>
        <v>10</v>
      </c>
      <c r="AF608" s="124" t="str">
        <f t="shared" si="106"/>
        <v/>
      </c>
      <c r="AG608" s="101" t="str">
        <f t="shared" si="107"/>
        <v>502 6001C - TRAFF Weekend Op</v>
      </c>
      <c r="AH608" s="101" t="str">
        <f t="shared" si="108"/>
        <v>240828 - Mario De La Torre</v>
      </c>
      <c r="AI608" s="102" t="str">
        <f t="shared" si="109"/>
        <v>Omar Ramirez Traffic Crew</v>
      </c>
    </row>
    <row r="609" spans="1:35" ht="15.75" x14ac:dyDescent="0.25">
      <c r="A609" s="153">
        <v>605392</v>
      </c>
      <c r="B609" s="153" t="s">
        <v>1130</v>
      </c>
      <c r="C609" s="153" t="s">
        <v>1131</v>
      </c>
      <c r="D609" s="153" t="s">
        <v>138</v>
      </c>
      <c r="E609" s="153" t="s">
        <v>139</v>
      </c>
      <c r="F609" s="153" t="s">
        <v>3681</v>
      </c>
      <c r="G609" s="153" t="s">
        <v>3682</v>
      </c>
      <c r="H609" s="153" t="s">
        <v>558</v>
      </c>
      <c r="I609" s="153">
        <v>2</v>
      </c>
      <c r="J609" s="154">
        <v>45793</v>
      </c>
      <c r="K609" s="153" t="s">
        <v>48</v>
      </c>
      <c r="L609" s="153"/>
      <c r="M609" s="153" t="s">
        <v>737</v>
      </c>
      <c r="N609" s="153" t="s">
        <v>64</v>
      </c>
      <c r="O609" s="153" t="s">
        <v>738</v>
      </c>
      <c r="P609" s="153" t="s">
        <v>3668</v>
      </c>
      <c r="Q609" s="153"/>
      <c r="R609" s="153" t="s">
        <v>50</v>
      </c>
      <c r="S609" s="153"/>
      <c r="T609" s="153" t="s">
        <v>50</v>
      </c>
      <c r="U609" s="136"/>
      <c r="V609" s="136"/>
      <c r="W609" s="136"/>
      <c r="X609" s="97" t="str">
        <f t="shared" si="99"/>
        <v>2023-034 - Dallas IH 45 Bridge Maintenanc</v>
      </c>
      <c r="Y609" s="97" t="str">
        <f>IFERROR(VLOOKUP($D609,PM!$A:$H,2,FALSE),"")</f>
        <v>Eric Giebelhaus</v>
      </c>
      <c r="Z609" s="98">
        <f t="shared" si="100"/>
        <v>45793</v>
      </c>
      <c r="AA609" s="98" t="str">
        <f t="shared" si="101"/>
        <v>Friday</v>
      </c>
      <c r="AB609" s="99" t="str">
        <f t="shared" si="102"/>
        <v>05/18/2025 10:22 PM</v>
      </c>
      <c r="AC609" s="100">
        <f t="shared" si="103"/>
        <v>367</v>
      </c>
      <c r="AD609" s="100" t="str">
        <f t="shared" si="104"/>
        <v>Not Approved On Time</v>
      </c>
      <c r="AE609" s="101">
        <f t="shared" si="105"/>
        <v>2</v>
      </c>
      <c r="AF609" s="124" t="str">
        <f t="shared" si="106"/>
        <v/>
      </c>
      <c r="AG609" s="101" t="str">
        <f t="shared" si="107"/>
        <v>545 6010A - CRASH CUSH ATTEN (INSTL)(S)(N)</v>
      </c>
      <c r="AH609" s="101" t="str">
        <f t="shared" si="108"/>
        <v>240828 - Mario De La Torre</v>
      </c>
      <c r="AI609" s="102" t="str">
        <f t="shared" si="109"/>
        <v>Omar Ramirez Traffic Crew</v>
      </c>
    </row>
    <row r="610" spans="1:35" ht="15.75" x14ac:dyDescent="0.25">
      <c r="A610" s="153">
        <v>605376</v>
      </c>
      <c r="B610" s="153" t="s">
        <v>1679</v>
      </c>
      <c r="C610" s="153" t="s">
        <v>1680</v>
      </c>
      <c r="D610" s="153" t="s">
        <v>138</v>
      </c>
      <c r="E610" s="153" t="s">
        <v>139</v>
      </c>
      <c r="F610" s="153" t="s">
        <v>1202</v>
      </c>
      <c r="G610" s="153" t="s">
        <v>1203</v>
      </c>
      <c r="H610" s="153" t="s">
        <v>558</v>
      </c>
      <c r="I610" s="153">
        <v>2</v>
      </c>
      <c r="J610" s="154">
        <v>45793</v>
      </c>
      <c r="K610" s="153" t="s">
        <v>48</v>
      </c>
      <c r="L610" s="153"/>
      <c r="M610" s="153" t="s">
        <v>737</v>
      </c>
      <c r="N610" s="153" t="s">
        <v>64</v>
      </c>
      <c r="O610" s="153" t="s">
        <v>738</v>
      </c>
      <c r="P610" s="153" t="s">
        <v>3685</v>
      </c>
      <c r="Q610" s="153"/>
      <c r="R610" s="153" t="s">
        <v>50</v>
      </c>
      <c r="S610" s="153"/>
      <c r="T610" s="153" t="s">
        <v>50</v>
      </c>
      <c r="U610" s="136"/>
      <c r="V610" s="136"/>
      <c r="W610" s="136"/>
      <c r="X610" s="97" t="str">
        <f t="shared" si="99"/>
        <v>2023-034 - Dallas IH 45 Bridge Maintenanc</v>
      </c>
      <c r="Y610" s="97" t="str">
        <f>IFERROR(VLOOKUP($D610,PM!$A:$H,2,FALSE),"")</f>
        <v>Eric Giebelhaus</v>
      </c>
      <c r="Z610" s="98">
        <f t="shared" si="100"/>
        <v>45793</v>
      </c>
      <c r="AA610" s="98" t="str">
        <f t="shared" si="101"/>
        <v>Friday</v>
      </c>
      <c r="AB610" s="99" t="str">
        <f t="shared" si="102"/>
        <v>05/18/2025 10:19 PM</v>
      </c>
      <c r="AC610" s="100">
        <f t="shared" si="103"/>
        <v>367</v>
      </c>
      <c r="AD610" s="100" t="str">
        <f t="shared" si="104"/>
        <v>Not Approved On Time</v>
      </c>
      <c r="AE610" s="101">
        <f t="shared" si="105"/>
        <v>2</v>
      </c>
      <c r="AF610" s="124" t="str">
        <f t="shared" si="106"/>
        <v/>
      </c>
      <c r="AG610" s="101" t="str">
        <f t="shared" si="107"/>
        <v>502 6001C - TRAFF Weekend Op</v>
      </c>
      <c r="AH610" s="101" t="str">
        <f t="shared" si="108"/>
        <v>240701 - Diogo P. Favela</v>
      </c>
      <c r="AI610" s="102" t="str">
        <f t="shared" si="109"/>
        <v>Omar Ramirez Traffic Crew</v>
      </c>
    </row>
    <row r="611" spans="1:35" ht="15.75" x14ac:dyDescent="0.25">
      <c r="A611" s="153">
        <v>605402</v>
      </c>
      <c r="B611" s="153" t="s">
        <v>754</v>
      </c>
      <c r="C611" s="153" t="s">
        <v>755</v>
      </c>
      <c r="D611" s="153" t="s">
        <v>138</v>
      </c>
      <c r="E611" s="153" t="s">
        <v>139</v>
      </c>
      <c r="F611" s="153" t="s">
        <v>57</v>
      </c>
      <c r="G611" s="153" t="s">
        <v>1153</v>
      </c>
      <c r="H611" s="153" t="s">
        <v>558</v>
      </c>
      <c r="I611" s="153">
        <v>12</v>
      </c>
      <c r="J611" s="154">
        <v>45794</v>
      </c>
      <c r="K611" s="153" t="s">
        <v>48</v>
      </c>
      <c r="L611" s="153"/>
      <c r="M611" s="153" t="s">
        <v>737</v>
      </c>
      <c r="N611" s="153" t="s">
        <v>64</v>
      </c>
      <c r="O611" s="153" t="s">
        <v>738</v>
      </c>
      <c r="P611" s="153" t="s">
        <v>3686</v>
      </c>
      <c r="Q611" s="153"/>
      <c r="R611" s="153" t="s">
        <v>50</v>
      </c>
      <c r="S611" s="153"/>
      <c r="T611" s="153" t="s">
        <v>50</v>
      </c>
      <c r="U611" s="136"/>
      <c r="V611" s="136"/>
      <c r="W611" s="136"/>
      <c r="X611" s="97" t="str">
        <f t="shared" si="99"/>
        <v>2023-034 - Dallas IH 45 Bridge Maintenanc</v>
      </c>
      <c r="Y611" s="97" t="str">
        <f>IFERROR(VLOOKUP($D611,PM!$A:$H,2,FALSE),"")</f>
        <v>Eric Giebelhaus</v>
      </c>
      <c r="Z611" s="98">
        <f t="shared" si="100"/>
        <v>45794</v>
      </c>
      <c r="AA611" s="98" t="str">
        <f t="shared" si="101"/>
        <v>Saturday</v>
      </c>
      <c r="AB611" s="99" t="str">
        <f t="shared" si="102"/>
        <v>05/18/2025 10:37 PM</v>
      </c>
      <c r="AC611" s="100">
        <f t="shared" si="103"/>
        <v>367</v>
      </c>
      <c r="AD611" s="100" t="str">
        <f t="shared" si="104"/>
        <v>Not Approved On Time</v>
      </c>
      <c r="AE611" s="101">
        <f t="shared" si="105"/>
        <v>12</v>
      </c>
      <c r="AF611" s="124" t="str">
        <f t="shared" si="106"/>
        <v/>
      </c>
      <c r="AG611" s="101" t="str">
        <f t="shared" si="107"/>
        <v>502 6001B - TRAFF Traffic Main</v>
      </c>
      <c r="AH611" s="101" t="str">
        <f t="shared" si="108"/>
        <v>240675 - Cordova A. Hodges</v>
      </c>
      <c r="AI611" s="102" t="str">
        <f t="shared" si="109"/>
        <v>Omar Ramirez Traffic Crew</v>
      </c>
    </row>
    <row r="612" spans="1:35" ht="15.75" x14ac:dyDescent="0.25">
      <c r="A612" s="153">
        <v>605401</v>
      </c>
      <c r="B612" s="153" t="s">
        <v>752</v>
      </c>
      <c r="C612" s="153" t="s">
        <v>753</v>
      </c>
      <c r="D612" s="153" t="s">
        <v>138</v>
      </c>
      <c r="E612" s="153" t="s">
        <v>139</v>
      </c>
      <c r="F612" s="153" t="s">
        <v>57</v>
      </c>
      <c r="G612" s="153" t="s">
        <v>1153</v>
      </c>
      <c r="H612" s="153" t="s">
        <v>558</v>
      </c>
      <c r="I612" s="153">
        <v>12</v>
      </c>
      <c r="J612" s="154">
        <v>45794</v>
      </c>
      <c r="K612" s="153" t="s">
        <v>48</v>
      </c>
      <c r="L612" s="153"/>
      <c r="M612" s="153" t="s">
        <v>737</v>
      </c>
      <c r="N612" s="153" t="s">
        <v>64</v>
      </c>
      <c r="O612" s="153" t="s">
        <v>738</v>
      </c>
      <c r="P612" s="153" t="s">
        <v>3686</v>
      </c>
      <c r="Q612" s="153"/>
      <c r="R612" s="153" t="s">
        <v>50</v>
      </c>
      <c r="S612" s="153"/>
      <c r="T612" s="153" t="s">
        <v>50</v>
      </c>
      <c r="U612" s="136"/>
      <c r="V612" s="136"/>
      <c r="W612" s="136"/>
      <c r="X612" s="97" t="str">
        <f t="shared" si="99"/>
        <v>2023-034 - Dallas IH 45 Bridge Maintenanc</v>
      </c>
      <c r="Y612" s="97" t="str">
        <f>IFERROR(VLOOKUP($D612,PM!$A:$H,2,FALSE),"")</f>
        <v>Eric Giebelhaus</v>
      </c>
      <c r="Z612" s="98">
        <f t="shared" si="100"/>
        <v>45794</v>
      </c>
      <c r="AA612" s="98" t="str">
        <f t="shared" si="101"/>
        <v>Saturday</v>
      </c>
      <c r="AB612" s="99" t="str">
        <f t="shared" si="102"/>
        <v>05/18/2025 10:37 PM</v>
      </c>
      <c r="AC612" s="100">
        <f t="shared" si="103"/>
        <v>367</v>
      </c>
      <c r="AD612" s="100" t="str">
        <f t="shared" si="104"/>
        <v>Not Approved On Time</v>
      </c>
      <c r="AE612" s="101">
        <f t="shared" si="105"/>
        <v>12</v>
      </c>
      <c r="AF612" s="124" t="str">
        <f t="shared" si="106"/>
        <v/>
      </c>
      <c r="AG612" s="101" t="str">
        <f t="shared" si="107"/>
        <v>502 6001B - TRAFF Traffic Main</v>
      </c>
      <c r="AH612" s="101" t="str">
        <f t="shared" si="108"/>
        <v>240254 - Salvador Rodriguez Jr</v>
      </c>
      <c r="AI612" s="102" t="str">
        <f t="shared" si="109"/>
        <v>Omar Ramirez Traffic Crew</v>
      </c>
    </row>
    <row r="613" spans="1:35" ht="15.75" x14ac:dyDescent="0.25">
      <c r="A613" s="153">
        <v>605397</v>
      </c>
      <c r="B613" s="153" t="s">
        <v>752</v>
      </c>
      <c r="C613" s="153" t="s">
        <v>753</v>
      </c>
      <c r="D613" s="153" t="s">
        <v>138</v>
      </c>
      <c r="E613" s="153" t="s">
        <v>139</v>
      </c>
      <c r="F613" s="153" t="s">
        <v>1202</v>
      </c>
      <c r="G613" s="153" t="s">
        <v>1203</v>
      </c>
      <c r="H613" s="153" t="s">
        <v>558</v>
      </c>
      <c r="I613" s="153">
        <v>11</v>
      </c>
      <c r="J613" s="154">
        <v>45793</v>
      </c>
      <c r="K613" s="153" t="s">
        <v>48</v>
      </c>
      <c r="L613" s="153"/>
      <c r="M613" s="153" t="s">
        <v>737</v>
      </c>
      <c r="N613" s="153" t="s">
        <v>64</v>
      </c>
      <c r="O613" s="153" t="s">
        <v>738</v>
      </c>
      <c r="P613" s="153" t="s">
        <v>3687</v>
      </c>
      <c r="Q613" s="153"/>
      <c r="R613" s="153" t="s">
        <v>50</v>
      </c>
      <c r="S613" s="153"/>
      <c r="T613" s="153" t="s">
        <v>50</v>
      </c>
      <c r="U613" s="136"/>
      <c r="V613" s="136"/>
      <c r="W613" s="136"/>
      <c r="X613" s="97" t="str">
        <f t="shared" si="99"/>
        <v>2023-034 - Dallas IH 45 Bridge Maintenanc</v>
      </c>
      <c r="Y613" s="97" t="str">
        <f>IFERROR(VLOOKUP($D613,PM!$A:$H,2,FALSE),"")</f>
        <v>Eric Giebelhaus</v>
      </c>
      <c r="Z613" s="98">
        <f t="shared" si="100"/>
        <v>45793</v>
      </c>
      <c r="AA613" s="98" t="str">
        <f t="shared" si="101"/>
        <v>Friday</v>
      </c>
      <c r="AB613" s="99" t="str">
        <f t="shared" si="102"/>
        <v>05/18/2025 10:25 PM</v>
      </c>
      <c r="AC613" s="100">
        <f t="shared" si="103"/>
        <v>367</v>
      </c>
      <c r="AD613" s="100" t="str">
        <f t="shared" si="104"/>
        <v>Not Approved On Time</v>
      </c>
      <c r="AE613" s="101">
        <f t="shared" si="105"/>
        <v>11</v>
      </c>
      <c r="AF613" s="124" t="str">
        <f t="shared" si="106"/>
        <v/>
      </c>
      <c r="AG613" s="101" t="str">
        <f t="shared" si="107"/>
        <v>502 6001C - TRAFF Weekend Op</v>
      </c>
      <c r="AH613" s="101" t="str">
        <f t="shared" si="108"/>
        <v>240254 - Salvador Rodriguez Jr</v>
      </c>
      <c r="AI613" s="102" t="str">
        <f t="shared" si="109"/>
        <v>Omar Ramirez Traffic Crew</v>
      </c>
    </row>
    <row r="614" spans="1:35" ht="15.75" x14ac:dyDescent="0.25">
      <c r="A614" s="153">
        <v>605398</v>
      </c>
      <c r="B614" s="153" t="s">
        <v>752</v>
      </c>
      <c r="C614" s="153" t="s">
        <v>753</v>
      </c>
      <c r="D614" s="153" t="s">
        <v>138</v>
      </c>
      <c r="E614" s="153" t="s">
        <v>139</v>
      </c>
      <c r="F614" s="153" t="s">
        <v>3681</v>
      </c>
      <c r="G614" s="153" t="s">
        <v>3682</v>
      </c>
      <c r="H614" s="153" t="s">
        <v>558</v>
      </c>
      <c r="I614" s="153">
        <v>2</v>
      </c>
      <c r="J614" s="154">
        <v>45793</v>
      </c>
      <c r="K614" s="153" t="s">
        <v>48</v>
      </c>
      <c r="L614" s="153"/>
      <c r="M614" s="153" t="s">
        <v>737</v>
      </c>
      <c r="N614" s="153" t="s">
        <v>64</v>
      </c>
      <c r="O614" s="153" t="s">
        <v>738</v>
      </c>
      <c r="P614" s="153" t="s">
        <v>3687</v>
      </c>
      <c r="Q614" s="153"/>
      <c r="R614" s="153" t="s">
        <v>50</v>
      </c>
      <c r="S614" s="153"/>
      <c r="T614" s="153" t="s">
        <v>50</v>
      </c>
      <c r="U614" s="136"/>
      <c r="V614" s="136"/>
      <c r="W614" s="136"/>
      <c r="X614" s="97" t="str">
        <f t="shared" si="99"/>
        <v>2023-034 - Dallas IH 45 Bridge Maintenanc</v>
      </c>
      <c r="Y614" s="97" t="str">
        <f>IFERROR(VLOOKUP($D614,PM!$A:$H,2,FALSE),"")</f>
        <v>Eric Giebelhaus</v>
      </c>
      <c r="Z614" s="98">
        <f t="shared" si="100"/>
        <v>45793</v>
      </c>
      <c r="AA614" s="98" t="str">
        <f t="shared" si="101"/>
        <v>Friday</v>
      </c>
      <c r="AB614" s="99" t="str">
        <f t="shared" si="102"/>
        <v>05/18/2025 10:25 PM</v>
      </c>
      <c r="AC614" s="100">
        <f t="shared" si="103"/>
        <v>367</v>
      </c>
      <c r="AD614" s="100" t="str">
        <f t="shared" si="104"/>
        <v>Not Approved On Time</v>
      </c>
      <c r="AE614" s="101">
        <f t="shared" si="105"/>
        <v>2</v>
      </c>
      <c r="AF614" s="124" t="str">
        <f t="shared" si="106"/>
        <v/>
      </c>
      <c r="AG614" s="101" t="str">
        <f t="shared" si="107"/>
        <v>545 6010A - CRASH CUSH ATTEN (INSTL)(S)(N)</v>
      </c>
      <c r="AH614" s="101" t="str">
        <f t="shared" si="108"/>
        <v>240254 - Salvador Rodriguez Jr</v>
      </c>
      <c r="AI614" s="102" t="str">
        <f t="shared" si="109"/>
        <v>Omar Ramirez Traffic Crew</v>
      </c>
    </row>
    <row r="615" spans="1:35" ht="15.75" x14ac:dyDescent="0.25">
      <c r="A615" s="153">
        <v>605304</v>
      </c>
      <c r="B615" s="153" t="s">
        <v>794</v>
      </c>
      <c r="C615" s="153" t="s">
        <v>795</v>
      </c>
      <c r="D615" s="153" t="s">
        <v>138</v>
      </c>
      <c r="E615" s="153" t="s">
        <v>139</v>
      </c>
      <c r="F615" s="153" t="s">
        <v>1168</v>
      </c>
      <c r="G615" s="153" t="s">
        <v>1169</v>
      </c>
      <c r="H615" s="153" t="s">
        <v>558</v>
      </c>
      <c r="I615" s="153">
        <v>10</v>
      </c>
      <c r="J615" s="154">
        <v>45794</v>
      </c>
      <c r="K615" s="153" t="s">
        <v>48</v>
      </c>
      <c r="L615" s="153"/>
      <c r="M615" s="153" t="s">
        <v>796</v>
      </c>
      <c r="N615" s="153" t="s">
        <v>49</v>
      </c>
      <c r="O615" s="153" t="s">
        <v>797</v>
      </c>
      <c r="P615" s="153" t="s">
        <v>3688</v>
      </c>
      <c r="Q615" s="153"/>
      <c r="R615" s="153" t="s">
        <v>50</v>
      </c>
      <c r="S615" s="153"/>
      <c r="T615" s="153" t="s">
        <v>50</v>
      </c>
      <c r="U615" s="136"/>
      <c r="V615" s="136"/>
      <c r="W615" s="136"/>
      <c r="X615" s="97" t="str">
        <f t="shared" si="99"/>
        <v>2023-034 - Dallas IH 45 Bridge Maintenanc</v>
      </c>
      <c r="Y615" s="97" t="str">
        <f>IFERROR(VLOOKUP($D615,PM!$A:$H,2,FALSE),"")</f>
        <v>Eric Giebelhaus</v>
      </c>
      <c r="Z615" s="98">
        <f t="shared" si="100"/>
        <v>45794</v>
      </c>
      <c r="AA615" s="98" t="str">
        <f t="shared" si="101"/>
        <v>Saturday</v>
      </c>
      <c r="AB615" s="99" t="str">
        <f t="shared" si="102"/>
        <v>05/18/2025 5:50 PM</v>
      </c>
      <c r="AC615" s="100">
        <f t="shared" si="103"/>
        <v>367</v>
      </c>
      <c r="AD615" s="100" t="str">
        <f t="shared" si="104"/>
        <v>Not Approved On Time</v>
      </c>
      <c r="AE615" s="101">
        <f t="shared" si="105"/>
        <v>10</v>
      </c>
      <c r="AF615" s="124" t="str">
        <f t="shared" si="106"/>
        <v/>
      </c>
      <c r="AG615" s="101" t="str">
        <f t="shared" si="107"/>
        <v>439 6017G - CO Pour</v>
      </c>
      <c r="AH615" s="101" t="str">
        <f t="shared" si="108"/>
        <v>240333 - David A. Chavez</v>
      </c>
      <c r="AI615" s="102" t="str">
        <f t="shared" si="109"/>
        <v>Hector Sanchez's Crew</v>
      </c>
    </row>
    <row r="616" spans="1:35" ht="15.75" x14ac:dyDescent="0.25">
      <c r="A616" s="153">
        <v>605306</v>
      </c>
      <c r="B616" s="153" t="s">
        <v>802</v>
      </c>
      <c r="C616" s="153" t="s">
        <v>803</v>
      </c>
      <c r="D616" s="153" t="s">
        <v>138</v>
      </c>
      <c r="E616" s="153" t="s">
        <v>139</v>
      </c>
      <c r="F616" s="153" t="s">
        <v>1168</v>
      </c>
      <c r="G616" s="153" t="s">
        <v>1169</v>
      </c>
      <c r="H616" s="153" t="s">
        <v>558</v>
      </c>
      <c r="I616" s="153">
        <v>10.5</v>
      </c>
      <c r="J616" s="154">
        <v>45794</v>
      </c>
      <c r="K616" s="153" t="s">
        <v>48</v>
      </c>
      <c r="L616" s="153"/>
      <c r="M616" s="153" t="s">
        <v>796</v>
      </c>
      <c r="N616" s="153" t="s">
        <v>49</v>
      </c>
      <c r="O616" s="153" t="s">
        <v>797</v>
      </c>
      <c r="P616" s="153" t="s">
        <v>3688</v>
      </c>
      <c r="Q616" s="153"/>
      <c r="R616" s="153" t="s">
        <v>50</v>
      </c>
      <c r="S616" s="153"/>
      <c r="T616" s="153" t="s">
        <v>50</v>
      </c>
      <c r="U616" s="136"/>
      <c r="V616" s="136"/>
      <c r="W616" s="136"/>
      <c r="X616" s="97" t="str">
        <f t="shared" si="99"/>
        <v>2023-034 - Dallas IH 45 Bridge Maintenanc</v>
      </c>
      <c r="Y616" s="97" t="str">
        <f>IFERROR(VLOOKUP($D616,PM!$A:$H,2,FALSE),"")</f>
        <v>Eric Giebelhaus</v>
      </c>
      <c r="Z616" s="98">
        <f t="shared" si="100"/>
        <v>45794</v>
      </c>
      <c r="AA616" s="98" t="str">
        <f t="shared" si="101"/>
        <v>Saturday</v>
      </c>
      <c r="AB616" s="99" t="str">
        <f t="shared" si="102"/>
        <v>05/18/2025 5:50 PM</v>
      </c>
      <c r="AC616" s="100">
        <f t="shared" si="103"/>
        <v>367</v>
      </c>
      <c r="AD616" s="100" t="str">
        <f t="shared" si="104"/>
        <v>Not Approved On Time</v>
      </c>
      <c r="AE616" s="101">
        <f t="shared" si="105"/>
        <v>10.5</v>
      </c>
      <c r="AF616" s="124" t="str">
        <f t="shared" si="106"/>
        <v/>
      </c>
      <c r="AG616" s="101" t="str">
        <f t="shared" si="107"/>
        <v>439 6017G - CO Pour</v>
      </c>
      <c r="AH616" s="101" t="str">
        <f t="shared" si="108"/>
        <v>240619 - Hector Sanchez Jr</v>
      </c>
      <c r="AI616" s="102" t="str">
        <f t="shared" si="109"/>
        <v>Hector Sanchez's Crew</v>
      </c>
    </row>
    <row r="617" spans="1:35" ht="15.75" x14ac:dyDescent="0.25">
      <c r="A617" s="153">
        <v>605307</v>
      </c>
      <c r="B617" s="153" t="s">
        <v>883</v>
      </c>
      <c r="C617" s="153" t="s">
        <v>884</v>
      </c>
      <c r="D617" s="153" t="s">
        <v>138</v>
      </c>
      <c r="E617" s="153" t="s">
        <v>139</v>
      </c>
      <c r="F617" s="153" t="s">
        <v>1168</v>
      </c>
      <c r="G617" s="153" t="s">
        <v>1169</v>
      </c>
      <c r="H617" s="153" t="s">
        <v>558</v>
      </c>
      <c r="I617" s="153">
        <v>10</v>
      </c>
      <c r="J617" s="154">
        <v>45794</v>
      </c>
      <c r="K617" s="153" t="s">
        <v>48</v>
      </c>
      <c r="L617" s="153"/>
      <c r="M617" s="153" t="s">
        <v>796</v>
      </c>
      <c r="N617" s="153" t="s">
        <v>49</v>
      </c>
      <c r="O617" s="153" t="s">
        <v>797</v>
      </c>
      <c r="P617" s="153" t="s">
        <v>3688</v>
      </c>
      <c r="Q617" s="153"/>
      <c r="R617" s="153" t="s">
        <v>50</v>
      </c>
      <c r="S617" s="153"/>
      <c r="T617" s="153" t="s">
        <v>50</v>
      </c>
      <c r="U617" s="136"/>
      <c r="V617" s="136"/>
      <c r="W617" s="136"/>
      <c r="X617" s="97" t="str">
        <f t="shared" si="99"/>
        <v>2023-034 - Dallas IH 45 Bridge Maintenanc</v>
      </c>
      <c r="Y617" s="97" t="str">
        <f>IFERROR(VLOOKUP($D617,PM!$A:$H,2,FALSE),"")</f>
        <v>Eric Giebelhaus</v>
      </c>
      <c r="Z617" s="98">
        <f t="shared" si="100"/>
        <v>45794</v>
      </c>
      <c r="AA617" s="98" t="str">
        <f t="shared" si="101"/>
        <v>Saturday</v>
      </c>
      <c r="AB617" s="99" t="str">
        <f t="shared" si="102"/>
        <v>05/18/2025 5:50 PM</v>
      </c>
      <c r="AC617" s="100">
        <f t="shared" si="103"/>
        <v>367</v>
      </c>
      <c r="AD617" s="100" t="str">
        <f t="shared" si="104"/>
        <v>Not Approved On Time</v>
      </c>
      <c r="AE617" s="101">
        <f t="shared" si="105"/>
        <v>10</v>
      </c>
      <c r="AF617" s="124" t="str">
        <f t="shared" si="106"/>
        <v/>
      </c>
      <c r="AG617" s="101" t="str">
        <f t="shared" si="107"/>
        <v>439 6017G - CO Pour</v>
      </c>
      <c r="AH617" s="101" t="str">
        <f t="shared" si="108"/>
        <v>240402 - Acel Mendoza</v>
      </c>
      <c r="AI617" s="102" t="str">
        <f t="shared" si="109"/>
        <v>Hector Sanchez's Crew</v>
      </c>
    </row>
    <row r="618" spans="1:35" ht="15.75" x14ac:dyDescent="0.25">
      <c r="A618" s="153">
        <v>605305</v>
      </c>
      <c r="B618" s="153" t="s">
        <v>1304</v>
      </c>
      <c r="C618" s="153" t="s">
        <v>1305</v>
      </c>
      <c r="D618" s="153" t="s">
        <v>138</v>
      </c>
      <c r="E618" s="153" t="s">
        <v>139</v>
      </c>
      <c r="F618" s="153" t="s">
        <v>1168</v>
      </c>
      <c r="G618" s="153" t="s">
        <v>1169</v>
      </c>
      <c r="H618" s="153" t="s">
        <v>558</v>
      </c>
      <c r="I618" s="153">
        <v>10</v>
      </c>
      <c r="J618" s="154">
        <v>45794</v>
      </c>
      <c r="K618" s="153" t="s">
        <v>48</v>
      </c>
      <c r="L618" s="153"/>
      <c r="M618" s="153" t="s">
        <v>796</v>
      </c>
      <c r="N618" s="153" t="s">
        <v>49</v>
      </c>
      <c r="O618" s="153" t="s">
        <v>797</v>
      </c>
      <c r="P618" s="153" t="s">
        <v>3688</v>
      </c>
      <c r="Q618" s="153"/>
      <c r="R618" s="153" t="s">
        <v>50</v>
      </c>
      <c r="S618" s="153"/>
      <c r="T618" s="153" t="s">
        <v>50</v>
      </c>
      <c r="U618" s="136"/>
      <c r="V618" s="136"/>
      <c r="W618" s="136"/>
      <c r="X618" s="97" t="str">
        <f t="shared" si="99"/>
        <v>2023-034 - Dallas IH 45 Bridge Maintenanc</v>
      </c>
      <c r="Y618" s="97" t="str">
        <f>IFERROR(VLOOKUP($D618,PM!$A:$H,2,FALSE),"")</f>
        <v>Eric Giebelhaus</v>
      </c>
      <c r="Z618" s="98">
        <f t="shared" si="100"/>
        <v>45794</v>
      </c>
      <c r="AA618" s="98" t="str">
        <f t="shared" si="101"/>
        <v>Saturday</v>
      </c>
      <c r="AB618" s="99" t="str">
        <f t="shared" si="102"/>
        <v>05/18/2025 5:50 PM</v>
      </c>
      <c r="AC618" s="100">
        <f t="shared" si="103"/>
        <v>367</v>
      </c>
      <c r="AD618" s="100" t="str">
        <f t="shared" si="104"/>
        <v>Not Approved On Time</v>
      </c>
      <c r="AE618" s="101">
        <f t="shared" si="105"/>
        <v>10</v>
      </c>
      <c r="AF618" s="124" t="str">
        <f t="shared" si="106"/>
        <v/>
      </c>
      <c r="AG618" s="101" t="str">
        <f t="shared" si="107"/>
        <v>439 6017G - CO Pour</v>
      </c>
      <c r="AH618" s="101" t="str">
        <f t="shared" si="108"/>
        <v>240761 - FABIAN SERRANO URIBE</v>
      </c>
      <c r="AI618" s="102" t="str">
        <f t="shared" si="109"/>
        <v>Hector Sanchez's Crew</v>
      </c>
    </row>
    <row r="619" spans="1:35" ht="15.75" x14ac:dyDescent="0.25">
      <c r="A619" s="153">
        <v>605303</v>
      </c>
      <c r="B619" s="153" t="s">
        <v>843</v>
      </c>
      <c r="C619" s="153" t="s">
        <v>844</v>
      </c>
      <c r="D619" s="153" t="s">
        <v>138</v>
      </c>
      <c r="E619" s="153" t="s">
        <v>139</v>
      </c>
      <c r="F619" s="153" t="s">
        <v>1168</v>
      </c>
      <c r="G619" s="153" t="s">
        <v>1169</v>
      </c>
      <c r="H619" s="153" t="s">
        <v>558</v>
      </c>
      <c r="I619" s="153">
        <v>10</v>
      </c>
      <c r="J619" s="154">
        <v>45794</v>
      </c>
      <c r="K619" s="153" t="s">
        <v>48</v>
      </c>
      <c r="L619" s="153"/>
      <c r="M619" s="153" t="s">
        <v>796</v>
      </c>
      <c r="N619" s="153" t="s">
        <v>49</v>
      </c>
      <c r="O619" s="153" t="s">
        <v>797</v>
      </c>
      <c r="P619" s="153" t="s">
        <v>3688</v>
      </c>
      <c r="Q619" s="153"/>
      <c r="R619" s="153" t="s">
        <v>50</v>
      </c>
      <c r="S619" s="153"/>
      <c r="T619" s="153" t="s">
        <v>50</v>
      </c>
      <c r="U619" s="136"/>
      <c r="V619" s="136"/>
      <c r="W619" s="136"/>
      <c r="X619" s="97" t="str">
        <f t="shared" si="99"/>
        <v>2023-034 - Dallas IH 45 Bridge Maintenanc</v>
      </c>
      <c r="Y619" s="97" t="str">
        <f>IFERROR(VLOOKUP($D619,PM!$A:$H,2,FALSE),"")</f>
        <v>Eric Giebelhaus</v>
      </c>
      <c r="Z619" s="98">
        <f t="shared" si="100"/>
        <v>45794</v>
      </c>
      <c r="AA619" s="98" t="str">
        <f t="shared" si="101"/>
        <v>Saturday</v>
      </c>
      <c r="AB619" s="99" t="str">
        <f t="shared" si="102"/>
        <v>05/18/2025 5:50 PM</v>
      </c>
      <c r="AC619" s="100">
        <f t="shared" si="103"/>
        <v>367</v>
      </c>
      <c r="AD619" s="100" t="str">
        <f t="shared" si="104"/>
        <v>Not Approved On Time</v>
      </c>
      <c r="AE619" s="101">
        <f t="shared" si="105"/>
        <v>10</v>
      </c>
      <c r="AF619" s="124" t="str">
        <f t="shared" si="106"/>
        <v/>
      </c>
      <c r="AG619" s="101" t="str">
        <f t="shared" si="107"/>
        <v>439 6017G - CO Pour</v>
      </c>
      <c r="AH619" s="101" t="str">
        <f t="shared" si="108"/>
        <v>240044 - Floriberto Govea</v>
      </c>
      <c r="AI619" s="102" t="str">
        <f t="shared" si="109"/>
        <v>Hector Sanchez's Crew</v>
      </c>
    </row>
    <row r="620" spans="1:35" ht="15.75" x14ac:dyDescent="0.25">
      <c r="A620" s="153">
        <v>605302</v>
      </c>
      <c r="B620" s="153" t="s">
        <v>798</v>
      </c>
      <c r="C620" s="153" t="s">
        <v>799</v>
      </c>
      <c r="D620" s="153" t="s">
        <v>138</v>
      </c>
      <c r="E620" s="153" t="s">
        <v>139</v>
      </c>
      <c r="F620" s="153" t="s">
        <v>1168</v>
      </c>
      <c r="G620" s="153" t="s">
        <v>1169</v>
      </c>
      <c r="H620" s="153" t="s">
        <v>558</v>
      </c>
      <c r="I620" s="153">
        <v>10</v>
      </c>
      <c r="J620" s="154">
        <v>45794</v>
      </c>
      <c r="K620" s="153" t="s">
        <v>48</v>
      </c>
      <c r="L620" s="153"/>
      <c r="M620" s="153" t="s">
        <v>796</v>
      </c>
      <c r="N620" s="153" t="s">
        <v>49</v>
      </c>
      <c r="O620" s="153" t="s">
        <v>797</v>
      </c>
      <c r="P620" s="153" t="s">
        <v>3689</v>
      </c>
      <c r="Q620" s="153"/>
      <c r="R620" s="153" t="s">
        <v>50</v>
      </c>
      <c r="S620" s="153"/>
      <c r="T620" s="153" t="s">
        <v>50</v>
      </c>
      <c r="U620" s="136"/>
      <c r="V620" s="136"/>
      <c r="W620" s="136"/>
      <c r="X620" s="97" t="str">
        <f t="shared" si="99"/>
        <v>2023-034 - Dallas IH 45 Bridge Maintenanc</v>
      </c>
      <c r="Y620" s="97" t="str">
        <f>IFERROR(VLOOKUP($D620,PM!$A:$H,2,FALSE),"")</f>
        <v>Eric Giebelhaus</v>
      </c>
      <c r="Z620" s="98">
        <f t="shared" si="100"/>
        <v>45794</v>
      </c>
      <c r="AA620" s="98" t="str">
        <f t="shared" si="101"/>
        <v>Saturday</v>
      </c>
      <c r="AB620" s="99" t="str">
        <f t="shared" si="102"/>
        <v>05/18/2025 5:49 PM</v>
      </c>
      <c r="AC620" s="100">
        <f t="shared" si="103"/>
        <v>367</v>
      </c>
      <c r="AD620" s="100" t="str">
        <f t="shared" si="104"/>
        <v>Not Approved On Time</v>
      </c>
      <c r="AE620" s="101">
        <f t="shared" si="105"/>
        <v>10</v>
      </c>
      <c r="AF620" s="124" t="str">
        <f t="shared" si="106"/>
        <v/>
      </c>
      <c r="AG620" s="101" t="str">
        <f t="shared" si="107"/>
        <v>439 6017G - CO Pour</v>
      </c>
      <c r="AH620" s="101" t="str">
        <f t="shared" si="108"/>
        <v>240478 - Quincy L. Haynes</v>
      </c>
      <c r="AI620" s="102" t="str">
        <f t="shared" si="109"/>
        <v>Hector Sanchez's Crew</v>
      </c>
    </row>
    <row r="621" spans="1:35" ht="15.75" x14ac:dyDescent="0.25">
      <c r="A621" s="153">
        <v>605215</v>
      </c>
      <c r="B621" s="153" t="s">
        <v>1052</v>
      </c>
      <c r="C621" s="153" t="s">
        <v>1053</v>
      </c>
      <c r="D621" s="153" t="s">
        <v>138</v>
      </c>
      <c r="E621" s="153" t="s">
        <v>139</v>
      </c>
      <c r="F621" s="153" t="s">
        <v>1187</v>
      </c>
      <c r="G621" s="153" t="s">
        <v>1188</v>
      </c>
      <c r="H621" s="153" t="s">
        <v>558</v>
      </c>
      <c r="I621" s="153">
        <v>5</v>
      </c>
      <c r="J621" s="154">
        <v>45794</v>
      </c>
      <c r="K621" s="153" t="s">
        <v>48</v>
      </c>
      <c r="L621" s="153"/>
      <c r="M621" s="153" t="s">
        <v>1080</v>
      </c>
      <c r="N621" s="153" t="s">
        <v>49</v>
      </c>
      <c r="O621" s="153" t="s">
        <v>1048</v>
      </c>
      <c r="P621" s="153" t="s">
        <v>3690</v>
      </c>
      <c r="Q621" s="153"/>
      <c r="R621" s="153" t="s">
        <v>50</v>
      </c>
      <c r="S621" s="153"/>
      <c r="T621" s="153" t="s">
        <v>50</v>
      </c>
      <c r="U621" s="136"/>
      <c r="V621" s="136"/>
      <c r="W621" s="136"/>
      <c r="X621" s="97" t="str">
        <f t="shared" si="99"/>
        <v>2023-034 - Dallas IH 45 Bridge Maintenanc</v>
      </c>
      <c r="Y621" s="97" t="str">
        <f>IFERROR(VLOOKUP($D621,PM!$A:$H,2,FALSE),"")</f>
        <v>Eric Giebelhaus</v>
      </c>
      <c r="Z621" s="98">
        <f t="shared" si="100"/>
        <v>45794</v>
      </c>
      <c r="AA621" s="98" t="str">
        <f t="shared" si="101"/>
        <v>Saturday</v>
      </c>
      <c r="AB621" s="99" t="str">
        <f t="shared" si="102"/>
        <v>05/17/2025 5:52 PM</v>
      </c>
      <c r="AC621" s="100">
        <f t="shared" si="103"/>
        <v>367</v>
      </c>
      <c r="AD621" s="100" t="str">
        <f t="shared" si="104"/>
        <v>Not Approved On Time</v>
      </c>
      <c r="AE621" s="101">
        <f t="shared" si="105"/>
        <v>5</v>
      </c>
      <c r="AF621" s="124" t="str">
        <f t="shared" si="106"/>
        <v/>
      </c>
      <c r="AG621" s="101" t="str">
        <f t="shared" si="107"/>
        <v>4106 6001G - PPC Pour</v>
      </c>
      <c r="AH621" s="101" t="str">
        <f t="shared" si="108"/>
        <v>240728 - Andres Salas</v>
      </c>
      <c r="AI621" s="102" t="str">
        <f t="shared" si="109"/>
        <v>Jesus Rodarte's Crew</v>
      </c>
    </row>
    <row r="622" spans="1:35" ht="15.75" x14ac:dyDescent="0.25">
      <c r="A622" s="153">
        <v>605207</v>
      </c>
      <c r="B622" s="153" t="s">
        <v>1052</v>
      </c>
      <c r="C622" s="153" t="s">
        <v>1053</v>
      </c>
      <c r="D622" s="153" t="s">
        <v>138</v>
      </c>
      <c r="E622" s="153" t="s">
        <v>139</v>
      </c>
      <c r="F622" s="153" t="s">
        <v>2035</v>
      </c>
      <c r="G622" s="153" t="s">
        <v>3570</v>
      </c>
      <c r="H622" s="153" t="s">
        <v>558</v>
      </c>
      <c r="I622" s="153">
        <v>5</v>
      </c>
      <c r="J622" s="154">
        <v>45794</v>
      </c>
      <c r="K622" s="153" t="s">
        <v>48</v>
      </c>
      <c r="L622" s="153"/>
      <c r="M622" s="153" t="s">
        <v>1080</v>
      </c>
      <c r="N622" s="153" t="s">
        <v>49</v>
      </c>
      <c r="O622" s="153" t="s">
        <v>1048</v>
      </c>
      <c r="P622" s="153" t="s">
        <v>3691</v>
      </c>
      <c r="Q622" s="153"/>
      <c r="R622" s="153" t="s">
        <v>50</v>
      </c>
      <c r="S622" s="153"/>
      <c r="T622" s="153" t="s">
        <v>50</v>
      </c>
      <c r="U622" s="136"/>
      <c r="V622" s="136"/>
      <c r="W622" s="136"/>
      <c r="X622" s="97" t="str">
        <f t="shared" si="99"/>
        <v>2023-034 - Dallas IH 45 Bridge Maintenanc</v>
      </c>
      <c r="Y622" s="97" t="str">
        <f>IFERROR(VLOOKUP($D622,PM!$A:$H,2,FALSE),"")</f>
        <v>Eric Giebelhaus</v>
      </c>
      <c r="Z622" s="98">
        <f t="shared" si="100"/>
        <v>45794</v>
      </c>
      <c r="AA622" s="98" t="str">
        <f t="shared" si="101"/>
        <v>Saturday</v>
      </c>
      <c r="AB622" s="99" t="str">
        <f t="shared" si="102"/>
        <v>05/17/2025 5:45 PM</v>
      </c>
      <c r="AC622" s="100">
        <f t="shared" si="103"/>
        <v>367</v>
      </c>
      <c r="AD622" s="100" t="str">
        <f t="shared" si="104"/>
        <v>Not Approved On Time</v>
      </c>
      <c r="AE622" s="101">
        <f t="shared" si="105"/>
        <v>5</v>
      </c>
      <c r="AF622" s="124" t="str">
        <f t="shared" si="106"/>
        <v/>
      </c>
      <c r="AG622" s="101" t="str">
        <f t="shared" si="107"/>
        <v>4106 6001C - PPC Setup Machine</v>
      </c>
      <c r="AH622" s="101" t="str">
        <f t="shared" si="108"/>
        <v>240728 - Andres Salas</v>
      </c>
      <c r="AI622" s="102" t="str">
        <f t="shared" si="109"/>
        <v>Jesus Rodarte's Crew</v>
      </c>
    </row>
    <row r="623" spans="1:35" ht="15.75" x14ac:dyDescent="0.25">
      <c r="A623" s="153">
        <v>605211</v>
      </c>
      <c r="B623" s="153" t="s">
        <v>1052</v>
      </c>
      <c r="C623" s="153" t="s">
        <v>1053</v>
      </c>
      <c r="D623" s="153" t="s">
        <v>138</v>
      </c>
      <c r="E623" s="153" t="s">
        <v>139</v>
      </c>
      <c r="F623" s="153" t="s">
        <v>1186</v>
      </c>
      <c r="G623" s="153" t="s">
        <v>3571</v>
      </c>
      <c r="H623" s="153" t="s">
        <v>558</v>
      </c>
      <c r="I623" s="153">
        <v>5</v>
      </c>
      <c r="J623" s="154">
        <v>45794</v>
      </c>
      <c r="K623" s="153" t="s">
        <v>48</v>
      </c>
      <c r="L623" s="153"/>
      <c r="M623" s="153" t="s">
        <v>1080</v>
      </c>
      <c r="N623" s="153" t="s">
        <v>49</v>
      </c>
      <c r="O623" s="153" t="s">
        <v>1048</v>
      </c>
      <c r="P623" s="153" t="s">
        <v>3691</v>
      </c>
      <c r="Q623" s="153"/>
      <c r="R623" s="153" t="s">
        <v>50</v>
      </c>
      <c r="S623" s="153"/>
      <c r="T623" s="153" t="s">
        <v>50</v>
      </c>
      <c r="U623" s="136"/>
      <c r="V623" s="136"/>
      <c r="W623" s="136"/>
      <c r="X623" s="97" t="str">
        <f t="shared" si="99"/>
        <v>2023-034 - Dallas IH 45 Bridge Maintenanc</v>
      </c>
      <c r="Y623" s="97" t="str">
        <f>IFERROR(VLOOKUP($D623,PM!$A:$H,2,FALSE),"")</f>
        <v>Eric Giebelhaus</v>
      </c>
      <c r="Z623" s="98">
        <f t="shared" si="100"/>
        <v>45794</v>
      </c>
      <c r="AA623" s="98" t="str">
        <f t="shared" si="101"/>
        <v>Saturday</v>
      </c>
      <c r="AB623" s="99" t="str">
        <f t="shared" si="102"/>
        <v>05/17/2025 5:45 PM</v>
      </c>
      <c r="AC623" s="100">
        <f t="shared" si="103"/>
        <v>367</v>
      </c>
      <c r="AD623" s="100" t="str">
        <f t="shared" si="104"/>
        <v>Not Approved On Time</v>
      </c>
      <c r="AE623" s="101">
        <f t="shared" si="105"/>
        <v>5</v>
      </c>
      <c r="AF623" s="124" t="str">
        <f t="shared" si="106"/>
        <v/>
      </c>
      <c r="AG623" s="101" t="str">
        <f t="shared" si="107"/>
        <v>4106 6001D - PPC Prep for Overlay</v>
      </c>
      <c r="AH623" s="101" t="str">
        <f t="shared" si="108"/>
        <v>240728 - Andres Salas</v>
      </c>
      <c r="AI623" s="102" t="str">
        <f t="shared" si="109"/>
        <v>Jesus Rodarte's Crew</v>
      </c>
    </row>
    <row r="624" spans="1:35" ht="15.75" x14ac:dyDescent="0.25">
      <c r="A624" s="153">
        <v>604916</v>
      </c>
      <c r="B624" s="153" t="s">
        <v>2676</v>
      </c>
      <c r="C624" s="153" t="s">
        <v>2677</v>
      </c>
      <c r="D624" s="153" t="s">
        <v>138</v>
      </c>
      <c r="E624" s="153" t="s">
        <v>139</v>
      </c>
      <c r="F624" s="153" t="s">
        <v>624</v>
      </c>
      <c r="G624" s="153" t="s">
        <v>625</v>
      </c>
      <c r="H624" s="153" t="s">
        <v>558</v>
      </c>
      <c r="I624" s="153">
        <v>5.5</v>
      </c>
      <c r="J624" s="154">
        <v>45793</v>
      </c>
      <c r="K624" s="153" t="s">
        <v>48</v>
      </c>
      <c r="L624" s="153"/>
      <c r="M624" s="153" t="s">
        <v>1080</v>
      </c>
      <c r="N624" s="153" t="s">
        <v>49</v>
      </c>
      <c r="O624" s="153" t="s">
        <v>1048</v>
      </c>
      <c r="P624" s="153" t="s">
        <v>3692</v>
      </c>
      <c r="Q624" s="153"/>
      <c r="R624" s="153" t="s">
        <v>50</v>
      </c>
      <c r="S624" s="153"/>
      <c r="T624" s="153" t="s">
        <v>50</v>
      </c>
      <c r="U624" s="136"/>
      <c r="V624" s="136"/>
      <c r="W624" s="136"/>
      <c r="X624" s="97" t="str">
        <f t="shared" si="99"/>
        <v>2023-034 - Dallas IH 45 Bridge Maintenanc</v>
      </c>
      <c r="Y624" s="97" t="str">
        <f>IFERROR(VLOOKUP($D624,PM!$A:$H,2,FALSE),"")</f>
        <v>Eric Giebelhaus</v>
      </c>
      <c r="Z624" s="98">
        <f t="shared" si="100"/>
        <v>45793</v>
      </c>
      <c r="AA624" s="98" t="str">
        <f t="shared" si="101"/>
        <v>Friday</v>
      </c>
      <c r="AB624" s="99" t="str">
        <f t="shared" si="102"/>
        <v>05/16/2025 7:00 PM</v>
      </c>
      <c r="AC624" s="100">
        <f t="shared" si="103"/>
        <v>367</v>
      </c>
      <c r="AD624" s="100" t="str">
        <f t="shared" si="104"/>
        <v>Not Approved On Time</v>
      </c>
      <c r="AE624" s="101">
        <f t="shared" si="105"/>
        <v>5.5</v>
      </c>
      <c r="AF624" s="124" t="str">
        <f t="shared" si="106"/>
        <v/>
      </c>
      <c r="AG624" s="101" t="str">
        <f t="shared" si="107"/>
        <v>9000 100C - LD INOUT SHOW UP REPAIR LABOR</v>
      </c>
      <c r="AH624" s="101" t="str">
        <f t="shared" si="108"/>
        <v>240809 - Santiago Ponciano Lara</v>
      </c>
      <c r="AI624" s="102" t="str">
        <f t="shared" si="109"/>
        <v>Jesus Rodarte's Crew</v>
      </c>
    </row>
    <row r="625" spans="1:35" ht="15.75" x14ac:dyDescent="0.25">
      <c r="A625" s="153">
        <v>605205</v>
      </c>
      <c r="B625" s="153" t="s">
        <v>1054</v>
      </c>
      <c r="C625" s="153" t="s">
        <v>1055</v>
      </c>
      <c r="D625" s="153" t="s">
        <v>138</v>
      </c>
      <c r="E625" s="153" t="s">
        <v>139</v>
      </c>
      <c r="F625" s="153" t="s">
        <v>2035</v>
      </c>
      <c r="G625" s="153" t="s">
        <v>3570</v>
      </c>
      <c r="H625" s="153" t="s">
        <v>558</v>
      </c>
      <c r="I625" s="153">
        <v>5</v>
      </c>
      <c r="J625" s="154">
        <v>45794</v>
      </c>
      <c r="K625" s="153" t="s">
        <v>48</v>
      </c>
      <c r="L625" s="153"/>
      <c r="M625" s="153" t="s">
        <v>1080</v>
      </c>
      <c r="N625" s="153" t="s">
        <v>49</v>
      </c>
      <c r="O625" s="153" t="s">
        <v>1048</v>
      </c>
      <c r="P625" s="153" t="s">
        <v>3693</v>
      </c>
      <c r="Q625" s="153"/>
      <c r="R625" s="153" t="s">
        <v>50</v>
      </c>
      <c r="S625" s="153"/>
      <c r="T625" s="153" t="s">
        <v>50</v>
      </c>
      <c r="U625" s="136"/>
      <c r="V625" s="136"/>
      <c r="W625" s="136"/>
      <c r="X625" s="97" t="str">
        <f t="shared" si="99"/>
        <v>2023-034 - Dallas IH 45 Bridge Maintenanc</v>
      </c>
      <c r="Y625" s="97" t="str">
        <f>IFERROR(VLOOKUP($D625,PM!$A:$H,2,FALSE),"")</f>
        <v>Eric Giebelhaus</v>
      </c>
      <c r="Z625" s="98">
        <f t="shared" si="100"/>
        <v>45794</v>
      </c>
      <c r="AA625" s="98" t="str">
        <f t="shared" si="101"/>
        <v>Saturday</v>
      </c>
      <c r="AB625" s="99" t="str">
        <f t="shared" si="102"/>
        <v>05/17/2025 5:44 PM</v>
      </c>
      <c r="AC625" s="100">
        <f t="shared" si="103"/>
        <v>367</v>
      </c>
      <c r="AD625" s="100" t="str">
        <f t="shared" si="104"/>
        <v>Not Approved On Time</v>
      </c>
      <c r="AE625" s="101">
        <f t="shared" si="105"/>
        <v>5</v>
      </c>
      <c r="AF625" s="124" t="str">
        <f t="shared" si="106"/>
        <v/>
      </c>
      <c r="AG625" s="101" t="str">
        <f t="shared" si="107"/>
        <v>4106 6001C - PPC Setup Machine</v>
      </c>
      <c r="AH625" s="101" t="str">
        <f t="shared" si="108"/>
        <v>240563 - Abraham S. Barrientos</v>
      </c>
      <c r="AI625" s="102" t="str">
        <f t="shared" si="109"/>
        <v>Jesus Rodarte's Crew</v>
      </c>
    </row>
    <row r="626" spans="1:35" ht="15.75" x14ac:dyDescent="0.25">
      <c r="A626" s="153">
        <v>605209</v>
      </c>
      <c r="B626" s="153" t="s">
        <v>1054</v>
      </c>
      <c r="C626" s="153" t="s">
        <v>1055</v>
      </c>
      <c r="D626" s="153" t="s">
        <v>138</v>
      </c>
      <c r="E626" s="153" t="s">
        <v>139</v>
      </c>
      <c r="F626" s="153" t="s">
        <v>1186</v>
      </c>
      <c r="G626" s="153" t="s">
        <v>3571</v>
      </c>
      <c r="H626" s="153" t="s">
        <v>558</v>
      </c>
      <c r="I626" s="153">
        <v>5</v>
      </c>
      <c r="J626" s="154">
        <v>45794</v>
      </c>
      <c r="K626" s="153" t="s">
        <v>48</v>
      </c>
      <c r="L626" s="153"/>
      <c r="M626" s="153" t="s">
        <v>1080</v>
      </c>
      <c r="N626" s="153" t="s">
        <v>49</v>
      </c>
      <c r="O626" s="153" t="s">
        <v>1048</v>
      </c>
      <c r="P626" s="153" t="s">
        <v>3691</v>
      </c>
      <c r="Q626" s="153"/>
      <c r="R626" s="153" t="s">
        <v>50</v>
      </c>
      <c r="S626" s="153"/>
      <c r="T626" s="153" t="s">
        <v>50</v>
      </c>
      <c r="U626" s="136"/>
      <c r="V626" s="136"/>
      <c r="W626" s="136"/>
      <c r="X626" s="97" t="str">
        <f t="shared" si="99"/>
        <v>2023-034 - Dallas IH 45 Bridge Maintenanc</v>
      </c>
      <c r="Y626" s="97" t="str">
        <f>IFERROR(VLOOKUP($D626,PM!$A:$H,2,FALSE),"")</f>
        <v>Eric Giebelhaus</v>
      </c>
      <c r="Z626" s="98">
        <f t="shared" si="100"/>
        <v>45794</v>
      </c>
      <c r="AA626" s="98" t="str">
        <f t="shared" si="101"/>
        <v>Saturday</v>
      </c>
      <c r="AB626" s="99" t="str">
        <f t="shared" si="102"/>
        <v>05/17/2025 5:45 PM</v>
      </c>
      <c r="AC626" s="100">
        <f t="shared" si="103"/>
        <v>367</v>
      </c>
      <c r="AD626" s="100" t="str">
        <f t="shared" si="104"/>
        <v>Not Approved On Time</v>
      </c>
      <c r="AE626" s="101">
        <f t="shared" si="105"/>
        <v>5</v>
      </c>
      <c r="AF626" s="124" t="str">
        <f t="shared" si="106"/>
        <v/>
      </c>
      <c r="AG626" s="101" t="str">
        <f t="shared" si="107"/>
        <v>4106 6001D - PPC Prep for Overlay</v>
      </c>
      <c r="AH626" s="101" t="str">
        <f t="shared" si="108"/>
        <v>240563 - Abraham S. Barrientos</v>
      </c>
      <c r="AI626" s="102" t="str">
        <f t="shared" si="109"/>
        <v>Jesus Rodarte's Crew</v>
      </c>
    </row>
    <row r="627" spans="1:35" ht="15.75" x14ac:dyDescent="0.25">
      <c r="A627" s="153">
        <v>605213</v>
      </c>
      <c r="B627" s="153" t="s">
        <v>1054</v>
      </c>
      <c r="C627" s="153" t="s">
        <v>1055</v>
      </c>
      <c r="D627" s="153" t="s">
        <v>138</v>
      </c>
      <c r="E627" s="153" t="s">
        <v>139</v>
      </c>
      <c r="F627" s="153" t="s">
        <v>1187</v>
      </c>
      <c r="G627" s="153" t="s">
        <v>1188</v>
      </c>
      <c r="H627" s="153" t="s">
        <v>558</v>
      </c>
      <c r="I627" s="153">
        <v>5</v>
      </c>
      <c r="J627" s="154">
        <v>45794</v>
      </c>
      <c r="K627" s="153" t="s">
        <v>48</v>
      </c>
      <c r="L627" s="153"/>
      <c r="M627" s="153" t="s">
        <v>1080</v>
      </c>
      <c r="N627" s="153" t="s">
        <v>49</v>
      </c>
      <c r="O627" s="153" t="s">
        <v>1048</v>
      </c>
      <c r="P627" s="153" t="s">
        <v>3690</v>
      </c>
      <c r="Q627" s="153"/>
      <c r="R627" s="153" t="s">
        <v>50</v>
      </c>
      <c r="S627" s="153"/>
      <c r="T627" s="153" t="s">
        <v>50</v>
      </c>
      <c r="U627" s="136"/>
      <c r="V627" s="136"/>
      <c r="W627" s="136"/>
      <c r="X627" s="97" t="str">
        <f t="shared" si="99"/>
        <v>2023-034 - Dallas IH 45 Bridge Maintenanc</v>
      </c>
      <c r="Y627" s="97" t="str">
        <f>IFERROR(VLOOKUP($D627,PM!$A:$H,2,FALSE),"")</f>
        <v>Eric Giebelhaus</v>
      </c>
      <c r="Z627" s="98">
        <f t="shared" si="100"/>
        <v>45794</v>
      </c>
      <c r="AA627" s="98" t="str">
        <f t="shared" si="101"/>
        <v>Saturday</v>
      </c>
      <c r="AB627" s="99" t="str">
        <f t="shared" si="102"/>
        <v>05/17/2025 5:52 PM</v>
      </c>
      <c r="AC627" s="100">
        <f t="shared" si="103"/>
        <v>367</v>
      </c>
      <c r="AD627" s="100" t="str">
        <f t="shared" si="104"/>
        <v>Not Approved On Time</v>
      </c>
      <c r="AE627" s="101">
        <f t="shared" si="105"/>
        <v>5</v>
      </c>
      <c r="AF627" s="124" t="str">
        <f t="shared" si="106"/>
        <v/>
      </c>
      <c r="AG627" s="101" t="str">
        <f t="shared" si="107"/>
        <v>4106 6001G - PPC Pour</v>
      </c>
      <c r="AH627" s="101" t="str">
        <f t="shared" si="108"/>
        <v>240563 - Abraham S. Barrientos</v>
      </c>
      <c r="AI627" s="102" t="str">
        <f t="shared" si="109"/>
        <v>Jesus Rodarte's Crew</v>
      </c>
    </row>
    <row r="628" spans="1:35" ht="15.75" x14ac:dyDescent="0.25">
      <c r="A628" s="153">
        <v>605210</v>
      </c>
      <c r="B628" s="153" t="s">
        <v>2676</v>
      </c>
      <c r="C628" s="153" t="s">
        <v>2677</v>
      </c>
      <c r="D628" s="153" t="s">
        <v>138</v>
      </c>
      <c r="E628" s="153" t="s">
        <v>139</v>
      </c>
      <c r="F628" s="153" t="s">
        <v>1186</v>
      </c>
      <c r="G628" s="153" t="s">
        <v>3571</v>
      </c>
      <c r="H628" s="153" t="s">
        <v>558</v>
      </c>
      <c r="I628" s="153">
        <v>5</v>
      </c>
      <c r="J628" s="154">
        <v>45794</v>
      </c>
      <c r="K628" s="153" t="s">
        <v>48</v>
      </c>
      <c r="L628" s="153"/>
      <c r="M628" s="153" t="s">
        <v>1080</v>
      </c>
      <c r="N628" s="153" t="s">
        <v>49</v>
      </c>
      <c r="O628" s="153" t="s">
        <v>1048</v>
      </c>
      <c r="P628" s="153" t="s">
        <v>3691</v>
      </c>
      <c r="Q628" s="153"/>
      <c r="R628" s="153" t="s">
        <v>50</v>
      </c>
      <c r="S628" s="153"/>
      <c r="T628" s="153" t="s">
        <v>50</v>
      </c>
      <c r="U628" s="136"/>
      <c r="V628" s="136"/>
      <c r="W628" s="136"/>
      <c r="X628" s="97" t="str">
        <f t="shared" si="99"/>
        <v>2023-034 - Dallas IH 45 Bridge Maintenanc</v>
      </c>
      <c r="Y628" s="97" t="str">
        <f>IFERROR(VLOOKUP($D628,PM!$A:$H,2,FALSE),"")</f>
        <v>Eric Giebelhaus</v>
      </c>
      <c r="Z628" s="98">
        <f t="shared" si="100"/>
        <v>45794</v>
      </c>
      <c r="AA628" s="98" t="str">
        <f t="shared" si="101"/>
        <v>Saturday</v>
      </c>
      <c r="AB628" s="99" t="str">
        <f t="shared" si="102"/>
        <v>05/17/2025 5:45 PM</v>
      </c>
      <c r="AC628" s="100">
        <f t="shared" si="103"/>
        <v>367</v>
      </c>
      <c r="AD628" s="100" t="str">
        <f t="shared" si="104"/>
        <v>Not Approved On Time</v>
      </c>
      <c r="AE628" s="101">
        <f t="shared" si="105"/>
        <v>5</v>
      </c>
      <c r="AF628" s="124" t="str">
        <f t="shared" si="106"/>
        <v/>
      </c>
      <c r="AG628" s="101" t="str">
        <f t="shared" si="107"/>
        <v>4106 6001D - PPC Prep for Overlay</v>
      </c>
      <c r="AH628" s="101" t="str">
        <f t="shared" si="108"/>
        <v>240809 - Santiago Ponciano Lara</v>
      </c>
      <c r="AI628" s="102" t="str">
        <f t="shared" si="109"/>
        <v>Jesus Rodarte's Crew</v>
      </c>
    </row>
    <row r="629" spans="1:35" ht="15.75" x14ac:dyDescent="0.25">
      <c r="A629" s="153">
        <v>605206</v>
      </c>
      <c r="B629" s="153" t="s">
        <v>2676</v>
      </c>
      <c r="C629" s="153" t="s">
        <v>2677</v>
      </c>
      <c r="D629" s="153" t="s">
        <v>138</v>
      </c>
      <c r="E629" s="153" t="s">
        <v>139</v>
      </c>
      <c r="F629" s="153" t="s">
        <v>2035</v>
      </c>
      <c r="G629" s="153" t="s">
        <v>3570</v>
      </c>
      <c r="H629" s="153" t="s">
        <v>558</v>
      </c>
      <c r="I629" s="153">
        <v>5</v>
      </c>
      <c r="J629" s="154">
        <v>45794</v>
      </c>
      <c r="K629" s="153" t="s">
        <v>48</v>
      </c>
      <c r="L629" s="153"/>
      <c r="M629" s="153" t="s">
        <v>1080</v>
      </c>
      <c r="N629" s="153" t="s">
        <v>49</v>
      </c>
      <c r="O629" s="153" t="s">
        <v>1048</v>
      </c>
      <c r="P629" s="153" t="s">
        <v>3691</v>
      </c>
      <c r="Q629" s="153"/>
      <c r="R629" s="153" t="s">
        <v>50</v>
      </c>
      <c r="S629" s="153"/>
      <c r="T629" s="153" t="s">
        <v>50</v>
      </c>
      <c r="U629" s="136"/>
      <c r="V629" s="136"/>
      <c r="W629" s="136"/>
      <c r="X629" s="97" t="str">
        <f t="shared" si="99"/>
        <v>2023-034 - Dallas IH 45 Bridge Maintenanc</v>
      </c>
      <c r="Y629" s="97" t="str">
        <f>IFERROR(VLOOKUP($D629,PM!$A:$H,2,FALSE),"")</f>
        <v>Eric Giebelhaus</v>
      </c>
      <c r="Z629" s="98">
        <f t="shared" si="100"/>
        <v>45794</v>
      </c>
      <c r="AA629" s="98" t="str">
        <f t="shared" si="101"/>
        <v>Saturday</v>
      </c>
      <c r="AB629" s="99" t="str">
        <f t="shared" si="102"/>
        <v>05/17/2025 5:45 PM</v>
      </c>
      <c r="AC629" s="100">
        <f t="shared" si="103"/>
        <v>367</v>
      </c>
      <c r="AD629" s="100" t="str">
        <f t="shared" si="104"/>
        <v>Not Approved On Time</v>
      </c>
      <c r="AE629" s="101">
        <f t="shared" si="105"/>
        <v>5</v>
      </c>
      <c r="AF629" s="124" t="str">
        <f t="shared" si="106"/>
        <v/>
      </c>
      <c r="AG629" s="101" t="str">
        <f t="shared" si="107"/>
        <v>4106 6001C - PPC Setup Machine</v>
      </c>
      <c r="AH629" s="101" t="str">
        <f t="shared" si="108"/>
        <v>240809 - Santiago Ponciano Lara</v>
      </c>
      <c r="AI629" s="102" t="str">
        <f t="shared" si="109"/>
        <v>Jesus Rodarte's Crew</v>
      </c>
    </row>
    <row r="630" spans="1:35" ht="15.75" x14ac:dyDescent="0.25">
      <c r="A630" s="153">
        <v>605214</v>
      </c>
      <c r="B630" s="153" t="s">
        <v>2676</v>
      </c>
      <c r="C630" s="153" t="s">
        <v>2677</v>
      </c>
      <c r="D630" s="153" t="s">
        <v>138</v>
      </c>
      <c r="E630" s="153" t="s">
        <v>139</v>
      </c>
      <c r="F630" s="153" t="s">
        <v>1187</v>
      </c>
      <c r="G630" s="153" t="s">
        <v>1188</v>
      </c>
      <c r="H630" s="153" t="s">
        <v>558</v>
      </c>
      <c r="I630" s="153">
        <v>5</v>
      </c>
      <c r="J630" s="154">
        <v>45794</v>
      </c>
      <c r="K630" s="153" t="s">
        <v>48</v>
      </c>
      <c r="L630" s="153"/>
      <c r="M630" s="153" t="s">
        <v>1080</v>
      </c>
      <c r="N630" s="153" t="s">
        <v>49</v>
      </c>
      <c r="O630" s="153" t="s">
        <v>1048</v>
      </c>
      <c r="P630" s="153" t="s">
        <v>3690</v>
      </c>
      <c r="Q630" s="153"/>
      <c r="R630" s="153" t="s">
        <v>50</v>
      </c>
      <c r="S630" s="153"/>
      <c r="T630" s="153" t="s">
        <v>50</v>
      </c>
      <c r="U630" s="136"/>
      <c r="V630" s="136"/>
      <c r="W630" s="136"/>
      <c r="X630" s="97" t="str">
        <f t="shared" si="99"/>
        <v>2023-034 - Dallas IH 45 Bridge Maintenanc</v>
      </c>
      <c r="Y630" s="97" t="str">
        <f>IFERROR(VLOOKUP($D630,PM!$A:$H,2,FALSE),"")</f>
        <v>Eric Giebelhaus</v>
      </c>
      <c r="Z630" s="98">
        <f t="shared" si="100"/>
        <v>45794</v>
      </c>
      <c r="AA630" s="98" t="str">
        <f t="shared" si="101"/>
        <v>Saturday</v>
      </c>
      <c r="AB630" s="99" t="str">
        <f t="shared" si="102"/>
        <v>05/17/2025 5:52 PM</v>
      </c>
      <c r="AC630" s="100">
        <f t="shared" si="103"/>
        <v>367</v>
      </c>
      <c r="AD630" s="100" t="str">
        <f t="shared" si="104"/>
        <v>Not Approved On Time</v>
      </c>
      <c r="AE630" s="101">
        <f t="shared" si="105"/>
        <v>5</v>
      </c>
      <c r="AF630" s="124" t="str">
        <f t="shared" si="106"/>
        <v/>
      </c>
      <c r="AG630" s="101" t="str">
        <f t="shared" si="107"/>
        <v>4106 6001G - PPC Pour</v>
      </c>
      <c r="AH630" s="101" t="str">
        <f t="shared" si="108"/>
        <v>240809 - Santiago Ponciano Lara</v>
      </c>
      <c r="AI630" s="102" t="str">
        <f t="shared" si="109"/>
        <v>Jesus Rodarte's Crew</v>
      </c>
    </row>
    <row r="631" spans="1:35" ht="15.75" x14ac:dyDescent="0.25">
      <c r="A631" s="153">
        <v>605158</v>
      </c>
      <c r="B631" s="153" t="s">
        <v>953</v>
      </c>
      <c r="C631" s="153" t="s">
        <v>954</v>
      </c>
      <c r="D631" s="153" t="s">
        <v>73</v>
      </c>
      <c r="E631" s="153" t="s">
        <v>1009</v>
      </c>
      <c r="F631" s="153" t="s">
        <v>2068</v>
      </c>
      <c r="G631" s="153" t="s">
        <v>2069</v>
      </c>
      <c r="H631" s="153" t="s">
        <v>558</v>
      </c>
      <c r="I631" s="153">
        <v>12.5</v>
      </c>
      <c r="J631" s="154">
        <v>45794</v>
      </c>
      <c r="K631" s="153" t="s">
        <v>48</v>
      </c>
      <c r="L631" s="153"/>
      <c r="M631" s="153"/>
      <c r="N631" s="153"/>
      <c r="O631" s="153" t="s">
        <v>954</v>
      </c>
      <c r="P631" s="153" t="s">
        <v>3694</v>
      </c>
      <c r="Q631" s="153"/>
      <c r="R631" s="153" t="s">
        <v>50</v>
      </c>
      <c r="S631" s="153"/>
      <c r="T631" s="153" t="s">
        <v>50</v>
      </c>
      <c r="U631" s="136"/>
      <c r="V631" s="136"/>
      <c r="W631" s="136"/>
      <c r="X631" s="97" t="str">
        <f t="shared" si="99"/>
        <v>2023-032 - IH-345 BRIDGE REHABILITATION</v>
      </c>
      <c r="Y631" s="97" t="str">
        <f>IFERROR(VLOOKUP($D631,PM!$A:$H,2,FALSE),"")</f>
        <v>Eric Giebelhaus</v>
      </c>
      <c r="Z631" s="98">
        <f t="shared" si="100"/>
        <v>45794</v>
      </c>
      <c r="AA631" s="98" t="str">
        <f t="shared" si="101"/>
        <v>Saturday</v>
      </c>
      <c r="AB631" s="99" t="str">
        <f t="shared" si="102"/>
        <v>05/17/2025 11:37 AM</v>
      </c>
      <c r="AC631" s="100">
        <f t="shared" si="103"/>
        <v>367</v>
      </c>
      <c r="AD631" s="100" t="str">
        <f t="shared" si="104"/>
        <v>Not Approved On Time</v>
      </c>
      <c r="AE631" s="101">
        <f t="shared" si="105"/>
        <v>12.5</v>
      </c>
      <c r="AF631" s="124" t="str">
        <f t="shared" si="106"/>
        <v/>
      </c>
      <c r="AG631" s="101" t="str">
        <f t="shared" si="107"/>
        <v>4106 6001M - PPC DRIVER</v>
      </c>
      <c r="AH631" s="101" t="str">
        <f t="shared" si="108"/>
        <v>240819 - Nathan T. Jackson</v>
      </c>
      <c r="AI631" s="102" t="str">
        <f t="shared" si="109"/>
        <v/>
      </c>
    </row>
    <row r="632" spans="1:35" ht="15.75" x14ac:dyDescent="0.25">
      <c r="A632" s="153">
        <v>605159</v>
      </c>
      <c r="B632" s="153" t="s">
        <v>953</v>
      </c>
      <c r="C632" s="153" t="s">
        <v>954</v>
      </c>
      <c r="D632" s="153" t="s">
        <v>73</v>
      </c>
      <c r="E632" s="153" t="s">
        <v>1009</v>
      </c>
      <c r="F632" s="153" t="s">
        <v>2068</v>
      </c>
      <c r="G632" s="153" t="s">
        <v>2069</v>
      </c>
      <c r="H632" s="153" t="s">
        <v>558</v>
      </c>
      <c r="I632" s="153">
        <v>8</v>
      </c>
      <c r="J632" s="154">
        <v>45793</v>
      </c>
      <c r="K632" s="153" t="s">
        <v>48</v>
      </c>
      <c r="L632" s="153"/>
      <c r="M632" s="153"/>
      <c r="N632" s="153"/>
      <c r="O632" s="153" t="s">
        <v>954</v>
      </c>
      <c r="P632" s="153" t="s">
        <v>3694</v>
      </c>
      <c r="Q632" s="153"/>
      <c r="R632" s="153" t="s">
        <v>50</v>
      </c>
      <c r="S632" s="153"/>
      <c r="T632" s="153" t="s">
        <v>50</v>
      </c>
      <c r="U632" s="136"/>
      <c r="V632" s="136"/>
      <c r="W632" s="136"/>
      <c r="X632" s="97" t="str">
        <f t="shared" si="99"/>
        <v>2023-032 - IH-345 BRIDGE REHABILITATION</v>
      </c>
      <c r="Y632" s="97" t="str">
        <f>IFERROR(VLOOKUP($D632,PM!$A:$H,2,FALSE),"")</f>
        <v>Eric Giebelhaus</v>
      </c>
      <c r="Z632" s="98">
        <f t="shared" si="100"/>
        <v>45793</v>
      </c>
      <c r="AA632" s="98" t="str">
        <f t="shared" si="101"/>
        <v>Friday</v>
      </c>
      <c r="AB632" s="99" t="str">
        <f t="shared" si="102"/>
        <v>05/17/2025 11:37 AM</v>
      </c>
      <c r="AC632" s="100">
        <f t="shared" si="103"/>
        <v>367</v>
      </c>
      <c r="AD632" s="100" t="str">
        <f t="shared" si="104"/>
        <v>Not Approved On Time</v>
      </c>
      <c r="AE632" s="101">
        <f t="shared" si="105"/>
        <v>8</v>
      </c>
      <c r="AF632" s="124" t="str">
        <f t="shared" si="106"/>
        <v/>
      </c>
      <c r="AG632" s="101" t="str">
        <f t="shared" si="107"/>
        <v>4106 6001M - PPC DRIVER</v>
      </c>
      <c r="AH632" s="101" t="str">
        <f t="shared" si="108"/>
        <v>240819 - Nathan T. Jackson</v>
      </c>
      <c r="AI632" s="102" t="str">
        <f t="shared" si="109"/>
        <v/>
      </c>
    </row>
    <row r="633" spans="1:35" ht="15.75" x14ac:dyDescent="0.25">
      <c r="A633" s="153">
        <v>605490</v>
      </c>
      <c r="B633" s="153" t="s">
        <v>1503</v>
      </c>
      <c r="C633" s="153" t="s">
        <v>1504</v>
      </c>
      <c r="D633" s="153" t="s">
        <v>73</v>
      </c>
      <c r="E633" s="153" t="s">
        <v>1009</v>
      </c>
      <c r="F633" s="153" t="s">
        <v>624</v>
      </c>
      <c r="G633" s="153" t="s">
        <v>625</v>
      </c>
      <c r="H633" s="153" t="s">
        <v>558</v>
      </c>
      <c r="I633" s="153">
        <v>8</v>
      </c>
      <c r="J633" s="154">
        <v>45793</v>
      </c>
      <c r="K633" s="153" t="s">
        <v>48</v>
      </c>
      <c r="L633" s="153"/>
      <c r="M633" s="153"/>
      <c r="N633" s="153"/>
      <c r="O633" s="153" t="s">
        <v>1504</v>
      </c>
      <c r="P633" s="153" t="s">
        <v>3546</v>
      </c>
      <c r="Q633" s="153"/>
      <c r="R633" s="153" t="s">
        <v>50</v>
      </c>
      <c r="S633" s="153"/>
      <c r="T633" s="153" t="s">
        <v>50</v>
      </c>
      <c r="U633" s="136"/>
      <c r="V633" s="136"/>
      <c r="W633" s="136"/>
      <c r="X633" s="97" t="str">
        <f t="shared" si="99"/>
        <v>2023-032 - IH-345 BRIDGE REHABILITATION</v>
      </c>
      <c r="Y633" s="97" t="str">
        <f>IFERROR(VLOOKUP($D633,PM!$A:$H,2,FALSE),"")</f>
        <v>Eric Giebelhaus</v>
      </c>
      <c r="Z633" s="98">
        <f t="shared" si="100"/>
        <v>45793</v>
      </c>
      <c r="AA633" s="98" t="str">
        <f t="shared" si="101"/>
        <v>Friday</v>
      </c>
      <c r="AB633" s="99" t="str">
        <f t="shared" si="102"/>
        <v>05/19/2025 7:01 AM</v>
      </c>
      <c r="AC633" s="100">
        <f t="shared" si="103"/>
        <v>367</v>
      </c>
      <c r="AD633" s="100" t="str">
        <f t="shared" si="104"/>
        <v>Not Approved On Time</v>
      </c>
      <c r="AE633" s="101">
        <f t="shared" si="105"/>
        <v>8</v>
      </c>
      <c r="AF633" s="124" t="str">
        <f t="shared" si="106"/>
        <v/>
      </c>
      <c r="AG633" s="101" t="str">
        <f t="shared" si="107"/>
        <v>9000 100C - LD INOUT SHOW UP REPAIR LABOR</v>
      </c>
      <c r="AH633" s="101" t="str">
        <f t="shared" si="108"/>
        <v>230017 - Lorenzo Aparicio</v>
      </c>
      <c r="AI633" s="102" t="str">
        <f t="shared" si="109"/>
        <v/>
      </c>
    </row>
    <row r="634" spans="1:35" ht="15.75" x14ac:dyDescent="0.25">
      <c r="A634" s="153">
        <v>605144</v>
      </c>
      <c r="B634" s="153" t="s">
        <v>1154</v>
      </c>
      <c r="C634" s="153" t="s">
        <v>1155</v>
      </c>
      <c r="D634" s="153" t="s">
        <v>73</v>
      </c>
      <c r="E634" s="153" t="s">
        <v>1009</v>
      </c>
      <c r="F634" s="153" t="s">
        <v>1635</v>
      </c>
      <c r="G634" s="153" t="s">
        <v>1636</v>
      </c>
      <c r="H634" s="153" t="s">
        <v>558</v>
      </c>
      <c r="I634" s="153">
        <v>10</v>
      </c>
      <c r="J634" s="154">
        <v>45792</v>
      </c>
      <c r="K634" s="153" t="s">
        <v>48</v>
      </c>
      <c r="L634" s="153"/>
      <c r="M634" s="153" t="s">
        <v>957</v>
      </c>
      <c r="N634" s="153" t="s">
        <v>72</v>
      </c>
      <c r="O634" s="153" t="s">
        <v>956</v>
      </c>
      <c r="P634" s="153" t="s">
        <v>3695</v>
      </c>
      <c r="Q634" s="153"/>
      <c r="R634" s="153" t="s">
        <v>50</v>
      </c>
      <c r="S634" s="153"/>
      <c r="T634" s="153" t="s">
        <v>50</v>
      </c>
      <c r="U634" s="136"/>
      <c r="V634" s="136"/>
      <c r="W634" s="136"/>
      <c r="X634" s="97" t="str">
        <f t="shared" si="99"/>
        <v>2023-032 - IH-345 BRIDGE REHABILITATION</v>
      </c>
      <c r="Y634" s="97" t="str">
        <f>IFERROR(VLOOKUP($D634,PM!$A:$H,2,FALSE),"")</f>
        <v>Eric Giebelhaus</v>
      </c>
      <c r="Z634" s="98">
        <f t="shared" si="100"/>
        <v>45792</v>
      </c>
      <c r="AA634" s="98" t="str">
        <f t="shared" si="101"/>
        <v>Thursday</v>
      </c>
      <c r="AB634" s="99" t="str">
        <f t="shared" si="102"/>
        <v>05/17/2025 11:04 AM</v>
      </c>
      <c r="AC634" s="100">
        <f t="shared" si="103"/>
        <v>367</v>
      </c>
      <c r="AD634" s="100" t="str">
        <f t="shared" si="104"/>
        <v>Not Approved On Time</v>
      </c>
      <c r="AE634" s="101">
        <f t="shared" si="105"/>
        <v>10</v>
      </c>
      <c r="AF634" s="124" t="str">
        <f t="shared" si="106"/>
        <v/>
      </c>
      <c r="AG634" s="101" t="str">
        <f t="shared" si="107"/>
        <v>4106 6001H - PPO Conc Overlay Clean After P</v>
      </c>
      <c r="AH634" s="101" t="str">
        <f t="shared" si="108"/>
        <v>240759 - Jason Hernandez</v>
      </c>
      <c r="AI634" s="102" t="str">
        <f t="shared" si="109"/>
        <v>Juan Lopez's Crew</v>
      </c>
    </row>
    <row r="635" spans="1:35" ht="15.75" x14ac:dyDescent="0.25">
      <c r="A635" s="153">
        <v>605150</v>
      </c>
      <c r="B635" s="153" t="s">
        <v>958</v>
      </c>
      <c r="C635" s="153" t="s">
        <v>959</v>
      </c>
      <c r="D635" s="153" t="s">
        <v>138</v>
      </c>
      <c r="E635" s="153" t="s">
        <v>139</v>
      </c>
      <c r="F635" s="153" t="s">
        <v>3657</v>
      </c>
      <c r="G635" s="153" t="s">
        <v>3658</v>
      </c>
      <c r="H635" s="153" t="s">
        <v>558</v>
      </c>
      <c r="I635" s="153">
        <v>12</v>
      </c>
      <c r="J635" s="154">
        <v>45793</v>
      </c>
      <c r="K635" s="153" t="s">
        <v>48</v>
      </c>
      <c r="L635" s="153"/>
      <c r="M635" s="153" t="s">
        <v>957</v>
      </c>
      <c r="N635" s="153" t="s">
        <v>72</v>
      </c>
      <c r="O635" s="153" t="s">
        <v>956</v>
      </c>
      <c r="P635" s="153" t="s">
        <v>3696</v>
      </c>
      <c r="Q635" s="153"/>
      <c r="R635" s="153" t="s">
        <v>50</v>
      </c>
      <c r="S635" s="153"/>
      <c r="T635" s="153" t="s">
        <v>50</v>
      </c>
      <c r="U635" s="136"/>
      <c r="V635" s="136"/>
      <c r="W635" s="136"/>
      <c r="X635" s="97" t="str">
        <f t="shared" si="99"/>
        <v>2023-034 - Dallas IH 45 Bridge Maintenanc</v>
      </c>
      <c r="Y635" s="97" t="str">
        <f>IFERROR(VLOOKUP($D635,PM!$A:$H,2,FALSE),"")</f>
        <v>Eric Giebelhaus</v>
      </c>
      <c r="Z635" s="98">
        <f t="shared" si="100"/>
        <v>45793</v>
      </c>
      <c r="AA635" s="98" t="str">
        <f t="shared" si="101"/>
        <v>Friday</v>
      </c>
      <c r="AB635" s="99" t="str">
        <f t="shared" si="102"/>
        <v>05/17/2025 11:16 AM</v>
      </c>
      <c r="AC635" s="100">
        <f t="shared" si="103"/>
        <v>367</v>
      </c>
      <c r="AD635" s="100" t="str">
        <f t="shared" si="104"/>
        <v>Not Approved On Time</v>
      </c>
      <c r="AE635" s="101">
        <f t="shared" si="105"/>
        <v>12</v>
      </c>
      <c r="AF635" s="124" t="str">
        <f t="shared" si="106"/>
        <v/>
      </c>
      <c r="AG635" s="101" t="str">
        <f t="shared" si="107"/>
        <v>483 6021A - HYDRO Support and Clean</v>
      </c>
      <c r="AH635" s="101" t="str">
        <f t="shared" si="108"/>
        <v>240763 - Brian M. Garza</v>
      </c>
      <c r="AI635" s="102" t="str">
        <f t="shared" si="109"/>
        <v>Juan Lopez's Crew</v>
      </c>
    </row>
    <row r="636" spans="1:35" ht="15.75" x14ac:dyDescent="0.25">
      <c r="A636" s="153">
        <v>605145</v>
      </c>
      <c r="B636" s="153" t="s">
        <v>955</v>
      </c>
      <c r="C636" s="153" t="s">
        <v>956</v>
      </c>
      <c r="D636" s="153" t="s">
        <v>73</v>
      </c>
      <c r="E636" s="153" t="s">
        <v>1009</v>
      </c>
      <c r="F636" s="153" t="s">
        <v>1635</v>
      </c>
      <c r="G636" s="153" t="s">
        <v>1636</v>
      </c>
      <c r="H636" s="153" t="s">
        <v>558</v>
      </c>
      <c r="I636" s="153">
        <v>8</v>
      </c>
      <c r="J636" s="154">
        <v>45792</v>
      </c>
      <c r="K636" s="153" t="s">
        <v>48</v>
      </c>
      <c r="L636" s="153"/>
      <c r="M636" s="153" t="s">
        <v>957</v>
      </c>
      <c r="N636" s="153" t="s">
        <v>72</v>
      </c>
      <c r="O636" s="153" t="s">
        <v>956</v>
      </c>
      <c r="P636" s="153" t="s">
        <v>3695</v>
      </c>
      <c r="Q636" s="153"/>
      <c r="R636" s="153" t="s">
        <v>50</v>
      </c>
      <c r="S636" s="153"/>
      <c r="T636" s="153" t="s">
        <v>50</v>
      </c>
      <c r="U636" s="136"/>
      <c r="V636" s="136"/>
      <c r="W636" s="136"/>
      <c r="X636" s="97" t="str">
        <f t="shared" si="99"/>
        <v>2023-032 - IH-345 BRIDGE REHABILITATION</v>
      </c>
      <c r="Y636" s="97" t="str">
        <f>IFERROR(VLOOKUP($D636,PM!$A:$H,2,FALSE),"")</f>
        <v>Eric Giebelhaus</v>
      </c>
      <c r="Z636" s="98">
        <f t="shared" si="100"/>
        <v>45792</v>
      </c>
      <c r="AA636" s="98" t="str">
        <f t="shared" si="101"/>
        <v>Thursday</v>
      </c>
      <c r="AB636" s="99" t="str">
        <f t="shared" si="102"/>
        <v>05/17/2025 11:04 AM</v>
      </c>
      <c r="AC636" s="100">
        <f t="shared" si="103"/>
        <v>367</v>
      </c>
      <c r="AD636" s="100" t="str">
        <f t="shared" si="104"/>
        <v>Not Approved On Time</v>
      </c>
      <c r="AE636" s="101">
        <f t="shared" si="105"/>
        <v>8</v>
      </c>
      <c r="AF636" s="124" t="str">
        <f t="shared" si="106"/>
        <v/>
      </c>
      <c r="AG636" s="101" t="str">
        <f t="shared" si="107"/>
        <v>4106 6001H - PPO Conc Overlay Clean After P</v>
      </c>
      <c r="AH636" s="101" t="str">
        <f t="shared" si="108"/>
        <v>240122 - Juan Lopez</v>
      </c>
      <c r="AI636" s="102" t="str">
        <f t="shared" si="109"/>
        <v>Juan Lopez's Crew</v>
      </c>
    </row>
    <row r="637" spans="1:35" ht="15.75" x14ac:dyDescent="0.25">
      <c r="A637" s="153">
        <v>605146</v>
      </c>
      <c r="B637" s="153" t="s">
        <v>958</v>
      </c>
      <c r="C637" s="153" t="s">
        <v>959</v>
      </c>
      <c r="D637" s="153" t="s">
        <v>73</v>
      </c>
      <c r="E637" s="153" t="s">
        <v>1009</v>
      </c>
      <c r="F637" s="153" t="s">
        <v>1635</v>
      </c>
      <c r="G637" s="153" t="s">
        <v>1636</v>
      </c>
      <c r="H637" s="153" t="s">
        <v>558</v>
      </c>
      <c r="I637" s="153">
        <v>11</v>
      </c>
      <c r="J637" s="154">
        <v>45792</v>
      </c>
      <c r="K637" s="153" t="s">
        <v>48</v>
      </c>
      <c r="L637" s="153"/>
      <c r="M637" s="153" t="s">
        <v>957</v>
      </c>
      <c r="N637" s="153" t="s">
        <v>72</v>
      </c>
      <c r="O637" s="153" t="s">
        <v>956</v>
      </c>
      <c r="P637" s="153" t="s">
        <v>3695</v>
      </c>
      <c r="Q637" s="153"/>
      <c r="R637" s="153" t="s">
        <v>50</v>
      </c>
      <c r="S637" s="153"/>
      <c r="T637" s="153" t="s">
        <v>50</v>
      </c>
      <c r="U637" s="136"/>
      <c r="V637" s="136"/>
      <c r="W637" s="136"/>
      <c r="X637" s="97" t="str">
        <f t="shared" si="99"/>
        <v>2023-032 - IH-345 BRIDGE REHABILITATION</v>
      </c>
      <c r="Y637" s="97" t="str">
        <f>IFERROR(VLOOKUP($D637,PM!$A:$H,2,FALSE),"")</f>
        <v>Eric Giebelhaus</v>
      </c>
      <c r="Z637" s="98">
        <f t="shared" si="100"/>
        <v>45792</v>
      </c>
      <c r="AA637" s="98" t="str">
        <f t="shared" si="101"/>
        <v>Thursday</v>
      </c>
      <c r="AB637" s="99" t="str">
        <f t="shared" si="102"/>
        <v>05/17/2025 11:04 AM</v>
      </c>
      <c r="AC637" s="100">
        <f t="shared" si="103"/>
        <v>367</v>
      </c>
      <c r="AD637" s="100" t="str">
        <f t="shared" si="104"/>
        <v>Not Approved On Time</v>
      </c>
      <c r="AE637" s="101">
        <f t="shared" si="105"/>
        <v>11</v>
      </c>
      <c r="AF637" s="124" t="str">
        <f t="shared" si="106"/>
        <v/>
      </c>
      <c r="AG637" s="101" t="str">
        <f t="shared" si="107"/>
        <v>4106 6001H - PPO Conc Overlay Clean After P</v>
      </c>
      <c r="AH637" s="101" t="str">
        <f t="shared" si="108"/>
        <v>240763 - Brian M. Garza</v>
      </c>
      <c r="AI637" s="102" t="str">
        <f t="shared" si="109"/>
        <v>Juan Lopez's Crew</v>
      </c>
    </row>
    <row r="638" spans="1:35" ht="15.75" x14ac:dyDescent="0.25">
      <c r="A638" s="153">
        <v>605151</v>
      </c>
      <c r="B638" s="153" t="s">
        <v>955</v>
      </c>
      <c r="C638" s="153" t="s">
        <v>956</v>
      </c>
      <c r="D638" s="153" t="s">
        <v>138</v>
      </c>
      <c r="E638" s="153" t="s">
        <v>139</v>
      </c>
      <c r="F638" s="153" t="s">
        <v>3657</v>
      </c>
      <c r="G638" s="153" t="s">
        <v>3658</v>
      </c>
      <c r="H638" s="153" t="s">
        <v>558</v>
      </c>
      <c r="I638" s="153">
        <v>8</v>
      </c>
      <c r="J638" s="154">
        <v>45793</v>
      </c>
      <c r="K638" s="153" t="s">
        <v>48</v>
      </c>
      <c r="L638" s="153"/>
      <c r="M638" s="153" t="s">
        <v>957</v>
      </c>
      <c r="N638" s="153" t="s">
        <v>72</v>
      </c>
      <c r="O638" s="153" t="s">
        <v>956</v>
      </c>
      <c r="P638" s="153" t="s">
        <v>3696</v>
      </c>
      <c r="Q638" s="153"/>
      <c r="R638" s="153" t="s">
        <v>50</v>
      </c>
      <c r="S638" s="153"/>
      <c r="T638" s="153" t="s">
        <v>50</v>
      </c>
      <c r="U638" s="136"/>
      <c r="V638" s="136"/>
      <c r="W638" s="136"/>
      <c r="X638" s="97" t="str">
        <f t="shared" si="99"/>
        <v>2023-034 - Dallas IH 45 Bridge Maintenanc</v>
      </c>
      <c r="Y638" s="97" t="str">
        <f>IFERROR(VLOOKUP($D638,PM!$A:$H,2,FALSE),"")</f>
        <v>Eric Giebelhaus</v>
      </c>
      <c r="Z638" s="98">
        <f t="shared" si="100"/>
        <v>45793</v>
      </c>
      <c r="AA638" s="98" t="str">
        <f t="shared" si="101"/>
        <v>Friday</v>
      </c>
      <c r="AB638" s="99" t="str">
        <f t="shared" si="102"/>
        <v>05/17/2025 11:16 AM</v>
      </c>
      <c r="AC638" s="100">
        <f t="shared" si="103"/>
        <v>367</v>
      </c>
      <c r="AD638" s="100" t="str">
        <f t="shared" si="104"/>
        <v>Not Approved On Time</v>
      </c>
      <c r="AE638" s="101">
        <f t="shared" si="105"/>
        <v>8</v>
      </c>
      <c r="AF638" s="124" t="str">
        <f t="shared" si="106"/>
        <v/>
      </c>
      <c r="AG638" s="101" t="str">
        <f t="shared" si="107"/>
        <v>483 6021A - HYDRO Support and Clean</v>
      </c>
      <c r="AH638" s="101" t="str">
        <f t="shared" si="108"/>
        <v>240122 - Juan Lopez</v>
      </c>
      <c r="AI638" s="102" t="str">
        <f t="shared" si="109"/>
        <v>Juan Lopez's Crew</v>
      </c>
    </row>
    <row r="639" spans="1:35" ht="15.75" x14ac:dyDescent="0.25">
      <c r="A639" s="153">
        <v>605143</v>
      </c>
      <c r="B639" s="153" t="s">
        <v>856</v>
      </c>
      <c r="C639" s="153" t="s">
        <v>857</v>
      </c>
      <c r="D639" s="153" t="s">
        <v>73</v>
      </c>
      <c r="E639" s="153" t="s">
        <v>1009</v>
      </c>
      <c r="F639" s="153" t="s">
        <v>1635</v>
      </c>
      <c r="G639" s="153" t="s">
        <v>1636</v>
      </c>
      <c r="H639" s="153" t="s">
        <v>558</v>
      </c>
      <c r="I639" s="153">
        <v>10</v>
      </c>
      <c r="J639" s="154">
        <v>45792</v>
      </c>
      <c r="K639" s="153" t="s">
        <v>48</v>
      </c>
      <c r="L639" s="153"/>
      <c r="M639" s="153" t="s">
        <v>957</v>
      </c>
      <c r="N639" s="153" t="s">
        <v>72</v>
      </c>
      <c r="O639" s="153" t="s">
        <v>956</v>
      </c>
      <c r="P639" s="153" t="s">
        <v>3695</v>
      </c>
      <c r="Q639" s="153"/>
      <c r="R639" s="153" t="s">
        <v>50</v>
      </c>
      <c r="S639" s="153"/>
      <c r="T639" s="153" t="s">
        <v>50</v>
      </c>
      <c r="U639" s="136"/>
      <c r="V639" s="136"/>
      <c r="W639" s="136"/>
      <c r="X639" s="97" t="str">
        <f t="shared" si="99"/>
        <v>2023-032 - IH-345 BRIDGE REHABILITATION</v>
      </c>
      <c r="Y639" s="97" t="str">
        <f>IFERROR(VLOOKUP($D639,PM!$A:$H,2,FALSE),"")</f>
        <v>Eric Giebelhaus</v>
      </c>
      <c r="Z639" s="98">
        <f t="shared" si="100"/>
        <v>45792</v>
      </c>
      <c r="AA639" s="98" t="str">
        <f t="shared" si="101"/>
        <v>Thursday</v>
      </c>
      <c r="AB639" s="99" t="str">
        <f t="shared" si="102"/>
        <v>05/17/2025 11:04 AM</v>
      </c>
      <c r="AC639" s="100">
        <f t="shared" si="103"/>
        <v>367</v>
      </c>
      <c r="AD639" s="100" t="str">
        <f t="shared" si="104"/>
        <v>Not Approved On Time</v>
      </c>
      <c r="AE639" s="101">
        <f t="shared" si="105"/>
        <v>10</v>
      </c>
      <c r="AF639" s="124" t="str">
        <f t="shared" si="106"/>
        <v/>
      </c>
      <c r="AG639" s="101" t="str">
        <f t="shared" si="107"/>
        <v>4106 6001H - PPO Conc Overlay Clean After P</v>
      </c>
      <c r="AH639" s="101" t="str">
        <f t="shared" si="108"/>
        <v>240718 - Abraham A. Casarez</v>
      </c>
      <c r="AI639" s="102" t="str">
        <f t="shared" si="109"/>
        <v>Juan Lopez's Crew</v>
      </c>
    </row>
    <row r="640" spans="1:35" ht="15.75" x14ac:dyDescent="0.25">
      <c r="A640" s="153">
        <v>605152</v>
      </c>
      <c r="B640" s="153" t="s">
        <v>856</v>
      </c>
      <c r="C640" s="153" t="s">
        <v>857</v>
      </c>
      <c r="D640" s="153" t="s">
        <v>138</v>
      </c>
      <c r="E640" s="153" t="s">
        <v>139</v>
      </c>
      <c r="F640" s="153" t="s">
        <v>3657</v>
      </c>
      <c r="G640" s="153" t="s">
        <v>3658</v>
      </c>
      <c r="H640" s="153" t="s">
        <v>558</v>
      </c>
      <c r="I640" s="153">
        <v>12</v>
      </c>
      <c r="J640" s="154">
        <v>45793</v>
      </c>
      <c r="K640" s="153" t="s">
        <v>48</v>
      </c>
      <c r="L640" s="153"/>
      <c r="M640" s="153" t="s">
        <v>957</v>
      </c>
      <c r="N640" s="153" t="s">
        <v>72</v>
      </c>
      <c r="O640" s="153" t="s">
        <v>956</v>
      </c>
      <c r="P640" s="153" t="s">
        <v>3697</v>
      </c>
      <c r="Q640" s="153"/>
      <c r="R640" s="153" t="s">
        <v>50</v>
      </c>
      <c r="S640" s="153"/>
      <c r="T640" s="153" t="s">
        <v>50</v>
      </c>
      <c r="U640" s="136"/>
      <c r="V640" s="136"/>
      <c r="W640" s="136"/>
      <c r="X640" s="97" t="str">
        <f t="shared" si="99"/>
        <v>2023-034 - Dallas IH 45 Bridge Maintenanc</v>
      </c>
      <c r="Y640" s="97" t="str">
        <f>IFERROR(VLOOKUP($D640,PM!$A:$H,2,FALSE),"")</f>
        <v>Eric Giebelhaus</v>
      </c>
      <c r="Z640" s="98">
        <f t="shared" si="100"/>
        <v>45793</v>
      </c>
      <c r="AA640" s="98" t="str">
        <f t="shared" si="101"/>
        <v>Friday</v>
      </c>
      <c r="AB640" s="99" t="str">
        <f t="shared" si="102"/>
        <v>05/17/2025 11:17 AM</v>
      </c>
      <c r="AC640" s="100">
        <f t="shared" si="103"/>
        <v>367</v>
      </c>
      <c r="AD640" s="100" t="str">
        <f t="shared" si="104"/>
        <v>Not Approved On Time</v>
      </c>
      <c r="AE640" s="101">
        <f t="shared" si="105"/>
        <v>12</v>
      </c>
      <c r="AF640" s="124" t="str">
        <f t="shared" si="106"/>
        <v/>
      </c>
      <c r="AG640" s="101" t="str">
        <f t="shared" si="107"/>
        <v>483 6021A - HYDRO Support and Clean</v>
      </c>
      <c r="AH640" s="101" t="str">
        <f t="shared" si="108"/>
        <v>240718 - Abraham A. Casarez</v>
      </c>
      <c r="AI640" s="102" t="str">
        <f t="shared" si="109"/>
        <v>Juan Lopez's Crew</v>
      </c>
    </row>
    <row r="641" spans="1:35" ht="15.75" x14ac:dyDescent="0.25">
      <c r="A641" s="153">
        <v>605142</v>
      </c>
      <c r="B641" s="153" t="s">
        <v>960</v>
      </c>
      <c r="C641" s="153" t="s">
        <v>961</v>
      </c>
      <c r="D641" s="153" t="s">
        <v>73</v>
      </c>
      <c r="E641" s="153" t="s">
        <v>1009</v>
      </c>
      <c r="F641" s="153" t="s">
        <v>1635</v>
      </c>
      <c r="G641" s="153" t="s">
        <v>1636</v>
      </c>
      <c r="H641" s="153" t="s">
        <v>558</v>
      </c>
      <c r="I641" s="153">
        <v>10</v>
      </c>
      <c r="J641" s="154">
        <v>45792</v>
      </c>
      <c r="K641" s="153" t="s">
        <v>48</v>
      </c>
      <c r="L641" s="153"/>
      <c r="M641" s="153" t="s">
        <v>957</v>
      </c>
      <c r="N641" s="153" t="s">
        <v>72</v>
      </c>
      <c r="O641" s="153" t="s">
        <v>956</v>
      </c>
      <c r="P641" s="153" t="s">
        <v>3698</v>
      </c>
      <c r="Q641" s="153"/>
      <c r="R641" s="153" t="s">
        <v>50</v>
      </c>
      <c r="S641" s="153"/>
      <c r="T641" s="153" t="s">
        <v>50</v>
      </c>
      <c r="U641" s="136"/>
      <c r="V641" s="136"/>
      <c r="W641" s="136"/>
      <c r="X641" s="97" t="str">
        <f t="shared" si="99"/>
        <v>2023-032 - IH-345 BRIDGE REHABILITATION</v>
      </c>
      <c r="Y641" s="97" t="str">
        <f>IFERROR(VLOOKUP($D641,PM!$A:$H,2,FALSE),"")</f>
        <v>Eric Giebelhaus</v>
      </c>
      <c r="Z641" s="98">
        <f t="shared" si="100"/>
        <v>45792</v>
      </c>
      <c r="AA641" s="98" t="str">
        <f t="shared" si="101"/>
        <v>Thursday</v>
      </c>
      <c r="AB641" s="99" t="str">
        <f t="shared" si="102"/>
        <v>05/17/2025 11:03 AM</v>
      </c>
      <c r="AC641" s="100">
        <f t="shared" si="103"/>
        <v>367</v>
      </c>
      <c r="AD641" s="100" t="str">
        <f t="shared" si="104"/>
        <v>Not Approved On Time</v>
      </c>
      <c r="AE641" s="101">
        <f t="shared" si="105"/>
        <v>10</v>
      </c>
      <c r="AF641" s="124" t="str">
        <f t="shared" si="106"/>
        <v/>
      </c>
      <c r="AG641" s="101" t="str">
        <f t="shared" si="107"/>
        <v>4106 6001H - PPO Conc Overlay Clean After P</v>
      </c>
      <c r="AH641" s="101" t="str">
        <f t="shared" si="108"/>
        <v>240129 - Miguel A. Carbajal</v>
      </c>
      <c r="AI641" s="102" t="str">
        <f t="shared" si="109"/>
        <v>Juan Lopez's Crew</v>
      </c>
    </row>
    <row r="642" spans="1:35" ht="15.75" x14ac:dyDescent="0.25">
      <c r="A642" s="153">
        <v>605148</v>
      </c>
      <c r="B642" s="153" t="s">
        <v>1132</v>
      </c>
      <c r="C642" s="153" t="s">
        <v>1133</v>
      </c>
      <c r="D642" s="153" t="s">
        <v>138</v>
      </c>
      <c r="E642" s="153" t="s">
        <v>139</v>
      </c>
      <c r="F642" s="153" t="s">
        <v>3657</v>
      </c>
      <c r="G642" s="153" t="s">
        <v>3658</v>
      </c>
      <c r="H642" s="153" t="s">
        <v>558</v>
      </c>
      <c r="I642" s="153">
        <v>12</v>
      </c>
      <c r="J642" s="154">
        <v>45793</v>
      </c>
      <c r="K642" s="153" t="s">
        <v>48</v>
      </c>
      <c r="L642" s="153"/>
      <c r="M642" s="153" t="s">
        <v>957</v>
      </c>
      <c r="N642" s="153" t="s">
        <v>72</v>
      </c>
      <c r="O642" s="153" t="s">
        <v>956</v>
      </c>
      <c r="P642" s="153" t="s">
        <v>3696</v>
      </c>
      <c r="Q642" s="153"/>
      <c r="R642" s="153" t="s">
        <v>50</v>
      </c>
      <c r="S642" s="153"/>
      <c r="T642" s="153" t="s">
        <v>50</v>
      </c>
      <c r="U642" s="136"/>
      <c r="V642" s="136"/>
      <c r="W642" s="136"/>
      <c r="X642" s="97" t="str">
        <f t="shared" si="99"/>
        <v>2023-034 - Dallas IH 45 Bridge Maintenanc</v>
      </c>
      <c r="Y642" s="97" t="str">
        <f>IFERROR(VLOOKUP($D642,PM!$A:$H,2,FALSE),"")</f>
        <v>Eric Giebelhaus</v>
      </c>
      <c r="Z642" s="98">
        <f t="shared" si="100"/>
        <v>45793</v>
      </c>
      <c r="AA642" s="98" t="str">
        <f t="shared" si="101"/>
        <v>Friday</v>
      </c>
      <c r="AB642" s="99" t="str">
        <f t="shared" si="102"/>
        <v>05/17/2025 11:16 AM</v>
      </c>
      <c r="AC642" s="100">
        <f t="shared" si="103"/>
        <v>367</v>
      </c>
      <c r="AD642" s="100" t="str">
        <f t="shared" si="104"/>
        <v>Not Approved On Time</v>
      </c>
      <c r="AE642" s="101">
        <f t="shared" si="105"/>
        <v>12</v>
      </c>
      <c r="AF642" s="124" t="str">
        <f t="shared" si="106"/>
        <v/>
      </c>
      <c r="AG642" s="101" t="str">
        <f t="shared" si="107"/>
        <v>483 6021A - HYDRO Support and Clean</v>
      </c>
      <c r="AH642" s="101" t="str">
        <f t="shared" si="108"/>
        <v>240811 - Kevin Quinones</v>
      </c>
      <c r="AI642" s="102" t="str">
        <f t="shared" si="109"/>
        <v>Juan Lopez's Crew</v>
      </c>
    </row>
    <row r="643" spans="1:35" ht="15.75" x14ac:dyDescent="0.25">
      <c r="A643" s="153">
        <v>605140</v>
      </c>
      <c r="B643" s="153" t="s">
        <v>1132</v>
      </c>
      <c r="C643" s="153" t="s">
        <v>1133</v>
      </c>
      <c r="D643" s="153" t="s">
        <v>73</v>
      </c>
      <c r="E643" s="153" t="s">
        <v>1009</v>
      </c>
      <c r="F643" s="153" t="s">
        <v>1635</v>
      </c>
      <c r="G643" s="153" t="s">
        <v>1636</v>
      </c>
      <c r="H643" s="153" t="s">
        <v>558</v>
      </c>
      <c r="I643" s="153">
        <v>10</v>
      </c>
      <c r="J643" s="154">
        <v>45792</v>
      </c>
      <c r="K643" s="153" t="s">
        <v>48</v>
      </c>
      <c r="L643" s="153"/>
      <c r="M643" s="153" t="s">
        <v>957</v>
      </c>
      <c r="N643" s="153" t="s">
        <v>72</v>
      </c>
      <c r="O643" s="153" t="s">
        <v>956</v>
      </c>
      <c r="P643" s="153" t="s">
        <v>3698</v>
      </c>
      <c r="Q643" s="153"/>
      <c r="R643" s="153" t="s">
        <v>50</v>
      </c>
      <c r="S643" s="153"/>
      <c r="T643" s="153" t="s">
        <v>50</v>
      </c>
      <c r="U643" s="136"/>
      <c r="V643" s="136"/>
      <c r="W643" s="136"/>
      <c r="X643" s="97" t="str">
        <f t="shared" si="99"/>
        <v>2023-032 - IH-345 BRIDGE REHABILITATION</v>
      </c>
      <c r="Y643" s="97" t="str">
        <f>IFERROR(VLOOKUP($D643,PM!$A:$H,2,FALSE),"")</f>
        <v>Eric Giebelhaus</v>
      </c>
      <c r="Z643" s="98">
        <f t="shared" si="100"/>
        <v>45792</v>
      </c>
      <c r="AA643" s="98" t="str">
        <f t="shared" si="101"/>
        <v>Thursday</v>
      </c>
      <c r="AB643" s="99" t="str">
        <f t="shared" si="102"/>
        <v>05/17/2025 11:03 AM</v>
      </c>
      <c r="AC643" s="100">
        <f t="shared" si="103"/>
        <v>367</v>
      </c>
      <c r="AD643" s="100" t="str">
        <f t="shared" si="104"/>
        <v>Not Approved On Time</v>
      </c>
      <c r="AE643" s="101">
        <f t="shared" si="105"/>
        <v>10</v>
      </c>
      <c r="AF643" s="124" t="str">
        <f t="shared" si="106"/>
        <v/>
      </c>
      <c r="AG643" s="101" t="str">
        <f t="shared" si="107"/>
        <v>4106 6001H - PPO Conc Overlay Clean After P</v>
      </c>
      <c r="AH643" s="101" t="str">
        <f t="shared" si="108"/>
        <v>240811 - Kevin Quinones</v>
      </c>
      <c r="AI643" s="102" t="str">
        <f t="shared" si="109"/>
        <v>Juan Lopez's Crew</v>
      </c>
    </row>
    <row r="644" spans="1:35" ht="15.75" x14ac:dyDescent="0.25">
      <c r="A644" s="153">
        <v>605147</v>
      </c>
      <c r="B644" s="153" t="s">
        <v>989</v>
      </c>
      <c r="C644" s="153" t="s">
        <v>990</v>
      </c>
      <c r="D644" s="153" t="s">
        <v>138</v>
      </c>
      <c r="E644" s="153" t="s">
        <v>139</v>
      </c>
      <c r="F644" s="153" t="s">
        <v>3657</v>
      </c>
      <c r="G644" s="153" t="s">
        <v>3658</v>
      </c>
      <c r="H644" s="153" t="s">
        <v>558</v>
      </c>
      <c r="I644" s="153">
        <v>12</v>
      </c>
      <c r="J644" s="154">
        <v>45793</v>
      </c>
      <c r="K644" s="153" t="s">
        <v>48</v>
      </c>
      <c r="L644" s="153"/>
      <c r="M644" s="153" t="s">
        <v>957</v>
      </c>
      <c r="N644" s="153" t="s">
        <v>72</v>
      </c>
      <c r="O644" s="153" t="s">
        <v>956</v>
      </c>
      <c r="P644" s="153" t="s">
        <v>3696</v>
      </c>
      <c r="Q644" s="153"/>
      <c r="R644" s="153" t="s">
        <v>50</v>
      </c>
      <c r="S644" s="153"/>
      <c r="T644" s="153" t="s">
        <v>50</v>
      </c>
      <c r="U644" s="136"/>
      <c r="V644" s="136"/>
      <c r="W644" s="136"/>
      <c r="X644" s="97" t="str">
        <f t="shared" si="99"/>
        <v>2023-034 - Dallas IH 45 Bridge Maintenanc</v>
      </c>
      <c r="Y644" s="97" t="str">
        <f>IFERROR(VLOOKUP($D644,PM!$A:$H,2,FALSE),"")</f>
        <v>Eric Giebelhaus</v>
      </c>
      <c r="Z644" s="98">
        <f t="shared" si="100"/>
        <v>45793</v>
      </c>
      <c r="AA644" s="98" t="str">
        <f t="shared" si="101"/>
        <v>Friday</v>
      </c>
      <c r="AB644" s="99" t="str">
        <f t="shared" si="102"/>
        <v>05/17/2025 11:16 AM</v>
      </c>
      <c r="AC644" s="100">
        <f t="shared" si="103"/>
        <v>367</v>
      </c>
      <c r="AD644" s="100" t="str">
        <f t="shared" si="104"/>
        <v>Not Approved On Time</v>
      </c>
      <c r="AE644" s="101">
        <f t="shared" si="105"/>
        <v>12</v>
      </c>
      <c r="AF644" s="124" t="str">
        <f t="shared" si="106"/>
        <v/>
      </c>
      <c r="AG644" s="101" t="str">
        <f t="shared" si="107"/>
        <v>483 6021A - HYDRO Support and Clean</v>
      </c>
      <c r="AH644" s="101" t="str">
        <f t="shared" si="108"/>
        <v>240015 - Mauro Salinas</v>
      </c>
      <c r="AI644" s="102" t="str">
        <f t="shared" si="109"/>
        <v>Juan Lopez's Crew</v>
      </c>
    </row>
    <row r="645" spans="1:35" ht="15.75" x14ac:dyDescent="0.25">
      <c r="A645" s="153">
        <v>605139</v>
      </c>
      <c r="B645" s="153" t="s">
        <v>989</v>
      </c>
      <c r="C645" s="153" t="s">
        <v>990</v>
      </c>
      <c r="D645" s="153" t="s">
        <v>73</v>
      </c>
      <c r="E645" s="153" t="s">
        <v>1009</v>
      </c>
      <c r="F645" s="153" t="s">
        <v>1635</v>
      </c>
      <c r="G645" s="153" t="s">
        <v>1636</v>
      </c>
      <c r="H645" s="153" t="s">
        <v>558</v>
      </c>
      <c r="I645" s="153">
        <v>10</v>
      </c>
      <c r="J645" s="154">
        <v>45792</v>
      </c>
      <c r="K645" s="153" t="s">
        <v>48</v>
      </c>
      <c r="L645" s="153"/>
      <c r="M645" s="153" t="s">
        <v>957</v>
      </c>
      <c r="N645" s="153" t="s">
        <v>72</v>
      </c>
      <c r="O645" s="153" t="s">
        <v>956</v>
      </c>
      <c r="P645" s="153" t="s">
        <v>3698</v>
      </c>
      <c r="Q645" s="153"/>
      <c r="R645" s="153" t="s">
        <v>50</v>
      </c>
      <c r="S645" s="153"/>
      <c r="T645" s="153" t="s">
        <v>50</v>
      </c>
      <c r="U645" s="136"/>
      <c r="V645" s="136"/>
      <c r="W645" s="136"/>
      <c r="X645" s="97" t="str">
        <f t="shared" si="99"/>
        <v>2023-032 - IH-345 BRIDGE REHABILITATION</v>
      </c>
      <c r="Y645" s="97" t="str">
        <f>IFERROR(VLOOKUP($D645,PM!$A:$H,2,FALSE),"")</f>
        <v>Eric Giebelhaus</v>
      </c>
      <c r="Z645" s="98">
        <f t="shared" si="100"/>
        <v>45792</v>
      </c>
      <c r="AA645" s="98" t="str">
        <f t="shared" si="101"/>
        <v>Thursday</v>
      </c>
      <c r="AB645" s="99" t="str">
        <f t="shared" si="102"/>
        <v>05/17/2025 11:03 AM</v>
      </c>
      <c r="AC645" s="100">
        <f t="shared" si="103"/>
        <v>367</v>
      </c>
      <c r="AD645" s="100" t="str">
        <f t="shared" si="104"/>
        <v>Not Approved On Time</v>
      </c>
      <c r="AE645" s="101">
        <f t="shared" si="105"/>
        <v>10</v>
      </c>
      <c r="AF645" s="124" t="str">
        <f t="shared" si="106"/>
        <v/>
      </c>
      <c r="AG645" s="101" t="str">
        <f t="shared" si="107"/>
        <v>4106 6001H - PPO Conc Overlay Clean After P</v>
      </c>
      <c r="AH645" s="101" t="str">
        <f t="shared" si="108"/>
        <v>240015 - Mauro Salinas</v>
      </c>
      <c r="AI645" s="102" t="str">
        <f t="shared" si="109"/>
        <v>Juan Lopez's Crew</v>
      </c>
    </row>
    <row r="646" spans="1:35" ht="15.75" x14ac:dyDescent="0.25">
      <c r="A646" s="153">
        <v>605079</v>
      </c>
      <c r="B646" s="153" t="s">
        <v>591</v>
      </c>
      <c r="C646" s="153" t="s">
        <v>592</v>
      </c>
      <c r="D646" s="153" t="s">
        <v>95</v>
      </c>
      <c r="E646" s="153" t="s">
        <v>96</v>
      </c>
      <c r="F646" s="153" t="s">
        <v>3699</v>
      </c>
      <c r="G646" s="153" t="s">
        <v>3700</v>
      </c>
      <c r="H646" s="153" t="s">
        <v>558</v>
      </c>
      <c r="I646" s="153">
        <v>1</v>
      </c>
      <c r="J646" s="154">
        <v>45791</v>
      </c>
      <c r="K646" s="153" t="s">
        <v>48</v>
      </c>
      <c r="L646" s="153"/>
      <c r="M646" s="153" t="s">
        <v>148</v>
      </c>
      <c r="N646" s="153" t="s">
        <v>72</v>
      </c>
      <c r="O646" s="153" t="s">
        <v>86</v>
      </c>
      <c r="P646" s="153" t="s">
        <v>3701</v>
      </c>
      <c r="Q646" s="153"/>
      <c r="R646" s="153" t="s">
        <v>50</v>
      </c>
      <c r="S646" s="153"/>
      <c r="T646" s="153" t="s">
        <v>50</v>
      </c>
      <c r="U646" s="136"/>
      <c r="V646" s="136"/>
      <c r="W646" s="136"/>
      <c r="X646" s="97" t="str">
        <f t="shared" si="99"/>
        <v>2024-004 - City of Dallas Sidewalk 2024</v>
      </c>
      <c r="Y646" s="97" t="str">
        <f>IFERROR(VLOOKUP($D646,PM!$A:$H,2,FALSE),"")</f>
        <v>Adam H. Goode</v>
      </c>
      <c r="Z646" s="98">
        <f t="shared" si="100"/>
        <v>45791</v>
      </c>
      <c r="AA646" s="98" t="str">
        <f t="shared" si="101"/>
        <v>Wednesday</v>
      </c>
      <c r="AB646" s="99" t="str">
        <f t="shared" si="102"/>
        <v>05/17/2025 10:03 AM</v>
      </c>
      <c r="AC646" s="100">
        <f t="shared" si="103"/>
        <v>367</v>
      </c>
      <c r="AD646" s="100" t="str">
        <f t="shared" si="104"/>
        <v>Not Approved On Time</v>
      </c>
      <c r="AE646" s="101">
        <f t="shared" si="105"/>
        <v>1</v>
      </c>
      <c r="AF646" s="124" t="str">
        <f t="shared" si="106"/>
        <v/>
      </c>
      <c r="AG646" s="101" t="str">
        <f t="shared" si="107"/>
        <v>620 4000A - 2010B AJD UTIL BOX</v>
      </c>
      <c r="AH646" s="101" t="str">
        <f t="shared" si="108"/>
        <v>240042 - Artemio Garcia</v>
      </c>
      <c r="AI646" s="102" t="str">
        <f t="shared" si="109"/>
        <v>Jose Rangel's Crew</v>
      </c>
    </row>
    <row r="647" spans="1:35" ht="15.75" x14ac:dyDescent="0.25">
      <c r="A647" s="153">
        <v>605085</v>
      </c>
      <c r="B647" s="153" t="s">
        <v>591</v>
      </c>
      <c r="C647" s="153" t="s">
        <v>592</v>
      </c>
      <c r="D647" s="153" t="s">
        <v>95</v>
      </c>
      <c r="E647" s="153" t="s">
        <v>96</v>
      </c>
      <c r="F647" s="153" t="s">
        <v>1166</v>
      </c>
      <c r="G647" s="153" t="s">
        <v>1167</v>
      </c>
      <c r="H647" s="153" t="s">
        <v>558</v>
      </c>
      <c r="I647" s="153">
        <v>3</v>
      </c>
      <c r="J647" s="154">
        <v>45791</v>
      </c>
      <c r="K647" s="153" t="s">
        <v>48</v>
      </c>
      <c r="L647" s="153"/>
      <c r="M647" s="153" t="s">
        <v>148</v>
      </c>
      <c r="N647" s="153" t="s">
        <v>72</v>
      </c>
      <c r="O647" s="153" t="s">
        <v>86</v>
      </c>
      <c r="P647" s="153" t="s">
        <v>3702</v>
      </c>
      <c r="Q647" s="153"/>
      <c r="R647" s="153" t="s">
        <v>50</v>
      </c>
      <c r="S647" s="153"/>
      <c r="T647" s="153" t="s">
        <v>50</v>
      </c>
      <c r="U647" s="136"/>
      <c r="V647" s="136"/>
      <c r="W647" s="136"/>
      <c r="X647" s="97" t="str">
        <f t="shared" ref="X647:X710" si="110">$D647&amp;" - "&amp;$E647</f>
        <v>2024-004 - City of Dallas Sidewalk 2024</v>
      </c>
      <c r="Y647" s="97" t="str">
        <f>IFERROR(VLOOKUP($D647,PM!$A:$H,2,FALSE),"")</f>
        <v>Adam H. Goode</v>
      </c>
      <c r="Z647" s="98">
        <f t="shared" ref="Z647:Z710" si="111">$J647</f>
        <v>45791</v>
      </c>
      <c r="AA647" s="98" t="str">
        <f t="shared" ref="AA647:AA710" si="112">TEXT($J647,"dddd")</f>
        <v>Wednesday</v>
      </c>
      <c r="AB647" s="99" t="str">
        <f t="shared" ref="AB647:AB710" si="113">TEXT(DATE(MID($P647,7,4), LEFT($P647,2), MID($P647,4,2)) + TIME(LEFT(MID($P647,13,5),2), RIGHT(MID($P647,13,5),2), 0), "MM/DD/YYYY h:mm AM/PM")</f>
        <v>05/17/2025 10:04 AM</v>
      </c>
      <c r="AC647" s="100">
        <f t="shared" ref="AC647:AC710" si="114">IFERROR(DATE(LEFT($T647,4), MID($T647,6,2), MID($T647,9,2)) + TIME(MID($T647,12,2), MID($T647,15,2), MID($T647,18,2)),"")</f>
        <v>367</v>
      </c>
      <c r="AD647" s="100" t="str">
        <f t="shared" ref="AD647:AD710" si="115">IF(OR($AB647="1/1/01 12:00 AM", $AB647=""), "Not Approved", IF(VALUE($AB647) &lt;= (VALUE($AC647) + 1 + TIME(9, 0, 0)), "Approved On Time", "Not Approved On Time"))</f>
        <v>Not Approved On Time</v>
      </c>
      <c r="AE647" s="101">
        <f t="shared" ref="AE647:AE710" si="116">$I647</f>
        <v>3</v>
      </c>
      <c r="AF647" s="124" t="str">
        <f t="shared" ref="AF647:AF710" si="117">IF(SUMIF($X$6:$X$2297, "*", $AI$6:$AI$2297) &gt; 0, SUMIFS($AI$6:$AI$2297, $X$6:$X$2297, "Approved On Time") / SUMIF($X$6:$X$2297, "*", $AI$6:$AI$2297), "")</f>
        <v/>
      </c>
      <c r="AG647" s="101" t="str">
        <f t="shared" ref="AG647:AG710" si="118">$F647&amp;" - "&amp;G647</f>
        <v>280 4000A - 432 FG DRIVE 8</v>
      </c>
      <c r="AH647" s="101" t="str">
        <f t="shared" ref="AH647:AH710" si="119">$B647&amp;" - "&amp;$C647</f>
        <v>240042 - Artemio Garcia</v>
      </c>
      <c r="AI647" s="102" t="str">
        <f t="shared" ref="AI647:AI710" si="120">IF($M647="","",$M647)</f>
        <v>Jose Rangel's Crew</v>
      </c>
    </row>
    <row r="648" spans="1:35" ht="15.75" x14ac:dyDescent="0.25">
      <c r="A648" s="153">
        <v>605082</v>
      </c>
      <c r="B648" s="153" t="s">
        <v>807</v>
      </c>
      <c r="C648" s="153" t="s">
        <v>808</v>
      </c>
      <c r="D648" s="153" t="s">
        <v>95</v>
      </c>
      <c r="E648" s="153" t="s">
        <v>96</v>
      </c>
      <c r="F648" s="153" t="s">
        <v>3699</v>
      </c>
      <c r="G648" s="153" t="s">
        <v>3700</v>
      </c>
      <c r="H648" s="153" t="s">
        <v>558</v>
      </c>
      <c r="I648" s="153">
        <v>1</v>
      </c>
      <c r="J648" s="154">
        <v>45791</v>
      </c>
      <c r="K648" s="153" t="s">
        <v>48</v>
      </c>
      <c r="L648" s="153"/>
      <c r="M648" s="153" t="s">
        <v>148</v>
      </c>
      <c r="N648" s="153" t="s">
        <v>72</v>
      </c>
      <c r="O648" s="153" t="s">
        <v>86</v>
      </c>
      <c r="P648" s="153" t="s">
        <v>3701</v>
      </c>
      <c r="Q648" s="153"/>
      <c r="R648" s="153" t="s">
        <v>50</v>
      </c>
      <c r="S648" s="153"/>
      <c r="T648" s="153" t="s">
        <v>50</v>
      </c>
      <c r="U648" s="136"/>
      <c r="V648" s="136"/>
      <c r="W648" s="136"/>
      <c r="X648" s="97" t="str">
        <f t="shared" si="110"/>
        <v>2024-004 - City of Dallas Sidewalk 2024</v>
      </c>
      <c r="Y648" s="97" t="str">
        <f>IFERROR(VLOOKUP($D648,PM!$A:$H,2,FALSE),"")</f>
        <v>Adam H. Goode</v>
      </c>
      <c r="Z648" s="98">
        <f t="shared" si="111"/>
        <v>45791</v>
      </c>
      <c r="AA648" s="98" t="str">
        <f t="shared" si="112"/>
        <v>Wednesday</v>
      </c>
      <c r="AB648" s="99" t="str">
        <f t="shared" si="113"/>
        <v>05/17/2025 10:03 AM</v>
      </c>
      <c r="AC648" s="100">
        <f t="shared" si="114"/>
        <v>367</v>
      </c>
      <c r="AD648" s="100" t="str">
        <f t="shared" si="115"/>
        <v>Not Approved On Time</v>
      </c>
      <c r="AE648" s="101">
        <f t="shared" si="116"/>
        <v>1</v>
      </c>
      <c r="AF648" s="124" t="str">
        <f t="shared" si="117"/>
        <v/>
      </c>
      <c r="AG648" s="101" t="str">
        <f t="shared" si="118"/>
        <v>620 4000A - 2010B AJD UTIL BOX</v>
      </c>
      <c r="AH648" s="101" t="str">
        <f t="shared" si="119"/>
        <v>240693 - Omar E. Becerra Balderas</v>
      </c>
      <c r="AI648" s="102" t="str">
        <f t="shared" si="120"/>
        <v>Jose Rangel's Crew</v>
      </c>
    </row>
    <row r="649" spans="1:35" ht="15.75" x14ac:dyDescent="0.25">
      <c r="A649" s="153">
        <v>605089</v>
      </c>
      <c r="B649" s="153" t="s">
        <v>807</v>
      </c>
      <c r="C649" s="153" t="s">
        <v>808</v>
      </c>
      <c r="D649" s="153" t="s">
        <v>95</v>
      </c>
      <c r="E649" s="153" t="s">
        <v>96</v>
      </c>
      <c r="F649" s="153" t="s">
        <v>1166</v>
      </c>
      <c r="G649" s="153" t="s">
        <v>1167</v>
      </c>
      <c r="H649" s="153" t="s">
        <v>558</v>
      </c>
      <c r="I649" s="153">
        <v>3</v>
      </c>
      <c r="J649" s="154">
        <v>45791</v>
      </c>
      <c r="K649" s="153" t="s">
        <v>48</v>
      </c>
      <c r="L649" s="153"/>
      <c r="M649" s="153" t="s">
        <v>148</v>
      </c>
      <c r="N649" s="153" t="s">
        <v>72</v>
      </c>
      <c r="O649" s="153" t="s">
        <v>86</v>
      </c>
      <c r="P649" s="153" t="s">
        <v>3703</v>
      </c>
      <c r="Q649" s="153"/>
      <c r="R649" s="153" t="s">
        <v>50</v>
      </c>
      <c r="S649" s="153"/>
      <c r="T649" s="153" t="s">
        <v>50</v>
      </c>
      <c r="U649" s="136"/>
      <c r="V649" s="136"/>
      <c r="W649" s="136"/>
      <c r="X649" s="97" t="str">
        <f t="shared" si="110"/>
        <v>2024-004 - City of Dallas Sidewalk 2024</v>
      </c>
      <c r="Y649" s="97" t="str">
        <f>IFERROR(VLOOKUP($D649,PM!$A:$H,2,FALSE),"")</f>
        <v>Adam H. Goode</v>
      </c>
      <c r="Z649" s="98">
        <f t="shared" si="111"/>
        <v>45791</v>
      </c>
      <c r="AA649" s="98" t="str">
        <f t="shared" si="112"/>
        <v>Wednesday</v>
      </c>
      <c r="AB649" s="99" t="str">
        <f t="shared" si="113"/>
        <v>05/17/2025 10:05 AM</v>
      </c>
      <c r="AC649" s="100">
        <f t="shared" si="114"/>
        <v>367</v>
      </c>
      <c r="AD649" s="100" t="str">
        <f t="shared" si="115"/>
        <v>Not Approved On Time</v>
      </c>
      <c r="AE649" s="101">
        <f t="shared" si="116"/>
        <v>3</v>
      </c>
      <c r="AF649" s="124" t="str">
        <f t="shared" si="117"/>
        <v/>
      </c>
      <c r="AG649" s="101" t="str">
        <f t="shared" si="118"/>
        <v>280 4000A - 432 FG DRIVE 8</v>
      </c>
      <c r="AH649" s="101" t="str">
        <f t="shared" si="119"/>
        <v>240693 - Omar E. Becerra Balderas</v>
      </c>
      <c r="AI649" s="102" t="str">
        <f t="shared" si="120"/>
        <v>Jose Rangel's Crew</v>
      </c>
    </row>
    <row r="650" spans="1:35" ht="15.75" x14ac:dyDescent="0.25">
      <c r="A650" s="153">
        <v>605084</v>
      </c>
      <c r="B650" s="153" t="s">
        <v>1172</v>
      </c>
      <c r="C650" s="153" t="s">
        <v>1173</v>
      </c>
      <c r="D650" s="153" t="s">
        <v>95</v>
      </c>
      <c r="E650" s="153" t="s">
        <v>96</v>
      </c>
      <c r="F650" s="153" t="s">
        <v>3699</v>
      </c>
      <c r="G650" s="153" t="s">
        <v>3700</v>
      </c>
      <c r="H650" s="153" t="s">
        <v>558</v>
      </c>
      <c r="I650" s="153">
        <v>1</v>
      </c>
      <c r="J650" s="154">
        <v>45791</v>
      </c>
      <c r="K650" s="153" t="s">
        <v>48</v>
      </c>
      <c r="L650" s="153"/>
      <c r="M650" s="153" t="s">
        <v>148</v>
      </c>
      <c r="N650" s="153" t="s">
        <v>72</v>
      </c>
      <c r="O650" s="153" t="s">
        <v>86</v>
      </c>
      <c r="P650" s="153" t="s">
        <v>3701</v>
      </c>
      <c r="Q650" s="153"/>
      <c r="R650" s="153" t="s">
        <v>50</v>
      </c>
      <c r="S650" s="153"/>
      <c r="T650" s="153" t="s">
        <v>50</v>
      </c>
      <c r="U650" s="136"/>
      <c r="V650" s="136"/>
      <c r="W650" s="136"/>
      <c r="X650" s="97" t="str">
        <f t="shared" si="110"/>
        <v>2024-004 - City of Dallas Sidewalk 2024</v>
      </c>
      <c r="Y650" s="97" t="str">
        <f>IFERROR(VLOOKUP($D650,PM!$A:$H,2,FALSE),"")</f>
        <v>Adam H. Goode</v>
      </c>
      <c r="Z650" s="98">
        <f t="shared" si="111"/>
        <v>45791</v>
      </c>
      <c r="AA650" s="98" t="str">
        <f t="shared" si="112"/>
        <v>Wednesday</v>
      </c>
      <c r="AB650" s="99" t="str">
        <f t="shared" si="113"/>
        <v>05/17/2025 10:03 AM</v>
      </c>
      <c r="AC650" s="100">
        <f t="shared" si="114"/>
        <v>367</v>
      </c>
      <c r="AD650" s="100" t="str">
        <f t="shared" si="115"/>
        <v>Not Approved On Time</v>
      </c>
      <c r="AE650" s="101">
        <f t="shared" si="116"/>
        <v>1</v>
      </c>
      <c r="AF650" s="124" t="str">
        <f t="shared" si="117"/>
        <v/>
      </c>
      <c r="AG650" s="101" t="str">
        <f t="shared" si="118"/>
        <v>620 4000A - 2010B AJD UTIL BOX</v>
      </c>
      <c r="AH650" s="101" t="str">
        <f t="shared" si="119"/>
        <v>240056 - SALVADOR MONCADA PUGA</v>
      </c>
      <c r="AI650" s="102" t="str">
        <f t="shared" si="120"/>
        <v>Jose Rangel's Crew</v>
      </c>
    </row>
    <row r="651" spans="1:35" ht="15.75" x14ac:dyDescent="0.25">
      <c r="A651" s="153">
        <v>605091</v>
      </c>
      <c r="B651" s="153" t="s">
        <v>1172</v>
      </c>
      <c r="C651" s="153" t="s">
        <v>1173</v>
      </c>
      <c r="D651" s="153" t="s">
        <v>95</v>
      </c>
      <c r="E651" s="153" t="s">
        <v>96</v>
      </c>
      <c r="F651" s="153" t="s">
        <v>1166</v>
      </c>
      <c r="G651" s="153" t="s">
        <v>1167</v>
      </c>
      <c r="H651" s="153" t="s">
        <v>558</v>
      </c>
      <c r="I651" s="153">
        <v>3</v>
      </c>
      <c r="J651" s="154">
        <v>45791</v>
      </c>
      <c r="K651" s="153" t="s">
        <v>48</v>
      </c>
      <c r="L651" s="153"/>
      <c r="M651" s="153" t="s">
        <v>148</v>
      </c>
      <c r="N651" s="153" t="s">
        <v>72</v>
      </c>
      <c r="O651" s="153" t="s">
        <v>86</v>
      </c>
      <c r="P651" s="153" t="s">
        <v>3703</v>
      </c>
      <c r="Q651" s="153"/>
      <c r="R651" s="153" t="s">
        <v>50</v>
      </c>
      <c r="S651" s="153"/>
      <c r="T651" s="153" t="s">
        <v>50</v>
      </c>
      <c r="U651" s="136"/>
      <c r="V651" s="136"/>
      <c r="W651" s="136"/>
      <c r="X651" s="97" t="str">
        <f t="shared" si="110"/>
        <v>2024-004 - City of Dallas Sidewalk 2024</v>
      </c>
      <c r="Y651" s="97" t="str">
        <f>IFERROR(VLOOKUP($D651,PM!$A:$H,2,FALSE),"")</f>
        <v>Adam H. Goode</v>
      </c>
      <c r="Z651" s="98">
        <f t="shared" si="111"/>
        <v>45791</v>
      </c>
      <c r="AA651" s="98" t="str">
        <f t="shared" si="112"/>
        <v>Wednesday</v>
      </c>
      <c r="AB651" s="99" t="str">
        <f t="shared" si="113"/>
        <v>05/17/2025 10:05 AM</v>
      </c>
      <c r="AC651" s="100">
        <f t="shared" si="114"/>
        <v>367</v>
      </c>
      <c r="AD651" s="100" t="str">
        <f t="shared" si="115"/>
        <v>Not Approved On Time</v>
      </c>
      <c r="AE651" s="101">
        <f t="shared" si="116"/>
        <v>3</v>
      </c>
      <c r="AF651" s="124" t="str">
        <f t="shared" si="117"/>
        <v/>
      </c>
      <c r="AG651" s="101" t="str">
        <f t="shared" si="118"/>
        <v>280 4000A - 432 FG DRIVE 8</v>
      </c>
      <c r="AH651" s="101" t="str">
        <f t="shared" si="119"/>
        <v>240056 - SALVADOR MONCADA PUGA</v>
      </c>
      <c r="AI651" s="102" t="str">
        <f t="shared" si="120"/>
        <v>Jose Rangel's Crew</v>
      </c>
    </row>
    <row r="652" spans="1:35" ht="15.75" x14ac:dyDescent="0.25">
      <c r="A652" s="153">
        <v>605101</v>
      </c>
      <c r="B652" s="153" t="s">
        <v>1137</v>
      </c>
      <c r="C652" s="153" t="s">
        <v>1138</v>
      </c>
      <c r="D652" s="153" t="s">
        <v>95</v>
      </c>
      <c r="E652" s="153" t="s">
        <v>96</v>
      </c>
      <c r="F652" s="153" t="s">
        <v>1905</v>
      </c>
      <c r="G652" s="153" t="s">
        <v>1906</v>
      </c>
      <c r="H652" s="153" t="s">
        <v>558</v>
      </c>
      <c r="I652" s="153">
        <v>3</v>
      </c>
      <c r="J652" s="154">
        <v>45791</v>
      </c>
      <c r="K652" s="153" t="s">
        <v>48</v>
      </c>
      <c r="L652" s="153"/>
      <c r="M652" s="153" t="s">
        <v>824</v>
      </c>
      <c r="N652" s="153" t="s">
        <v>72</v>
      </c>
      <c r="O652" s="153" t="s">
        <v>86</v>
      </c>
      <c r="P652" s="153" t="s">
        <v>3704</v>
      </c>
      <c r="Q652" s="153"/>
      <c r="R652" s="153" t="s">
        <v>50</v>
      </c>
      <c r="S652" s="153"/>
      <c r="T652" s="153" t="s">
        <v>50</v>
      </c>
      <c r="U652" s="136"/>
      <c r="V652" s="136"/>
      <c r="W652" s="136"/>
      <c r="X652" s="97" t="str">
        <f t="shared" si="110"/>
        <v>2024-004 - City of Dallas Sidewalk 2024</v>
      </c>
      <c r="Y652" s="97" t="str">
        <f>IFERROR(VLOOKUP($D652,PM!$A:$H,2,FALSE),"")</f>
        <v>Adam H. Goode</v>
      </c>
      <c r="Z652" s="98">
        <f t="shared" si="111"/>
        <v>45791</v>
      </c>
      <c r="AA652" s="98" t="str">
        <f t="shared" si="112"/>
        <v>Wednesday</v>
      </c>
      <c r="AB652" s="99" t="str">
        <f t="shared" si="113"/>
        <v>05/17/2025 10:13 AM</v>
      </c>
      <c r="AC652" s="100">
        <f t="shared" si="114"/>
        <v>367</v>
      </c>
      <c r="AD652" s="100" t="str">
        <f t="shared" si="115"/>
        <v>Not Approved On Time</v>
      </c>
      <c r="AE652" s="101">
        <f t="shared" si="116"/>
        <v>3</v>
      </c>
      <c r="AF652" s="124" t="str">
        <f t="shared" si="117"/>
        <v/>
      </c>
      <c r="AG652" s="101" t="str">
        <f t="shared" si="118"/>
        <v>370 4000B - 463 F P S PVMT 8</v>
      </c>
      <c r="AH652" s="101" t="str">
        <f t="shared" si="119"/>
        <v>240049 - Jose P. Lopez Lira</v>
      </c>
      <c r="AI652" s="102" t="str">
        <f t="shared" si="120"/>
        <v>Valentin Lopez's Crew</v>
      </c>
    </row>
    <row r="653" spans="1:35" ht="15.75" x14ac:dyDescent="0.25">
      <c r="A653" s="153">
        <v>605102</v>
      </c>
      <c r="B653" s="153" t="s">
        <v>1137</v>
      </c>
      <c r="C653" s="153" t="s">
        <v>1138</v>
      </c>
      <c r="D653" s="153" t="s">
        <v>95</v>
      </c>
      <c r="E653" s="153" t="s">
        <v>96</v>
      </c>
      <c r="F653" s="153" t="s">
        <v>3705</v>
      </c>
      <c r="G653" s="153" t="s">
        <v>3706</v>
      </c>
      <c r="H653" s="153" t="s">
        <v>558</v>
      </c>
      <c r="I653" s="153">
        <v>2</v>
      </c>
      <c r="J653" s="154">
        <v>45791</v>
      </c>
      <c r="K653" s="153" t="s">
        <v>48</v>
      </c>
      <c r="L653" s="153"/>
      <c r="M653" s="153" t="s">
        <v>824</v>
      </c>
      <c r="N653" s="153" t="s">
        <v>72</v>
      </c>
      <c r="O653" s="153" t="s">
        <v>86</v>
      </c>
      <c r="P653" s="153" t="s">
        <v>3704</v>
      </c>
      <c r="Q653" s="153"/>
      <c r="R653" s="153" t="s">
        <v>50</v>
      </c>
      <c r="S653" s="153"/>
      <c r="T653" s="153" t="s">
        <v>50</v>
      </c>
      <c r="U653" s="136"/>
      <c r="V653" s="136"/>
      <c r="W653" s="136"/>
      <c r="X653" s="97" t="str">
        <f t="shared" si="110"/>
        <v>2024-004 - City of Dallas Sidewalk 2024</v>
      </c>
      <c r="Y653" s="97" t="str">
        <f>IFERROR(VLOOKUP($D653,PM!$A:$H,2,FALSE),"")</f>
        <v>Adam H. Goode</v>
      </c>
      <c r="Z653" s="98">
        <f t="shared" si="111"/>
        <v>45791</v>
      </c>
      <c r="AA653" s="98" t="str">
        <f t="shared" si="112"/>
        <v>Wednesday</v>
      </c>
      <c r="AB653" s="99" t="str">
        <f t="shared" si="113"/>
        <v>05/17/2025 10:13 AM</v>
      </c>
      <c r="AC653" s="100">
        <f t="shared" si="114"/>
        <v>367</v>
      </c>
      <c r="AD653" s="100" t="str">
        <f t="shared" si="115"/>
        <v>Not Approved On Time</v>
      </c>
      <c r="AE653" s="101">
        <f t="shared" si="116"/>
        <v>2</v>
      </c>
      <c r="AF653" s="124" t="str">
        <f t="shared" si="117"/>
        <v/>
      </c>
      <c r="AG653" s="101" t="str">
        <f t="shared" si="118"/>
        <v>240 4000A - 407 FG CURB 12</v>
      </c>
      <c r="AH653" s="101" t="str">
        <f t="shared" si="119"/>
        <v>240049 - Jose P. Lopez Lira</v>
      </c>
      <c r="AI653" s="102" t="str">
        <f t="shared" si="120"/>
        <v>Valentin Lopez's Crew</v>
      </c>
    </row>
    <row r="654" spans="1:35" ht="15.75" x14ac:dyDescent="0.25">
      <c r="A654" s="153">
        <v>605103</v>
      </c>
      <c r="B654" s="153" t="s">
        <v>1137</v>
      </c>
      <c r="C654" s="153" t="s">
        <v>1138</v>
      </c>
      <c r="D654" s="153" t="s">
        <v>95</v>
      </c>
      <c r="E654" s="153" t="s">
        <v>96</v>
      </c>
      <c r="F654" s="153" t="s">
        <v>3707</v>
      </c>
      <c r="G654" s="153" t="s">
        <v>3708</v>
      </c>
      <c r="H654" s="153" t="s">
        <v>558</v>
      </c>
      <c r="I654" s="153">
        <v>3</v>
      </c>
      <c r="J654" s="154">
        <v>45791</v>
      </c>
      <c r="K654" s="153" t="s">
        <v>48</v>
      </c>
      <c r="L654" s="153"/>
      <c r="M654" s="153" t="s">
        <v>824</v>
      </c>
      <c r="N654" s="153" t="s">
        <v>72</v>
      </c>
      <c r="O654" s="153" t="s">
        <v>86</v>
      </c>
      <c r="P654" s="153" t="s">
        <v>3704</v>
      </c>
      <c r="Q654" s="153"/>
      <c r="R654" s="153" t="s">
        <v>50</v>
      </c>
      <c r="S654" s="153"/>
      <c r="T654" s="153" t="s">
        <v>50</v>
      </c>
      <c r="U654" s="136"/>
      <c r="V654" s="136"/>
      <c r="W654" s="136"/>
      <c r="X654" s="97" t="str">
        <f t="shared" si="110"/>
        <v>2024-004 - City of Dallas Sidewalk 2024</v>
      </c>
      <c r="Y654" s="97" t="str">
        <f>IFERROR(VLOOKUP($D654,PM!$A:$H,2,FALSE),"")</f>
        <v>Adam H. Goode</v>
      </c>
      <c r="Z654" s="98">
        <f t="shared" si="111"/>
        <v>45791</v>
      </c>
      <c r="AA654" s="98" t="str">
        <f t="shared" si="112"/>
        <v>Wednesday</v>
      </c>
      <c r="AB654" s="99" t="str">
        <f t="shared" si="113"/>
        <v>05/17/2025 10:13 AM</v>
      </c>
      <c r="AC654" s="100">
        <f t="shared" si="114"/>
        <v>367</v>
      </c>
      <c r="AD654" s="100" t="str">
        <f t="shared" si="115"/>
        <v>Not Approved On Time</v>
      </c>
      <c r="AE654" s="101">
        <f t="shared" si="116"/>
        <v>3</v>
      </c>
      <c r="AF654" s="124" t="str">
        <f t="shared" si="117"/>
        <v/>
      </c>
      <c r="AG654" s="101" t="str">
        <f t="shared" si="118"/>
        <v>240 4000B - 407 F P S CURB 12</v>
      </c>
      <c r="AH654" s="101" t="str">
        <f t="shared" si="119"/>
        <v>240049 - Jose P. Lopez Lira</v>
      </c>
      <c r="AI654" s="102" t="str">
        <f t="shared" si="120"/>
        <v>Valentin Lopez's Crew</v>
      </c>
    </row>
    <row r="655" spans="1:35" ht="15.75" x14ac:dyDescent="0.25">
      <c r="A655" s="153">
        <v>605093</v>
      </c>
      <c r="B655" s="153" t="s">
        <v>971</v>
      </c>
      <c r="C655" s="153" t="s">
        <v>972</v>
      </c>
      <c r="D655" s="153" t="s">
        <v>95</v>
      </c>
      <c r="E655" s="153" t="s">
        <v>96</v>
      </c>
      <c r="F655" s="153" t="s">
        <v>1905</v>
      </c>
      <c r="G655" s="153" t="s">
        <v>1906</v>
      </c>
      <c r="H655" s="153" t="s">
        <v>558</v>
      </c>
      <c r="I655" s="153">
        <v>3</v>
      </c>
      <c r="J655" s="154">
        <v>45791</v>
      </c>
      <c r="K655" s="153" t="s">
        <v>48</v>
      </c>
      <c r="L655" s="153"/>
      <c r="M655" s="153" t="s">
        <v>824</v>
      </c>
      <c r="N655" s="153" t="s">
        <v>72</v>
      </c>
      <c r="O655" s="153" t="s">
        <v>86</v>
      </c>
      <c r="P655" s="153" t="s">
        <v>3709</v>
      </c>
      <c r="Q655" s="153"/>
      <c r="R655" s="153" t="s">
        <v>50</v>
      </c>
      <c r="S655" s="153"/>
      <c r="T655" s="153" t="s">
        <v>50</v>
      </c>
      <c r="U655" s="136"/>
      <c r="V655" s="136"/>
      <c r="W655" s="136"/>
      <c r="X655" s="97" t="str">
        <f t="shared" si="110"/>
        <v>2024-004 - City of Dallas Sidewalk 2024</v>
      </c>
      <c r="Y655" s="97" t="str">
        <f>IFERROR(VLOOKUP($D655,PM!$A:$H,2,FALSE),"")</f>
        <v>Adam H. Goode</v>
      </c>
      <c r="Z655" s="98">
        <f t="shared" si="111"/>
        <v>45791</v>
      </c>
      <c r="AA655" s="98" t="str">
        <f t="shared" si="112"/>
        <v>Wednesday</v>
      </c>
      <c r="AB655" s="99" t="str">
        <f t="shared" si="113"/>
        <v>05/17/2025 10:12 AM</v>
      </c>
      <c r="AC655" s="100">
        <f t="shared" si="114"/>
        <v>367</v>
      </c>
      <c r="AD655" s="100" t="str">
        <f t="shared" si="115"/>
        <v>Not Approved On Time</v>
      </c>
      <c r="AE655" s="101">
        <f t="shared" si="116"/>
        <v>3</v>
      </c>
      <c r="AF655" s="124" t="str">
        <f t="shared" si="117"/>
        <v/>
      </c>
      <c r="AG655" s="101" t="str">
        <f t="shared" si="118"/>
        <v>370 4000B - 463 F P S PVMT 8</v>
      </c>
      <c r="AH655" s="101" t="str">
        <f t="shared" si="119"/>
        <v>240822 - Gibran L. Lopez</v>
      </c>
      <c r="AI655" s="102" t="str">
        <f t="shared" si="120"/>
        <v>Valentin Lopez's Crew</v>
      </c>
    </row>
    <row r="656" spans="1:35" ht="15.75" x14ac:dyDescent="0.25">
      <c r="A656" s="153">
        <v>605094</v>
      </c>
      <c r="B656" s="153" t="s">
        <v>971</v>
      </c>
      <c r="C656" s="153" t="s">
        <v>972</v>
      </c>
      <c r="D656" s="153" t="s">
        <v>95</v>
      </c>
      <c r="E656" s="153" t="s">
        <v>96</v>
      </c>
      <c r="F656" s="153" t="s">
        <v>1901</v>
      </c>
      <c r="G656" s="153" t="s">
        <v>1902</v>
      </c>
      <c r="H656" s="153" t="s">
        <v>558</v>
      </c>
      <c r="I656" s="153">
        <v>2</v>
      </c>
      <c r="J656" s="154">
        <v>45791</v>
      </c>
      <c r="K656" s="153" t="s">
        <v>48</v>
      </c>
      <c r="L656" s="153"/>
      <c r="M656" s="153" t="s">
        <v>824</v>
      </c>
      <c r="N656" s="153" t="s">
        <v>72</v>
      </c>
      <c r="O656" s="153" t="s">
        <v>86</v>
      </c>
      <c r="P656" s="153" t="s">
        <v>3709</v>
      </c>
      <c r="Q656" s="153"/>
      <c r="R656" s="153" t="s">
        <v>50</v>
      </c>
      <c r="S656" s="153"/>
      <c r="T656" s="153" t="s">
        <v>50</v>
      </c>
      <c r="U656" s="136"/>
      <c r="V656" s="136"/>
      <c r="W656" s="136"/>
      <c r="X656" s="97" t="str">
        <f t="shared" si="110"/>
        <v>2024-004 - City of Dallas Sidewalk 2024</v>
      </c>
      <c r="Y656" s="97" t="str">
        <f>IFERROR(VLOOKUP($D656,PM!$A:$H,2,FALSE),"")</f>
        <v>Adam H. Goode</v>
      </c>
      <c r="Z656" s="98">
        <f t="shared" si="111"/>
        <v>45791</v>
      </c>
      <c r="AA656" s="98" t="str">
        <f t="shared" si="112"/>
        <v>Wednesday</v>
      </c>
      <c r="AB656" s="99" t="str">
        <f t="shared" si="113"/>
        <v>05/17/2025 10:12 AM</v>
      </c>
      <c r="AC656" s="100">
        <f t="shared" si="114"/>
        <v>367</v>
      </c>
      <c r="AD656" s="100" t="str">
        <f t="shared" si="115"/>
        <v>Not Approved On Time</v>
      </c>
      <c r="AE656" s="101">
        <f t="shared" si="116"/>
        <v>2</v>
      </c>
      <c r="AF656" s="124" t="str">
        <f t="shared" si="117"/>
        <v/>
      </c>
      <c r="AG656" s="101" t="str">
        <f t="shared" si="118"/>
        <v>370 4000A - 463 FG PVMT 8</v>
      </c>
      <c r="AH656" s="101" t="str">
        <f t="shared" si="119"/>
        <v>240822 - Gibran L. Lopez</v>
      </c>
      <c r="AI656" s="102" t="str">
        <f t="shared" si="120"/>
        <v>Valentin Lopez's Crew</v>
      </c>
    </row>
    <row r="657" spans="1:35" ht="15.75" x14ac:dyDescent="0.25">
      <c r="A657" s="153">
        <v>605086</v>
      </c>
      <c r="B657" s="153" t="s">
        <v>618</v>
      </c>
      <c r="C657" s="153" t="s">
        <v>619</v>
      </c>
      <c r="D657" s="153" t="s">
        <v>95</v>
      </c>
      <c r="E657" s="153" t="s">
        <v>96</v>
      </c>
      <c r="F657" s="153" t="s">
        <v>1166</v>
      </c>
      <c r="G657" s="153" t="s">
        <v>1167</v>
      </c>
      <c r="H657" s="153" t="s">
        <v>558</v>
      </c>
      <c r="I657" s="153">
        <v>3</v>
      </c>
      <c r="J657" s="154">
        <v>45791</v>
      </c>
      <c r="K657" s="153" t="s">
        <v>48</v>
      </c>
      <c r="L657" s="153"/>
      <c r="M657" s="153" t="s">
        <v>148</v>
      </c>
      <c r="N657" s="153" t="s">
        <v>72</v>
      </c>
      <c r="O657" s="153" t="s">
        <v>86</v>
      </c>
      <c r="P657" s="153" t="s">
        <v>3702</v>
      </c>
      <c r="Q657" s="153"/>
      <c r="R657" s="153" t="s">
        <v>50</v>
      </c>
      <c r="S657" s="153"/>
      <c r="T657" s="153" t="s">
        <v>50</v>
      </c>
      <c r="U657" s="136"/>
      <c r="V657" s="136"/>
      <c r="W657" s="136"/>
      <c r="X657" s="97" t="str">
        <f t="shared" si="110"/>
        <v>2024-004 - City of Dallas Sidewalk 2024</v>
      </c>
      <c r="Y657" s="97" t="str">
        <f>IFERROR(VLOOKUP($D657,PM!$A:$H,2,FALSE),"")</f>
        <v>Adam H. Goode</v>
      </c>
      <c r="Z657" s="98">
        <f t="shared" si="111"/>
        <v>45791</v>
      </c>
      <c r="AA657" s="98" t="str">
        <f t="shared" si="112"/>
        <v>Wednesday</v>
      </c>
      <c r="AB657" s="99" t="str">
        <f t="shared" si="113"/>
        <v>05/17/2025 10:04 AM</v>
      </c>
      <c r="AC657" s="100">
        <f t="shared" si="114"/>
        <v>367</v>
      </c>
      <c r="AD657" s="100" t="str">
        <f t="shared" si="115"/>
        <v>Not Approved On Time</v>
      </c>
      <c r="AE657" s="101">
        <f t="shared" si="116"/>
        <v>3</v>
      </c>
      <c r="AF657" s="124" t="str">
        <f t="shared" si="117"/>
        <v/>
      </c>
      <c r="AG657" s="101" t="str">
        <f t="shared" si="118"/>
        <v>280 4000A - 432 FG DRIVE 8</v>
      </c>
      <c r="AH657" s="101" t="str">
        <f t="shared" si="119"/>
        <v>240682 - Eligio Hernandez</v>
      </c>
      <c r="AI657" s="102" t="str">
        <f t="shared" si="120"/>
        <v>Jose Rangel's Crew</v>
      </c>
    </row>
    <row r="658" spans="1:35" ht="15.75" x14ac:dyDescent="0.25">
      <c r="A658" s="153">
        <v>605080</v>
      </c>
      <c r="B658" s="153" t="s">
        <v>618</v>
      </c>
      <c r="C658" s="153" t="s">
        <v>619</v>
      </c>
      <c r="D658" s="153" t="s">
        <v>95</v>
      </c>
      <c r="E658" s="153" t="s">
        <v>96</v>
      </c>
      <c r="F658" s="153" t="s">
        <v>3699</v>
      </c>
      <c r="G658" s="153" t="s">
        <v>3700</v>
      </c>
      <c r="H658" s="153" t="s">
        <v>558</v>
      </c>
      <c r="I658" s="153">
        <v>1</v>
      </c>
      <c r="J658" s="154">
        <v>45791</v>
      </c>
      <c r="K658" s="153" t="s">
        <v>48</v>
      </c>
      <c r="L658" s="153"/>
      <c r="M658" s="153" t="s">
        <v>148</v>
      </c>
      <c r="N658" s="153" t="s">
        <v>72</v>
      </c>
      <c r="O658" s="153" t="s">
        <v>86</v>
      </c>
      <c r="P658" s="153" t="s">
        <v>3701</v>
      </c>
      <c r="Q658" s="153"/>
      <c r="R658" s="153" t="s">
        <v>50</v>
      </c>
      <c r="S658" s="153"/>
      <c r="T658" s="153" t="s">
        <v>50</v>
      </c>
      <c r="U658" s="136"/>
      <c r="V658" s="136"/>
      <c r="W658" s="136"/>
      <c r="X658" s="97" t="str">
        <f t="shared" si="110"/>
        <v>2024-004 - City of Dallas Sidewalk 2024</v>
      </c>
      <c r="Y658" s="97" t="str">
        <f>IFERROR(VLOOKUP($D658,PM!$A:$H,2,FALSE),"")</f>
        <v>Adam H. Goode</v>
      </c>
      <c r="Z658" s="98">
        <f t="shared" si="111"/>
        <v>45791</v>
      </c>
      <c r="AA658" s="98" t="str">
        <f t="shared" si="112"/>
        <v>Wednesday</v>
      </c>
      <c r="AB658" s="99" t="str">
        <f t="shared" si="113"/>
        <v>05/17/2025 10:03 AM</v>
      </c>
      <c r="AC658" s="100">
        <f t="shared" si="114"/>
        <v>367</v>
      </c>
      <c r="AD658" s="100" t="str">
        <f t="shared" si="115"/>
        <v>Not Approved On Time</v>
      </c>
      <c r="AE658" s="101">
        <f t="shared" si="116"/>
        <v>1</v>
      </c>
      <c r="AF658" s="124" t="str">
        <f t="shared" si="117"/>
        <v/>
      </c>
      <c r="AG658" s="101" t="str">
        <f t="shared" si="118"/>
        <v>620 4000A - 2010B AJD UTIL BOX</v>
      </c>
      <c r="AH658" s="101" t="str">
        <f t="shared" si="119"/>
        <v>240682 - Eligio Hernandez</v>
      </c>
      <c r="AI658" s="102" t="str">
        <f t="shared" si="120"/>
        <v>Jose Rangel's Crew</v>
      </c>
    </row>
    <row r="659" spans="1:35" ht="15.75" x14ac:dyDescent="0.25">
      <c r="A659" s="153">
        <v>605096</v>
      </c>
      <c r="B659" s="153" t="s">
        <v>788</v>
      </c>
      <c r="C659" s="153" t="s">
        <v>789</v>
      </c>
      <c r="D659" s="153" t="s">
        <v>95</v>
      </c>
      <c r="E659" s="153" t="s">
        <v>96</v>
      </c>
      <c r="F659" s="153" t="s">
        <v>1901</v>
      </c>
      <c r="G659" s="153" t="s">
        <v>1902</v>
      </c>
      <c r="H659" s="153" t="s">
        <v>558</v>
      </c>
      <c r="I659" s="153">
        <v>2</v>
      </c>
      <c r="J659" s="154">
        <v>45791</v>
      </c>
      <c r="K659" s="153" t="s">
        <v>48</v>
      </c>
      <c r="L659" s="153"/>
      <c r="M659" s="153" t="s">
        <v>824</v>
      </c>
      <c r="N659" s="153" t="s">
        <v>72</v>
      </c>
      <c r="O659" s="153" t="s">
        <v>86</v>
      </c>
      <c r="P659" s="153" t="s">
        <v>3709</v>
      </c>
      <c r="Q659" s="153"/>
      <c r="R659" s="153" t="s">
        <v>50</v>
      </c>
      <c r="S659" s="153"/>
      <c r="T659" s="153" t="s">
        <v>50</v>
      </c>
      <c r="U659" s="136"/>
      <c r="V659" s="136"/>
      <c r="W659" s="136"/>
      <c r="X659" s="97" t="str">
        <f t="shared" si="110"/>
        <v>2024-004 - City of Dallas Sidewalk 2024</v>
      </c>
      <c r="Y659" s="97" t="str">
        <f>IFERROR(VLOOKUP($D659,PM!$A:$H,2,FALSE),"")</f>
        <v>Adam H. Goode</v>
      </c>
      <c r="Z659" s="98">
        <f t="shared" si="111"/>
        <v>45791</v>
      </c>
      <c r="AA659" s="98" t="str">
        <f t="shared" si="112"/>
        <v>Wednesday</v>
      </c>
      <c r="AB659" s="99" t="str">
        <f t="shared" si="113"/>
        <v>05/17/2025 10:12 AM</v>
      </c>
      <c r="AC659" s="100">
        <f t="shared" si="114"/>
        <v>367</v>
      </c>
      <c r="AD659" s="100" t="str">
        <f t="shared" si="115"/>
        <v>Not Approved On Time</v>
      </c>
      <c r="AE659" s="101">
        <f t="shared" si="116"/>
        <v>2</v>
      </c>
      <c r="AF659" s="124" t="str">
        <f t="shared" si="117"/>
        <v/>
      </c>
      <c r="AG659" s="101" t="str">
        <f t="shared" si="118"/>
        <v>370 4000A - 463 FG PVMT 8</v>
      </c>
      <c r="AH659" s="101" t="str">
        <f t="shared" si="119"/>
        <v>240219 - J Trinidad Peres-Rangel</v>
      </c>
      <c r="AI659" s="102" t="str">
        <f t="shared" si="120"/>
        <v>Valentin Lopez's Crew</v>
      </c>
    </row>
    <row r="660" spans="1:35" ht="15.75" x14ac:dyDescent="0.25">
      <c r="A660" s="153">
        <v>605097</v>
      </c>
      <c r="B660" s="153" t="s">
        <v>788</v>
      </c>
      <c r="C660" s="153" t="s">
        <v>789</v>
      </c>
      <c r="D660" s="153" t="s">
        <v>95</v>
      </c>
      <c r="E660" s="153" t="s">
        <v>96</v>
      </c>
      <c r="F660" s="153" t="s">
        <v>3705</v>
      </c>
      <c r="G660" s="153" t="s">
        <v>3706</v>
      </c>
      <c r="H660" s="153" t="s">
        <v>558</v>
      </c>
      <c r="I660" s="153">
        <v>2</v>
      </c>
      <c r="J660" s="154">
        <v>45791</v>
      </c>
      <c r="K660" s="153" t="s">
        <v>48</v>
      </c>
      <c r="L660" s="153"/>
      <c r="M660" s="153" t="s">
        <v>824</v>
      </c>
      <c r="N660" s="153" t="s">
        <v>72</v>
      </c>
      <c r="O660" s="153" t="s">
        <v>86</v>
      </c>
      <c r="P660" s="153" t="s">
        <v>3709</v>
      </c>
      <c r="Q660" s="153"/>
      <c r="R660" s="153" t="s">
        <v>50</v>
      </c>
      <c r="S660" s="153"/>
      <c r="T660" s="153" t="s">
        <v>50</v>
      </c>
      <c r="U660" s="136"/>
      <c r="V660" s="136"/>
      <c r="W660" s="136"/>
      <c r="X660" s="97" t="str">
        <f t="shared" si="110"/>
        <v>2024-004 - City of Dallas Sidewalk 2024</v>
      </c>
      <c r="Y660" s="97" t="str">
        <f>IFERROR(VLOOKUP($D660,PM!$A:$H,2,FALSE),"")</f>
        <v>Adam H. Goode</v>
      </c>
      <c r="Z660" s="98">
        <f t="shared" si="111"/>
        <v>45791</v>
      </c>
      <c r="AA660" s="98" t="str">
        <f t="shared" si="112"/>
        <v>Wednesday</v>
      </c>
      <c r="AB660" s="99" t="str">
        <f t="shared" si="113"/>
        <v>05/17/2025 10:12 AM</v>
      </c>
      <c r="AC660" s="100">
        <f t="shared" si="114"/>
        <v>367</v>
      </c>
      <c r="AD660" s="100" t="str">
        <f t="shared" si="115"/>
        <v>Not Approved On Time</v>
      </c>
      <c r="AE660" s="101">
        <f t="shared" si="116"/>
        <v>2</v>
      </c>
      <c r="AF660" s="124" t="str">
        <f t="shared" si="117"/>
        <v/>
      </c>
      <c r="AG660" s="101" t="str">
        <f t="shared" si="118"/>
        <v>240 4000A - 407 FG CURB 12</v>
      </c>
      <c r="AH660" s="101" t="str">
        <f t="shared" si="119"/>
        <v>240219 - J Trinidad Peres-Rangel</v>
      </c>
      <c r="AI660" s="102" t="str">
        <f t="shared" si="120"/>
        <v>Valentin Lopez's Crew</v>
      </c>
    </row>
    <row r="661" spans="1:35" ht="15.75" x14ac:dyDescent="0.25">
      <c r="A661" s="153">
        <v>605098</v>
      </c>
      <c r="B661" s="153" t="s">
        <v>788</v>
      </c>
      <c r="C661" s="153" t="s">
        <v>789</v>
      </c>
      <c r="D661" s="153" t="s">
        <v>95</v>
      </c>
      <c r="E661" s="153" t="s">
        <v>96</v>
      </c>
      <c r="F661" s="153" t="s">
        <v>3707</v>
      </c>
      <c r="G661" s="153" t="s">
        <v>3708</v>
      </c>
      <c r="H661" s="153" t="s">
        <v>558</v>
      </c>
      <c r="I661" s="153">
        <v>3</v>
      </c>
      <c r="J661" s="154">
        <v>45791</v>
      </c>
      <c r="K661" s="153" t="s">
        <v>48</v>
      </c>
      <c r="L661" s="153"/>
      <c r="M661" s="153" t="s">
        <v>824</v>
      </c>
      <c r="N661" s="153" t="s">
        <v>72</v>
      </c>
      <c r="O661" s="153" t="s">
        <v>86</v>
      </c>
      <c r="P661" s="153" t="s">
        <v>3709</v>
      </c>
      <c r="Q661" s="153"/>
      <c r="R661" s="153" t="s">
        <v>50</v>
      </c>
      <c r="S661" s="153"/>
      <c r="T661" s="153" t="s">
        <v>50</v>
      </c>
      <c r="U661" s="136"/>
      <c r="V661" s="136"/>
      <c r="W661" s="136"/>
      <c r="X661" s="97" t="str">
        <f t="shared" si="110"/>
        <v>2024-004 - City of Dallas Sidewalk 2024</v>
      </c>
      <c r="Y661" s="97" t="str">
        <f>IFERROR(VLOOKUP($D661,PM!$A:$H,2,FALSE),"")</f>
        <v>Adam H. Goode</v>
      </c>
      <c r="Z661" s="98">
        <f t="shared" si="111"/>
        <v>45791</v>
      </c>
      <c r="AA661" s="98" t="str">
        <f t="shared" si="112"/>
        <v>Wednesday</v>
      </c>
      <c r="AB661" s="99" t="str">
        <f t="shared" si="113"/>
        <v>05/17/2025 10:12 AM</v>
      </c>
      <c r="AC661" s="100">
        <f t="shared" si="114"/>
        <v>367</v>
      </c>
      <c r="AD661" s="100" t="str">
        <f t="shared" si="115"/>
        <v>Not Approved On Time</v>
      </c>
      <c r="AE661" s="101">
        <f t="shared" si="116"/>
        <v>3</v>
      </c>
      <c r="AF661" s="124" t="str">
        <f t="shared" si="117"/>
        <v/>
      </c>
      <c r="AG661" s="101" t="str">
        <f t="shared" si="118"/>
        <v>240 4000B - 407 F P S CURB 12</v>
      </c>
      <c r="AH661" s="101" t="str">
        <f t="shared" si="119"/>
        <v>240219 - J Trinidad Peres-Rangel</v>
      </c>
      <c r="AI661" s="102" t="str">
        <f t="shared" si="120"/>
        <v>Valentin Lopez's Crew</v>
      </c>
    </row>
    <row r="662" spans="1:35" ht="15.75" x14ac:dyDescent="0.25">
      <c r="A662" s="153">
        <v>605108</v>
      </c>
      <c r="B662" s="153" t="s">
        <v>788</v>
      </c>
      <c r="C662" s="153" t="s">
        <v>789</v>
      </c>
      <c r="D662" s="153" t="s">
        <v>95</v>
      </c>
      <c r="E662" s="153" t="s">
        <v>96</v>
      </c>
      <c r="F662" s="153" t="s">
        <v>973</v>
      </c>
      <c r="G662" s="153" t="s">
        <v>974</v>
      </c>
      <c r="H662" s="153" t="s">
        <v>558</v>
      </c>
      <c r="I662" s="153">
        <v>2</v>
      </c>
      <c r="J662" s="154">
        <v>45792</v>
      </c>
      <c r="K662" s="153" t="s">
        <v>48</v>
      </c>
      <c r="L662" s="153"/>
      <c r="M662" s="153" t="s">
        <v>824</v>
      </c>
      <c r="N662" s="153" t="s">
        <v>72</v>
      </c>
      <c r="O662" s="153" t="s">
        <v>86</v>
      </c>
      <c r="P662" s="153" t="s">
        <v>3710</v>
      </c>
      <c r="Q662" s="153"/>
      <c r="R662" s="153" t="s">
        <v>50</v>
      </c>
      <c r="S662" s="153"/>
      <c r="T662" s="153" t="s">
        <v>50</v>
      </c>
      <c r="U662" s="136"/>
      <c r="V662" s="136"/>
      <c r="W662" s="136"/>
      <c r="X662" s="97" t="str">
        <f t="shared" si="110"/>
        <v>2024-004 - City of Dallas Sidewalk 2024</v>
      </c>
      <c r="Y662" s="97" t="str">
        <f>IFERROR(VLOOKUP($D662,PM!$A:$H,2,FALSE),"")</f>
        <v>Adam H. Goode</v>
      </c>
      <c r="Z662" s="98">
        <f t="shared" si="111"/>
        <v>45792</v>
      </c>
      <c r="AA662" s="98" t="str">
        <f t="shared" si="112"/>
        <v>Thursday</v>
      </c>
      <c r="AB662" s="99" t="str">
        <f t="shared" si="113"/>
        <v>05/17/2025 10:16 AM</v>
      </c>
      <c r="AC662" s="100">
        <f t="shared" si="114"/>
        <v>367</v>
      </c>
      <c r="AD662" s="100" t="str">
        <f t="shared" si="115"/>
        <v>Not Approved On Time</v>
      </c>
      <c r="AE662" s="101">
        <f t="shared" si="116"/>
        <v>2</v>
      </c>
      <c r="AF662" s="124" t="str">
        <f t="shared" si="117"/>
        <v/>
      </c>
      <c r="AG662" s="101" t="str">
        <f t="shared" si="118"/>
        <v>250 4000A - 455 FG CURB 18</v>
      </c>
      <c r="AH662" s="101" t="str">
        <f t="shared" si="119"/>
        <v>240219 - J Trinidad Peres-Rangel</v>
      </c>
      <c r="AI662" s="102" t="str">
        <f t="shared" si="120"/>
        <v>Valentin Lopez's Crew</v>
      </c>
    </row>
    <row r="663" spans="1:35" ht="15.75" x14ac:dyDescent="0.25">
      <c r="A663" s="153">
        <v>605109</v>
      </c>
      <c r="B663" s="153" t="s">
        <v>788</v>
      </c>
      <c r="C663" s="153" t="s">
        <v>789</v>
      </c>
      <c r="D663" s="153" t="s">
        <v>95</v>
      </c>
      <c r="E663" s="153" t="s">
        <v>96</v>
      </c>
      <c r="F663" s="153" t="s">
        <v>975</v>
      </c>
      <c r="G663" s="153" t="s">
        <v>976</v>
      </c>
      <c r="H663" s="153" t="s">
        <v>558</v>
      </c>
      <c r="I663" s="153">
        <v>3</v>
      </c>
      <c r="J663" s="154">
        <v>45792</v>
      </c>
      <c r="K663" s="153" t="s">
        <v>48</v>
      </c>
      <c r="L663" s="153"/>
      <c r="M663" s="153" t="s">
        <v>824</v>
      </c>
      <c r="N663" s="153" t="s">
        <v>72</v>
      </c>
      <c r="O663" s="153" t="s">
        <v>86</v>
      </c>
      <c r="P663" s="153" t="s">
        <v>3710</v>
      </c>
      <c r="Q663" s="153"/>
      <c r="R663" s="153" t="s">
        <v>50</v>
      </c>
      <c r="S663" s="153"/>
      <c r="T663" s="153" t="s">
        <v>50</v>
      </c>
      <c r="U663" s="136"/>
      <c r="V663" s="136"/>
      <c r="W663" s="136"/>
      <c r="X663" s="97" t="str">
        <f t="shared" si="110"/>
        <v>2024-004 - City of Dallas Sidewalk 2024</v>
      </c>
      <c r="Y663" s="97" t="str">
        <f>IFERROR(VLOOKUP($D663,PM!$A:$H,2,FALSE),"")</f>
        <v>Adam H. Goode</v>
      </c>
      <c r="Z663" s="98">
        <f t="shared" si="111"/>
        <v>45792</v>
      </c>
      <c r="AA663" s="98" t="str">
        <f t="shared" si="112"/>
        <v>Thursday</v>
      </c>
      <c r="AB663" s="99" t="str">
        <f t="shared" si="113"/>
        <v>05/17/2025 10:16 AM</v>
      </c>
      <c r="AC663" s="100">
        <f t="shared" si="114"/>
        <v>367</v>
      </c>
      <c r="AD663" s="100" t="str">
        <f t="shared" si="115"/>
        <v>Not Approved On Time</v>
      </c>
      <c r="AE663" s="101">
        <f t="shared" si="116"/>
        <v>3</v>
      </c>
      <c r="AF663" s="124" t="str">
        <f t="shared" si="117"/>
        <v/>
      </c>
      <c r="AG663" s="101" t="str">
        <f t="shared" si="118"/>
        <v>250 4000B - 455 F P S CURB 18</v>
      </c>
      <c r="AH663" s="101" t="str">
        <f t="shared" si="119"/>
        <v>240219 - J Trinidad Peres-Rangel</v>
      </c>
      <c r="AI663" s="102" t="str">
        <f t="shared" si="120"/>
        <v>Valentin Lopez's Crew</v>
      </c>
    </row>
    <row r="664" spans="1:35" ht="15.75" x14ac:dyDescent="0.25">
      <c r="A664" s="153">
        <v>605092</v>
      </c>
      <c r="B664" s="153" t="s">
        <v>1004</v>
      </c>
      <c r="C664" s="153" t="s">
        <v>1005</v>
      </c>
      <c r="D664" s="153" t="s">
        <v>95</v>
      </c>
      <c r="E664" s="153" t="s">
        <v>96</v>
      </c>
      <c r="F664" s="153" t="s">
        <v>3711</v>
      </c>
      <c r="G664" s="153" t="s">
        <v>3712</v>
      </c>
      <c r="H664" s="153" t="s">
        <v>558</v>
      </c>
      <c r="I664" s="153">
        <v>2</v>
      </c>
      <c r="J664" s="154">
        <v>45792</v>
      </c>
      <c r="K664" s="153" t="s">
        <v>48</v>
      </c>
      <c r="L664" s="153"/>
      <c r="M664" s="153" t="s">
        <v>1006</v>
      </c>
      <c r="N664" s="153" t="s">
        <v>72</v>
      </c>
      <c r="O664" s="153" t="s">
        <v>86</v>
      </c>
      <c r="P664" s="153" t="s">
        <v>3703</v>
      </c>
      <c r="Q664" s="153"/>
      <c r="R664" s="153" t="s">
        <v>50</v>
      </c>
      <c r="S664" s="153"/>
      <c r="T664" s="153" t="s">
        <v>50</v>
      </c>
      <c r="U664" s="136"/>
      <c r="V664" s="136"/>
      <c r="W664" s="136"/>
      <c r="X664" s="97" t="str">
        <f t="shared" si="110"/>
        <v>2024-004 - City of Dallas Sidewalk 2024</v>
      </c>
      <c r="Y664" s="97" t="str">
        <f>IFERROR(VLOOKUP($D664,PM!$A:$H,2,FALSE),"")</f>
        <v>Adam H. Goode</v>
      </c>
      <c r="Z664" s="98">
        <f t="shared" si="111"/>
        <v>45792</v>
      </c>
      <c r="AA664" s="98" t="str">
        <f t="shared" si="112"/>
        <v>Thursday</v>
      </c>
      <c r="AB664" s="99" t="str">
        <f t="shared" si="113"/>
        <v>05/17/2025 10:05 AM</v>
      </c>
      <c r="AC664" s="100">
        <f t="shared" si="114"/>
        <v>367</v>
      </c>
      <c r="AD664" s="100" t="str">
        <f t="shared" si="115"/>
        <v>Not Approved On Time</v>
      </c>
      <c r="AE664" s="101">
        <f t="shared" si="116"/>
        <v>2</v>
      </c>
      <c r="AF664" s="124" t="str">
        <f t="shared" si="117"/>
        <v/>
      </c>
      <c r="AG664" s="101" t="str">
        <f t="shared" si="118"/>
        <v>720 4000A - 20330 ADJ WTR VALVE CVR STACK</v>
      </c>
      <c r="AH664" s="101" t="str">
        <f t="shared" si="119"/>
        <v>240051 - Daniel Lopez</v>
      </c>
      <c r="AI664" s="102" t="str">
        <f t="shared" si="120"/>
        <v>Daniel Lopez's Crew</v>
      </c>
    </row>
    <row r="665" spans="1:35" ht="15.75" x14ac:dyDescent="0.25">
      <c r="A665" s="153">
        <v>605141</v>
      </c>
      <c r="B665" s="153" t="s">
        <v>843</v>
      </c>
      <c r="C665" s="153" t="s">
        <v>844</v>
      </c>
      <c r="D665" s="153" t="s">
        <v>73</v>
      </c>
      <c r="E665" s="153" t="s">
        <v>1009</v>
      </c>
      <c r="F665" s="153" t="s">
        <v>1635</v>
      </c>
      <c r="G665" s="153" t="s">
        <v>1636</v>
      </c>
      <c r="H665" s="153" t="s">
        <v>558</v>
      </c>
      <c r="I665" s="153">
        <v>10</v>
      </c>
      <c r="J665" s="154">
        <v>45792</v>
      </c>
      <c r="K665" s="153" t="s">
        <v>48</v>
      </c>
      <c r="L665" s="153"/>
      <c r="M665" s="153" t="s">
        <v>957</v>
      </c>
      <c r="N665" s="153" t="s">
        <v>72</v>
      </c>
      <c r="O665" s="153" t="s">
        <v>956</v>
      </c>
      <c r="P665" s="153" t="s">
        <v>3698</v>
      </c>
      <c r="Q665" s="153"/>
      <c r="R665" s="153" t="s">
        <v>50</v>
      </c>
      <c r="S665" s="153"/>
      <c r="T665" s="153" t="s">
        <v>50</v>
      </c>
      <c r="U665" s="136"/>
      <c r="V665" s="136"/>
      <c r="W665" s="136"/>
      <c r="X665" s="97" t="str">
        <f t="shared" si="110"/>
        <v>2023-032 - IH-345 BRIDGE REHABILITATION</v>
      </c>
      <c r="Y665" s="97" t="str">
        <f>IFERROR(VLOOKUP($D665,PM!$A:$H,2,FALSE),"")</f>
        <v>Eric Giebelhaus</v>
      </c>
      <c r="Z665" s="98">
        <f t="shared" si="111"/>
        <v>45792</v>
      </c>
      <c r="AA665" s="98" t="str">
        <f t="shared" si="112"/>
        <v>Thursday</v>
      </c>
      <c r="AB665" s="99" t="str">
        <f t="shared" si="113"/>
        <v>05/17/2025 11:03 AM</v>
      </c>
      <c r="AC665" s="100">
        <f t="shared" si="114"/>
        <v>367</v>
      </c>
      <c r="AD665" s="100" t="str">
        <f t="shared" si="115"/>
        <v>Not Approved On Time</v>
      </c>
      <c r="AE665" s="101">
        <f t="shared" si="116"/>
        <v>10</v>
      </c>
      <c r="AF665" s="124" t="str">
        <f t="shared" si="117"/>
        <v/>
      </c>
      <c r="AG665" s="101" t="str">
        <f t="shared" si="118"/>
        <v>4106 6001H - PPO Conc Overlay Clean After P</v>
      </c>
      <c r="AH665" s="101" t="str">
        <f t="shared" si="119"/>
        <v>240044 - Floriberto Govea</v>
      </c>
      <c r="AI665" s="102" t="str">
        <f t="shared" si="120"/>
        <v>Juan Lopez's Crew</v>
      </c>
    </row>
    <row r="666" spans="1:35" ht="15.75" x14ac:dyDescent="0.25">
      <c r="A666" s="153">
        <v>605200</v>
      </c>
      <c r="B666" s="153" t="s">
        <v>3713</v>
      </c>
      <c r="C666" s="153" t="s">
        <v>3714</v>
      </c>
      <c r="D666" s="153" t="s">
        <v>51</v>
      </c>
      <c r="E666" s="153" t="s">
        <v>52</v>
      </c>
      <c r="F666" s="153" t="s">
        <v>584</v>
      </c>
      <c r="G666" s="153" t="s">
        <v>585</v>
      </c>
      <c r="H666" s="153" t="s">
        <v>558</v>
      </c>
      <c r="I666" s="153">
        <v>8</v>
      </c>
      <c r="J666" s="154">
        <v>45789</v>
      </c>
      <c r="K666" s="153" t="s">
        <v>48</v>
      </c>
      <c r="L666" s="153"/>
      <c r="M666" s="153"/>
      <c r="N666" s="153"/>
      <c r="O666" s="153" t="s">
        <v>3714</v>
      </c>
      <c r="P666" s="153" t="s">
        <v>3715</v>
      </c>
      <c r="Q666" s="153"/>
      <c r="R666" s="153" t="s">
        <v>50</v>
      </c>
      <c r="S666" s="153"/>
      <c r="T666" s="153" t="s">
        <v>50</v>
      </c>
      <c r="U666" s="137"/>
      <c r="V666" s="137"/>
      <c r="W666" s="137"/>
      <c r="X666" s="97" t="str">
        <f t="shared" si="110"/>
        <v>2022-008 - Gregg CS Bridge Replacement</v>
      </c>
      <c r="Y666" s="97" t="str">
        <f>IFERROR(VLOOKUP($D666,PM!$A:$H,2,FALSE),"")</f>
        <v>Sam Bach</v>
      </c>
      <c r="Z666" s="98">
        <f t="shared" si="111"/>
        <v>45789</v>
      </c>
      <c r="AA666" s="98" t="str">
        <f t="shared" si="112"/>
        <v>Monday</v>
      </c>
      <c r="AB666" s="99" t="str">
        <f t="shared" si="113"/>
        <v>05/17/2025 5:19 PM</v>
      </c>
      <c r="AC666" s="100">
        <f t="shared" si="114"/>
        <v>367</v>
      </c>
      <c r="AD666" s="100" t="str">
        <f t="shared" si="115"/>
        <v>Not Approved On Time</v>
      </c>
      <c r="AE666" s="101">
        <f t="shared" si="116"/>
        <v>8</v>
      </c>
      <c r="AF666" s="124" t="str">
        <f t="shared" si="117"/>
        <v/>
      </c>
      <c r="AG666" s="101" t="str">
        <f t="shared" si="118"/>
        <v>9000 100B - SUPERINTENDENT</v>
      </c>
      <c r="AH666" s="101" t="str">
        <f t="shared" si="119"/>
        <v>240037 - Catalino Flores Sr</v>
      </c>
      <c r="AI666" s="102" t="str">
        <f t="shared" si="120"/>
        <v/>
      </c>
    </row>
    <row r="667" spans="1:35" ht="15.75" x14ac:dyDescent="0.25">
      <c r="A667" s="153">
        <v>605201</v>
      </c>
      <c r="B667" s="153" t="s">
        <v>3713</v>
      </c>
      <c r="C667" s="153" t="s">
        <v>3714</v>
      </c>
      <c r="D667" s="153" t="s">
        <v>51</v>
      </c>
      <c r="E667" s="153" t="s">
        <v>52</v>
      </c>
      <c r="F667" s="153" t="s">
        <v>584</v>
      </c>
      <c r="G667" s="153" t="s">
        <v>585</v>
      </c>
      <c r="H667" s="153" t="s">
        <v>558</v>
      </c>
      <c r="I667" s="153">
        <v>8</v>
      </c>
      <c r="J667" s="154">
        <v>45791</v>
      </c>
      <c r="K667" s="153" t="s">
        <v>48</v>
      </c>
      <c r="L667" s="153"/>
      <c r="M667" s="153"/>
      <c r="N667" s="153"/>
      <c r="O667" s="153" t="s">
        <v>3714</v>
      </c>
      <c r="P667" s="153" t="s">
        <v>3715</v>
      </c>
      <c r="Q667" s="153"/>
      <c r="R667" s="153" t="s">
        <v>50</v>
      </c>
      <c r="S667" s="153"/>
      <c r="T667" s="153" t="s">
        <v>50</v>
      </c>
      <c r="U667" s="137"/>
      <c r="V667" s="137"/>
      <c r="W667" s="137"/>
      <c r="X667" s="97" t="str">
        <f t="shared" si="110"/>
        <v>2022-008 - Gregg CS Bridge Replacement</v>
      </c>
      <c r="Y667" s="97" t="str">
        <f>IFERROR(VLOOKUP($D667,PM!$A:$H,2,FALSE),"")</f>
        <v>Sam Bach</v>
      </c>
      <c r="Z667" s="98">
        <f t="shared" si="111"/>
        <v>45791</v>
      </c>
      <c r="AA667" s="98" t="str">
        <f t="shared" si="112"/>
        <v>Wednesday</v>
      </c>
      <c r="AB667" s="99" t="str">
        <f t="shared" si="113"/>
        <v>05/17/2025 5:19 PM</v>
      </c>
      <c r="AC667" s="100">
        <f t="shared" si="114"/>
        <v>367</v>
      </c>
      <c r="AD667" s="100" t="str">
        <f t="shared" si="115"/>
        <v>Not Approved On Time</v>
      </c>
      <c r="AE667" s="101">
        <f t="shared" si="116"/>
        <v>8</v>
      </c>
      <c r="AF667" s="124" t="str">
        <f t="shared" si="117"/>
        <v/>
      </c>
      <c r="AG667" s="101" t="str">
        <f t="shared" si="118"/>
        <v>9000 100B - SUPERINTENDENT</v>
      </c>
      <c r="AH667" s="101" t="str">
        <f t="shared" si="119"/>
        <v>240037 - Catalino Flores Sr</v>
      </c>
      <c r="AI667" s="102" t="str">
        <f t="shared" si="120"/>
        <v/>
      </c>
    </row>
    <row r="668" spans="1:35" ht="15.75" x14ac:dyDescent="0.25">
      <c r="A668" s="153">
        <v>605202</v>
      </c>
      <c r="B668" s="153" t="s">
        <v>3713</v>
      </c>
      <c r="C668" s="153" t="s">
        <v>3714</v>
      </c>
      <c r="D668" s="153" t="s">
        <v>51</v>
      </c>
      <c r="E668" s="153" t="s">
        <v>52</v>
      </c>
      <c r="F668" s="153" t="s">
        <v>584</v>
      </c>
      <c r="G668" s="153" t="s">
        <v>585</v>
      </c>
      <c r="H668" s="153" t="s">
        <v>558</v>
      </c>
      <c r="I668" s="153">
        <v>8</v>
      </c>
      <c r="J668" s="154">
        <v>45790</v>
      </c>
      <c r="K668" s="153" t="s">
        <v>48</v>
      </c>
      <c r="L668" s="153"/>
      <c r="M668" s="153"/>
      <c r="N668" s="153"/>
      <c r="O668" s="153" t="s">
        <v>3714</v>
      </c>
      <c r="P668" s="153" t="s">
        <v>3716</v>
      </c>
      <c r="Q668" s="153"/>
      <c r="R668" s="153" t="s">
        <v>50</v>
      </c>
      <c r="S668" s="153"/>
      <c r="T668" s="153" t="s">
        <v>50</v>
      </c>
      <c r="U668" s="137"/>
      <c r="V668" s="137"/>
      <c r="W668" s="137"/>
      <c r="X668" s="97" t="str">
        <f t="shared" si="110"/>
        <v>2022-008 - Gregg CS Bridge Replacement</v>
      </c>
      <c r="Y668" s="97" t="str">
        <f>IFERROR(VLOOKUP($D668,PM!$A:$H,2,FALSE),"")</f>
        <v>Sam Bach</v>
      </c>
      <c r="Z668" s="98">
        <f t="shared" si="111"/>
        <v>45790</v>
      </c>
      <c r="AA668" s="98" t="str">
        <f t="shared" si="112"/>
        <v>Tuesday</v>
      </c>
      <c r="AB668" s="99" t="str">
        <f t="shared" si="113"/>
        <v>05/17/2025 5:20 PM</v>
      </c>
      <c r="AC668" s="100">
        <f t="shared" si="114"/>
        <v>367</v>
      </c>
      <c r="AD668" s="100" t="str">
        <f t="shared" si="115"/>
        <v>Not Approved On Time</v>
      </c>
      <c r="AE668" s="101">
        <f t="shared" si="116"/>
        <v>8</v>
      </c>
      <c r="AF668" s="124" t="str">
        <f t="shared" si="117"/>
        <v/>
      </c>
      <c r="AG668" s="101" t="str">
        <f t="shared" si="118"/>
        <v>9000 100B - SUPERINTENDENT</v>
      </c>
      <c r="AH668" s="101" t="str">
        <f t="shared" si="119"/>
        <v>240037 - Catalino Flores Sr</v>
      </c>
      <c r="AI668" s="102" t="str">
        <f t="shared" si="120"/>
        <v/>
      </c>
    </row>
    <row r="669" spans="1:35" ht="15.75" x14ac:dyDescent="0.25">
      <c r="A669" s="153">
        <v>605203</v>
      </c>
      <c r="B669" s="153" t="s">
        <v>3713</v>
      </c>
      <c r="C669" s="153" t="s">
        <v>3714</v>
      </c>
      <c r="D669" s="153" t="s">
        <v>51</v>
      </c>
      <c r="E669" s="153" t="s">
        <v>52</v>
      </c>
      <c r="F669" s="153" t="s">
        <v>584</v>
      </c>
      <c r="G669" s="153" t="s">
        <v>585</v>
      </c>
      <c r="H669" s="153" t="s">
        <v>558</v>
      </c>
      <c r="I669" s="153">
        <v>8</v>
      </c>
      <c r="J669" s="154">
        <v>45792</v>
      </c>
      <c r="K669" s="153" t="s">
        <v>48</v>
      </c>
      <c r="L669" s="153"/>
      <c r="M669" s="153"/>
      <c r="N669" s="153"/>
      <c r="O669" s="153" t="s">
        <v>3714</v>
      </c>
      <c r="P669" s="153" t="s">
        <v>3717</v>
      </c>
      <c r="Q669" s="153"/>
      <c r="R669" s="153" t="s">
        <v>50</v>
      </c>
      <c r="S669" s="153"/>
      <c r="T669" s="153" t="s">
        <v>50</v>
      </c>
      <c r="U669" s="137"/>
      <c r="V669" s="137"/>
      <c r="W669" s="137"/>
      <c r="X669" s="97" t="str">
        <f t="shared" si="110"/>
        <v>2022-008 - Gregg CS Bridge Replacement</v>
      </c>
      <c r="Y669" s="97" t="str">
        <f>IFERROR(VLOOKUP($D669,PM!$A:$H,2,FALSE),"")</f>
        <v>Sam Bach</v>
      </c>
      <c r="Z669" s="98">
        <f t="shared" si="111"/>
        <v>45792</v>
      </c>
      <c r="AA669" s="98" t="str">
        <f t="shared" si="112"/>
        <v>Thursday</v>
      </c>
      <c r="AB669" s="99" t="str">
        <f t="shared" si="113"/>
        <v>05/17/2025 5:22 PM</v>
      </c>
      <c r="AC669" s="100">
        <f t="shared" si="114"/>
        <v>367</v>
      </c>
      <c r="AD669" s="100" t="str">
        <f t="shared" si="115"/>
        <v>Not Approved On Time</v>
      </c>
      <c r="AE669" s="101">
        <f t="shared" si="116"/>
        <v>8</v>
      </c>
      <c r="AF669" s="124" t="str">
        <f t="shared" si="117"/>
        <v/>
      </c>
      <c r="AG669" s="101" t="str">
        <f t="shared" si="118"/>
        <v>9000 100B - SUPERINTENDENT</v>
      </c>
      <c r="AH669" s="101" t="str">
        <f t="shared" si="119"/>
        <v>240037 - Catalino Flores Sr</v>
      </c>
      <c r="AI669" s="102" t="str">
        <f t="shared" si="120"/>
        <v/>
      </c>
    </row>
    <row r="670" spans="1:35" ht="15.75" x14ac:dyDescent="0.25">
      <c r="A670" s="153">
        <v>605204</v>
      </c>
      <c r="B670" s="153" t="s">
        <v>3713</v>
      </c>
      <c r="C670" s="153" t="s">
        <v>3714</v>
      </c>
      <c r="D670" s="153" t="s">
        <v>51</v>
      </c>
      <c r="E670" s="153" t="s">
        <v>52</v>
      </c>
      <c r="F670" s="153" t="s">
        <v>584</v>
      </c>
      <c r="G670" s="153" t="s">
        <v>585</v>
      </c>
      <c r="H670" s="153" t="s">
        <v>558</v>
      </c>
      <c r="I670" s="153">
        <v>8</v>
      </c>
      <c r="J670" s="154">
        <v>45793</v>
      </c>
      <c r="K670" s="153" t="s">
        <v>48</v>
      </c>
      <c r="L670" s="153"/>
      <c r="M670" s="153"/>
      <c r="N670" s="153"/>
      <c r="O670" s="153" t="s">
        <v>3714</v>
      </c>
      <c r="P670" s="153" t="s">
        <v>3717</v>
      </c>
      <c r="Q670" s="153"/>
      <c r="R670" s="153" t="s">
        <v>50</v>
      </c>
      <c r="S670" s="153"/>
      <c r="T670" s="153" t="s">
        <v>50</v>
      </c>
      <c r="U670" s="137"/>
      <c r="V670" s="137"/>
      <c r="W670" s="137"/>
      <c r="X670" s="97" t="str">
        <f t="shared" si="110"/>
        <v>2022-008 - Gregg CS Bridge Replacement</v>
      </c>
      <c r="Y670" s="97" t="str">
        <f>IFERROR(VLOOKUP($D670,PM!$A:$H,2,FALSE),"")</f>
        <v>Sam Bach</v>
      </c>
      <c r="Z670" s="98">
        <f t="shared" si="111"/>
        <v>45793</v>
      </c>
      <c r="AA670" s="98" t="str">
        <f t="shared" si="112"/>
        <v>Friday</v>
      </c>
      <c r="AB670" s="99" t="str">
        <f t="shared" si="113"/>
        <v>05/17/2025 5:22 PM</v>
      </c>
      <c r="AC670" s="100">
        <f t="shared" si="114"/>
        <v>367</v>
      </c>
      <c r="AD670" s="100" t="str">
        <f t="shared" si="115"/>
        <v>Not Approved On Time</v>
      </c>
      <c r="AE670" s="101">
        <f t="shared" si="116"/>
        <v>8</v>
      </c>
      <c r="AF670" s="124" t="str">
        <f t="shared" si="117"/>
        <v/>
      </c>
      <c r="AG670" s="101" t="str">
        <f t="shared" si="118"/>
        <v>9000 100B - SUPERINTENDENT</v>
      </c>
      <c r="AH670" s="101" t="str">
        <f t="shared" si="119"/>
        <v>240037 - Catalino Flores Sr</v>
      </c>
      <c r="AI670" s="102" t="str">
        <f t="shared" si="120"/>
        <v/>
      </c>
    </row>
    <row r="671" spans="1:35" ht="15.75" x14ac:dyDescent="0.25">
      <c r="A671" s="153">
        <v>605106</v>
      </c>
      <c r="B671" s="153" t="s">
        <v>1790</v>
      </c>
      <c r="C671" s="153" t="s">
        <v>823</v>
      </c>
      <c r="D671" s="153" t="s">
        <v>95</v>
      </c>
      <c r="E671" s="153" t="s">
        <v>96</v>
      </c>
      <c r="F671" s="153" t="s">
        <v>1905</v>
      </c>
      <c r="G671" s="153" t="s">
        <v>1906</v>
      </c>
      <c r="H671" s="153" t="s">
        <v>558</v>
      </c>
      <c r="I671" s="153">
        <v>4</v>
      </c>
      <c r="J671" s="154">
        <v>45791</v>
      </c>
      <c r="K671" s="153" t="s">
        <v>48</v>
      </c>
      <c r="L671" s="153"/>
      <c r="M671" s="153" t="s">
        <v>824</v>
      </c>
      <c r="N671" s="153" t="s">
        <v>72</v>
      </c>
      <c r="O671" s="153" t="s">
        <v>86</v>
      </c>
      <c r="P671" s="153" t="s">
        <v>3718</v>
      </c>
      <c r="Q671" s="153"/>
      <c r="R671" s="153" t="s">
        <v>50</v>
      </c>
      <c r="S671" s="153"/>
      <c r="T671" s="153" t="s">
        <v>50</v>
      </c>
      <c r="U671" s="137"/>
      <c r="V671" s="137"/>
      <c r="W671" s="137"/>
      <c r="X671" s="97" t="str">
        <f t="shared" si="110"/>
        <v>2024-004 - City of Dallas Sidewalk 2024</v>
      </c>
      <c r="Y671" s="97" t="str">
        <f>IFERROR(VLOOKUP($D671,PM!$A:$H,2,FALSE),"")</f>
        <v>Adam H. Goode</v>
      </c>
      <c r="Z671" s="98">
        <f t="shared" si="111"/>
        <v>45791</v>
      </c>
      <c r="AA671" s="98" t="str">
        <f t="shared" si="112"/>
        <v>Wednesday</v>
      </c>
      <c r="AB671" s="99" t="str">
        <f t="shared" si="113"/>
        <v>05/17/2025 10:14 AM</v>
      </c>
      <c r="AC671" s="100">
        <f t="shared" si="114"/>
        <v>367</v>
      </c>
      <c r="AD671" s="100" t="str">
        <f t="shared" si="115"/>
        <v>Not Approved On Time</v>
      </c>
      <c r="AE671" s="101">
        <f t="shared" si="116"/>
        <v>4</v>
      </c>
      <c r="AF671" s="124" t="str">
        <f t="shared" si="117"/>
        <v/>
      </c>
      <c r="AG671" s="101" t="str">
        <f t="shared" si="118"/>
        <v>370 4000B - 463 F P S PVMT 8</v>
      </c>
      <c r="AH671" s="101" t="str">
        <f t="shared" si="119"/>
        <v>240054 - Valentin Lopez</v>
      </c>
      <c r="AI671" s="102" t="str">
        <f t="shared" si="120"/>
        <v>Valentin Lopez's Crew</v>
      </c>
    </row>
    <row r="672" spans="1:35" ht="15.75" x14ac:dyDescent="0.25">
      <c r="A672" s="153">
        <v>605107</v>
      </c>
      <c r="B672" s="153" t="s">
        <v>1790</v>
      </c>
      <c r="C672" s="153" t="s">
        <v>823</v>
      </c>
      <c r="D672" s="153" t="s">
        <v>95</v>
      </c>
      <c r="E672" s="153" t="s">
        <v>96</v>
      </c>
      <c r="F672" s="153" t="s">
        <v>1901</v>
      </c>
      <c r="G672" s="153" t="s">
        <v>1902</v>
      </c>
      <c r="H672" s="153" t="s">
        <v>558</v>
      </c>
      <c r="I672" s="153">
        <v>4</v>
      </c>
      <c r="J672" s="154">
        <v>45791</v>
      </c>
      <c r="K672" s="153" t="s">
        <v>48</v>
      </c>
      <c r="L672" s="153"/>
      <c r="M672" s="153" t="s">
        <v>824</v>
      </c>
      <c r="N672" s="153" t="s">
        <v>72</v>
      </c>
      <c r="O672" s="153" t="s">
        <v>86</v>
      </c>
      <c r="P672" s="153" t="s">
        <v>3718</v>
      </c>
      <c r="Q672" s="153"/>
      <c r="R672" s="153" t="s">
        <v>50</v>
      </c>
      <c r="S672" s="153"/>
      <c r="T672" s="153" t="s">
        <v>50</v>
      </c>
      <c r="U672" s="137"/>
      <c r="V672" s="137"/>
      <c r="W672" s="137"/>
      <c r="X672" s="97" t="str">
        <f t="shared" si="110"/>
        <v>2024-004 - City of Dallas Sidewalk 2024</v>
      </c>
      <c r="Y672" s="97" t="str">
        <f>IFERROR(VLOOKUP($D672,PM!$A:$H,2,FALSE),"")</f>
        <v>Adam H. Goode</v>
      </c>
      <c r="Z672" s="98">
        <f t="shared" si="111"/>
        <v>45791</v>
      </c>
      <c r="AA672" s="98" t="str">
        <f t="shared" si="112"/>
        <v>Wednesday</v>
      </c>
      <c r="AB672" s="99" t="str">
        <f t="shared" si="113"/>
        <v>05/17/2025 10:14 AM</v>
      </c>
      <c r="AC672" s="100">
        <f t="shared" si="114"/>
        <v>367</v>
      </c>
      <c r="AD672" s="100" t="str">
        <f t="shared" si="115"/>
        <v>Not Approved On Time</v>
      </c>
      <c r="AE672" s="101">
        <f t="shared" si="116"/>
        <v>4</v>
      </c>
      <c r="AF672" s="124" t="str">
        <f t="shared" si="117"/>
        <v/>
      </c>
      <c r="AG672" s="101" t="str">
        <f t="shared" si="118"/>
        <v>370 4000A - 463 FG PVMT 8</v>
      </c>
      <c r="AH672" s="101" t="str">
        <f t="shared" si="119"/>
        <v>240054 - Valentin Lopez</v>
      </c>
      <c r="AI672" s="102" t="str">
        <f t="shared" si="120"/>
        <v>Valentin Lopez's Crew</v>
      </c>
    </row>
    <row r="673" spans="1:35" ht="15.75" x14ac:dyDescent="0.25">
      <c r="A673" s="153">
        <v>605104</v>
      </c>
      <c r="B673" s="153" t="s">
        <v>825</v>
      </c>
      <c r="C673" s="153" t="s">
        <v>826</v>
      </c>
      <c r="D673" s="153" t="s">
        <v>95</v>
      </c>
      <c r="E673" s="153" t="s">
        <v>96</v>
      </c>
      <c r="F673" s="153" t="s">
        <v>1901</v>
      </c>
      <c r="G673" s="153" t="s">
        <v>1902</v>
      </c>
      <c r="H673" s="153" t="s">
        <v>558</v>
      </c>
      <c r="I673" s="153">
        <v>5</v>
      </c>
      <c r="J673" s="154">
        <v>45791</v>
      </c>
      <c r="K673" s="153" t="s">
        <v>48</v>
      </c>
      <c r="L673" s="153"/>
      <c r="M673" s="153" t="s">
        <v>824</v>
      </c>
      <c r="N673" s="153" t="s">
        <v>72</v>
      </c>
      <c r="O673" s="153" t="s">
        <v>86</v>
      </c>
      <c r="P673" s="153" t="s">
        <v>3704</v>
      </c>
      <c r="Q673" s="153"/>
      <c r="R673" s="153" t="s">
        <v>50</v>
      </c>
      <c r="S673" s="153"/>
      <c r="T673" s="153" t="s">
        <v>50</v>
      </c>
      <c r="U673" s="137"/>
      <c r="V673" s="137"/>
      <c r="W673" s="137"/>
      <c r="X673" s="97" t="str">
        <f t="shared" si="110"/>
        <v>2024-004 - City of Dallas Sidewalk 2024</v>
      </c>
      <c r="Y673" s="97" t="str">
        <f>IFERROR(VLOOKUP($D673,PM!$A:$H,2,FALSE),"")</f>
        <v>Adam H. Goode</v>
      </c>
      <c r="Z673" s="98">
        <f t="shared" si="111"/>
        <v>45791</v>
      </c>
      <c r="AA673" s="98" t="str">
        <f t="shared" si="112"/>
        <v>Wednesday</v>
      </c>
      <c r="AB673" s="99" t="str">
        <f t="shared" si="113"/>
        <v>05/17/2025 10:13 AM</v>
      </c>
      <c r="AC673" s="100">
        <f t="shared" si="114"/>
        <v>367</v>
      </c>
      <c r="AD673" s="100" t="str">
        <f t="shared" si="115"/>
        <v>Not Approved On Time</v>
      </c>
      <c r="AE673" s="101">
        <f t="shared" si="116"/>
        <v>5</v>
      </c>
      <c r="AF673" s="124" t="str">
        <f t="shared" si="117"/>
        <v/>
      </c>
      <c r="AG673" s="101" t="str">
        <f t="shared" si="118"/>
        <v>370 4000A - 463 FG PVMT 8</v>
      </c>
      <c r="AH673" s="101" t="str">
        <f t="shared" si="119"/>
        <v>240025 - Juan C. Candelaria</v>
      </c>
      <c r="AI673" s="102" t="str">
        <f t="shared" si="120"/>
        <v>Valentin Lopez's Crew</v>
      </c>
    </row>
    <row r="674" spans="1:35" ht="15.75" x14ac:dyDescent="0.25">
      <c r="A674" s="153">
        <v>605088</v>
      </c>
      <c r="B674" s="153" t="s">
        <v>561</v>
      </c>
      <c r="C674" s="153" t="s">
        <v>147</v>
      </c>
      <c r="D674" s="153" t="s">
        <v>95</v>
      </c>
      <c r="E674" s="153" t="s">
        <v>96</v>
      </c>
      <c r="F674" s="153" t="s">
        <v>1166</v>
      </c>
      <c r="G674" s="153" t="s">
        <v>1167</v>
      </c>
      <c r="H674" s="153" t="s">
        <v>558</v>
      </c>
      <c r="I674" s="153">
        <v>3</v>
      </c>
      <c r="J674" s="154">
        <v>45791</v>
      </c>
      <c r="K674" s="153" t="s">
        <v>48</v>
      </c>
      <c r="L674" s="153"/>
      <c r="M674" s="153" t="s">
        <v>148</v>
      </c>
      <c r="N674" s="153" t="s">
        <v>72</v>
      </c>
      <c r="O674" s="153" t="s">
        <v>86</v>
      </c>
      <c r="P674" s="153" t="s">
        <v>3702</v>
      </c>
      <c r="Q674" s="153"/>
      <c r="R674" s="153" t="s">
        <v>50</v>
      </c>
      <c r="S674" s="153"/>
      <c r="T674" s="153" t="s">
        <v>50</v>
      </c>
      <c r="U674" s="137"/>
      <c r="V674" s="137"/>
      <c r="W674" s="137"/>
      <c r="X674" s="97" t="str">
        <f t="shared" si="110"/>
        <v>2024-004 - City of Dallas Sidewalk 2024</v>
      </c>
      <c r="Y674" s="97" t="str">
        <f>IFERROR(VLOOKUP($D674,PM!$A:$H,2,FALSE),"")</f>
        <v>Adam H. Goode</v>
      </c>
      <c r="Z674" s="98">
        <f t="shared" si="111"/>
        <v>45791</v>
      </c>
      <c r="AA674" s="98" t="str">
        <f t="shared" si="112"/>
        <v>Wednesday</v>
      </c>
      <c r="AB674" s="99" t="str">
        <f t="shared" si="113"/>
        <v>05/17/2025 10:04 AM</v>
      </c>
      <c r="AC674" s="100">
        <f t="shared" si="114"/>
        <v>367</v>
      </c>
      <c r="AD674" s="100" t="str">
        <f t="shared" si="115"/>
        <v>Not Approved On Time</v>
      </c>
      <c r="AE674" s="101">
        <f t="shared" si="116"/>
        <v>3</v>
      </c>
      <c r="AF674" s="124" t="str">
        <f t="shared" si="117"/>
        <v/>
      </c>
      <c r="AG674" s="101" t="str">
        <f t="shared" si="118"/>
        <v>280 4000A - 432 FG DRIVE 8</v>
      </c>
      <c r="AH674" s="101" t="str">
        <f t="shared" si="119"/>
        <v>240067 - Jose M. Rangel</v>
      </c>
      <c r="AI674" s="102" t="str">
        <f t="shared" si="120"/>
        <v>Jose Rangel's Crew</v>
      </c>
    </row>
    <row r="675" spans="1:35" ht="15.75" x14ac:dyDescent="0.25">
      <c r="A675" s="153">
        <v>605099</v>
      </c>
      <c r="B675" s="153" t="s">
        <v>905</v>
      </c>
      <c r="C675" s="153" t="s">
        <v>906</v>
      </c>
      <c r="D675" s="153" t="s">
        <v>95</v>
      </c>
      <c r="E675" s="153" t="s">
        <v>96</v>
      </c>
      <c r="F675" s="153" t="s">
        <v>3705</v>
      </c>
      <c r="G675" s="153" t="s">
        <v>3706</v>
      </c>
      <c r="H675" s="153" t="s">
        <v>558</v>
      </c>
      <c r="I675" s="153">
        <v>2</v>
      </c>
      <c r="J675" s="154">
        <v>45791</v>
      </c>
      <c r="K675" s="153" t="s">
        <v>48</v>
      </c>
      <c r="L675" s="153"/>
      <c r="M675" s="153" t="s">
        <v>824</v>
      </c>
      <c r="N675" s="153" t="s">
        <v>72</v>
      </c>
      <c r="O675" s="153" t="s">
        <v>86</v>
      </c>
      <c r="P675" s="153" t="s">
        <v>3704</v>
      </c>
      <c r="Q675" s="153"/>
      <c r="R675" s="153" t="s">
        <v>50</v>
      </c>
      <c r="S675" s="153"/>
      <c r="T675" s="153" t="s">
        <v>50</v>
      </c>
      <c r="U675" s="137"/>
      <c r="V675" s="137"/>
      <c r="W675" s="137"/>
      <c r="X675" s="97" t="str">
        <f t="shared" si="110"/>
        <v>2024-004 - City of Dallas Sidewalk 2024</v>
      </c>
      <c r="Y675" s="97" t="str">
        <f>IFERROR(VLOOKUP($D675,PM!$A:$H,2,FALSE),"")</f>
        <v>Adam H. Goode</v>
      </c>
      <c r="Z675" s="98">
        <f t="shared" si="111"/>
        <v>45791</v>
      </c>
      <c r="AA675" s="98" t="str">
        <f t="shared" si="112"/>
        <v>Wednesday</v>
      </c>
      <c r="AB675" s="99" t="str">
        <f t="shared" si="113"/>
        <v>05/17/2025 10:13 AM</v>
      </c>
      <c r="AC675" s="100">
        <f t="shared" si="114"/>
        <v>367</v>
      </c>
      <c r="AD675" s="100" t="str">
        <f t="shared" si="115"/>
        <v>Not Approved On Time</v>
      </c>
      <c r="AE675" s="101">
        <f t="shared" si="116"/>
        <v>2</v>
      </c>
      <c r="AF675" s="124" t="str">
        <f t="shared" si="117"/>
        <v/>
      </c>
      <c r="AG675" s="101" t="str">
        <f t="shared" si="118"/>
        <v>240 4000A - 407 FG CURB 12</v>
      </c>
      <c r="AH675" s="101" t="str">
        <f t="shared" si="119"/>
        <v>240233 - Jesus Herrera-Rosas</v>
      </c>
      <c r="AI675" s="102" t="str">
        <f t="shared" si="120"/>
        <v>Valentin Lopez's Crew</v>
      </c>
    </row>
    <row r="676" spans="1:35" ht="15.75" x14ac:dyDescent="0.25">
      <c r="A676" s="153">
        <v>605100</v>
      </c>
      <c r="B676" s="153" t="s">
        <v>905</v>
      </c>
      <c r="C676" s="153" t="s">
        <v>906</v>
      </c>
      <c r="D676" s="153" t="s">
        <v>95</v>
      </c>
      <c r="E676" s="153" t="s">
        <v>96</v>
      </c>
      <c r="F676" s="153" t="s">
        <v>3707</v>
      </c>
      <c r="G676" s="153" t="s">
        <v>3708</v>
      </c>
      <c r="H676" s="153" t="s">
        <v>558</v>
      </c>
      <c r="I676" s="153">
        <v>3</v>
      </c>
      <c r="J676" s="154">
        <v>45791</v>
      </c>
      <c r="K676" s="153" t="s">
        <v>48</v>
      </c>
      <c r="L676" s="153"/>
      <c r="M676" s="153" t="s">
        <v>824</v>
      </c>
      <c r="N676" s="153" t="s">
        <v>72</v>
      </c>
      <c r="O676" s="153" t="s">
        <v>86</v>
      </c>
      <c r="P676" s="153" t="s">
        <v>3704</v>
      </c>
      <c r="Q676" s="153"/>
      <c r="R676" s="153" t="s">
        <v>50</v>
      </c>
      <c r="S676" s="153"/>
      <c r="T676" s="153" t="s">
        <v>50</v>
      </c>
      <c r="U676" s="137"/>
      <c r="V676" s="137"/>
      <c r="W676" s="137"/>
      <c r="X676" s="97" t="str">
        <f t="shared" si="110"/>
        <v>2024-004 - City of Dallas Sidewalk 2024</v>
      </c>
      <c r="Y676" s="97" t="str">
        <f>IFERROR(VLOOKUP($D676,PM!$A:$H,2,FALSE),"")</f>
        <v>Adam H. Goode</v>
      </c>
      <c r="Z676" s="98">
        <f t="shared" si="111"/>
        <v>45791</v>
      </c>
      <c r="AA676" s="98" t="str">
        <f t="shared" si="112"/>
        <v>Wednesday</v>
      </c>
      <c r="AB676" s="99" t="str">
        <f t="shared" si="113"/>
        <v>05/17/2025 10:13 AM</v>
      </c>
      <c r="AC676" s="100">
        <f t="shared" si="114"/>
        <v>367</v>
      </c>
      <c r="AD676" s="100" t="str">
        <f t="shared" si="115"/>
        <v>Not Approved On Time</v>
      </c>
      <c r="AE676" s="101">
        <f t="shared" si="116"/>
        <v>3</v>
      </c>
      <c r="AF676" s="124" t="str">
        <f t="shared" si="117"/>
        <v/>
      </c>
      <c r="AG676" s="101" t="str">
        <f t="shared" si="118"/>
        <v>240 4000B - 407 F P S CURB 12</v>
      </c>
      <c r="AH676" s="101" t="str">
        <f t="shared" si="119"/>
        <v>240233 - Jesus Herrera-Rosas</v>
      </c>
      <c r="AI676" s="102" t="str">
        <f t="shared" si="120"/>
        <v>Valentin Lopez's Crew</v>
      </c>
    </row>
    <row r="677" spans="1:35" ht="15.75" x14ac:dyDescent="0.25">
      <c r="A677" s="153">
        <v>605090</v>
      </c>
      <c r="B677" s="153" t="s">
        <v>1022</v>
      </c>
      <c r="C677" s="153" t="s">
        <v>1023</v>
      </c>
      <c r="D677" s="153" t="s">
        <v>95</v>
      </c>
      <c r="E677" s="153" t="s">
        <v>96</v>
      </c>
      <c r="F677" s="153" t="s">
        <v>1166</v>
      </c>
      <c r="G677" s="153" t="s">
        <v>1167</v>
      </c>
      <c r="H677" s="153" t="s">
        <v>558</v>
      </c>
      <c r="I677" s="153">
        <v>3</v>
      </c>
      <c r="J677" s="154">
        <v>45791</v>
      </c>
      <c r="K677" s="153" t="s">
        <v>48</v>
      </c>
      <c r="L677" s="153"/>
      <c r="M677" s="153" t="s">
        <v>148</v>
      </c>
      <c r="N677" s="153" t="s">
        <v>72</v>
      </c>
      <c r="O677" s="153" t="s">
        <v>86</v>
      </c>
      <c r="P677" s="153" t="s">
        <v>3703</v>
      </c>
      <c r="Q677" s="153"/>
      <c r="R677" s="153" t="s">
        <v>50</v>
      </c>
      <c r="S677" s="153"/>
      <c r="T677" s="153" t="s">
        <v>50</v>
      </c>
      <c r="U677" s="137"/>
      <c r="V677" s="137"/>
      <c r="W677" s="137"/>
      <c r="X677" s="97" t="str">
        <f t="shared" si="110"/>
        <v>2024-004 - City of Dallas Sidewalk 2024</v>
      </c>
      <c r="Y677" s="97" t="str">
        <f>IFERROR(VLOOKUP($D677,PM!$A:$H,2,FALSE),"")</f>
        <v>Adam H. Goode</v>
      </c>
      <c r="Z677" s="98">
        <f t="shared" si="111"/>
        <v>45791</v>
      </c>
      <c r="AA677" s="98" t="str">
        <f t="shared" si="112"/>
        <v>Wednesday</v>
      </c>
      <c r="AB677" s="99" t="str">
        <f t="shared" si="113"/>
        <v>05/17/2025 10:05 AM</v>
      </c>
      <c r="AC677" s="100">
        <f t="shared" si="114"/>
        <v>367</v>
      </c>
      <c r="AD677" s="100" t="str">
        <f t="shared" si="115"/>
        <v>Not Approved On Time</v>
      </c>
      <c r="AE677" s="101">
        <f t="shared" si="116"/>
        <v>3</v>
      </c>
      <c r="AF677" s="124" t="str">
        <f t="shared" si="117"/>
        <v/>
      </c>
      <c r="AG677" s="101" t="str">
        <f t="shared" si="118"/>
        <v>280 4000A - 432 FG DRIVE 8</v>
      </c>
      <c r="AH677" s="101" t="str">
        <f t="shared" si="119"/>
        <v>240776 - Oscar De La Paz</v>
      </c>
      <c r="AI677" s="102" t="str">
        <f t="shared" si="120"/>
        <v>Jose Rangel's Crew</v>
      </c>
    </row>
    <row r="678" spans="1:35" ht="15.75" x14ac:dyDescent="0.25">
      <c r="A678" s="153">
        <v>605083</v>
      </c>
      <c r="B678" s="153" t="s">
        <v>1022</v>
      </c>
      <c r="C678" s="153" t="s">
        <v>1023</v>
      </c>
      <c r="D678" s="153" t="s">
        <v>95</v>
      </c>
      <c r="E678" s="153" t="s">
        <v>96</v>
      </c>
      <c r="F678" s="153" t="s">
        <v>3699</v>
      </c>
      <c r="G678" s="153" t="s">
        <v>3700</v>
      </c>
      <c r="H678" s="153" t="s">
        <v>558</v>
      </c>
      <c r="I678" s="153">
        <v>1</v>
      </c>
      <c r="J678" s="154">
        <v>45791</v>
      </c>
      <c r="K678" s="153" t="s">
        <v>48</v>
      </c>
      <c r="L678" s="153"/>
      <c r="M678" s="153" t="s">
        <v>148</v>
      </c>
      <c r="N678" s="153" t="s">
        <v>72</v>
      </c>
      <c r="O678" s="153" t="s">
        <v>86</v>
      </c>
      <c r="P678" s="153" t="s">
        <v>3701</v>
      </c>
      <c r="Q678" s="153"/>
      <c r="R678" s="153" t="s">
        <v>50</v>
      </c>
      <c r="S678" s="153"/>
      <c r="T678" s="153" t="s">
        <v>50</v>
      </c>
      <c r="U678" s="137"/>
      <c r="V678" s="137"/>
      <c r="W678" s="137"/>
      <c r="X678" s="97" t="str">
        <f t="shared" si="110"/>
        <v>2024-004 - City of Dallas Sidewalk 2024</v>
      </c>
      <c r="Y678" s="97" t="str">
        <f>IFERROR(VLOOKUP($D678,PM!$A:$H,2,FALSE),"")</f>
        <v>Adam H. Goode</v>
      </c>
      <c r="Z678" s="98">
        <f t="shared" si="111"/>
        <v>45791</v>
      </c>
      <c r="AA678" s="98" t="str">
        <f t="shared" si="112"/>
        <v>Wednesday</v>
      </c>
      <c r="AB678" s="99" t="str">
        <f t="shared" si="113"/>
        <v>05/17/2025 10:03 AM</v>
      </c>
      <c r="AC678" s="100">
        <f t="shared" si="114"/>
        <v>367</v>
      </c>
      <c r="AD678" s="100" t="str">
        <f t="shared" si="115"/>
        <v>Not Approved On Time</v>
      </c>
      <c r="AE678" s="101">
        <f t="shared" si="116"/>
        <v>1</v>
      </c>
      <c r="AF678" s="124" t="str">
        <f t="shared" si="117"/>
        <v/>
      </c>
      <c r="AG678" s="101" t="str">
        <f t="shared" si="118"/>
        <v>620 4000A - 2010B AJD UTIL BOX</v>
      </c>
      <c r="AH678" s="101" t="str">
        <f t="shared" si="119"/>
        <v>240776 - Oscar De La Paz</v>
      </c>
      <c r="AI678" s="102" t="str">
        <f t="shared" si="120"/>
        <v>Jose Rangel's Crew</v>
      </c>
    </row>
    <row r="679" spans="1:35" ht="15.75" x14ac:dyDescent="0.25">
      <c r="A679" s="153">
        <v>605081</v>
      </c>
      <c r="B679" s="153" t="s">
        <v>622</v>
      </c>
      <c r="C679" s="153" t="s">
        <v>623</v>
      </c>
      <c r="D679" s="153" t="s">
        <v>95</v>
      </c>
      <c r="E679" s="153" t="s">
        <v>96</v>
      </c>
      <c r="F679" s="153" t="s">
        <v>3699</v>
      </c>
      <c r="G679" s="153" t="s">
        <v>3700</v>
      </c>
      <c r="H679" s="153" t="s">
        <v>558</v>
      </c>
      <c r="I679" s="153">
        <v>1</v>
      </c>
      <c r="J679" s="154">
        <v>45791</v>
      </c>
      <c r="K679" s="153" t="s">
        <v>48</v>
      </c>
      <c r="L679" s="153"/>
      <c r="M679" s="153" t="s">
        <v>148</v>
      </c>
      <c r="N679" s="153" t="s">
        <v>72</v>
      </c>
      <c r="O679" s="153" t="s">
        <v>86</v>
      </c>
      <c r="P679" s="153" t="s">
        <v>3701</v>
      </c>
      <c r="Q679" s="153"/>
      <c r="R679" s="153" t="s">
        <v>50</v>
      </c>
      <c r="S679" s="153"/>
      <c r="T679" s="153" t="s">
        <v>50</v>
      </c>
      <c r="U679" s="137"/>
      <c r="V679" s="137"/>
      <c r="W679" s="137"/>
      <c r="X679" s="97" t="str">
        <f t="shared" si="110"/>
        <v>2024-004 - City of Dallas Sidewalk 2024</v>
      </c>
      <c r="Y679" s="97" t="str">
        <f>IFERROR(VLOOKUP($D679,PM!$A:$H,2,FALSE),"")</f>
        <v>Adam H. Goode</v>
      </c>
      <c r="Z679" s="98">
        <f t="shared" si="111"/>
        <v>45791</v>
      </c>
      <c r="AA679" s="98" t="str">
        <f t="shared" si="112"/>
        <v>Wednesday</v>
      </c>
      <c r="AB679" s="99" t="str">
        <f t="shared" si="113"/>
        <v>05/17/2025 10:03 AM</v>
      </c>
      <c r="AC679" s="100">
        <f t="shared" si="114"/>
        <v>367</v>
      </c>
      <c r="AD679" s="100" t="str">
        <f t="shared" si="115"/>
        <v>Not Approved On Time</v>
      </c>
      <c r="AE679" s="101">
        <f t="shared" si="116"/>
        <v>1</v>
      </c>
      <c r="AF679" s="124" t="str">
        <f t="shared" si="117"/>
        <v/>
      </c>
      <c r="AG679" s="101" t="str">
        <f t="shared" si="118"/>
        <v>620 4000A - 2010B AJD UTIL BOX</v>
      </c>
      <c r="AH679" s="101" t="str">
        <f t="shared" si="119"/>
        <v>240688 - Eliseo Becerra-Mosqueida</v>
      </c>
      <c r="AI679" s="102" t="str">
        <f t="shared" si="120"/>
        <v>Jose Rangel's Crew</v>
      </c>
    </row>
    <row r="680" spans="1:35" ht="15.75" x14ac:dyDescent="0.25">
      <c r="A680" s="153">
        <v>605087</v>
      </c>
      <c r="B680" s="153" t="s">
        <v>622</v>
      </c>
      <c r="C680" s="153" t="s">
        <v>623</v>
      </c>
      <c r="D680" s="153" t="s">
        <v>95</v>
      </c>
      <c r="E680" s="153" t="s">
        <v>96</v>
      </c>
      <c r="F680" s="153" t="s">
        <v>1166</v>
      </c>
      <c r="G680" s="153" t="s">
        <v>1167</v>
      </c>
      <c r="H680" s="153" t="s">
        <v>558</v>
      </c>
      <c r="I680" s="153">
        <v>3</v>
      </c>
      <c r="J680" s="154">
        <v>45791</v>
      </c>
      <c r="K680" s="153" t="s">
        <v>48</v>
      </c>
      <c r="L680" s="153"/>
      <c r="M680" s="153" t="s">
        <v>148</v>
      </c>
      <c r="N680" s="153" t="s">
        <v>72</v>
      </c>
      <c r="O680" s="153" t="s">
        <v>86</v>
      </c>
      <c r="P680" s="153" t="s">
        <v>3702</v>
      </c>
      <c r="Q680" s="153"/>
      <c r="R680" s="153" t="s">
        <v>50</v>
      </c>
      <c r="S680" s="153"/>
      <c r="T680" s="153" t="s">
        <v>50</v>
      </c>
      <c r="U680" s="137"/>
      <c r="V680" s="137"/>
      <c r="W680" s="137"/>
      <c r="X680" s="97" t="str">
        <f t="shared" si="110"/>
        <v>2024-004 - City of Dallas Sidewalk 2024</v>
      </c>
      <c r="Y680" s="97" t="str">
        <f>IFERROR(VLOOKUP($D680,PM!$A:$H,2,FALSE),"")</f>
        <v>Adam H. Goode</v>
      </c>
      <c r="Z680" s="98">
        <f t="shared" si="111"/>
        <v>45791</v>
      </c>
      <c r="AA680" s="98" t="str">
        <f t="shared" si="112"/>
        <v>Wednesday</v>
      </c>
      <c r="AB680" s="99" t="str">
        <f t="shared" si="113"/>
        <v>05/17/2025 10:04 AM</v>
      </c>
      <c r="AC680" s="100">
        <f t="shared" si="114"/>
        <v>367</v>
      </c>
      <c r="AD680" s="100" t="str">
        <f t="shared" si="115"/>
        <v>Not Approved On Time</v>
      </c>
      <c r="AE680" s="101">
        <f t="shared" si="116"/>
        <v>3</v>
      </c>
      <c r="AF680" s="124" t="str">
        <f t="shared" si="117"/>
        <v/>
      </c>
      <c r="AG680" s="101" t="str">
        <f t="shared" si="118"/>
        <v>280 4000A - 432 FG DRIVE 8</v>
      </c>
      <c r="AH680" s="101" t="str">
        <f t="shared" si="119"/>
        <v>240688 - Eliseo Becerra-Mosqueida</v>
      </c>
      <c r="AI680" s="102" t="str">
        <f t="shared" si="120"/>
        <v>Jose Rangel's Crew</v>
      </c>
    </row>
    <row r="681" spans="1:35" ht="15.75" x14ac:dyDescent="0.25">
      <c r="A681" s="153">
        <v>605149</v>
      </c>
      <c r="B681" s="153" t="s">
        <v>960</v>
      </c>
      <c r="C681" s="153" t="s">
        <v>961</v>
      </c>
      <c r="D681" s="153" t="s">
        <v>138</v>
      </c>
      <c r="E681" s="153" t="s">
        <v>139</v>
      </c>
      <c r="F681" s="153" t="s">
        <v>3657</v>
      </c>
      <c r="G681" s="153" t="s">
        <v>3658</v>
      </c>
      <c r="H681" s="153" t="s">
        <v>558</v>
      </c>
      <c r="I681" s="153">
        <v>12</v>
      </c>
      <c r="J681" s="154">
        <v>45793</v>
      </c>
      <c r="K681" s="153" t="s">
        <v>48</v>
      </c>
      <c r="L681" s="153"/>
      <c r="M681" s="153" t="s">
        <v>957</v>
      </c>
      <c r="N681" s="153" t="s">
        <v>72</v>
      </c>
      <c r="O681" s="153" t="s">
        <v>956</v>
      </c>
      <c r="P681" s="153" t="s">
        <v>3696</v>
      </c>
      <c r="Q681" s="153"/>
      <c r="R681" s="153" t="s">
        <v>50</v>
      </c>
      <c r="S681" s="153"/>
      <c r="T681" s="153" t="s">
        <v>50</v>
      </c>
      <c r="U681" s="137"/>
      <c r="V681" s="137"/>
      <c r="W681" s="137"/>
      <c r="X681" s="97" t="str">
        <f t="shared" si="110"/>
        <v>2023-034 - Dallas IH 45 Bridge Maintenanc</v>
      </c>
      <c r="Y681" s="97" t="str">
        <f>IFERROR(VLOOKUP($D681,PM!$A:$H,2,FALSE),"")</f>
        <v>Eric Giebelhaus</v>
      </c>
      <c r="Z681" s="98">
        <f t="shared" si="111"/>
        <v>45793</v>
      </c>
      <c r="AA681" s="98" t="str">
        <f t="shared" si="112"/>
        <v>Friday</v>
      </c>
      <c r="AB681" s="99" t="str">
        <f t="shared" si="113"/>
        <v>05/17/2025 11:16 AM</v>
      </c>
      <c r="AC681" s="100">
        <f t="shared" si="114"/>
        <v>367</v>
      </c>
      <c r="AD681" s="100" t="str">
        <f t="shared" si="115"/>
        <v>Not Approved On Time</v>
      </c>
      <c r="AE681" s="101">
        <f t="shared" si="116"/>
        <v>12</v>
      </c>
      <c r="AF681" s="124" t="str">
        <f t="shared" si="117"/>
        <v/>
      </c>
      <c r="AG681" s="101" t="str">
        <f t="shared" si="118"/>
        <v>483 6021A - HYDRO Support and Clean</v>
      </c>
      <c r="AH681" s="101" t="str">
        <f t="shared" si="119"/>
        <v>240129 - Miguel A. Carbajal</v>
      </c>
      <c r="AI681" s="102" t="str">
        <f t="shared" si="120"/>
        <v>Juan Lopez's Crew</v>
      </c>
    </row>
    <row r="682" spans="1:35" ht="15.75" x14ac:dyDescent="0.25">
      <c r="A682" s="153">
        <v>605077</v>
      </c>
      <c r="B682" s="153" t="s">
        <v>1505</v>
      </c>
      <c r="C682" s="153" t="s">
        <v>86</v>
      </c>
      <c r="D682" s="153" t="s">
        <v>95</v>
      </c>
      <c r="E682" s="153" t="s">
        <v>96</v>
      </c>
      <c r="F682" s="153" t="s">
        <v>864</v>
      </c>
      <c r="G682" s="153" t="s">
        <v>864</v>
      </c>
      <c r="H682" s="153" t="s">
        <v>558</v>
      </c>
      <c r="I682" s="153">
        <v>8</v>
      </c>
      <c r="J682" s="154">
        <v>45792</v>
      </c>
      <c r="K682" s="153" t="s">
        <v>48</v>
      </c>
      <c r="L682" s="153"/>
      <c r="M682" s="153"/>
      <c r="N682" s="153"/>
      <c r="O682" s="153" t="s">
        <v>86</v>
      </c>
      <c r="P682" s="153" t="s">
        <v>3719</v>
      </c>
      <c r="Q682" s="153"/>
      <c r="R682" s="153" t="s">
        <v>50</v>
      </c>
      <c r="S682" s="153"/>
      <c r="T682" s="153" t="s">
        <v>50</v>
      </c>
      <c r="U682" s="137"/>
      <c r="V682" s="137"/>
      <c r="W682" s="137"/>
      <c r="X682" s="97" t="str">
        <f t="shared" si="110"/>
        <v>2024-004 - City of Dallas Sidewalk 2024</v>
      </c>
      <c r="Y682" s="97" t="str">
        <f>IFERROR(VLOOKUP($D682,PM!$A:$H,2,FALSE),"")</f>
        <v>Adam H. Goode</v>
      </c>
      <c r="Z682" s="98">
        <f t="shared" si="111"/>
        <v>45792</v>
      </c>
      <c r="AA682" s="98" t="str">
        <f t="shared" si="112"/>
        <v>Thursday</v>
      </c>
      <c r="AB682" s="99" t="str">
        <f t="shared" si="113"/>
        <v>05/17/2025 9:57 AM</v>
      </c>
      <c r="AC682" s="100">
        <f t="shared" si="114"/>
        <v>367</v>
      </c>
      <c r="AD682" s="100" t="str">
        <f t="shared" si="115"/>
        <v>Not Approved On Time</v>
      </c>
      <c r="AE682" s="101">
        <f t="shared" si="116"/>
        <v>8</v>
      </c>
      <c r="AF682" s="124" t="str">
        <f t="shared" si="117"/>
        <v/>
      </c>
      <c r="AG682" s="101" t="str">
        <f t="shared" si="118"/>
        <v>PTO - PTO</v>
      </c>
      <c r="AH682" s="101" t="str">
        <f t="shared" si="119"/>
        <v>210071 - Gerald A. Ehimhen</v>
      </c>
      <c r="AI682" s="102" t="str">
        <f t="shared" si="120"/>
        <v/>
      </c>
    </row>
    <row r="683" spans="1:35" ht="15.75" x14ac:dyDescent="0.25">
      <c r="A683" s="153">
        <v>605078</v>
      </c>
      <c r="B683" s="153" t="s">
        <v>1505</v>
      </c>
      <c r="C683" s="153" t="s">
        <v>86</v>
      </c>
      <c r="D683" s="153" t="s">
        <v>95</v>
      </c>
      <c r="E683" s="153" t="s">
        <v>96</v>
      </c>
      <c r="F683" s="153" t="s">
        <v>864</v>
      </c>
      <c r="G683" s="153" t="s">
        <v>864</v>
      </c>
      <c r="H683" s="153" t="s">
        <v>558</v>
      </c>
      <c r="I683" s="153">
        <v>8</v>
      </c>
      <c r="J683" s="154">
        <v>45793</v>
      </c>
      <c r="K683" s="153" t="s">
        <v>48</v>
      </c>
      <c r="L683" s="153"/>
      <c r="M683" s="153"/>
      <c r="N683" s="153"/>
      <c r="O683" s="153" t="s">
        <v>86</v>
      </c>
      <c r="P683" s="153" t="s">
        <v>3719</v>
      </c>
      <c r="Q683" s="153"/>
      <c r="R683" s="153" t="s">
        <v>50</v>
      </c>
      <c r="S683" s="153"/>
      <c r="T683" s="153" t="s">
        <v>50</v>
      </c>
      <c r="U683" s="137"/>
      <c r="V683" s="137"/>
      <c r="W683" s="137"/>
      <c r="X683" s="97" t="str">
        <f t="shared" si="110"/>
        <v>2024-004 - City of Dallas Sidewalk 2024</v>
      </c>
      <c r="Y683" s="97" t="str">
        <f>IFERROR(VLOOKUP($D683,PM!$A:$H,2,FALSE),"")</f>
        <v>Adam H. Goode</v>
      </c>
      <c r="Z683" s="98">
        <f t="shared" si="111"/>
        <v>45793</v>
      </c>
      <c r="AA683" s="98" t="str">
        <f t="shared" si="112"/>
        <v>Friday</v>
      </c>
      <c r="AB683" s="99" t="str">
        <f t="shared" si="113"/>
        <v>05/17/2025 9:57 AM</v>
      </c>
      <c r="AC683" s="100">
        <f t="shared" si="114"/>
        <v>367</v>
      </c>
      <c r="AD683" s="100" t="str">
        <f t="shared" si="115"/>
        <v>Not Approved On Time</v>
      </c>
      <c r="AE683" s="101">
        <f t="shared" si="116"/>
        <v>8</v>
      </c>
      <c r="AF683" s="124" t="str">
        <f t="shared" si="117"/>
        <v/>
      </c>
      <c r="AG683" s="101" t="str">
        <f t="shared" si="118"/>
        <v>PTO - PTO</v>
      </c>
      <c r="AH683" s="101" t="str">
        <f t="shared" si="119"/>
        <v>210071 - Gerald A. Ehimhen</v>
      </c>
      <c r="AI683" s="102" t="str">
        <f t="shared" si="120"/>
        <v/>
      </c>
    </row>
    <row r="684" spans="1:35" ht="15.75" x14ac:dyDescent="0.25">
      <c r="A684" s="153">
        <v>605105</v>
      </c>
      <c r="B684" s="153" t="s">
        <v>790</v>
      </c>
      <c r="C684" s="153" t="s">
        <v>791</v>
      </c>
      <c r="D684" s="153" t="s">
        <v>95</v>
      </c>
      <c r="E684" s="153" t="s">
        <v>96</v>
      </c>
      <c r="F684" s="153" t="s">
        <v>1901</v>
      </c>
      <c r="G684" s="153" t="s">
        <v>1902</v>
      </c>
      <c r="H684" s="153" t="s">
        <v>558</v>
      </c>
      <c r="I684" s="153">
        <v>5</v>
      </c>
      <c r="J684" s="154">
        <v>45791</v>
      </c>
      <c r="K684" s="153" t="s">
        <v>48</v>
      </c>
      <c r="L684" s="153"/>
      <c r="M684" s="153" t="s">
        <v>824</v>
      </c>
      <c r="N684" s="153" t="s">
        <v>72</v>
      </c>
      <c r="O684" s="153" t="s">
        <v>86</v>
      </c>
      <c r="P684" s="153" t="s">
        <v>3704</v>
      </c>
      <c r="Q684" s="153"/>
      <c r="R684" s="153" t="s">
        <v>50</v>
      </c>
      <c r="S684" s="153"/>
      <c r="T684" s="153" t="s">
        <v>50</v>
      </c>
      <c r="U684" s="137"/>
      <c r="V684" s="137"/>
      <c r="W684" s="137"/>
      <c r="X684" s="97" t="str">
        <f t="shared" si="110"/>
        <v>2024-004 - City of Dallas Sidewalk 2024</v>
      </c>
      <c r="Y684" s="97" t="str">
        <f>IFERROR(VLOOKUP($D684,PM!$A:$H,2,FALSE),"")</f>
        <v>Adam H. Goode</v>
      </c>
      <c r="Z684" s="98">
        <f t="shared" si="111"/>
        <v>45791</v>
      </c>
      <c r="AA684" s="98" t="str">
        <f t="shared" si="112"/>
        <v>Wednesday</v>
      </c>
      <c r="AB684" s="99" t="str">
        <f t="shared" si="113"/>
        <v>05/17/2025 10:13 AM</v>
      </c>
      <c r="AC684" s="100">
        <f t="shared" si="114"/>
        <v>367</v>
      </c>
      <c r="AD684" s="100" t="str">
        <f t="shared" si="115"/>
        <v>Not Approved On Time</v>
      </c>
      <c r="AE684" s="101">
        <f t="shared" si="116"/>
        <v>5</v>
      </c>
      <c r="AF684" s="124" t="str">
        <f t="shared" si="117"/>
        <v/>
      </c>
      <c r="AG684" s="101" t="str">
        <f t="shared" si="118"/>
        <v>370 4000A - 463 FG PVMT 8</v>
      </c>
      <c r="AH684" s="101" t="str">
        <f t="shared" si="119"/>
        <v>240711 - Marcos A. Juarez Torres</v>
      </c>
      <c r="AI684" s="102" t="str">
        <f t="shared" si="120"/>
        <v>Valentin Lopez's Crew</v>
      </c>
    </row>
    <row r="685" spans="1:35" ht="15.75" x14ac:dyDescent="0.25">
      <c r="A685" s="153">
        <v>602735</v>
      </c>
      <c r="B685" s="153" t="s">
        <v>933</v>
      </c>
      <c r="C685" s="153" t="s">
        <v>92</v>
      </c>
      <c r="D685" s="153" t="s">
        <v>89</v>
      </c>
      <c r="E685" s="153" t="s">
        <v>90</v>
      </c>
      <c r="F685" s="153" t="s">
        <v>53</v>
      </c>
      <c r="G685" s="153" t="s">
        <v>934</v>
      </c>
      <c r="H685" s="153" t="s">
        <v>558</v>
      </c>
      <c r="I685" s="153">
        <v>8</v>
      </c>
      <c r="J685" s="154">
        <v>45789</v>
      </c>
      <c r="K685" s="153" t="s">
        <v>91</v>
      </c>
      <c r="L685" s="153"/>
      <c r="M685" s="153"/>
      <c r="N685" s="153"/>
      <c r="O685" s="153" t="s">
        <v>92</v>
      </c>
      <c r="P685" s="153" t="s">
        <v>1221</v>
      </c>
      <c r="Q685" s="153"/>
      <c r="R685" s="153" t="s">
        <v>50</v>
      </c>
      <c r="S685" s="153" t="s">
        <v>92</v>
      </c>
      <c r="T685" s="153" t="s">
        <v>1314</v>
      </c>
      <c r="U685" s="137"/>
      <c r="V685" s="137"/>
      <c r="W685" s="137"/>
      <c r="X685" s="97" t="str">
        <f t="shared" si="110"/>
        <v>2021-017 - Plano Collin Creek Culvert Imp</v>
      </c>
      <c r="Y685" s="97" t="str">
        <f>IFERROR(VLOOKUP($D685,PM!$A:$H,2,FALSE),"")</f>
        <v>Adam H. Goode</v>
      </c>
      <c r="Z685" s="98">
        <f t="shared" si="111"/>
        <v>45789</v>
      </c>
      <c r="AA685" s="98" t="str">
        <f t="shared" si="112"/>
        <v>Monday</v>
      </c>
      <c r="AB685" s="99" t="str">
        <f t="shared" si="113"/>
        <v>05/12/2025 7:43 AM</v>
      </c>
      <c r="AC685" s="100">
        <f t="shared" si="114"/>
        <v>45789.530659722222</v>
      </c>
      <c r="AD685" s="100" t="str">
        <f t="shared" si="115"/>
        <v>Approved On Time</v>
      </c>
      <c r="AE685" s="101">
        <f t="shared" si="116"/>
        <v>8</v>
      </c>
      <c r="AF685" s="124" t="str">
        <f t="shared" si="117"/>
        <v/>
      </c>
      <c r="AG685" s="101" t="str">
        <f t="shared" si="118"/>
        <v>9000 100A - PROJECT MANAGER   ENGINEER</v>
      </c>
      <c r="AH685" s="101" t="str">
        <f t="shared" si="119"/>
        <v>210048 - Juan C. Berjes Ruiz</v>
      </c>
      <c r="AI685" s="102" t="str">
        <f t="shared" si="120"/>
        <v/>
      </c>
    </row>
    <row r="686" spans="1:35" ht="15.75" x14ac:dyDescent="0.25">
      <c r="A686" s="153">
        <v>602736</v>
      </c>
      <c r="B686" s="153" t="s">
        <v>933</v>
      </c>
      <c r="C686" s="153" t="s">
        <v>92</v>
      </c>
      <c r="D686" s="153" t="s">
        <v>89</v>
      </c>
      <c r="E686" s="153" t="s">
        <v>90</v>
      </c>
      <c r="F686" s="153" t="s">
        <v>53</v>
      </c>
      <c r="G686" s="153" t="s">
        <v>934</v>
      </c>
      <c r="H686" s="153" t="s">
        <v>558</v>
      </c>
      <c r="I686" s="153">
        <v>8</v>
      </c>
      <c r="J686" s="154">
        <v>45790</v>
      </c>
      <c r="K686" s="153" t="s">
        <v>91</v>
      </c>
      <c r="L686" s="153"/>
      <c r="M686" s="153"/>
      <c r="N686" s="153"/>
      <c r="O686" s="153" t="s">
        <v>92</v>
      </c>
      <c r="P686" s="153" t="s">
        <v>1221</v>
      </c>
      <c r="Q686" s="153"/>
      <c r="R686" s="153" t="s">
        <v>50</v>
      </c>
      <c r="S686" s="153" t="s">
        <v>92</v>
      </c>
      <c r="T686" s="153" t="s">
        <v>1315</v>
      </c>
      <c r="U686" s="137"/>
      <c r="V686" s="137"/>
      <c r="W686" s="137"/>
      <c r="X686" s="97" t="str">
        <f t="shared" si="110"/>
        <v>2021-017 - Plano Collin Creek Culvert Imp</v>
      </c>
      <c r="Y686" s="97" t="str">
        <f>IFERROR(VLOOKUP($D686,PM!$A:$H,2,FALSE),"")</f>
        <v>Adam H. Goode</v>
      </c>
      <c r="Z686" s="98">
        <f t="shared" si="111"/>
        <v>45790</v>
      </c>
      <c r="AA686" s="98" t="str">
        <f t="shared" si="112"/>
        <v>Tuesday</v>
      </c>
      <c r="AB686" s="99" t="str">
        <f t="shared" si="113"/>
        <v>05/12/2025 7:43 AM</v>
      </c>
      <c r="AC686" s="100">
        <f t="shared" si="114"/>
        <v>45789.530659722222</v>
      </c>
      <c r="AD686" s="100" t="str">
        <f t="shared" si="115"/>
        <v>Approved On Time</v>
      </c>
      <c r="AE686" s="101">
        <f t="shared" si="116"/>
        <v>8</v>
      </c>
      <c r="AF686" s="124" t="str">
        <f t="shared" si="117"/>
        <v/>
      </c>
      <c r="AG686" s="101" t="str">
        <f t="shared" si="118"/>
        <v>9000 100A - PROJECT MANAGER   ENGINEER</v>
      </c>
      <c r="AH686" s="101" t="str">
        <f t="shared" si="119"/>
        <v>210048 - Juan C. Berjes Ruiz</v>
      </c>
      <c r="AI686" s="102" t="str">
        <f t="shared" si="120"/>
        <v/>
      </c>
    </row>
    <row r="687" spans="1:35" ht="15.75" x14ac:dyDescent="0.25">
      <c r="A687" s="153">
        <v>602737</v>
      </c>
      <c r="B687" s="153" t="s">
        <v>933</v>
      </c>
      <c r="C687" s="153" t="s">
        <v>92</v>
      </c>
      <c r="D687" s="153" t="s">
        <v>89</v>
      </c>
      <c r="E687" s="153" t="s">
        <v>90</v>
      </c>
      <c r="F687" s="153" t="s">
        <v>53</v>
      </c>
      <c r="G687" s="153" t="s">
        <v>934</v>
      </c>
      <c r="H687" s="153" t="s">
        <v>558</v>
      </c>
      <c r="I687" s="153">
        <v>8</v>
      </c>
      <c r="J687" s="154">
        <v>45791</v>
      </c>
      <c r="K687" s="153" t="s">
        <v>91</v>
      </c>
      <c r="L687" s="153"/>
      <c r="M687" s="153"/>
      <c r="N687" s="153"/>
      <c r="O687" s="153" t="s">
        <v>92</v>
      </c>
      <c r="P687" s="153" t="s">
        <v>1221</v>
      </c>
      <c r="Q687" s="153"/>
      <c r="R687" s="153" t="s">
        <v>50</v>
      </c>
      <c r="S687" s="153" t="s">
        <v>92</v>
      </c>
      <c r="T687" s="153" t="s">
        <v>1316</v>
      </c>
      <c r="U687" s="137"/>
      <c r="V687" s="137"/>
      <c r="W687" s="137"/>
      <c r="X687" s="97" t="str">
        <f t="shared" si="110"/>
        <v>2021-017 - Plano Collin Creek Culvert Imp</v>
      </c>
      <c r="Y687" s="97" t="str">
        <f>IFERROR(VLOOKUP($D687,PM!$A:$H,2,FALSE),"")</f>
        <v>Adam H. Goode</v>
      </c>
      <c r="Z687" s="98">
        <f t="shared" si="111"/>
        <v>45791</v>
      </c>
      <c r="AA687" s="98" t="str">
        <f t="shared" si="112"/>
        <v>Wednesday</v>
      </c>
      <c r="AB687" s="99" t="str">
        <f t="shared" si="113"/>
        <v>05/12/2025 7:43 AM</v>
      </c>
      <c r="AC687" s="100">
        <f t="shared" si="114"/>
        <v>45789.530659722222</v>
      </c>
      <c r="AD687" s="100" t="str">
        <f t="shared" si="115"/>
        <v>Approved On Time</v>
      </c>
      <c r="AE687" s="101">
        <f t="shared" si="116"/>
        <v>8</v>
      </c>
      <c r="AF687" s="124" t="str">
        <f t="shared" si="117"/>
        <v/>
      </c>
      <c r="AG687" s="101" t="str">
        <f t="shared" si="118"/>
        <v>9000 100A - PROJECT MANAGER   ENGINEER</v>
      </c>
      <c r="AH687" s="101" t="str">
        <f t="shared" si="119"/>
        <v>210048 - Juan C. Berjes Ruiz</v>
      </c>
      <c r="AI687" s="102" t="str">
        <f t="shared" si="120"/>
        <v/>
      </c>
    </row>
    <row r="688" spans="1:35" ht="15.75" x14ac:dyDescent="0.25">
      <c r="A688" s="153">
        <v>602738</v>
      </c>
      <c r="B688" s="153" t="s">
        <v>933</v>
      </c>
      <c r="C688" s="153" t="s">
        <v>92</v>
      </c>
      <c r="D688" s="153" t="s">
        <v>89</v>
      </c>
      <c r="E688" s="153" t="s">
        <v>90</v>
      </c>
      <c r="F688" s="153" t="s">
        <v>53</v>
      </c>
      <c r="G688" s="153" t="s">
        <v>934</v>
      </c>
      <c r="H688" s="153" t="s">
        <v>558</v>
      </c>
      <c r="I688" s="153">
        <v>8</v>
      </c>
      <c r="J688" s="154">
        <v>45792</v>
      </c>
      <c r="K688" s="153" t="s">
        <v>91</v>
      </c>
      <c r="L688" s="153"/>
      <c r="M688" s="153"/>
      <c r="N688" s="153"/>
      <c r="O688" s="153" t="s">
        <v>92</v>
      </c>
      <c r="P688" s="153" t="s">
        <v>1221</v>
      </c>
      <c r="Q688" s="153"/>
      <c r="R688" s="153" t="s">
        <v>50</v>
      </c>
      <c r="S688" s="153" t="s">
        <v>92</v>
      </c>
      <c r="T688" s="153" t="s">
        <v>1317</v>
      </c>
      <c r="U688" s="137"/>
      <c r="V688" s="137"/>
      <c r="W688" s="137"/>
      <c r="X688" s="97" t="str">
        <f t="shared" si="110"/>
        <v>2021-017 - Plano Collin Creek Culvert Imp</v>
      </c>
      <c r="Y688" s="97" t="str">
        <f>IFERROR(VLOOKUP($D688,PM!$A:$H,2,FALSE),"")</f>
        <v>Adam H. Goode</v>
      </c>
      <c r="Z688" s="98">
        <f t="shared" si="111"/>
        <v>45792</v>
      </c>
      <c r="AA688" s="98" t="str">
        <f t="shared" si="112"/>
        <v>Thursday</v>
      </c>
      <c r="AB688" s="99" t="str">
        <f t="shared" si="113"/>
        <v>05/12/2025 7:43 AM</v>
      </c>
      <c r="AC688" s="100">
        <f t="shared" si="114"/>
        <v>45789.530659722222</v>
      </c>
      <c r="AD688" s="100" t="str">
        <f t="shared" si="115"/>
        <v>Approved On Time</v>
      </c>
      <c r="AE688" s="101">
        <f t="shared" si="116"/>
        <v>8</v>
      </c>
      <c r="AF688" s="124" t="str">
        <f t="shared" si="117"/>
        <v/>
      </c>
      <c r="AG688" s="101" t="str">
        <f t="shared" si="118"/>
        <v>9000 100A - PROJECT MANAGER   ENGINEER</v>
      </c>
      <c r="AH688" s="101" t="str">
        <f t="shared" si="119"/>
        <v>210048 - Juan C. Berjes Ruiz</v>
      </c>
      <c r="AI688" s="102" t="str">
        <f t="shared" si="120"/>
        <v/>
      </c>
    </row>
    <row r="689" spans="1:35" ht="15.75" x14ac:dyDescent="0.25">
      <c r="A689" s="153">
        <v>602739</v>
      </c>
      <c r="B689" s="153" t="s">
        <v>933</v>
      </c>
      <c r="C689" s="153" t="s">
        <v>92</v>
      </c>
      <c r="D689" s="153" t="s">
        <v>89</v>
      </c>
      <c r="E689" s="153" t="s">
        <v>90</v>
      </c>
      <c r="F689" s="153" t="s">
        <v>53</v>
      </c>
      <c r="G689" s="153" t="s">
        <v>934</v>
      </c>
      <c r="H689" s="153" t="s">
        <v>558</v>
      </c>
      <c r="I689" s="153">
        <v>8</v>
      </c>
      <c r="J689" s="154">
        <v>45793</v>
      </c>
      <c r="K689" s="153" t="s">
        <v>91</v>
      </c>
      <c r="L689" s="153"/>
      <c r="M689" s="153"/>
      <c r="N689" s="153"/>
      <c r="O689" s="153" t="s">
        <v>92</v>
      </c>
      <c r="P689" s="153" t="s">
        <v>1221</v>
      </c>
      <c r="Q689" s="153"/>
      <c r="R689" s="153" t="s">
        <v>50</v>
      </c>
      <c r="S689" s="153" t="s">
        <v>92</v>
      </c>
      <c r="T689" s="153" t="s">
        <v>1318</v>
      </c>
      <c r="U689" s="137"/>
      <c r="V689" s="137"/>
      <c r="W689" s="137"/>
      <c r="X689" s="97" t="str">
        <f t="shared" si="110"/>
        <v>2021-017 - Plano Collin Creek Culvert Imp</v>
      </c>
      <c r="Y689" s="97" t="str">
        <f>IFERROR(VLOOKUP($D689,PM!$A:$H,2,FALSE),"")</f>
        <v>Adam H. Goode</v>
      </c>
      <c r="Z689" s="98">
        <f t="shared" si="111"/>
        <v>45793</v>
      </c>
      <c r="AA689" s="98" t="str">
        <f t="shared" si="112"/>
        <v>Friday</v>
      </c>
      <c r="AB689" s="99" t="str">
        <f t="shared" si="113"/>
        <v>05/12/2025 7:43 AM</v>
      </c>
      <c r="AC689" s="100">
        <f t="shared" si="114"/>
        <v>45789.530659722222</v>
      </c>
      <c r="AD689" s="100" t="str">
        <f t="shared" si="115"/>
        <v>Approved On Time</v>
      </c>
      <c r="AE689" s="101">
        <f t="shared" si="116"/>
        <v>8</v>
      </c>
      <c r="AF689" s="124" t="str">
        <f t="shared" si="117"/>
        <v/>
      </c>
      <c r="AG689" s="101" t="str">
        <f t="shared" si="118"/>
        <v>9000 100A - PROJECT MANAGER   ENGINEER</v>
      </c>
      <c r="AH689" s="101" t="str">
        <f t="shared" si="119"/>
        <v>210048 - Juan C. Berjes Ruiz</v>
      </c>
      <c r="AI689" s="102" t="str">
        <f t="shared" si="120"/>
        <v/>
      </c>
    </row>
    <row r="690" spans="1:35" ht="15.75" x14ac:dyDescent="0.25">
      <c r="A690" s="153">
        <v>602734</v>
      </c>
      <c r="B690" s="153" t="s">
        <v>935</v>
      </c>
      <c r="C690" s="153" t="s">
        <v>936</v>
      </c>
      <c r="D690" s="153" t="s">
        <v>89</v>
      </c>
      <c r="E690" s="153" t="s">
        <v>90</v>
      </c>
      <c r="F690" s="153" t="s">
        <v>1319</v>
      </c>
      <c r="G690" s="153" t="s">
        <v>1320</v>
      </c>
      <c r="H690" s="153" t="s">
        <v>558</v>
      </c>
      <c r="I690" s="153">
        <v>8</v>
      </c>
      <c r="J690" s="154">
        <v>45789</v>
      </c>
      <c r="K690" s="153" t="s">
        <v>91</v>
      </c>
      <c r="L690" s="153"/>
      <c r="M690" s="153" t="s">
        <v>937</v>
      </c>
      <c r="N690" s="153" t="s">
        <v>72</v>
      </c>
      <c r="O690" s="153" t="s">
        <v>92</v>
      </c>
      <c r="P690" s="153" t="s">
        <v>1221</v>
      </c>
      <c r="Q690" s="153"/>
      <c r="R690" s="153" t="s">
        <v>50</v>
      </c>
      <c r="S690" s="153" t="s">
        <v>92</v>
      </c>
      <c r="T690" s="153" t="s">
        <v>1321</v>
      </c>
      <c r="U690" s="137"/>
      <c r="V690" s="137"/>
      <c r="W690" s="137"/>
      <c r="X690" s="97" t="str">
        <f t="shared" si="110"/>
        <v>2021-017 - Plano Collin Creek Culvert Imp</v>
      </c>
      <c r="Y690" s="97" t="str">
        <f>IFERROR(VLOOKUP($D690,PM!$A:$H,2,FALSE),"")</f>
        <v>Adam H. Goode</v>
      </c>
      <c r="Z690" s="98">
        <f t="shared" si="111"/>
        <v>45789</v>
      </c>
      <c r="AA690" s="98" t="str">
        <f t="shared" si="112"/>
        <v>Monday</v>
      </c>
      <c r="AB690" s="99" t="str">
        <f t="shared" si="113"/>
        <v>05/12/2025 7:43 AM</v>
      </c>
      <c r="AC690" s="100">
        <f t="shared" si="114"/>
        <v>45789.530694444446</v>
      </c>
      <c r="AD690" s="100" t="str">
        <f t="shared" si="115"/>
        <v>Approved On Time</v>
      </c>
      <c r="AE690" s="101">
        <f t="shared" si="116"/>
        <v>8</v>
      </c>
      <c r="AF690" s="124" t="str">
        <f t="shared" si="117"/>
        <v/>
      </c>
      <c r="AG690" s="101" t="str">
        <f t="shared" si="118"/>
        <v>755 7002RB - PLANT OPERATOR AND DRIVERS</v>
      </c>
      <c r="AH690" s="101" t="str">
        <f t="shared" si="119"/>
        <v>240498 - Ruben Perez</v>
      </c>
      <c r="AI690" s="102" t="str">
        <f t="shared" si="120"/>
        <v>Concrete Batch Plant</v>
      </c>
    </row>
    <row r="691" spans="1:35" ht="15.75" x14ac:dyDescent="0.25">
      <c r="A691" s="153">
        <v>604325</v>
      </c>
      <c r="B691" s="153" t="s">
        <v>3131</v>
      </c>
      <c r="C691" s="153" t="s">
        <v>94</v>
      </c>
      <c r="D691" s="153" t="s">
        <v>95</v>
      </c>
      <c r="E691" s="153" t="s">
        <v>96</v>
      </c>
      <c r="F691" s="153" t="s">
        <v>53</v>
      </c>
      <c r="G691" s="153" t="s">
        <v>54</v>
      </c>
      <c r="H691" s="153" t="s">
        <v>558</v>
      </c>
      <c r="I691" s="153">
        <v>8</v>
      </c>
      <c r="J691" s="154">
        <v>45789</v>
      </c>
      <c r="K691" s="153" t="s">
        <v>91</v>
      </c>
      <c r="L691" s="153"/>
      <c r="M691" s="153"/>
      <c r="N691" s="153"/>
      <c r="O691" s="153" t="s">
        <v>94</v>
      </c>
      <c r="P691" s="153" t="s">
        <v>3132</v>
      </c>
      <c r="Q691" s="153"/>
      <c r="R691" s="153" t="s">
        <v>50</v>
      </c>
      <c r="S691" s="153" t="s">
        <v>94</v>
      </c>
      <c r="T691" s="153" t="s">
        <v>3133</v>
      </c>
      <c r="U691" s="137"/>
      <c r="V691" s="137"/>
      <c r="W691" s="137"/>
      <c r="X691" s="97" t="str">
        <f t="shared" si="110"/>
        <v>2024-004 - City of Dallas Sidewalk 2024</v>
      </c>
      <c r="Y691" s="97" t="str">
        <f>IFERROR(VLOOKUP($D691,PM!$A:$H,2,FALSE),"")</f>
        <v>Adam H. Goode</v>
      </c>
      <c r="Z691" s="98">
        <f t="shared" si="111"/>
        <v>45789</v>
      </c>
      <c r="AA691" s="98" t="str">
        <f t="shared" si="112"/>
        <v>Monday</v>
      </c>
      <c r="AB691" s="99" t="str">
        <f t="shared" si="113"/>
        <v>05/15/2025 10:59 AM</v>
      </c>
      <c r="AC691" s="100">
        <f t="shared" si="114"/>
        <v>45792.666192129633</v>
      </c>
      <c r="AD691" s="100" t="str">
        <f t="shared" si="115"/>
        <v>Approved On Time</v>
      </c>
      <c r="AE691" s="101">
        <f t="shared" si="116"/>
        <v>8</v>
      </c>
      <c r="AF691" s="124" t="str">
        <f t="shared" si="117"/>
        <v/>
      </c>
      <c r="AG691" s="101" t="str">
        <f t="shared" si="118"/>
        <v>9000 100A - PROJECT MANAGER ENGINEER</v>
      </c>
      <c r="AH691" s="101" t="str">
        <f t="shared" si="119"/>
        <v>210078 - Caleb L. Padgett</v>
      </c>
      <c r="AI691" s="102" t="str">
        <f t="shared" si="120"/>
        <v/>
      </c>
    </row>
    <row r="692" spans="1:35" ht="15.75" x14ac:dyDescent="0.25">
      <c r="A692" s="153">
        <v>604326</v>
      </c>
      <c r="B692" s="153" t="s">
        <v>3131</v>
      </c>
      <c r="C692" s="153" t="s">
        <v>94</v>
      </c>
      <c r="D692" s="153" t="s">
        <v>95</v>
      </c>
      <c r="E692" s="153" t="s">
        <v>96</v>
      </c>
      <c r="F692" s="153" t="s">
        <v>53</v>
      </c>
      <c r="G692" s="153" t="s">
        <v>54</v>
      </c>
      <c r="H692" s="153" t="s">
        <v>558</v>
      </c>
      <c r="I692" s="153">
        <v>8</v>
      </c>
      <c r="J692" s="154">
        <v>45790</v>
      </c>
      <c r="K692" s="153" t="s">
        <v>91</v>
      </c>
      <c r="L692" s="153"/>
      <c r="M692" s="153"/>
      <c r="N692" s="153"/>
      <c r="O692" s="153" t="s">
        <v>94</v>
      </c>
      <c r="P692" s="153" t="s">
        <v>3132</v>
      </c>
      <c r="Q692" s="153"/>
      <c r="R692" s="153" t="s">
        <v>50</v>
      </c>
      <c r="S692" s="153" t="s">
        <v>94</v>
      </c>
      <c r="T692" s="153" t="s">
        <v>3134</v>
      </c>
      <c r="U692" s="137"/>
      <c r="V692" s="137"/>
      <c r="W692" s="137"/>
      <c r="X692" s="97" t="str">
        <f t="shared" si="110"/>
        <v>2024-004 - City of Dallas Sidewalk 2024</v>
      </c>
      <c r="Y692" s="97" t="str">
        <f>IFERROR(VLOOKUP($D692,PM!$A:$H,2,FALSE),"")</f>
        <v>Adam H. Goode</v>
      </c>
      <c r="Z692" s="98">
        <f t="shared" si="111"/>
        <v>45790</v>
      </c>
      <c r="AA692" s="98" t="str">
        <f t="shared" si="112"/>
        <v>Tuesday</v>
      </c>
      <c r="AB692" s="99" t="str">
        <f t="shared" si="113"/>
        <v>05/15/2025 10:59 AM</v>
      </c>
      <c r="AC692" s="100">
        <f t="shared" si="114"/>
        <v>45792.666192129633</v>
      </c>
      <c r="AD692" s="100" t="str">
        <f t="shared" si="115"/>
        <v>Approved On Time</v>
      </c>
      <c r="AE692" s="101">
        <f t="shared" si="116"/>
        <v>8</v>
      </c>
      <c r="AF692" s="124" t="str">
        <f t="shared" si="117"/>
        <v/>
      </c>
      <c r="AG692" s="101" t="str">
        <f t="shared" si="118"/>
        <v>9000 100A - PROJECT MANAGER ENGINEER</v>
      </c>
      <c r="AH692" s="101" t="str">
        <f t="shared" si="119"/>
        <v>210078 - Caleb L. Padgett</v>
      </c>
      <c r="AI692" s="102" t="str">
        <f t="shared" si="120"/>
        <v/>
      </c>
    </row>
    <row r="693" spans="1:35" ht="15.75" x14ac:dyDescent="0.25">
      <c r="A693" s="153">
        <v>604327</v>
      </c>
      <c r="B693" s="153" t="s">
        <v>3131</v>
      </c>
      <c r="C693" s="153" t="s">
        <v>94</v>
      </c>
      <c r="D693" s="153" t="s">
        <v>95</v>
      </c>
      <c r="E693" s="153" t="s">
        <v>96</v>
      </c>
      <c r="F693" s="153" t="s">
        <v>53</v>
      </c>
      <c r="G693" s="153" t="s">
        <v>54</v>
      </c>
      <c r="H693" s="153" t="s">
        <v>558</v>
      </c>
      <c r="I693" s="153">
        <v>8</v>
      </c>
      <c r="J693" s="154">
        <v>45791</v>
      </c>
      <c r="K693" s="153" t="s">
        <v>91</v>
      </c>
      <c r="L693" s="153"/>
      <c r="M693" s="153"/>
      <c r="N693" s="153"/>
      <c r="O693" s="153" t="s">
        <v>94</v>
      </c>
      <c r="P693" s="153" t="s">
        <v>3132</v>
      </c>
      <c r="Q693" s="153"/>
      <c r="R693" s="153" t="s">
        <v>50</v>
      </c>
      <c r="S693" s="153" t="s">
        <v>94</v>
      </c>
      <c r="T693" s="153" t="s">
        <v>3135</v>
      </c>
      <c r="U693" s="137"/>
      <c r="V693" s="137"/>
      <c r="W693" s="137"/>
      <c r="X693" s="97" t="str">
        <f t="shared" si="110"/>
        <v>2024-004 - City of Dallas Sidewalk 2024</v>
      </c>
      <c r="Y693" s="97" t="str">
        <f>IFERROR(VLOOKUP($D693,PM!$A:$H,2,FALSE),"")</f>
        <v>Adam H. Goode</v>
      </c>
      <c r="Z693" s="98">
        <f t="shared" si="111"/>
        <v>45791</v>
      </c>
      <c r="AA693" s="98" t="str">
        <f t="shared" si="112"/>
        <v>Wednesday</v>
      </c>
      <c r="AB693" s="99" t="str">
        <f t="shared" si="113"/>
        <v>05/15/2025 10:59 AM</v>
      </c>
      <c r="AC693" s="100">
        <f t="shared" si="114"/>
        <v>45792.666192129633</v>
      </c>
      <c r="AD693" s="100" t="str">
        <f t="shared" si="115"/>
        <v>Approved On Time</v>
      </c>
      <c r="AE693" s="101">
        <f t="shared" si="116"/>
        <v>8</v>
      </c>
      <c r="AF693" s="124" t="str">
        <f t="shared" si="117"/>
        <v/>
      </c>
      <c r="AG693" s="101" t="str">
        <f t="shared" si="118"/>
        <v>9000 100A - PROJECT MANAGER ENGINEER</v>
      </c>
      <c r="AH693" s="101" t="str">
        <f t="shared" si="119"/>
        <v>210078 - Caleb L. Padgett</v>
      </c>
      <c r="AI693" s="102" t="str">
        <f t="shared" si="120"/>
        <v/>
      </c>
    </row>
    <row r="694" spans="1:35" ht="15.75" x14ac:dyDescent="0.25">
      <c r="A694" s="153">
        <v>604328</v>
      </c>
      <c r="B694" s="153" t="s">
        <v>3131</v>
      </c>
      <c r="C694" s="153" t="s">
        <v>94</v>
      </c>
      <c r="D694" s="153" t="s">
        <v>95</v>
      </c>
      <c r="E694" s="153" t="s">
        <v>96</v>
      </c>
      <c r="F694" s="153" t="s">
        <v>53</v>
      </c>
      <c r="G694" s="153" t="s">
        <v>54</v>
      </c>
      <c r="H694" s="153" t="s">
        <v>558</v>
      </c>
      <c r="I694" s="153">
        <v>8</v>
      </c>
      <c r="J694" s="154">
        <v>45792</v>
      </c>
      <c r="K694" s="153" t="s">
        <v>91</v>
      </c>
      <c r="L694" s="153"/>
      <c r="M694" s="153"/>
      <c r="N694" s="153"/>
      <c r="O694" s="153" t="s">
        <v>94</v>
      </c>
      <c r="P694" s="153" t="s">
        <v>3132</v>
      </c>
      <c r="Q694" s="153"/>
      <c r="R694" s="153" t="s">
        <v>50</v>
      </c>
      <c r="S694" s="153" t="s">
        <v>94</v>
      </c>
      <c r="T694" s="153" t="s">
        <v>3136</v>
      </c>
      <c r="U694" s="137"/>
      <c r="V694" s="137"/>
      <c r="W694" s="137"/>
      <c r="X694" s="97" t="str">
        <f t="shared" si="110"/>
        <v>2024-004 - City of Dallas Sidewalk 2024</v>
      </c>
      <c r="Y694" s="97" t="str">
        <f>IFERROR(VLOOKUP($D694,PM!$A:$H,2,FALSE),"")</f>
        <v>Adam H. Goode</v>
      </c>
      <c r="Z694" s="98">
        <f t="shared" si="111"/>
        <v>45792</v>
      </c>
      <c r="AA694" s="98" t="str">
        <f t="shared" si="112"/>
        <v>Thursday</v>
      </c>
      <c r="AB694" s="99" t="str">
        <f t="shared" si="113"/>
        <v>05/15/2025 10:59 AM</v>
      </c>
      <c r="AC694" s="100">
        <f t="shared" si="114"/>
        <v>45792.666192129633</v>
      </c>
      <c r="AD694" s="100" t="str">
        <f t="shared" si="115"/>
        <v>Approved On Time</v>
      </c>
      <c r="AE694" s="101">
        <f t="shared" si="116"/>
        <v>8</v>
      </c>
      <c r="AF694" s="124" t="str">
        <f t="shared" si="117"/>
        <v/>
      </c>
      <c r="AG694" s="101" t="str">
        <f t="shared" si="118"/>
        <v>9000 100A - PROJECT MANAGER ENGINEER</v>
      </c>
      <c r="AH694" s="101" t="str">
        <f t="shared" si="119"/>
        <v>210078 - Caleb L. Padgett</v>
      </c>
      <c r="AI694" s="102" t="str">
        <f t="shared" si="120"/>
        <v/>
      </c>
    </row>
    <row r="695" spans="1:35" ht="15.75" x14ac:dyDescent="0.25">
      <c r="A695" s="153">
        <v>604329</v>
      </c>
      <c r="B695" s="153" t="s">
        <v>3131</v>
      </c>
      <c r="C695" s="153" t="s">
        <v>94</v>
      </c>
      <c r="D695" s="153" t="s">
        <v>95</v>
      </c>
      <c r="E695" s="153" t="s">
        <v>96</v>
      </c>
      <c r="F695" s="153" t="s">
        <v>53</v>
      </c>
      <c r="G695" s="153" t="s">
        <v>54</v>
      </c>
      <c r="H695" s="153" t="s">
        <v>558</v>
      </c>
      <c r="I695" s="153">
        <v>8</v>
      </c>
      <c r="J695" s="154">
        <v>45793</v>
      </c>
      <c r="K695" s="153" t="s">
        <v>91</v>
      </c>
      <c r="L695" s="153"/>
      <c r="M695" s="153"/>
      <c r="N695" s="153"/>
      <c r="O695" s="153" t="s">
        <v>94</v>
      </c>
      <c r="P695" s="153" t="s">
        <v>3132</v>
      </c>
      <c r="Q695" s="153"/>
      <c r="R695" s="153" t="s">
        <v>50</v>
      </c>
      <c r="S695" s="153" t="s">
        <v>94</v>
      </c>
      <c r="T695" s="153" t="s">
        <v>3137</v>
      </c>
      <c r="U695" s="137"/>
      <c r="V695" s="137"/>
      <c r="W695" s="137"/>
      <c r="X695" s="97" t="str">
        <f t="shared" si="110"/>
        <v>2024-004 - City of Dallas Sidewalk 2024</v>
      </c>
      <c r="Y695" s="97" t="str">
        <f>IFERROR(VLOOKUP($D695,PM!$A:$H,2,FALSE),"")</f>
        <v>Adam H. Goode</v>
      </c>
      <c r="Z695" s="98">
        <f t="shared" si="111"/>
        <v>45793</v>
      </c>
      <c r="AA695" s="98" t="str">
        <f t="shared" si="112"/>
        <v>Friday</v>
      </c>
      <c r="AB695" s="99" t="str">
        <f t="shared" si="113"/>
        <v>05/15/2025 10:59 AM</v>
      </c>
      <c r="AC695" s="100">
        <f t="shared" si="114"/>
        <v>45792.666192129633</v>
      </c>
      <c r="AD695" s="100" t="str">
        <f t="shared" si="115"/>
        <v>Approved On Time</v>
      </c>
      <c r="AE695" s="101">
        <f t="shared" si="116"/>
        <v>8</v>
      </c>
      <c r="AF695" s="124" t="str">
        <f t="shared" si="117"/>
        <v/>
      </c>
      <c r="AG695" s="101" t="str">
        <f t="shared" si="118"/>
        <v>9000 100A - PROJECT MANAGER ENGINEER</v>
      </c>
      <c r="AH695" s="101" t="str">
        <f t="shared" si="119"/>
        <v>210078 - Caleb L. Padgett</v>
      </c>
      <c r="AI695" s="102" t="str">
        <f t="shared" si="120"/>
        <v/>
      </c>
    </row>
    <row r="696" spans="1:35" ht="15.75" x14ac:dyDescent="0.25">
      <c r="A696" s="153">
        <v>604320</v>
      </c>
      <c r="B696" s="153" t="s">
        <v>3138</v>
      </c>
      <c r="C696" s="153" t="s">
        <v>97</v>
      </c>
      <c r="D696" s="153" t="s">
        <v>95</v>
      </c>
      <c r="E696" s="153" t="s">
        <v>96</v>
      </c>
      <c r="F696" s="153" t="s">
        <v>53</v>
      </c>
      <c r="G696" s="153" t="s">
        <v>54</v>
      </c>
      <c r="H696" s="153" t="s">
        <v>558</v>
      </c>
      <c r="I696" s="153">
        <v>8</v>
      </c>
      <c r="J696" s="154">
        <v>45789</v>
      </c>
      <c r="K696" s="153" t="s">
        <v>91</v>
      </c>
      <c r="L696" s="153"/>
      <c r="M696" s="153"/>
      <c r="N696" s="153"/>
      <c r="O696" s="153" t="s">
        <v>97</v>
      </c>
      <c r="P696" s="153" t="s">
        <v>3139</v>
      </c>
      <c r="Q696" s="153"/>
      <c r="R696" s="153" t="s">
        <v>50</v>
      </c>
      <c r="S696" s="153" t="s">
        <v>94</v>
      </c>
      <c r="T696" s="153" t="s">
        <v>3140</v>
      </c>
      <c r="U696" s="137"/>
      <c r="V696" s="137"/>
      <c r="W696" s="137"/>
      <c r="X696" s="97" t="str">
        <f t="shared" si="110"/>
        <v>2024-004 - City of Dallas Sidewalk 2024</v>
      </c>
      <c r="Y696" s="97" t="str">
        <f>IFERROR(VLOOKUP($D696,PM!$A:$H,2,FALSE),"")</f>
        <v>Adam H. Goode</v>
      </c>
      <c r="Z696" s="98">
        <f t="shared" si="111"/>
        <v>45789</v>
      </c>
      <c r="AA696" s="98" t="str">
        <f t="shared" si="112"/>
        <v>Monday</v>
      </c>
      <c r="AB696" s="99" t="str">
        <f t="shared" si="113"/>
        <v>05/15/2025 10:52 AM</v>
      </c>
      <c r="AC696" s="100">
        <f t="shared" si="114"/>
        <v>45792.666307870371</v>
      </c>
      <c r="AD696" s="100" t="str">
        <f t="shared" si="115"/>
        <v>Approved On Time</v>
      </c>
      <c r="AE696" s="101">
        <f t="shared" si="116"/>
        <v>8</v>
      </c>
      <c r="AF696" s="124" t="str">
        <f t="shared" si="117"/>
        <v/>
      </c>
      <c r="AG696" s="101" t="str">
        <f t="shared" si="118"/>
        <v>9000 100A - PROJECT MANAGER ENGINEER</v>
      </c>
      <c r="AH696" s="101" t="str">
        <f t="shared" si="119"/>
        <v>210090 - PAXTON C. HAYS</v>
      </c>
      <c r="AI696" s="102" t="str">
        <f t="shared" si="120"/>
        <v/>
      </c>
    </row>
    <row r="697" spans="1:35" ht="15.75" x14ac:dyDescent="0.25">
      <c r="A697" s="153">
        <v>604321</v>
      </c>
      <c r="B697" s="153" t="s">
        <v>3138</v>
      </c>
      <c r="C697" s="153" t="s">
        <v>97</v>
      </c>
      <c r="D697" s="153" t="s">
        <v>95</v>
      </c>
      <c r="E697" s="153" t="s">
        <v>96</v>
      </c>
      <c r="F697" s="153" t="s">
        <v>53</v>
      </c>
      <c r="G697" s="153" t="s">
        <v>54</v>
      </c>
      <c r="H697" s="153" t="s">
        <v>558</v>
      </c>
      <c r="I697" s="153">
        <v>8</v>
      </c>
      <c r="J697" s="154">
        <v>45790</v>
      </c>
      <c r="K697" s="153" t="s">
        <v>91</v>
      </c>
      <c r="L697" s="153"/>
      <c r="M697" s="153"/>
      <c r="N697" s="153"/>
      <c r="O697" s="153" t="s">
        <v>97</v>
      </c>
      <c r="P697" s="153" t="s">
        <v>3139</v>
      </c>
      <c r="Q697" s="153"/>
      <c r="R697" s="153" t="s">
        <v>50</v>
      </c>
      <c r="S697" s="153" t="s">
        <v>94</v>
      </c>
      <c r="T697" s="153" t="s">
        <v>3141</v>
      </c>
      <c r="U697" s="137"/>
      <c r="V697" s="137"/>
      <c r="W697" s="137"/>
      <c r="X697" s="97" t="str">
        <f t="shared" si="110"/>
        <v>2024-004 - City of Dallas Sidewalk 2024</v>
      </c>
      <c r="Y697" s="97" t="str">
        <f>IFERROR(VLOOKUP($D697,PM!$A:$H,2,FALSE),"")</f>
        <v>Adam H. Goode</v>
      </c>
      <c r="Z697" s="98">
        <f t="shared" si="111"/>
        <v>45790</v>
      </c>
      <c r="AA697" s="98" t="str">
        <f t="shared" si="112"/>
        <v>Tuesday</v>
      </c>
      <c r="AB697" s="99" t="str">
        <f t="shared" si="113"/>
        <v>05/15/2025 10:52 AM</v>
      </c>
      <c r="AC697" s="100">
        <f t="shared" si="114"/>
        <v>45792.666307870371</v>
      </c>
      <c r="AD697" s="100" t="str">
        <f t="shared" si="115"/>
        <v>Approved On Time</v>
      </c>
      <c r="AE697" s="101">
        <f t="shared" si="116"/>
        <v>8</v>
      </c>
      <c r="AF697" s="124" t="str">
        <f t="shared" si="117"/>
        <v/>
      </c>
      <c r="AG697" s="101" t="str">
        <f t="shared" si="118"/>
        <v>9000 100A - PROJECT MANAGER ENGINEER</v>
      </c>
      <c r="AH697" s="101" t="str">
        <f t="shared" si="119"/>
        <v>210090 - PAXTON C. HAYS</v>
      </c>
      <c r="AI697" s="102" t="str">
        <f t="shared" si="120"/>
        <v/>
      </c>
    </row>
    <row r="698" spans="1:35" ht="15.75" x14ac:dyDescent="0.25">
      <c r="A698" s="153">
        <v>604322</v>
      </c>
      <c r="B698" s="153" t="s">
        <v>3138</v>
      </c>
      <c r="C698" s="153" t="s">
        <v>97</v>
      </c>
      <c r="D698" s="153" t="s">
        <v>95</v>
      </c>
      <c r="E698" s="153" t="s">
        <v>96</v>
      </c>
      <c r="F698" s="153" t="s">
        <v>53</v>
      </c>
      <c r="G698" s="153" t="s">
        <v>54</v>
      </c>
      <c r="H698" s="153" t="s">
        <v>558</v>
      </c>
      <c r="I698" s="153">
        <v>8</v>
      </c>
      <c r="J698" s="154">
        <v>45791</v>
      </c>
      <c r="K698" s="153" t="s">
        <v>91</v>
      </c>
      <c r="L698" s="153"/>
      <c r="M698" s="153"/>
      <c r="N698" s="153"/>
      <c r="O698" s="153" t="s">
        <v>97</v>
      </c>
      <c r="P698" s="153" t="s">
        <v>3139</v>
      </c>
      <c r="Q698" s="153"/>
      <c r="R698" s="153" t="s">
        <v>50</v>
      </c>
      <c r="S698" s="153" t="s">
        <v>94</v>
      </c>
      <c r="T698" s="153" t="s">
        <v>3142</v>
      </c>
      <c r="U698" s="137"/>
      <c r="V698" s="137"/>
      <c r="W698" s="137"/>
      <c r="X698" s="97" t="str">
        <f t="shared" si="110"/>
        <v>2024-004 - City of Dallas Sidewalk 2024</v>
      </c>
      <c r="Y698" s="97" t="str">
        <f>IFERROR(VLOOKUP($D698,PM!$A:$H,2,FALSE),"")</f>
        <v>Adam H. Goode</v>
      </c>
      <c r="Z698" s="98">
        <f t="shared" si="111"/>
        <v>45791</v>
      </c>
      <c r="AA698" s="98" t="str">
        <f t="shared" si="112"/>
        <v>Wednesday</v>
      </c>
      <c r="AB698" s="99" t="str">
        <f t="shared" si="113"/>
        <v>05/15/2025 10:52 AM</v>
      </c>
      <c r="AC698" s="100">
        <f t="shared" si="114"/>
        <v>45792.666307870371</v>
      </c>
      <c r="AD698" s="100" t="str">
        <f t="shared" si="115"/>
        <v>Approved On Time</v>
      </c>
      <c r="AE698" s="101">
        <f t="shared" si="116"/>
        <v>8</v>
      </c>
      <c r="AF698" s="124" t="str">
        <f t="shared" si="117"/>
        <v/>
      </c>
      <c r="AG698" s="101" t="str">
        <f t="shared" si="118"/>
        <v>9000 100A - PROJECT MANAGER ENGINEER</v>
      </c>
      <c r="AH698" s="101" t="str">
        <f t="shared" si="119"/>
        <v>210090 - PAXTON C. HAYS</v>
      </c>
      <c r="AI698" s="102" t="str">
        <f t="shared" si="120"/>
        <v/>
      </c>
    </row>
    <row r="699" spans="1:35" ht="15.75" x14ac:dyDescent="0.25">
      <c r="A699" s="153">
        <v>604323</v>
      </c>
      <c r="B699" s="153" t="s">
        <v>3138</v>
      </c>
      <c r="C699" s="153" t="s">
        <v>97</v>
      </c>
      <c r="D699" s="153" t="s">
        <v>95</v>
      </c>
      <c r="E699" s="153" t="s">
        <v>96</v>
      </c>
      <c r="F699" s="153" t="s">
        <v>53</v>
      </c>
      <c r="G699" s="153" t="s">
        <v>54</v>
      </c>
      <c r="H699" s="153" t="s">
        <v>558</v>
      </c>
      <c r="I699" s="153">
        <v>8</v>
      </c>
      <c r="J699" s="154">
        <v>45792</v>
      </c>
      <c r="K699" s="153" t="s">
        <v>91</v>
      </c>
      <c r="L699" s="153"/>
      <c r="M699" s="153"/>
      <c r="N699" s="153"/>
      <c r="O699" s="153" t="s">
        <v>97</v>
      </c>
      <c r="P699" s="153" t="s">
        <v>3139</v>
      </c>
      <c r="Q699" s="153"/>
      <c r="R699" s="153" t="s">
        <v>50</v>
      </c>
      <c r="S699" s="153" t="s">
        <v>94</v>
      </c>
      <c r="T699" s="153" t="s">
        <v>3143</v>
      </c>
      <c r="U699" s="137"/>
      <c r="V699" s="137"/>
      <c r="W699" s="137"/>
      <c r="X699" s="97" t="str">
        <f t="shared" si="110"/>
        <v>2024-004 - City of Dallas Sidewalk 2024</v>
      </c>
      <c r="Y699" s="97" t="str">
        <f>IFERROR(VLOOKUP($D699,PM!$A:$H,2,FALSE),"")</f>
        <v>Adam H. Goode</v>
      </c>
      <c r="Z699" s="98">
        <f t="shared" si="111"/>
        <v>45792</v>
      </c>
      <c r="AA699" s="98" t="str">
        <f t="shared" si="112"/>
        <v>Thursday</v>
      </c>
      <c r="AB699" s="99" t="str">
        <f t="shared" si="113"/>
        <v>05/15/2025 10:52 AM</v>
      </c>
      <c r="AC699" s="100">
        <f t="shared" si="114"/>
        <v>45792.666307870371</v>
      </c>
      <c r="AD699" s="100" t="str">
        <f t="shared" si="115"/>
        <v>Approved On Time</v>
      </c>
      <c r="AE699" s="101">
        <f t="shared" si="116"/>
        <v>8</v>
      </c>
      <c r="AF699" s="124" t="str">
        <f t="shared" si="117"/>
        <v/>
      </c>
      <c r="AG699" s="101" t="str">
        <f t="shared" si="118"/>
        <v>9000 100A - PROJECT MANAGER ENGINEER</v>
      </c>
      <c r="AH699" s="101" t="str">
        <f t="shared" si="119"/>
        <v>210090 - PAXTON C. HAYS</v>
      </c>
      <c r="AI699" s="102" t="str">
        <f t="shared" si="120"/>
        <v/>
      </c>
    </row>
    <row r="700" spans="1:35" ht="15.75" x14ac:dyDescent="0.25">
      <c r="A700" s="153">
        <v>604324</v>
      </c>
      <c r="B700" s="153" t="s">
        <v>3138</v>
      </c>
      <c r="C700" s="153" t="s">
        <v>97</v>
      </c>
      <c r="D700" s="153" t="s">
        <v>95</v>
      </c>
      <c r="E700" s="153" t="s">
        <v>96</v>
      </c>
      <c r="F700" s="153" t="s">
        <v>53</v>
      </c>
      <c r="G700" s="153" t="s">
        <v>54</v>
      </c>
      <c r="H700" s="153" t="s">
        <v>558</v>
      </c>
      <c r="I700" s="153">
        <v>8</v>
      </c>
      <c r="J700" s="154">
        <v>45793</v>
      </c>
      <c r="K700" s="153" t="s">
        <v>91</v>
      </c>
      <c r="L700" s="153"/>
      <c r="M700" s="153"/>
      <c r="N700" s="153"/>
      <c r="O700" s="153" t="s">
        <v>97</v>
      </c>
      <c r="P700" s="153" t="s">
        <v>3139</v>
      </c>
      <c r="Q700" s="153"/>
      <c r="R700" s="153" t="s">
        <v>50</v>
      </c>
      <c r="S700" s="153" t="s">
        <v>94</v>
      </c>
      <c r="T700" s="153" t="s">
        <v>3144</v>
      </c>
      <c r="U700" s="137"/>
      <c r="V700" s="137"/>
      <c r="W700" s="137"/>
      <c r="X700" s="97" t="str">
        <f t="shared" si="110"/>
        <v>2024-004 - City of Dallas Sidewalk 2024</v>
      </c>
      <c r="Y700" s="97" t="str">
        <f>IFERROR(VLOOKUP($D700,PM!$A:$H,2,FALSE),"")</f>
        <v>Adam H. Goode</v>
      </c>
      <c r="Z700" s="98">
        <f t="shared" si="111"/>
        <v>45793</v>
      </c>
      <c r="AA700" s="98" t="str">
        <f t="shared" si="112"/>
        <v>Friday</v>
      </c>
      <c r="AB700" s="99" t="str">
        <f t="shared" si="113"/>
        <v>05/15/2025 10:52 AM</v>
      </c>
      <c r="AC700" s="100">
        <f t="shared" si="114"/>
        <v>45792.666307870371</v>
      </c>
      <c r="AD700" s="100" t="str">
        <f t="shared" si="115"/>
        <v>Approved On Time</v>
      </c>
      <c r="AE700" s="101">
        <f t="shared" si="116"/>
        <v>8</v>
      </c>
      <c r="AF700" s="124" t="str">
        <f t="shared" si="117"/>
        <v/>
      </c>
      <c r="AG700" s="101" t="str">
        <f t="shared" si="118"/>
        <v>9000 100A - PROJECT MANAGER ENGINEER</v>
      </c>
      <c r="AH700" s="101" t="str">
        <f t="shared" si="119"/>
        <v>210090 - PAXTON C. HAYS</v>
      </c>
      <c r="AI700" s="102" t="str">
        <f t="shared" si="120"/>
        <v/>
      </c>
    </row>
    <row r="701" spans="1:35" ht="15.75" x14ac:dyDescent="0.25">
      <c r="A701" s="153">
        <v>602755</v>
      </c>
      <c r="B701" s="153" t="s">
        <v>559</v>
      </c>
      <c r="C701" s="153" t="s">
        <v>101</v>
      </c>
      <c r="D701" s="153" t="s">
        <v>102</v>
      </c>
      <c r="E701" s="153" t="s">
        <v>628</v>
      </c>
      <c r="F701" s="153" t="s">
        <v>53</v>
      </c>
      <c r="G701" s="153" t="s">
        <v>54</v>
      </c>
      <c r="H701" s="153" t="s">
        <v>558</v>
      </c>
      <c r="I701" s="153">
        <v>8</v>
      </c>
      <c r="J701" s="154">
        <v>45789</v>
      </c>
      <c r="K701" s="153" t="s">
        <v>91</v>
      </c>
      <c r="L701" s="153"/>
      <c r="M701" s="153"/>
      <c r="N701" s="153"/>
      <c r="O701" s="153" t="s">
        <v>101</v>
      </c>
      <c r="P701" s="153" t="s">
        <v>1322</v>
      </c>
      <c r="Q701" s="153"/>
      <c r="R701" s="153" t="s">
        <v>50</v>
      </c>
      <c r="S701" s="153" t="s">
        <v>101</v>
      </c>
      <c r="T701" s="153" t="s">
        <v>1323</v>
      </c>
      <c r="U701" s="137"/>
      <c r="V701" s="137"/>
      <c r="W701" s="137"/>
      <c r="X701" s="97" t="str">
        <f t="shared" si="110"/>
        <v>2023-006 - Tarrant SH183 Bridge</v>
      </c>
      <c r="Y701" s="97" t="str">
        <f>IFERROR(VLOOKUP($D701,PM!$A:$H,2,FALSE),"")</f>
        <v>Bikhyat Adhikari</v>
      </c>
      <c r="Z701" s="98">
        <f t="shared" si="111"/>
        <v>45789</v>
      </c>
      <c r="AA701" s="98" t="str">
        <f t="shared" si="112"/>
        <v>Monday</v>
      </c>
      <c r="AB701" s="99" t="str">
        <f t="shared" si="113"/>
        <v>05/12/2025 8:05 AM</v>
      </c>
      <c r="AC701" s="100">
        <f t="shared" si="114"/>
        <v>45789.545648148145</v>
      </c>
      <c r="AD701" s="100" t="str">
        <f t="shared" si="115"/>
        <v>Approved On Time</v>
      </c>
      <c r="AE701" s="101">
        <f t="shared" si="116"/>
        <v>8</v>
      </c>
      <c r="AF701" s="124" t="str">
        <f t="shared" si="117"/>
        <v/>
      </c>
      <c r="AG701" s="101" t="str">
        <f t="shared" si="118"/>
        <v>9000 100A - PROJECT MANAGER ENGINEER</v>
      </c>
      <c r="AH701" s="101" t="str">
        <f t="shared" si="119"/>
        <v>210077 - MICHAEL A. RIEDER</v>
      </c>
      <c r="AI701" s="102" t="str">
        <f t="shared" si="120"/>
        <v/>
      </c>
    </row>
    <row r="702" spans="1:35" ht="15.75" x14ac:dyDescent="0.25">
      <c r="A702" s="153">
        <v>602756</v>
      </c>
      <c r="B702" s="153" t="s">
        <v>559</v>
      </c>
      <c r="C702" s="153" t="s">
        <v>101</v>
      </c>
      <c r="D702" s="153" t="s">
        <v>102</v>
      </c>
      <c r="E702" s="153" t="s">
        <v>628</v>
      </c>
      <c r="F702" s="153" t="s">
        <v>53</v>
      </c>
      <c r="G702" s="153" t="s">
        <v>54</v>
      </c>
      <c r="H702" s="153" t="s">
        <v>558</v>
      </c>
      <c r="I702" s="153">
        <v>8</v>
      </c>
      <c r="J702" s="154">
        <v>45790</v>
      </c>
      <c r="K702" s="153" t="s">
        <v>91</v>
      </c>
      <c r="L702" s="153"/>
      <c r="M702" s="153"/>
      <c r="N702" s="153"/>
      <c r="O702" s="153" t="s">
        <v>101</v>
      </c>
      <c r="P702" s="153" t="s">
        <v>1322</v>
      </c>
      <c r="Q702" s="153"/>
      <c r="R702" s="153" t="s">
        <v>50</v>
      </c>
      <c r="S702" s="153" t="s">
        <v>101</v>
      </c>
      <c r="T702" s="153" t="s">
        <v>1324</v>
      </c>
      <c r="U702" s="137"/>
      <c r="V702" s="137"/>
      <c r="W702" s="137"/>
      <c r="X702" s="97" t="str">
        <f t="shared" si="110"/>
        <v>2023-006 - Tarrant SH183 Bridge</v>
      </c>
      <c r="Y702" s="97" t="str">
        <f>IFERROR(VLOOKUP($D702,PM!$A:$H,2,FALSE),"")</f>
        <v>Bikhyat Adhikari</v>
      </c>
      <c r="Z702" s="98">
        <f t="shared" si="111"/>
        <v>45790</v>
      </c>
      <c r="AA702" s="98" t="str">
        <f t="shared" si="112"/>
        <v>Tuesday</v>
      </c>
      <c r="AB702" s="99" t="str">
        <f t="shared" si="113"/>
        <v>05/12/2025 8:05 AM</v>
      </c>
      <c r="AC702" s="100">
        <f t="shared" si="114"/>
        <v>45789.545648148145</v>
      </c>
      <c r="AD702" s="100" t="str">
        <f t="shared" si="115"/>
        <v>Approved On Time</v>
      </c>
      <c r="AE702" s="101">
        <f t="shared" si="116"/>
        <v>8</v>
      </c>
      <c r="AF702" s="124" t="str">
        <f t="shared" si="117"/>
        <v/>
      </c>
      <c r="AG702" s="101" t="str">
        <f t="shared" si="118"/>
        <v>9000 100A - PROJECT MANAGER ENGINEER</v>
      </c>
      <c r="AH702" s="101" t="str">
        <f t="shared" si="119"/>
        <v>210077 - MICHAEL A. RIEDER</v>
      </c>
      <c r="AI702" s="102" t="str">
        <f t="shared" si="120"/>
        <v/>
      </c>
    </row>
    <row r="703" spans="1:35" ht="15.75" x14ac:dyDescent="0.25">
      <c r="A703" s="153">
        <v>602757</v>
      </c>
      <c r="B703" s="153" t="s">
        <v>559</v>
      </c>
      <c r="C703" s="153" t="s">
        <v>101</v>
      </c>
      <c r="D703" s="153" t="s">
        <v>102</v>
      </c>
      <c r="E703" s="153" t="s">
        <v>628</v>
      </c>
      <c r="F703" s="153" t="s">
        <v>53</v>
      </c>
      <c r="G703" s="153" t="s">
        <v>54</v>
      </c>
      <c r="H703" s="153" t="s">
        <v>558</v>
      </c>
      <c r="I703" s="153">
        <v>8</v>
      </c>
      <c r="J703" s="154">
        <v>45791</v>
      </c>
      <c r="K703" s="153" t="s">
        <v>91</v>
      </c>
      <c r="L703" s="153"/>
      <c r="M703" s="153"/>
      <c r="N703" s="153"/>
      <c r="O703" s="153" t="s">
        <v>101</v>
      </c>
      <c r="P703" s="153" t="s">
        <v>1322</v>
      </c>
      <c r="Q703" s="153"/>
      <c r="R703" s="153" t="s">
        <v>50</v>
      </c>
      <c r="S703" s="153" t="s">
        <v>101</v>
      </c>
      <c r="T703" s="153" t="s">
        <v>1325</v>
      </c>
      <c r="U703" s="137"/>
      <c r="V703" s="137"/>
      <c r="W703" s="137"/>
      <c r="X703" s="97" t="str">
        <f t="shared" si="110"/>
        <v>2023-006 - Tarrant SH183 Bridge</v>
      </c>
      <c r="Y703" s="97" t="str">
        <f>IFERROR(VLOOKUP($D703,PM!$A:$H,2,FALSE),"")</f>
        <v>Bikhyat Adhikari</v>
      </c>
      <c r="Z703" s="98">
        <f t="shared" si="111"/>
        <v>45791</v>
      </c>
      <c r="AA703" s="98" t="str">
        <f t="shared" si="112"/>
        <v>Wednesday</v>
      </c>
      <c r="AB703" s="99" t="str">
        <f t="shared" si="113"/>
        <v>05/12/2025 8:05 AM</v>
      </c>
      <c r="AC703" s="100">
        <f t="shared" si="114"/>
        <v>45789.545648148145</v>
      </c>
      <c r="AD703" s="100" t="str">
        <f t="shared" si="115"/>
        <v>Approved On Time</v>
      </c>
      <c r="AE703" s="101">
        <f t="shared" si="116"/>
        <v>8</v>
      </c>
      <c r="AF703" s="124" t="str">
        <f t="shared" si="117"/>
        <v/>
      </c>
      <c r="AG703" s="101" t="str">
        <f t="shared" si="118"/>
        <v>9000 100A - PROJECT MANAGER ENGINEER</v>
      </c>
      <c r="AH703" s="101" t="str">
        <f t="shared" si="119"/>
        <v>210077 - MICHAEL A. RIEDER</v>
      </c>
      <c r="AI703" s="102" t="str">
        <f t="shared" si="120"/>
        <v/>
      </c>
    </row>
    <row r="704" spans="1:35" ht="15.75" x14ac:dyDescent="0.25">
      <c r="A704" s="153">
        <v>602758</v>
      </c>
      <c r="B704" s="153" t="s">
        <v>559</v>
      </c>
      <c r="C704" s="153" t="s">
        <v>101</v>
      </c>
      <c r="D704" s="153" t="s">
        <v>102</v>
      </c>
      <c r="E704" s="153" t="s">
        <v>628</v>
      </c>
      <c r="F704" s="153" t="s">
        <v>864</v>
      </c>
      <c r="G704" s="153" t="s">
        <v>864</v>
      </c>
      <c r="H704" s="153" t="s">
        <v>558</v>
      </c>
      <c r="I704" s="153">
        <v>8</v>
      </c>
      <c r="J704" s="154">
        <v>45792</v>
      </c>
      <c r="K704" s="153" t="s">
        <v>91</v>
      </c>
      <c r="L704" s="153"/>
      <c r="M704" s="153"/>
      <c r="N704" s="153"/>
      <c r="O704" s="153" t="s">
        <v>101</v>
      </c>
      <c r="P704" s="153" t="s">
        <v>1322</v>
      </c>
      <c r="Q704" s="153"/>
      <c r="R704" s="153" t="s">
        <v>50</v>
      </c>
      <c r="S704" s="153" t="s">
        <v>101</v>
      </c>
      <c r="T704" s="153" t="s">
        <v>1326</v>
      </c>
      <c r="U704" s="137"/>
      <c r="V704" s="137"/>
      <c r="W704" s="137"/>
      <c r="X704" s="97" t="str">
        <f t="shared" si="110"/>
        <v>2023-006 - Tarrant SH183 Bridge</v>
      </c>
      <c r="Y704" s="97" t="str">
        <f>IFERROR(VLOOKUP($D704,PM!$A:$H,2,FALSE),"")</f>
        <v>Bikhyat Adhikari</v>
      </c>
      <c r="Z704" s="98">
        <f t="shared" si="111"/>
        <v>45792</v>
      </c>
      <c r="AA704" s="98" t="str">
        <f t="shared" si="112"/>
        <v>Thursday</v>
      </c>
      <c r="AB704" s="99" t="str">
        <f t="shared" si="113"/>
        <v>05/12/2025 8:05 AM</v>
      </c>
      <c r="AC704" s="100">
        <f t="shared" si="114"/>
        <v>45789.545648148145</v>
      </c>
      <c r="AD704" s="100" t="str">
        <f t="shared" si="115"/>
        <v>Approved On Time</v>
      </c>
      <c r="AE704" s="101">
        <f t="shared" si="116"/>
        <v>8</v>
      </c>
      <c r="AF704" s="124" t="str">
        <f t="shared" si="117"/>
        <v/>
      </c>
      <c r="AG704" s="101" t="str">
        <f t="shared" si="118"/>
        <v>PTO - PTO</v>
      </c>
      <c r="AH704" s="101" t="str">
        <f t="shared" si="119"/>
        <v>210077 - MICHAEL A. RIEDER</v>
      </c>
      <c r="AI704" s="102" t="str">
        <f t="shared" si="120"/>
        <v/>
      </c>
    </row>
    <row r="705" spans="1:35" ht="15.75" x14ac:dyDescent="0.25">
      <c r="A705" s="153">
        <v>602759</v>
      </c>
      <c r="B705" s="153" t="s">
        <v>559</v>
      </c>
      <c r="C705" s="153" t="s">
        <v>101</v>
      </c>
      <c r="D705" s="153" t="s">
        <v>102</v>
      </c>
      <c r="E705" s="153" t="s">
        <v>628</v>
      </c>
      <c r="F705" s="153" t="s">
        <v>864</v>
      </c>
      <c r="G705" s="153" t="s">
        <v>864</v>
      </c>
      <c r="H705" s="153" t="s">
        <v>558</v>
      </c>
      <c r="I705" s="153">
        <v>8</v>
      </c>
      <c r="J705" s="154">
        <v>45793</v>
      </c>
      <c r="K705" s="153" t="s">
        <v>91</v>
      </c>
      <c r="L705" s="153"/>
      <c r="M705" s="153"/>
      <c r="N705" s="153"/>
      <c r="O705" s="153" t="s">
        <v>101</v>
      </c>
      <c r="P705" s="153" t="s">
        <v>1322</v>
      </c>
      <c r="Q705" s="153"/>
      <c r="R705" s="153" t="s">
        <v>50</v>
      </c>
      <c r="S705" s="153" t="s">
        <v>101</v>
      </c>
      <c r="T705" s="153" t="s">
        <v>1327</v>
      </c>
      <c r="U705" s="137"/>
      <c r="V705" s="137"/>
      <c r="W705" s="137"/>
      <c r="X705" s="97" t="str">
        <f t="shared" si="110"/>
        <v>2023-006 - Tarrant SH183 Bridge</v>
      </c>
      <c r="Y705" s="97" t="str">
        <f>IFERROR(VLOOKUP($D705,PM!$A:$H,2,FALSE),"")</f>
        <v>Bikhyat Adhikari</v>
      </c>
      <c r="Z705" s="98">
        <f t="shared" si="111"/>
        <v>45793</v>
      </c>
      <c r="AA705" s="98" t="str">
        <f t="shared" si="112"/>
        <v>Friday</v>
      </c>
      <c r="AB705" s="99" t="str">
        <f t="shared" si="113"/>
        <v>05/12/2025 8:05 AM</v>
      </c>
      <c r="AC705" s="100">
        <f t="shared" si="114"/>
        <v>45789.545648148145</v>
      </c>
      <c r="AD705" s="100" t="str">
        <f t="shared" si="115"/>
        <v>Approved On Time</v>
      </c>
      <c r="AE705" s="101">
        <f t="shared" si="116"/>
        <v>8</v>
      </c>
      <c r="AF705" s="124" t="str">
        <f t="shared" si="117"/>
        <v/>
      </c>
      <c r="AG705" s="101" t="str">
        <f t="shared" si="118"/>
        <v>PTO - PTO</v>
      </c>
      <c r="AH705" s="101" t="str">
        <f t="shared" si="119"/>
        <v>210077 - MICHAEL A. RIEDER</v>
      </c>
      <c r="AI705" s="102" t="str">
        <f t="shared" si="120"/>
        <v/>
      </c>
    </row>
    <row r="706" spans="1:35" ht="15.75" x14ac:dyDescent="0.25">
      <c r="A706" s="153">
        <v>603364</v>
      </c>
      <c r="B706" s="153" t="s">
        <v>1101</v>
      </c>
      <c r="C706" s="153" t="s">
        <v>1102</v>
      </c>
      <c r="D706" s="153" t="s">
        <v>102</v>
      </c>
      <c r="E706" s="153" t="s">
        <v>628</v>
      </c>
      <c r="F706" s="153" t="s">
        <v>57</v>
      </c>
      <c r="G706" s="153" t="s">
        <v>1066</v>
      </c>
      <c r="H706" s="153" t="s">
        <v>558</v>
      </c>
      <c r="I706" s="153">
        <v>1.5</v>
      </c>
      <c r="J706" s="154">
        <v>45789</v>
      </c>
      <c r="K706" s="153" t="s">
        <v>91</v>
      </c>
      <c r="L706" s="153"/>
      <c r="M706" s="153" t="s">
        <v>128</v>
      </c>
      <c r="N706" s="153" t="s">
        <v>64</v>
      </c>
      <c r="O706" s="153" t="s">
        <v>101</v>
      </c>
      <c r="P706" s="153" t="s">
        <v>1507</v>
      </c>
      <c r="Q706" s="153"/>
      <c r="R706" s="153" t="s">
        <v>50</v>
      </c>
      <c r="S706" s="153" t="s">
        <v>101</v>
      </c>
      <c r="T706" s="153" t="s">
        <v>1508</v>
      </c>
      <c r="U706" s="137"/>
      <c r="V706" s="137"/>
      <c r="W706" s="137"/>
      <c r="X706" s="97" t="str">
        <f t="shared" si="110"/>
        <v>2023-006 - Tarrant SH183 Bridge</v>
      </c>
      <c r="Y706" s="97" t="str">
        <f>IFERROR(VLOOKUP($D706,PM!$A:$H,2,FALSE),"")</f>
        <v>Bikhyat Adhikari</v>
      </c>
      <c r="Z706" s="98">
        <f t="shared" si="111"/>
        <v>45789</v>
      </c>
      <c r="AA706" s="98" t="str">
        <f t="shared" si="112"/>
        <v>Monday</v>
      </c>
      <c r="AB706" s="99" t="str">
        <f t="shared" si="113"/>
        <v>05/13/2025 7:35 AM</v>
      </c>
      <c r="AC706" s="100">
        <f t="shared" si="114"/>
        <v>45790.524780092594</v>
      </c>
      <c r="AD706" s="100" t="str">
        <f t="shared" si="115"/>
        <v>Approved On Time</v>
      </c>
      <c r="AE706" s="101">
        <f t="shared" si="116"/>
        <v>1.5</v>
      </c>
      <c r="AF706" s="124" t="str">
        <f t="shared" si="117"/>
        <v/>
      </c>
      <c r="AG706" s="101" t="str">
        <f t="shared" si="118"/>
        <v>502 6001B - Ragle Traffic Control</v>
      </c>
      <c r="AH706" s="101" t="str">
        <f t="shared" si="119"/>
        <v>240664 - Eduardo D. Alvarado</v>
      </c>
      <c r="AI706" s="102" t="str">
        <f t="shared" si="120"/>
        <v>Roberto Lumbreras's Crew</v>
      </c>
    </row>
    <row r="707" spans="1:35" ht="15.75" x14ac:dyDescent="0.25">
      <c r="A707" s="153">
        <v>602761</v>
      </c>
      <c r="B707" s="153" t="s">
        <v>981</v>
      </c>
      <c r="C707" s="153" t="s">
        <v>104</v>
      </c>
      <c r="D707" s="153" t="s">
        <v>102</v>
      </c>
      <c r="E707" s="153" t="s">
        <v>628</v>
      </c>
      <c r="F707" s="153" t="s">
        <v>53</v>
      </c>
      <c r="G707" s="153" t="s">
        <v>54</v>
      </c>
      <c r="H707" s="153" t="s">
        <v>558</v>
      </c>
      <c r="I707" s="153">
        <v>8</v>
      </c>
      <c r="J707" s="154">
        <v>45789</v>
      </c>
      <c r="K707" s="153" t="s">
        <v>91</v>
      </c>
      <c r="L707" s="153"/>
      <c r="M707" s="153"/>
      <c r="N707" s="153"/>
      <c r="O707" s="153" t="s">
        <v>104</v>
      </c>
      <c r="P707" s="153" t="s">
        <v>1328</v>
      </c>
      <c r="Q707" s="153"/>
      <c r="R707" s="153" t="s">
        <v>50</v>
      </c>
      <c r="S707" s="153" t="s">
        <v>101</v>
      </c>
      <c r="T707" s="153" t="s">
        <v>1329</v>
      </c>
      <c r="U707" s="137"/>
      <c r="V707" s="137"/>
      <c r="W707" s="137"/>
      <c r="X707" s="97" t="str">
        <f t="shared" si="110"/>
        <v>2023-006 - Tarrant SH183 Bridge</v>
      </c>
      <c r="Y707" s="97" t="str">
        <f>IFERROR(VLOOKUP($D707,PM!$A:$H,2,FALSE),"")</f>
        <v>Bikhyat Adhikari</v>
      </c>
      <c r="Z707" s="98">
        <f t="shared" si="111"/>
        <v>45789</v>
      </c>
      <c r="AA707" s="98" t="str">
        <f t="shared" si="112"/>
        <v>Monday</v>
      </c>
      <c r="AB707" s="99" t="str">
        <f t="shared" si="113"/>
        <v>05/12/2025 8:10 AM</v>
      </c>
      <c r="AC707" s="100">
        <f t="shared" si="114"/>
        <v>45789.554143518515</v>
      </c>
      <c r="AD707" s="100" t="str">
        <f t="shared" si="115"/>
        <v>Approved On Time</v>
      </c>
      <c r="AE707" s="101">
        <f t="shared" si="116"/>
        <v>8</v>
      </c>
      <c r="AF707" s="124" t="str">
        <f t="shared" si="117"/>
        <v/>
      </c>
      <c r="AG707" s="101" t="str">
        <f t="shared" si="118"/>
        <v>9000 100A - PROJECT MANAGER ENGINEER</v>
      </c>
      <c r="AH707" s="101" t="str">
        <f t="shared" si="119"/>
        <v>210068 - Jorge L. Martinez</v>
      </c>
      <c r="AI707" s="102" t="str">
        <f t="shared" si="120"/>
        <v/>
      </c>
    </row>
    <row r="708" spans="1:35" ht="15.75" x14ac:dyDescent="0.25">
      <c r="A708" s="153">
        <v>602762</v>
      </c>
      <c r="B708" s="153" t="s">
        <v>981</v>
      </c>
      <c r="C708" s="153" t="s">
        <v>104</v>
      </c>
      <c r="D708" s="153" t="s">
        <v>102</v>
      </c>
      <c r="E708" s="153" t="s">
        <v>628</v>
      </c>
      <c r="F708" s="153" t="s">
        <v>53</v>
      </c>
      <c r="G708" s="153" t="s">
        <v>54</v>
      </c>
      <c r="H708" s="153" t="s">
        <v>558</v>
      </c>
      <c r="I708" s="153">
        <v>8</v>
      </c>
      <c r="J708" s="154">
        <v>45790</v>
      </c>
      <c r="K708" s="153" t="s">
        <v>91</v>
      </c>
      <c r="L708" s="153"/>
      <c r="M708" s="153"/>
      <c r="N708" s="153"/>
      <c r="O708" s="153" t="s">
        <v>104</v>
      </c>
      <c r="P708" s="153" t="s">
        <v>1328</v>
      </c>
      <c r="Q708" s="153"/>
      <c r="R708" s="153" t="s">
        <v>50</v>
      </c>
      <c r="S708" s="153" t="s">
        <v>101</v>
      </c>
      <c r="T708" s="153" t="s">
        <v>1330</v>
      </c>
      <c r="U708" s="137"/>
      <c r="V708" s="137"/>
      <c r="W708" s="137"/>
      <c r="X708" s="97" t="str">
        <f t="shared" si="110"/>
        <v>2023-006 - Tarrant SH183 Bridge</v>
      </c>
      <c r="Y708" s="97" t="str">
        <f>IFERROR(VLOOKUP($D708,PM!$A:$H,2,FALSE),"")</f>
        <v>Bikhyat Adhikari</v>
      </c>
      <c r="Z708" s="98">
        <f t="shared" si="111"/>
        <v>45790</v>
      </c>
      <c r="AA708" s="98" t="str">
        <f t="shared" si="112"/>
        <v>Tuesday</v>
      </c>
      <c r="AB708" s="99" t="str">
        <f t="shared" si="113"/>
        <v>05/12/2025 8:10 AM</v>
      </c>
      <c r="AC708" s="100">
        <f t="shared" si="114"/>
        <v>45789.554143518515</v>
      </c>
      <c r="AD708" s="100" t="str">
        <f t="shared" si="115"/>
        <v>Approved On Time</v>
      </c>
      <c r="AE708" s="101">
        <f t="shared" si="116"/>
        <v>8</v>
      </c>
      <c r="AF708" s="124" t="str">
        <f t="shared" si="117"/>
        <v/>
      </c>
      <c r="AG708" s="101" t="str">
        <f t="shared" si="118"/>
        <v>9000 100A - PROJECT MANAGER ENGINEER</v>
      </c>
      <c r="AH708" s="101" t="str">
        <f t="shared" si="119"/>
        <v>210068 - Jorge L. Martinez</v>
      </c>
      <c r="AI708" s="102" t="str">
        <f t="shared" si="120"/>
        <v/>
      </c>
    </row>
    <row r="709" spans="1:35" ht="15.75" x14ac:dyDescent="0.25">
      <c r="A709" s="153">
        <v>602763</v>
      </c>
      <c r="B709" s="153" t="s">
        <v>981</v>
      </c>
      <c r="C709" s="153" t="s">
        <v>104</v>
      </c>
      <c r="D709" s="153" t="s">
        <v>102</v>
      </c>
      <c r="E709" s="153" t="s">
        <v>628</v>
      </c>
      <c r="F709" s="153" t="s">
        <v>53</v>
      </c>
      <c r="G709" s="153" t="s">
        <v>54</v>
      </c>
      <c r="H709" s="153" t="s">
        <v>558</v>
      </c>
      <c r="I709" s="153">
        <v>8</v>
      </c>
      <c r="J709" s="154">
        <v>45791</v>
      </c>
      <c r="K709" s="153" t="s">
        <v>91</v>
      </c>
      <c r="L709" s="153"/>
      <c r="M709" s="153"/>
      <c r="N709" s="153"/>
      <c r="O709" s="153" t="s">
        <v>104</v>
      </c>
      <c r="P709" s="153" t="s">
        <v>1328</v>
      </c>
      <c r="Q709" s="153"/>
      <c r="R709" s="153" t="s">
        <v>50</v>
      </c>
      <c r="S709" s="153" t="s">
        <v>101</v>
      </c>
      <c r="T709" s="153" t="s">
        <v>1331</v>
      </c>
      <c r="U709" s="137"/>
      <c r="V709" s="137"/>
      <c r="W709" s="137"/>
      <c r="X709" s="97" t="str">
        <f t="shared" si="110"/>
        <v>2023-006 - Tarrant SH183 Bridge</v>
      </c>
      <c r="Y709" s="97" t="str">
        <f>IFERROR(VLOOKUP($D709,PM!$A:$H,2,FALSE),"")</f>
        <v>Bikhyat Adhikari</v>
      </c>
      <c r="Z709" s="98">
        <f t="shared" si="111"/>
        <v>45791</v>
      </c>
      <c r="AA709" s="98" t="str">
        <f t="shared" si="112"/>
        <v>Wednesday</v>
      </c>
      <c r="AB709" s="99" t="str">
        <f t="shared" si="113"/>
        <v>05/12/2025 8:10 AM</v>
      </c>
      <c r="AC709" s="100">
        <f t="shared" si="114"/>
        <v>45789.554143518515</v>
      </c>
      <c r="AD709" s="100" t="str">
        <f t="shared" si="115"/>
        <v>Approved On Time</v>
      </c>
      <c r="AE709" s="101">
        <f t="shared" si="116"/>
        <v>8</v>
      </c>
      <c r="AF709" s="124" t="str">
        <f t="shared" si="117"/>
        <v/>
      </c>
      <c r="AG709" s="101" t="str">
        <f t="shared" si="118"/>
        <v>9000 100A - PROJECT MANAGER ENGINEER</v>
      </c>
      <c r="AH709" s="101" t="str">
        <f t="shared" si="119"/>
        <v>210068 - Jorge L. Martinez</v>
      </c>
      <c r="AI709" s="102" t="str">
        <f t="shared" si="120"/>
        <v/>
      </c>
    </row>
    <row r="710" spans="1:35" ht="15.75" x14ac:dyDescent="0.25">
      <c r="A710" s="153">
        <v>602764</v>
      </c>
      <c r="B710" s="153" t="s">
        <v>981</v>
      </c>
      <c r="C710" s="153" t="s">
        <v>104</v>
      </c>
      <c r="D710" s="153" t="s">
        <v>102</v>
      </c>
      <c r="E710" s="153" t="s">
        <v>628</v>
      </c>
      <c r="F710" s="153" t="s">
        <v>53</v>
      </c>
      <c r="G710" s="153" t="s">
        <v>54</v>
      </c>
      <c r="H710" s="153" t="s">
        <v>558</v>
      </c>
      <c r="I710" s="153">
        <v>8</v>
      </c>
      <c r="J710" s="154">
        <v>45792</v>
      </c>
      <c r="K710" s="153" t="s">
        <v>91</v>
      </c>
      <c r="L710" s="153"/>
      <c r="M710" s="153"/>
      <c r="N710" s="153"/>
      <c r="O710" s="153" t="s">
        <v>104</v>
      </c>
      <c r="P710" s="153" t="s">
        <v>1328</v>
      </c>
      <c r="Q710" s="153"/>
      <c r="R710" s="153" t="s">
        <v>50</v>
      </c>
      <c r="S710" s="153" t="s">
        <v>101</v>
      </c>
      <c r="T710" s="153" t="s">
        <v>1332</v>
      </c>
      <c r="U710" s="137"/>
      <c r="V710" s="137"/>
      <c r="W710" s="137"/>
      <c r="X710" s="97" t="str">
        <f t="shared" si="110"/>
        <v>2023-006 - Tarrant SH183 Bridge</v>
      </c>
      <c r="Y710" s="97" t="str">
        <f>IFERROR(VLOOKUP($D710,PM!$A:$H,2,FALSE),"")</f>
        <v>Bikhyat Adhikari</v>
      </c>
      <c r="Z710" s="98">
        <f t="shared" si="111"/>
        <v>45792</v>
      </c>
      <c r="AA710" s="98" t="str">
        <f t="shared" si="112"/>
        <v>Thursday</v>
      </c>
      <c r="AB710" s="99" t="str">
        <f t="shared" si="113"/>
        <v>05/12/2025 8:10 AM</v>
      </c>
      <c r="AC710" s="100">
        <f t="shared" si="114"/>
        <v>45789.554143518515</v>
      </c>
      <c r="AD710" s="100" t="str">
        <f t="shared" si="115"/>
        <v>Approved On Time</v>
      </c>
      <c r="AE710" s="101">
        <f t="shared" si="116"/>
        <v>8</v>
      </c>
      <c r="AF710" s="124" t="str">
        <f t="shared" si="117"/>
        <v/>
      </c>
      <c r="AG710" s="101" t="str">
        <f t="shared" si="118"/>
        <v>9000 100A - PROJECT MANAGER ENGINEER</v>
      </c>
      <c r="AH710" s="101" t="str">
        <f t="shared" si="119"/>
        <v>210068 - Jorge L. Martinez</v>
      </c>
      <c r="AI710" s="102" t="str">
        <f t="shared" si="120"/>
        <v/>
      </c>
    </row>
    <row r="711" spans="1:35" ht="15.75" x14ac:dyDescent="0.25">
      <c r="A711" s="153">
        <v>602765</v>
      </c>
      <c r="B711" s="153" t="s">
        <v>981</v>
      </c>
      <c r="C711" s="153" t="s">
        <v>104</v>
      </c>
      <c r="D711" s="153" t="s">
        <v>102</v>
      </c>
      <c r="E711" s="153" t="s">
        <v>628</v>
      </c>
      <c r="F711" s="153" t="s">
        <v>53</v>
      </c>
      <c r="G711" s="153" t="s">
        <v>54</v>
      </c>
      <c r="H711" s="153" t="s">
        <v>558</v>
      </c>
      <c r="I711" s="153">
        <v>8</v>
      </c>
      <c r="J711" s="154">
        <v>45793</v>
      </c>
      <c r="K711" s="153" t="s">
        <v>91</v>
      </c>
      <c r="L711" s="153"/>
      <c r="M711" s="153"/>
      <c r="N711" s="153"/>
      <c r="O711" s="153" t="s">
        <v>104</v>
      </c>
      <c r="P711" s="153" t="s">
        <v>1328</v>
      </c>
      <c r="Q711" s="153"/>
      <c r="R711" s="153" t="s">
        <v>50</v>
      </c>
      <c r="S711" s="153" t="s">
        <v>101</v>
      </c>
      <c r="T711" s="153" t="s">
        <v>1333</v>
      </c>
      <c r="U711" s="137"/>
      <c r="V711" s="137"/>
      <c r="W711" s="137"/>
      <c r="X711" s="97" t="str">
        <f t="shared" ref="X711:X774" si="121">$D711&amp;" - "&amp;$E711</f>
        <v>2023-006 - Tarrant SH183 Bridge</v>
      </c>
      <c r="Y711" s="97" t="str">
        <f>IFERROR(VLOOKUP($D711,PM!$A:$H,2,FALSE),"")</f>
        <v>Bikhyat Adhikari</v>
      </c>
      <c r="Z711" s="98">
        <f t="shared" ref="Z711:Z774" si="122">$J711</f>
        <v>45793</v>
      </c>
      <c r="AA711" s="98" t="str">
        <f t="shared" ref="AA711:AA774" si="123">TEXT($J711,"dddd")</f>
        <v>Friday</v>
      </c>
      <c r="AB711" s="99" t="str">
        <f t="shared" ref="AB711:AB774" si="124">TEXT(DATE(MID($P711,7,4), LEFT($P711,2), MID($P711,4,2)) + TIME(LEFT(MID($P711,13,5),2), RIGHT(MID($P711,13,5),2), 0), "MM/DD/YYYY h:mm AM/PM")</f>
        <v>05/12/2025 8:10 AM</v>
      </c>
      <c r="AC711" s="100">
        <f t="shared" ref="AC711:AC774" si="125">IFERROR(DATE(LEFT($T711,4), MID($T711,6,2), MID($T711,9,2)) + TIME(MID($T711,12,2), MID($T711,15,2), MID($T711,18,2)),"")</f>
        <v>45789.554143518515</v>
      </c>
      <c r="AD711" s="100" t="str">
        <f t="shared" ref="AD711:AD774" si="126">IF(OR($AB711="1/1/01 12:00 AM", $AB711=""), "Not Approved", IF(VALUE($AB711) &lt;= (VALUE($AC711) + 1 + TIME(9, 0, 0)), "Approved On Time", "Not Approved On Time"))</f>
        <v>Approved On Time</v>
      </c>
      <c r="AE711" s="101">
        <f t="shared" ref="AE711:AE774" si="127">$I711</f>
        <v>8</v>
      </c>
      <c r="AF711" s="124" t="str">
        <f t="shared" ref="AF711:AF774" si="128">IF(SUMIF($X$6:$X$2297, "*", $AI$6:$AI$2297) &gt; 0, SUMIFS($AI$6:$AI$2297, $X$6:$X$2297, "Approved On Time") / SUMIF($X$6:$X$2297, "*", $AI$6:$AI$2297), "")</f>
        <v/>
      </c>
      <c r="AG711" s="101" t="str">
        <f t="shared" ref="AG711:AG774" si="129">$F711&amp;" - "&amp;G711</f>
        <v>9000 100A - PROJECT MANAGER ENGINEER</v>
      </c>
      <c r="AH711" s="101" t="str">
        <f t="shared" ref="AH711:AH774" si="130">$B711&amp;" - "&amp;$C711</f>
        <v>210068 - Jorge L. Martinez</v>
      </c>
      <c r="AI711" s="102" t="str">
        <f t="shared" ref="AI711:AI774" si="131">IF($M711="","",$M711)</f>
        <v/>
      </c>
    </row>
    <row r="712" spans="1:35" ht="15.75" x14ac:dyDescent="0.25">
      <c r="A712" s="153">
        <v>603426</v>
      </c>
      <c r="B712" s="153" t="s">
        <v>1491</v>
      </c>
      <c r="C712" s="153" t="s">
        <v>1492</v>
      </c>
      <c r="D712" s="153" t="s">
        <v>102</v>
      </c>
      <c r="E712" s="153" t="s">
        <v>628</v>
      </c>
      <c r="F712" s="153" t="s">
        <v>1162</v>
      </c>
      <c r="G712" s="153" t="s">
        <v>1163</v>
      </c>
      <c r="H712" s="153" t="s">
        <v>782</v>
      </c>
      <c r="I712" s="153">
        <v>3</v>
      </c>
      <c r="J712" s="154">
        <v>45789</v>
      </c>
      <c r="K712" s="153" t="s">
        <v>91</v>
      </c>
      <c r="L712" s="153"/>
      <c r="M712" s="153"/>
      <c r="N712" s="153"/>
      <c r="O712" s="153" t="s">
        <v>1492</v>
      </c>
      <c r="P712" s="153" t="s">
        <v>1493</v>
      </c>
      <c r="Q712" s="153"/>
      <c r="R712" s="153" t="s">
        <v>50</v>
      </c>
      <c r="S712" s="153" t="s">
        <v>101</v>
      </c>
      <c r="T712" s="153" t="s">
        <v>2078</v>
      </c>
      <c r="U712" s="137"/>
      <c r="V712" s="137"/>
      <c r="W712" s="137"/>
      <c r="X712" s="97" t="str">
        <f t="shared" si="121"/>
        <v>2023-006 - Tarrant SH183 Bridge</v>
      </c>
      <c r="Y712" s="97" t="str">
        <f>IFERROR(VLOOKUP($D712,PM!$A:$H,2,FALSE),"")</f>
        <v>Bikhyat Adhikari</v>
      </c>
      <c r="Z712" s="98">
        <f t="shared" si="122"/>
        <v>45789</v>
      </c>
      <c r="AA712" s="98" t="str">
        <f t="shared" si="123"/>
        <v>Monday</v>
      </c>
      <c r="AB712" s="99" t="str">
        <f t="shared" si="124"/>
        <v>05/13/2025 9:03 AM</v>
      </c>
      <c r="AC712" s="100">
        <f t="shared" si="125"/>
        <v>45790.595081018517</v>
      </c>
      <c r="AD712" s="100" t="str">
        <f t="shared" si="126"/>
        <v>Approved On Time</v>
      </c>
      <c r="AE712" s="101">
        <f t="shared" si="127"/>
        <v>3</v>
      </c>
      <c r="AF712" s="124" t="str">
        <f t="shared" si="128"/>
        <v/>
      </c>
      <c r="AG712" s="101" t="str">
        <f t="shared" si="129"/>
        <v>100 6002B - Survey and Layout</v>
      </c>
      <c r="AH712" s="101" t="str">
        <f t="shared" si="130"/>
        <v>240815 - Osiel Salaices</v>
      </c>
      <c r="AI712" s="102" t="str">
        <f t="shared" si="131"/>
        <v/>
      </c>
    </row>
    <row r="713" spans="1:35" ht="15.75" x14ac:dyDescent="0.25">
      <c r="A713" s="153">
        <v>603344</v>
      </c>
      <c r="B713" s="153" t="s">
        <v>1509</v>
      </c>
      <c r="C713" s="153" t="s">
        <v>1510</v>
      </c>
      <c r="D713" s="153" t="s">
        <v>102</v>
      </c>
      <c r="E713" s="153" t="s">
        <v>628</v>
      </c>
      <c r="F713" s="153" t="s">
        <v>584</v>
      </c>
      <c r="G713" s="153" t="s">
        <v>585</v>
      </c>
      <c r="H713" s="153" t="s">
        <v>558</v>
      </c>
      <c r="I713" s="153">
        <v>3</v>
      </c>
      <c r="J713" s="154">
        <v>45789</v>
      </c>
      <c r="K713" s="153" t="s">
        <v>91</v>
      </c>
      <c r="L713" s="153"/>
      <c r="M713" s="153"/>
      <c r="N713" s="153"/>
      <c r="O713" s="153" t="s">
        <v>1510</v>
      </c>
      <c r="P713" s="153" t="s">
        <v>1511</v>
      </c>
      <c r="Q713" s="153"/>
      <c r="R713" s="153" t="s">
        <v>50</v>
      </c>
      <c r="S713" s="153" t="s">
        <v>101</v>
      </c>
      <c r="T713" s="153" t="s">
        <v>1512</v>
      </c>
      <c r="U713" s="137"/>
      <c r="V713" s="137"/>
      <c r="W713" s="137"/>
      <c r="X713" s="97" t="str">
        <f t="shared" si="121"/>
        <v>2023-006 - Tarrant SH183 Bridge</v>
      </c>
      <c r="Y713" s="97" t="str">
        <f>IFERROR(VLOOKUP($D713,PM!$A:$H,2,FALSE),"")</f>
        <v>Bikhyat Adhikari</v>
      </c>
      <c r="Z713" s="98">
        <f t="shared" si="122"/>
        <v>45789</v>
      </c>
      <c r="AA713" s="98" t="str">
        <f t="shared" si="123"/>
        <v>Monday</v>
      </c>
      <c r="AB713" s="99" t="str">
        <f t="shared" si="124"/>
        <v>05/13/2025 7:22 AM</v>
      </c>
      <c r="AC713" s="100">
        <f t="shared" si="125"/>
        <v>45790.523368055554</v>
      </c>
      <c r="AD713" s="100" t="str">
        <f t="shared" si="126"/>
        <v>Approved On Time</v>
      </c>
      <c r="AE713" s="101">
        <f t="shared" si="127"/>
        <v>3</v>
      </c>
      <c r="AF713" s="124" t="str">
        <f t="shared" si="128"/>
        <v/>
      </c>
      <c r="AG713" s="101" t="str">
        <f t="shared" si="129"/>
        <v>9000 100B - SUPERINTENDENT</v>
      </c>
      <c r="AH713" s="101" t="str">
        <f t="shared" si="130"/>
        <v>240441 - Juan C. Miramontes Jr</v>
      </c>
      <c r="AI713" s="102" t="str">
        <f t="shared" si="131"/>
        <v/>
      </c>
    </row>
    <row r="714" spans="1:35" ht="15.75" x14ac:dyDescent="0.25">
      <c r="A714" s="153">
        <v>603895</v>
      </c>
      <c r="B714" s="153" t="s">
        <v>2617</v>
      </c>
      <c r="C714" s="153" t="s">
        <v>2618</v>
      </c>
      <c r="D714" s="153" t="s">
        <v>46</v>
      </c>
      <c r="E714" s="153" t="s">
        <v>47</v>
      </c>
      <c r="F714" s="153" t="s">
        <v>53</v>
      </c>
      <c r="G714" s="153" t="s">
        <v>54</v>
      </c>
      <c r="H714" s="153" t="s">
        <v>558</v>
      </c>
      <c r="I714" s="153">
        <v>8</v>
      </c>
      <c r="J714" s="154">
        <v>45790</v>
      </c>
      <c r="K714" s="153" t="s">
        <v>91</v>
      </c>
      <c r="L714" s="153"/>
      <c r="M714" s="153"/>
      <c r="N714" s="153"/>
      <c r="O714" s="153" t="s">
        <v>2618</v>
      </c>
      <c r="P714" s="153" t="s">
        <v>2621</v>
      </c>
      <c r="Q714" s="153"/>
      <c r="R714" s="153" t="s">
        <v>50</v>
      </c>
      <c r="S714" s="153" t="s">
        <v>1000</v>
      </c>
      <c r="T714" s="153" t="s">
        <v>2807</v>
      </c>
      <c r="U714" s="137"/>
      <c r="V714" s="137"/>
      <c r="W714" s="137"/>
      <c r="X714" s="97" t="str">
        <f t="shared" si="121"/>
        <v>2022-040 - Hardin Bridge Overlay/Repair</v>
      </c>
      <c r="Y714" s="97" t="str">
        <f>IFERROR(VLOOKUP($D714,PM!$A:$H,2,FALSE),"")</f>
        <v>Luis A. Morales</v>
      </c>
      <c r="Z714" s="98">
        <f t="shared" si="122"/>
        <v>45790</v>
      </c>
      <c r="AA714" s="98" t="str">
        <f t="shared" si="123"/>
        <v>Tuesday</v>
      </c>
      <c r="AB714" s="99" t="str">
        <f t="shared" si="124"/>
        <v>05/14/2025 11:24 AM</v>
      </c>
      <c r="AC714" s="100">
        <f t="shared" si="125"/>
        <v>45792.540208333332</v>
      </c>
      <c r="AD714" s="100" t="str">
        <f t="shared" si="126"/>
        <v>Approved On Time</v>
      </c>
      <c r="AE714" s="101">
        <f t="shared" si="127"/>
        <v>8</v>
      </c>
      <c r="AF714" s="124" t="str">
        <f t="shared" si="128"/>
        <v/>
      </c>
      <c r="AG714" s="101" t="str">
        <f t="shared" si="129"/>
        <v>9000 100A - PROJECT MANAGER ENGINEER</v>
      </c>
      <c r="AH714" s="101" t="str">
        <f t="shared" si="130"/>
        <v>240165 - Luis E. Murcia Orellana</v>
      </c>
      <c r="AI714" s="102" t="str">
        <f t="shared" si="131"/>
        <v/>
      </c>
    </row>
    <row r="715" spans="1:35" ht="15.75" x14ac:dyDescent="0.25">
      <c r="A715" s="153">
        <v>603965</v>
      </c>
      <c r="B715" s="153" t="s">
        <v>2013</v>
      </c>
      <c r="C715" s="153" t="s">
        <v>1065</v>
      </c>
      <c r="D715" s="153" t="s">
        <v>536</v>
      </c>
      <c r="E715" s="153" t="s">
        <v>2014</v>
      </c>
      <c r="F715" s="153" t="s">
        <v>57</v>
      </c>
      <c r="G715" s="153" t="s">
        <v>579</v>
      </c>
      <c r="H715" s="153" t="s">
        <v>558</v>
      </c>
      <c r="I715" s="153">
        <v>5</v>
      </c>
      <c r="J715" s="154">
        <v>45791</v>
      </c>
      <c r="K715" s="153" t="s">
        <v>91</v>
      </c>
      <c r="L715" s="153"/>
      <c r="M715" s="153" t="s">
        <v>1067</v>
      </c>
      <c r="N715" s="153" t="s">
        <v>64</v>
      </c>
      <c r="O715" s="153" t="s">
        <v>1065</v>
      </c>
      <c r="P715" s="153" t="s">
        <v>2639</v>
      </c>
      <c r="Q715" s="153"/>
      <c r="R715" s="153" t="s">
        <v>50</v>
      </c>
      <c r="S715" s="153" t="s">
        <v>1000</v>
      </c>
      <c r="T715" s="153" t="s">
        <v>2805</v>
      </c>
      <c r="U715" s="137"/>
      <c r="V715" s="137"/>
      <c r="W715" s="137"/>
      <c r="X715" s="97" t="str">
        <f t="shared" si="121"/>
        <v>2024-017 - Jefferson SH 73 Safety Improve</v>
      </c>
      <c r="Y715" s="97" t="str">
        <f>IFERROR(VLOOKUP($D715,PM!$A:$H,2,FALSE),"")</f>
        <v>Luis A. Morales</v>
      </c>
      <c r="Z715" s="98">
        <f t="shared" si="122"/>
        <v>45791</v>
      </c>
      <c r="AA715" s="98" t="str">
        <f t="shared" si="123"/>
        <v>Wednesday</v>
      </c>
      <c r="AB715" s="99" t="str">
        <f t="shared" si="124"/>
        <v>05/14/2025 2:21 PM</v>
      </c>
      <c r="AC715" s="100">
        <f t="shared" si="125"/>
        <v>45792.539884259262</v>
      </c>
      <c r="AD715" s="100" t="str">
        <f t="shared" si="126"/>
        <v>Approved On Time</v>
      </c>
      <c r="AE715" s="101">
        <f t="shared" si="127"/>
        <v>5</v>
      </c>
      <c r="AF715" s="124" t="str">
        <f t="shared" si="128"/>
        <v/>
      </c>
      <c r="AG715" s="101" t="str">
        <f t="shared" si="129"/>
        <v>502 6001B - TRAFF Ragle Main</v>
      </c>
      <c r="AH715" s="101" t="str">
        <f t="shared" si="130"/>
        <v>440086 - Reyneri M. Caballero</v>
      </c>
      <c r="AI715" s="102" t="str">
        <f t="shared" si="131"/>
        <v>Reyneri Caballero's Crew</v>
      </c>
    </row>
    <row r="716" spans="1:35" ht="15.75" x14ac:dyDescent="0.25">
      <c r="A716" s="153">
        <v>603964</v>
      </c>
      <c r="B716" s="153" t="s">
        <v>1158</v>
      </c>
      <c r="C716" s="153" t="s">
        <v>1159</v>
      </c>
      <c r="D716" s="153" t="s">
        <v>536</v>
      </c>
      <c r="E716" s="153" t="s">
        <v>2014</v>
      </c>
      <c r="F716" s="153" t="s">
        <v>57</v>
      </c>
      <c r="G716" s="153" t="s">
        <v>579</v>
      </c>
      <c r="H716" s="153" t="s">
        <v>558</v>
      </c>
      <c r="I716" s="153">
        <v>7.5</v>
      </c>
      <c r="J716" s="154">
        <v>45791</v>
      </c>
      <c r="K716" s="153" t="s">
        <v>91</v>
      </c>
      <c r="L716" s="153"/>
      <c r="M716" s="153" t="s">
        <v>1067</v>
      </c>
      <c r="N716" s="153" t="s">
        <v>64</v>
      </c>
      <c r="O716" s="153" t="s">
        <v>1065</v>
      </c>
      <c r="P716" s="153" t="s">
        <v>2639</v>
      </c>
      <c r="Q716" s="153"/>
      <c r="R716" s="153" t="s">
        <v>50</v>
      </c>
      <c r="S716" s="153" t="s">
        <v>1000</v>
      </c>
      <c r="T716" s="153" t="s">
        <v>2806</v>
      </c>
      <c r="U716" s="137"/>
      <c r="V716" s="137"/>
      <c r="W716" s="137"/>
      <c r="X716" s="97" t="str">
        <f t="shared" si="121"/>
        <v>2024-017 - Jefferson SH 73 Safety Improve</v>
      </c>
      <c r="Y716" s="97" t="str">
        <f>IFERROR(VLOOKUP($D716,PM!$A:$H,2,FALSE),"")</f>
        <v>Luis A. Morales</v>
      </c>
      <c r="Z716" s="98">
        <f t="shared" si="122"/>
        <v>45791</v>
      </c>
      <c r="AA716" s="98" t="str">
        <f t="shared" si="123"/>
        <v>Wednesday</v>
      </c>
      <c r="AB716" s="99" t="str">
        <f t="shared" si="124"/>
        <v>05/14/2025 2:21 PM</v>
      </c>
      <c r="AC716" s="100">
        <f t="shared" si="125"/>
        <v>45792.539849537039</v>
      </c>
      <c r="AD716" s="100" t="str">
        <f t="shared" si="126"/>
        <v>Approved On Time</v>
      </c>
      <c r="AE716" s="101">
        <f t="shared" si="127"/>
        <v>7.5</v>
      </c>
      <c r="AF716" s="124" t="str">
        <f t="shared" si="128"/>
        <v/>
      </c>
      <c r="AG716" s="101" t="str">
        <f t="shared" si="129"/>
        <v>502 6001B - TRAFF Ragle Main</v>
      </c>
      <c r="AH716" s="101" t="str">
        <f t="shared" si="130"/>
        <v>440390 - Antonio D. Delasbour</v>
      </c>
      <c r="AI716" s="102" t="str">
        <f t="shared" si="131"/>
        <v>Reyneri Caballero's Crew</v>
      </c>
    </row>
    <row r="717" spans="1:35" ht="15.75" x14ac:dyDescent="0.25">
      <c r="A717" s="153">
        <v>604014</v>
      </c>
      <c r="B717" s="153" t="s">
        <v>2013</v>
      </c>
      <c r="C717" s="153" t="s">
        <v>1065</v>
      </c>
      <c r="D717" s="153" t="s">
        <v>60</v>
      </c>
      <c r="E717" s="153" t="s">
        <v>61</v>
      </c>
      <c r="F717" s="153" t="s">
        <v>57</v>
      </c>
      <c r="G717" s="153" t="s">
        <v>579</v>
      </c>
      <c r="H717" s="153" t="s">
        <v>782</v>
      </c>
      <c r="I717" s="153">
        <v>5</v>
      </c>
      <c r="J717" s="154">
        <v>45791</v>
      </c>
      <c r="K717" s="153" t="s">
        <v>91</v>
      </c>
      <c r="L717" s="153"/>
      <c r="M717" s="153"/>
      <c r="N717" s="153"/>
      <c r="O717" s="153" t="s">
        <v>1065</v>
      </c>
      <c r="P717" s="153" t="s">
        <v>2632</v>
      </c>
      <c r="Q717" s="153"/>
      <c r="R717" s="153" t="s">
        <v>50</v>
      </c>
      <c r="S717" s="153" t="s">
        <v>105</v>
      </c>
      <c r="T717" s="153" t="s">
        <v>2808</v>
      </c>
      <c r="U717" s="137"/>
      <c r="V717" s="137"/>
      <c r="W717" s="137"/>
      <c r="X717" s="97" t="str">
        <f t="shared" si="121"/>
        <v>2024-025 - Liberty FM 787 EMC Bridge</v>
      </c>
      <c r="Y717" s="97" t="str">
        <f>IFERROR(VLOOKUP($D717,PM!$A:$H,2,FALSE),"")</f>
        <v>Luis A. Morales</v>
      </c>
      <c r="Z717" s="98">
        <f t="shared" si="122"/>
        <v>45791</v>
      </c>
      <c r="AA717" s="98" t="str">
        <f t="shared" si="123"/>
        <v>Wednesday</v>
      </c>
      <c r="AB717" s="99" t="str">
        <f t="shared" si="124"/>
        <v>05/14/2025 6:27 PM</v>
      </c>
      <c r="AC717" s="100">
        <f t="shared" si="125"/>
        <v>45792.541724537034</v>
      </c>
      <c r="AD717" s="100" t="str">
        <f t="shared" si="126"/>
        <v>Approved On Time</v>
      </c>
      <c r="AE717" s="101">
        <f t="shared" si="127"/>
        <v>5</v>
      </c>
      <c r="AF717" s="124" t="str">
        <f t="shared" si="128"/>
        <v/>
      </c>
      <c r="AG717" s="101" t="str">
        <f t="shared" si="129"/>
        <v>502 6001B - TRAFF Ragle Main</v>
      </c>
      <c r="AH717" s="101" t="str">
        <f t="shared" si="130"/>
        <v>440086 - Reyneri M. Caballero</v>
      </c>
      <c r="AI717" s="102" t="str">
        <f t="shared" si="131"/>
        <v/>
      </c>
    </row>
    <row r="718" spans="1:35" ht="15.75" x14ac:dyDescent="0.25">
      <c r="A718" s="153">
        <v>604017</v>
      </c>
      <c r="B718" s="153" t="s">
        <v>2008</v>
      </c>
      <c r="C718" s="153" t="s">
        <v>2009</v>
      </c>
      <c r="D718" s="153" t="s">
        <v>60</v>
      </c>
      <c r="E718" s="153" t="s">
        <v>61</v>
      </c>
      <c r="F718" s="153" t="s">
        <v>57</v>
      </c>
      <c r="G718" s="153" t="s">
        <v>579</v>
      </c>
      <c r="H718" s="153" t="s">
        <v>558</v>
      </c>
      <c r="I718" s="153">
        <v>2</v>
      </c>
      <c r="J718" s="154">
        <v>45790</v>
      </c>
      <c r="K718" s="153" t="s">
        <v>91</v>
      </c>
      <c r="L718" s="153"/>
      <c r="M718" s="153" t="s">
        <v>1067</v>
      </c>
      <c r="N718" s="153" t="s">
        <v>64</v>
      </c>
      <c r="O718" s="153" t="s">
        <v>1065</v>
      </c>
      <c r="P718" s="153" t="s">
        <v>2648</v>
      </c>
      <c r="Q718" s="153"/>
      <c r="R718" s="153" t="s">
        <v>50</v>
      </c>
      <c r="S718" s="153" t="s">
        <v>105</v>
      </c>
      <c r="T718" s="153" t="s">
        <v>2811</v>
      </c>
      <c r="U718" s="137"/>
      <c r="V718" s="137"/>
      <c r="W718" s="137"/>
      <c r="X718" s="97" t="str">
        <f t="shared" si="121"/>
        <v>2024-025 - Liberty FM 787 EMC Bridge</v>
      </c>
      <c r="Y718" s="97" t="str">
        <f>IFERROR(VLOOKUP($D718,PM!$A:$H,2,FALSE),"")</f>
        <v>Luis A. Morales</v>
      </c>
      <c r="Z718" s="98">
        <f t="shared" si="122"/>
        <v>45790</v>
      </c>
      <c r="AA718" s="98" t="str">
        <f t="shared" si="123"/>
        <v>Tuesday</v>
      </c>
      <c r="AB718" s="99" t="str">
        <f t="shared" si="124"/>
        <v>05/14/2025 6:31 PM</v>
      </c>
      <c r="AC718" s="100">
        <f t="shared" si="125"/>
        <v>45792.541701388887</v>
      </c>
      <c r="AD718" s="100" t="str">
        <f t="shared" si="126"/>
        <v>Approved On Time</v>
      </c>
      <c r="AE718" s="101">
        <f t="shared" si="127"/>
        <v>2</v>
      </c>
      <c r="AF718" s="124" t="str">
        <f t="shared" si="128"/>
        <v/>
      </c>
      <c r="AG718" s="101" t="str">
        <f t="shared" si="129"/>
        <v>502 6001B - TRAFF Ragle Main</v>
      </c>
      <c r="AH718" s="101" t="str">
        <f t="shared" si="130"/>
        <v>440463 - Daniel Rodriguez Saldierna</v>
      </c>
      <c r="AI718" s="102" t="str">
        <f t="shared" si="131"/>
        <v>Reyneri Caballero's Crew</v>
      </c>
    </row>
    <row r="719" spans="1:35" ht="15.75" x14ac:dyDescent="0.25">
      <c r="A719" s="153">
        <v>604018</v>
      </c>
      <c r="B719" s="153" t="s">
        <v>2008</v>
      </c>
      <c r="C719" s="153" t="s">
        <v>2009</v>
      </c>
      <c r="D719" s="153" t="s">
        <v>60</v>
      </c>
      <c r="E719" s="153" t="s">
        <v>61</v>
      </c>
      <c r="F719" s="153" t="s">
        <v>57</v>
      </c>
      <c r="G719" s="153" t="s">
        <v>579</v>
      </c>
      <c r="H719" s="153" t="s">
        <v>558</v>
      </c>
      <c r="I719" s="153">
        <v>2</v>
      </c>
      <c r="J719" s="154">
        <v>45791</v>
      </c>
      <c r="K719" s="153" t="s">
        <v>91</v>
      </c>
      <c r="L719" s="153"/>
      <c r="M719" s="153" t="s">
        <v>1067</v>
      </c>
      <c r="N719" s="153" t="s">
        <v>64</v>
      </c>
      <c r="O719" s="153" t="s">
        <v>1065</v>
      </c>
      <c r="P719" s="153" t="s">
        <v>2649</v>
      </c>
      <c r="Q719" s="153"/>
      <c r="R719" s="153" t="s">
        <v>50</v>
      </c>
      <c r="S719" s="153" t="s">
        <v>105</v>
      </c>
      <c r="T719" s="153" t="s">
        <v>2812</v>
      </c>
      <c r="U719" s="137"/>
      <c r="V719" s="137"/>
      <c r="W719" s="137"/>
      <c r="X719" s="97" t="str">
        <f t="shared" si="121"/>
        <v>2024-025 - Liberty FM 787 EMC Bridge</v>
      </c>
      <c r="Y719" s="97" t="str">
        <f>IFERROR(VLOOKUP($D719,PM!$A:$H,2,FALSE),"")</f>
        <v>Luis A. Morales</v>
      </c>
      <c r="Z719" s="98">
        <f t="shared" si="122"/>
        <v>45791</v>
      </c>
      <c r="AA719" s="98" t="str">
        <f t="shared" si="123"/>
        <v>Wednesday</v>
      </c>
      <c r="AB719" s="99" t="str">
        <f t="shared" si="124"/>
        <v>05/14/2025 6:50 PM</v>
      </c>
      <c r="AC719" s="100">
        <f t="shared" si="125"/>
        <v>45792.541701388887</v>
      </c>
      <c r="AD719" s="100" t="str">
        <f t="shared" si="126"/>
        <v>Approved On Time</v>
      </c>
      <c r="AE719" s="101">
        <f t="shared" si="127"/>
        <v>2</v>
      </c>
      <c r="AF719" s="124" t="str">
        <f t="shared" si="128"/>
        <v/>
      </c>
      <c r="AG719" s="101" t="str">
        <f t="shared" si="129"/>
        <v>502 6001B - TRAFF Ragle Main</v>
      </c>
      <c r="AH719" s="101" t="str">
        <f t="shared" si="130"/>
        <v>440463 - Daniel Rodriguez Saldierna</v>
      </c>
      <c r="AI719" s="102" t="str">
        <f t="shared" si="131"/>
        <v>Reyneri Caballero's Crew</v>
      </c>
    </row>
    <row r="720" spans="1:35" ht="15.75" x14ac:dyDescent="0.25">
      <c r="A720" s="153">
        <v>604019</v>
      </c>
      <c r="B720" s="153" t="s">
        <v>2011</v>
      </c>
      <c r="C720" s="153" t="s">
        <v>2012</v>
      </c>
      <c r="D720" s="153" t="s">
        <v>60</v>
      </c>
      <c r="E720" s="153" t="s">
        <v>61</v>
      </c>
      <c r="F720" s="153" t="s">
        <v>57</v>
      </c>
      <c r="G720" s="153" t="s">
        <v>579</v>
      </c>
      <c r="H720" s="153" t="s">
        <v>558</v>
      </c>
      <c r="I720" s="153">
        <v>2</v>
      </c>
      <c r="J720" s="154">
        <v>45791</v>
      </c>
      <c r="K720" s="153" t="s">
        <v>91</v>
      </c>
      <c r="L720" s="153"/>
      <c r="M720" s="153" t="s">
        <v>1067</v>
      </c>
      <c r="N720" s="153" t="s">
        <v>64</v>
      </c>
      <c r="O720" s="153" t="s">
        <v>1065</v>
      </c>
      <c r="P720" s="153" t="s">
        <v>2649</v>
      </c>
      <c r="Q720" s="153"/>
      <c r="R720" s="153" t="s">
        <v>50</v>
      </c>
      <c r="S720" s="153" t="s">
        <v>105</v>
      </c>
      <c r="T720" s="153" t="s">
        <v>2810</v>
      </c>
      <c r="U720" s="137"/>
      <c r="V720" s="137"/>
      <c r="W720" s="137"/>
      <c r="X720" s="97" t="str">
        <f t="shared" si="121"/>
        <v>2024-025 - Liberty FM 787 EMC Bridge</v>
      </c>
      <c r="Y720" s="97" t="str">
        <f>IFERROR(VLOOKUP($D720,PM!$A:$H,2,FALSE),"")</f>
        <v>Luis A. Morales</v>
      </c>
      <c r="Z720" s="98">
        <f t="shared" si="122"/>
        <v>45791</v>
      </c>
      <c r="AA720" s="98" t="str">
        <f t="shared" si="123"/>
        <v>Wednesday</v>
      </c>
      <c r="AB720" s="99" t="str">
        <f t="shared" si="124"/>
        <v>05/14/2025 6:50 PM</v>
      </c>
      <c r="AC720" s="100">
        <f t="shared" si="125"/>
        <v>45792.541678240741</v>
      </c>
      <c r="AD720" s="100" t="str">
        <f t="shared" si="126"/>
        <v>Approved On Time</v>
      </c>
      <c r="AE720" s="101">
        <f t="shared" si="127"/>
        <v>2</v>
      </c>
      <c r="AF720" s="124" t="str">
        <f t="shared" si="128"/>
        <v/>
      </c>
      <c r="AG720" s="101" t="str">
        <f t="shared" si="129"/>
        <v>502 6001B - TRAFF Ragle Main</v>
      </c>
      <c r="AH720" s="101" t="str">
        <f t="shared" si="130"/>
        <v>440455 - Armando Saldierna Jr</v>
      </c>
      <c r="AI720" s="102" t="str">
        <f t="shared" si="131"/>
        <v>Reyneri Caballero's Crew</v>
      </c>
    </row>
    <row r="721" spans="1:35" ht="15.75" x14ac:dyDescent="0.25">
      <c r="A721" s="153">
        <v>604016</v>
      </c>
      <c r="B721" s="153" t="s">
        <v>2011</v>
      </c>
      <c r="C721" s="153" t="s">
        <v>2012</v>
      </c>
      <c r="D721" s="153" t="s">
        <v>60</v>
      </c>
      <c r="E721" s="153" t="s">
        <v>61</v>
      </c>
      <c r="F721" s="153" t="s">
        <v>57</v>
      </c>
      <c r="G721" s="153" t="s">
        <v>579</v>
      </c>
      <c r="H721" s="153" t="s">
        <v>558</v>
      </c>
      <c r="I721" s="153">
        <v>2</v>
      </c>
      <c r="J721" s="154">
        <v>45790</v>
      </c>
      <c r="K721" s="153" t="s">
        <v>91</v>
      </c>
      <c r="L721" s="153"/>
      <c r="M721" s="153" t="s">
        <v>1067</v>
      </c>
      <c r="N721" s="153" t="s">
        <v>64</v>
      </c>
      <c r="O721" s="153" t="s">
        <v>1065</v>
      </c>
      <c r="P721" s="153" t="s">
        <v>2648</v>
      </c>
      <c r="Q721" s="153"/>
      <c r="R721" s="153" t="s">
        <v>50</v>
      </c>
      <c r="S721" s="153" t="s">
        <v>105</v>
      </c>
      <c r="T721" s="153" t="s">
        <v>2809</v>
      </c>
      <c r="U721" s="137"/>
      <c r="V721" s="137"/>
      <c r="W721" s="137"/>
      <c r="X721" s="97" t="str">
        <f t="shared" si="121"/>
        <v>2024-025 - Liberty FM 787 EMC Bridge</v>
      </c>
      <c r="Y721" s="97" t="str">
        <f>IFERROR(VLOOKUP($D721,PM!$A:$H,2,FALSE),"")</f>
        <v>Luis A. Morales</v>
      </c>
      <c r="Z721" s="98">
        <f t="shared" si="122"/>
        <v>45790</v>
      </c>
      <c r="AA721" s="98" t="str">
        <f t="shared" si="123"/>
        <v>Tuesday</v>
      </c>
      <c r="AB721" s="99" t="str">
        <f t="shared" si="124"/>
        <v>05/14/2025 6:31 PM</v>
      </c>
      <c r="AC721" s="100">
        <f t="shared" si="125"/>
        <v>45792.541678240741</v>
      </c>
      <c r="AD721" s="100" t="str">
        <f t="shared" si="126"/>
        <v>Approved On Time</v>
      </c>
      <c r="AE721" s="101">
        <f t="shared" si="127"/>
        <v>2</v>
      </c>
      <c r="AF721" s="124" t="str">
        <f t="shared" si="128"/>
        <v/>
      </c>
      <c r="AG721" s="101" t="str">
        <f t="shared" si="129"/>
        <v>502 6001B - TRAFF Ragle Main</v>
      </c>
      <c r="AH721" s="101" t="str">
        <f t="shared" si="130"/>
        <v>440455 - Armando Saldierna Jr</v>
      </c>
      <c r="AI721" s="102" t="str">
        <f t="shared" si="131"/>
        <v>Reyneri Caballero's Crew</v>
      </c>
    </row>
    <row r="722" spans="1:35" ht="15.75" x14ac:dyDescent="0.25">
      <c r="A722" s="153">
        <v>603016</v>
      </c>
      <c r="B722" s="153" t="s">
        <v>1071</v>
      </c>
      <c r="C722" s="153" t="s">
        <v>105</v>
      </c>
      <c r="D722" s="153" t="s">
        <v>60</v>
      </c>
      <c r="E722" s="153" t="s">
        <v>61</v>
      </c>
      <c r="F722" s="153" t="s">
        <v>53</v>
      </c>
      <c r="G722" s="153" t="s">
        <v>54</v>
      </c>
      <c r="H722" s="153" t="s">
        <v>558</v>
      </c>
      <c r="I722" s="153">
        <v>8</v>
      </c>
      <c r="J722" s="154">
        <v>45789</v>
      </c>
      <c r="K722" s="153" t="s">
        <v>91</v>
      </c>
      <c r="L722" s="153"/>
      <c r="M722" s="153"/>
      <c r="N722" s="153"/>
      <c r="O722" s="153" t="s">
        <v>105</v>
      </c>
      <c r="P722" s="153" t="s">
        <v>1334</v>
      </c>
      <c r="Q722" s="153"/>
      <c r="R722" s="153" t="s">
        <v>50</v>
      </c>
      <c r="S722" s="153" t="s">
        <v>105</v>
      </c>
      <c r="T722" s="153" t="s">
        <v>1335</v>
      </c>
      <c r="U722" s="137"/>
      <c r="V722" s="137"/>
      <c r="W722" s="137"/>
      <c r="X722" s="97" t="str">
        <f t="shared" si="121"/>
        <v>2024-025 - Liberty FM 787 EMC Bridge</v>
      </c>
      <c r="Y722" s="97" t="str">
        <f>IFERROR(VLOOKUP($D722,PM!$A:$H,2,FALSE),"")</f>
        <v>Luis A. Morales</v>
      </c>
      <c r="Z722" s="98">
        <f t="shared" si="122"/>
        <v>45789</v>
      </c>
      <c r="AA722" s="98" t="str">
        <f t="shared" si="123"/>
        <v>Monday</v>
      </c>
      <c r="AB722" s="99" t="str">
        <f t="shared" si="124"/>
        <v>05/12/2025 11:14 AM</v>
      </c>
      <c r="AC722" s="100">
        <f t="shared" si="125"/>
        <v>45789.682696759257</v>
      </c>
      <c r="AD722" s="100" t="str">
        <f t="shared" si="126"/>
        <v>Approved On Time</v>
      </c>
      <c r="AE722" s="101">
        <f t="shared" si="127"/>
        <v>8</v>
      </c>
      <c r="AF722" s="124" t="str">
        <f t="shared" si="128"/>
        <v/>
      </c>
      <c r="AG722" s="101" t="str">
        <f t="shared" si="129"/>
        <v>9000 100A - PROJECT MANAGER ENGINEER</v>
      </c>
      <c r="AH722" s="101" t="str">
        <f t="shared" si="130"/>
        <v>210064 - Alejandro J. Rodriguez-Ayala</v>
      </c>
      <c r="AI722" s="102" t="str">
        <f t="shared" si="131"/>
        <v/>
      </c>
    </row>
    <row r="723" spans="1:35" ht="15.75" x14ac:dyDescent="0.25">
      <c r="A723" s="153">
        <v>603017</v>
      </c>
      <c r="B723" s="153" t="s">
        <v>1071</v>
      </c>
      <c r="C723" s="153" t="s">
        <v>105</v>
      </c>
      <c r="D723" s="153" t="s">
        <v>60</v>
      </c>
      <c r="E723" s="153" t="s">
        <v>61</v>
      </c>
      <c r="F723" s="153" t="s">
        <v>53</v>
      </c>
      <c r="G723" s="153" t="s">
        <v>54</v>
      </c>
      <c r="H723" s="153" t="s">
        <v>558</v>
      </c>
      <c r="I723" s="153">
        <v>8</v>
      </c>
      <c r="J723" s="154">
        <v>45790</v>
      </c>
      <c r="K723" s="153" t="s">
        <v>91</v>
      </c>
      <c r="L723" s="153"/>
      <c r="M723" s="153"/>
      <c r="N723" s="153"/>
      <c r="O723" s="153" t="s">
        <v>105</v>
      </c>
      <c r="P723" s="153" t="s">
        <v>1334</v>
      </c>
      <c r="Q723" s="153"/>
      <c r="R723" s="153" t="s">
        <v>50</v>
      </c>
      <c r="S723" s="153" t="s">
        <v>105</v>
      </c>
      <c r="T723" s="153" t="s">
        <v>1336</v>
      </c>
      <c r="U723" s="137"/>
      <c r="V723" s="137"/>
      <c r="W723" s="137"/>
      <c r="X723" s="97" t="str">
        <f t="shared" si="121"/>
        <v>2024-025 - Liberty FM 787 EMC Bridge</v>
      </c>
      <c r="Y723" s="97" t="str">
        <f>IFERROR(VLOOKUP($D723,PM!$A:$H,2,FALSE),"")</f>
        <v>Luis A. Morales</v>
      </c>
      <c r="Z723" s="98">
        <f t="shared" si="122"/>
        <v>45790</v>
      </c>
      <c r="AA723" s="98" t="str">
        <f t="shared" si="123"/>
        <v>Tuesday</v>
      </c>
      <c r="AB723" s="99" t="str">
        <f t="shared" si="124"/>
        <v>05/12/2025 11:14 AM</v>
      </c>
      <c r="AC723" s="100">
        <f t="shared" si="125"/>
        <v>45789.682696759257</v>
      </c>
      <c r="AD723" s="100" t="str">
        <f t="shared" si="126"/>
        <v>Approved On Time</v>
      </c>
      <c r="AE723" s="101">
        <f t="shared" si="127"/>
        <v>8</v>
      </c>
      <c r="AF723" s="124" t="str">
        <f t="shared" si="128"/>
        <v/>
      </c>
      <c r="AG723" s="101" t="str">
        <f t="shared" si="129"/>
        <v>9000 100A - PROJECT MANAGER ENGINEER</v>
      </c>
      <c r="AH723" s="101" t="str">
        <f t="shared" si="130"/>
        <v>210064 - Alejandro J. Rodriguez-Ayala</v>
      </c>
      <c r="AI723" s="102" t="str">
        <f t="shared" si="131"/>
        <v/>
      </c>
    </row>
    <row r="724" spans="1:35" ht="15.75" x14ac:dyDescent="0.25">
      <c r="A724" s="153">
        <v>603018</v>
      </c>
      <c r="B724" s="153" t="s">
        <v>1071</v>
      </c>
      <c r="C724" s="153" t="s">
        <v>105</v>
      </c>
      <c r="D724" s="153" t="s">
        <v>60</v>
      </c>
      <c r="E724" s="153" t="s">
        <v>61</v>
      </c>
      <c r="F724" s="153" t="s">
        <v>53</v>
      </c>
      <c r="G724" s="153" t="s">
        <v>54</v>
      </c>
      <c r="H724" s="153" t="s">
        <v>558</v>
      </c>
      <c r="I724" s="153">
        <v>8</v>
      </c>
      <c r="J724" s="154">
        <v>45791</v>
      </c>
      <c r="K724" s="153" t="s">
        <v>91</v>
      </c>
      <c r="L724" s="153"/>
      <c r="M724" s="153"/>
      <c r="N724" s="153"/>
      <c r="O724" s="153" t="s">
        <v>105</v>
      </c>
      <c r="P724" s="153" t="s">
        <v>1334</v>
      </c>
      <c r="Q724" s="153"/>
      <c r="R724" s="153" t="s">
        <v>50</v>
      </c>
      <c r="S724" s="153" t="s">
        <v>105</v>
      </c>
      <c r="T724" s="153" t="s">
        <v>1337</v>
      </c>
      <c r="U724" s="137"/>
      <c r="V724" s="137"/>
      <c r="W724" s="137"/>
      <c r="X724" s="97" t="str">
        <f t="shared" si="121"/>
        <v>2024-025 - Liberty FM 787 EMC Bridge</v>
      </c>
      <c r="Y724" s="97" t="str">
        <f>IFERROR(VLOOKUP($D724,PM!$A:$H,2,FALSE),"")</f>
        <v>Luis A. Morales</v>
      </c>
      <c r="Z724" s="98">
        <f t="shared" si="122"/>
        <v>45791</v>
      </c>
      <c r="AA724" s="98" t="str">
        <f t="shared" si="123"/>
        <v>Wednesday</v>
      </c>
      <c r="AB724" s="99" t="str">
        <f t="shared" si="124"/>
        <v>05/12/2025 11:14 AM</v>
      </c>
      <c r="AC724" s="100">
        <f t="shared" si="125"/>
        <v>45789.682708333334</v>
      </c>
      <c r="AD724" s="100" t="str">
        <f t="shared" si="126"/>
        <v>Approved On Time</v>
      </c>
      <c r="AE724" s="101">
        <f t="shared" si="127"/>
        <v>8</v>
      </c>
      <c r="AF724" s="124" t="str">
        <f t="shared" si="128"/>
        <v/>
      </c>
      <c r="AG724" s="101" t="str">
        <f t="shared" si="129"/>
        <v>9000 100A - PROJECT MANAGER ENGINEER</v>
      </c>
      <c r="AH724" s="101" t="str">
        <f t="shared" si="130"/>
        <v>210064 - Alejandro J. Rodriguez-Ayala</v>
      </c>
      <c r="AI724" s="102" t="str">
        <f t="shared" si="131"/>
        <v/>
      </c>
    </row>
    <row r="725" spans="1:35" ht="15.75" x14ac:dyDescent="0.25">
      <c r="A725" s="153">
        <v>603019</v>
      </c>
      <c r="B725" s="153" t="s">
        <v>1071</v>
      </c>
      <c r="C725" s="153" t="s">
        <v>105</v>
      </c>
      <c r="D725" s="153" t="s">
        <v>60</v>
      </c>
      <c r="E725" s="153" t="s">
        <v>61</v>
      </c>
      <c r="F725" s="153" t="s">
        <v>53</v>
      </c>
      <c r="G725" s="153" t="s">
        <v>54</v>
      </c>
      <c r="H725" s="153" t="s">
        <v>558</v>
      </c>
      <c r="I725" s="153">
        <v>8</v>
      </c>
      <c r="J725" s="154">
        <v>45792</v>
      </c>
      <c r="K725" s="153" t="s">
        <v>91</v>
      </c>
      <c r="L725" s="153"/>
      <c r="M725" s="153"/>
      <c r="N725" s="153"/>
      <c r="O725" s="153" t="s">
        <v>105</v>
      </c>
      <c r="P725" s="153" t="s">
        <v>1334</v>
      </c>
      <c r="Q725" s="153"/>
      <c r="R725" s="153" t="s">
        <v>50</v>
      </c>
      <c r="S725" s="153" t="s">
        <v>105</v>
      </c>
      <c r="T725" s="153" t="s">
        <v>1338</v>
      </c>
      <c r="U725" s="137"/>
      <c r="V725" s="137"/>
      <c r="W725" s="137"/>
      <c r="X725" s="97" t="str">
        <f t="shared" si="121"/>
        <v>2024-025 - Liberty FM 787 EMC Bridge</v>
      </c>
      <c r="Y725" s="97" t="str">
        <f>IFERROR(VLOOKUP($D725,PM!$A:$H,2,FALSE),"")</f>
        <v>Luis A. Morales</v>
      </c>
      <c r="Z725" s="98">
        <f t="shared" si="122"/>
        <v>45792</v>
      </c>
      <c r="AA725" s="98" t="str">
        <f t="shared" si="123"/>
        <v>Thursday</v>
      </c>
      <c r="AB725" s="99" t="str">
        <f t="shared" si="124"/>
        <v>05/12/2025 11:14 AM</v>
      </c>
      <c r="AC725" s="100">
        <f t="shared" si="125"/>
        <v>45789.682708333334</v>
      </c>
      <c r="AD725" s="100" t="str">
        <f t="shared" si="126"/>
        <v>Approved On Time</v>
      </c>
      <c r="AE725" s="101">
        <f t="shared" si="127"/>
        <v>8</v>
      </c>
      <c r="AF725" s="124" t="str">
        <f t="shared" si="128"/>
        <v/>
      </c>
      <c r="AG725" s="101" t="str">
        <f t="shared" si="129"/>
        <v>9000 100A - PROJECT MANAGER ENGINEER</v>
      </c>
      <c r="AH725" s="101" t="str">
        <f t="shared" si="130"/>
        <v>210064 - Alejandro J. Rodriguez-Ayala</v>
      </c>
      <c r="AI725" s="102" t="str">
        <f t="shared" si="131"/>
        <v/>
      </c>
    </row>
    <row r="726" spans="1:35" ht="15.75" x14ac:dyDescent="0.25">
      <c r="A726" s="153">
        <v>603020</v>
      </c>
      <c r="B726" s="153" t="s">
        <v>1071</v>
      </c>
      <c r="C726" s="153" t="s">
        <v>105</v>
      </c>
      <c r="D726" s="153" t="s">
        <v>60</v>
      </c>
      <c r="E726" s="153" t="s">
        <v>61</v>
      </c>
      <c r="F726" s="153" t="s">
        <v>53</v>
      </c>
      <c r="G726" s="153" t="s">
        <v>54</v>
      </c>
      <c r="H726" s="153" t="s">
        <v>558</v>
      </c>
      <c r="I726" s="153">
        <v>8</v>
      </c>
      <c r="J726" s="154">
        <v>45793</v>
      </c>
      <c r="K726" s="153" t="s">
        <v>91</v>
      </c>
      <c r="L726" s="153"/>
      <c r="M726" s="153"/>
      <c r="N726" s="153"/>
      <c r="O726" s="153" t="s">
        <v>105</v>
      </c>
      <c r="P726" s="153" t="s">
        <v>1334</v>
      </c>
      <c r="Q726" s="153"/>
      <c r="R726" s="153" t="s">
        <v>50</v>
      </c>
      <c r="S726" s="153" t="s">
        <v>105</v>
      </c>
      <c r="T726" s="153" t="s">
        <v>1339</v>
      </c>
      <c r="U726" s="137"/>
      <c r="V726" s="137"/>
      <c r="W726" s="137"/>
      <c r="X726" s="97" t="str">
        <f t="shared" si="121"/>
        <v>2024-025 - Liberty FM 787 EMC Bridge</v>
      </c>
      <c r="Y726" s="97" t="str">
        <f>IFERROR(VLOOKUP($D726,PM!$A:$H,2,FALSE),"")</f>
        <v>Luis A. Morales</v>
      </c>
      <c r="Z726" s="98">
        <f t="shared" si="122"/>
        <v>45793</v>
      </c>
      <c r="AA726" s="98" t="str">
        <f t="shared" si="123"/>
        <v>Friday</v>
      </c>
      <c r="AB726" s="99" t="str">
        <f t="shared" si="124"/>
        <v>05/12/2025 11:14 AM</v>
      </c>
      <c r="AC726" s="100">
        <f t="shared" si="125"/>
        <v>45789.682708333334</v>
      </c>
      <c r="AD726" s="100" t="str">
        <f t="shared" si="126"/>
        <v>Approved On Time</v>
      </c>
      <c r="AE726" s="101">
        <f t="shared" si="127"/>
        <v>8</v>
      </c>
      <c r="AF726" s="124" t="str">
        <f t="shared" si="128"/>
        <v/>
      </c>
      <c r="AG726" s="101" t="str">
        <f t="shared" si="129"/>
        <v>9000 100A - PROJECT MANAGER ENGINEER</v>
      </c>
      <c r="AH726" s="101" t="str">
        <f t="shared" si="130"/>
        <v>210064 - Alejandro J. Rodriguez-Ayala</v>
      </c>
      <c r="AI726" s="102" t="str">
        <f t="shared" si="131"/>
        <v/>
      </c>
    </row>
    <row r="727" spans="1:35" ht="15.75" x14ac:dyDescent="0.25">
      <c r="A727" s="153">
        <v>605482</v>
      </c>
      <c r="B727" s="153" t="s">
        <v>3720</v>
      </c>
      <c r="C727" s="153" t="s">
        <v>106</v>
      </c>
      <c r="D727" s="153" t="s">
        <v>76</v>
      </c>
      <c r="E727" s="153" t="s">
        <v>610</v>
      </c>
      <c r="F727" s="153" t="s">
        <v>1196</v>
      </c>
      <c r="G727" s="153" t="s">
        <v>1197</v>
      </c>
      <c r="H727" s="153" t="s">
        <v>558</v>
      </c>
      <c r="I727" s="153">
        <v>8</v>
      </c>
      <c r="J727" s="154">
        <v>45789</v>
      </c>
      <c r="K727" s="153" t="s">
        <v>91</v>
      </c>
      <c r="L727" s="153"/>
      <c r="M727" s="153"/>
      <c r="N727" s="153"/>
      <c r="O727" s="153" t="s">
        <v>106</v>
      </c>
      <c r="P727" s="153" t="s">
        <v>3721</v>
      </c>
      <c r="Q727" s="153"/>
      <c r="R727" s="153" t="s">
        <v>50</v>
      </c>
      <c r="S727" s="153" t="s">
        <v>106</v>
      </c>
      <c r="T727" s="153" t="s">
        <v>3722</v>
      </c>
      <c r="U727" s="137"/>
      <c r="V727" s="137"/>
      <c r="W727" s="137"/>
      <c r="X727" s="97" t="str">
        <f t="shared" si="121"/>
        <v>EQUIP DFW - Equipment DFW Division</v>
      </c>
      <c r="Y727" s="97" t="str">
        <f>IFERROR(VLOOKUP($D727,PM!$A:$H,2,FALSE),"")</f>
        <v>Clint Mize</v>
      </c>
      <c r="Z727" s="98">
        <f t="shared" si="122"/>
        <v>45789</v>
      </c>
      <c r="AA727" s="98" t="str">
        <f t="shared" si="123"/>
        <v>Monday</v>
      </c>
      <c r="AB727" s="99" t="str">
        <f t="shared" si="124"/>
        <v>05/19/2025 6:56 AM</v>
      </c>
      <c r="AC727" s="100">
        <f t="shared" si="125"/>
        <v>45796.497708333336</v>
      </c>
      <c r="AD727" s="100" t="str">
        <f t="shared" si="126"/>
        <v>Approved On Time</v>
      </c>
      <c r="AE727" s="101">
        <f t="shared" si="127"/>
        <v>8</v>
      </c>
      <c r="AF727" s="124" t="str">
        <f t="shared" si="128"/>
        <v/>
      </c>
      <c r="AG727" s="101" t="str">
        <f t="shared" si="129"/>
        <v>ESMGMT - Equipment/Service Manager</v>
      </c>
      <c r="AH727" s="101" t="str">
        <f t="shared" si="130"/>
        <v>230005 - Clint Mize</v>
      </c>
      <c r="AI727" s="102" t="str">
        <f t="shared" si="131"/>
        <v/>
      </c>
    </row>
    <row r="728" spans="1:35" ht="15.75" x14ac:dyDescent="0.25">
      <c r="A728" s="153">
        <v>605483</v>
      </c>
      <c r="B728" s="153" t="s">
        <v>3720</v>
      </c>
      <c r="C728" s="153" t="s">
        <v>106</v>
      </c>
      <c r="D728" s="153" t="s">
        <v>76</v>
      </c>
      <c r="E728" s="153" t="s">
        <v>610</v>
      </c>
      <c r="F728" s="153" t="s">
        <v>1196</v>
      </c>
      <c r="G728" s="153" t="s">
        <v>1197</v>
      </c>
      <c r="H728" s="153" t="s">
        <v>558</v>
      </c>
      <c r="I728" s="153">
        <v>8</v>
      </c>
      <c r="J728" s="154">
        <v>45790</v>
      </c>
      <c r="K728" s="153" t="s">
        <v>91</v>
      </c>
      <c r="L728" s="153"/>
      <c r="M728" s="153"/>
      <c r="N728" s="153"/>
      <c r="O728" s="153" t="s">
        <v>106</v>
      </c>
      <c r="P728" s="153" t="s">
        <v>3721</v>
      </c>
      <c r="Q728" s="153"/>
      <c r="R728" s="153" t="s">
        <v>50</v>
      </c>
      <c r="S728" s="153" t="s">
        <v>106</v>
      </c>
      <c r="T728" s="153" t="s">
        <v>3723</v>
      </c>
      <c r="U728" s="137"/>
      <c r="V728" s="137"/>
      <c r="W728" s="137"/>
      <c r="X728" s="97" t="str">
        <f t="shared" si="121"/>
        <v>EQUIP DFW - Equipment DFW Division</v>
      </c>
      <c r="Y728" s="97" t="str">
        <f>IFERROR(VLOOKUP($D728,PM!$A:$H,2,FALSE),"")</f>
        <v>Clint Mize</v>
      </c>
      <c r="Z728" s="98">
        <f t="shared" si="122"/>
        <v>45790</v>
      </c>
      <c r="AA728" s="98" t="str">
        <f t="shared" si="123"/>
        <v>Tuesday</v>
      </c>
      <c r="AB728" s="99" t="str">
        <f t="shared" si="124"/>
        <v>05/19/2025 6:56 AM</v>
      </c>
      <c r="AC728" s="100">
        <f t="shared" si="125"/>
        <v>45796.497708333336</v>
      </c>
      <c r="AD728" s="100" t="str">
        <f t="shared" si="126"/>
        <v>Approved On Time</v>
      </c>
      <c r="AE728" s="101">
        <f t="shared" si="127"/>
        <v>8</v>
      </c>
      <c r="AF728" s="124" t="str">
        <f t="shared" si="128"/>
        <v/>
      </c>
      <c r="AG728" s="101" t="str">
        <f t="shared" si="129"/>
        <v>ESMGMT - Equipment/Service Manager</v>
      </c>
      <c r="AH728" s="101" t="str">
        <f t="shared" si="130"/>
        <v>230005 - Clint Mize</v>
      </c>
      <c r="AI728" s="102" t="str">
        <f t="shared" si="131"/>
        <v/>
      </c>
    </row>
    <row r="729" spans="1:35" ht="15.75" x14ac:dyDescent="0.25">
      <c r="A729" s="153">
        <v>605484</v>
      </c>
      <c r="B729" s="153" t="s">
        <v>3720</v>
      </c>
      <c r="C729" s="153" t="s">
        <v>106</v>
      </c>
      <c r="D729" s="153" t="s">
        <v>76</v>
      </c>
      <c r="E729" s="153" t="s">
        <v>610</v>
      </c>
      <c r="F729" s="153" t="s">
        <v>1196</v>
      </c>
      <c r="G729" s="153" t="s">
        <v>1197</v>
      </c>
      <c r="H729" s="153" t="s">
        <v>558</v>
      </c>
      <c r="I729" s="153">
        <v>8</v>
      </c>
      <c r="J729" s="154">
        <v>45791</v>
      </c>
      <c r="K729" s="153" t="s">
        <v>91</v>
      </c>
      <c r="L729" s="153"/>
      <c r="M729" s="153"/>
      <c r="N729" s="153"/>
      <c r="O729" s="153" t="s">
        <v>106</v>
      </c>
      <c r="P729" s="153" t="s">
        <v>3721</v>
      </c>
      <c r="Q729" s="153"/>
      <c r="R729" s="153" t="s">
        <v>50</v>
      </c>
      <c r="S729" s="153" t="s">
        <v>106</v>
      </c>
      <c r="T729" s="153" t="s">
        <v>3724</v>
      </c>
      <c r="U729" s="137"/>
      <c r="V729" s="137"/>
      <c r="W729" s="137"/>
      <c r="X729" s="97" t="str">
        <f t="shared" si="121"/>
        <v>EQUIP DFW - Equipment DFW Division</v>
      </c>
      <c r="Y729" s="97" t="str">
        <f>IFERROR(VLOOKUP($D729,PM!$A:$H,2,FALSE),"")</f>
        <v>Clint Mize</v>
      </c>
      <c r="Z729" s="98">
        <f t="shared" si="122"/>
        <v>45791</v>
      </c>
      <c r="AA729" s="98" t="str">
        <f t="shared" si="123"/>
        <v>Wednesday</v>
      </c>
      <c r="AB729" s="99" t="str">
        <f t="shared" si="124"/>
        <v>05/19/2025 6:56 AM</v>
      </c>
      <c r="AC729" s="100">
        <f t="shared" si="125"/>
        <v>45796.497708333336</v>
      </c>
      <c r="AD729" s="100" t="str">
        <f t="shared" si="126"/>
        <v>Approved On Time</v>
      </c>
      <c r="AE729" s="101">
        <f t="shared" si="127"/>
        <v>8</v>
      </c>
      <c r="AF729" s="124" t="str">
        <f t="shared" si="128"/>
        <v/>
      </c>
      <c r="AG729" s="101" t="str">
        <f t="shared" si="129"/>
        <v>ESMGMT - Equipment/Service Manager</v>
      </c>
      <c r="AH729" s="101" t="str">
        <f t="shared" si="130"/>
        <v>230005 - Clint Mize</v>
      </c>
      <c r="AI729" s="102" t="str">
        <f t="shared" si="131"/>
        <v/>
      </c>
    </row>
    <row r="730" spans="1:35" ht="15.75" x14ac:dyDescent="0.25">
      <c r="A730" s="153">
        <v>605485</v>
      </c>
      <c r="B730" s="153" t="s">
        <v>3720</v>
      </c>
      <c r="C730" s="153" t="s">
        <v>106</v>
      </c>
      <c r="D730" s="153" t="s">
        <v>76</v>
      </c>
      <c r="E730" s="153" t="s">
        <v>610</v>
      </c>
      <c r="F730" s="153" t="s">
        <v>1196</v>
      </c>
      <c r="G730" s="153" t="s">
        <v>1197</v>
      </c>
      <c r="H730" s="153" t="s">
        <v>558</v>
      </c>
      <c r="I730" s="153">
        <v>8</v>
      </c>
      <c r="J730" s="154">
        <v>45792</v>
      </c>
      <c r="K730" s="153" t="s">
        <v>91</v>
      </c>
      <c r="L730" s="153"/>
      <c r="M730" s="153"/>
      <c r="N730" s="153"/>
      <c r="O730" s="153" t="s">
        <v>106</v>
      </c>
      <c r="P730" s="153" t="s">
        <v>3721</v>
      </c>
      <c r="Q730" s="153"/>
      <c r="R730" s="153" t="s">
        <v>50</v>
      </c>
      <c r="S730" s="153" t="s">
        <v>106</v>
      </c>
      <c r="T730" s="153" t="s">
        <v>3725</v>
      </c>
      <c r="U730" s="137"/>
      <c r="V730" s="137"/>
      <c r="W730" s="137"/>
      <c r="X730" s="97" t="str">
        <f t="shared" si="121"/>
        <v>EQUIP DFW - Equipment DFW Division</v>
      </c>
      <c r="Y730" s="97" t="str">
        <f>IFERROR(VLOOKUP($D730,PM!$A:$H,2,FALSE),"")</f>
        <v>Clint Mize</v>
      </c>
      <c r="Z730" s="98">
        <f t="shared" si="122"/>
        <v>45792</v>
      </c>
      <c r="AA730" s="98" t="str">
        <f t="shared" si="123"/>
        <v>Thursday</v>
      </c>
      <c r="AB730" s="99" t="str">
        <f t="shared" si="124"/>
        <v>05/19/2025 6:56 AM</v>
      </c>
      <c r="AC730" s="100">
        <f t="shared" si="125"/>
        <v>45796.497708333336</v>
      </c>
      <c r="AD730" s="100" t="str">
        <f t="shared" si="126"/>
        <v>Approved On Time</v>
      </c>
      <c r="AE730" s="101">
        <f t="shared" si="127"/>
        <v>8</v>
      </c>
      <c r="AF730" s="124" t="str">
        <f t="shared" si="128"/>
        <v/>
      </c>
      <c r="AG730" s="101" t="str">
        <f t="shared" si="129"/>
        <v>ESMGMT - Equipment/Service Manager</v>
      </c>
      <c r="AH730" s="101" t="str">
        <f t="shared" si="130"/>
        <v>230005 - Clint Mize</v>
      </c>
      <c r="AI730" s="102" t="str">
        <f t="shared" si="131"/>
        <v/>
      </c>
    </row>
    <row r="731" spans="1:35" ht="15.75" x14ac:dyDescent="0.25">
      <c r="A731" s="153">
        <v>605488</v>
      </c>
      <c r="B731" s="153" t="s">
        <v>3720</v>
      </c>
      <c r="C731" s="153" t="s">
        <v>106</v>
      </c>
      <c r="D731" s="153" t="s">
        <v>76</v>
      </c>
      <c r="E731" s="153" t="s">
        <v>610</v>
      </c>
      <c r="F731" s="153" t="s">
        <v>1196</v>
      </c>
      <c r="G731" s="153" t="s">
        <v>1197</v>
      </c>
      <c r="H731" s="153" t="s">
        <v>558</v>
      </c>
      <c r="I731" s="153">
        <v>8</v>
      </c>
      <c r="J731" s="154">
        <v>45793</v>
      </c>
      <c r="K731" s="153" t="s">
        <v>91</v>
      </c>
      <c r="L731" s="153"/>
      <c r="M731" s="153"/>
      <c r="N731" s="153"/>
      <c r="O731" s="153" t="s">
        <v>106</v>
      </c>
      <c r="P731" s="153" t="s">
        <v>3721</v>
      </c>
      <c r="Q731" s="153"/>
      <c r="R731" s="153" t="s">
        <v>50</v>
      </c>
      <c r="S731" s="153" t="s">
        <v>106</v>
      </c>
      <c r="T731" s="153" t="s">
        <v>3726</v>
      </c>
      <c r="U731" s="137"/>
      <c r="V731" s="137"/>
      <c r="W731" s="137"/>
      <c r="X731" s="97" t="str">
        <f t="shared" si="121"/>
        <v>EQUIP DFW - Equipment DFW Division</v>
      </c>
      <c r="Y731" s="97" t="str">
        <f>IFERROR(VLOOKUP($D731,PM!$A:$H,2,FALSE),"")</f>
        <v>Clint Mize</v>
      </c>
      <c r="Z731" s="98">
        <f t="shared" si="122"/>
        <v>45793</v>
      </c>
      <c r="AA731" s="98" t="str">
        <f t="shared" si="123"/>
        <v>Friday</v>
      </c>
      <c r="AB731" s="99" t="str">
        <f t="shared" si="124"/>
        <v>05/19/2025 6:56 AM</v>
      </c>
      <c r="AC731" s="100">
        <f t="shared" si="125"/>
        <v>45796.497708333336</v>
      </c>
      <c r="AD731" s="100" t="str">
        <f t="shared" si="126"/>
        <v>Approved On Time</v>
      </c>
      <c r="AE731" s="101">
        <f t="shared" si="127"/>
        <v>8</v>
      </c>
      <c r="AF731" s="124" t="str">
        <f t="shared" si="128"/>
        <v/>
      </c>
      <c r="AG731" s="101" t="str">
        <f t="shared" si="129"/>
        <v>ESMGMT - Equipment/Service Manager</v>
      </c>
      <c r="AH731" s="101" t="str">
        <f t="shared" si="130"/>
        <v>230005 - Clint Mize</v>
      </c>
      <c r="AI731" s="102" t="str">
        <f t="shared" si="131"/>
        <v/>
      </c>
    </row>
    <row r="732" spans="1:35" ht="15.75" x14ac:dyDescent="0.25">
      <c r="A732" s="153">
        <v>604904</v>
      </c>
      <c r="B732" s="153" t="s">
        <v>2001</v>
      </c>
      <c r="C732" s="153" t="s">
        <v>2002</v>
      </c>
      <c r="D732" s="153" t="s">
        <v>76</v>
      </c>
      <c r="E732" s="153" t="s">
        <v>610</v>
      </c>
      <c r="F732" s="153" t="s">
        <v>1128</v>
      </c>
      <c r="G732" s="153" t="s">
        <v>1129</v>
      </c>
      <c r="H732" s="153" t="s">
        <v>558</v>
      </c>
      <c r="I732" s="153">
        <v>4</v>
      </c>
      <c r="J732" s="154">
        <v>45793</v>
      </c>
      <c r="K732" s="153" t="s">
        <v>91</v>
      </c>
      <c r="L732" s="153"/>
      <c r="M732" s="153"/>
      <c r="N732" s="153"/>
      <c r="O732" s="153" t="s">
        <v>2002</v>
      </c>
      <c r="P732" s="153" t="s">
        <v>3727</v>
      </c>
      <c r="Q732" s="153"/>
      <c r="R732" s="153" t="s">
        <v>50</v>
      </c>
      <c r="S732" s="153" t="s">
        <v>106</v>
      </c>
      <c r="T732" s="153" t="s">
        <v>3728</v>
      </c>
      <c r="U732" s="137"/>
      <c r="V732" s="137"/>
      <c r="W732" s="137"/>
      <c r="X732" s="97" t="str">
        <f t="shared" si="121"/>
        <v>EQUIP DFW - Equipment DFW Division</v>
      </c>
      <c r="Y732" s="97" t="str">
        <f>IFERROR(VLOOKUP($D732,PM!$A:$H,2,FALSE),"")</f>
        <v>Clint Mize</v>
      </c>
      <c r="Z732" s="98">
        <f t="shared" si="122"/>
        <v>45793</v>
      </c>
      <c r="AA732" s="98" t="str">
        <f t="shared" si="123"/>
        <v>Friday</v>
      </c>
      <c r="AB732" s="99" t="str">
        <f t="shared" si="124"/>
        <v>05/16/2025 6:13 PM</v>
      </c>
      <c r="AC732" s="100">
        <f t="shared" si="125"/>
        <v>45796.498020833336</v>
      </c>
      <c r="AD732" s="100" t="str">
        <f t="shared" si="126"/>
        <v>Approved On Time</v>
      </c>
      <c r="AE732" s="101">
        <f t="shared" si="127"/>
        <v>4</v>
      </c>
      <c r="AF732" s="124" t="str">
        <f t="shared" si="128"/>
        <v/>
      </c>
      <c r="AG732" s="101" t="str">
        <f t="shared" si="129"/>
        <v>ESEXC - Excavator Repair</v>
      </c>
      <c r="AH732" s="101" t="str">
        <f t="shared" si="130"/>
        <v>230019 - Korbin E. Gee</v>
      </c>
      <c r="AI732" s="102" t="str">
        <f t="shared" si="131"/>
        <v/>
      </c>
    </row>
    <row r="733" spans="1:35" ht="15.75" x14ac:dyDescent="0.25">
      <c r="A733" s="153">
        <v>604905</v>
      </c>
      <c r="B733" s="153" t="s">
        <v>2001</v>
      </c>
      <c r="C733" s="153" t="s">
        <v>2002</v>
      </c>
      <c r="D733" s="153" t="s">
        <v>76</v>
      </c>
      <c r="E733" s="153" t="s">
        <v>610</v>
      </c>
      <c r="F733" s="153" t="s">
        <v>2684</v>
      </c>
      <c r="G733" s="153" t="s">
        <v>2685</v>
      </c>
      <c r="H733" s="153" t="s">
        <v>558</v>
      </c>
      <c r="I733" s="153">
        <v>4</v>
      </c>
      <c r="J733" s="154">
        <v>45793</v>
      </c>
      <c r="K733" s="153" t="s">
        <v>91</v>
      </c>
      <c r="L733" s="153"/>
      <c r="M733" s="153"/>
      <c r="N733" s="153"/>
      <c r="O733" s="153" t="s">
        <v>2002</v>
      </c>
      <c r="P733" s="153" t="s">
        <v>3729</v>
      </c>
      <c r="Q733" s="153"/>
      <c r="R733" s="153" t="s">
        <v>50</v>
      </c>
      <c r="S733" s="153" t="s">
        <v>106</v>
      </c>
      <c r="T733" s="153" t="s">
        <v>3730</v>
      </c>
      <c r="U733" s="137"/>
      <c r="V733" s="137"/>
      <c r="W733" s="137"/>
      <c r="X733" s="97" t="str">
        <f t="shared" si="121"/>
        <v>EQUIP DFW - Equipment DFW Division</v>
      </c>
      <c r="Y733" s="97" t="str">
        <f>IFERROR(VLOOKUP($D733,PM!$A:$H,2,FALSE),"")</f>
        <v>Clint Mize</v>
      </c>
      <c r="Z733" s="98">
        <f t="shared" si="122"/>
        <v>45793</v>
      </c>
      <c r="AA733" s="98" t="str">
        <f t="shared" si="123"/>
        <v>Friday</v>
      </c>
      <c r="AB733" s="99" t="str">
        <f t="shared" si="124"/>
        <v>05/16/2025 6:14 PM</v>
      </c>
      <c r="AC733" s="100">
        <f t="shared" si="125"/>
        <v>45796.498020833336</v>
      </c>
      <c r="AD733" s="100" t="str">
        <f t="shared" si="126"/>
        <v>Approved On Time</v>
      </c>
      <c r="AE733" s="101">
        <f t="shared" si="127"/>
        <v>4</v>
      </c>
      <c r="AF733" s="124" t="str">
        <f t="shared" si="128"/>
        <v/>
      </c>
      <c r="AG733" s="101" t="str">
        <f t="shared" si="129"/>
        <v>ESTRUCKLT - Truck/Light Repair</v>
      </c>
      <c r="AH733" s="101" t="str">
        <f t="shared" si="130"/>
        <v>230019 - Korbin E. Gee</v>
      </c>
      <c r="AI733" s="102" t="str">
        <f t="shared" si="131"/>
        <v/>
      </c>
    </row>
    <row r="734" spans="1:35" ht="15.75" x14ac:dyDescent="0.25">
      <c r="A734" s="153">
        <v>604900</v>
      </c>
      <c r="B734" s="153" t="s">
        <v>1126</v>
      </c>
      <c r="C734" s="153" t="s">
        <v>1127</v>
      </c>
      <c r="D734" s="153" t="s">
        <v>76</v>
      </c>
      <c r="E734" s="153" t="s">
        <v>610</v>
      </c>
      <c r="F734" s="153" t="s">
        <v>1128</v>
      </c>
      <c r="G734" s="153" t="s">
        <v>1129</v>
      </c>
      <c r="H734" s="153" t="s">
        <v>782</v>
      </c>
      <c r="I734" s="153">
        <v>8</v>
      </c>
      <c r="J734" s="154">
        <v>45793</v>
      </c>
      <c r="K734" s="153" t="s">
        <v>91</v>
      </c>
      <c r="L734" s="153"/>
      <c r="M734" s="153"/>
      <c r="N734" s="153"/>
      <c r="O734" s="153" t="s">
        <v>1127</v>
      </c>
      <c r="P734" s="153" t="s">
        <v>3731</v>
      </c>
      <c r="Q734" s="153"/>
      <c r="R734" s="153" t="s">
        <v>50</v>
      </c>
      <c r="S734" s="153" t="s">
        <v>106</v>
      </c>
      <c r="T734" s="153" t="s">
        <v>3732</v>
      </c>
      <c r="U734" s="137"/>
      <c r="V734" s="137"/>
      <c r="W734" s="137"/>
      <c r="X734" s="97" t="str">
        <f t="shared" si="121"/>
        <v>EQUIP DFW - Equipment DFW Division</v>
      </c>
      <c r="Y734" s="97" t="str">
        <f>IFERROR(VLOOKUP($D734,PM!$A:$H,2,FALSE),"")</f>
        <v>Clint Mize</v>
      </c>
      <c r="Z734" s="98">
        <f t="shared" si="122"/>
        <v>45793</v>
      </c>
      <c r="AA734" s="98" t="str">
        <f t="shared" si="123"/>
        <v>Friday</v>
      </c>
      <c r="AB734" s="99" t="str">
        <f t="shared" si="124"/>
        <v>05/16/2025 5:16 PM</v>
      </c>
      <c r="AC734" s="100">
        <f t="shared" si="125"/>
        <v>45796.497754629629</v>
      </c>
      <c r="AD734" s="100" t="str">
        <f t="shared" si="126"/>
        <v>Approved On Time</v>
      </c>
      <c r="AE734" s="101">
        <f t="shared" si="127"/>
        <v>8</v>
      </c>
      <c r="AF734" s="124" t="str">
        <f t="shared" si="128"/>
        <v/>
      </c>
      <c r="AG734" s="101" t="str">
        <f t="shared" si="129"/>
        <v>ESEXC - Excavator Repair</v>
      </c>
      <c r="AH734" s="101" t="str">
        <f t="shared" si="130"/>
        <v>230015 - Ivan Torres</v>
      </c>
      <c r="AI734" s="102" t="str">
        <f t="shared" si="131"/>
        <v/>
      </c>
    </row>
    <row r="735" spans="1:35" ht="15.75" x14ac:dyDescent="0.25">
      <c r="A735" s="153">
        <v>605486</v>
      </c>
      <c r="B735" s="153" t="s">
        <v>1499</v>
      </c>
      <c r="C735" s="153" t="s">
        <v>1500</v>
      </c>
      <c r="D735" s="153" t="s">
        <v>76</v>
      </c>
      <c r="E735" s="153" t="s">
        <v>610</v>
      </c>
      <c r="F735" s="153" t="s">
        <v>731</v>
      </c>
      <c r="G735" s="153" t="s">
        <v>732</v>
      </c>
      <c r="H735" s="153" t="s">
        <v>558</v>
      </c>
      <c r="I735" s="153">
        <v>4</v>
      </c>
      <c r="J735" s="154">
        <v>45793</v>
      </c>
      <c r="K735" s="153" t="s">
        <v>91</v>
      </c>
      <c r="L735" s="153"/>
      <c r="M735" s="153"/>
      <c r="N735" s="153"/>
      <c r="O735" s="153" t="s">
        <v>1500</v>
      </c>
      <c r="P735" s="153" t="s">
        <v>3721</v>
      </c>
      <c r="Q735" s="153"/>
      <c r="R735" s="153" t="s">
        <v>50</v>
      </c>
      <c r="S735" s="153" t="s">
        <v>106</v>
      </c>
      <c r="T735" s="153" t="s">
        <v>3733</v>
      </c>
      <c r="U735" s="137"/>
      <c r="V735" s="137"/>
      <c r="W735" s="137"/>
      <c r="X735" s="97" t="str">
        <f t="shared" si="121"/>
        <v>EQUIP DFW - Equipment DFW Division</v>
      </c>
      <c r="Y735" s="97" t="str">
        <f>IFERROR(VLOOKUP($D735,PM!$A:$H,2,FALSE),"")</f>
        <v>Clint Mize</v>
      </c>
      <c r="Z735" s="98">
        <f t="shared" si="122"/>
        <v>45793</v>
      </c>
      <c r="AA735" s="98" t="str">
        <f t="shared" si="123"/>
        <v>Friday</v>
      </c>
      <c r="AB735" s="99" t="str">
        <f t="shared" si="124"/>
        <v>05/19/2025 6:56 AM</v>
      </c>
      <c r="AC735" s="100">
        <f t="shared" si="125"/>
        <v>45796.497847222221</v>
      </c>
      <c r="AD735" s="100" t="str">
        <f t="shared" si="126"/>
        <v>Approved On Time</v>
      </c>
      <c r="AE735" s="101">
        <f t="shared" si="127"/>
        <v>4</v>
      </c>
      <c r="AF735" s="124" t="str">
        <f t="shared" si="128"/>
        <v/>
      </c>
      <c r="AG735" s="101" t="str">
        <f t="shared" si="129"/>
        <v>DISPATCH - EQUIP TRUCK DISPATCHING</v>
      </c>
      <c r="AH735" s="101" t="str">
        <f t="shared" si="130"/>
        <v>800057 - Jesse A. Moore</v>
      </c>
      <c r="AI735" s="102" t="str">
        <f t="shared" si="131"/>
        <v/>
      </c>
    </row>
    <row r="736" spans="1:35" ht="15.75" x14ac:dyDescent="0.25">
      <c r="A736" s="153">
        <v>605487</v>
      </c>
      <c r="B736" s="153" t="s">
        <v>1499</v>
      </c>
      <c r="C736" s="153" t="s">
        <v>1500</v>
      </c>
      <c r="D736" s="153" t="s">
        <v>539</v>
      </c>
      <c r="E736" s="153" t="s">
        <v>986</v>
      </c>
      <c r="F736" s="153" t="s">
        <v>731</v>
      </c>
      <c r="G736" s="153" t="s">
        <v>732</v>
      </c>
      <c r="H736" s="153" t="s">
        <v>558</v>
      </c>
      <c r="I736" s="153">
        <v>4</v>
      </c>
      <c r="J736" s="154">
        <v>45793</v>
      </c>
      <c r="K736" s="153" t="s">
        <v>91</v>
      </c>
      <c r="L736" s="153"/>
      <c r="M736" s="153"/>
      <c r="N736" s="153"/>
      <c r="O736" s="153" t="s">
        <v>1500</v>
      </c>
      <c r="P736" s="153" t="s">
        <v>3721</v>
      </c>
      <c r="Q736" s="153"/>
      <c r="R736" s="153" t="s">
        <v>50</v>
      </c>
      <c r="S736" s="153" t="s">
        <v>106</v>
      </c>
      <c r="T736" s="153" t="s">
        <v>3734</v>
      </c>
      <c r="U736" s="137"/>
      <c r="V736" s="137"/>
      <c r="W736" s="137"/>
      <c r="X736" s="97" t="str">
        <f t="shared" si="121"/>
        <v>EQUIP HOU - Equipment Houston Division</v>
      </c>
      <c r="Y736" s="97" t="str">
        <f>IFERROR(VLOOKUP($D736,PM!$A:$H,2,FALSE),"")</f>
        <v>Clint Mize</v>
      </c>
      <c r="Z736" s="98">
        <f t="shared" si="122"/>
        <v>45793</v>
      </c>
      <c r="AA736" s="98" t="str">
        <f t="shared" si="123"/>
        <v>Friday</v>
      </c>
      <c r="AB736" s="99" t="str">
        <f t="shared" si="124"/>
        <v>05/19/2025 6:56 AM</v>
      </c>
      <c r="AC736" s="100">
        <f t="shared" si="125"/>
        <v>45796.498182870368</v>
      </c>
      <c r="AD736" s="100" t="str">
        <f t="shared" si="126"/>
        <v>Approved On Time</v>
      </c>
      <c r="AE736" s="101">
        <f t="shared" si="127"/>
        <v>4</v>
      </c>
      <c r="AF736" s="124" t="str">
        <f t="shared" si="128"/>
        <v/>
      </c>
      <c r="AG736" s="101" t="str">
        <f t="shared" si="129"/>
        <v>DISPATCH - EQUIP TRUCK DISPATCHING</v>
      </c>
      <c r="AH736" s="101" t="str">
        <f t="shared" si="130"/>
        <v>800057 - Jesse A. Moore</v>
      </c>
      <c r="AI736" s="102" t="str">
        <f t="shared" si="131"/>
        <v/>
      </c>
    </row>
    <row r="737" spans="1:35" ht="15.75" x14ac:dyDescent="0.25">
      <c r="A737" s="153">
        <v>604883</v>
      </c>
      <c r="B737" s="153" t="s">
        <v>3735</v>
      </c>
      <c r="C737" s="153" t="s">
        <v>3736</v>
      </c>
      <c r="D737" s="153" t="s">
        <v>76</v>
      </c>
      <c r="E737" s="153" t="s">
        <v>610</v>
      </c>
      <c r="F737" s="153" t="s">
        <v>1128</v>
      </c>
      <c r="G737" s="153" t="s">
        <v>1129</v>
      </c>
      <c r="H737" s="153" t="s">
        <v>558</v>
      </c>
      <c r="I737" s="153">
        <v>8</v>
      </c>
      <c r="J737" s="154">
        <v>45793</v>
      </c>
      <c r="K737" s="153" t="s">
        <v>91</v>
      </c>
      <c r="L737" s="153"/>
      <c r="M737" s="153"/>
      <c r="N737" s="153"/>
      <c r="O737" s="153" t="s">
        <v>3736</v>
      </c>
      <c r="P737" s="153" t="s">
        <v>3737</v>
      </c>
      <c r="Q737" s="153"/>
      <c r="R737" s="153" t="s">
        <v>50</v>
      </c>
      <c r="S737" s="153" t="s">
        <v>106</v>
      </c>
      <c r="T737" s="153" t="s">
        <v>3738</v>
      </c>
      <c r="U737" s="137"/>
      <c r="V737" s="137"/>
      <c r="W737" s="137"/>
      <c r="X737" s="97" t="str">
        <f t="shared" si="121"/>
        <v>EQUIP DFW - Equipment DFW Division</v>
      </c>
      <c r="Y737" s="97" t="str">
        <f>IFERROR(VLOOKUP($D737,PM!$A:$H,2,FALSE),"")</f>
        <v>Clint Mize</v>
      </c>
      <c r="Z737" s="98">
        <f t="shared" si="122"/>
        <v>45793</v>
      </c>
      <c r="AA737" s="98" t="str">
        <f t="shared" si="123"/>
        <v>Friday</v>
      </c>
      <c r="AB737" s="99" t="str">
        <f t="shared" si="124"/>
        <v>05/16/2025 3:21 PM</v>
      </c>
      <c r="AC737" s="100">
        <f t="shared" si="125"/>
        <v>45796.498078703706</v>
      </c>
      <c r="AD737" s="100" t="str">
        <f t="shared" si="126"/>
        <v>Approved On Time</v>
      </c>
      <c r="AE737" s="101">
        <f t="shared" si="127"/>
        <v>8</v>
      </c>
      <c r="AF737" s="124" t="str">
        <f t="shared" si="128"/>
        <v/>
      </c>
      <c r="AG737" s="101" t="str">
        <f t="shared" si="129"/>
        <v>ESEXC - Excavator Repair</v>
      </c>
      <c r="AH737" s="101" t="str">
        <f t="shared" si="130"/>
        <v>230018 - Michael A. Hammons</v>
      </c>
      <c r="AI737" s="102" t="str">
        <f t="shared" si="131"/>
        <v/>
      </c>
    </row>
    <row r="738" spans="1:35" ht="15.75" x14ac:dyDescent="0.25">
      <c r="A738" s="153">
        <v>603748</v>
      </c>
      <c r="B738" s="153" t="s">
        <v>752</v>
      </c>
      <c r="C738" s="153" t="s">
        <v>753</v>
      </c>
      <c r="D738" s="153" t="s">
        <v>543</v>
      </c>
      <c r="E738" s="153" t="s">
        <v>567</v>
      </c>
      <c r="F738" s="153" t="s">
        <v>57</v>
      </c>
      <c r="G738" s="153" t="s">
        <v>579</v>
      </c>
      <c r="H738" s="153" t="s">
        <v>558</v>
      </c>
      <c r="I738" s="153">
        <v>1.5</v>
      </c>
      <c r="J738" s="154">
        <v>45790</v>
      </c>
      <c r="K738" s="153" t="s">
        <v>91</v>
      </c>
      <c r="L738" s="153"/>
      <c r="M738" s="153" t="s">
        <v>737</v>
      </c>
      <c r="N738" s="153" t="s">
        <v>64</v>
      </c>
      <c r="O738" s="153" t="s">
        <v>738</v>
      </c>
      <c r="P738" s="153" t="s">
        <v>2064</v>
      </c>
      <c r="Q738" s="153"/>
      <c r="R738" s="153" t="s">
        <v>50</v>
      </c>
      <c r="S738" s="153" t="s">
        <v>107</v>
      </c>
      <c r="T738" s="153" t="s">
        <v>2169</v>
      </c>
      <c r="U738" s="137"/>
      <c r="V738" s="137"/>
      <c r="W738" s="137"/>
      <c r="X738" s="97" t="str">
        <f t="shared" si="121"/>
        <v>2024-027 - NTTA Fracture Critical Bridge</v>
      </c>
      <c r="Y738" s="97" t="str">
        <f>IFERROR(VLOOKUP($D738,PM!$A:$H,2,FALSE),"")</f>
        <v>Bikhyat Adhikari</v>
      </c>
      <c r="Z738" s="98">
        <f t="shared" si="122"/>
        <v>45790</v>
      </c>
      <c r="AA738" s="98" t="str">
        <f t="shared" si="123"/>
        <v>Tuesday</v>
      </c>
      <c r="AB738" s="99" t="str">
        <f t="shared" si="124"/>
        <v>05/14/2025 6:59 AM</v>
      </c>
      <c r="AC738" s="100">
        <f t="shared" si="125"/>
        <v>45791.55872685185</v>
      </c>
      <c r="AD738" s="100" t="str">
        <f t="shared" si="126"/>
        <v>Approved On Time</v>
      </c>
      <c r="AE738" s="101">
        <f t="shared" si="127"/>
        <v>1.5</v>
      </c>
      <c r="AF738" s="124" t="str">
        <f t="shared" si="128"/>
        <v/>
      </c>
      <c r="AG738" s="101" t="str">
        <f t="shared" si="129"/>
        <v>502 6001B - TRAFF Ragle Main</v>
      </c>
      <c r="AH738" s="101" t="str">
        <f t="shared" si="130"/>
        <v>240254 - Salvador Rodriguez Jr</v>
      </c>
      <c r="AI738" s="102" t="str">
        <f t="shared" si="131"/>
        <v>Omar Ramirez Traffic Crew</v>
      </c>
    </row>
    <row r="739" spans="1:35" ht="15.75" x14ac:dyDescent="0.25">
      <c r="A739" s="153">
        <v>603747</v>
      </c>
      <c r="B739" s="153" t="s">
        <v>881</v>
      </c>
      <c r="C739" s="153" t="s">
        <v>882</v>
      </c>
      <c r="D739" s="153" t="s">
        <v>543</v>
      </c>
      <c r="E739" s="153" t="s">
        <v>567</v>
      </c>
      <c r="F739" s="153" t="s">
        <v>57</v>
      </c>
      <c r="G739" s="153" t="s">
        <v>579</v>
      </c>
      <c r="H739" s="153" t="s">
        <v>558</v>
      </c>
      <c r="I739" s="153">
        <v>1.5</v>
      </c>
      <c r="J739" s="154">
        <v>45790</v>
      </c>
      <c r="K739" s="153" t="s">
        <v>91</v>
      </c>
      <c r="L739" s="153"/>
      <c r="M739" s="153" t="s">
        <v>737</v>
      </c>
      <c r="N739" s="153" t="s">
        <v>64</v>
      </c>
      <c r="O739" s="153" t="s">
        <v>738</v>
      </c>
      <c r="P739" s="153" t="s">
        <v>2064</v>
      </c>
      <c r="Q739" s="153"/>
      <c r="R739" s="153" t="s">
        <v>50</v>
      </c>
      <c r="S739" s="153" t="s">
        <v>107</v>
      </c>
      <c r="T739" s="153" t="s">
        <v>2170</v>
      </c>
      <c r="U739" s="137"/>
      <c r="V739" s="137"/>
      <c r="W739" s="137"/>
      <c r="X739" s="97" t="str">
        <f t="shared" si="121"/>
        <v>2024-027 - NTTA Fracture Critical Bridge</v>
      </c>
      <c r="Y739" s="97" t="str">
        <f>IFERROR(VLOOKUP($D739,PM!$A:$H,2,FALSE),"")</f>
        <v>Bikhyat Adhikari</v>
      </c>
      <c r="Z739" s="98">
        <f t="shared" si="122"/>
        <v>45790</v>
      </c>
      <c r="AA739" s="98" t="str">
        <f t="shared" si="123"/>
        <v>Tuesday</v>
      </c>
      <c r="AB739" s="99" t="str">
        <f t="shared" si="124"/>
        <v>05/14/2025 6:59 AM</v>
      </c>
      <c r="AC739" s="100">
        <f t="shared" si="125"/>
        <v>45791.558807870373</v>
      </c>
      <c r="AD739" s="100" t="str">
        <f t="shared" si="126"/>
        <v>Approved On Time</v>
      </c>
      <c r="AE739" s="101">
        <f t="shared" si="127"/>
        <v>1.5</v>
      </c>
      <c r="AF739" s="124" t="str">
        <f t="shared" si="128"/>
        <v/>
      </c>
      <c r="AG739" s="101" t="str">
        <f t="shared" si="129"/>
        <v>502 6001B - TRAFF Ragle Main</v>
      </c>
      <c r="AH739" s="101" t="str">
        <f t="shared" si="130"/>
        <v>240713 - Olivorio Loredo Jr</v>
      </c>
      <c r="AI739" s="102" t="str">
        <f t="shared" si="131"/>
        <v>Omar Ramirez Traffic Crew</v>
      </c>
    </row>
    <row r="740" spans="1:35" ht="15.75" x14ac:dyDescent="0.25">
      <c r="A740" s="153">
        <v>603416</v>
      </c>
      <c r="B740" s="153" t="s">
        <v>1513</v>
      </c>
      <c r="C740" s="153" t="s">
        <v>107</v>
      </c>
      <c r="D740" s="153" t="s">
        <v>543</v>
      </c>
      <c r="E740" s="153" t="s">
        <v>567</v>
      </c>
      <c r="F740" s="153" t="s">
        <v>53</v>
      </c>
      <c r="G740" s="153" t="s">
        <v>54</v>
      </c>
      <c r="H740" s="153" t="s">
        <v>558</v>
      </c>
      <c r="I740" s="153">
        <v>2</v>
      </c>
      <c r="J740" s="154">
        <v>45790</v>
      </c>
      <c r="K740" s="153" t="s">
        <v>91</v>
      </c>
      <c r="L740" s="153"/>
      <c r="M740" s="153"/>
      <c r="N740" s="153"/>
      <c r="O740" s="153" t="s">
        <v>107</v>
      </c>
      <c r="P740" s="153" t="s">
        <v>1514</v>
      </c>
      <c r="Q740" s="153"/>
      <c r="R740" s="153" t="s">
        <v>50</v>
      </c>
      <c r="S740" s="153" t="s">
        <v>107</v>
      </c>
      <c r="T740" s="153" t="s">
        <v>1515</v>
      </c>
      <c r="U740" s="137"/>
      <c r="V740" s="137"/>
      <c r="W740" s="137"/>
      <c r="X740" s="97" t="str">
        <f t="shared" si="121"/>
        <v>2024-027 - NTTA Fracture Critical Bridge</v>
      </c>
      <c r="Y740" s="97" t="str">
        <f>IFERROR(VLOOKUP($D740,PM!$A:$H,2,FALSE),"")</f>
        <v>Bikhyat Adhikari</v>
      </c>
      <c r="Z740" s="98">
        <f t="shared" si="122"/>
        <v>45790</v>
      </c>
      <c r="AA740" s="98" t="str">
        <f t="shared" si="123"/>
        <v>Tuesday</v>
      </c>
      <c r="AB740" s="99" t="str">
        <f t="shared" si="124"/>
        <v>05/13/2025 8:51 AM</v>
      </c>
      <c r="AC740" s="100">
        <f t="shared" si="125"/>
        <v>45790.577546296299</v>
      </c>
      <c r="AD740" s="100" t="str">
        <f t="shared" si="126"/>
        <v>Approved On Time</v>
      </c>
      <c r="AE740" s="101">
        <f t="shared" si="127"/>
        <v>2</v>
      </c>
      <c r="AF740" s="124" t="str">
        <f t="shared" si="128"/>
        <v/>
      </c>
      <c r="AG740" s="101" t="str">
        <f t="shared" si="129"/>
        <v>9000 100A - PROJECT MANAGER ENGINEER</v>
      </c>
      <c r="AH740" s="101" t="str">
        <f t="shared" si="130"/>
        <v>410012 - Osama M. Abunemeh</v>
      </c>
      <c r="AI740" s="102" t="str">
        <f t="shared" si="131"/>
        <v/>
      </c>
    </row>
    <row r="741" spans="1:35" ht="15.75" x14ac:dyDescent="0.25">
      <c r="A741" s="153">
        <v>603817</v>
      </c>
      <c r="B741" s="153" t="s">
        <v>1513</v>
      </c>
      <c r="C741" s="153" t="s">
        <v>107</v>
      </c>
      <c r="D741" s="153" t="s">
        <v>543</v>
      </c>
      <c r="E741" s="153" t="s">
        <v>567</v>
      </c>
      <c r="F741" s="153" t="s">
        <v>53</v>
      </c>
      <c r="G741" s="153" t="s">
        <v>54</v>
      </c>
      <c r="H741" s="153" t="s">
        <v>558</v>
      </c>
      <c r="I741" s="153">
        <v>2</v>
      </c>
      <c r="J741" s="154">
        <v>45791</v>
      </c>
      <c r="K741" s="153" t="s">
        <v>91</v>
      </c>
      <c r="L741" s="153"/>
      <c r="M741" s="153"/>
      <c r="N741" s="153"/>
      <c r="O741" s="153" t="s">
        <v>107</v>
      </c>
      <c r="P741" s="153" t="s">
        <v>2166</v>
      </c>
      <c r="Q741" s="153"/>
      <c r="R741" s="153" t="s">
        <v>50</v>
      </c>
      <c r="S741" s="153" t="s">
        <v>107</v>
      </c>
      <c r="T741" s="153" t="s">
        <v>2168</v>
      </c>
      <c r="U741" s="137"/>
      <c r="V741" s="137"/>
      <c r="W741" s="137"/>
      <c r="X741" s="97" t="str">
        <f t="shared" si="121"/>
        <v>2024-027 - NTTA Fracture Critical Bridge</v>
      </c>
      <c r="Y741" s="97" t="str">
        <f>IFERROR(VLOOKUP($D741,PM!$A:$H,2,FALSE),"")</f>
        <v>Bikhyat Adhikari</v>
      </c>
      <c r="Z741" s="98">
        <f t="shared" si="122"/>
        <v>45791</v>
      </c>
      <c r="AA741" s="98" t="str">
        <f t="shared" si="123"/>
        <v>Wednesday</v>
      </c>
      <c r="AB741" s="99" t="str">
        <f t="shared" si="124"/>
        <v>05/14/2025 8:23 AM</v>
      </c>
      <c r="AC741" s="100">
        <f t="shared" si="125"/>
        <v>45791.558761574073</v>
      </c>
      <c r="AD741" s="100" t="str">
        <f t="shared" si="126"/>
        <v>Approved On Time</v>
      </c>
      <c r="AE741" s="101">
        <f t="shared" si="127"/>
        <v>2</v>
      </c>
      <c r="AF741" s="124" t="str">
        <f t="shared" si="128"/>
        <v/>
      </c>
      <c r="AG741" s="101" t="str">
        <f t="shared" si="129"/>
        <v>9000 100A - PROJECT MANAGER ENGINEER</v>
      </c>
      <c r="AH741" s="101" t="str">
        <f t="shared" si="130"/>
        <v>410012 - Osama M. Abunemeh</v>
      </c>
      <c r="AI741" s="102" t="str">
        <f t="shared" si="131"/>
        <v/>
      </c>
    </row>
    <row r="742" spans="1:35" ht="15.75" x14ac:dyDescent="0.25">
      <c r="A742" s="153">
        <v>604302</v>
      </c>
      <c r="B742" s="153" t="s">
        <v>1513</v>
      </c>
      <c r="C742" s="153" t="s">
        <v>107</v>
      </c>
      <c r="D742" s="153" t="s">
        <v>543</v>
      </c>
      <c r="E742" s="153" t="s">
        <v>567</v>
      </c>
      <c r="F742" s="153" t="s">
        <v>53</v>
      </c>
      <c r="G742" s="153" t="s">
        <v>54</v>
      </c>
      <c r="H742" s="153" t="s">
        <v>558</v>
      </c>
      <c r="I742" s="153">
        <v>1</v>
      </c>
      <c r="J742" s="154">
        <v>45792</v>
      </c>
      <c r="K742" s="153" t="s">
        <v>91</v>
      </c>
      <c r="L742" s="153"/>
      <c r="M742" s="153"/>
      <c r="N742" s="153"/>
      <c r="O742" s="153" t="s">
        <v>107</v>
      </c>
      <c r="P742" s="153" t="s">
        <v>2799</v>
      </c>
      <c r="Q742" s="153"/>
      <c r="R742" s="153" t="s">
        <v>50</v>
      </c>
      <c r="S742" s="153" t="s">
        <v>107</v>
      </c>
      <c r="T742" s="153" t="s">
        <v>2813</v>
      </c>
      <c r="U742" s="137"/>
      <c r="V742" s="137"/>
      <c r="W742" s="137"/>
      <c r="X742" s="97" t="str">
        <f t="shared" si="121"/>
        <v>2024-027 - NTTA Fracture Critical Bridge</v>
      </c>
      <c r="Y742" s="97" t="str">
        <f>IFERROR(VLOOKUP($D742,PM!$A:$H,2,FALSE),"")</f>
        <v>Bikhyat Adhikari</v>
      </c>
      <c r="Z742" s="98">
        <f t="shared" si="122"/>
        <v>45792</v>
      </c>
      <c r="AA742" s="98" t="str">
        <f t="shared" si="123"/>
        <v>Thursday</v>
      </c>
      <c r="AB742" s="99" t="str">
        <f t="shared" si="124"/>
        <v>05/15/2025 8:56 AM</v>
      </c>
      <c r="AC742" s="100">
        <f t="shared" si="125"/>
        <v>45792.581134259257</v>
      </c>
      <c r="AD742" s="100" t="str">
        <f t="shared" si="126"/>
        <v>Approved On Time</v>
      </c>
      <c r="AE742" s="101">
        <f t="shared" si="127"/>
        <v>1</v>
      </c>
      <c r="AF742" s="124" t="str">
        <f t="shared" si="128"/>
        <v/>
      </c>
      <c r="AG742" s="101" t="str">
        <f t="shared" si="129"/>
        <v>9000 100A - PROJECT MANAGER ENGINEER</v>
      </c>
      <c r="AH742" s="101" t="str">
        <f t="shared" si="130"/>
        <v>410012 - Osama M. Abunemeh</v>
      </c>
      <c r="AI742" s="102" t="str">
        <f t="shared" si="131"/>
        <v/>
      </c>
    </row>
    <row r="743" spans="1:35" ht="15.75" x14ac:dyDescent="0.25">
      <c r="A743" s="153">
        <v>604301</v>
      </c>
      <c r="B743" s="153" t="s">
        <v>1513</v>
      </c>
      <c r="C743" s="153" t="s">
        <v>107</v>
      </c>
      <c r="D743" s="153" t="s">
        <v>73</v>
      </c>
      <c r="E743" s="153" t="s">
        <v>1009</v>
      </c>
      <c r="F743" s="153" t="s">
        <v>53</v>
      </c>
      <c r="G743" s="153" t="s">
        <v>54</v>
      </c>
      <c r="H743" s="153" t="s">
        <v>558</v>
      </c>
      <c r="I743" s="153">
        <v>6</v>
      </c>
      <c r="J743" s="154">
        <v>45792</v>
      </c>
      <c r="K743" s="153" t="s">
        <v>91</v>
      </c>
      <c r="L743" s="153"/>
      <c r="M743" s="153"/>
      <c r="N743" s="153"/>
      <c r="O743" s="153" t="s">
        <v>107</v>
      </c>
      <c r="P743" s="153" t="s">
        <v>2799</v>
      </c>
      <c r="Q743" s="153"/>
      <c r="R743" s="153" t="s">
        <v>50</v>
      </c>
      <c r="S743" s="153" t="s">
        <v>107</v>
      </c>
      <c r="T743" s="153" t="s">
        <v>2814</v>
      </c>
      <c r="U743" s="137"/>
      <c r="V743" s="137"/>
      <c r="W743" s="137"/>
      <c r="X743" s="97" t="str">
        <f t="shared" si="121"/>
        <v>2023-032 - IH-345 BRIDGE REHABILITATION</v>
      </c>
      <c r="Y743" s="97" t="str">
        <f>IFERROR(VLOOKUP($D743,PM!$A:$H,2,FALSE),"")</f>
        <v>Eric Giebelhaus</v>
      </c>
      <c r="Z743" s="98">
        <f t="shared" si="122"/>
        <v>45792</v>
      </c>
      <c r="AA743" s="98" t="str">
        <f t="shared" si="123"/>
        <v>Thursday</v>
      </c>
      <c r="AB743" s="99" t="str">
        <f t="shared" si="124"/>
        <v>05/15/2025 8:56 AM</v>
      </c>
      <c r="AC743" s="100">
        <f t="shared" si="125"/>
        <v>45792.581018518518</v>
      </c>
      <c r="AD743" s="100" t="str">
        <f t="shared" si="126"/>
        <v>Approved On Time</v>
      </c>
      <c r="AE743" s="101">
        <f t="shared" si="127"/>
        <v>6</v>
      </c>
      <c r="AF743" s="124" t="str">
        <f t="shared" si="128"/>
        <v/>
      </c>
      <c r="AG743" s="101" t="str">
        <f t="shared" si="129"/>
        <v>9000 100A - PROJECT MANAGER ENGINEER</v>
      </c>
      <c r="AH743" s="101" t="str">
        <f t="shared" si="130"/>
        <v>410012 - Osama M. Abunemeh</v>
      </c>
      <c r="AI743" s="102" t="str">
        <f t="shared" si="131"/>
        <v/>
      </c>
    </row>
    <row r="744" spans="1:35" ht="15.75" x14ac:dyDescent="0.25">
      <c r="A744" s="153">
        <v>603414</v>
      </c>
      <c r="B744" s="153" t="s">
        <v>1513</v>
      </c>
      <c r="C744" s="153" t="s">
        <v>107</v>
      </c>
      <c r="D744" s="153" t="s">
        <v>73</v>
      </c>
      <c r="E744" s="153" t="s">
        <v>1009</v>
      </c>
      <c r="F744" s="153" t="s">
        <v>53</v>
      </c>
      <c r="G744" s="153" t="s">
        <v>54</v>
      </c>
      <c r="H744" s="153" t="s">
        <v>558</v>
      </c>
      <c r="I744" s="153">
        <v>8</v>
      </c>
      <c r="J744" s="154">
        <v>45789</v>
      </c>
      <c r="K744" s="153" t="s">
        <v>91</v>
      </c>
      <c r="L744" s="153"/>
      <c r="M744" s="153"/>
      <c r="N744" s="153"/>
      <c r="O744" s="153" t="s">
        <v>107</v>
      </c>
      <c r="P744" s="153" t="s">
        <v>1516</v>
      </c>
      <c r="Q744" s="153"/>
      <c r="R744" s="153" t="s">
        <v>50</v>
      </c>
      <c r="S744" s="153" t="s">
        <v>107</v>
      </c>
      <c r="T744" s="153" t="s">
        <v>1517</v>
      </c>
      <c r="U744" s="137"/>
      <c r="V744" s="137"/>
      <c r="W744" s="137"/>
      <c r="X744" s="97" t="str">
        <f t="shared" si="121"/>
        <v>2023-032 - IH-345 BRIDGE REHABILITATION</v>
      </c>
      <c r="Y744" s="97" t="str">
        <f>IFERROR(VLOOKUP($D744,PM!$A:$H,2,FALSE),"")</f>
        <v>Eric Giebelhaus</v>
      </c>
      <c r="Z744" s="98">
        <f t="shared" si="122"/>
        <v>45789</v>
      </c>
      <c r="AA744" s="98" t="str">
        <f t="shared" si="123"/>
        <v>Monday</v>
      </c>
      <c r="AB744" s="99" t="str">
        <f t="shared" si="124"/>
        <v>05/13/2025 8:50 AM</v>
      </c>
      <c r="AC744" s="100">
        <f t="shared" si="125"/>
        <v>45790.577372685184</v>
      </c>
      <c r="AD744" s="100" t="str">
        <f t="shared" si="126"/>
        <v>Approved On Time</v>
      </c>
      <c r="AE744" s="101">
        <f t="shared" si="127"/>
        <v>8</v>
      </c>
      <c r="AF744" s="124" t="str">
        <f t="shared" si="128"/>
        <v/>
      </c>
      <c r="AG744" s="101" t="str">
        <f t="shared" si="129"/>
        <v>9000 100A - PROJECT MANAGER ENGINEER</v>
      </c>
      <c r="AH744" s="101" t="str">
        <f t="shared" si="130"/>
        <v>410012 - Osama M. Abunemeh</v>
      </c>
      <c r="AI744" s="102" t="str">
        <f t="shared" si="131"/>
        <v/>
      </c>
    </row>
    <row r="745" spans="1:35" ht="15.75" x14ac:dyDescent="0.25">
      <c r="A745" s="153">
        <v>603415</v>
      </c>
      <c r="B745" s="153" t="s">
        <v>1513</v>
      </c>
      <c r="C745" s="153" t="s">
        <v>107</v>
      </c>
      <c r="D745" s="153" t="s">
        <v>73</v>
      </c>
      <c r="E745" s="153" t="s">
        <v>1009</v>
      </c>
      <c r="F745" s="153" t="s">
        <v>53</v>
      </c>
      <c r="G745" s="153" t="s">
        <v>54</v>
      </c>
      <c r="H745" s="153" t="s">
        <v>558</v>
      </c>
      <c r="I745" s="153">
        <v>6</v>
      </c>
      <c r="J745" s="154">
        <v>45790</v>
      </c>
      <c r="K745" s="153" t="s">
        <v>91</v>
      </c>
      <c r="L745" s="153"/>
      <c r="M745" s="153"/>
      <c r="N745" s="153"/>
      <c r="O745" s="153" t="s">
        <v>107</v>
      </c>
      <c r="P745" s="153" t="s">
        <v>1516</v>
      </c>
      <c r="Q745" s="153"/>
      <c r="R745" s="153" t="s">
        <v>50</v>
      </c>
      <c r="S745" s="153" t="s">
        <v>107</v>
      </c>
      <c r="T745" s="153" t="s">
        <v>1518</v>
      </c>
      <c r="U745" s="137"/>
      <c r="V745" s="137"/>
      <c r="W745" s="137"/>
      <c r="X745" s="97" t="str">
        <f t="shared" si="121"/>
        <v>2023-032 - IH-345 BRIDGE REHABILITATION</v>
      </c>
      <c r="Y745" s="97" t="str">
        <f>IFERROR(VLOOKUP($D745,PM!$A:$H,2,FALSE),"")</f>
        <v>Eric Giebelhaus</v>
      </c>
      <c r="Z745" s="98">
        <f t="shared" si="122"/>
        <v>45790</v>
      </c>
      <c r="AA745" s="98" t="str">
        <f t="shared" si="123"/>
        <v>Tuesday</v>
      </c>
      <c r="AB745" s="99" t="str">
        <f t="shared" si="124"/>
        <v>05/13/2025 8:50 AM</v>
      </c>
      <c r="AC745" s="100">
        <f t="shared" si="125"/>
        <v>45790.577372685184</v>
      </c>
      <c r="AD745" s="100" t="str">
        <f t="shared" si="126"/>
        <v>Approved On Time</v>
      </c>
      <c r="AE745" s="101">
        <f t="shared" si="127"/>
        <v>6</v>
      </c>
      <c r="AF745" s="124" t="str">
        <f t="shared" si="128"/>
        <v/>
      </c>
      <c r="AG745" s="101" t="str">
        <f t="shared" si="129"/>
        <v>9000 100A - PROJECT MANAGER ENGINEER</v>
      </c>
      <c r="AH745" s="101" t="str">
        <f t="shared" si="130"/>
        <v>410012 - Osama M. Abunemeh</v>
      </c>
      <c r="AI745" s="102" t="str">
        <f t="shared" si="131"/>
        <v/>
      </c>
    </row>
    <row r="746" spans="1:35" ht="15.75" x14ac:dyDescent="0.25">
      <c r="A746" s="153">
        <v>603816</v>
      </c>
      <c r="B746" s="153" t="s">
        <v>1513</v>
      </c>
      <c r="C746" s="153" t="s">
        <v>107</v>
      </c>
      <c r="D746" s="153" t="s">
        <v>73</v>
      </c>
      <c r="E746" s="153" t="s">
        <v>1009</v>
      </c>
      <c r="F746" s="153" t="s">
        <v>53</v>
      </c>
      <c r="G746" s="153" t="s">
        <v>54</v>
      </c>
      <c r="H746" s="153" t="s">
        <v>558</v>
      </c>
      <c r="I746" s="153">
        <v>4</v>
      </c>
      <c r="J746" s="154">
        <v>45791</v>
      </c>
      <c r="K746" s="153" t="s">
        <v>91</v>
      </c>
      <c r="L746" s="153"/>
      <c r="M746" s="153"/>
      <c r="N746" s="153"/>
      <c r="O746" s="153" t="s">
        <v>107</v>
      </c>
      <c r="P746" s="153" t="s">
        <v>2166</v>
      </c>
      <c r="Q746" s="153"/>
      <c r="R746" s="153" t="s">
        <v>50</v>
      </c>
      <c r="S746" s="153" t="s">
        <v>107</v>
      </c>
      <c r="T746" s="153" t="s">
        <v>2167</v>
      </c>
      <c r="U746" s="137"/>
      <c r="V746" s="137"/>
      <c r="W746" s="137"/>
      <c r="X746" s="97" t="str">
        <f t="shared" si="121"/>
        <v>2023-032 - IH-345 BRIDGE REHABILITATION</v>
      </c>
      <c r="Y746" s="97" t="str">
        <f>IFERROR(VLOOKUP($D746,PM!$A:$H,2,FALSE),"")</f>
        <v>Eric Giebelhaus</v>
      </c>
      <c r="Z746" s="98">
        <f t="shared" si="122"/>
        <v>45791</v>
      </c>
      <c r="AA746" s="98" t="str">
        <f t="shared" si="123"/>
        <v>Wednesday</v>
      </c>
      <c r="AB746" s="99" t="str">
        <f t="shared" si="124"/>
        <v>05/14/2025 8:23 AM</v>
      </c>
      <c r="AC746" s="100">
        <f t="shared" si="125"/>
        <v>45791.558437500003</v>
      </c>
      <c r="AD746" s="100" t="str">
        <f t="shared" si="126"/>
        <v>Approved On Time</v>
      </c>
      <c r="AE746" s="101">
        <f t="shared" si="127"/>
        <v>4</v>
      </c>
      <c r="AF746" s="124" t="str">
        <f t="shared" si="128"/>
        <v/>
      </c>
      <c r="AG746" s="101" t="str">
        <f t="shared" si="129"/>
        <v>9000 100A - PROJECT MANAGER ENGINEER</v>
      </c>
      <c r="AH746" s="101" t="str">
        <f t="shared" si="130"/>
        <v>410012 - Osama M. Abunemeh</v>
      </c>
      <c r="AI746" s="102" t="str">
        <f t="shared" si="131"/>
        <v/>
      </c>
    </row>
    <row r="747" spans="1:35" ht="15.75" x14ac:dyDescent="0.25">
      <c r="A747" s="153">
        <v>604802</v>
      </c>
      <c r="B747" s="153" t="s">
        <v>828</v>
      </c>
      <c r="C747" s="153" t="s">
        <v>829</v>
      </c>
      <c r="D747" s="153" t="s">
        <v>65</v>
      </c>
      <c r="E747" s="153" t="s">
        <v>66</v>
      </c>
      <c r="F747" s="153" t="s">
        <v>75</v>
      </c>
      <c r="G747" s="153" t="s">
        <v>827</v>
      </c>
      <c r="H747" s="153" t="s">
        <v>558</v>
      </c>
      <c r="I747" s="153">
        <v>2</v>
      </c>
      <c r="J747" s="154">
        <v>45793</v>
      </c>
      <c r="K747" s="153" t="s">
        <v>91</v>
      </c>
      <c r="L747" s="153"/>
      <c r="M747" s="153"/>
      <c r="N747" s="153"/>
      <c r="O747" s="153" t="s">
        <v>829</v>
      </c>
      <c r="P747" s="153" t="s">
        <v>3581</v>
      </c>
      <c r="Q747" s="153"/>
      <c r="R747" s="153" t="s">
        <v>50</v>
      </c>
      <c r="S747" s="153" t="s">
        <v>3739</v>
      </c>
      <c r="T747" s="153" t="s">
        <v>3740</v>
      </c>
      <c r="U747" s="137"/>
      <c r="V747" s="137"/>
      <c r="W747" s="137"/>
      <c r="X747" s="97" t="str">
        <f t="shared" si="121"/>
        <v>TEXDIST - Texas District Office</v>
      </c>
      <c r="Y747" s="97" t="str">
        <f>IFERROR(VLOOKUP($D747,PM!$A:$H,2,FALSE),"")</f>
        <v>William Rather</v>
      </c>
      <c r="Z747" s="98">
        <f t="shared" si="122"/>
        <v>45793</v>
      </c>
      <c r="AA747" s="98" t="str">
        <f t="shared" si="123"/>
        <v>Friday</v>
      </c>
      <c r="AB747" s="99" t="str">
        <f t="shared" si="124"/>
        <v>05/16/2025 11:43 AM</v>
      </c>
      <c r="AC747" s="100">
        <f t="shared" si="125"/>
        <v>45796.279444444444</v>
      </c>
      <c r="AD747" s="100" t="str">
        <f t="shared" si="126"/>
        <v>Approved On Time</v>
      </c>
      <c r="AE747" s="101">
        <f t="shared" si="127"/>
        <v>2</v>
      </c>
      <c r="AF747" s="124" t="str">
        <f t="shared" si="128"/>
        <v/>
      </c>
      <c r="AG747" s="101" t="str">
        <f t="shared" si="129"/>
        <v>9000 100S - Safety/Survey/Scheduling</v>
      </c>
      <c r="AH747" s="101" t="str">
        <f t="shared" si="130"/>
        <v>800072 - Mario Moya</v>
      </c>
      <c r="AI747" s="102" t="str">
        <f t="shared" si="131"/>
        <v/>
      </c>
    </row>
    <row r="748" spans="1:35" ht="15.75" x14ac:dyDescent="0.25">
      <c r="A748" s="153">
        <v>603974</v>
      </c>
      <c r="B748" s="153" t="s">
        <v>828</v>
      </c>
      <c r="C748" s="153" t="s">
        <v>829</v>
      </c>
      <c r="D748" s="153" t="s">
        <v>65</v>
      </c>
      <c r="E748" s="153" t="s">
        <v>66</v>
      </c>
      <c r="F748" s="153" t="s">
        <v>75</v>
      </c>
      <c r="G748" s="153" t="s">
        <v>827</v>
      </c>
      <c r="H748" s="153" t="s">
        <v>558</v>
      </c>
      <c r="I748" s="153">
        <v>2</v>
      </c>
      <c r="J748" s="154">
        <v>45790</v>
      </c>
      <c r="K748" s="153" t="s">
        <v>91</v>
      </c>
      <c r="L748" s="153"/>
      <c r="M748" s="153"/>
      <c r="N748" s="153"/>
      <c r="O748" s="153" t="s">
        <v>829</v>
      </c>
      <c r="P748" s="153" t="s">
        <v>2603</v>
      </c>
      <c r="Q748" s="153"/>
      <c r="R748" s="153" t="s">
        <v>50</v>
      </c>
      <c r="S748" s="153" t="s">
        <v>3739</v>
      </c>
      <c r="T748" s="153" t="s">
        <v>3741</v>
      </c>
      <c r="U748" s="137"/>
      <c r="V748" s="137"/>
      <c r="W748" s="137"/>
      <c r="X748" s="97" t="str">
        <f t="shared" si="121"/>
        <v>TEXDIST - Texas District Office</v>
      </c>
      <c r="Y748" s="97" t="str">
        <f>IFERROR(VLOOKUP($D748,PM!$A:$H,2,FALSE),"")</f>
        <v>William Rather</v>
      </c>
      <c r="Z748" s="98">
        <f t="shared" si="122"/>
        <v>45790</v>
      </c>
      <c r="AA748" s="98" t="str">
        <f t="shared" si="123"/>
        <v>Tuesday</v>
      </c>
      <c r="AB748" s="99" t="str">
        <f t="shared" si="124"/>
        <v>05/14/2025 3:32 PM</v>
      </c>
      <c r="AC748" s="100">
        <f t="shared" si="125"/>
        <v>45796.279444444444</v>
      </c>
      <c r="AD748" s="100" t="str">
        <f t="shared" si="126"/>
        <v>Approved On Time</v>
      </c>
      <c r="AE748" s="101">
        <f t="shared" si="127"/>
        <v>2</v>
      </c>
      <c r="AF748" s="124" t="str">
        <f t="shared" si="128"/>
        <v/>
      </c>
      <c r="AG748" s="101" t="str">
        <f t="shared" si="129"/>
        <v>9000 100S - Safety/Survey/Scheduling</v>
      </c>
      <c r="AH748" s="101" t="str">
        <f t="shared" si="130"/>
        <v>800072 - Mario Moya</v>
      </c>
      <c r="AI748" s="102" t="str">
        <f t="shared" si="131"/>
        <v/>
      </c>
    </row>
    <row r="749" spans="1:35" ht="15.75" x14ac:dyDescent="0.25">
      <c r="A749" s="153">
        <v>603978</v>
      </c>
      <c r="B749" s="153" t="s">
        <v>828</v>
      </c>
      <c r="C749" s="153" t="s">
        <v>829</v>
      </c>
      <c r="D749" s="153" t="s">
        <v>65</v>
      </c>
      <c r="E749" s="153" t="s">
        <v>66</v>
      </c>
      <c r="F749" s="153" t="s">
        <v>75</v>
      </c>
      <c r="G749" s="153" t="s">
        <v>827</v>
      </c>
      <c r="H749" s="153" t="s">
        <v>558</v>
      </c>
      <c r="I749" s="153">
        <v>1</v>
      </c>
      <c r="J749" s="154">
        <v>45791</v>
      </c>
      <c r="K749" s="153" t="s">
        <v>91</v>
      </c>
      <c r="L749" s="153"/>
      <c r="M749" s="153"/>
      <c r="N749" s="153"/>
      <c r="O749" s="153" t="s">
        <v>829</v>
      </c>
      <c r="P749" s="153" t="s">
        <v>2601</v>
      </c>
      <c r="Q749" s="153"/>
      <c r="R749" s="153" t="s">
        <v>50</v>
      </c>
      <c r="S749" s="153" t="s">
        <v>3739</v>
      </c>
      <c r="T749" s="153" t="s">
        <v>3742</v>
      </c>
      <c r="U749" s="137"/>
      <c r="V749" s="137"/>
      <c r="W749" s="137"/>
      <c r="X749" s="97" t="str">
        <f t="shared" si="121"/>
        <v>TEXDIST - Texas District Office</v>
      </c>
      <c r="Y749" s="97" t="str">
        <f>IFERROR(VLOOKUP($D749,PM!$A:$H,2,FALSE),"")</f>
        <v>William Rather</v>
      </c>
      <c r="Z749" s="98">
        <f t="shared" si="122"/>
        <v>45791</v>
      </c>
      <c r="AA749" s="98" t="str">
        <f t="shared" si="123"/>
        <v>Wednesday</v>
      </c>
      <c r="AB749" s="99" t="str">
        <f t="shared" si="124"/>
        <v>05/14/2025 3:33 PM</v>
      </c>
      <c r="AC749" s="100">
        <f t="shared" si="125"/>
        <v>45796.279444444444</v>
      </c>
      <c r="AD749" s="100" t="str">
        <f t="shared" si="126"/>
        <v>Approved On Time</v>
      </c>
      <c r="AE749" s="101">
        <f t="shared" si="127"/>
        <v>1</v>
      </c>
      <c r="AF749" s="124" t="str">
        <f t="shared" si="128"/>
        <v/>
      </c>
      <c r="AG749" s="101" t="str">
        <f t="shared" si="129"/>
        <v>9000 100S - Safety/Survey/Scheduling</v>
      </c>
      <c r="AH749" s="101" t="str">
        <f t="shared" si="130"/>
        <v>800072 - Mario Moya</v>
      </c>
      <c r="AI749" s="102" t="str">
        <f t="shared" si="131"/>
        <v/>
      </c>
    </row>
    <row r="750" spans="1:35" ht="15.75" x14ac:dyDescent="0.25">
      <c r="A750" s="153">
        <v>604381</v>
      </c>
      <c r="B750" s="153" t="s">
        <v>828</v>
      </c>
      <c r="C750" s="153" t="s">
        <v>829</v>
      </c>
      <c r="D750" s="153" t="s">
        <v>65</v>
      </c>
      <c r="E750" s="153" t="s">
        <v>66</v>
      </c>
      <c r="F750" s="153" t="s">
        <v>75</v>
      </c>
      <c r="G750" s="153" t="s">
        <v>827</v>
      </c>
      <c r="H750" s="153" t="s">
        <v>558</v>
      </c>
      <c r="I750" s="153">
        <v>3</v>
      </c>
      <c r="J750" s="154">
        <v>45792</v>
      </c>
      <c r="K750" s="153" t="s">
        <v>91</v>
      </c>
      <c r="L750" s="153"/>
      <c r="M750" s="153"/>
      <c r="N750" s="153"/>
      <c r="O750" s="153" t="s">
        <v>829</v>
      </c>
      <c r="P750" s="153" t="s">
        <v>3040</v>
      </c>
      <c r="Q750" s="153"/>
      <c r="R750" s="153" t="s">
        <v>50</v>
      </c>
      <c r="S750" s="153" t="s">
        <v>3739</v>
      </c>
      <c r="T750" s="153" t="s">
        <v>3743</v>
      </c>
      <c r="U750" s="137"/>
      <c r="V750" s="137"/>
      <c r="W750" s="137"/>
      <c r="X750" s="97" t="str">
        <f t="shared" si="121"/>
        <v>TEXDIST - Texas District Office</v>
      </c>
      <c r="Y750" s="97" t="str">
        <f>IFERROR(VLOOKUP($D750,PM!$A:$H,2,FALSE),"")</f>
        <v>William Rather</v>
      </c>
      <c r="Z750" s="98">
        <f t="shared" si="122"/>
        <v>45792</v>
      </c>
      <c r="AA750" s="98" t="str">
        <f t="shared" si="123"/>
        <v>Thursday</v>
      </c>
      <c r="AB750" s="99" t="str">
        <f t="shared" si="124"/>
        <v>05/15/2025 2:19 PM</v>
      </c>
      <c r="AC750" s="100">
        <f t="shared" si="125"/>
        <v>45796.279444444444</v>
      </c>
      <c r="AD750" s="100" t="str">
        <f t="shared" si="126"/>
        <v>Approved On Time</v>
      </c>
      <c r="AE750" s="101">
        <f t="shared" si="127"/>
        <v>3</v>
      </c>
      <c r="AF750" s="124" t="str">
        <f t="shared" si="128"/>
        <v/>
      </c>
      <c r="AG750" s="101" t="str">
        <f t="shared" si="129"/>
        <v>9000 100S - Safety/Survey/Scheduling</v>
      </c>
      <c r="AH750" s="101" t="str">
        <f t="shared" si="130"/>
        <v>800072 - Mario Moya</v>
      </c>
      <c r="AI750" s="102" t="str">
        <f t="shared" si="131"/>
        <v/>
      </c>
    </row>
    <row r="751" spans="1:35" ht="15.75" x14ac:dyDescent="0.25">
      <c r="A751" s="153">
        <v>603053</v>
      </c>
      <c r="B751" s="153" t="s">
        <v>828</v>
      </c>
      <c r="C751" s="153" t="s">
        <v>829</v>
      </c>
      <c r="D751" s="153" t="s">
        <v>65</v>
      </c>
      <c r="E751" s="153" t="s">
        <v>66</v>
      </c>
      <c r="F751" s="153" t="s">
        <v>75</v>
      </c>
      <c r="G751" s="153" t="s">
        <v>827</v>
      </c>
      <c r="H751" s="153" t="s">
        <v>558</v>
      </c>
      <c r="I751" s="153">
        <v>4</v>
      </c>
      <c r="J751" s="154">
        <v>45789</v>
      </c>
      <c r="K751" s="153" t="s">
        <v>91</v>
      </c>
      <c r="L751" s="153"/>
      <c r="M751" s="153"/>
      <c r="N751" s="153"/>
      <c r="O751" s="153" t="s">
        <v>829</v>
      </c>
      <c r="P751" s="153" t="s">
        <v>1268</v>
      </c>
      <c r="Q751" s="153"/>
      <c r="R751" s="153" t="s">
        <v>50</v>
      </c>
      <c r="S751" s="153" t="s">
        <v>3739</v>
      </c>
      <c r="T751" s="153" t="s">
        <v>3744</v>
      </c>
      <c r="U751" s="137"/>
      <c r="V751" s="137"/>
      <c r="W751" s="137"/>
      <c r="X751" s="97" t="str">
        <f t="shared" si="121"/>
        <v>TEXDIST - Texas District Office</v>
      </c>
      <c r="Y751" s="97" t="str">
        <f>IFERROR(VLOOKUP($D751,PM!$A:$H,2,FALSE),"")</f>
        <v>William Rather</v>
      </c>
      <c r="Z751" s="98">
        <f t="shared" si="122"/>
        <v>45789</v>
      </c>
      <c r="AA751" s="98" t="str">
        <f t="shared" si="123"/>
        <v>Monday</v>
      </c>
      <c r="AB751" s="99" t="str">
        <f t="shared" si="124"/>
        <v>05/12/2025 3:35 PM</v>
      </c>
      <c r="AC751" s="100">
        <f t="shared" si="125"/>
        <v>45796.279444444444</v>
      </c>
      <c r="AD751" s="100" t="str">
        <f t="shared" si="126"/>
        <v>Approved On Time</v>
      </c>
      <c r="AE751" s="101">
        <f t="shared" si="127"/>
        <v>4</v>
      </c>
      <c r="AF751" s="124" t="str">
        <f t="shared" si="128"/>
        <v/>
      </c>
      <c r="AG751" s="101" t="str">
        <f t="shared" si="129"/>
        <v>9000 100S - Safety/Survey/Scheduling</v>
      </c>
      <c r="AH751" s="101" t="str">
        <f t="shared" si="130"/>
        <v>800072 - Mario Moya</v>
      </c>
      <c r="AI751" s="102" t="str">
        <f t="shared" si="131"/>
        <v/>
      </c>
    </row>
    <row r="752" spans="1:35" ht="15.75" x14ac:dyDescent="0.25">
      <c r="A752" s="153">
        <v>602811</v>
      </c>
      <c r="B752" s="153" t="s">
        <v>1016</v>
      </c>
      <c r="C752" s="153" t="s">
        <v>1017</v>
      </c>
      <c r="D752" s="153" t="s">
        <v>65</v>
      </c>
      <c r="E752" s="153" t="s">
        <v>66</v>
      </c>
      <c r="F752" s="153" t="s">
        <v>1007</v>
      </c>
      <c r="G752" s="153" t="s">
        <v>1008</v>
      </c>
      <c r="H752" s="153" t="s">
        <v>558</v>
      </c>
      <c r="I752" s="153">
        <v>8</v>
      </c>
      <c r="J752" s="154">
        <v>45789</v>
      </c>
      <c r="K752" s="153" t="s">
        <v>91</v>
      </c>
      <c r="L752" s="153"/>
      <c r="M752" s="153"/>
      <c r="N752" s="153"/>
      <c r="O752" s="153" t="s">
        <v>1017</v>
      </c>
      <c r="P752" s="153" t="s">
        <v>1269</v>
      </c>
      <c r="Q752" s="153"/>
      <c r="R752" s="153" t="s">
        <v>50</v>
      </c>
      <c r="S752" s="153" t="s">
        <v>3739</v>
      </c>
      <c r="T752" s="153" t="s">
        <v>3745</v>
      </c>
      <c r="U752" s="137"/>
      <c r="V752" s="137"/>
      <c r="W752" s="137"/>
      <c r="X752" s="97" t="str">
        <f t="shared" si="121"/>
        <v>TEXDIST - Texas District Office</v>
      </c>
      <c r="Y752" s="97" t="str">
        <f>IFERROR(VLOOKUP($D752,PM!$A:$H,2,FALSE),"")</f>
        <v>William Rather</v>
      </c>
      <c r="Z752" s="98">
        <f t="shared" si="122"/>
        <v>45789</v>
      </c>
      <c r="AA752" s="98" t="str">
        <f t="shared" si="123"/>
        <v>Monday</v>
      </c>
      <c r="AB752" s="99" t="str">
        <f t="shared" si="124"/>
        <v>05/12/2025 8:48 AM</v>
      </c>
      <c r="AC752" s="100">
        <f t="shared" si="125"/>
        <v>45796.275717592594</v>
      </c>
      <c r="AD752" s="100" t="str">
        <f t="shared" si="126"/>
        <v>Approved On Time</v>
      </c>
      <c r="AE752" s="101">
        <f t="shared" si="127"/>
        <v>8</v>
      </c>
      <c r="AF752" s="124" t="str">
        <f t="shared" si="128"/>
        <v/>
      </c>
      <c r="AG752" s="101" t="str">
        <f t="shared" si="129"/>
        <v>ESTIMATING - Estimating</v>
      </c>
      <c r="AH752" s="101" t="str">
        <f t="shared" si="130"/>
        <v>210003 - Ammar I. Elhamad</v>
      </c>
      <c r="AI752" s="102" t="str">
        <f t="shared" si="131"/>
        <v/>
      </c>
    </row>
    <row r="753" spans="1:35" ht="15.75" x14ac:dyDescent="0.25">
      <c r="A753" s="153">
        <v>602812</v>
      </c>
      <c r="B753" s="153" t="s">
        <v>1016</v>
      </c>
      <c r="C753" s="153" t="s">
        <v>1017</v>
      </c>
      <c r="D753" s="153" t="s">
        <v>65</v>
      </c>
      <c r="E753" s="153" t="s">
        <v>66</v>
      </c>
      <c r="F753" s="153" t="s">
        <v>1007</v>
      </c>
      <c r="G753" s="153" t="s">
        <v>1008</v>
      </c>
      <c r="H753" s="153" t="s">
        <v>558</v>
      </c>
      <c r="I753" s="153">
        <v>8</v>
      </c>
      <c r="J753" s="154">
        <v>45790</v>
      </c>
      <c r="K753" s="153" t="s">
        <v>91</v>
      </c>
      <c r="L753" s="153"/>
      <c r="M753" s="153"/>
      <c r="N753" s="153"/>
      <c r="O753" s="153" t="s">
        <v>1017</v>
      </c>
      <c r="P753" s="153" t="s">
        <v>1269</v>
      </c>
      <c r="Q753" s="153"/>
      <c r="R753" s="153" t="s">
        <v>50</v>
      </c>
      <c r="S753" s="153" t="s">
        <v>3739</v>
      </c>
      <c r="T753" s="153" t="s">
        <v>3746</v>
      </c>
      <c r="U753" s="137"/>
      <c r="V753" s="137"/>
      <c r="W753" s="137"/>
      <c r="X753" s="97" t="str">
        <f t="shared" si="121"/>
        <v>TEXDIST - Texas District Office</v>
      </c>
      <c r="Y753" s="97" t="str">
        <f>IFERROR(VLOOKUP($D753,PM!$A:$H,2,FALSE),"")</f>
        <v>William Rather</v>
      </c>
      <c r="Z753" s="98">
        <f t="shared" si="122"/>
        <v>45790</v>
      </c>
      <c r="AA753" s="98" t="str">
        <f t="shared" si="123"/>
        <v>Tuesday</v>
      </c>
      <c r="AB753" s="99" t="str">
        <f t="shared" si="124"/>
        <v>05/12/2025 8:48 AM</v>
      </c>
      <c r="AC753" s="100">
        <f t="shared" si="125"/>
        <v>45796.275717592594</v>
      </c>
      <c r="AD753" s="100" t="str">
        <f t="shared" si="126"/>
        <v>Approved On Time</v>
      </c>
      <c r="AE753" s="101">
        <f t="shared" si="127"/>
        <v>8</v>
      </c>
      <c r="AF753" s="124" t="str">
        <f t="shared" si="128"/>
        <v/>
      </c>
      <c r="AG753" s="101" t="str">
        <f t="shared" si="129"/>
        <v>ESTIMATING - Estimating</v>
      </c>
      <c r="AH753" s="101" t="str">
        <f t="shared" si="130"/>
        <v>210003 - Ammar I. Elhamad</v>
      </c>
      <c r="AI753" s="102" t="str">
        <f t="shared" si="131"/>
        <v/>
      </c>
    </row>
    <row r="754" spans="1:35" ht="15.75" x14ac:dyDescent="0.25">
      <c r="A754" s="153">
        <v>602813</v>
      </c>
      <c r="B754" s="153" t="s">
        <v>1016</v>
      </c>
      <c r="C754" s="153" t="s">
        <v>1017</v>
      </c>
      <c r="D754" s="153" t="s">
        <v>65</v>
      </c>
      <c r="E754" s="153" t="s">
        <v>66</v>
      </c>
      <c r="F754" s="153" t="s">
        <v>1007</v>
      </c>
      <c r="G754" s="153" t="s">
        <v>1008</v>
      </c>
      <c r="H754" s="153" t="s">
        <v>558</v>
      </c>
      <c r="I754" s="153">
        <v>8</v>
      </c>
      <c r="J754" s="154">
        <v>45791</v>
      </c>
      <c r="K754" s="153" t="s">
        <v>91</v>
      </c>
      <c r="L754" s="153"/>
      <c r="M754" s="153"/>
      <c r="N754" s="153"/>
      <c r="O754" s="153" t="s">
        <v>1017</v>
      </c>
      <c r="P754" s="153" t="s">
        <v>1269</v>
      </c>
      <c r="Q754" s="153"/>
      <c r="R754" s="153" t="s">
        <v>50</v>
      </c>
      <c r="S754" s="153" t="s">
        <v>3739</v>
      </c>
      <c r="T754" s="153" t="s">
        <v>3747</v>
      </c>
      <c r="U754" s="137"/>
      <c r="V754" s="137"/>
      <c r="W754" s="137"/>
      <c r="X754" s="97" t="str">
        <f t="shared" si="121"/>
        <v>TEXDIST - Texas District Office</v>
      </c>
      <c r="Y754" s="97" t="str">
        <f>IFERROR(VLOOKUP($D754,PM!$A:$H,2,FALSE),"")</f>
        <v>William Rather</v>
      </c>
      <c r="Z754" s="98">
        <f t="shared" si="122"/>
        <v>45791</v>
      </c>
      <c r="AA754" s="98" t="str">
        <f t="shared" si="123"/>
        <v>Wednesday</v>
      </c>
      <c r="AB754" s="99" t="str">
        <f t="shared" si="124"/>
        <v>05/12/2025 8:48 AM</v>
      </c>
      <c r="AC754" s="100">
        <f t="shared" si="125"/>
        <v>45796.275717592594</v>
      </c>
      <c r="AD754" s="100" t="str">
        <f t="shared" si="126"/>
        <v>Approved On Time</v>
      </c>
      <c r="AE754" s="101">
        <f t="shared" si="127"/>
        <v>8</v>
      </c>
      <c r="AF754" s="124" t="str">
        <f t="shared" si="128"/>
        <v/>
      </c>
      <c r="AG754" s="101" t="str">
        <f t="shared" si="129"/>
        <v>ESTIMATING - Estimating</v>
      </c>
      <c r="AH754" s="101" t="str">
        <f t="shared" si="130"/>
        <v>210003 - Ammar I. Elhamad</v>
      </c>
      <c r="AI754" s="102" t="str">
        <f t="shared" si="131"/>
        <v/>
      </c>
    </row>
    <row r="755" spans="1:35" ht="15.75" x14ac:dyDescent="0.25">
      <c r="A755" s="153">
        <v>602814</v>
      </c>
      <c r="B755" s="153" t="s">
        <v>1016</v>
      </c>
      <c r="C755" s="153" t="s">
        <v>1017</v>
      </c>
      <c r="D755" s="153" t="s">
        <v>65</v>
      </c>
      <c r="E755" s="153" t="s">
        <v>66</v>
      </c>
      <c r="F755" s="153" t="s">
        <v>1007</v>
      </c>
      <c r="G755" s="153" t="s">
        <v>1008</v>
      </c>
      <c r="H755" s="153" t="s">
        <v>558</v>
      </c>
      <c r="I755" s="153">
        <v>8</v>
      </c>
      <c r="J755" s="154">
        <v>45792</v>
      </c>
      <c r="K755" s="153" t="s">
        <v>91</v>
      </c>
      <c r="L755" s="153"/>
      <c r="M755" s="153"/>
      <c r="N755" s="153"/>
      <c r="O755" s="153" t="s">
        <v>1017</v>
      </c>
      <c r="P755" s="153" t="s">
        <v>1269</v>
      </c>
      <c r="Q755" s="153"/>
      <c r="R755" s="153" t="s">
        <v>50</v>
      </c>
      <c r="S755" s="153" t="s">
        <v>3739</v>
      </c>
      <c r="T755" s="153" t="s">
        <v>3748</v>
      </c>
      <c r="U755" s="137"/>
      <c r="V755" s="137"/>
      <c r="W755" s="137"/>
      <c r="X755" s="97" t="str">
        <f t="shared" si="121"/>
        <v>TEXDIST - Texas District Office</v>
      </c>
      <c r="Y755" s="97" t="str">
        <f>IFERROR(VLOOKUP($D755,PM!$A:$H,2,FALSE),"")</f>
        <v>William Rather</v>
      </c>
      <c r="Z755" s="98">
        <f t="shared" si="122"/>
        <v>45792</v>
      </c>
      <c r="AA755" s="98" t="str">
        <f t="shared" si="123"/>
        <v>Thursday</v>
      </c>
      <c r="AB755" s="99" t="str">
        <f t="shared" si="124"/>
        <v>05/12/2025 8:48 AM</v>
      </c>
      <c r="AC755" s="100">
        <f t="shared" si="125"/>
        <v>45796.275717592594</v>
      </c>
      <c r="AD755" s="100" t="str">
        <f t="shared" si="126"/>
        <v>Approved On Time</v>
      </c>
      <c r="AE755" s="101">
        <f t="shared" si="127"/>
        <v>8</v>
      </c>
      <c r="AF755" s="124" t="str">
        <f t="shared" si="128"/>
        <v/>
      </c>
      <c r="AG755" s="101" t="str">
        <f t="shared" si="129"/>
        <v>ESTIMATING - Estimating</v>
      </c>
      <c r="AH755" s="101" t="str">
        <f t="shared" si="130"/>
        <v>210003 - Ammar I. Elhamad</v>
      </c>
      <c r="AI755" s="102" t="str">
        <f t="shared" si="131"/>
        <v/>
      </c>
    </row>
    <row r="756" spans="1:35" ht="15.75" x14ac:dyDescent="0.25">
      <c r="A756" s="153">
        <v>602815</v>
      </c>
      <c r="B756" s="153" t="s">
        <v>1016</v>
      </c>
      <c r="C756" s="153" t="s">
        <v>1017</v>
      </c>
      <c r="D756" s="153" t="s">
        <v>65</v>
      </c>
      <c r="E756" s="153" t="s">
        <v>66</v>
      </c>
      <c r="F756" s="153" t="s">
        <v>634</v>
      </c>
      <c r="G756" s="153" t="s">
        <v>635</v>
      </c>
      <c r="H756" s="153" t="s">
        <v>558</v>
      </c>
      <c r="I756" s="153">
        <v>4</v>
      </c>
      <c r="J756" s="154">
        <v>45793</v>
      </c>
      <c r="K756" s="153" t="s">
        <v>91</v>
      </c>
      <c r="L756" s="153"/>
      <c r="M756" s="153"/>
      <c r="N756" s="153"/>
      <c r="O756" s="153" t="s">
        <v>1017</v>
      </c>
      <c r="P756" s="153" t="s">
        <v>1270</v>
      </c>
      <c r="Q756" s="153"/>
      <c r="R756" s="153" t="s">
        <v>50</v>
      </c>
      <c r="S756" s="153" t="s">
        <v>3739</v>
      </c>
      <c r="T756" s="153" t="s">
        <v>3749</v>
      </c>
      <c r="U756" s="137"/>
      <c r="V756" s="137"/>
      <c r="W756" s="137"/>
      <c r="X756" s="97" t="str">
        <f t="shared" si="121"/>
        <v>TEXDIST - Texas District Office</v>
      </c>
      <c r="Y756" s="97" t="str">
        <f>IFERROR(VLOOKUP($D756,PM!$A:$H,2,FALSE),"")</f>
        <v>William Rather</v>
      </c>
      <c r="Z756" s="98">
        <f t="shared" si="122"/>
        <v>45793</v>
      </c>
      <c r="AA756" s="98" t="str">
        <f t="shared" si="123"/>
        <v>Friday</v>
      </c>
      <c r="AB756" s="99" t="str">
        <f t="shared" si="124"/>
        <v>05/12/2025 8:49 AM</v>
      </c>
      <c r="AC756" s="100">
        <f t="shared" si="125"/>
        <v>45796.275717592594</v>
      </c>
      <c r="AD756" s="100" t="str">
        <f t="shared" si="126"/>
        <v>Approved On Time</v>
      </c>
      <c r="AE756" s="101">
        <f t="shared" si="127"/>
        <v>4</v>
      </c>
      <c r="AF756" s="124" t="str">
        <f t="shared" si="128"/>
        <v/>
      </c>
      <c r="AG756" s="101" t="str">
        <f t="shared" si="129"/>
        <v>PROJCONT - Project Controls</v>
      </c>
      <c r="AH756" s="101" t="str">
        <f t="shared" si="130"/>
        <v>210003 - Ammar I. Elhamad</v>
      </c>
      <c r="AI756" s="102" t="str">
        <f t="shared" si="131"/>
        <v/>
      </c>
    </row>
    <row r="757" spans="1:35" ht="15.75" x14ac:dyDescent="0.25">
      <c r="A757" s="153">
        <v>602816</v>
      </c>
      <c r="B757" s="153" t="s">
        <v>1016</v>
      </c>
      <c r="C757" s="153" t="s">
        <v>1017</v>
      </c>
      <c r="D757" s="153" t="s">
        <v>65</v>
      </c>
      <c r="E757" s="153" t="s">
        <v>66</v>
      </c>
      <c r="F757" s="153" t="s">
        <v>632</v>
      </c>
      <c r="G757" s="153" t="s">
        <v>633</v>
      </c>
      <c r="H757" s="153" t="s">
        <v>558</v>
      </c>
      <c r="I757" s="153">
        <v>4</v>
      </c>
      <c r="J757" s="154">
        <v>45793</v>
      </c>
      <c r="K757" s="153" t="s">
        <v>91</v>
      </c>
      <c r="L757" s="153"/>
      <c r="M757" s="153"/>
      <c r="N757" s="153"/>
      <c r="O757" s="153" t="s">
        <v>1017</v>
      </c>
      <c r="P757" s="153" t="s">
        <v>1270</v>
      </c>
      <c r="Q757" s="153"/>
      <c r="R757" s="153" t="s">
        <v>50</v>
      </c>
      <c r="S757" s="153" t="s">
        <v>3739</v>
      </c>
      <c r="T757" s="153" t="s">
        <v>3750</v>
      </c>
      <c r="U757" s="137"/>
      <c r="V757" s="137"/>
      <c r="W757" s="137"/>
      <c r="X757" s="97" t="str">
        <f t="shared" si="121"/>
        <v>TEXDIST - Texas District Office</v>
      </c>
      <c r="Y757" s="97" t="str">
        <f>IFERROR(VLOOKUP($D757,PM!$A:$H,2,FALSE),"")</f>
        <v>William Rather</v>
      </c>
      <c r="Z757" s="98">
        <f t="shared" si="122"/>
        <v>45793</v>
      </c>
      <c r="AA757" s="98" t="str">
        <f t="shared" si="123"/>
        <v>Friday</v>
      </c>
      <c r="AB757" s="99" t="str">
        <f t="shared" si="124"/>
        <v>05/12/2025 8:49 AM</v>
      </c>
      <c r="AC757" s="100">
        <f t="shared" si="125"/>
        <v>45796.275717592594</v>
      </c>
      <c r="AD757" s="100" t="str">
        <f t="shared" si="126"/>
        <v>Approved On Time</v>
      </c>
      <c r="AE757" s="101">
        <f t="shared" si="127"/>
        <v>4</v>
      </c>
      <c r="AF757" s="124" t="str">
        <f t="shared" si="128"/>
        <v/>
      </c>
      <c r="AG757" s="101" t="str">
        <f t="shared" si="129"/>
        <v>PRECONST - Preconstruction</v>
      </c>
      <c r="AH757" s="101" t="str">
        <f t="shared" si="130"/>
        <v>210003 - Ammar I. Elhamad</v>
      </c>
      <c r="AI757" s="102" t="str">
        <f t="shared" si="131"/>
        <v/>
      </c>
    </row>
    <row r="758" spans="1:35" ht="15.75" x14ac:dyDescent="0.25">
      <c r="A758" s="153">
        <v>603784</v>
      </c>
      <c r="B758" s="153" t="s">
        <v>2156</v>
      </c>
      <c r="C758" s="153" t="s">
        <v>2157</v>
      </c>
      <c r="D758" s="153" t="s">
        <v>79</v>
      </c>
      <c r="E758" s="153" t="s">
        <v>80</v>
      </c>
      <c r="F758" s="153" t="s">
        <v>2158</v>
      </c>
      <c r="G758" s="153" t="s">
        <v>2159</v>
      </c>
      <c r="H758" s="153" t="s">
        <v>558</v>
      </c>
      <c r="I758" s="153">
        <v>8</v>
      </c>
      <c r="J758" s="154">
        <v>45789</v>
      </c>
      <c r="K758" s="153" t="s">
        <v>91</v>
      </c>
      <c r="L758" s="153"/>
      <c r="M758" s="153"/>
      <c r="N758" s="153"/>
      <c r="O758" s="153" t="s">
        <v>2157</v>
      </c>
      <c r="P758" s="153" t="s">
        <v>2160</v>
      </c>
      <c r="Q758" s="153"/>
      <c r="R758" s="153" t="s">
        <v>50</v>
      </c>
      <c r="S758" s="153" t="s">
        <v>3739</v>
      </c>
      <c r="T758" s="153" t="s">
        <v>3751</v>
      </c>
      <c r="U758" s="137"/>
      <c r="V758" s="137"/>
      <c r="W758" s="137"/>
      <c r="X758" s="97" t="str">
        <f t="shared" si="121"/>
        <v>DALOH-HH - Dallas OH Heavy Highway</v>
      </c>
      <c r="Y758" s="97" t="str">
        <f>IFERROR(VLOOKUP($D758,PM!$A:$H,2,FALSE),"")</f>
        <v>William Rather</v>
      </c>
      <c r="Z758" s="98">
        <f t="shared" si="122"/>
        <v>45789</v>
      </c>
      <c r="AA758" s="98" t="str">
        <f t="shared" si="123"/>
        <v>Monday</v>
      </c>
      <c r="AB758" s="99" t="str">
        <f t="shared" si="124"/>
        <v>05/14/2025 7:31 AM</v>
      </c>
      <c r="AC758" s="100">
        <f t="shared" si="125"/>
        <v>45796.278229166666</v>
      </c>
      <c r="AD758" s="100" t="str">
        <f t="shared" si="126"/>
        <v>Approved On Time</v>
      </c>
      <c r="AE758" s="101">
        <f t="shared" si="127"/>
        <v>8</v>
      </c>
      <c r="AF758" s="124" t="str">
        <f t="shared" si="128"/>
        <v/>
      </c>
      <c r="AG758" s="101" t="str">
        <f t="shared" si="129"/>
        <v>INFTECHL - Information Technology Labor</v>
      </c>
      <c r="AH758" s="101" t="str">
        <f t="shared" si="130"/>
        <v>800073 - Anthony McCann</v>
      </c>
      <c r="AI758" s="102" t="str">
        <f t="shared" si="131"/>
        <v/>
      </c>
    </row>
    <row r="759" spans="1:35" ht="15.75" x14ac:dyDescent="0.25">
      <c r="A759" s="153">
        <v>603785</v>
      </c>
      <c r="B759" s="153" t="s">
        <v>2156</v>
      </c>
      <c r="C759" s="153" t="s">
        <v>2157</v>
      </c>
      <c r="D759" s="153" t="s">
        <v>79</v>
      </c>
      <c r="E759" s="153" t="s">
        <v>80</v>
      </c>
      <c r="F759" s="153" t="s">
        <v>2158</v>
      </c>
      <c r="G759" s="153" t="s">
        <v>2159</v>
      </c>
      <c r="H759" s="153" t="s">
        <v>558</v>
      </c>
      <c r="I759" s="153">
        <v>8</v>
      </c>
      <c r="J759" s="154">
        <v>45790</v>
      </c>
      <c r="K759" s="153" t="s">
        <v>91</v>
      </c>
      <c r="L759" s="153"/>
      <c r="M759" s="153"/>
      <c r="N759" s="153"/>
      <c r="O759" s="153" t="s">
        <v>2157</v>
      </c>
      <c r="P759" s="153" t="s">
        <v>2160</v>
      </c>
      <c r="Q759" s="153"/>
      <c r="R759" s="153" t="s">
        <v>50</v>
      </c>
      <c r="S759" s="153" t="s">
        <v>3739</v>
      </c>
      <c r="T759" s="153" t="s">
        <v>3752</v>
      </c>
      <c r="U759" s="137"/>
      <c r="V759" s="137"/>
      <c r="W759" s="137"/>
      <c r="X759" s="97" t="str">
        <f t="shared" si="121"/>
        <v>DALOH-HH - Dallas OH Heavy Highway</v>
      </c>
      <c r="Y759" s="97" t="str">
        <f>IFERROR(VLOOKUP($D759,PM!$A:$H,2,FALSE),"")</f>
        <v>William Rather</v>
      </c>
      <c r="Z759" s="98">
        <f t="shared" si="122"/>
        <v>45790</v>
      </c>
      <c r="AA759" s="98" t="str">
        <f t="shared" si="123"/>
        <v>Tuesday</v>
      </c>
      <c r="AB759" s="99" t="str">
        <f t="shared" si="124"/>
        <v>05/14/2025 7:31 AM</v>
      </c>
      <c r="AC759" s="100">
        <f t="shared" si="125"/>
        <v>45796.278229166666</v>
      </c>
      <c r="AD759" s="100" t="str">
        <f t="shared" si="126"/>
        <v>Approved On Time</v>
      </c>
      <c r="AE759" s="101">
        <f t="shared" si="127"/>
        <v>8</v>
      </c>
      <c r="AF759" s="124" t="str">
        <f t="shared" si="128"/>
        <v/>
      </c>
      <c r="AG759" s="101" t="str">
        <f t="shared" si="129"/>
        <v>INFTECHL - Information Technology Labor</v>
      </c>
      <c r="AH759" s="101" t="str">
        <f t="shared" si="130"/>
        <v>800073 - Anthony McCann</v>
      </c>
      <c r="AI759" s="102" t="str">
        <f t="shared" si="131"/>
        <v/>
      </c>
    </row>
    <row r="760" spans="1:35" ht="15.75" x14ac:dyDescent="0.25">
      <c r="A760" s="153">
        <v>604893</v>
      </c>
      <c r="B760" s="153" t="s">
        <v>2156</v>
      </c>
      <c r="C760" s="153" t="s">
        <v>2157</v>
      </c>
      <c r="D760" s="153" t="s">
        <v>79</v>
      </c>
      <c r="E760" s="153" t="s">
        <v>80</v>
      </c>
      <c r="F760" s="153" t="s">
        <v>2158</v>
      </c>
      <c r="G760" s="153" t="s">
        <v>2159</v>
      </c>
      <c r="H760" s="153" t="s">
        <v>558</v>
      </c>
      <c r="I760" s="153">
        <v>8</v>
      </c>
      <c r="J760" s="154">
        <v>45793</v>
      </c>
      <c r="K760" s="153" t="s">
        <v>91</v>
      </c>
      <c r="L760" s="153"/>
      <c r="M760" s="153"/>
      <c r="N760" s="153"/>
      <c r="O760" s="153" t="s">
        <v>2157</v>
      </c>
      <c r="P760" s="153" t="s">
        <v>3753</v>
      </c>
      <c r="Q760" s="153"/>
      <c r="R760" s="153" t="s">
        <v>50</v>
      </c>
      <c r="S760" s="153" t="s">
        <v>3739</v>
      </c>
      <c r="T760" s="153" t="s">
        <v>3754</v>
      </c>
      <c r="U760" s="137"/>
      <c r="V760" s="137"/>
      <c r="W760" s="137"/>
      <c r="X760" s="97" t="str">
        <f t="shared" si="121"/>
        <v>DALOH-HH - Dallas OH Heavy Highway</v>
      </c>
      <c r="Y760" s="97" t="str">
        <f>IFERROR(VLOOKUP($D760,PM!$A:$H,2,FALSE),"")</f>
        <v>William Rather</v>
      </c>
      <c r="Z760" s="98">
        <f t="shared" si="122"/>
        <v>45793</v>
      </c>
      <c r="AA760" s="98" t="str">
        <f t="shared" si="123"/>
        <v>Friday</v>
      </c>
      <c r="AB760" s="99" t="str">
        <f t="shared" si="124"/>
        <v>05/16/2025 3:44 PM</v>
      </c>
      <c r="AC760" s="100">
        <f t="shared" si="125"/>
        <v>45796.278229166666</v>
      </c>
      <c r="AD760" s="100" t="str">
        <f t="shared" si="126"/>
        <v>Approved On Time</v>
      </c>
      <c r="AE760" s="101">
        <f t="shared" si="127"/>
        <v>8</v>
      </c>
      <c r="AF760" s="124" t="str">
        <f t="shared" si="128"/>
        <v/>
      </c>
      <c r="AG760" s="101" t="str">
        <f t="shared" si="129"/>
        <v>INFTECHL - Information Technology Labor</v>
      </c>
      <c r="AH760" s="101" t="str">
        <f t="shared" si="130"/>
        <v>800073 - Anthony McCann</v>
      </c>
      <c r="AI760" s="102" t="str">
        <f t="shared" si="131"/>
        <v/>
      </c>
    </row>
    <row r="761" spans="1:35" ht="15.75" x14ac:dyDescent="0.25">
      <c r="A761" s="153">
        <v>604385</v>
      </c>
      <c r="B761" s="153" t="s">
        <v>2156</v>
      </c>
      <c r="C761" s="153" t="s">
        <v>2157</v>
      </c>
      <c r="D761" s="153" t="s">
        <v>79</v>
      </c>
      <c r="E761" s="153" t="s">
        <v>80</v>
      </c>
      <c r="F761" s="153" t="s">
        <v>2158</v>
      </c>
      <c r="G761" s="153" t="s">
        <v>2159</v>
      </c>
      <c r="H761" s="153" t="s">
        <v>558</v>
      </c>
      <c r="I761" s="153">
        <v>8</v>
      </c>
      <c r="J761" s="154">
        <v>45791</v>
      </c>
      <c r="K761" s="153" t="s">
        <v>91</v>
      </c>
      <c r="L761" s="153"/>
      <c r="M761" s="153"/>
      <c r="N761" s="153"/>
      <c r="O761" s="153" t="s">
        <v>2157</v>
      </c>
      <c r="P761" s="153" t="s">
        <v>3075</v>
      </c>
      <c r="Q761" s="153"/>
      <c r="R761" s="153" t="s">
        <v>50</v>
      </c>
      <c r="S761" s="153" t="s">
        <v>3739</v>
      </c>
      <c r="T761" s="153" t="s">
        <v>3755</v>
      </c>
      <c r="U761" s="137"/>
      <c r="V761" s="137"/>
      <c r="W761" s="137"/>
      <c r="X761" s="97" t="str">
        <f t="shared" si="121"/>
        <v>DALOH-HH - Dallas OH Heavy Highway</v>
      </c>
      <c r="Y761" s="97" t="str">
        <f>IFERROR(VLOOKUP($D761,PM!$A:$H,2,FALSE),"")</f>
        <v>William Rather</v>
      </c>
      <c r="Z761" s="98">
        <f t="shared" si="122"/>
        <v>45791</v>
      </c>
      <c r="AA761" s="98" t="str">
        <f t="shared" si="123"/>
        <v>Wednesday</v>
      </c>
      <c r="AB761" s="99" t="str">
        <f t="shared" si="124"/>
        <v>05/15/2025 3:45 PM</v>
      </c>
      <c r="AC761" s="100">
        <f t="shared" si="125"/>
        <v>45796.278229166666</v>
      </c>
      <c r="AD761" s="100" t="str">
        <f t="shared" si="126"/>
        <v>Approved On Time</v>
      </c>
      <c r="AE761" s="101">
        <f t="shared" si="127"/>
        <v>8</v>
      </c>
      <c r="AF761" s="124" t="str">
        <f t="shared" si="128"/>
        <v/>
      </c>
      <c r="AG761" s="101" t="str">
        <f t="shared" si="129"/>
        <v>INFTECHL - Information Technology Labor</v>
      </c>
      <c r="AH761" s="101" t="str">
        <f t="shared" si="130"/>
        <v>800073 - Anthony McCann</v>
      </c>
      <c r="AI761" s="102" t="str">
        <f t="shared" si="131"/>
        <v/>
      </c>
    </row>
    <row r="762" spans="1:35" ht="15.75" x14ac:dyDescent="0.25">
      <c r="A762" s="153">
        <v>604386</v>
      </c>
      <c r="B762" s="153" t="s">
        <v>2156</v>
      </c>
      <c r="C762" s="153" t="s">
        <v>2157</v>
      </c>
      <c r="D762" s="153" t="s">
        <v>79</v>
      </c>
      <c r="E762" s="153" t="s">
        <v>80</v>
      </c>
      <c r="F762" s="153" t="s">
        <v>2158</v>
      </c>
      <c r="G762" s="153" t="s">
        <v>2159</v>
      </c>
      <c r="H762" s="153" t="s">
        <v>558</v>
      </c>
      <c r="I762" s="153">
        <v>8</v>
      </c>
      <c r="J762" s="154">
        <v>45792</v>
      </c>
      <c r="K762" s="153" t="s">
        <v>91</v>
      </c>
      <c r="L762" s="153"/>
      <c r="M762" s="153"/>
      <c r="N762" s="153"/>
      <c r="O762" s="153" t="s">
        <v>2157</v>
      </c>
      <c r="P762" s="153" t="s">
        <v>3075</v>
      </c>
      <c r="Q762" s="153"/>
      <c r="R762" s="153" t="s">
        <v>50</v>
      </c>
      <c r="S762" s="153" t="s">
        <v>3739</v>
      </c>
      <c r="T762" s="153" t="s">
        <v>3756</v>
      </c>
      <c r="U762" s="137"/>
      <c r="V762" s="137"/>
      <c r="W762" s="137"/>
      <c r="X762" s="97" t="str">
        <f t="shared" si="121"/>
        <v>DALOH-HH - Dallas OH Heavy Highway</v>
      </c>
      <c r="Y762" s="97" t="str">
        <f>IFERROR(VLOOKUP($D762,PM!$A:$H,2,FALSE),"")</f>
        <v>William Rather</v>
      </c>
      <c r="Z762" s="98">
        <f t="shared" si="122"/>
        <v>45792</v>
      </c>
      <c r="AA762" s="98" t="str">
        <f t="shared" si="123"/>
        <v>Thursday</v>
      </c>
      <c r="AB762" s="99" t="str">
        <f t="shared" si="124"/>
        <v>05/15/2025 3:45 PM</v>
      </c>
      <c r="AC762" s="100">
        <f t="shared" si="125"/>
        <v>45796.278229166666</v>
      </c>
      <c r="AD762" s="100" t="str">
        <f t="shared" si="126"/>
        <v>Approved On Time</v>
      </c>
      <c r="AE762" s="101">
        <f t="shared" si="127"/>
        <v>8</v>
      </c>
      <c r="AF762" s="124" t="str">
        <f t="shared" si="128"/>
        <v/>
      </c>
      <c r="AG762" s="101" t="str">
        <f t="shared" si="129"/>
        <v>INFTECHL - Information Technology Labor</v>
      </c>
      <c r="AH762" s="101" t="str">
        <f t="shared" si="130"/>
        <v>800073 - Anthony McCann</v>
      </c>
      <c r="AI762" s="102" t="str">
        <f t="shared" si="131"/>
        <v/>
      </c>
    </row>
    <row r="763" spans="1:35" ht="15.75" x14ac:dyDescent="0.25">
      <c r="A763" s="153">
        <v>604862</v>
      </c>
      <c r="B763" s="153" t="s">
        <v>3757</v>
      </c>
      <c r="C763" s="153" t="s">
        <v>3758</v>
      </c>
      <c r="D763" s="153" t="s">
        <v>65</v>
      </c>
      <c r="E763" s="153" t="s">
        <v>66</v>
      </c>
      <c r="F763" s="153" t="s">
        <v>3759</v>
      </c>
      <c r="G763" s="153" t="s">
        <v>3760</v>
      </c>
      <c r="H763" s="153" t="s">
        <v>558</v>
      </c>
      <c r="I763" s="153">
        <v>8</v>
      </c>
      <c r="J763" s="154">
        <v>45789</v>
      </c>
      <c r="K763" s="153" t="s">
        <v>91</v>
      </c>
      <c r="L763" s="153"/>
      <c r="M763" s="153"/>
      <c r="N763" s="153"/>
      <c r="O763" s="153" t="s">
        <v>3758</v>
      </c>
      <c r="P763" s="153" t="s">
        <v>3761</v>
      </c>
      <c r="Q763" s="153"/>
      <c r="R763" s="153" t="s">
        <v>50</v>
      </c>
      <c r="S763" s="153" t="s">
        <v>3739</v>
      </c>
      <c r="T763" s="153" t="s">
        <v>3762</v>
      </c>
      <c r="U763" s="137"/>
      <c r="V763" s="137"/>
      <c r="W763" s="137"/>
      <c r="X763" s="97" t="str">
        <f t="shared" si="121"/>
        <v>TEXDIST - Texas District Office</v>
      </c>
      <c r="Y763" s="97" t="str">
        <f>IFERROR(VLOOKUP($D763,PM!$A:$H,2,FALSE),"")</f>
        <v>William Rather</v>
      </c>
      <c r="Z763" s="98">
        <f t="shared" si="122"/>
        <v>45789</v>
      </c>
      <c r="AA763" s="98" t="str">
        <f t="shared" si="123"/>
        <v>Monday</v>
      </c>
      <c r="AB763" s="99" t="str">
        <f t="shared" si="124"/>
        <v>05/16/2025 2:34 PM</v>
      </c>
      <c r="AC763" s="100">
        <f t="shared" si="125"/>
        <v>45796.276030092595</v>
      </c>
      <c r="AD763" s="100" t="str">
        <f t="shared" si="126"/>
        <v>Approved On Time</v>
      </c>
      <c r="AE763" s="101">
        <f t="shared" si="127"/>
        <v>8</v>
      </c>
      <c r="AF763" s="124" t="str">
        <f t="shared" si="128"/>
        <v/>
      </c>
      <c r="AG763" s="101" t="str">
        <f t="shared" si="129"/>
        <v>RECRUITING - Recruiting</v>
      </c>
      <c r="AH763" s="101" t="str">
        <f t="shared" si="130"/>
        <v>800064 - Diego Lozano Welsh</v>
      </c>
      <c r="AI763" s="102" t="str">
        <f t="shared" si="131"/>
        <v/>
      </c>
    </row>
    <row r="764" spans="1:35" ht="15.75" x14ac:dyDescent="0.25">
      <c r="A764" s="153">
        <v>604863</v>
      </c>
      <c r="B764" s="153" t="s">
        <v>3757</v>
      </c>
      <c r="C764" s="153" t="s">
        <v>3758</v>
      </c>
      <c r="D764" s="153" t="s">
        <v>65</v>
      </c>
      <c r="E764" s="153" t="s">
        <v>66</v>
      </c>
      <c r="F764" s="153" t="s">
        <v>3759</v>
      </c>
      <c r="G764" s="153" t="s">
        <v>3760</v>
      </c>
      <c r="H764" s="153" t="s">
        <v>558</v>
      </c>
      <c r="I764" s="153">
        <v>8</v>
      </c>
      <c r="J764" s="154">
        <v>45790</v>
      </c>
      <c r="K764" s="153" t="s">
        <v>91</v>
      </c>
      <c r="L764" s="153"/>
      <c r="M764" s="153"/>
      <c r="N764" s="153"/>
      <c r="O764" s="153" t="s">
        <v>3758</v>
      </c>
      <c r="P764" s="153" t="s">
        <v>3761</v>
      </c>
      <c r="Q764" s="153"/>
      <c r="R764" s="153" t="s">
        <v>50</v>
      </c>
      <c r="S764" s="153" t="s">
        <v>3739</v>
      </c>
      <c r="T764" s="153" t="s">
        <v>3763</v>
      </c>
      <c r="U764" s="137"/>
      <c r="V764" s="137"/>
      <c r="W764" s="137"/>
      <c r="X764" s="97" t="str">
        <f t="shared" si="121"/>
        <v>TEXDIST - Texas District Office</v>
      </c>
      <c r="Y764" s="97" t="str">
        <f>IFERROR(VLOOKUP($D764,PM!$A:$H,2,FALSE),"")</f>
        <v>William Rather</v>
      </c>
      <c r="Z764" s="98">
        <f t="shared" si="122"/>
        <v>45790</v>
      </c>
      <c r="AA764" s="98" t="str">
        <f t="shared" si="123"/>
        <v>Tuesday</v>
      </c>
      <c r="AB764" s="99" t="str">
        <f t="shared" si="124"/>
        <v>05/16/2025 2:34 PM</v>
      </c>
      <c r="AC764" s="100">
        <f t="shared" si="125"/>
        <v>45796.276030092595</v>
      </c>
      <c r="AD764" s="100" t="str">
        <f t="shared" si="126"/>
        <v>Approved On Time</v>
      </c>
      <c r="AE764" s="101">
        <f t="shared" si="127"/>
        <v>8</v>
      </c>
      <c r="AF764" s="124" t="str">
        <f t="shared" si="128"/>
        <v/>
      </c>
      <c r="AG764" s="101" t="str">
        <f t="shared" si="129"/>
        <v>RECRUITING - Recruiting</v>
      </c>
      <c r="AH764" s="101" t="str">
        <f t="shared" si="130"/>
        <v>800064 - Diego Lozano Welsh</v>
      </c>
      <c r="AI764" s="102" t="str">
        <f t="shared" si="131"/>
        <v/>
      </c>
    </row>
    <row r="765" spans="1:35" ht="15.75" x14ac:dyDescent="0.25">
      <c r="A765" s="153">
        <v>604864</v>
      </c>
      <c r="B765" s="153" t="s">
        <v>3757</v>
      </c>
      <c r="C765" s="153" t="s">
        <v>3758</v>
      </c>
      <c r="D765" s="153" t="s">
        <v>65</v>
      </c>
      <c r="E765" s="153" t="s">
        <v>66</v>
      </c>
      <c r="F765" s="153" t="s">
        <v>3759</v>
      </c>
      <c r="G765" s="153" t="s">
        <v>3760</v>
      </c>
      <c r="H765" s="153" t="s">
        <v>558</v>
      </c>
      <c r="I765" s="153">
        <v>8</v>
      </c>
      <c r="J765" s="154">
        <v>45791</v>
      </c>
      <c r="K765" s="153" t="s">
        <v>91</v>
      </c>
      <c r="L765" s="153"/>
      <c r="M765" s="153"/>
      <c r="N765" s="153"/>
      <c r="O765" s="153" t="s">
        <v>3758</v>
      </c>
      <c r="P765" s="153" t="s">
        <v>3761</v>
      </c>
      <c r="Q765" s="153"/>
      <c r="R765" s="153" t="s">
        <v>50</v>
      </c>
      <c r="S765" s="153" t="s">
        <v>3739</v>
      </c>
      <c r="T765" s="153" t="s">
        <v>3764</v>
      </c>
      <c r="U765" s="137"/>
      <c r="V765" s="137"/>
      <c r="W765" s="137"/>
      <c r="X765" s="97" t="str">
        <f t="shared" si="121"/>
        <v>TEXDIST - Texas District Office</v>
      </c>
      <c r="Y765" s="97" t="str">
        <f>IFERROR(VLOOKUP($D765,PM!$A:$H,2,FALSE),"")</f>
        <v>William Rather</v>
      </c>
      <c r="Z765" s="98">
        <f t="shared" si="122"/>
        <v>45791</v>
      </c>
      <c r="AA765" s="98" t="str">
        <f t="shared" si="123"/>
        <v>Wednesday</v>
      </c>
      <c r="AB765" s="99" t="str">
        <f t="shared" si="124"/>
        <v>05/16/2025 2:34 PM</v>
      </c>
      <c r="AC765" s="100">
        <f t="shared" si="125"/>
        <v>45796.276030092595</v>
      </c>
      <c r="AD765" s="100" t="str">
        <f t="shared" si="126"/>
        <v>Approved On Time</v>
      </c>
      <c r="AE765" s="101">
        <f t="shared" si="127"/>
        <v>8</v>
      </c>
      <c r="AF765" s="124" t="str">
        <f t="shared" si="128"/>
        <v/>
      </c>
      <c r="AG765" s="101" t="str">
        <f t="shared" si="129"/>
        <v>RECRUITING - Recruiting</v>
      </c>
      <c r="AH765" s="101" t="str">
        <f t="shared" si="130"/>
        <v>800064 - Diego Lozano Welsh</v>
      </c>
      <c r="AI765" s="102" t="str">
        <f t="shared" si="131"/>
        <v/>
      </c>
    </row>
    <row r="766" spans="1:35" ht="15.75" x14ac:dyDescent="0.25">
      <c r="A766" s="153">
        <v>604865</v>
      </c>
      <c r="B766" s="153" t="s">
        <v>3757</v>
      </c>
      <c r="C766" s="153" t="s">
        <v>3758</v>
      </c>
      <c r="D766" s="153" t="s">
        <v>65</v>
      </c>
      <c r="E766" s="153" t="s">
        <v>66</v>
      </c>
      <c r="F766" s="153" t="s">
        <v>3759</v>
      </c>
      <c r="G766" s="153" t="s">
        <v>3760</v>
      </c>
      <c r="H766" s="153" t="s">
        <v>558</v>
      </c>
      <c r="I766" s="153">
        <v>8</v>
      </c>
      <c r="J766" s="154">
        <v>45792</v>
      </c>
      <c r="K766" s="153" t="s">
        <v>91</v>
      </c>
      <c r="L766" s="153"/>
      <c r="M766" s="153"/>
      <c r="N766" s="153"/>
      <c r="O766" s="153" t="s">
        <v>3758</v>
      </c>
      <c r="P766" s="153" t="s">
        <v>3761</v>
      </c>
      <c r="Q766" s="153"/>
      <c r="R766" s="153" t="s">
        <v>50</v>
      </c>
      <c r="S766" s="153" t="s">
        <v>3739</v>
      </c>
      <c r="T766" s="153" t="s">
        <v>3765</v>
      </c>
      <c r="U766" s="137"/>
      <c r="V766" s="137"/>
      <c r="W766" s="137"/>
      <c r="X766" s="97" t="str">
        <f t="shared" si="121"/>
        <v>TEXDIST - Texas District Office</v>
      </c>
      <c r="Y766" s="97" t="str">
        <f>IFERROR(VLOOKUP($D766,PM!$A:$H,2,FALSE),"")</f>
        <v>William Rather</v>
      </c>
      <c r="Z766" s="98">
        <f t="shared" si="122"/>
        <v>45792</v>
      </c>
      <c r="AA766" s="98" t="str">
        <f t="shared" si="123"/>
        <v>Thursday</v>
      </c>
      <c r="AB766" s="99" t="str">
        <f t="shared" si="124"/>
        <v>05/16/2025 2:34 PM</v>
      </c>
      <c r="AC766" s="100">
        <f t="shared" si="125"/>
        <v>45796.276030092595</v>
      </c>
      <c r="AD766" s="100" t="str">
        <f t="shared" si="126"/>
        <v>Approved On Time</v>
      </c>
      <c r="AE766" s="101">
        <f t="shared" si="127"/>
        <v>8</v>
      </c>
      <c r="AF766" s="124" t="str">
        <f t="shared" si="128"/>
        <v/>
      </c>
      <c r="AG766" s="101" t="str">
        <f t="shared" si="129"/>
        <v>RECRUITING - Recruiting</v>
      </c>
      <c r="AH766" s="101" t="str">
        <f t="shared" si="130"/>
        <v>800064 - Diego Lozano Welsh</v>
      </c>
      <c r="AI766" s="102" t="str">
        <f t="shared" si="131"/>
        <v/>
      </c>
    </row>
    <row r="767" spans="1:35" ht="15.75" x14ac:dyDescent="0.25">
      <c r="A767" s="153">
        <v>604866</v>
      </c>
      <c r="B767" s="153" t="s">
        <v>3757</v>
      </c>
      <c r="C767" s="153" t="s">
        <v>3758</v>
      </c>
      <c r="D767" s="153" t="s">
        <v>65</v>
      </c>
      <c r="E767" s="153" t="s">
        <v>66</v>
      </c>
      <c r="F767" s="153" t="s">
        <v>3759</v>
      </c>
      <c r="G767" s="153" t="s">
        <v>3760</v>
      </c>
      <c r="H767" s="153" t="s">
        <v>558</v>
      </c>
      <c r="I767" s="153">
        <v>8</v>
      </c>
      <c r="J767" s="154">
        <v>45793</v>
      </c>
      <c r="K767" s="153" t="s">
        <v>91</v>
      </c>
      <c r="L767" s="153"/>
      <c r="M767" s="153"/>
      <c r="N767" s="153"/>
      <c r="O767" s="153" t="s">
        <v>3758</v>
      </c>
      <c r="P767" s="153" t="s">
        <v>3761</v>
      </c>
      <c r="Q767" s="153"/>
      <c r="R767" s="153" t="s">
        <v>50</v>
      </c>
      <c r="S767" s="153" t="s">
        <v>3739</v>
      </c>
      <c r="T767" s="153" t="s">
        <v>3766</v>
      </c>
      <c r="U767" s="137"/>
      <c r="V767" s="137"/>
      <c r="W767" s="137"/>
      <c r="X767" s="97" t="str">
        <f t="shared" si="121"/>
        <v>TEXDIST - Texas District Office</v>
      </c>
      <c r="Y767" s="97" t="str">
        <f>IFERROR(VLOOKUP($D767,PM!$A:$H,2,FALSE),"")</f>
        <v>William Rather</v>
      </c>
      <c r="Z767" s="98">
        <f t="shared" si="122"/>
        <v>45793</v>
      </c>
      <c r="AA767" s="98" t="str">
        <f t="shared" si="123"/>
        <v>Friday</v>
      </c>
      <c r="AB767" s="99" t="str">
        <f t="shared" si="124"/>
        <v>05/16/2025 2:34 PM</v>
      </c>
      <c r="AC767" s="100">
        <f t="shared" si="125"/>
        <v>45796.276030092595</v>
      </c>
      <c r="AD767" s="100" t="str">
        <f t="shared" si="126"/>
        <v>Approved On Time</v>
      </c>
      <c r="AE767" s="101">
        <f t="shared" si="127"/>
        <v>8</v>
      </c>
      <c r="AF767" s="124" t="str">
        <f t="shared" si="128"/>
        <v/>
      </c>
      <c r="AG767" s="101" t="str">
        <f t="shared" si="129"/>
        <v>RECRUITING - Recruiting</v>
      </c>
      <c r="AH767" s="101" t="str">
        <f t="shared" si="130"/>
        <v>800064 - Diego Lozano Welsh</v>
      </c>
      <c r="AI767" s="102" t="str">
        <f t="shared" si="131"/>
        <v/>
      </c>
    </row>
    <row r="768" spans="1:35" ht="15.75" x14ac:dyDescent="0.25">
      <c r="A768" s="153">
        <v>602784</v>
      </c>
      <c r="B768" s="153" t="s">
        <v>1208</v>
      </c>
      <c r="C768" s="153" t="s">
        <v>1209</v>
      </c>
      <c r="D768" s="153" t="s">
        <v>65</v>
      </c>
      <c r="E768" s="153" t="s">
        <v>66</v>
      </c>
      <c r="F768" s="153" t="s">
        <v>67</v>
      </c>
      <c r="G768" s="153" t="s">
        <v>68</v>
      </c>
      <c r="H768" s="153" t="s">
        <v>558</v>
      </c>
      <c r="I768" s="153">
        <v>8</v>
      </c>
      <c r="J768" s="154">
        <v>45789</v>
      </c>
      <c r="K768" s="153" t="s">
        <v>91</v>
      </c>
      <c r="L768" s="153"/>
      <c r="M768" s="153"/>
      <c r="N768" s="153"/>
      <c r="O768" s="153" t="s">
        <v>1209</v>
      </c>
      <c r="P768" s="153" t="s">
        <v>1276</v>
      </c>
      <c r="Q768" s="153"/>
      <c r="R768" s="153" t="s">
        <v>50</v>
      </c>
      <c r="S768" s="153" t="s">
        <v>3739</v>
      </c>
      <c r="T768" s="153" t="s">
        <v>3767</v>
      </c>
      <c r="U768" s="137"/>
      <c r="V768" s="137"/>
      <c r="W768" s="137"/>
      <c r="X768" s="97" t="str">
        <f t="shared" si="121"/>
        <v>TEXDIST - Texas District Office</v>
      </c>
      <c r="Y768" s="97" t="str">
        <f>IFERROR(VLOOKUP($D768,PM!$A:$H,2,FALSE),"")</f>
        <v>William Rather</v>
      </c>
      <c r="Z768" s="98">
        <f t="shared" si="122"/>
        <v>45789</v>
      </c>
      <c r="AA768" s="98" t="str">
        <f t="shared" si="123"/>
        <v>Monday</v>
      </c>
      <c r="AB768" s="99" t="str">
        <f t="shared" si="124"/>
        <v>05/12/2025 8:28 AM</v>
      </c>
      <c r="AC768" s="100">
        <f t="shared" si="125"/>
        <v>45796.27579861111</v>
      </c>
      <c r="AD768" s="100" t="str">
        <f t="shared" si="126"/>
        <v>Approved On Time</v>
      </c>
      <c r="AE768" s="101">
        <f t="shared" si="127"/>
        <v>8</v>
      </c>
      <c r="AF768" s="124" t="str">
        <f t="shared" si="128"/>
        <v/>
      </c>
      <c r="AG768" s="101" t="str">
        <f t="shared" si="129"/>
        <v>BUSADMIN - Business Administrator</v>
      </c>
      <c r="AH768" s="101" t="str">
        <f t="shared" si="130"/>
        <v>800021 - Brett Watson</v>
      </c>
      <c r="AI768" s="102" t="str">
        <f t="shared" si="131"/>
        <v/>
      </c>
    </row>
    <row r="769" spans="1:35" ht="15.75" x14ac:dyDescent="0.25">
      <c r="A769" s="153">
        <v>602785</v>
      </c>
      <c r="B769" s="153" t="s">
        <v>1208</v>
      </c>
      <c r="C769" s="153" t="s">
        <v>1209</v>
      </c>
      <c r="D769" s="153" t="s">
        <v>65</v>
      </c>
      <c r="E769" s="153" t="s">
        <v>66</v>
      </c>
      <c r="F769" s="153" t="s">
        <v>67</v>
      </c>
      <c r="G769" s="153" t="s">
        <v>68</v>
      </c>
      <c r="H769" s="153" t="s">
        <v>558</v>
      </c>
      <c r="I769" s="153">
        <v>8</v>
      </c>
      <c r="J769" s="154">
        <v>45790</v>
      </c>
      <c r="K769" s="153" t="s">
        <v>91</v>
      </c>
      <c r="L769" s="153"/>
      <c r="M769" s="153"/>
      <c r="N769" s="153"/>
      <c r="O769" s="153" t="s">
        <v>1209</v>
      </c>
      <c r="P769" s="153" t="s">
        <v>1276</v>
      </c>
      <c r="Q769" s="153"/>
      <c r="R769" s="153" t="s">
        <v>50</v>
      </c>
      <c r="S769" s="153" t="s">
        <v>3739</v>
      </c>
      <c r="T769" s="153" t="s">
        <v>3768</v>
      </c>
      <c r="U769" s="137"/>
      <c r="V769" s="137"/>
      <c r="W769" s="137"/>
      <c r="X769" s="97" t="str">
        <f t="shared" si="121"/>
        <v>TEXDIST - Texas District Office</v>
      </c>
      <c r="Y769" s="97" t="str">
        <f>IFERROR(VLOOKUP($D769,PM!$A:$H,2,FALSE),"")</f>
        <v>William Rather</v>
      </c>
      <c r="Z769" s="98">
        <f t="shared" si="122"/>
        <v>45790</v>
      </c>
      <c r="AA769" s="98" t="str">
        <f t="shared" si="123"/>
        <v>Tuesday</v>
      </c>
      <c r="AB769" s="99" t="str">
        <f t="shared" si="124"/>
        <v>05/12/2025 8:28 AM</v>
      </c>
      <c r="AC769" s="100">
        <f t="shared" si="125"/>
        <v>45796.27579861111</v>
      </c>
      <c r="AD769" s="100" t="str">
        <f t="shared" si="126"/>
        <v>Approved On Time</v>
      </c>
      <c r="AE769" s="101">
        <f t="shared" si="127"/>
        <v>8</v>
      </c>
      <c r="AF769" s="124" t="str">
        <f t="shared" si="128"/>
        <v/>
      </c>
      <c r="AG769" s="101" t="str">
        <f t="shared" si="129"/>
        <v>BUSADMIN - Business Administrator</v>
      </c>
      <c r="AH769" s="101" t="str">
        <f t="shared" si="130"/>
        <v>800021 - Brett Watson</v>
      </c>
      <c r="AI769" s="102" t="str">
        <f t="shared" si="131"/>
        <v/>
      </c>
    </row>
    <row r="770" spans="1:35" ht="15.75" x14ac:dyDescent="0.25">
      <c r="A770" s="153">
        <v>602786</v>
      </c>
      <c r="B770" s="153" t="s">
        <v>1208</v>
      </c>
      <c r="C770" s="153" t="s">
        <v>1209</v>
      </c>
      <c r="D770" s="153" t="s">
        <v>65</v>
      </c>
      <c r="E770" s="153" t="s">
        <v>66</v>
      </c>
      <c r="F770" s="153" t="s">
        <v>67</v>
      </c>
      <c r="G770" s="153" t="s">
        <v>68</v>
      </c>
      <c r="H770" s="153" t="s">
        <v>558</v>
      </c>
      <c r="I770" s="153">
        <v>8</v>
      </c>
      <c r="J770" s="154">
        <v>45791</v>
      </c>
      <c r="K770" s="153" t="s">
        <v>91</v>
      </c>
      <c r="L770" s="153"/>
      <c r="M770" s="153"/>
      <c r="N770" s="153"/>
      <c r="O770" s="153" t="s">
        <v>1209</v>
      </c>
      <c r="P770" s="153" t="s">
        <v>1276</v>
      </c>
      <c r="Q770" s="153"/>
      <c r="R770" s="153" t="s">
        <v>50</v>
      </c>
      <c r="S770" s="153" t="s">
        <v>3739</v>
      </c>
      <c r="T770" s="153" t="s">
        <v>3769</v>
      </c>
      <c r="U770" s="137"/>
      <c r="V770" s="137"/>
      <c r="W770" s="137"/>
      <c r="X770" s="97" t="str">
        <f t="shared" si="121"/>
        <v>TEXDIST - Texas District Office</v>
      </c>
      <c r="Y770" s="97" t="str">
        <f>IFERROR(VLOOKUP($D770,PM!$A:$H,2,FALSE),"")</f>
        <v>William Rather</v>
      </c>
      <c r="Z770" s="98">
        <f t="shared" si="122"/>
        <v>45791</v>
      </c>
      <c r="AA770" s="98" t="str">
        <f t="shared" si="123"/>
        <v>Wednesday</v>
      </c>
      <c r="AB770" s="99" t="str">
        <f t="shared" si="124"/>
        <v>05/12/2025 8:28 AM</v>
      </c>
      <c r="AC770" s="100">
        <f t="shared" si="125"/>
        <v>45796.27579861111</v>
      </c>
      <c r="AD770" s="100" t="str">
        <f t="shared" si="126"/>
        <v>Approved On Time</v>
      </c>
      <c r="AE770" s="101">
        <f t="shared" si="127"/>
        <v>8</v>
      </c>
      <c r="AF770" s="124" t="str">
        <f t="shared" si="128"/>
        <v/>
      </c>
      <c r="AG770" s="101" t="str">
        <f t="shared" si="129"/>
        <v>BUSADMIN - Business Administrator</v>
      </c>
      <c r="AH770" s="101" t="str">
        <f t="shared" si="130"/>
        <v>800021 - Brett Watson</v>
      </c>
      <c r="AI770" s="102" t="str">
        <f t="shared" si="131"/>
        <v/>
      </c>
    </row>
    <row r="771" spans="1:35" ht="15.75" x14ac:dyDescent="0.25">
      <c r="A771" s="153">
        <v>602787</v>
      </c>
      <c r="B771" s="153" t="s">
        <v>1208</v>
      </c>
      <c r="C771" s="153" t="s">
        <v>1209</v>
      </c>
      <c r="D771" s="153" t="s">
        <v>65</v>
      </c>
      <c r="E771" s="153" t="s">
        <v>66</v>
      </c>
      <c r="F771" s="153" t="s">
        <v>67</v>
      </c>
      <c r="G771" s="153" t="s">
        <v>68</v>
      </c>
      <c r="H771" s="153" t="s">
        <v>558</v>
      </c>
      <c r="I771" s="153">
        <v>8</v>
      </c>
      <c r="J771" s="154">
        <v>45792</v>
      </c>
      <c r="K771" s="153" t="s">
        <v>91</v>
      </c>
      <c r="L771" s="153"/>
      <c r="M771" s="153"/>
      <c r="N771" s="153"/>
      <c r="O771" s="153" t="s">
        <v>1209</v>
      </c>
      <c r="P771" s="153" t="s">
        <v>1276</v>
      </c>
      <c r="Q771" s="153"/>
      <c r="R771" s="153" t="s">
        <v>50</v>
      </c>
      <c r="S771" s="153" t="s">
        <v>3739</v>
      </c>
      <c r="T771" s="153" t="s">
        <v>3770</v>
      </c>
      <c r="U771" s="137"/>
      <c r="V771" s="137"/>
      <c r="W771" s="137"/>
      <c r="X771" s="97" t="str">
        <f t="shared" si="121"/>
        <v>TEXDIST - Texas District Office</v>
      </c>
      <c r="Y771" s="97" t="str">
        <f>IFERROR(VLOOKUP($D771,PM!$A:$H,2,FALSE),"")</f>
        <v>William Rather</v>
      </c>
      <c r="Z771" s="98">
        <f t="shared" si="122"/>
        <v>45792</v>
      </c>
      <c r="AA771" s="98" t="str">
        <f t="shared" si="123"/>
        <v>Thursday</v>
      </c>
      <c r="AB771" s="99" t="str">
        <f t="shared" si="124"/>
        <v>05/12/2025 8:28 AM</v>
      </c>
      <c r="AC771" s="100">
        <f t="shared" si="125"/>
        <v>45796.27579861111</v>
      </c>
      <c r="AD771" s="100" t="str">
        <f t="shared" si="126"/>
        <v>Approved On Time</v>
      </c>
      <c r="AE771" s="101">
        <f t="shared" si="127"/>
        <v>8</v>
      </c>
      <c r="AF771" s="124" t="str">
        <f t="shared" si="128"/>
        <v/>
      </c>
      <c r="AG771" s="101" t="str">
        <f t="shared" si="129"/>
        <v>BUSADMIN - Business Administrator</v>
      </c>
      <c r="AH771" s="101" t="str">
        <f t="shared" si="130"/>
        <v>800021 - Brett Watson</v>
      </c>
      <c r="AI771" s="102" t="str">
        <f t="shared" si="131"/>
        <v/>
      </c>
    </row>
    <row r="772" spans="1:35" ht="15.75" x14ac:dyDescent="0.25">
      <c r="A772" s="153">
        <v>602788</v>
      </c>
      <c r="B772" s="153" t="s">
        <v>1208</v>
      </c>
      <c r="C772" s="153" t="s">
        <v>1209</v>
      </c>
      <c r="D772" s="153" t="s">
        <v>65</v>
      </c>
      <c r="E772" s="153" t="s">
        <v>66</v>
      </c>
      <c r="F772" s="153" t="s">
        <v>67</v>
      </c>
      <c r="G772" s="153" t="s">
        <v>68</v>
      </c>
      <c r="H772" s="153" t="s">
        <v>558</v>
      </c>
      <c r="I772" s="153">
        <v>8</v>
      </c>
      <c r="J772" s="154">
        <v>45793</v>
      </c>
      <c r="K772" s="153" t="s">
        <v>91</v>
      </c>
      <c r="L772" s="153"/>
      <c r="M772" s="153"/>
      <c r="N772" s="153"/>
      <c r="O772" s="153" t="s">
        <v>1209</v>
      </c>
      <c r="P772" s="153" t="s">
        <v>1276</v>
      </c>
      <c r="Q772" s="153"/>
      <c r="R772" s="153" t="s">
        <v>50</v>
      </c>
      <c r="S772" s="153" t="s">
        <v>3739</v>
      </c>
      <c r="T772" s="153" t="s">
        <v>3771</v>
      </c>
      <c r="U772" s="137"/>
      <c r="V772" s="137"/>
      <c r="W772" s="137"/>
      <c r="X772" s="97" t="str">
        <f t="shared" si="121"/>
        <v>TEXDIST - Texas District Office</v>
      </c>
      <c r="Y772" s="97" t="str">
        <f>IFERROR(VLOOKUP($D772,PM!$A:$H,2,FALSE),"")</f>
        <v>William Rather</v>
      </c>
      <c r="Z772" s="98">
        <f t="shared" si="122"/>
        <v>45793</v>
      </c>
      <c r="AA772" s="98" t="str">
        <f t="shared" si="123"/>
        <v>Friday</v>
      </c>
      <c r="AB772" s="99" t="str">
        <f t="shared" si="124"/>
        <v>05/12/2025 8:28 AM</v>
      </c>
      <c r="AC772" s="100">
        <f t="shared" si="125"/>
        <v>45796.27579861111</v>
      </c>
      <c r="AD772" s="100" t="str">
        <f t="shared" si="126"/>
        <v>Approved On Time</v>
      </c>
      <c r="AE772" s="101">
        <f t="shared" si="127"/>
        <v>8</v>
      </c>
      <c r="AF772" s="124" t="str">
        <f t="shared" si="128"/>
        <v/>
      </c>
      <c r="AG772" s="101" t="str">
        <f t="shared" si="129"/>
        <v>BUSADMIN - Business Administrator</v>
      </c>
      <c r="AH772" s="101" t="str">
        <f t="shared" si="130"/>
        <v>800021 - Brett Watson</v>
      </c>
      <c r="AI772" s="102" t="str">
        <f t="shared" si="131"/>
        <v/>
      </c>
    </row>
    <row r="773" spans="1:35" ht="15.75" x14ac:dyDescent="0.25">
      <c r="A773" s="153">
        <v>603042</v>
      </c>
      <c r="B773" s="153" t="s">
        <v>969</v>
      </c>
      <c r="C773" s="153" t="s">
        <v>970</v>
      </c>
      <c r="D773" s="153" t="s">
        <v>65</v>
      </c>
      <c r="E773" s="153" t="s">
        <v>66</v>
      </c>
      <c r="F773" s="153" t="s">
        <v>634</v>
      </c>
      <c r="G773" s="153" t="s">
        <v>635</v>
      </c>
      <c r="H773" s="153" t="s">
        <v>558</v>
      </c>
      <c r="I773" s="153">
        <v>8</v>
      </c>
      <c r="J773" s="154">
        <v>45789</v>
      </c>
      <c r="K773" s="153" t="s">
        <v>91</v>
      </c>
      <c r="L773" s="153"/>
      <c r="M773" s="153"/>
      <c r="N773" s="153"/>
      <c r="O773" s="153" t="s">
        <v>970</v>
      </c>
      <c r="P773" s="153" t="s">
        <v>1275</v>
      </c>
      <c r="Q773" s="153"/>
      <c r="R773" s="153" t="s">
        <v>50</v>
      </c>
      <c r="S773" s="153" t="s">
        <v>3739</v>
      </c>
      <c r="T773" s="153" t="s">
        <v>3772</v>
      </c>
      <c r="U773" s="137"/>
      <c r="V773" s="137"/>
      <c r="W773" s="137"/>
      <c r="X773" s="97" t="str">
        <f t="shared" si="121"/>
        <v>TEXDIST - Texas District Office</v>
      </c>
      <c r="Y773" s="97" t="str">
        <f>IFERROR(VLOOKUP($D773,PM!$A:$H,2,FALSE),"")</f>
        <v>William Rather</v>
      </c>
      <c r="Z773" s="98">
        <f t="shared" si="122"/>
        <v>45789</v>
      </c>
      <c r="AA773" s="98" t="str">
        <f t="shared" si="123"/>
        <v>Monday</v>
      </c>
      <c r="AB773" s="99" t="str">
        <f t="shared" si="124"/>
        <v>05/12/2025 1:07 PM</v>
      </c>
      <c r="AC773" s="100">
        <f t="shared" si="125"/>
        <v>45796.275879629633</v>
      </c>
      <c r="AD773" s="100" t="str">
        <f t="shared" si="126"/>
        <v>Approved On Time</v>
      </c>
      <c r="AE773" s="101">
        <f t="shared" si="127"/>
        <v>8</v>
      </c>
      <c r="AF773" s="124" t="str">
        <f t="shared" si="128"/>
        <v/>
      </c>
      <c r="AG773" s="101" t="str">
        <f t="shared" si="129"/>
        <v>PROJCONT - Project Controls</v>
      </c>
      <c r="AH773" s="101" t="str">
        <f t="shared" si="130"/>
        <v>800029 - Britney M. Pan</v>
      </c>
      <c r="AI773" s="102" t="str">
        <f t="shared" si="131"/>
        <v/>
      </c>
    </row>
    <row r="774" spans="1:35" ht="15.75" x14ac:dyDescent="0.25">
      <c r="A774" s="153">
        <v>603043</v>
      </c>
      <c r="B774" s="153" t="s">
        <v>969</v>
      </c>
      <c r="C774" s="153" t="s">
        <v>970</v>
      </c>
      <c r="D774" s="153" t="s">
        <v>65</v>
      </c>
      <c r="E774" s="153" t="s">
        <v>66</v>
      </c>
      <c r="F774" s="153" t="s">
        <v>634</v>
      </c>
      <c r="G774" s="153" t="s">
        <v>635</v>
      </c>
      <c r="H774" s="153" t="s">
        <v>558</v>
      </c>
      <c r="I774" s="153">
        <v>8</v>
      </c>
      <c r="J774" s="154">
        <v>45790</v>
      </c>
      <c r="K774" s="153" t="s">
        <v>91</v>
      </c>
      <c r="L774" s="153"/>
      <c r="M774" s="153"/>
      <c r="N774" s="153"/>
      <c r="O774" s="153" t="s">
        <v>970</v>
      </c>
      <c r="P774" s="153" t="s">
        <v>1275</v>
      </c>
      <c r="Q774" s="153"/>
      <c r="R774" s="153" t="s">
        <v>50</v>
      </c>
      <c r="S774" s="153" t="s">
        <v>3739</v>
      </c>
      <c r="T774" s="153" t="s">
        <v>3773</v>
      </c>
      <c r="U774" s="137"/>
      <c r="V774" s="137"/>
      <c r="W774" s="137"/>
      <c r="X774" s="97" t="str">
        <f t="shared" si="121"/>
        <v>TEXDIST - Texas District Office</v>
      </c>
      <c r="Y774" s="97" t="str">
        <f>IFERROR(VLOOKUP($D774,PM!$A:$H,2,FALSE),"")</f>
        <v>William Rather</v>
      </c>
      <c r="Z774" s="98">
        <f t="shared" si="122"/>
        <v>45790</v>
      </c>
      <c r="AA774" s="98" t="str">
        <f t="shared" si="123"/>
        <v>Tuesday</v>
      </c>
      <c r="AB774" s="99" t="str">
        <f t="shared" si="124"/>
        <v>05/12/2025 1:07 PM</v>
      </c>
      <c r="AC774" s="100">
        <f t="shared" si="125"/>
        <v>45796.275879629633</v>
      </c>
      <c r="AD774" s="100" t="str">
        <f t="shared" si="126"/>
        <v>Approved On Time</v>
      </c>
      <c r="AE774" s="101">
        <f t="shared" si="127"/>
        <v>8</v>
      </c>
      <c r="AF774" s="124" t="str">
        <f t="shared" si="128"/>
        <v/>
      </c>
      <c r="AG774" s="101" t="str">
        <f t="shared" si="129"/>
        <v>PROJCONT - Project Controls</v>
      </c>
      <c r="AH774" s="101" t="str">
        <f t="shared" si="130"/>
        <v>800029 - Britney M. Pan</v>
      </c>
      <c r="AI774" s="102" t="str">
        <f t="shared" si="131"/>
        <v/>
      </c>
    </row>
    <row r="775" spans="1:35" ht="15.75" x14ac:dyDescent="0.25">
      <c r="A775" s="153">
        <v>603044</v>
      </c>
      <c r="B775" s="153" t="s">
        <v>969</v>
      </c>
      <c r="C775" s="153" t="s">
        <v>970</v>
      </c>
      <c r="D775" s="153" t="s">
        <v>65</v>
      </c>
      <c r="E775" s="153" t="s">
        <v>66</v>
      </c>
      <c r="F775" s="153" t="s">
        <v>634</v>
      </c>
      <c r="G775" s="153" t="s">
        <v>635</v>
      </c>
      <c r="H775" s="153" t="s">
        <v>558</v>
      </c>
      <c r="I775" s="153">
        <v>8</v>
      </c>
      <c r="J775" s="154">
        <v>45791</v>
      </c>
      <c r="K775" s="153" t="s">
        <v>91</v>
      </c>
      <c r="L775" s="153"/>
      <c r="M775" s="153"/>
      <c r="N775" s="153"/>
      <c r="O775" s="153" t="s">
        <v>970</v>
      </c>
      <c r="P775" s="153" t="s">
        <v>1275</v>
      </c>
      <c r="Q775" s="153"/>
      <c r="R775" s="153" t="s">
        <v>50</v>
      </c>
      <c r="S775" s="153" t="s">
        <v>3739</v>
      </c>
      <c r="T775" s="153" t="s">
        <v>3774</v>
      </c>
      <c r="U775" s="137"/>
      <c r="V775" s="137"/>
      <c r="W775" s="137"/>
      <c r="X775" s="97" t="str">
        <f t="shared" ref="X775:X838" si="132">$D775&amp;" - "&amp;$E775</f>
        <v>TEXDIST - Texas District Office</v>
      </c>
      <c r="Y775" s="97" t="str">
        <f>IFERROR(VLOOKUP($D775,PM!$A:$H,2,FALSE),"")</f>
        <v>William Rather</v>
      </c>
      <c r="Z775" s="98">
        <f t="shared" ref="Z775:Z838" si="133">$J775</f>
        <v>45791</v>
      </c>
      <c r="AA775" s="98" t="str">
        <f t="shared" ref="AA775:AA838" si="134">TEXT($J775,"dddd")</f>
        <v>Wednesday</v>
      </c>
      <c r="AB775" s="99" t="str">
        <f t="shared" ref="AB775:AB838" si="135">TEXT(DATE(MID($P775,7,4), LEFT($P775,2), MID($P775,4,2)) + TIME(LEFT(MID($P775,13,5),2), RIGHT(MID($P775,13,5),2), 0), "MM/DD/YYYY h:mm AM/PM")</f>
        <v>05/12/2025 1:07 PM</v>
      </c>
      <c r="AC775" s="100">
        <f t="shared" ref="AC775:AC838" si="136">IFERROR(DATE(LEFT($T775,4), MID($T775,6,2), MID($T775,9,2)) + TIME(MID($T775,12,2), MID($T775,15,2), MID($T775,18,2)),"")</f>
        <v>45796.275879629633</v>
      </c>
      <c r="AD775" s="100" t="str">
        <f t="shared" ref="AD775:AD838" si="137">IF(OR($AB775="1/1/01 12:00 AM", $AB775=""), "Not Approved", IF(VALUE($AB775) &lt;= (VALUE($AC775) + 1 + TIME(9, 0, 0)), "Approved On Time", "Not Approved On Time"))</f>
        <v>Approved On Time</v>
      </c>
      <c r="AE775" s="101">
        <f t="shared" ref="AE775:AE838" si="138">$I775</f>
        <v>8</v>
      </c>
      <c r="AF775" s="124" t="str">
        <f t="shared" ref="AF775:AF838" si="139">IF(SUMIF($X$6:$X$2297, "*", $AI$6:$AI$2297) &gt; 0, SUMIFS($AI$6:$AI$2297, $X$6:$X$2297, "Approved On Time") / SUMIF($X$6:$X$2297, "*", $AI$6:$AI$2297), "")</f>
        <v/>
      </c>
      <c r="AG775" s="101" t="str">
        <f t="shared" ref="AG775:AG838" si="140">$F775&amp;" - "&amp;G775</f>
        <v>PROJCONT - Project Controls</v>
      </c>
      <c r="AH775" s="101" t="str">
        <f t="shared" ref="AH775:AH838" si="141">$B775&amp;" - "&amp;$C775</f>
        <v>800029 - Britney M. Pan</v>
      </c>
      <c r="AI775" s="102" t="str">
        <f t="shared" ref="AI775:AI838" si="142">IF($M775="","",$M775)</f>
        <v/>
      </c>
    </row>
    <row r="776" spans="1:35" ht="15.75" x14ac:dyDescent="0.25">
      <c r="A776" s="153">
        <v>603045</v>
      </c>
      <c r="B776" s="153" t="s">
        <v>969</v>
      </c>
      <c r="C776" s="153" t="s">
        <v>970</v>
      </c>
      <c r="D776" s="153" t="s">
        <v>65</v>
      </c>
      <c r="E776" s="153" t="s">
        <v>66</v>
      </c>
      <c r="F776" s="153" t="s">
        <v>634</v>
      </c>
      <c r="G776" s="153" t="s">
        <v>635</v>
      </c>
      <c r="H776" s="153" t="s">
        <v>558</v>
      </c>
      <c r="I776" s="153">
        <v>8</v>
      </c>
      <c r="J776" s="154">
        <v>45792</v>
      </c>
      <c r="K776" s="153" t="s">
        <v>91</v>
      </c>
      <c r="L776" s="153"/>
      <c r="M776" s="153"/>
      <c r="N776" s="153"/>
      <c r="O776" s="153" t="s">
        <v>970</v>
      </c>
      <c r="P776" s="153" t="s">
        <v>1275</v>
      </c>
      <c r="Q776" s="153"/>
      <c r="R776" s="153" t="s">
        <v>50</v>
      </c>
      <c r="S776" s="153" t="s">
        <v>3739</v>
      </c>
      <c r="T776" s="153" t="s">
        <v>3775</v>
      </c>
      <c r="U776" s="137"/>
      <c r="V776" s="137"/>
      <c r="W776" s="137"/>
      <c r="X776" s="97" t="str">
        <f t="shared" si="132"/>
        <v>TEXDIST - Texas District Office</v>
      </c>
      <c r="Y776" s="97" t="str">
        <f>IFERROR(VLOOKUP($D776,PM!$A:$H,2,FALSE),"")</f>
        <v>William Rather</v>
      </c>
      <c r="Z776" s="98">
        <f t="shared" si="133"/>
        <v>45792</v>
      </c>
      <c r="AA776" s="98" t="str">
        <f t="shared" si="134"/>
        <v>Thursday</v>
      </c>
      <c r="AB776" s="99" t="str">
        <f t="shared" si="135"/>
        <v>05/12/2025 1:07 PM</v>
      </c>
      <c r="AC776" s="100">
        <f t="shared" si="136"/>
        <v>45796.275879629633</v>
      </c>
      <c r="AD776" s="100" t="str">
        <f t="shared" si="137"/>
        <v>Approved On Time</v>
      </c>
      <c r="AE776" s="101">
        <f t="shared" si="138"/>
        <v>8</v>
      </c>
      <c r="AF776" s="124" t="str">
        <f t="shared" si="139"/>
        <v/>
      </c>
      <c r="AG776" s="101" t="str">
        <f t="shared" si="140"/>
        <v>PROJCONT - Project Controls</v>
      </c>
      <c r="AH776" s="101" t="str">
        <f t="shared" si="141"/>
        <v>800029 - Britney M. Pan</v>
      </c>
      <c r="AI776" s="102" t="str">
        <f t="shared" si="142"/>
        <v/>
      </c>
    </row>
    <row r="777" spans="1:35" ht="15.75" x14ac:dyDescent="0.25">
      <c r="A777" s="153">
        <v>603046</v>
      </c>
      <c r="B777" s="153" t="s">
        <v>969</v>
      </c>
      <c r="C777" s="153" t="s">
        <v>970</v>
      </c>
      <c r="D777" s="153" t="s">
        <v>65</v>
      </c>
      <c r="E777" s="153" t="s">
        <v>66</v>
      </c>
      <c r="F777" s="153" t="s">
        <v>634</v>
      </c>
      <c r="G777" s="153" t="s">
        <v>635</v>
      </c>
      <c r="H777" s="153" t="s">
        <v>558</v>
      </c>
      <c r="I777" s="153">
        <v>8</v>
      </c>
      <c r="J777" s="154">
        <v>45793</v>
      </c>
      <c r="K777" s="153" t="s">
        <v>91</v>
      </c>
      <c r="L777" s="153"/>
      <c r="M777" s="153"/>
      <c r="N777" s="153"/>
      <c r="O777" s="153" t="s">
        <v>970</v>
      </c>
      <c r="P777" s="153" t="s">
        <v>1275</v>
      </c>
      <c r="Q777" s="153"/>
      <c r="R777" s="153" t="s">
        <v>50</v>
      </c>
      <c r="S777" s="153" t="s">
        <v>3739</v>
      </c>
      <c r="T777" s="153" t="s">
        <v>3776</v>
      </c>
      <c r="U777" s="137"/>
      <c r="V777" s="137"/>
      <c r="W777" s="137"/>
      <c r="X777" s="97" t="str">
        <f t="shared" si="132"/>
        <v>TEXDIST - Texas District Office</v>
      </c>
      <c r="Y777" s="97" t="str">
        <f>IFERROR(VLOOKUP($D777,PM!$A:$H,2,FALSE),"")</f>
        <v>William Rather</v>
      </c>
      <c r="Z777" s="98">
        <f t="shared" si="133"/>
        <v>45793</v>
      </c>
      <c r="AA777" s="98" t="str">
        <f t="shared" si="134"/>
        <v>Friday</v>
      </c>
      <c r="AB777" s="99" t="str">
        <f t="shared" si="135"/>
        <v>05/12/2025 1:07 PM</v>
      </c>
      <c r="AC777" s="100">
        <f t="shared" si="136"/>
        <v>45796.275879629633</v>
      </c>
      <c r="AD777" s="100" t="str">
        <f t="shared" si="137"/>
        <v>Approved On Time</v>
      </c>
      <c r="AE777" s="101">
        <f t="shared" si="138"/>
        <v>8</v>
      </c>
      <c r="AF777" s="124" t="str">
        <f t="shared" si="139"/>
        <v/>
      </c>
      <c r="AG777" s="101" t="str">
        <f t="shared" si="140"/>
        <v>PROJCONT - Project Controls</v>
      </c>
      <c r="AH777" s="101" t="str">
        <f t="shared" si="141"/>
        <v>800029 - Britney M. Pan</v>
      </c>
      <c r="AI777" s="102" t="str">
        <f t="shared" si="142"/>
        <v/>
      </c>
    </row>
    <row r="778" spans="1:35" ht="15.75" x14ac:dyDescent="0.25">
      <c r="A778" s="153">
        <v>604068</v>
      </c>
      <c r="B778" s="153" t="s">
        <v>1103</v>
      </c>
      <c r="C778" s="153" t="s">
        <v>1104</v>
      </c>
      <c r="D778" s="153" t="s">
        <v>65</v>
      </c>
      <c r="E778" s="153" t="s">
        <v>66</v>
      </c>
      <c r="F778" s="153" t="s">
        <v>75</v>
      </c>
      <c r="G778" s="153" t="s">
        <v>827</v>
      </c>
      <c r="H778" s="153" t="s">
        <v>782</v>
      </c>
      <c r="I778" s="153">
        <v>4</v>
      </c>
      <c r="J778" s="154">
        <v>45790</v>
      </c>
      <c r="K778" s="153" t="s">
        <v>91</v>
      </c>
      <c r="L778" s="153"/>
      <c r="M778" s="153"/>
      <c r="N778" s="153"/>
      <c r="O778" s="153" t="s">
        <v>1104</v>
      </c>
      <c r="P778" s="153" t="s">
        <v>2585</v>
      </c>
      <c r="Q778" s="153"/>
      <c r="R778" s="153" t="s">
        <v>50</v>
      </c>
      <c r="S778" s="153" t="s">
        <v>3739</v>
      </c>
      <c r="T778" s="153" t="s">
        <v>3777</v>
      </c>
      <c r="U778" s="137"/>
      <c r="V778" s="137"/>
      <c r="W778" s="137"/>
      <c r="X778" s="97" t="str">
        <f t="shared" si="132"/>
        <v>TEXDIST - Texas District Office</v>
      </c>
      <c r="Y778" s="97" t="str">
        <f>IFERROR(VLOOKUP($D778,PM!$A:$H,2,FALSE),"")</f>
        <v>William Rather</v>
      </c>
      <c r="Z778" s="98">
        <f t="shared" si="133"/>
        <v>45790</v>
      </c>
      <c r="AA778" s="98" t="str">
        <f t="shared" si="134"/>
        <v>Tuesday</v>
      </c>
      <c r="AB778" s="99" t="str">
        <f t="shared" si="135"/>
        <v>05/14/2025 8:18 PM</v>
      </c>
      <c r="AC778" s="100">
        <f t="shared" si="136"/>
        <v>45796.280636574076</v>
      </c>
      <c r="AD778" s="100" t="str">
        <f t="shared" si="137"/>
        <v>Approved On Time</v>
      </c>
      <c r="AE778" s="101">
        <f t="shared" si="138"/>
        <v>4</v>
      </c>
      <c r="AF778" s="124" t="str">
        <f t="shared" si="139"/>
        <v/>
      </c>
      <c r="AG778" s="101" t="str">
        <f t="shared" si="140"/>
        <v>9000 100S - Safety/Survey/Scheduling</v>
      </c>
      <c r="AH778" s="101" t="str">
        <f t="shared" si="141"/>
        <v>800069 - Said A. Garcia</v>
      </c>
      <c r="AI778" s="102" t="str">
        <f t="shared" si="142"/>
        <v/>
      </c>
    </row>
    <row r="779" spans="1:35" ht="15.75" x14ac:dyDescent="0.25">
      <c r="A779" s="153">
        <v>604380</v>
      </c>
      <c r="B779" s="153" t="s">
        <v>1103</v>
      </c>
      <c r="C779" s="153" t="s">
        <v>1104</v>
      </c>
      <c r="D779" s="153" t="s">
        <v>65</v>
      </c>
      <c r="E779" s="153" t="s">
        <v>66</v>
      </c>
      <c r="F779" s="153" t="s">
        <v>75</v>
      </c>
      <c r="G779" s="153" t="s">
        <v>827</v>
      </c>
      <c r="H779" s="153" t="s">
        <v>782</v>
      </c>
      <c r="I779" s="153">
        <v>4</v>
      </c>
      <c r="J779" s="154">
        <v>45791</v>
      </c>
      <c r="K779" s="153" t="s">
        <v>91</v>
      </c>
      <c r="L779" s="153"/>
      <c r="M779" s="153"/>
      <c r="N779" s="153"/>
      <c r="O779" s="153" t="s">
        <v>1104</v>
      </c>
      <c r="P779" s="153" t="s">
        <v>3040</v>
      </c>
      <c r="Q779" s="153"/>
      <c r="R779" s="153" t="s">
        <v>50</v>
      </c>
      <c r="S779" s="153" t="s">
        <v>3739</v>
      </c>
      <c r="T779" s="153" t="s">
        <v>3778</v>
      </c>
      <c r="U779" s="137"/>
      <c r="V779" s="137"/>
      <c r="W779" s="137"/>
      <c r="X779" s="97" t="str">
        <f t="shared" si="132"/>
        <v>TEXDIST - Texas District Office</v>
      </c>
      <c r="Y779" s="97" t="str">
        <f>IFERROR(VLOOKUP($D779,PM!$A:$H,2,FALSE),"")</f>
        <v>William Rather</v>
      </c>
      <c r="Z779" s="98">
        <f t="shared" si="133"/>
        <v>45791</v>
      </c>
      <c r="AA779" s="98" t="str">
        <f t="shared" si="134"/>
        <v>Wednesday</v>
      </c>
      <c r="AB779" s="99" t="str">
        <f t="shared" si="135"/>
        <v>05/15/2025 2:19 PM</v>
      </c>
      <c r="AC779" s="100">
        <f t="shared" si="136"/>
        <v>45796.280636574076</v>
      </c>
      <c r="AD779" s="100" t="str">
        <f t="shared" si="137"/>
        <v>Approved On Time</v>
      </c>
      <c r="AE779" s="101">
        <f t="shared" si="138"/>
        <v>4</v>
      </c>
      <c r="AF779" s="124" t="str">
        <f t="shared" si="139"/>
        <v/>
      </c>
      <c r="AG779" s="101" t="str">
        <f t="shared" si="140"/>
        <v>9000 100S - Safety/Survey/Scheduling</v>
      </c>
      <c r="AH779" s="101" t="str">
        <f t="shared" si="141"/>
        <v>800069 - Said A. Garcia</v>
      </c>
      <c r="AI779" s="102" t="str">
        <f t="shared" si="142"/>
        <v/>
      </c>
    </row>
    <row r="780" spans="1:35" ht="15.75" x14ac:dyDescent="0.25">
      <c r="A780" s="153">
        <v>604382</v>
      </c>
      <c r="B780" s="153" t="s">
        <v>1103</v>
      </c>
      <c r="C780" s="153" t="s">
        <v>1104</v>
      </c>
      <c r="D780" s="153" t="s">
        <v>65</v>
      </c>
      <c r="E780" s="153" t="s">
        <v>66</v>
      </c>
      <c r="F780" s="153" t="s">
        <v>75</v>
      </c>
      <c r="G780" s="153" t="s">
        <v>827</v>
      </c>
      <c r="H780" s="153" t="s">
        <v>782</v>
      </c>
      <c r="I780" s="153">
        <v>4</v>
      </c>
      <c r="J780" s="154">
        <v>45792</v>
      </c>
      <c r="K780" s="153" t="s">
        <v>91</v>
      </c>
      <c r="L780" s="153"/>
      <c r="M780" s="153"/>
      <c r="N780" s="153"/>
      <c r="O780" s="153" t="s">
        <v>1104</v>
      </c>
      <c r="P780" s="153" t="s">
        <v>3040</v>
      </c>
      <c r="Q780" s="153"/>
      <c r="R780" s="153" t="s">
        <v>50</v>
      </c>
      <c r="S780" s="153" t="s">
        <v>3739</v>
      </c>
      <c r="T780" s="153" t="s">
        <v>3779</v>
      </c>
      <c r="U780" s="137"/>
      <c r="V780" s="137"/>
      <c r="W780" s="137"/>
      <c r="X780" s="97" t="str">
        <f t="shared" si="132"/>
        <v>TEXDIST - Texas District Office</v>
      </c>
      <c r="Y780" s="97" t="str">
        <f>IFERROR(VLOOKUP($D780,PM!$A:$H,2,FALSE),"")</f>
        <v>William Rather</v>
      </c>
      <c r="Z780" s="98">
        <f t="shared" si="133"/>
        <v>45792</v>
      </c>
      <c r="AA780" s="98" t="str">
        <f t="shared" si="134"/>
        <v>Thursday</v>
      </c>
      <c r="AB780" s="99" t="str">
        <f t="shared" si="135"/>
        <v>05/15/2025 2:19 PM</v>
      </c>
      <c r="AC780" s="100">
        <f t="shared" si="136"/>
        <v>45796.280636574076</v>
      </c>
      <c r="AD780" s="100" t="str">
        <f t="shared" si="137"/>
        <v>Approved On Time</v>
      </c>
      <c r="AE780" s="101">
        <f t="shared" si="138"/>
        <v>4</v>
      </c>
      <c r="AF780" s="124" t="str">
        <f t="shared" si="139"/>
        <v/>
      </c>
      <c r="AG780" s="101" t="str">
        <f t="shared" si="140"/>
        <v>9000 100S - Safety/Survey/Scheduling</v>
      </c>
      <c r="AH780" s="101" t="str">
        <f t="shared" si="141"/>
        <v>800069 - Said A. Garcia</v>
      </c>
      <c r="AI780" s="102" t="str">
        <f t="shared" si="142"/>
        <v/>
      </c>
    </row>
    <row r="781" spans="1:35" ht="15.75" x14ac:dyDescent="0.25">
      <c r="A781" s="153">
        <v>604456</v>
      </c>
      <c r="B781" s="153" t="s">
        <v>3121</v>
      </c>
      <c r="C781" s="153" t="s">
        <v>3122</v>
      </c>
      <c r="D781" s="153" t="s">
        <v>65</v>
      </c>
      <c r="E781" s="153" t="s">
        <v>66</v>
      </c>
      <c r="F781" s="153" t="s">
        <v>67</v>
      </c>
      <c r="G781" s="153" t="s">
        <v>68</v>
      </c>
      <c r="H781" s="153" t="s">
        <v>782</v>
      </c>
      <c r="I781" s="153">
        <v>8</v>
      </c>
      <c r="J781" s="154">
        <v>45792</v>
      </c>
      <c r="K781" s="153" t="s">
        <v>91</v>
      </c>
      <c r="L781" s="153"/>
      <c r="M781" s="153"/>
      <c r="N781" s="153"/>
      <c r="O781" s="153" t="s">
        <v>3122</v>
      </c>
      <c r="P781" s="153" t="s">
        <v>3056</v>
      </c>
      <c r="Q781" s="153"/>
      <c r="R781" s="153" t="s">
        <v>50</v>
      </c>
      <c r="S781" s="153" t="s">
        <v>3739</v>
      </c>
      <c r="T781" s="153" t="s">
        <v>3780</v>
      </c>
      <c r="U781" s="137"/>
      <c r="V781" s="137"/>
      <c r="W781" s="137"/>
      <c r="X781" s="97" t="str">
        <f t="shared" si="132"/>
        <v>TEXDIST - Texas District Office</v>
      </c>
      <c r="Y781" s="97" t="str">
        <f>IFERROR(VLOOKUP($D781,PM!$A:$H,2,FALSE),"")</f>
        <v>William Rather</v>
      </c>
      <c r="Z781" s="98">
        <f t="shared" si="133"/>
        <v>45792</v>
      </c>
      <c r="AA781" s="98" t="str">
        <f t="shared" si="134"/>
        <v>Thursday</v>
      </c>
      <c r="AB781" s="99" t="str">
        <f t="shared" si="135"/>
        <v>05/15/2025 6:45 PM</v>
      </c>
      <c r="AC781" s="100">
        <f t="shared" si="136"/>
        <v>45796.276643518519</v>
      </c>
      <c r="AD781" s="100" t="str">
        <f t="shared" si="137"/>
        <v>Approved On Time</v>
      </c>
      <c r="AE781" s="101">
        <f t="shared" si="138"/>
        <v>8</v>
      </c>
      <c r="AF781" s="124" t="str">
        <f t="shared" si="139"/>
        <v/>
      </c>
      <c r="AG781" s="101" t="str">
        <f t="shared" si="140"/>
        <v>BUSADMIN - Business Administrator</v>
      </c>
      <c r="AH781" s="101" t="str">
        <f t="shared" si="141"/>
        <v>800006 - Edina Haracic</v>
      </c>
      <c r="AI781" s="102" t="str">
        <f t="shared" si="142"/>
        <v/>
      </c>
    </row>
    <row r="782" spans="1:35" ht="15.75" x14ac:dyDescent="0.25">
      <c r="A782" s="153">
        <v>604498</v>
      </c>
      <c r="B782" s="153" t="s">
        <v>3121</v>
      </c>
      <c r="C782" s="153" t="s">
        <v>3122</v>
      </c>
      <c r="D782" s="153" t="s">
        <v>65</v>
      </c>
      <c r="E782" s="153" t="s">
        <v>66</v>
      </c>
      <c r="F782" s="153" t="s">
        <v>67</v>
      </c>
      <c r="G782" s="153" t="s">
        <v>68</v>
      </c>
      <c r="H782" s="153" t="s">
        <v>782</v>
      </c>
      <c r="I782" s="153">
        <v>8</v>
      </c>
      <c r="J782" s="154">
        <v>45793</v>
      </c>
      <c r="K782" s="153" t="s">
        <v>91</v>
      </c>
      <c r="L782" s="153"/>
      <c r="M782" s="153"/>
      <c r="N782" s="153"/>
      <c r="O782" s="153" t="s">
        <v>3122</v>
      </c>
      <c r="P782" s="153" t="s">
        <v>3123</v>
      </c>
      <c r="Q782" s="153"/>
      <c r="R782" s="153" t="s">
        <v>50</v>
      </c>
      <c r="S782" s="153" t="s">
        <v>3739</v>
      </c>
      <c r="T782" s="153" t="s">
        <v>3781</v>
      </c>
      <c r="U782" s="137"/>
      <c r="V782" s="137"/>
      <c r="W782" s="137"/>
      <c r="X782" s="97" t="str">
        <f t="shared" si="132"/>
        <v>TEXDIST - Texas District Office</v>
      </c>
      <c r="Y782" s="97" t="str">
        <f>IFERROR(VLOOKUP($D782,PM!$A:$H,2,FALSE),"")</f>
        <v>William Rather</v>
      </c>
      <c r="Z782" s="98">
        <f t="shared" si="133"/>
        <v>45793</v>
      </c>
      <c r="AA782" s="98" t="str">
        <f t="shared" si="134"/>
        <v>Friday</v>
      </c>
      <c r="AB782" s="99" t="str">
        <f t="shared" si="135"/>
        <v>05/15/2025 6:53 PM</v>
      </c>
      <c r="AC782" s="100">
        <f t="shared" si="136"/>
        <v>45796.276643518519</v>
      </c>
      <c r="AD782" s="100" t="str">
        <f t="shared" si="137"/>
        <v>Approved On Time</v>
      </c>
      <c r="AE782" s="101">
        <f t="shared" si="138"/>
        <v>8</v>
      </c>
      <c r="AF782" s="124" t="str">
        <f t="shared" si="139"/>
        <v/>
      </c>
      <c r="AG782" s="101" t="str">
        <f t="shared" si="140"/>
        <v>BUSADMIN - Business Administrator</v>
      </c>
      <c r="AH782" s="101" t="str">
        <f t="shared" si="141"/>
        <v>800006 - Edina Haracic</v>
      </c>
      <c r="AI782" s="102" t="str">
        <f t="shared" si="142"/>
        <v/>
      </c>
    </row>
    <row r="783" spans="1:35" ht="15.75" x14ac:dyDescent="0.25">
      <c r="A783" s="153">
        <v>604451</v>
      </c>
      <c r="B783" s="153" t="s">
        <v>3121</v>
      </c>
      <c r="C783" s="153" t="s">
        <v>3122</v>
      </c>
      <c r="D783" s="153" t="s">
        <v>65</v>
      </c>
      <c r="E783" s="153" t="s">
        <v>66</v>
      </c>
      <c r="F783" s="153" t="s">
        <v>67</v>
      </c>
      <c r="G783" s="153" t="s">
        <v>68</v>
      </c>
      <c r="H783" s="153" t="s">
        <v>782</v>
      </c>
      <c r="I783" s="153">
        <v>8</v>
      </c>
      <c r="J783" s="154">
        <v>45789</v>
      </c>
      <c r="K783" s="153" t="s">
        <v>91</v>
      </c>
      <c r="L783" s="153"/>
      <c r="M783" s="153"/>
      <c r="N783" s="153"/>
      <c r="O783" s="153" t="s">
        <v>3122</v>
      </c>
      <c r="P783" s="153" t="s">
        <v>3124</v>
      </c>
      <c r="Q783" s="153"/>
      <c r="R783" s="153" t="s">
        <v>50</v>
      </c>
      <c r="S783" s="153" t="s">
        <v>3739</v>
      </c>
      <c r="T783" s="153" t="s">
        <v>3782</v>
      </c>
      <c r="U783" s="137"/>
      <c r="V783" s="137"/>
      <c r="W783" s="137"/>
      <c r="X783" s="97" t="str">
        <f t="shared" si="132"/>
        <v>TEXDIST - Texas District Office</v>
      </c>
      <c r="Y783" s="97" t="str">
        <f>IFERROR(VLOOKUP($D783,PM!$A:$H,2,FALSE),"")</f>
        <v>William Rather</v>
      </c>
      <c r="Z783" s="98">
        <f t="shared" si="133"/>
        <v>45789</v>
      </c>
      <c r="AA783" s="98" t="str">
        <f t="shared" si="134"/>
        <v>Monday</v>
      </c>
      <c r="AB783" s="99" t="str">
        <f t="shared" si="135"/>
        <v>05/15/2025 6:41 PM</v>
      </c>
      <c r="AC783" s="100">
        <f t="shared" si="136"/>
        <v>45796.276643518519</v>
      </c>
      <c r="AD783" s="100" t="str">
        <f t="shared" si="137"/>
        <v>Approved On Time</v>
      </c>
      <c r="AE783" s="101">
        <f t="shared" si="138"/>
        <v>8</v>
      </c>
      <c r="AF783" s="124" t="str">
        <f t="shared" si="139"/>
        <v/>
      </c>
      <c r="AG783" s="101" t="str">
        <f t="shared" si="140"/>
        <v>BUSADMIN - Business Administrator</v>
      </c>
      <c r="AH783" s="101" t="str">
        <f t="shared" si="141"/>
        <v>800006 - Edina Haracic</v>
      </c>
      <c r="AI783" s="102" t="str">
        <f t="shared" si="142"/>
        <v/>
      </c>
    </row>
    <row r="784" spans="1:35" ht="15.75" x14ac:dyDescent="0.25">
      <c r="A784" s="153">
        <v>604453</v>
      </c>
      <c r="B784" s="153" t="s">
        <v>3121</v>
      </c>
      <c r="C784" s="153" t="s">
        <v>3122</v>
      </c>
      <c r="D784" s="153" t="s">
        <v>65</v>
      </c>
      <c r="E784" s="153" t="s">
        <v>66</v>
      </c>
      <c r="F784" s="153" t="s">
        <v>67</v>
      </c>
      <c r="G784" s="153" t="s">
        <v>68</v>
      </c>
      <c r="H784" s="153" t="s">
        <v>782</v>
      </c>
      <c r="I784" s="153">
        <v>8</v>
      </c>
      <c r="J784" s="154">
        <v>45790</v>
      </c>
      <c r="K784" s="153" t="s">
        <v>91</v>
      </c>
      <c r="L784" s="153"/>
      <c r="M784" s="153"/>
      <c r="N784" s="153"/>
      <c r="O784" s="153" t="s">
        <v>3122</v>
      </c>
      <c r="P784" s="153" t="s">
        <v>3078</v>
      </c>
      <c r="Q784" s="153"/>
      <c r="R784" s="153" t="s">
        <v>50</v>
      </c>
      <c r="S784" s="153" t="s">
        <v>3739</v>
      </c>
      <c r="T784" s="153" t="s">
        <v>3783</v>
      </c>
      <c r="U784" s="137"/>
      <c r="V784" s="137"/>
      <c r="W784" s="137"/>
      <c r="X784" s="97" t="str">
        <f t="shared" si="132"/>
        <v>TEXDIST - Texas District Office</v>
      </c>
      <c r="Y784" s="97" t="str">
        <f>IFERROR(VLOOKUP($D784,PM!$A:$H,2,FALSE),"")</f>
        <v>William Rather</v>
      </c>
      <c r="Z784" s="98">
        <f t="shared" si="133"/>
        <v>45790</v>
      </c>
      <c r="AA784" s="98" t="str">
        <f t="shared" si="134"/>
        <v>Tuesday</v>
      </c>
      <c r="AB784" s="99" t="str">
        <f t="shared" si="135"/>
        <v>05/15/2025 6:42 PM</v>
      </c>
      <c r="AC784" s="100">
        <f t="shared" si="136"/>
        <v>45796.276643518519</v>
      </c>
      <c r="AD784" s="100" t="str">
        <f t="shared" si="137"/>
        <v>Approved On Time</v>
      </c>
      <c r="AE784" s="101">
        <f t="shared" si="138"/>
        <v>8</v>
      </c>
      <c r="AF784" s="124" t="str">
        <f t="shared" si="139"/>
        <v/>
      </c>
      <c r="AG784" s="101" t="str">
        <f t="shared" si="140"/>
        <v>BUSADMIN - Business Administrator</v>
      </c>
      <c r="AH784" s="101" t="str">
        <f t="shared" si="141"/>
        <v>800006 - Edina Haracic</v>
      </c>
      <c r="AI784" s="102" t="str">
        <f t="shared" si="142"/>
        <v/>
      </c>
    </row>
    <row r="785" spans="1:35" ht="15.75" x14ac:dyDescent="0.25">
      <c r="A785" s="153">
        <v>604454</v>
      </c>
      <c r="B785" s="153" t="s">
        <v>3121</v>
      </c>
      <c r="C785" s="153" t="s">
        <v>3122</v>
      </c>
      <c r="D785" s="153" t="s">
        <v>65</v>
      </c>
      <c r="E785" s="153" t="s">
        <v>66</v>
      </c>
      <c r="F785" s="153" t="s">
        <v>67</v>
      </c>
      <c r="G785" s="153" t="s">
        <v>68</v>
      </c>
      <c r="H785" s="153" t="s">
        <v>782</v>
      </c>
      <c r="I785" s="153">
        <v>8</v>
      </c>
      <c r="J785" s="154">
        <v>45791</v>
      </c>
      <c r="K785" s="153" t="s">
        <v>91</v>
      </c>
      <c r="L785" s="153"/>
      <c r="M785" s="153"/>
      <c r="N785" s="153"/>
      <c r="O785" s="153" t="s">
        <v>3122</v>
      </c>
      <c r="P785" s="153" t="s">
        <v>3125</v>
      </c>
      <c r="Q785" s="153"/>
      <c r="R785" s="153" t="s">
        <v>50</v>
      </c>
      <c r="S785" s="153" t="s">
        <v>3739</v>
      </c>
      <c r="T785" s="153" t="s">
        <v>3784</v>
      </c>
      <c r="U785" s="137"/>
      <c r="V785" s="137"/>
      <c r="W785" s="137"/>
      <c r="X785" s="97" t="str">
        <f t="shared" si="132"/>
        <v>TEXDIST - Texas District Office</v>
      </c>
      <c r="Y785" s="97" t="str">
        <f>IFERROR(VLOOKUP($D785,PM!$A:$H,2,FALSE),"")</f>
        <v>William Rather</v>
      </c>
      <c r="Z785" s="98">
        <f t="shared" si="133"/>
        <v>45791</v>
      </c>
      <c r="AA785" s="98" t="str">
        <f t="shared" si="134"/>
        <v>Wednesday</v>
      </c>
      <c r="AB785" s="99" t="str">
        <f t="shared" si="135"/>
        <v>05/15/2025 6:44 PM</v>
      </c>
      <c r="AC785" s="100">
        <f t="shared" si="136"/>
        <v>45796.276643518519</v>
      </c>
      <c r="AD785" s="100" t="str">
        <f t="shared" si="137"/>
        <v>Approved On Time</v>
      </c>
      <c r="AE785" s="101">
        <f t="shared" si="138"/>
        <v>8</v>
      </c>
      <c r="AF785" s="124" t="str">
        <f t="shared" si="139"/>
        <v/>
      </c>
      <c r="AG785" s="101" t="str">
        <f t="shared" si="140"/>
        <v>BUSADMIN - Business Administrator</v>
      </c>
      <c r="AH785" s="101" t="str">
        <f t="shared" si="141"/>
        <v>800006 - Edina Haracic</v>
      </c>
      <c r="AI785" s="102" t="str">
        <f t="shared" si="142"/>
        <v/>
      </c>
    </row>
    <row r="786" spans="1:35" ht="15.75" x14ac:dyDescent="0.25">
      <c r="A786" s="153">
        <v>602779</v>
      </c>
      <c r="B786" s="153" t="s">
        <v>783</v>
      </c>
      <c r="C786" s="153" t="s">
        <v>784</v>
      </c>
      <c r="D786" s="153" t="s">
        <v>65</v>
      </c>
      <c r="E786" s="153" t="s">
        <v>66</v>
      </c>
      <c r="F786" s="153" t="s">
        <v>67</v>
      </c>
      <c r="G786" s="153" t="s">
        <v>68</v>
      </c>
      <c r="H786" s="153" t="s">
        <v>558</v>
      </c>
      <c r="I786" s="153">
        <v>8</v>
      </c>
      <c r="J786" s="154">
        <v>45789</v>
      </c>
      <c r="K786" s="153" t="s">
        <v>91</v>
      </c>
      <c r="L786" s="153"/>
      <c r="M786" s="153"/>
      <c r="N786" s="153"/>
      <c r="O786" s="153" t="s">
        <v>784</v>
      </c>
      <c r="P786" s="153" t="s">
        <v>1212</v>
      </c>
      <c r="Q786" s="153"/>
      <c r="R786" s="153" t="s">
        <v>50</v>
      </c>
      <c r="S786" s="153" t="s">
        <v>3739</v>
      </c>
      <c r="T786" s="153" t="s">
        <v>3785</v>
      </c>
      <c r="U786" s="137"/>
      <c r="V786" s="137"/>
      <c r="W786" s="137"/>
      <c r="X786" s="97" t="str">
        <f t="shared" si="132"/>
        <v>TEXDIST - Texas District Office</v>
      </c>
      <c r="Y786" s="97" t="str">
        <f>IFERROR(VLOOKUP($D786,PM!$A:$H,2,FALSE),"")</f>
        <v>William Rather</v>
      </c>
      <c r="Z786" s="98">
        <f t="shared" si="133"/>
        <v>45789</v>
      </c>
      <c r="AA786" s="98" t="str">
        <f t="shared" si="134"/>
        <v>Monday</v>
      </c>
      <c r="AB786" s="99" t="str">
        <f t="shared" si="135"/>
        <v>05/12/2025 8:21 AM</v>
      </c>
      <c r="AC786" s="100">
        <f t="shared" si="136"/>
        <v>45796.276759259257</v>
      </c>
      <c r="AD786" s="100" t="str">
        <f t="shared" si="137"/>
        <v>Approved On Time</v>
      </c>
      <c r="AE786" s="101">
        <f t="shared" si="138"/>
        <v>8</v>
      </c>
      <c r="AF786" s="124" t="str">
        <f t="shared" si="139"/>
        <v/>
      </c>
      <c r="AG786" s="101" t="str">
        <f t="shared" si="140"/>
        <v>BUSADMIN - Business Administrator</v>
      </c>
      <c r="AH786" s="101" t="str">
        <f t="shared" si="141"/>
        <v>800041 - Jose M. Ameneiro Camalleris</v>
      </c>
      <c r="AI786" s="102" t="str">
        <f t="shared" si="142"/>
        <v/>
      </c>
    </row>
    <row r="787" spans="1:35" ht="15.75" x14ac:dyDescent="0.25">
      <c r="A787" s="153">
        <v>602780</v>
      </c>
      <c r="B787" s="153" t="s">
        <v>783</v>
      </c>
      <c r="C787" s="153" t="s">
        <v>784</v>
      </c>
      <c r="D787" s="153" t="s">
        <v>65</v>
      </c>
      <c r="E787" s="153" t="s">
        <v>66</v>
      </c>
      <c r="F787" s="153" t="s">
        <v>67</v>
      </c>
      <c r="G787" s="153" t="s">
        <v>68</v>
      </c>
      <c r="H787" s="153" t="s">
        <v>558</v>
      </c>
      <c r="I787" s="153">
        <v>8</v>
      </c>
      <c r="J787" s="154">
        <v>45790</v>
      </c>
      <c r="K787" s="153" t="s">
        <v>91</v>
      </c>
      <c r="L787" s="153"/>
      <c r="M787" s="153"/>
      <c r="N787" s="153"/>
      <c r="O787" s="153" t="s">
        <v>784</v>
      </c>
      <c r="P787" s="153" t="s">
        <v>1212</v>
      </c>
      <c r="Q787" s="153"/>
      <c r="R787" s="153" t="s">
        <v>50</v>
      </c>
      <c r="S787" s="153" t="s">
        <v>3739</v>
      </c>
      <c r="T787" s="153" t="s">
        <v>3786</v>
      </c>
      <c r="U787" s="137"/>
      <c r="V787" s="137"/>
      <c r="W787" s="137"/>
      <c r="X787" s="97" t="str">
        <f t="shared" si="132"/>
        <v>TEXDIST - Texas District Office</v>
      </c>
      <c r="Y787" s="97" t="str">
        <f>IFERROR(VLOOKUP($D787,PM!$A:$H,2,FALSE),"")</f>
        <v>William Rather</v>
      </c>
      <c r="Z787" s="98">
        <f t="shared" si="133"/>
        <v>45790</v>
      </c>
      <c r="AA787" s="98" t="str">
        <f t="shared" si="134"/>
        <v>Tuesday</v>
      </c>
      <c r="AB787" s="99" t="str">
        <f t="shared" si="135"/>
        <v>05/12/2025 8:21 AM</v>
      </c>
      <c r="AC787" s="100">
        <f t="shared" si="136"/>
        <v>45796.276759259257</v>
      </c>
      <c r="AD787" s="100" t="str">
        <f t="shared" si="137"/>
        <v>Approved On Time</v>
      </c>
      <c r="AE787" s="101">
        <f t="shared" si="138"/>
        <v>8</v>
      </c>
      <c r="AF787" s="124" t="str">
        <f t="shared" si="139"/>
        <v/>
      </c>
      <c r="AG787" s="101" t="str">
        <f t="shared" si="140"/>
        <v>BUSADMIN - Business Administrator</v>
      </c>
      <c r="AH787" s="101" t="str">
        <f t="shared" si="141"/>
        <v>800041 - Jose M. Ameneiro Camalleris</v>
      </c>
      <c r="AI787" s="102" t="str">
        <f t="shared" si="142"/>
        <v/>
      </c>
    </row>
    <row r="788" spans="1:35" ht="15.75" x14ac:dyDescent="0.25">
      <c r="A788" s="153">
        <v>602781</v>
      </c>
      <c r="B788" s="153" t="s">
        <v>783</v>
      </c>
      <c r="C788" s="153" t="s">
        <v>784</v>
      </c>
      <c r="D788" s="153" t="s">
        <v>65</v>
      </c>
      <c r="E788" s="153" t="s">
        <v>66</v>
      </c>
      <c r="F788" s="153" t="s">
        <v>67</v>
      </c>
      <c r="G788" s="153" t="s">
        <v>68</v>
      </c>
      <c r="H788" s="153" t="s">
        <v>558</v>
      </c>
      <c r="I788" s="153">
        <v>8</v>
      </c>
      <c r="J788" s="154">
        <v>45791</v>
      </c>
      <c r="K788" s="153" t="s">
        <v>91</v>
      </c>
      <c r="L788" s="153"/>
      <c r="M788" s="153"/>
      <c r="N788" s="153"/>
      <c r="O788" s="153" t="s">
        <v>784</v>
      </c>
      <c r="P788" s="153" t="s">
        <v>1212</v>
      </c>
      <c r="Q788" s="153"/>
      <c r="R788" s="153" t="s">
        <v>50</v>
      </c>
      <c r="S788" s="153" t="s">
        <v>3739</v>
      </c>
      <c r="T788" s="153" t="s">
        <v>3787</v>
      </c>
      <c r="U788" s="137"/>
      <c r="V788" s="137"/>
      <c r="W788" s="137"/>
      <c r="X788" s="97" t="str">
        <f t="shared" si="132"/>
        <v>TEXDIST - Texas District Office</v>
      </c>
      <c r="Y788" s="97" t="str">
        <f>IFERROR(VLOOKUP($D788,PM!$A:$H,2,FALSE),"")</f>
        <v>William Rather</v>
      </c>
      <c r="Z788" s="98">
        <f t="shared" si="133"/>
        <v>45791</v>
      </c>
      <c r="AA788" s="98" t="str">
        <f t="shared" si="134"/>
        <v>Wednesday</v>
      </c>
      <c r="AB788" s="99" t="str">
        <f t="shared" si="135"/>
        <v>05/12/2025 8:21 AM</v>
      </c>
      <c r="AC788" s="100">
        <f t="shared" si="136"/>
        <v>45796.276759259257</v>
      </c>
      <c r="AD788" s="100" t="str">
        <f t="shared" si="137"/>
        <v>Approved On Time</v>
      </c>
      <c r="AE788" s="101">
        <f t="shared" si="138"/>
        <v>8</v>
      </c>
      <c r="AF788" s="124" t="str">
        <f t="shared" si="139"/>
        <v/>
      </c>
      <c r="AG788" s="101" t="str">
        <f t="shared" si="140"/>
        <v>BUSADMIN - Business Administrator</v>
      </c>
      <c r="AH788" s="101" t="str">
        <f t="shared" si="141"/>
        <v>800041 - Jose M. Ameneiro Camalleris</v>
      </c>
      <c r="AI788" s="102" t="str">
        <f t="shared" si="142"/>
        <v/>
      </c>
    </row>
    <row r="789" spans="1:35" ht="15.75" x14ac:dyDescent="0.25">
      <c r="A789" s="153">
        <v>602782</v>
      </c>
      <c r="B789" s="153" t="s">
        <v>783</v>
      </c>
      <c r="C789" s="153" t="s">
        <v>784</v>
      </c>
      <c r="D789" s="153" t="s">
        <v>65</v>
      </c>
      <c r="E789" s="153" t="s">
        <v>66</v>
      </c>
      <c r="F789" s="153" t="s">
        <v>67</v>
      </c>
      <c r="G789" s="153" t="s">
        <v>68</v>
      </c>
      <c r="H789" s="153" t="s">
        <v>558</v>
      </c>
      <c r="I789" s="153">
        <v>8</v>
      </c>
      <c r="J789" s="154">
        <v>45792</v>
      </c>
      <c r="K789" s="153" t="s">
        <v>91</v>
      </c>
      <c r="L789" s="153"/>
      <c r="M789" s="153"/>
      <c r="N789" s="153"/>
      <c r="O789" s="153" t="s">
        <v>784</v>
      </c>
      <c r="P789" s="153" t="s">
        <v>1212</v>
      </c>
      <c r="Q789" s="153"/>
      <c r="R789" s="153" t="s">
        <v>50</v>
      </c>
      <c r="S789" s="153" t="s">
        <v>3739</v>
      </c>
      <c r="T789" s="153" t="s">
        <v>3788</v>
      </c>
      <c r="U789" s="137"/>
      <c r="V789" s="137"/>
      <c r="W789" s="137"/>
      <c r="X789" s="97" t="str">
        <f t="shared" si="132"/>
        <v>TEXDIST - Texas District Office</v>
      </c>
      <c r="Y789" s="97" t="str">
        <f>IFERROR(VLOOKUP($D789,PM!$A:$H,2,FALSE),"")</f>
        <v>William Rather</v>
      </c>
      <c r="Z789" s="98">
        <f t="shared" si="133"/>
        <v>45792</v>
      </c>
      <c r="AA789" s="98" t="str">
        <f t="shared" si="134"/>
        <v>Thursday</v>
      </c>
      <c r="AB789" s="99" t="str">
        <f t="shared" si="135"/>
        <v>05/12/2025 8:21 AM</v>
      </c>
      <c r="AC789" s="100">
        <f t="shared" si="136"/>
        <v>45796.276759259257</v>
      </c>
      <c r="AD789" s="100" t="str">
        <f t="shared" si="137"/>
        <v>Approved On Time</v>
      </c>
      <c r="AE789" s="101">
        <f t="shared" si="138"/>
        <v>8</v>
      </c>
      <c r="AF789" s="124" t="str">
        <f t="shared" si="139"/>
        <v/>
      </c>
      <c r="AG789" s="101" t="str">
        <f t="shared" si="140"/>
        <v>BUSADMIN - Business Administrator</v>
      </c>
      <c r="AH789" s="101" t="str">
        <f t="shared" si="141"/>
        <v>800041 - Jose M. Ameneiro Camalleris</v>
      </c>
      <c r="AI789" s="102" t="str">
        <f t="shared" si="142"/>
        <v/>
      </c>
    </row>
    <row r="790" spans="1:35" ht="15.75" x14ac:dyDescent="0.25">
      <c r="A790" s="153">
        <v>602783</v>
      </c>
      <c r="B790" s="153" t="s">
        <v>783</v>
      </c>
      <c r="C790" s="153" t="s">
        <v>784</v>
      </c>
      <c r="D790" s="153" t="s">
        <v>65</v>
      </c>
      <c r="E790" s="153" t="s">
        <v>66</v>
      </c>
      <c r="F790" s="153" t="s">
        <v>67</v>
      </c>
      <c r="G790" s="153" t="s">
        <v>68</v>
      </c>
      <c r="H790" s="153" t="s">
        <v>558</v>
      </c>
      <c r="I790" s="153">
        <v>8</v>
      </c>
      <c r="J790" s="154">
        <v>45793</v>
      </c>
      <c r="K790" s="153" t="s">
        <v>91</v>
      </c>
      <c r="L790" s="153"/>
      <c r="M790" s="153"/>
      <c r="N790" s="153"/>
      <c r="O790" s="153" t="s">
        <v>784</v>
      </c>
      <c r="P790" s="153" t="s">
        <v>1212</v>
      </c>
      <c r="Q790" s="153"/>
      <c r="R790" s="153" t="s">
        <v>50</v>
      </c>
      <c r="S790" s="153" t="s">
        <v>3739</v>
      </c>
      <c r="T790" s="153" t="s">
        <v>3789</v>
      </c>
      <c r="U790" s="137"/>
      <c r="V790" s="137"/>
      <c r="W790" s="137"/>
      <c r="X790" s="97" t="str">
        <f t="shared" si="132"/>
        <v>TEXDIST - Texas District Office</v>
      </c>
      <c r="Y790" s="97" t="str">
        <f>IFERROR(VLOOKUP($D790,PM!$A:$H,2,FALSE),"")</f>
        <v>William Rather</v>
      </c>
      <c r="Z790" s="98">
        <f t="shared" si="133"/>
        <v>45793</v>
      </c>
      <c r="AA790" s="98" t="str">
        <f t="shared" si="134"/>
        <v>Friday</v>
      </c>
      <c r="AB790" s="99" t="str">
        <f t="shared" si="135"/>
        <v>05/12/2025 8:21 AM</v>
      </c>
      <c r="AC790" s="100">
        <f t="shared" si="136"/>
        <v>45796.276759259257</v>
      </c>
      <c r="AD790" s="100" t="str">
        <f t="shared" si="137"/>
        <v>Approved On Time</v>
      </c>
      <c r="AE790" s="101">
        <f t="shared" si="138"/>
        <v>8</v>
      </c>
      <c r="AF790" s="124" t="str">
        <f t="shared" si="139"/>
        <v/>
      </c>
      <c r="AG790" s="101" t="str">
        <f t="shared" si="140"/>
        <v>BUSADMIN - Business Administrator</v>
      </c>
      <c r="AH790" s="101" t="str">
        <f t="shared" si="141"/>
        <v>800041 - Jose M. Ameneiro Camalleris</v>
      </c>
      <c r="AI790" s="102" t="str">
        <f t="shared" si="142"/>
        <v/>
      </c>
    </row>
    <row r="791" spans="1:35" ht="15.75" x14ac:dyDescent="0.25">
      <c r="A791" s="153">
        <v>604820</v>
      </c>
      <c r="B791" s="153" t="s">
        <v>1213</v>
      </c>
      <c r="C791" s="153" t="s">
        <v>1214</v>
      </c>
      <c r="D791" s="153" t="s">
        <v>65</v>
      </c>
      <c r="E791" s="153" t="s">
        <v>66</v>
      </c>
      <c r="F791" s="153" t="s">
        <v>1210</v>
      </c>
      <c r="G791" s="153" t="s">
        <v>1211</v>
      </c>
      <c r="H791" s="153" t="s">
        <v>558</v>
      </c>
      <c r="I791" s="153">
        <v>8</v>
      </c>
      <c r="J791" s="154">
        <v>45790</v>
      </c>
      <c r="K791" s="153" t="s">
        <v>91</v>
      </c>
      <c r="L791" s="153"/>
      <c r="M791" s="153"/>
      <c r="N791" s="153"/>
      <c r="O791" s="153" t="s">
        <v>1214</v>
      </c>
      <c r="P791" s="153" t="s">
        <v>3790</v>
      </c>
      <c r="Q791" s="153"/>
      <c r="R791" s="153" t="s">
        <v>50</v>
      </c>
      <c r="S791" s="153" t="s">
        <v>3739</v>
      </c>
      <c r="T791" s="153" t="s">
        <v>3791</v>
      </c>
      <c r="U791" s="137"/>
      <c r="V791" s="137"/>
      <c r="W791" s="137"/>
      <c r="X791" s="97" t="str">
        <f t="shared" si="132"/>
        <v>TEXDIST - Texas District Office</v>
      </c>
      <c r="Y791" s="97" t="str">
        <f>IFERROR(VLOOKUP($D791,PM!$A:$H,2,FALSE),"")</f>
        <v>William Rather</v>
      </c>
      <c r="Z791" s="98">
        <f t="shared" si="133"/>
        <v>45790</v>
      </c>
      <c r="AA791" s="98" t="str">
        <f t="shared" si="134"/>
        <v>Tuesday</v>
      </c>
      <c r="AB791" s="99" t="str">
        <f t="shared" si="135"/>
        <v>05/16/2025 12:11 PM</v>
      </c>
      <c r="AC791" s="100">
        <f t="shared" si="136"/>
        <v>45796.277592592596</v>
      </c>
      <c r="AD791" s="100" t="str">
        <f t="shared" si="137"/>
        <v>Approved On Time</v>
      </c>
      <c r="AE791" s="101">
        <f t="shared" si="138"/>
        <v>8</v>
      </c>
      <c r="AF791" s="124" t="str">
        <f t="shared" si="139"/>
        <v/>
      </c>
      <c r="AG791" s="101" t="str">
        <f t="shared" si="140"/>
        <v>HRADMIN - HR Administrator</v>
      </c>
      <c r="AH791" s="101" t="str">
        <f t="shared" si="141"/>
        <v>800065 - Leticia Alaniz</v>
      </c>
      <c r="AI791" s="102" t="str">
        <f t="shared" si="142"/>
        <v/>
      </c>
    </row>
    <row r="792" spans="1:35" ht="15.75" x14ac:dyDescent="0.25">
      <c r="A792" s="153">
        <v>604821</v>
      </c>
      <c r="B792" s="153" t="s">
        <v>1213</v>
      </c>
      <c r="C792" s="153" t="s">
        <v>1214</v>
      </c>
      <c r="D792" s="153" t="s">
        <v>65</v>
      </c>
      <c r="E792" s="153" t="s">
        <v>66</v>
      </c>
      <c r="F792" s="153" t="s">
        <v>1210</v>
      </c>
      <c r="G792" s="153" t="s">
        <v>1211</v>
      </c>
      <c r="H792" s="153" t="s">
        <v>558</v>
      </c>
      <c r="I792" s="153">
        <v>9</v>
      </c>
      <c r="J792" s="154">
        <v>45791</v>
      </c>
      <c r="K792" s="153" t="s">
        <v>91</v>
      </c>
      <c r="L792" s="153"/>
      <c r="M792" s="153"/>
      <c r="N792" s="153"/>
      <c r="O792" s="153" t="s">
        <v>1214</v>
      </c>
      <c r="P792" s="153" t="s">
        <v>3790</v>
      </c>
      <c r="Q792" s="153"/>
      <c r="R792" s="153" t="s">
        <v>50</v>
      </c>
      <c r="S792" s="153" t="s">
        <v>3739</v>
      </c>
      <c r="T792" s="153" t="s">
        <v>3792</v>
      </c>
      <c r="U792" s="137"/>
      <c r="V792" s="137"/>
      <c r="W792" s="137"/>
      <c r="X792" s="97" t="str">
        <f t="shared" si="132"/>
        <v>TEXDIST - Texas District Office</v>
      </c>
      <c r="Y792" s="97" t="str">
        <f>IFERROR(VLOOKUP($D792,PM!$A:$H,2,FALSE),"")</f>
        <v>William Rather</v>
      </c>
      <c r="Z792" s="98">
        <f t="shared" si="133"/>
        <v>45791</v>
      </c>
      <c r="AA792" s="98" t="str">
        <f t="shared" si="134"/>
        <v>Wednesday</v>
      </c>
      <c r="AB792" s="99" t="str">
        <f t="shared" si="135"/>
        <v>05/16/2025 12:11 PM</v>
      </c>
      <c r="AC792" s="100">
        <f t="shared" si="136"/>
        <v>45796.277592592596</v>
      </c>
      <c r="AD792" s="100" t="str">
        <f t="shared" si="137"/>
        <v>Approved On Time</v>
      </c>
      <c r="AE792" s="101">
        <f t="shared" si="138"/>
        <v>9</v>
      </c>
      <c r="AF792" s="124" t="str">
        <f t="shared" si="139"/>
        <v/>
      </c>
      <c r="AG792" s="101" t="str">
        <f t="shared" si="140"/>
        <v>HRADMIN - HR Administrator</v>
      </c>
      <c r="AH792" s="101" t="str">
        <f t="shared" si="141"/>
        <v>800065 - Leticia Alaniz</v>
      </c>
      <c r="AI792" s="102" t="str">
        <f t="shared" si="142"/>
        <v/>
      </c>
    </row>
    <row r="793" spans="1:35" ht="15.75" x14ac:dyDescent="0.25">
      <c r="A793" s="153">
        <v>604822</v>
      </c>
      <c r="B793" s="153" t="s">
        <v>1213</v>
      </c>
      <c r="C793" s="153" t="s">
        <v>1214</v>
      </c>
      <c r="D793" s="153" t="s">
        <v>65</v>
      </c>
      <c r="E793" s="153" t="s">
        <v>66</v>
      </c>
      <c r="F793" s="153" t="s">
        <v>1210</v>
      </c>
      <c r="G793" s="153" t="s">
        <v>1211</v>
      </c>
      <c r="H793" s="153" t="s">
        <v>558</v>
      </c>
      <c r="I793" s="153">
        <v>4</v>
      </c>
      <c r="J793" s="154">
        <v>45792</v>
      </c>
      <c r="K793" s="153" t="s">
        <v>91</v>
      </c>
      <c r="L793" s="153"/>
      <c r="M793" s="153"/>
      <c r="N793" s="153"/>
      <c r="O793" s="153" t="s">
        <v>1214</v>
      </c>
      <c r="P793" s="153" t="s">
        <v>3793</v>
      </c>
      <c r="Q793" s="153"/>
      <c r="R793" s="153" t="s">
        <v>50</v>
      </c>
      <c r="S793" s="153" t="s">
        <v>3739</v>
      </c>
      <c r="T793" s="153" t="s">
        <v>3794</v>
      </c>
      <c r="U793" s="138"/>
      <c r="V793" s="138"/>
      <c r="W793" s="138"/>
      <c r="X793" s="97" t="str">
        <f t="shared" si="132"/>
        <v>TEXDIST - Texas District Office</v>
      </c>
      <c r="Y793" s="97" t="str">
        <f>IFERROR(VLOOKUP($D793,PM!$A:$H,2,FALSE),"")</f>
        <v>William Rather</v>
      </c>
      <c r="Z793" s="98">
        <f t="shared" si="133"/>
        <v>45792</v>
      </c>
      <c r="AA793" s="98" t="str">
        <f t="shared" si="134"/>
        <v>Thursday</v>
      </c>
      <c r="AB793" s="99" t="str">
        <f t="shared" si="135"/>
        <v>05/16/2025 12:12 PM</v>
      </c>
      <c r="AC793" s="100">
        <f t="shared" si="136"/>
        <v>45796.277592592596</v>
      </c>
      <c r="AD793" s="100" t="str">
        <f t="shared" si="137"/>
        <v>Approved On Time</v>
      </c>
      <c r="AE793" s="101">
        <f t="shared" si="138"/>
        <v>4</v>
      </c>
      <c r="AF793" s="124" t="str">
        <f t="shared" si="139"/>
        <v/>
      </c>
      <c r="AG793" s="101" t="str">
        <f t="shared" si="140"/>
        <v>HRADMIN - HR Administrator</v>
      </c>
      <c r="AH793" s="101" t="str">
        <f t="shared" si="141"/>
        <v>800065 - Leticia Alaniz</v>
      </c>
      <c r="AI793" s="102" t="str">
        <f t="shared" si="142"/>
        <v/>
      </c>
    </row>
    <row r="794" spans="1:35" ht="15.75" x14ac:dyDescent="0.25">
      <c r="A794" s="153">
        <v>604823</v>
      </c>
      <c r="B794" s="153" t="s">
        <v>1213</v>
      </c>
      <c r="C794" s="153" t="s">
        <v>1214</v>
      </c>
      <c r="D794" s="153" t="s">
        <v>65</v>
      </c>
      <c r="E794" s="153" t="s">
        <v>66</v>
      </c>
      <c r="F794" s="153" t="s">
        <v>1210</v>
      </c>
      <c r="G794" s="153" t="s">
        <v>1211</v>
      </c>
      <c r="H794" s="153" t="s">
        <v>558</v>
      </c>
      <c r="I794" s="153">
        <v>9</v>
      </c>
      <c r="J794" s="154">
        <v>45793</v>
      </c>
      <c r="K794" s="153" t="s">
        <v>91</v>
      </c>
      <c r="L794" s="153"/>
      <c r="M794" s="153"/>
      <c r="N794" s="153"/>
      <c r="O794" s="153" t="s">
        <v>1214</v>
      </c>
      <c r="P794" s="153" t="s">
        <v>3793</v>
      </c>
      <c r="Q794" s="153"/>
      <c r="R794" s="153" t="s">
        <v>50</v>
      </c>
      <c r="S794" s="153" t="s">
        <v>3739</v>
      </c>
      <c r="T794" s="153" t="s">
        <v>3795</v>
      </c>
      <c r="U794" s="138"/>
      <c r="V794" s="138"/>
      <c r="W794" s="138"/>
      <c r="X794" s="97" t="str">
        <f t="shared" si="132"/>
        <v>TEXDIST - Texas District Office</v>
      </c>
      <c r="Y794" s="97" t="str">
        <f>IFERROR(VLOOKUP($D794,PM!$A:$H,2,FALSE),"")</f>
        <v>William Rather</v>
      </c>
      <c r="Z794" s="98">
        <f t="shared" si="133"/>
        <v>45793</v>
      </c>
      <c r="AA794" s="98" t="str">
        <f t="shared" si="134"/>
        <v>Friday</v>
      </c>
      <c r="AB794" s="99" t="str">
        <f t="shared" si="135"/>
        <v>05/16/2025 12:12 PM</v>
      </c>
      <c r="AC794" s="100">
        <f t="shared" si="136"/>
        <v>45796.277592592596</v>
      </c>
      <c r="AD794" s="100" t="str">
        <f t="shared" si="137"/>
        <v>Approved On Time</v>
      </c>
      <c r="AE794" s="101">
        <f t="shared" si="138"/>
        <v>9</v>
      </c>
      <c r="AF794" s="124" t="str">
        <f t="shared" si="139"/>
        <v/>
      </c>
      <c r="AG794" s="101" t="str">
        <f t="shared" si="140"/>
        <v>HRADMIN - HR Administrator</v>
      </c>
      <c r="AH794" s="101" t="str">
        <f t="shared" si="141"/>
        <v>800065 - Leticia Alaniz</v>
      </c>
      <c r="AI794" s="102" t="str">
        <f t="shared" si="142"/>
        <v/>
      </c>
    </row>
    <row r="795" spans="1:35" ht="15.75" x14ac:dyDescent="0.25">
      <c r="A795" s="153">
        <v>602797</v>
      </c>
      <c r="B795" s="153" t="s">
        <v>1213</v>
      </c>
      <c r="C795" s="153" t="s">
        <v>1214</v>
      </c>
      <c r="D795" s="153" t="s">
        <v>65</v>
      </c>
      <c r="E795" s="153" t="s">
        <v>66</v>
      </c>
      <c r="F795" s="153" t="s">
        <v>1210</v>
      </c>
      <c r="G795" s="153" t="s">
        <v>1211</v>
      </c>
      <c r="H795" s="153" t="s">
        <v>558</v>
      </c>
      <c r="I795" s="153">
        <v>8</v>
      </c>
      <c r="J795" s="154">
        <v>45789</v>
      </c>
      <c r="K795" s="153" t="s">
        <v>91</v>
      </c>
      <c r="L795" s="153"/>
      <c r="M795" s="153"/>
      <c r="N795" s="153"/>
      <c r="O795" s="153" t="s">
        <v>1214</v>
      </c>
      <c r="P795" s="153" t="s">
        <v>1215</v>
      </c>
      <c r="Q795" s="153"/>
      <c r="R795" s="153" t="s">
        <v>50</v>
      </c>
      <c r="S795" s="153" t="s">
        <v>3739</v>
      </c>
      <c r="T795" s="153" t="s">
        <v>3796</v>
      </c>
      <c r="U795" s="138"/>
      <c r="V795" s="138"/>
      <c r="W795" s="138"/>
      <c r="X795" s="97" t="str">
        <f t="shared" si="132"/>
        <v>TEXDIST - Texas District Office</v>
      </c>
      <c r="Y795" s="97" t="str">
        <f>IFERROR(VLOOKUP($D795,PM!$A:$H,2,FALSE),"")</f>
        <v>William Rather</v>
      </c>
      <c r="Z795" s="98">
        <f t="shared" si="133"/>
        <v>45789</v>
      </c>
      <c r="AA795" s="98" t="str">
        <f t="shared" si="134"/>
        <v>Monday</v>
      </c>
      <c r="AB795" s="99" t="str">
        <f t="shared" si="135"/>
        <v>05/12/2025 8:36 AM</v>
      </c>
      <c r="AC795" s="100">
        <f t="shared" si="136"/>
        <v>45796.277592592596</v>
      </c>
      <c r="AD795" s="100" t="str">
        <f t="shared" si="137"/>
        <v>Approved On Time</v>
      </c>
      <c r="AE795" s="101">
        <f t="shared" si="138"/>
        <v>8</v>
      </c>
      <c r="AF795" s="124" t="str">
        <f t="shared" si="139"/>
        <v/>
      </c>
      <c r="AG795" s="101" t="str">
        <f t="shared" si="140"/>
        <v>HRADMIN - HR Administrator</v>
      </c>
      <c r="AH795" s="101" t="str">
        <f t="shared" si="141"/>
        <v>800065 - Leticia Alaniz</v>
      </c>
      <c r="AI795" s="102" t="str">
        <f t="shared" si="142"/>
        <v/>
      </c>
    </row>
    <row r="796" spans="1:35" ht="15.75" x14ac:dyDescent="0.25">
      <c r="A796" s="153">
        <v>603858</v>
      </c>
      <c r="B796" s="153" t="s">
        <v>1030</v>
      </c>
      <c r="C796" s="153" t="s">
        <v>1031</v>
      </c>
      <c r="D796" s="153" t="s">
        <v>79</v>
      </c>
      <c r="E796" s="153" t="s">
        <v>80</v>
      </c>
      <c r="F796" s="153" t="s">
        <v>2158</v>
      </c>
      <c r="G796" s="153" t="s">
        <v>2159</v>
      </c>
      <c r="H796" s="153" t="s">
        <v>558</v>
      </c>
      <c r="I796" s="153">
        <v>5</v>
      </c>
      <c r="J796" s="154">
        <v>45790</v>
      </c>
      <c r="K796" s="153" t="s">
        <v>91</v>
      </c>
      <c r="L796" s="153"/>
      <c r="M796" s="153"/>
      <c r="N796" s="153"/>
      <c r="O796" s="153" t="s">
        <v>1031</v>
      </c>
      <c r="P796" s="153" t="s">
        <v>2163</v>
      </c>
      <c r="Q796" s="153"/>
      <c r="R796" s="153" t="s">
        <v>50</v>
      </c>
      <c r="S796" s="153" t="s">
        <v>3739</v>
      </c>
      <c r="T796" s="153" t="s">
        <v>3797</v>
      </c>
      <c r="U796" s="138"/>
      <c r="V796" s="138"/>
      <c r="W796" s="138"/>
      <c r="X796" s="97" t="str">
        <f t="shared" si="132"/>
        <v>DALOH-HH - Dallas OH Heavy Highway</v>
      </c>
      <c r="Y796" s="97" t="str">
        <f>IFERROR(VLOOKUP($D796,PM!$A:$H,2,FALSE),"")</f>
        <v>William Rather</v>
      </c>
      <c r="Z796" s="98">
        <f t="shared" si="133"/>
        <v>45790</v>
      </c>
      <c r="AA796" s="98" t="str">
        <f t="shared" si="134"/>
        <v>Tuesday</v>
      </c>
      <c r="AB796" s="99" t="str">
        <f t="shared" si="135"/>
        <v>05/14/2025 8:48 AM</v>
      </c>
      <c r="AC796" s="100">
        <f t="shared" si="136"/>
        <v>45796.278321759259</v>
      </c>
      <c r="AD796" s="100" t="str">
        <f t="shared" si="137"/>
        <v>Approved On Time</v>
      </c>
      <c r="AE796" s="101">
        <f t="shared" si="138"/>
        <v>5</v>
      </c>
      <c r="AF796" s="124" t="str">
        <f t="shared" si="139"/>
        <v/>
      </c>
      <c r="AG796" s="101" t="str">
        <f t="shared" si="140"/>
        <v>INFTECHL - Information Technology Labor</v>
      </c>
      <c r="AH796" s="101" t="str">
        <f t="shared" si="141"/>
        <v>210013 - Matthew C. Shaylor</v>
      </c>
      <c r="AI796" s="102" t="str">
        <f t="shared" si="142"/>
        <v/>
      </c>
    </row>
    <row r="797" spans="1:35" ht="15.75" x14ac:dyDescent="0.25">
      <c r="A797" s="153">
        <v>603049</v>
      </c>
      <c r="B797" s="153" t="s">
        <v>1030</v>
      </c>
      <c r="C797" s="153" t="s">
        <v>1031</v>
      </c>
      <c r="D797" s="153" t="s">
        <v>65</v>
      </c>
      <c r="E797" s="153" t="s">
        <v>66</v>
      </c>
      <c r="F797" s="153" t="s">
        <v>75</v>
      </c>
      <c r="G797" s="153" t="s">
        <v>827</v>
      </c>
      <c r="H797" s="153" t="s">
        <v>558</v>
      </c>
      <c r="I797" s="153">
        <v>4</v>
      </c>
      <c r="J797" s="154">
        <v>45789</v>
      </c>
      <c r="K797" s="153" t="s">
        <v>91</v>
      </c>
      <c r="L797" s="153"/>
      <c r="M797" s="153"/>
      <c r="N797" s="153"/>
      <c r="O797" s="153" t="s">
        <v>1031</v>
      </c>
      <c r="P797" s="153" t="s">
        <v>1297</v>
      </c>
      <c r="Q797" s="153"/>
      <c r="R797" s="153" t="s">
        <v>50</v>
      </c>
      <c r="S797" s="153" t="s">
        <v>3739</v>
      </c>
      <c r="T797" s="153" t="s">
        <v>3798</v>
      </c>
      <c r="U797" s="138"/>
      <c r="V797" s="138"/>
      <c r="W797" s="138"/>
      <c r="X797" s="97" t="str">
        <f t="shared" si="132"/>
        <v>TEXDIST - Texas District Office</v>
      </c>
      <c r="Y797" s="97" t="str">
        <f>IFERROR(VLOOKUP($D797,PM!$A:$H,2,FALSE),"")</f>
        <v>William Rather</v>
      </c>
      <c r="Z797" s="98">
        <f t="shared" si="133"/>
        <v>45789</v>
      </c>
      <c r="AA797" s="98" t="str">
        <f t="shared" si="134"/>
        <v>Monday</v>
      </c>
      <c r="AB797" s="99" t="str">
        <f t="shared" si="135"/>
        <v>05/12/2025 1:53 PM</v>
      </c>
      <c r="AC797" s="100">
        <f t="shared" si="136"/>
        <v>45796.280960648146</v>
      </c>
      <c r="AD797" s="100" t="str">
        <f t="shared" si="137"/>
        <v>Approved On Time</v>
      </c>
      <c r="AE797" s="101">
        <f t="shared" si="138"/>
        <v>4</v>
      </c>
      <c r="AF797" s="124" t="str">
        <f t="shared" si="139"/>
        <v/>
      </c>
      <c r="AG797" s="101" t="str">
        <f t="shared" si="140"/>
        <v>9000 100S - Safety/Survey/Scheduling</v>
      </c>
      <c r="AH797" s="101" t="str">
        <f t="shared" si="141"/>
        <v>210013 - Matthew C. Shaylor</v>
      </c>
      <c r="AI797" s="102" t="str">
        <f t="shared" si="142"/>
        <v/>
      </c>
    </row>
    <row r="798" spans="1:35" ht="15.75" x14ac:dyDescent="0.25">
      <c r="A798" s="153">
        <v>603856</v>
      </c>
      <c r="B798" s="153" t="s">
        <v>1030</v>
      </c>
      <c r="C798" s="153" t="s">
        <v>1031</v>
      </c>
      <c r="D798" s="153" t="s">
        <v>65</v>
      </c>
      <c r="E798" s="153" t="s">
        <v>66</v>
      </c>
      <c r="F798" s="153" t="s">
        <v>75</v>
      </c>
      <c r="G798" s="153" t="s">
        <v>827</v>
      </c>
      <c r="H798" s="153" t="s">
        <v>558</v>
      </c>
      <c r="I798" s="153">
        <v>8</v>
      </c>
      <c r="J798" s="154">
        <v>45791</v>
      </c>
      <c r="K798" s="153" t="s">
        <v>91</v>
      </c>
      <c r="L798" s="153"/>
      <c r="M798" s="153"/>
      <c r="N798" s="153"/>
      <c r="O798" s="153" t="s">
        <v>1031</v>
      </c>
      <c r="P798" s="153" t="s">
        <v>2164</v>
      </c>
      <c r="Q798" s="153"/>
      <c r="R798" s="153" t="s">
        <v>50</v>
      </c>
      <c r="S798" s="153" t="s">
        <v>3739</v>
      </c>
      <c r="T798" s="153" t="s">
        <v>3799</v>
      </c>
      <c r="U798" s="138"/>
      <c r="V798" s="138"/>
      <c r="W798" s="138"/>
      <c r="X798" s="97" t="str">
        <f t="shared" si="132"/>
        <v>TEXDIST - Texas District Office</v>
      </c>
      <c r="Y798" s="97" t="str">
        <f>IFERROR(VLOOKUP($D798,PM!$A:$H,2,FALSE),"")</f>
        <v>William Rather</v>
      </c>
      <c r="Z798" s="98">
        <f t="shared" si="133"/>
        <v>45791</v>
      </c>
      <c r="AA798" s="98" t="str">
        <f t="shared" si="134"/>
        <v>Wednesday</v>
      </c>
      <c r="AB798" s="99" t="str">
        <f t="shared" si="135"/>
        <v>05/14/2025 8:47 AM</v>
      </c>
      <c r="AC798" s="100">
        <f t="shared" si="136"/>
        <v>45796.280960648146</v>
      </c>
      <c r="AD798" s="100" t="str">
        <f t="shared" si="137"/>
        <v>Approved On Time</v>
      </c>
      <c r="AE798" s="101">
        <f t="shared" si="138"/>
        <v>8</v>
      </c>
      <c r="AF798" s="124" t="str">
        <f t="shared" si="139"/>
        <v/>
      </c>
      <c r="AG798" s="101" t="str">
        <f t="shared" si="140"/>
        <v>9000 100S - Safety/Survey/Scheduling</v>
      </c>
      <c r="AH798" s="101" t="str">
        <f t="shared" si="141"/>
        <v>210013 - Matthew C. Shaylor</v>
      </c>
      <c r="AI798" s="102" t="str">
        <f t="shared" si="142"/>
        <v/>
      </c>
    </row>
    <row r="799" spans="1:35" ht="15.75" x14ac:dyDescent="0.25">
      <c r="A799" s="153">
        <v>603982</v>
      </c>
      <c r="B799" s="153" t="s">
        <v>2656</v>
      </c>
      <c r="C799" s="153" t="s">
        <v>2657</v>
      </c>
      <c r="D799" s="153" t="s">
        <v>65</v>
      </c>
      <c r="E799" s="153" t="s">
        <v>66</v>
      </c>
      <c r="F799" s="153" t="s">
        <v>2658</v>
      </c>
      <c r="G799" s="153" t="s">
        <v>2659</v>
      </c>
      <c r="H799" s="153" t="s">
        <v>558</v>
      </c>
      <c r="I799" s="153">
        <v>8</v>
      </c>
      <c r="J799" s="154">
        <v>45789</v>
      </c>
      <c r="K799" s="153" t="s">
        <v>91</v>
      </c>
      <c r="L799" s="153"/>
      <c r="M799" s="153"/>
      <c r="N799" s="153"/>
      <c r="O799" s="153" t="s">
        <v>2657</v>
      </c>
      <c r="P799" s="153" t="s">
        <v>2660</v>
      </c>
      <c r="Q799" s="153"/>
      <c r="R799" s="153" t="s">
        <v>50</v>
      </c>
      <c r="S799" s="153" t="s">
        <v>3739</v>
      </c>
      <c r="T799" s="153" t="s">
        <v>3800</v>
      </c>
      <c r="U799" s="138"/>
      <c r="V799" s="138"/>
      <c r="W799" s="138"/>
      <c r="X799" s="97" t="str">
        <f t="shared" si="132"/>
        <v>TEXDIST - Texas District Office</v>
      </c>
      <c r="Y799" s="97" t="str">
        <f>IFERROR(VLOOKUP($D799,PM!$A:$H,2,FALSE),"")</f>
        <v>William Rather</v>
      </c>
      <c r="Z799" s="98">
        <f t="shared" si="133"/>
        <v>45789</v>
      </c>
      <c r="AA799" s="98" t="str">
        <f t="shared" si="134"/>
        <v>Monday</v>
      </c>
      <c r="AB799" s="99" t="str">
        <f t="shared" si="135"/>
        <v>05/14/2025 4:08 PM</v>
      </c>
      <c r="AC799" s="100">
        <f t="shared" si="136"/>
        <v>45796.27685185185</v>
      </c>
      <c r="AD799" s="100" t="str">
        <f t="shared" si="137"/>
        <v>Approved On Time</v>
      </c>
      <c r="AE799" s="101">
        <f t="shared" si="138"/>
        <v>8</v>
      </c>
      <c r="AF799" s="124" t="str">
        <f t="shared" si="139"/>
        <v/>
      </c>
      <c r="AG799" s="101" t="str">
        <f t="shared" si="140"/>
        <v>ONBOARDING - Onboarding</v>
      </c>
      <c r="AH799" s="101" t="str">
        <f t="shared" si="141"/>
        <v>800026 - Kate White</v>
      </c>
      <c r="AI799" s="102" t="str">
        <f t="shared" si="142"/>
        <v/>
      </c>
    </row>
    <row r="800" spans="1:35" ht="15.75" x14ac:dyDescent="0.25">
      <c r="A800" s="153">
        <v>603983</v>
      </c>
      <c r="B800" s="153" t="s">
        <v>2656</v>
      </c>
      <c r="C800" s="153" t="s">
        <v>2657</v>
      </c>
      <c r="D800" s="153" t="s">
        <v>65</v>
      </c>
      <c r="E800" s="153" t="s">
        <v>66</v>
      </c>
      <c r="F800" s="153" t="s">
        <v>2658</v>
      </c>
      <c r="G800" s="153" t="s">
        <v>2659</v>
      </c>
      <c r="H800" s="153" t="s">
        <v>558</v>
      </c>
      <c r="I800" s="153">
        <v>8</v>
      </c>
      <c r="J800" s="154">
        <v>45790</v>
      </c>
      <c r="K800" s="153" t="s">
        <v>91</v>
      </c>
      <c r="L800" s="153"/>
      <c r="M800" s="153"/>
      <c r="N800" s="153"/>
      <c r="O800" s="153" t="s">
        <v>2657</v>
      </c>
      <c r="P800" s="153" t="s">
        <v>2660</v>
      </c>
      <c r="Q800" s="153"/>
      <c r="R800" s="153" t="s">
        <v>50</v>
      </c>
      <c r="S800" s="153" t="s">
        <v>3739</v>
      </c>
      <c r="T800" s="153" t="s">
        <v>3801</v>
      </c>
      <c r="U800" s="138"/>
      <c r="V800" s="138"/>
      <c r="W800" s="138"/>
      <c r="X800" s="97" t="str">
        <f t="shared" si="132"/>
        <v>TEXDIST - Texas District Office</v>
      </c>
      <c r="Y800" s="97" t="str">
        <f>IFERROR(VLOOKUP($D800,PM!$A:$H,2,FALSE),"")</f>
        <v>William Rather</v>
      </c>
      <c r="Z800" s="98">
        <f t="shared" si="133"/>
        <v>45790</v>
      </c>
      <c r="AA800" s="98" t="str">
        <f t="shared" si="134"/>
        <v>Tuesday</v>
      </c>
      <c r="AB800" s="99" t="str">
        <f t="shared" si="135"/>
        <v>05/14/2025 4:08 PM</v>
      </c>
      <c r="AC800" s="100">
        <f t="shared" si="136"/>
        <v>45796.27685185185</v>
      </c>
      <c r="AD800" s="100" t="str">
        <f t="shared" si="137"/>
        <v>Approved On Time</v>
      </c>
      <c r="AE800" s="101">
        <f t="shared" si="138"/>
        <v>8</v>
      </c>
      <c r="AF800" s="124" t="str">
        <f t="shared" si="139"/>
        <v/>
      </c>
      <c r="AG800" s="101" t="str">
        <f t="shared" si="140"/>
        <v>ONBOARDING - Onboarding</v>
      </c>
      <c r="AH800" s="101" t="str">
        <f t="shared" si="141"/>
        <v>800026 - Kate White</v>
      </c>
      <c r="AI800" s="102" t="str">
        <f t="shared" si="142"/>
        <v/>
      </c>
    </row>
    <row r="801" spans="1:35" ht="15.75" x14ac:dyDescent="0.25">
      <c r="A801" s="153">
        <v>603984</v>
      </c>
      <c r="B801" s="153" t="s">
        <v>2656</v>
      </c>
      <c r="C801" s="153" t="s">
        <v>2657</v>
      </c>
      <c r="D801" s="153" t="s">
        <v>65</v>
      </c>
      <c r="E801" s="153" t="s">
        <v>66</v>
      </c>
      <c r="F801" s="153" t="s">
        <v>2658</v>
      </c>
      <c r="G801" s="153" t="s">
        <v>2659</v>
      </c>
      <c r="H801" s="153" t="s">
        <v>558</v>
      </c>
      <c r="I801" s="153">
        <v>8</v>
      </c>
      <c r="J801" s="154">
        <v>45791</v>
      </c>
      <c r="K801" s="153" t="s">
        <v>91</v>
      </c>
      <c r="L801" s="153"/>
      <c r="M801" s="153"/>
      <c r="N801" s="153"/>
      <c r="O801" s="153" t="s">
        <v>2657</v>
      </c>
      <c r="P801" s="153" t="s">
        <v>2660</v>
      </c>
      <c r="Q801" s="153"/>
      <c r="R801" s="153" t="s">
        <v>50</v>
      </c>
      <c r="S801" s="153" t="s">
        <v>3739</v>
      </c>
      <c r="T801" s="153" t="s">
        <v>3802</v>
      </c>
      <c r="U801" s="138"/>
      <c r="V801" s="138"/>
      <c r="W801" s="138"/>
      <c r="X801" s="97" t="str">
        <f t="shared" si="132"/>
        <v>TEXDIST - Texas District Office</v>
      </c>
      <c r="Y801" s="97" t="str">
        <f>IFERROR(VLOOKUP($D801,PM!$A:$H,2,FALSE),"")</f>
        <v>William Rather</v>
      </c>
      <c r="Z801" s="98">
        <f t="shared" si="133"/>
        <v>45791</v>
      </c>
      <c r="AA801" s="98" t="str">
        <f t="shared" si="134"/>
        <v>Wednesday</v>
      </c>
      <c r="AB801" s="99" t="str">
        <f t="shared" si="135"/>
        <v>05/14/2025 4:08 PM</v>
      </c>
      <c r="AC801" s="100">
        <f t="shared" si="136"/>
        <v>45796.27685185185</v>
      </c>
      <c r="AD801" s="100" t="str">
        <f t="shared" si="137"/>
        <v>Approved On Time</v>
      </c>
      <c r="AE801" s="101">
        <f t="shared" si="138"/>
        <v>8</v>
      </c>
      <c r="AF801" s="124" t="str">
        <f t="shared" si="139"/>
        <v/>
      </c>
      <c r="AG801" s="101" t="str">
        <f t="shared" si="140"/>
        <v>ONBOARDING - Onboarding</v>
      </c>
      <c r="AH801" s="101" t="str">
        <f t="shared" si="141"/>
        <v>800026 - Kate White</v>
      </c>
      <c r="AI801" s="102" t="str">
        <f t="shared" si="142"/>
        <v/>
      </c>
    </row>
    <row r="802" spans="1:35" ht="15.75" x14ac:dyDescent="0.25">
      <c r="A802" s="153">
        <v>603985</v>
      </c>
      <c r="B802" s="153" t="s">
        <v>2656</v>
      </c>
      <c r="C802" s="153" t="s">
        <v>2657</v>
      </c>
      <c r="D802" s="153" t="s">
        <v>65</v>
      </c>
      <c r="E802" s="153" t="s">
        <v>66</v>
      </c>
      <c r="F802" s="153" t="s">
        <v>2658</v>
      </c>
      <c r="G802" s="153" t="s">
        <v>2659</v>
      </c>
      <c r="H802" s="153" t="s">
        <v>558</v>
      </c>
      <c r="I802" s="153">
        <v>8</v>
      </c>
      <c r="J802" s="154">
        <v>45792</v>
      </c>
      <c r="K802" s="153" t="s">
        <v>91</v>
      </c>
      <c r="L802" s="153"/>
      <c r="M802" s="153"/>
      <c r="N802" s="153"/>
      <c r="O802" s="153" t="s">
        <v>2657</v>
      </c>
      <c r="P802" s="153" t="s">
        <v>2660</v>
      </c>
      <c r="Q802" s="153"/>
      <c r="R802" s="153" t="s">
        <v>50</v>
      </c>
      <c r="S802" s="153" t="s">
        <v>3739</v>
      </c>
      <c r="T802" s="153" t="s">
        <v>3803</v>
      </c>
      <c r="U802" s="138"/>
      <c r="V802" s="138"/>
      <c r="W802" s="138"/>
      <c r="X802" s="97" t="str">
        <f t="shared" si="132"/>
        <v>TEXDIST - Texas District Office</v>
      </c>
      <c r="Y802" s="97" t="str">
        <f>IFERROR(VLOOKUP($D802,PM!$A:$H,2,FALSE),"")</f>
        <v>William Rather</v>
      </c>
      <c r="Z802" s="98">
        <f t="shared" si="133"/>
        <v>45792</v>
      </c>
      <c r="AA802" s="98" t="str">
        <f t="shared" si="134"/>
        <v>Thursday</v>
      </c>
      <c r="AB802" s="99" t="str">
        <f t="shared" si="135"/>
        <v>05/14/2025 4:08 PM</v>
      </c>
      <c r="AC802" s="100">
        <f t="shared" si="136"/>
        <v>45796.27685185185</v>
      </c>
      <c r="AD802" s="100" t="str">
        <f t="shared" si="137"/>
        <v>Approved On Time</v>
      </c>
      <c r="AE802" s="101">
        <f t="shared" si="138"/>
        <v>8</v>
      </c>
      <c r="AF802" s="124" t="str">
        <f t="shared" si="139"/>
        <v/>
      </c>
      <c r="AG802" s="101" t="str">
        <f t="shared" si="140"/>
        <v>ONBOARDING - Onboarding</v>
      </c>
      <c r="AH802" s="101" t="str">
        <f t="shared" si="141"/>
        <v>800026 - Kate White</v>
      </c>
      <c r="AI802" s="102" t="str">
        <f t="shared" si="142"/>
        <v/>
      </c>
    </row>
    <row r="803" spans="1:35" ht="15.75" x14ac:dyDescent="0.25">
      <c r="A803" s="153">
        <v>603986</v>
      </c>
      <c r="B803" s="153" t="s">
        <v>2656</v>
      </c>
      <c r="C803" s="153" t="s">
        <v>2657</v>
      </c>
      <c r="D803" s="153" t="s">
        <v>65</v>
      </c>
      <c r="E803" s="153" t="s">
        <v>66</v>
      </c>
      <c r="F803" s="153" t="s">
        <v>2658</v>
      </c>
      <c r="G803" s="153" t="s">
        <v>2659</v>
      </c>
      <c r="H803" s="153" t="s">
        <v>558</v>
      </c>
      <c r="I803" s="153">
        <v>8</v>
      </c>
      <c r="J803" s="154">
        <v>45793</v>
      </c>
      <c r="K803" s="153" t="s">
        <v>91</v>
      </c>
      <c r="L803" s="153"/>
      <c r="M803" s="153"/>
      <c r="N803" s="153"/>
      <c r="O803" s="153" t="s">
        <v>2657</v>
      </c>
      <c r="P803" s="153" t="s">
        <v>2660</v>
      </c>
      <c r="Q803" s="153"/>
      <c r="R803" s="153" t="s">
        <v>50</v>
      </c>
      <c r="S803" s="153" t="s">
        <v>3739</v>
      </c>
      <c r="T803" s="153" t="s">
        <v>3804</v>
      </c>
      <c r="U803" s="138"/>
      <c r="V803" s="138"/>
      <c r="W803" s="138"/>
      <c r="X803" s="97" t="str">
        <f t="shared" si="132"/>
        <v>TEXDIST - Texas District Office</v>
      </c>
      <c r="Y803" s="97" t="str">
        <f>IFERROR(VLOOKUP($D803,PM!$A:$H,2,FALSE),"")</f>
        <v>William Rather</v>
      </c>
      <c r="Z803" s="98">
        <f t="shared" si="133"/>
        <v>45793</v>
      </c>
      <c r="AA803" s="98" t="str">
        <f t="shared" si="134"/>
        <v>Friday</v>
      </c>
      <c r="AB803" s="99" t="str">
        <f t="shared" si="135"/>
        <v>05/14/2025 4:08 PM</v>
      </c>
      <c r="AC803" s="100">
        <f t="shared" si="136"/>
        <v>45796.27685185185</v>
      </c>
      <c r="AD803" s="100" t="str">
        <f t="shared" si="137"/>
        <v>Approved On Time</v>
      </c>
      <c r="AE803" s="101">
        <f t="shared" si="138"/>
        <v>8</v>
      </c>
      <c r="AF803" s="124" t="str">
        <f t="shared" si="139"/>
        <v/>
      </c>
      <c r="AG803" s="101" t="str">
        <f t="shared" si="140"/>
        <v>ONBOARDING - Onboarding</v>
      </c>
      <c r="AH803" s="101" t="str">
        <f t="shared" si="141"/>
        <v>800026 - Kate White</v>
      </c>
      <c r="AI803" s="102" t="str">
        <f t="shared" si="142"/>
        <v/>
      </c>
    </row>
    <row r="804" spans="1:35" ht="15.75" x14ac:dyDescent="0.25">
      <c r="A804" s="153">
        <v>602792</v>
      </c>
      <c r="B804" s="153" t="s">
        <v>987</v>
      </c>
      <c r="C804" s="153" t="s">
        <v>988</v>
      </c>
      <c r="D804" s="153" t="s">
        <v>65</v>
      </c>
      <c r="E804" s="153" t="s">
        <v>66</v>
      </c>
      <c r="F804" s="153" t="s">
        <v>67</v>
      </c>
      <c r="G804" s="153" t="s">
        <v>68</v>
      </c>
      <c r="H804" s="153" t="s">
        <v>558</v>
      </c>
      <c r="I804" s="153">
        <v>8</v>
      </c>
      <c r="J804" s="154">
        <v>45789</v>
      </c>
      <c r="K804" s="153" t="s">
        <v>91</v>
      </c>
      <c r="L804" s="153"/>
      <c r="M804" s="153"/>
      <c r="N804" s="153"/>
      <c r="O804" s="153" t="s">
        <v>988</v>
      </c>
      <c r="P804" s="153" t="s">
        <v>1300</v>
      </c>
      <c r="Q804" s="153"/>
      <c r="R804" s="153" t="s">
        <v>50</v>
      </c>
      <c r="S804" s="153" t="s">
        <v>3739</v>
      </c>
      <c r="T804" s="153" t="s">
        <v>3805</v>
      </c>
      <c r="U804" s="138"/>
      <c r="V804" s="138"/>
      <c r="W804" s="138"/>
      <c r="X804" s="97" t="str">
        <f t="shared" si="132"/>
        <v>TEXDIST - Texas District Office</v>
      </c>
      <c r="Y804" s="97" t="str">
        <f>IFERROR(VLOOKUP($D804,PM!$A:$H,2,FALSE),"")</f>
        <v>William Rather</v>
      </c>
      <c r="Z804" s="98">
        <f t="shared" si="133"/>
        <v>45789</v>
      </c>
      <c r="AA804" s="98" t="str">
        <f t="shared" si="134"/>
        <v>Monday</v>
      </c>
      <c r="AB804" s="99" t="str">
        <f t="shared" si="135"/>
        <v>05/12/2025 8:35 AM</v>
      </c>
      <c r="AC804" s="100">
        <f t="shared" si="136"/>
        <v>45796.275960648149</v>
      </c>
      <c r="AD804" s="100" t="str">
        <f t="shared" si="137"/>
        <v>Approved On Time</v>
      </c>
      <c r="AE804" s="101">
        <f t="shared" si="138"/>
        <v>8</v>
      </c>
      <c r="AF804" s="124" t="str">
        <f t="shared" si="139"/>
        <v/>
      </c>
      <c r="AG804" s="101" t="str">
        <f t="shared" si="140"/>
        <v>BUSADMIN - Business Administrator</v>
      </c>
      <c r="AH804" s="101" t="str">
        <f t="shared" si="141"/>
        <v>800048 - Diana Torres</v>
      </c>
      <c r="AI804" s="102" t="str">
        <f t="shared" si="142"/>
        <v/>
      </c>
    </row>
    <row r="805" spans="1:35" ht="15.75" x14ac:dyDescent="0.25">
      <c r="A805" s="153">
        <v>602793</v>
      </c>
      <c r="B805" s="153" t="s">
        <v>987</v>
      </c>
      <c r="C805" s="153" t="s">
        <v>988</v>
      </c>
      <c r="D805" s="153" t="s">
        <v>65</v>
      </c>
      <c r="E805" s="153" t="s">
        <v>66</v>
      </c>
      <c r="F805" s="153" t="s">
        <v>67</v>
      </c>
      <c r="G805" s="153" t="s">
        <v>68</v>
      </c>
      <c r="H805" s="153" t="s">
        <v>558</v>
      </c>
      <c r="I805" s="153">
        <v>8</v>
      </c>
      <c r="J805" s="154">
        <v>45790</v>
      </c>
      <c r="K805" s="153" t="s">
        <v>91</v>
      </c>
      <c r="L805" s="153"/>
      <c r="M805" s="153"/>
      <c r="N805" s="153"/>
      <c r="O805" s="153" t="s">
        <v>988</v>
      </c>
      <c r="P805" s="153" t="s">
        <v>1300</v>
      </c>
      <c r="Q805" s="153"/>
      <c r="R805" s="153" t="s">
        <v>50</v>
      </c>
      <c r="S805" s="153" t="s">
        <v>3739</v>
      </c>
      <c r="T805" s="153" t="s">
        <v>3806</v>
      </c>
      <c r="U805" s="138"/>
      <c r="V805" s="138"/>
      <c r="W805" s="138"/>
      <c r="X805" s="97" t="str">
        <f t="shared" si="132"/>
        <v>TEXDIST - Texas District Office</v>
      </c>
      <c r="Y805" s="97" t="str">
        <f>IFERROR(VLOOKUP($D805,PM!$A:$H,2,FALSE),"")</f>
        <v>William Rather</v>
      </c>
      <c r="Z805" s="98">
        <f t="shared" si="133"/>
        <v>45790</v>
      </c>
      <c r="AA805" s="98" t="str">
        <f t="shared" si="134"/>
        <v>Tuesday</v>
      </c>
      <c r="AB805" s="99" t="str">
        <f t="shared" si="135"/>
        <v>05/12/2025 8:35 AM</v>
      </c>
      <c r="AC805" s="100">
        <f t="shared" si="136"/>
        <v>45796.275960648149</v>
      </c>
      <c r="AD805" s="100" t="str">
        <f t="shared" si="137"/>
        <v>Approved On Time</v>
      </c>
      <c r="AE805" s="101">
        <f t="shared" si="138"/>
        <v>8</v>
      </c>
      <c r="AF805" s="124" t="str">
        <f t="shared" si="139"/>
        <v/>
      </c>
      <c r="AG805" s="101" t="str">
        <f t="shared" si="140"/>
        <v>BUSADMIN - Business Administrator</v>
      </c>
      <c r="AH805" s="101" t="str">
        <f t="shared" si="141"/>
        <v>800048 - Diana Torres</v>
      </c>
      <c r="AI805" s="102" t="str">
        <f t="shared" si="142"/>
        <v/>
      </c>
    </row>
    <row r="806" spans="1:35" ht="15.75" x14ac:dyDescent="0.25">
      <c r="A806" s="153">
        <v>602794</v>
      </c>
      <c r="B806" s="153" t="s">
        <v>987</v>
      </c>
      <c r="C806" s="153" t="s">
        <v>988</v>
      </c>
      <c r="D806" s="153" t="s">
        <v>65</v>
      </c>
      <c r="E806" s="153" t="s">
        <v>66</v>
      </c>
      <c r="F806" s="153" t="s">
        <v>67</v>
      </c>
      <c r="G806" s="153" t="s">
        <v>68</v>
      </c>
      <c r="H806" s="153" t="s">
        <v>558</v>
      </c>
      <c r="I806" s="153">
        <v>8</v>
      </c>
      <c r="J806" s="154">
        <v>45791</v>
      </c>
      <c r="K806" s="153" t="s">
        <v>91</v>
      </c>
      <c r="L806" s="153"/>
      <c r="M806" s="153"/>
      <c r="N806" s="153"/>
      <c r="O806" s="153" t="s">
        <v>988</v>
      </c>
      <c r="P806" s="153" t="s">
        <v>1300</v>
      </c>
      <c r="Q806" s="153"/>
      <c r="R806" s="153" t="s">
        <v>50</v>
      </c>
      <c r="S806" s="153" t="s">
        <v>3739</v>
      </c>
      <c r="T806" s="153" t="s">
        <v>3807</v>
      </c>
      <c r="U806" s="138"/>
      <c r="V806" s="138"/>
      <c r="W806" s="138"/>
      <c r="X806" s="97" t="str">
        <f t="shared" si="132"/>
        <v>TEXDIST - Texas District Office</v>
      </c>
      <c r="Y806" s="97" t="str">
        <f>IFERROR(VLOOKUP($D806,PM!$A:$H,2,FALSE),"")</f>
        <v>William Rather</v>
      </c>
      <c r="Z806" s="98">
        <f t="shared" si="133"/>
        <v>45791</v>
      </c>
      <c r="AA806" s="98" t="str">
        <f t="shared" si="134"/>
        <v>Wednesday</v>
      </c>
      <c r="AB806" s="99" t="str">
        <f t="shared" si="135"/>
        <v>05/12/2025 8:35 AM</v>
      </c>
      <c r="AC806" s="100">
        <f t="shared" si="136"/>
        <v>45796.275960648149</v>
      </c>
      <c r="AD806" s="100" t="str">
        <f t="shared" si="137"/>
        <v>Approved On Time</v>
      </c>
      <c r="AE806" s="101">
        <f t="shared" si="138"/>
        <v>8</v>
      </c>
      <c r="AF806" s="124" t="str">
        <f t="shared" si="139"/>
        <v/>
      </c>
      <c r="AG806" s="101" t="str">
        <f t="shared" si="140"/>
        <v>BUSADMIN - Business Administrator</v>
      </c>
      <c r="AH806" s="101" t="str">
        <f t="shared" si="141"/>
        <v>800048 - Diana Torres</v>
      </c>
      <c r="AI806" s="102" t="str">
        <f t="shared" si="142"/>
        <v/>
      </c>
    </row>
    <row r="807" spans="1:35" ht="15.75" x14ac:dyDescent="0.25">
      <c r="A807" s="153">
        <v>602795</v>
      </c>
      <c r="B807" s="153" t="s">
        <v>987</v>
      </c>
      <c r="C807" s="153" t="s">
        <v>988</v>
      </c>
      <c r="D807" s="153" t="s">
        <v>65</v>
      </c>
      <c r="E807" s="153" t="s">
        <v>66</v>
      </c>
      <c r="F807" s="153" t="s">
        <v>67</v>
      </c>
      <c r="G807" s="153" t="s">
        <v>68</v>
      </c>
      <c r="H807" s="153" t="s">
        <v>558</v>
      </c>
      <c r="I807" s="153">
        <v>8</v>
      </c>
      <c r="J807" s="154">
        <v>45792</v>
      </c>
      <c r="K807" s="153" t="s">
        <v>91</v>
      </c>
      <c r="L807" s="153"/>
      <c r="M807" s="153"/>
      <c r="N807" s="153"/>
      <c r="O807" s="153" t="s">
        <v>988</v>
      </c>
      <c r="P807" s="153" t="s">
        <v>1300</v>
      </c>
      <c r="Q807" s="153"/>
      <c r="R807" s="153" t="s">
        <v>50</v>
      </c>
      <c r="S807" s="153" t="s">
        <v>3739</v>
      </c>
      <c r="T807" s="153" t="s">
        <v>3808</v>
      </c>
      <c r="U807" s="138"/>
      <c r="V807" s="138"/>
      <c r="W807" s="138"/>
      <c r="X807" s="97" t="str">
        <f t="shared" si="132"/>
        <v>TEXDIST - Texas District Office</v>
      </c>
      <c r="Y807" s="97" t="str">
        <f>IFERROR(VLOOKUP($D807,PM!$A:$H,2,FALSE),"")</f>
        <v>William Rather</v>
      </c>
      <c r="Z807" s="98">
        <f t="shared" si="133"/>
        <v>45792</v>
      </c>
      <c r="AA807" s="98" t="str">
        <f t="shared" si="134"/>
        <v>Thursday</v>
      </c>
      <c r="AB807" s="99" t="str">
        <f t="shared" si="135"/>
        <v>05/12/2025 8:35 AM</v>
      </c>
      <c r="AC807" s="100">
        <f t="shared" si="136"/>
        <v>45796.275960648149</v>
      </c>
      <c r="AD807" s="100" t="str">
        <f t="shared" si="137"/>
        <v>Approved On Time</v>
      </c>
      <c r="AE807" s="101">
        <f t="shared" si="138"/>
        <v>8</v>
      </c>
      <c r="AF807" s="124" t="str">
        <f t="shared" si="139"/>
        <v/>
      </c>
      <c r="AG807" s="101" t="str">
        <f t="shared" si="140"/>
        <v>BUSADMIN - Business Administrator</v>
      </c>
      <c r="AH807" s="101" t="str">
        <f t="shared" si="141"/>
        <v>800048 - Diana Torres</v>
      </c>
      <c r="AI807" s="102" t="str">
        <f t="shared" si="142"/>
        <v/>
      </c>
    </row>
    <row r="808" spans="1:35" ht="15.75" x14ac:dyDescent="0.25">
      <c r="A808" s="153">
        <v>602796</v>
      </c>
      <c r="B808" s="153" t="s">
        <v>987</v>
      </c>
      <c r="C808" s="153" t="s">
        <v>988</v>
      </c>
      <c r="D808" s="153" t="s">
        <v>65</v>
      </c>
      <c r="E808" s="153" t="s">
        <v>66</v>
      </c>
      <c r="F808" s="153" t="s">
        <v>67</v>
      </c>
      <c r="G808" s="153" t="s">
        <v>68</v>
      </c>
      <c r="H808" s="153" t="s">
        <v>558</v>
      </c>
      <c r="I808" s="153">
        <v>8</v>
      </c>
      <c r="J808" s="154">
        <v>45793</v>
      </c>
      <c r="K808" s="153" t="s">
        <v>91</v>
      </c>
      <c r="L808" s="153"/>
      <c r="M808" s="153"/>
      <c r="N808" s="153"/>
      <c r="O808" s="153" t="s">
        <v>988</v>
      </c>
      <c r="P808" s="153" t="s">
        <v>1300</v>
      </c>
      <c r="Q808" s="153"/>
      <c r="R808" s="153" t="s">
        <v>50</v>
      </c>
      <c r="S808" s="153" t="s">
        <v>3739</v>
      </c>
      <c r="T808" s="153" t="s">
        <v>3809</v>
      </c>
      <c r="U808" s="138"/>
      <c r="V808" s="138"/>
      <c r="W808" s="138"/>
      <c r="X808" s="97" t="str">
        <f t="shared" si="132"/>
        <v>TEXDIST - Texas District Office</v>
      </c>
      <c r="Y808" s="97" t="str">
        <f>IFERROR(VLOOKUP($D808,PM!$A:$H,2,FALSE),"")</f>
        <v>William Rather</v>
      </c>
      <c r="Z808" s="98">
        <f t="shared" si="133"/>
        <v>45793</v>
      </c>
      <c r="AA808" s="98" t="str">
        <f t="shared" si="134"/>
        <v>Friday</v>
      </c>
      <c r="AB808" s="99" t="str">
        <f t="shared" si="135"/>
        <v>05/12/2025 8:35 AM</v>
      </c>
      <c r="AC808" s="100">
        <f t="shared" si="136"/>
        <v>45796.275960648149</v>
      </c>
      <c r="AD808" s="100" t="str">
        <f t="shared" si="137"/>
        <v>Approved On Time</v>
      </c>
      <c r="AE808" s="101">
        <f t="shared" si="138"/>
        <v>8</v>
      </c>
      <c r="AF808" s="124" t="str">
        <f t="shared" si="139"/>
        <v/>
      </c>
      <c r="AG808" s="101" t="str">
        <f t="shared" si="140"/>
        <v>BUSADMIN - Business Administrator</v>
      </c>
      <c r="AH808" s="101" t="str">
        <f t="shared" si="141"/>
        <v>800048 - Diana Torres</v>
      </c>
      <c r="AI808" s="102" t="str">
        <f t="shared" si="142"/>
        <v/>
      </c>
    </row>
    <row r="809" spans="1:35" ht="15.75" x14ac:dyDescent="0.25">
      <c r="A809" s="153">
        <v>604895</v>
      </c>
      <c r="B809" s="153" t="s">
        <v>3810</v>
      </c>
      <c r="C809" s="153" t="s">
        <v>3811</v>
      </c>
      <c r="D809" s="153" t="s">
        <v>65</v>
      </c>
      <c r="E809" s="153" t="s">
        <v>66</v>
      </c>
      <c r="F809" s="153" t="s">
        <v>3759</v>
      </c>
      <c r="G809" s="153" t="s">
        <v>3760</v>
      </c>
      <c r="H809" s="153" t="s">
        <v>558</v>
      </c>
      <c r="I809" s="153">
        <v>8</v>
      </c>
      <c r="J809" s="154">
        <v>45789</v>
      </c>
      <c r="K809" s="153" t="s">
        <v>91</v>
      </c>
      <c r="L809" s="153"/>
      <c r="M809" s="153"/>
      <c r="N809" s="153"/>
      <c r="O809" s="153" t="s">
        <v>3811</v>
      </c>
      <c r="P809" s="153" t="s">
        <v>3812</v>
      </c>
      <c r="Q809" s="153"/>
      <c r="R809" s="153" t="s">
        <v>50</v>
      </c>
      <c r="S809" s="153" t="s">
        <v>3739</v>
      </c>
      <c r="T809" s="153" t="s">
        <v>3813</v>
      </c>
      <c r="U809" s="138"/>
      <c r="V809" s="138"/>
      <c r="W809" s="138"/>
      <c r="X809" s="97" t="str">
        <f t="shared" si="132"/>
        <v>TEXDIST - Texas District Office</v>
      </c>
      <c r="Y809" s="97" t="str">
        <f>IFERROR(VLOOKUP($D809,PM!$A:$H,2,FALSE),"")</f>
        <v>William Rather</v>
      </c>
      <c r="Z809" s="98">
        <f t="shared" si="133"/>
        <v>45789</v>
      </c>
      <c r="AA809" s="98" t="str">
        <f t="shared" si="134"/>
        <v>Monday</v>
      </c>
      <c r="AB809" s="99" t="str">
        <f t="shared" si="135"/>
        <v>05/16/2025 4:58 PM</v>
      </c>
      <c r="AC809" s="100">
        <f t="shared" si="136"/>
        <v>45796.277731481481</v>
      </c>
      <c r="AD809" s="100" t="str">
        <f t="shared" si="137"/>
        <v>Approved On Time</v>
      </c>
      <c r="AE809" s="101">
        <f t="shared" si="138"/>
        <v>8</v>
      </c>
      <c r="AF809" s="124" t="str">
        <f t="shared" si="139"/>
        <v/>
      </c>
      <c r="AG809" s="101" t="str">
        <f t="shared" si="140"/>
        <v>RECRUITING - Recruiting</v>
      </c>
      <c r="AH809" s="101" t="str">
        <f t="shared" si="141"/>
        <v>820001 - Matthew A. Hallman</v>
      </c>
      <c r="AI809" s="102" t="str">
        <f t="shared" si="142"/>
        <v/>
      </c>
    </row>
    <row r="810" spans="1:35" ht="15.75" x14ac:dyDescent="0.25">
      <c r="A810" s="153">
        <v>604896</v>
      </c>
      <c r="B810" s="153" t="s">
        <v>3810</v>
      </c>
      <c r="C810" s="153" t="s">
        <v>3811</v>
      </c>
      <c r="D810" s="153" t="s">
        <v>65</v>
      </c>
      <c r="E810" s="153" t="s">
        <v>66</v>
      </c>
      <c r="F810" s="153" t="s">
        <v>3759</v>
      </c>
      <c r="G810" s="153" t="s">
        <v>3760</v>
      </c>
      <c r="H810" s="153" t="s">
        <v>558</v>
      </c>
      <c r="I810" s="153">
        <v>8</v>
      </c>
      <c r="J810" s="154">
        <v>45790</v>
      </c>
      <c r="K810" s="153" t="s">
        <v>91</v>
      </c>
      <c r="L810" s="153"/>
      <c r="M810" s="153"/>
      <c r="N810" s="153"/>
      <c r="O810" s="153" t="s">
        <v>3811</v>
      </c>
      <c r="P810" s="153" t="s">
        <v>3812</v>
      </c>
      <c r="Q810" s="153"/>
      <c r="R810" s="153" t="s">
        <v>50</v>
      </c>
      <c r="S810" s="153" t="s">
        <v>3739</v>
      </c>
      <c r="T810" s="153" t="s">
        <v>3814</v>
      </c>
      <c r="U810" s="138"/>
      <c r="V810" s="138"/>
      <c r="W810" s="138"/>
      <c r="X810" s="97" t="str">
        <f t="shared" si="132"/>
        <v>TEXDIST - Texas District Office</v>
      </c>
      <c r="Y810" s="97" t="str">
        <f>IFERROR(VLOOKUP($D810,PM!$A:$H,2,FALSE),"")</f>
        <v>William Rather</v>
      </c>
      <c r="Z810" s="98">
        <f t="shared" si="133"/>
        <v>45790</v>
      </c>
      <c r="AA810" s="98" t="str">
        <f t="shared" si="134"/>
        <v>Tuesday</v>
      </c>
      <c r="AB810" s="99" t="str">
        <f t="shared" si="135"/>
        <v>05/16/2025 4:58 PM</v>
      </c>
      <c r="AC810" s="100">
        <f t="shared" si="136"/>
        <v>45796.277731481481</v>
      </c>
      <c r="AD810" s="100" t="str">
        <f t="shared" si="137"/>
        <v>Approved On Time</v>
      </c>
      <c r="AE810" s="101">
        <f t="shared" si="138"/>
        <v>8</v>
      </c>
      <c r="AF810" s="124" t="str">
        <f t="shared" si="139"/>
        <v/>
      </c>
      <c r="AG810" s="101" t="str">
        <f t="shared" si="140"/>
        <v>RECRUITING - Recruiting</v>
      </c>
      <c r="AH810" s="101" t="str">
        <f t="shared" si="141"/>
        <v>820001 - Matthew A. Hallman</v>
      </c>
      <c r="AI810" s="102" t="str">
        <f t="shared" si="142"/>
        <v/>
      </c>
    </row>
    <row r="811" spans="1:35" ht="15.75" x14ac:dyDescent="0.25">
      <c r="A811" s="153">
        <v>604897</v>
      </c>
      <c r="B811" s="153" t="s">
        <v>3810</v>
      </c>
      <c r="C811" s="153" t="s">
        <v>3811</v>
      </c>
      <c r="D811" s="153" t="s">
        <v>65</v>
      </c>
      <c r="E811" s="153" t="s">
        <v>66</v>
      </c>
      <c r="F811" s="153" t="s">
        <v>3759</v>
      </c>
      <c r="G811" s="153" t="s">
        <v>3760</v>
      </c>
      <c r="H811" s="153" t="s">
        <v>558</v>
      </c>
      <c r="I811" s="153">
        <v>8</v>
      </c>
      <c r="J811" s="154">
        <v>45791</v>
      </c>
      <c r="K811" s="153" t="s">
        <v>91</v>
      </c>
      <c r="L811" s="153"/>
      <c r="M811" s="153"/>
      <c r="N811" s="153"/>
      <c r="O811" s="153" t="s">
        <v>3811</v>
      </c>
      <c r="P811" s="153" t="s">
        <v>3812</v>
      </c>
      <c r="Q811" s="153"/>
      <c r="R811" s="153" t="s">
        <v>50</v>
      </c>
      <c r="S811" s="153" t="s">
        <v>3739</v>
      </c>
      <c r="T811" s="153" t="s">
        <v>3815</v>
      </c>
      <c r="U811" s="138"/>
      <c r="V811" s="138"/>
      <c r="W811" s="138"/>
      <c r="X811" s="97" t="str">
        <f t="shared" si="132"/>
        <v>TEXDIST - Texas District Office</v>
      </c>
      <c r="Y811" s="97" t="str">
        <f>IFERROR(VLOOKUP($D811,PM!$A:$H,2,FALSE),"")</f>
        <v>William Rather</v>
      </c>
      <c r="Z811" s="98">
        <f t="shared" si="133"/>
        <v>45791</v>
      </c>
      <c r="AA811" s="98" t="str">
        <f t="shared" si="134"/>
        <v>Wednesday</v>
      </c>
      <c r="AB811" s="99" t="str">
        <f t="shared" si="135"/>
        <v>05/16/2025 4:58 PM</v>
      </c>
      <c r="AC811" s="100">
        <f t="shared" si="136"/>
        <v>45796.277731481481</v>
      </c>
      <c r="AD811" s="100" t="str">
        <f t="shared" si="137"/>
        <v>Approved On Time</v>
      </c>
      <c r="AE811" s="101">
        <f t="shared" si="138"/>
        <v>8</v>
      </c>
      <c r="AF811" s="124" t="str">
        <f t="shared" si="139"/>
        <v/>
      </c>
      <c r="AG811" s="101" t="str">
        <f t="shared" si="140"/>
        <v>RECRUITING - Recruiting</v>
      </c>
      <c r="AH811" s="101" t="str">
        <f t="shared" si="141"/>
        <v>820001 - Matthew A. Hallman</v>
      </c>
      <c r="AI811" s="102" t="str">
        <f t="shared" si="142"/>
        <v/>
      </c>
    </row>
    <row r="812" spans="1:35" ht="15.75" x14ac:dyDescent="0.25">
      <c r="A812" s="153">
        <v>604898</v>
      </c>
      <c r="B812" s="153" t="s">
        <v>3810</v>
      </c>
      <c r="C812" s="153" t="s">
        <v>3811</v>
      </c>
      <c r="D812" s="153" t="s">
        <v>65</v>
      </c>
      <c r="E812" s="153" t="s">
        <v>66</v>
      </c>
      <c r="F812" s="153" t="s">
        <v>3759</v>
      </c>
      <c r="G812" s="153" t="s">
        <v>3760</v>
      </c>
      <c r="H812" s="153" t="s">
        <v>558</v>
      </c>
      <c r="I812" s="153">
        <v>8</v>
      </c>
      <c r="J812" s="154">
        <v>45792</v>
      </c>
      <c r="K812" s="153" t="s">
        <v>91</v>
      </c>
      <c r="L812" s="153"/>
      <c r="M812" s="153"/>
      <c r="N812" s="153"/>
      <c r="O812" s="153" t="s">
        <v>3811</v>
      </c>
      <c r="P812" s="153" t="s">
        <v>3812</v>
      </c>
      <c r="Q812" s="153"/>
      <c r="R812" s="153" t="s">
        <v>50</v>
      </c>
      <c r="S812" s="153" t="s">
        <v>3739</v>
      </c>
      <c r="T812" s="153" t="s">
        <v>3816</v>
      </c>
      <c r="U812" s="138"/>
      <c r="V812" s="138"/>
      <c r="W812" s="138"/>
      <c r="X812" s="97" t="str">
        <f t="shared" si="132"/>
        <v>TEXDIST - Texas District Office</v>
      </c>
      <c r="Y812" s="97" t="str">
        <f>IFERROR(VLOOKUP($D812,PM!$A:$H,2,FALSE),"")</f>
        <v>William Rather</v>
      </c>
      <c r="Z812" s="98">
        <f t="shared" si="133"/>
        <v>45792</v>
      </c>
      <c r="AA812" s="98" t="str">
        <f t="shared" si="134"/>
        <v>Thursday</v>
      </c>
      <c r="AB812" s="99" t="str">
        <f t="shared" si="135"/>
        <v>05/16/2025 4:58 PM</v>
      </c>
      <c r="AC812" s="100">
        <f t="shared" si="136"/>
        <v>45796.277731481481</v>
      </c>
      <c r="AD812" s="100" t="str">
        <f t="shared" si="137"/>
        <v>Approved On Time</v>
      </c>
      <c r="AE812" s="101">
        <f t="shared" si="138"/>
        <v>8</v>
      </c>
      <c r="AF812" s="124" t="str">
        <f t="shared" si="139"/>
        <v/>
      </c>
      <c r="AG812" s="101" t="str">
        <f t="shared" si="140"/>
        <v>RECRUITING - Recruiting</v>
      </c>
      <c r="AH812" s="101" t="str">
        <f t="shared" si="141"/>
        <v>820001 - Matthew A. Hallman</v>
      </c>
      <c r="AI812" s="102" t="str">
        <f t="shared" si="142"/>
        <v/>
      </c>
    </row>
    <row r="813" spans="1:35" ht="15.75" x14ac:dyDescent="0.25">
      <c r="A813" s="153">
        <v>604899</v>
      </c>
      <c r="B813" s="153" t="s">
        <v>3810</v>
      </c>
      <c r="C813" s="153" t="s">
        <v>3811</v>
      </c>
      <c r="D813" s="153" t="s">
        <v>65</v>
      </c>
      <c r="E813" s="153" t="s">
        <v>66</v>
      </c>
      <c r="F813" s="153" t="s">
        <v>3759</v>
      </c>
      <c r="G813" s="153" t="s">
        <v>3760</v>
      </c>
      <c r="H813" s="153" t="s">
        <v>558</v>
      </c>
      <c r="I813" s="153">
        <v>8</v>
      </c>
      <c r="J813" s="154">
        <v>45793</v>
      </c>
      <c r="K813" s="153" t="s">
        <v>91</v>
      </c>
      <c r="L813" s="153"/>
      <c r="M813" s="153"/>
      <c r="N813" s="153"/>
      <c r="O813" s="153" t="s">
        <v>3811</v>
      </c>
      <c r="P813" s="153" t="s">
        <v>3812</v>
      </c>
      <c r="Q813" s="153"/>
      <c r="R813" s="153" t="s">
        <v>50</v>
      </c>
      <c r="S813" s="153" t="s">
        <v>3739</v>
      </c>
      <c r="T813" s="153" t="s">
        <v>3817</v>
      </c>
      <c r="U813" s="138"/>
      <c r="V813" s="138"/>
      <c r="W813" s="138"/>
      <c r="X813" s="97" t="str">
        <f t="shared" si="132"/>
        <v>TEXDIST - Texas District Office</v>
      </c>
      <c r="Y813" s="97" t="str">
        <f>IFERROR(VLOOKUP($D813,PM!$A:$H,2,FALSE),"")</f>
        <v>William Rather</v>
      </c>
      <c r="Z813" s="98">
        <f t="shared" si="133"/>
        <v>45793</v>
      </c>
      <c r="AA813" s="98" t="str">
        <f t="shared" si="134"/>
        <v>Friday</v>
      </c>
      <c r="AB813" s="99" t="str">
        <f t="shared" si="135"/>
        <v>05/16/2025 4:58 PM</v>
      </c>
      <c r="AC813" s="100">
        <f t="shared" si="136"/>
        <v>45796.277731481481</v>
      </c>
      <c r="AD813" s="100" t="str">
        <f t="shared" si="137"/>
        <v>Approved On Time</v>
      </c>
      <c r="AE813" s="101">
        <f t="shared" si="138"/>
        <v>8</v>
      </c>
      <c r="AF813" s="124" t="str">
        <f t="shared" si="139"/>
        <v/>
      </c>
      <c r="AG813" s="101" t="str">
        <f t="shared" si="140"/>
        <v>RECRUITING - Recruiting</v>
      </c>
      <c r="AH813" s="101" t="str">
        <f t="shared" si="141"/>
        <v>820001 - Matthew A. Hallman</v>
      </c>
      <c r="AI813" s="102" t="str">
        <f t="shared" si="142"/>
        <v/>
      </c>
    </row>
    <row r="814" spans="1:35" ht="15.75" x14ac:dyDescent="0.25">
      <c r="A814" s="153">
        <v>604841</v>
      </c>
      <c r="B814" s="153" t="s">
        <v>877</v>
      </c>
      <c r="C814" s="153" t="s">
        <v>878</v>
      </c>
      <c r="D814" s="153" t="s">
        <v>110</v>
      </c>
      <c r="E814" s="153" t="s">
        <v>111</v>
      </c>
      <c r="F814" s="153" t="s">
        <v>2182</v>
      </c>
      <c r="G814" s="153" t="s">
        <v>2183</v>
      </c>
      <c r="H814" s="153" t="s">
        <v>558</v>
      </c>
      <c r="I814" s="153">
        <v>2</v>
      </c>
      <c r="J814" s="154">
        <v>45793</v>
      </c>
      <c r="K814" s="153" t="s">
        <v>91</v>
      </c>
      <c r="L814" s="153"/>
      <c r="M814" s="153" t="s">
        <v>874</v>
      </c>
      <c r="N814" s="153" t="s">
        <v>49</v>
      </c>
      <c r="O814" s="153" t="s">
        <v>880</v>
      </c>
      <c r="P814" s="153" t="s">
        <v>3818</v>
      </c>
      <c r="Q814" s="153"/>
      <c r="R814" s="153" t="s">
        <v>50</v>
      </c>
      <c r="S814" s="153" t="s">
        <v>887</v>
      </c>
      <c r="T814" s="153" t="s">
        <v>3819</v>
      </c>
      <c r="U814" s="138"/>
      <c r="V814" s="138"/>
      <c r="W814" s="138"/>
      <c r="X814" s="97" t="str">
        <f t="shared" si="132"/>
        <v>2024-019 - Tarrant VA Bridge Rehab</v>
      </c>
      <c r="Y814" s="97" t="str">
        <f>IFERROR(VLOOKUP($D814,PM!$A:$H,2,FALSE),"")</f>
        <v>Bikhyat Adhikari</v>
      </c>
      <c r="Z814" s="98">
        <f t="shared" si="133"/>
        <v>45793</v>
      </c>
      <c r="AA814" s="98" t="str">
        <f t="shared" si="134"/>
        <v>Friday</v>
      </c>
      <c r="AB814" s="99" t="str">
        <f t="shared" si="135"/>
        <v>05/16/2025 1:23 PM</v>
      </c>
      <c r="AC814" s="100">
        <f t="shared" si="136"/>
        <v>45796.484143518515</v>
      </c>
      <c r="AD814" s="100" t="str">
        <f t="shared" si="137"/>
        <v>Approved On Time</v>
      </c>
      <c r="AE814" s="101">
        <f t="shared" si="138"/>
        <v>2</v>
      </c>
      <c r="AF814" s="124" t="str">
        <f t="shared" si="139"/>
        <v/>
      </c>
      <c r="AG814" s="101" t="str">
        <f t="shared" si="140"/>
        <v>500 6001K - MOB DEMOB CREW</v>
      </c>
      <c r="AH814" s="101" t="str">
        <f t="shared" si="141"/>
        <v>240800 - Rigoberto Chavez</v>
      </c>
      <c r="AI814" s="102" t="str">
        <f t="shared" si="142"/>
        <v>Josue Martinez</v>
      </c>
    </row>
    <row r="815" spans="1:35" ht="15.75" x14ac:dyDescent="0.25">
      <c r="A815" s="153">
        <v>603770</v>
      </c>
      <c r="B815" s="153" t="s">
        <v>877</v>
      </c>
      <c r="C815" s="153" t="s">
        <v>878</v>
      </c>
      <c r="D815" s="153" t="s">
        <v>110</v>
      </c>
      <c r="E815" s="153" t="s">
        <v>111</v>
      </c>
      <c r="F815" s="153" t="s">
        <v>1176</v>
      </c>
      <c r="G815" s="153" t="s">
        <v>1177</v>
      </c>
      <c r="H815" s="153" t="s">
        <v>558</v>
      </c>
      <c r="I815" s="153">
        <v>8</v>
      </c>
      <c r="J815" s="154">
        <v>45790</v>
      </c>
      <c r="K815" s="153" t="s">
        <v>91</v>
      </c>
      <c r="L815" s="153"/>
      <c r="M815" s="153" t="s">
        <v>874</v>
      </c>
      <c r="N815" s="153" t="s">
        <v>49</v>
      </c>
      <c r="O815" s="153" t="s">
        <v>880</v>
      </c>
      <c r="P815" s="153" t="s">
        <v>2146</v>
      </c>
      <c r="Q815" s="153"/>
      <c r="R815" s="153" t="s">
        <v>50</v>
      </c>
      <c r="S815" s="153" t="s">
        <v>887</v>
      </c>
      <c r="T815" s="153" t="s">
        <v>2172</v>
      </c>
      <c r="U815" s="138"/>
      <c r="V815" s="138"/>
      <c r="W815" s="138"/>
      <c r="X815" s="97" t="str">
        <f t="shared" si="132"/>
        <v>2024-019 - Tarrant VA Bridge Rehab</v>
      </c>
      <c r="Y815" s="97" t="str">
        <f>IFERROR(VLOOKUP($D815,PM!$A:$H,2,FALSE),"")</f>
        <v>Bikhyat Adhikari</v>
      </c>
      <c r="Z815" s="98">
        <f t="shared" si="133"/>
        <v>45790</v>
      </c>
      <c r="AA815" s="98" t="str">
        <f t="shared" si="134"/>
        <v>Tuesday</v>
      </c>
      <c r="AB815" s="99" t="str">
        <f t="shared" si="135"/>
        <v>05/14/2025 7:12 AM</v>
      </c>
      <c r="AC815" s="100">
        <f t="shared" si="136"/>
        <v>45791.548136574071</v>
      </c>
      <c r="AD815" s="100" t="str">
        <f t="shared" si="137"/>
        <v>Approved On Time</v>
      </c>
      <c r="AE815" s="101">
        <f t="shared" si="138"/>
        <v>8</v>
      </c>
      <c r="AF815" s="124" t="str">
        <f t="shared" si="139"/>
        <v/>
      </c>
      <c r="AG815" s="101" t="str">
        <f t="shared" si="140"/>
        <v>420 6013E - ABUT F S Backwall Wing</v>
      </c>
      <c r="AH815" s="101" t="str">
        <f t="shared" si="141"/>
        <v>240800 - Rigoberto Chavez</v>
      </c>
      <c r="AI815" s="102" t="str">
        <f t="shared" si="142"/>
        <v>Josue Martinez</v>
      </c>
    </row>
    <row r="816" spans="1:35" ht="15.75" x14ac:dyDescent="0.25">
      <c r="A816" s="153">
        <v>604417</v>
      </c>
      <c r="B816" s="153" t="s">
        <v>877</v>
      </c>
      <c r="C816" s="153" t="s">
        <v>878</v>
      </c>
      <c r="D816" s="153" t="s">
        <v>110</v>
      </c>
      <c r="E816" s="153" t="s">
        <v>111</v>
      </c>
      <c r="F816" s="153" t="s">
        <v>3093</v>
      </c>
      <c r="G816" s="153" t="s">
        <v>3094</v>
      </c>
      <c r="H816" s="153" t="s">
        <v>558</v>
      </c>
      <c r="I816" s="153">
        <v>10</v>
      </c>
      <c r="J816" s="154">
        <v>45792</v>
      </c>
      <c r="K816" s="153" t="s">
        <v>91</v>
      </c>
      <c r="L816" s="153"/>
      <c r="M816" s="153" t="s">
        <v>874</v>
      </c>
      <c r="N816" s="153" t="s">
        <v>49</v>
      </c>
      <c r="O816" s="153" t="s">
        <v>880</v>
      </c>
      <c r="P816" s="153" t="s">
        <v>3095</v>
      </c>
      <c r="Q816" s="153"/>
      <c r="R816" s="153" t="s">
        <v>50</v>
      </c>
      <c r="S816" s="153" t="s">
        <v>887</v>
      </c>
      <c r="T816" s="153" t="s">
        <v>3243</v>
      </c>
      <c r="U816" s="138"/>
      <c r="V816" s="138"/>
      <c r="W816" s="138"/>
      <c r="X816" s="97" t="str">
        <f t="shared" si="132"/>
        <v>2024-019 - Tarrant VA Bridge Rehab</v>
      </c>
      <c r="Y816" s="97" t="str">
        <f>IFERROR(VLOOKUP($D816,PM!$A:$H,2,FALSE),"")</f>
        <v>Bikhyat Adhikari</v>
      </c>
      <c r="Z816" s="98">
        <f t="shared" si="133"/>
        <v>45792</v>
      </c>
      <c r="AA816" s="98" t="str">
        <f t="shared" si="134"/>
        <v>Thursday</v>
      </c>
      <c r="AB816" s="99" t="str">
        <f t="shared" si="135"/>
        <v>05/15/2025 5:43 PM</v>
      </c>
      <c r="AC816" s="100">
        <f t="shared" si="136"/>
        <v>45793.516134259262</v>
      </c>
      <c r="AD816" s="100" t="str">
        <f t="shared" si="137"/>
        <v>Approved On Time</v>
      </c>
      <c r="AE816" s="101">
        <f t="shared" si="138"/>
        <v>10</v>
      </c>
      <c r="AF816" s="124" t="str">
        <f t="shared" si="139"/>
        <v/>
      </c>
      <c r="AG816" s="101" t="str">
        <f t="shared" si="140"/>
        <v>420 6013F - ABUT Pour Backwall Wing</v>
      </c>
      <c r="AH816" s="101" t="str">
        <f t="shared" si="141"/>
        <v>240800 - Rigoberto Chavez</v>
      </c>
      <c r="AI816" s="102" t="str">
        <f t="shared" si="142"/>
        <v>Josue Martinez</v>
      </c>
    </row>
    <row r="817" spans="1:35" ht="15.75" x14ac:dyDescent="0.25">
      <c r="A817" s="153">
        <v>604414</v>
      </c>
      <c r="B817" s="153" t="s">
        <v>872</v>
      </c>
      <c r="C817" s="153" t="s">
        <v>873</v>
      </c>
      <c r="D817" s="153" t="s">
        <v>110</v>
      </c>
      <c r="E817" s="153" t="s">
        <v>111</v>
      </c>
      <c r="F817" s="153" t="s">
        <v>3093</v>
      </c>
      <c r="G817" s="153" t="s">
        <v>3094</v>
      </c>
      <c r="H817" s="153" t="s">
        <v>558</v>
      </c>
      <c r="I817" s="153">
        <v>10</v>
      </c>
      <c r="J817" s="154">
        <v>45792</v>
      </c>
      <c r="K817" s="153" t="s">
        <v>91</v>
      </c>
      <c r="L817" s="153"/>
      <c r="M817" s="153" t="s">
        <v>874</v>
      </c>
      <c r="N817" s="153" t="s">
        <v>49</v>
      </c>
      <c r="O817" s="153" t="s">
        <v>880</v>
      </c>
      <c r="P817" s="153" t="s">
        <v>3095</v>
      </c>
      <c r="Q817" s="153"/>
      <c r="R817" s="153" t="s">
        <v>50</v>
      </c>
      <c r="S817" s="153" t="s">
        <v>887</v>
      </c>
      <c r="T817" s="153" t="s">
        <v>3245</v>
      </c>
      <c r="U817" s="138"/>
      <c r="V817" s="138"/>
      <c r="W817" s="138"/>
      <c r="X817" s="97" t="str">
        <f t="shared" si="132"/>
        <v>2024-019 - Tarrant VA Bridge Rehab</v>
      </c>
      <c r="Y817" s="97" t="str">
        <f>IFERROR(VLOOKUP($D817,PM!$A:$H,2,FALSE),"")</f>
        <v>Bikhyat Adhikari</v>
      </c>
      <c r="Z817" s="98">
        <f t="shared" si="133"/>
        <v>45792</v>
      </c>
      <c r="AA817" s="98" t="str">
        <f t="shared" si="134"/>
        <v>Thursday</v>
      </c>
      <c r="AB817" s="99" t="str">
        <f t="shared" si="135"/>
        <v>05/15/2025 5:43 PM</v>
      </c>
      <c r="AC817" s="100">
        <f t="shared" si="136"/>
        <v>45793.516134259262</v>
      </c>
      <c r="AD817" s="100" t="str">
        <f t="shared" si="137"/>
        <v>Approved On Time</v>
      </c>
      <c r="AE817" s="101">
        <f t="shared" si="138"/>
        <v>10</v>
      </c>
      <c r="AF817" s="124" t="str">
        <f t="shared" si="139"/>
        <v/>
      </c>
      <c r="AG817" s="101" t="str">
        <f t="shared" si="140"/>
        <v>420 6013F - ABUT Pour Backwall Wing</v>
      </c>
      <c r="AH817" s="101" t="str">
        <f t="shared" si="141"/>
        <v>240531 - Johny D. Martinez Diaz</v>
      </c>
      <c r="AI817" s="102" t="str">
        <f t="shared" si="142"/>
        <v>Josue Martinez</v>
      </c>
    </row>
    <row r="818" spans="1:35" ht="15.75" x14ac:dyDescent="0.25">
      <c r="A818" s="153">
        <v>604838</v>
      </c>
      <c r="B818" s="153" t="s">
        <v>872</v>
      </c>
      <c r="C818" s="153" t="s">
        <v>873</v>
      </c>
      <c r="D818" s="153" t="s">
        <v>110</v>
      </c>
      <c r="E818" s="153" t="s">
        <v>111</v>
      </c>
      <c r="F818" s="153" t="s">
        <v>2182</v>
      </c>
      <c r="G818" s="153" t="s">
        <v>2183</v>
      </c>
      <c r="H818" s="153" t="s">
        <v>558</v>
      </c>
      <c r="I818" s="153">
        <v>2</v>
      </c>
      <c r="J818" s="154">
        <v>45793</v>
      </c>
      <c r="K818" s="153" t="s">
        <v>91</v>
      </c>
      <c r="L818" s="153"/>
      <c r="M818" s="153" t="s">
        <v>874</v>
      </c>
      <c r="N818" s="153" t="s">
        <v>49</v>
      </c>
      <c r="O818" s="153" t="s">
        <v>880</v>
      </c>
      <c r="P818" s="153" t="s">
        <v>3818</v>
      </c>
      <c r="Q818" s="153"/>
      <c r="R818" s="153" t="s">
        <v>50</v>
      </c>
      <c r="S818" s="153" t="s">
        <v>887</v>
      </c>
      <c r="T818" s="153" t="s">
        <v>3820</v>
      </c>
      <c r="U818" s="138"/>
      <c r="V818" s="138"/>
      <c r="W818" s="138"/>
      <c r="X818" s="97" t="str">
        <f t="shared" si="132"/>
        <v>2024-019 - Tarrant VA Bridge Rehab</v>
      </c>
      <c r="Y818" s="97" t="str">
        <f>IFERROR(VLOOKUP($D818,PM!$A:$H,2,FALSE),"")</f>
        <v>Bikhyat Adhikari</v>
      </c>
      <c r="Z818" s="98">
        <f t="shared" si="133"/>
        <v>45793</v>
      </c>
      <c r="AA818" s="98" t="str">
        <f t="shared" si="134"/>
        <v>Friday</v>
      </c>
      <c r="AB818" s="99" t="str">
        <f t="shared" si="135"/>
        <v>05/16/2025 1:23 PM</v>
      </c>
      <c r="AC818" s="100">
        <f t="shared" si="136"/>
        <v>45796.483854166669</v>
      </c>
      <c r="AD818" s="100" t="str">
        <f t="shared" si="137"/>
        <v>Approved On Time</v>
      </c>
      <c r="AE818" s="101">
        <f t="shared" si="138"/>
        <v>2</v>
      </c>
      <c r="AF818" s="124" t="str">
        <f t="shared" si="139"/>
        <v/>
      </c>
      <c r="AG818" s="101" t="str">
        <f t="shared" si="140"/>
        <v>500 6001K - MOB DEMOB CREW</v>
      </c>
      <c r="AH818" s="101" t="str">
        <f t="shared" si="141"/>
        <v>240531 - Johny D. Martinez Diaz</v>
      </c>
      <c r="AI818" s="102" t="str">
        <f t="shared" si="142"/>
        <v>Josue Martinez</v>
      </c>
    </row>
    <row r="819" spans="1:35" ht="15.75" x14ac:dyDescent="0.25">
      <c r="A819" s="153">
        <v>603767</v>
      </c>
      <c r="B819" s="153" t="s">
        <v>872</v>
      </c>
      <c r="C819" s="153" t="s">
        <v>873</v>
      </c>
      <c r="D819" s="153" t="s">
        <v>110</v>
      </c>
      <c r="E819" s="153" t="s">
        <v>111</v>
      </c>
      <c r="F819" s="153" t="s">
        <v>1176</v>
      </c>
      <c r="G819" s="153" t="s">
        <v>1177</v>
      </c>
      <c r="H819" s="153" t="s">
        <v>558</v>
      </c>
      <c r="I819" s="153">
        <v>8</v>
      </c>
      <c r="J819" s="154">
        <v>45790</v>
      </c>
      <c r="K819" s="153" t="s">
        <v>91</v>
      </c>
      <c r="L819" s="153"/>
      <c r="M819" s="153" t="s">
        <v>874</v>
      </c>
      <c r="N819" s="153" t="s">
        <v>49</v>
      </c>
      <c r="O819" s="153" t="s">
        <v>880</v>
      </c>
      <c r="P819" s="153" t="s">
        <v>2146</v>
      </c>
      <c r="Q819" s="153"/>
      <c r="R819" s="153" t="s">
        <v>50</v>
      </c>
      <c r="S819" s="153" t="s">
        <v>887</v>
      </c>
      <c r="T819" s="153" t="s">
        <v>2174</v>
      </c>
      <c r="U819" s="138"/>
      <c r="V819" s="138"/>
      <c r="W819" s="138"/>
      <c r="X819" s="97" t="str">
        <f t="shared" si="132"/>
        <v>2024-019 - Tarrant VA Bridge Rehab</v>
      </c>
      <c r="Y819" s="97" t="str">
        <f>IFERROR(VLOOKUP($D819,PM!$A:$H,2,FALSE),"")</f>
        <v>Bikhyat Adhikari</v>
      </c>
      <c r="Z819" s="98">
        <f t="shared" si="133"/>
        <v>45790</v>
      </c>
      <c r="AA819" s="98" t="str">
        <f t="shared" si="134"/>
        <v>Tuesday</v>
      </c>
      <c r="AB819" s="99" t="str">
        <f t="shared" si="135"/>
        <v>05/14/2025 7:12 AM</v>
      </c>
      <c r="AC819" s="100">
        <f t="shared" si="136"/>
        <v>45791.548136574071</v>
      </c>
      <c r="AD819" s="100" t="str">
        <f t="shared" si="137"/>
        <v>Approved On Time</v>
      </c>
      <c r="AE819" s="101">
        <f t="shared" si="138"/>
        <v>8</v>
      </c>
      <c r="AF819" s="124" t="str">
        <f t="shared" si="139"/>
        <v/>
      </c>
      <c r="AG819" s="101" t="str">
        <f t="shared" si="140"/>
        <v>420 6013E - ABUT F S Backwall Wing</v>
      </c>
      <c r="AH819" s="101" t="str">
        <f t="shared" si="141"/>
        <v>240531 - Johny D. Martinez Diaz</v>
      </c>
      <c r="AI819" s="102" t="str">
        <f t="shared" si="142"/>
        <v>Josue Martinez</v>
      </c>
    </row>
    <row r="820" spans="1:35" ht="15.75" x14ac:dyDescent="0.25">
      <c r="A820" s="153">
        <v>603769</v>
      </c>
      <c r="B820" s="153" t="s">
        <v>879</v>
      </c>
      <c r="C820" s="153" t="s">
        <v>880</v>
      </c>
      <c r="D820" s="153" t="s">
        <v>110</v>
      </c>
      <c r="E820" s="153" t="s">
        <v>111</v>
      </c>
      <c r="F820" s="153" t="s">
        <v>1176</v>
      </c>
      <c r="G820" s="153" t="s">
        <v>1177</v>
      </c>
      <c r="H820" s="153" t="s">
        <v>558</v>
      </c>
      <c r="I820" s="153">
        <v>6</v>
      </c>
      <c r="J820" s="154">
        <v>45790</v>
      </c>
      <c r="K820" s="153" t="s">
        <v>91</v>
      </c>
      <c r="L820" s="153"/>
      <c r="M820" s="153" t="s">
        <v>874</v>
      </c>
      <c r="N820" s="153" t="s">
        <v>49</v>
      </c>
      <c r="O820" s="153" t="s">
        <v>880</v>
      </c>
      <c r="P820" s="153" t="s">
        <v>2146</v>
      </c>
      <c r="Q820" s="153"/>
      <c r="R820" s="153" t="s">
        <v>50</v>
      </c>
      <c r="S820" s="153" t="s">
        <v>887</v>
      </c>
      <c r="T820" s="153" t="s">
        <v>2171</v>
      </c>
      <c r="U820" s="138"/>
      <c r="V820" s="138"/>
      <c r="W820" s="138"/>
      <c r="X820" s="97" t="str">
        <f t="shared" si="132"/>
        <v>2024-019 - Tarrant VA Bridge Rehab</v>
      </c>
      <c r="Y820" s="97" t="str">
        <f>IFERROR(VLOOKUP($D820,PM!$A:$H,2,FALSE),"")</f>
        <v>Bikhyat Adhikari</v>
      </c>
      <c r="Z820" s="98">
        <f t="shared" si="133"/>
        <v>45790</v>
      </c>
      <c r="AA820" s="98" t="str">
        <f t="shared" si="134"/>
        <v>Tuesday</v>
      </c>
      <c r="AB820" s="99" t="str">
        <f t="shared" si="135"/>
        <v>05/14/2025 7:12 AM</v>
      </c>
      <c r="AC820" s="100">
        <f t="shared" si="136"/>
        <v>45791.548136574071</v>
      </c>
      <c r="AD820" s="100" t="str">
        <f t="shared" si="137"/>
        <v>Approved On Time</v>
      </c>
      <c r="AE820" s="101">
        <f t="shared" si="138"/>
        <v>6</v>
      </c>
      <c r="AF820" s="124" t="str">
        <f t="shared" si="139"/>
        <v/>
      </c>
      <c r="AG820" s="101" t="str">
        <f t="shared" si="140"/>
        <v>420 6013E - ABUT F S Backwall Wing</v>
      </c>
      <c r="AH820" s="101" t="str">
        <f t="shared" si="141"/>
        <v>240444 - Josue Martinez Salazar</v>
      </c>
      <c r="AI820" s="102" t="str">
        <f t="shared" si="142"/>
        <v>Josue Martinez</v>
      </c>
    </row>
    <row r="821" spans="1:35" ht="15.75" x14ac:dyDescent="0.25">
      <c r="A821" s="153">
        <v>604416</v>
      </c>
      <c r="B821" s="153" t="s">
        <v>879</v>
      </c>
      <c r="C821" s="153" t="s">
        <v>880</v>
      </c>
      <c r="D821" s="153" t="s">
        <v>110</v>
      </c>
      <c r="E821" s="153" t="s">
        <v>111</v>
      </c>
      <c r="F821" s="153" t="s">
        <v>3093</v>
      </c>
      <c r="G821" s="153" t="s">
        <v>3094</v>
      </c>
      <c r="H821" s="153" t="s">
        <v>558</v>
      </c>
      <c r="I821" s="153">
        <v>8</v>
      </c>
      <c r="J821" s="154">
        <v>45792</v>
      </c>
      <c r="K821" s="153" t="s">
        <v>91</v>
      </c>
      <c r="L821" s="153"/>
      <c r="M821" s="153" t="s">
        <v>874</v>
      </c>
      <c r="N821" s="153" t="s">
        <v>49</v>
      </c>
      <c r="O821" s="153" t="s">
        <v>880</v>
      </c>
      <c r="P821" s="153" t="s">
        <v>3095</v>
      </c>
      <c r="Q821" s="153"/>
      <c r="R821" s="153" t="s">
        <v>50</v>
      </c>
      <c r="S821" s="153" t="s">
        <v>887</v>
      </c>
      <c r="T821" s="153" t="s">
        <v>3242</v>
      </c>
      <c r="U821" s="138"/>
      <c r="V821" s="138"/>
      <c r="W821" s="138"/>
      <c r="X821" s="97" t="str">
        <f t="shared" si="132"/>
        <v>2024-019 - Tarrant VA Bridge Rehab</v>
      </c>
      <c r="Y821" s="97" t="str">
        <f>IFERROR(VLOOKUP($D821,PM!$A:$H,2,FALSE),"")</f>
        <v>Bikhyat Adhikari</v>
      </c>
      <c r="Z821" s="98">
        <f t="shared" si="133"/>
        <v>45792</v>
      </c>
      <c r="AA821" s="98" t="str">
        <f t="shared" si="134"/>
        <v>Thursday</v>
      </c>
      <c r="AB821" s="99" t="str">
        <f t="shared" si="135"/>
        <v>05/15/2025 5:43 PM</v>
      </c>
      <c r="AC821" s="100">
        <f t="shared" si="136"/>
        <v>45793.516134259262</v>
      </c>
      <c r="AD821" s="100" t="str">
        <f t="shared" si="137"/>
        <v>Approved On Time</v>
      </c>
      <c r="AE821" s="101">
        <f t="shared" si="138"/>
        <v>8</v>
      </c>
      <c r="AF821" s="124" t="str">
        <f t="shared" si="139"/>
        <v/>
      </c>
      <c r="AG821" s="101" t="str">
        <f t="shared" si="140"/>
        <v>420 6013F - ABUT Pour Backwall Wing</v>
      </c>
      <c r="AH821" s="101" t="str">
        <f t="shared" si="141"/>
        <v>240444 - Josue Martinez Salazar</v>
      </c>
      <c r="AI821" s="102" t="str">
        <f t="shared" si="142"/>
        <v>Josue Martinez</v>
      </c>
    </row>
    <row r="822" spans="1:35" ht="15.75" x14ac:dyDescent="0.25">
      <c r="A822" s="153">
        <v>604840</v>
      </c>
      <c r="B822" s="153" t="s">
        <v>879</v>
      </c>
      <c r="C822" s="153" t="s">
        <v>880</v>
      </c>
      <c r="D822" s="153" t="s">
        <v>110</v>
      </c>
      <c r="E822" s="153" t="s">
        <v>111</v>
      </c>
      <c r="F822" s="153" t="s">
        <v>2182</v>
      </c>
      <c r="G822" s="153" t="s">
        <v>2183</v>
      </c>
      <c r="H822" s="153" t="s">
        <v>558</v>
      </c>
      <c r="I822" s="153">
        <v>4</v>
      </c>
      <c r="J822" s="154">
        <v>45793</v>
      </c>
      <c r="K822" s="153" t="s">
        <v>91</v>
      </c>
      <c r="L822" s="153"/>
      <c r="M822" s="153" t="s">
        <v>874</v>
      </c>
      <c r="N822" s="153" t="s">
        <v>49</v>
      </c>
      <c r="O822" s="153" t="s">
        <v>880</v>
      </c>
      <c r="P822" s="153" t="s">
        <v>3818</v>
      </c>
      <c r="Q822" s="153"/>
      <c r="R822" s="153" t="s">
        <v>50</v>
      </c>
      <c r="S822" s="153" t="s">
        <v>887</v>
      </c>
      <c r="T822" s="153" t="s">
        <v>3821</v>
      </c>
      <c r="U822" s="138"/>
      <c r="V822" s="138"/>
      <c r="W822" s="138"/>
      <c r="X822" s="97" t="str">
        <f t="shared" si="132"/>
        <v>2024-019 - Tarrant VA Bridge Rehab</v>
      </c>
      <c r="Y822" s="97" t="str">
        <f>IFERROR(VLOOKUP($D822,PM!$A:$H,2,FALSE),"")</f>
        <v>Bikhyat Adhikari</v>
      </c>
      <c r="Z822" s="98">
        <f t="shared" si="133"/>
        <v>45793</v>
      </c>
      <c r="AA822" s="98" t="str">
        <f t="shared" si="134"/>
        <v>Friday</v>
      </c>
      <c r="AB822" s="99" t="str">
        <f t="shared" si="135"/>
        <v>05/16/2025 1:23 PM</v>
      </c>
      <c r="AC822" s="100">
        <f t="shared" si="136"/>
        <v>45796.483958333331</v>
      </c>
      <c r="AD822" s="100" t="str">
        <f t="shared" si="137"/>
        <v>Approved On Time</v>
      </c>
      <c r="AE822" s="101">
        <f t="shared" si="138"/>
        <v>4</v>
      </c>
      <c r="AF822" s="124" t="str">
        <f t="shared" si="139"/>
        <v/>
      </c>
      <c r="AG822" s="101" t="str">
        <f t="shared" si="140"/>
        <v>500 6001K - MOB DEMOB CREW</v>
      </c>
      <c r="AH822" s="101" t="str">
        <f t="shared" si="141"/>
        <v>240444 - Josue Martinez Salazar</v>
      </c>
      <c r="AI822" s="102" t="str">
        <f t="shared" si="142"/>
        <v>Josue Martinez</v>
      </c>
    </row>
    <row r="823" spans="1:35" ht="15.75" x14ac:dyDescent="0.25">
      <c r="A823" s="153">
        <v>604415</v>
      </c>
      <c r="B823" s="153" t="s">
        <v>875</v>
      </c>
      <c r="C823" s="153" t="s">
        <v>876</v>
      </c>
      <c r="D823" s="153" t="s">
        <v>110</v>
      </c>
      <c r="E823" s="153" t="s">
        <v>111</v>
      </c>
      <c r="F823" s="153" t="s">
        <v>3093</v>
      </c>
      <c r="G823" s="153" t="s">
        <v>3094</v>
      </c>
      <c r="H823" s="153" t="s">
        <v>558</v>
      </c>
      <c r="I823" s="153">
        <v>10</v>
      </c>
      <c r="J823" s="154">
        <v>45792</v>
      </c>
      <c r="K823" s="153" t="s">
        <v>91</v>
      </c>
      <c r="L823" s="153"/>
      <c r="M823" s="153" t="s">
        <v>874</v>
      </c>
      <c r="N823" s="153" t="s">
        <v>49</v>
      </c>
      <c r="O823" s="153" t="s">
        <v>880</v>
      </c>
      <c r="P823" s="153" t="s">
        <v>3095</v>
      </c>
      <c r="Q823" s="153"/>
      <c r="R823" s="153" t="s">
        <v>50</v>
      </c>
      <c r="S823" s="153" t="s">
        <v>887</v>
      </c>
      <c r="T823" s="153" t="s">
        <v>3244</v>
      </c>
      <c r="U823" s="138"/>
      <c r="V823" s="138"/>
      <c r="W823" s="138"/>
      <c r="X823" s="97" t="str">
        <f t="shared" si="132"/>
        <v>2024-019 - Tarrant VA Bridge Rehab</v>
      </c>
      <c r="Y823" s="97" t="str">
        <f>IFERROR(VLOOKUP($D823,PM!$A:$H,2,FALSE),"")</f>
        <v>Bikhyat Adhikari</v>
      </c>
      <c r="Z823" s="98">
        <f t="shared" si="133"/>
        <v>45792</v>
      </c>
      <c r="AA823" s="98" t="str">
        <f t="shared" si="134"/>
        <v>Thursday</v>
      </c>
      <c r="AB823" s="99" t="str">
        <f t="shared" si="135"/>
        <v>05/15/2025 5:43 PM</v>
      </c>
      <c r="AC823" s="100">
        <f t="shared" si="136"/>
        <v>45793.516134259262</v>
      </c>
      <c r="AD823" s="100" t="str">
        <f t="shared" si="137"/>
        <v>Approved On Time</v>
      </c>
      <c r="AE823" s="101">
        <f t="shared" si="138"/>
        <v>10</v>
      </c>
      <c r="AF823" s="124" t="str">
        <f t="shared" si="139"/>
        <v/>
      </c>
      <c r="AG823" s="101" t="str">
        <f t="shared" si="140"/>
        <v>420 6013F - ABUT Pour Backwall Wing</v>
      </c>
      <c r="AH823" s="101" t="str">
        <f t="shared" si="141"/>
        <v>240520 - Silvano Diaz Ontiveros</v>
      </c>
      <c r="AI823" s="102" t="str">
        <f t="shared" si="142"/>
        <v>Josue Martinez</v>
      </c>
    </row>
    <row r="824" spans="1:35" ht="15.75" x14ac:dyDescent="0.25">
      <c r="A824" s="153">
        <v>604839</v>
      </c>
      <c r="B824" s="153" t="s">
        <v>875</v>
      </c>
      <c r="C824" s="153" t="s">
        <v>876</v>
      </c>
      <c r="D824" s="153" t="s">
        <v>110</v>
      </c>
      <c r="E824" s="153" t="s">
        <v>111</v>
      </c>
      <c r="F824" s="153" t="s">
        <v>2182</v>
      </c>
      <c r="G824" s="153" t="s">
        <v>2183</v>
      </c>
      <c r="H824" s="153" t="s">
        <v>558</v>
      </c>
      <c r="I824" s="153">
        <v>2</v>
      </c>
      <c r="J824" s="154">
        <v>45793</v>
      </c>
      <c r="K824" s="153" t="s">
        <v>91</v>
      </c>
      <c r="L824" s="153"/>
      <c r="M824" s="153" t="s">
        <v>874</v>
      </c>
      <c r="N824" s="153" t="s">
        <v>49</v>
      </c>
      <c r="O824" s="153" t="s">
        <v>880</v>
      </c>
      <c r="P824" s="153" t="s">
        <v>3818</v>
      </c>
      <c r="Q824" s="153"/>
      <c r="R824" s="153" t="s">
        <v>50</v>
      </c>
      <c r="S824" s="153" t="s">
        <v>887</v>
      </c>
      <c r="T824" s="153" t="s">
        <v>3822</v>
      </c>
      <c r="U824" s="138"/>
      <c r="V824" s="138"/>
      <c r="W824" s="138"/>
      <c r="X824" s="97" t="str">
        <f t="shared" si="132"/>
        <v>2024-019 - Tarrant VA Bridge Rehab</v>
      </c>
      <c r="Y824" s="97" t="str">
        <f>IFERROR(VLOOKUP($D824,PM!$A:$H,2,FALSE),"")</f>
        <v>Bikhyat Adhikari</v>
      </c>
      <c r="Z824" s="98">
        <f t="shared" si="133"/>
        <v>45793</v>
      </c>
      <c r="AA824" s="98" t="str">
        <f t="shared" si="134"/>
        <v>Friday</v>
      </c>
      <c r="AB824" s="99" t="str">
        <f t="shared" si="135"/>
        <v>05/16/2025 1:23 PM</v>
      </c>
      <c r="AC824" s="100">
        <f t="shared" si="136"/>
        <v>45796.484189814815</v>
      </c>
      <c r="AD824" s="100" t="str">
        <f t="shared" si="137"/>
        <v>Approved On Time</v>
      </c>
      <c r="AE824" s="101">
        <f t="shared" si="138"/>
        <v>2</v>
      </c>
      <c r="AF824" s="124" t="str">
        <f t="shared" si="139"/>
        <v/>
      </c>
      <c r="AG824" s="101" t="str">
        <f t="shared" si="140"/>
        <v>500 6001K - MOB DEMOB CREW</v>
      </c>
      <c r="AH824" s="101" t="str">
        <f t="shared" si="141"/>
        <v>240520 - Silvano Diaz Ontiveros</v>
      </c>
      <c r="AI824" s="102" t="str">
        <f t="shared" si="142"/>
        <v>Josue Martinez</v>
      </c>
    </row>
    <row r="825" spans="1:35" ht="15.75" x14ac:dyDescent="0.25">
      <c r="A825" s="153">
        <v>603768</v>
      </c>
      <c r="B825" s="153" t="s">
        <v>875</v>
      </c>
      <c r="C825" s="153" t="s">
        <v>876</v>
      </c>
      <c r="D825" s="153" t="s">
        <v>110</v>
      </c>
      <c r="E825" s="153" t="s">
        <v>111</v>
      </c>
      <c r="F825" s="153" t="s">
        <v>1176</v>
      </c>
      <c r="G825" s="153" t="s">
        <v>1177</v>
      </c>
      <c r="H825" s="153" t="s">
        <v>558</v>
      </c>
      <c r="I825" s="153">
        <v>8</v>
      </c>
      <c r="J825" s="154">
        <v>45790</v>
      </c>
      <c r="K825" s="153" t="s">
        <v>91</v>
      </c>
      <c r="L825" s="153"/>
      <c r="M825" s="153" t="s">
        <v>874</v>
      </c>
      <c r="N825" s="153" t="s">
        <v>49</v>
      </c>
      <c r="O825" s="153" t="s">
        <v>880</v>
      </c>
      <c r="P825" s="153" t="s">
        <v>2146</v>
      </c>
      <c r="Q825" s="153"/>
      <c r="R825" s="153" t="s">
        <v>50</v>
      </c>
      <c r="S825" s="153" t="s">
        <v>887</v>
      </c>
      <c r="T825" s="153" t="s">
        <v>2173</v>
      </c>
      <c r="U825" s="138"/>
      <c r="V825" s="138"/>
      <c r="W825" s="138"/>
      <c r="X825" s="97" t="str">
        <f t="shared" si="132"/>
        <v>2024-019 - Tarrant VA Bridge Rehab</v>
      </c>
      <c r="Y825" s="97" t="str">
        <f>IFERROR(VLOOKUP($D825,PM!$A:$H,2,FALSE),"")</f>
        <v>Bikhyat Adhikari</v>
      </c>
      <c r="Z825" s="98">
        <f t="shared" si="133"/>
        <v>45790</v>
      </c>
      <c r="AA825" s="98" t="str">
        <f t="shared" si="134"/>
        <v>Tuesday</v>
      </c>
      <c r="AB825" s="99" t="str">
        <f t="shared" si="135"/>
        <v>05/14/2025 7:12 AM</v>
      </c>
      <c r="AC825" s="100">
        <f t="shared" si="136"/>
        <v>45791.548136574071</v>
      </c>
      <c r="AD825" s="100" t="str">
        <f t="shared" si="137"/>
        <v>Approved On Time</v>
      </c>
      <c r="AE825" s="101">
        <f t="shared" si="138"/>
        <v>8</v>
      </c>
      <c r="AF825" s="124" t="str">
        <f t="shared" si="139"/>
        <v/>
      </c>
      <c r="AG825" s="101" t="str">
        <f t="shared" si="140"/>
        <v>420 6013E - ABUT F S Backwall Wing</v>
      </c>
      <c r="AH825" s="101" t="str">
        <f t="shared" si="141"/>
        <v>240520 - Silvano Diaz Ontiveros</v>
      </c>
      <c r="AI825" s="102" t="str">
        <f t="shared" si="142"/>
        <v>Josue Martinez</v>
      </c>
    </row>
    <row r="826" spans="1:35" ht="15.75" x14ac:dyDescent="0.25">
      <c r="A826" s="153">
        <v>603325</v>
      </c>
      <c r="B826" s="153" t="s">
        <v>1527</v>
      </c>
      <c r="C826" s="153" t="s">
        <v>1528</v>
      </c>
      <c r="D826" s="153" t="s">
        <v>110</v>
      </c>
      <c r="E826" s="153" t="s">
        <v>111</v>
      </c>
      <c r="F826" s="153" t="s">
        <v>624</v>
      </c>
      <c r="G826" s="153" t="s">
        <v>625</v>
      </c>
      <c r="H826" s="153" t="s">
        <v>558</v>
      </c>
      <c r="I826" s="153">
        <v>10</v>
      </c>
      <c r="J826" s="154">
        <v>45789</v>
      </c>
      <c r="K826" s="153" t="s">
        <v>91</v>
      </c>
      <c r="L826" s="153"/>
      <c r="M826" s="153"/>
      <c r="N826" s="153"/>
      <c r="O826" s="153" t="s">
        <v>1528</v>
      </c>
      <c r="P826" s="153" t="s">
        <v>1529</v>
      </c>
      <c r="Q826" s="153"/>
      <c r="R826" s="153" t="s">
        <v>50</v>
      </c>
      <c r="S826" s="153" t="s">
        <v>887</v>
      </c>
      <c r="T826" s="153" t="s">
        <v>1530</v>
      </c>
      <c r="U826" s="138"/>
      <c r="V826" s="138"/>
      <c r="W826" s="138"/>
      <c r="X826" s="97" t="str">
        <f t="shared" si="132"/>
        <v>2024-019 - Tarrant VA Bridge Rehab</v>
      </c>
      <c r="Y826" s="97" t="str">
        <f>IFERROR(VLOOKUP($D826,PM!$A:$H,2,FALSE),"")</f>
        <v>Bikhyat Adhikari</v>
      </c>
      <c r="Z826" s="98">
        <f t="shared" si="133"/>
        <v>45789</v>
      </c>
      <c r="AA826" s="98" t="str">
        <f t="shared" si="134"/>
        <v>Monday</v>
      </c>
      <c r="AB826" s="99" t="str">
        <f t="shared" si="135"/>
        <v>05/13/2025 7:05 AM</v>
      </c>
      <c r="AC826" s="100">
        <f t="shared" si="136"/>
        <v>45790.583703703705</v>
      </c>
      <c r="AD826" s="100" t="str">
        <f t="shared" si="137"/>
        <v>Approved On Time</v>
      </c>
      <c r="AE826" s="101">
        <f t="shared" si="138"/>
        <v>10</v>
      </c>
      <c r="AF826" s="124" t="str">
        <f t="shared" si="139"/>
        <v/>
      </c>
      <c r="AG826" s="101" t="str">
        <f t="shared" si="140"/>
        <v>9000 100C - LD INOUT SHOW UP REPAIR LABOR</v>
      </c>
      <c r="AH826" s="101" t="str">
        <f t="shared" si="141"/>
        <v>440040 - Albert D. Perry</v>
      </c>
      <c r="AI826" s="102" t="str">
        <f t="shared" si="142"/>
        <v/>
      </c>
    </row>
    <row r="827" spans="1:35" ht="15.75" x14ac:dyDescent="0.25">
      <c r="A827" s="153">
        <v>604731</v>
      </c>
      <c r="B827" s="153" t="s">
        <v>3234</v>
      </c>
      <c r="C827" s="153" t="s">
        <v>162</v>
      </c>
      <c r="D827" s="153" t="s">
        <v>110</v>
      </c>
      <c r="E827" s="153" t="s">
        <v>111</v>
      </c>
      <c r="F827" s="153" t="s">
        <v>53</v>
      </c>
      <c r="G827" s="153" t="s">
        <v>54</v>
      </c>
      <c r="H827" s="153" t="s">
        <v>558</v>
      </c>
      <c r="I827" s="153">
        <v>2</v>
      </c>
      <c r="J827" s="154">
        <v>45793</v>
      </c>
      <c r="K827" s="153" t="s">
        <v>91</v>
      </c>
      <c r="L827" s="153"/>
      <c r="M827" s="153"/>
      <c r="N827" s="153"/>
      <c r="O827" s="153" t="s">
        <v>162</v>
      </c>
      <c r="P827" s="153" t="s">
        <v>3235</v>
      </c>
      <c r="Q827" s="153"/>
      <c r="R827" s="153" t="s">
        <v>50</v>
      </c>
      <c r="S827" s="153" t="s">
        <v>887</v>
      </c>
      <c r="T827" s="153" t="s">
        <v>3823</v>
      </c>
      <c r="U827" s="138"/>
      <c r="V827" s="138"/>
      <c r="W827" s="138"/>
      <c r="X827" s="97" t="str">
        <f t="shared" si="132"/>
        <v>2024-019 - Tarrant VA Bridge Rehab</v>
      </c>
      <c r="Y827" s="97" t="str">
        <f>IFERROR(VLOOKUP($D827,PM!$A:$H,2,FALSE),"")</f>
        <v>Bikhyat Adhikari</v>
      </c>
      <c r="Z827" s="98">
        <f t="shared" si="133"/>
        <v>45793</v>
      </c>
      <c r="AA827" s="98" t="str">
        <f t="shared" si="134"/>
        <v>Friday</v>
      </c>
      <c r="AB827" s="99" t="str">
        <f t="shared" si="135"/>
        <v>05/16/2025 7:28 AM</v>
      </c>
      <c r="AC827" s="100">
        <f t="shared" si="136"/>
        <v>45796.48369212963</v>
      </c>
      <c r="AD827" s="100" t="str">
        <f t="shared" si="137"/>
        <v>Approved On Time</v>
      </c>
      <c r="AE827" s="101">
        <f t="shared" si="138"/>
        <v>2</v>
      </c>
      <c r="AF827" s="124" t="str">
        <f t="shared" si="139"/>
        <v/>
      </c>
      <c r="AG827" s="101" t="str">
        <f t="shared" si="140"/>
        <v>9000 100A - PROJECT MANAGER ENGINEER</v>
      </c>
      <c r="AH827" s="101" t="str">
        <f t="shared" si="141"/>
        <v>210073 - Bikhyat Adhikari</v>
      </c>
      <c r="AI827" s="102" t="str">
        <f t="shared" si="142"/>
        <v/>
      </c>
    </row>
    <row r="828" spans="1:35" ht="15.75" x14ac:dyDescent="0.25">
      <c r="A828" s="153">
        <v>604973</v>
      </c>
      <c r="B828" s="153" t="s">
        <v>977</v>
      </c>
      <c r="C828" s="153" t="s">
        <v>978</v>
      </c>
      <c r="D828" s="153" t="s">
        <v>110</v>
      </c>
      <c r="E828" s="153" t="s">
        <v>111</v>
      </c>
      <c r="F828" s="153" t="s">
        <v>57</v>
      </c>
      <c r="G828" s="153" t="s">
        <v>579</v>
      </c>
      <c r="H828" s="153" t="s">
        <v>558</v>
      </c>
      <c r="I828" s="153">
        <v>5</v>
      </c>
      <c r="J828" s="154">
        <v>45793</v>
      </c>
      <c r="K828" s="153" t="s">
        <v>91</v>
      </c>
      <c r="L828" s="153"/>
      <c r="M828" s="153" t="s">
        <v>128</v>
      </c>
      <c r="N828" s="153" t="s">
        <v>64</v>
      </c>
      <c r="O828" s="153" t="s">
        <v>129</v>
      </c>
      <c r="P828" s="153" t="s">
        <v>3824</v>
      </c>
      <c r="Q828" s="153"/>
      <c r="R828" s="153" t="s">
        <v>50</v>
      </c>
      <c r="S828" s="153" t="s">
        <v>887</v>
      </c>
      <c r="T828" s="153" t="s">
        <v>3825</v>
      </c>
      <c r="U828" s="138"/>
      <c r="V828" s="138"/>
      <c r="W828" s="138"/>
      <c r="X828" s="97" t="str">
        <f t="shared" si="132"/>
        <v>2024-019 - Tarrant VA Bridge Rehab</v>
      </c>
      <c r="Y828" s="97" t="str">
        <f>IFERROR(VLOOKUP($D828,PM!$A:$H,2,FALSE),"")</f>
        <v>Bikhyat Adhikari</v>
      </c>
      <c r="Z828" s="98">
        <f t="shared" si="133"/>
        <v>45793</v>
      </c>
      <c r="AA828" s="98" t="str">
        <f t="shared" si="134"/>
        <v>Friday</v>
      </c>
      <c r="AB828" s="99" t="str">
        <f t="shared" si="135"/>
        <v>05/16/2025 9:40 PM</v>
      </c>
      <c r="AC828" s="100">
        <f t="shared" si="136"/>
        <v>45796.483912037038</v>
      </c>
      <c r="AD828" s="100" t="str">
        <f t="shared" si="137"/>
        <v>Approved On Time</v>
      </c>
      <c r="AE828" s="101">
        <f t="shared" si="138"/>
        <v>5</v>
      </c>
      <c r="AF828" s="124" t="str">
        <f t="shared" si="139"/>
        <v/>
      </c>
      <c r="AG828" s="101" t="str">
        <f t="shared" si="140"/>
        <v>502 6001B - TRAFF Ragle Main</v>
      </c>
      <c r="AH828" s="101" t="str">
        <f t="shared" si="141"/>
        <v>240821 - Jose R. Jaquez Rodriguez</v>
      </c>
      <c r="AI828" s="102" t="str">
        <f t="shared" si="142"/>
        <v>Roberto Lumbreras's Crew</v>
      </c>
    </row>
    <row r="829" spans="1:35" ht="15.75" x14ac:dyDescent="0.25">
      <c r="A829" s="153">
        <v>604119</v>
      </c>
      <c r="B829" s="153" t="s">
        <v>977</v>
      </c>
      <c r="C829" s="153" t="s">
        <v>978</v>
      </c>
      <c r="D829" s="153" t="s">
        <v>110</v>
      </c>
      <c r="E829" s="153" t="s">
        <v>111</v>
      </c>
      <c r="F829" s="153" t="s">
        <v>57</v>
      </c>
      <c r="G829" s="153" t="s">
        <v>579</v>
      </c>
      <c r="H829" s="153" t="s">
        <v>558</v>
      </c>
      <c r="I829" s="153">
        <v>2</v>
      </c>
      <c r="J829" s="154">
        <v>45791</v>
      </c>
      <c r="K829" s="153" t="s">
        <v>91</v>
      </c>
      <c r="L829" s="153"/>
      <c r="M829" s="153" t="s">
        <v>128</v>
      </c>
      <c r="N829" s="153" t="s">
        <v>64</v>
      </c>
      <c r="O829" s="153" t="s">
        <v>129</v>
      </c>
      <c r="P829" s="153" t="s">
        <v>2583</v>
      </c>
      <c r="Q829" s="153"/>
      <c r="R829" s="153" t="s">
        <v>50</v>
      </c>
      <c r="S829" s="153" t="s">
        <v>887</v>
      </c>
      <c r="T829" s="153" t="s">
        <v>2815</v>
      </c>
      <c r="U829" s="138"/>
      <c r="V829" s="138"/>
      <c r="W829" s="138"/>
      <c r="X829" s="97" t="str">
        <f t="shared" si="132"/>
        <v>2024-019 - Tarrant VA Bridge Rehab</v>
      </c>
      <c r="Y829" s="97" t="str">
        <f>IFERROR(VLOOKUP($D829,PM!$A:$H,2,FALSE),"")</f>
        <v>Bikhyat Adhikari</v>
      </c>
      <c r="Z829" s="98">
        <f t="shared" si="133"/>
        <v>45791</v>
      </c>
      <c r="AA829" s="98" t="str">
        <f t="shared" si="134"/>
        <v>Wednesday</v>
      </c>
      <c r="AB829" s="99" t="str">
        <f t="shared" si="135"/>
        <v>05/15/2025 1:39 AM</v>
      </c>
      <c r="AC829" s="100">
        <f t="shared" si="136"/>
        <v>45792.530798611115</v>
      </c>
      <c r="AD829" s="100" t="str">
        <f t="shared" si="137"/>
        <v>Approved On Time</v>
      </c>
      <c r="AE829" s="101">
        <f t="shared" si="138"/>
        <v>2</v>
      </c>
      <c r="AF829" s="124" t="str">
        <f t="shared" si="139"/>
        <v/>
      </c>
      <c r="AG829" s="101" t="str">
        <f t="shared" si="140"/>
        <v>502 6001B - TRAFF Ragle Main</v>
      </c>
      <c r="AH829" s="101" t="str">
        <f t="shared" si="141"/>
        <v>240821 - Jose R. Jaquez Rodriguez</v>
      </c>
      <c r="AI829" s="102" t="str">
        <f t="shared" si="142"/>
        <v>Roberto Lumbreras's Crew</v>
      </c>
    </row>
    <row r="830" spans="1:35" ht="15.75" x14ac:dyDescent="0.25">
      <c r="A830" s="153">
        <v>603706</v>
      </c>
      <c r="B830" s="153" t="s">
        <v>977</v>
      </c>
      <c r="C830" s="153" t="s">
        <v>978</v>
      </c>
      <c r="D830" s="153" t="s">
        <v>110</v>
      </c>
      <c r="E830" s="153" t="s">
        <v>111</v>
      </c>
      <c r="F830" s="153" t="s">
        <v>57</v>
      </c>
      <c r="G830" s="153" t="s">
        <v>579</v>
      </c>
      <c r="H830" s="153" t="s">
        <v>558</v>
      </c>
      <c r="I830" s="153">
        <v>8.5</v>
      </c>
      <c r="J830" s="154">
        <v>45790</v>
      </c>
      <c r="K830" s="153" t="s">
        <v>91</v>
      </c>
      <c r="L830" s="153"/>
      <c r="M830" s="153" t="s">
        <v>128</v>
      </c>
      <c r="N830" s="153" t="s">
        <v>64</v>
      </c>
      <c r="O830" s="153" t="s">
        <v>129</v>
      </c>
      <c r="P830" s="153" t="s">
        <v>1928</v>
      </c>
      <c r="Q830" s="153"/>
      <c r="R830" s="153" t="s">
        <v>50</v>
      </c>
      <c r="S830" s="153" t="s">
        <v>887</v>
      </c>
      <c r="T830" s="153" t="s">
        <v>2175</v>
      </c>
      <c r="U830" s="138"/>
      <c r="V830" s="138"/>
      <c r="W830" s="138"/>
      <c r="X830" s="97" t="str">
        <f t="shared" si="132"/>
        <v>2024-019 - Tarrant VA Bridge Rehab</v>
      </c>
      <c r="Y830" s="97" t="str">
        <f>IFERROR(VLOOKUP($D830,PM!$A:$H,2,FALSE),"")</f>
        <v>Bikhyat Adhikari</v>
      </c>
      <c r="Z830" s="98">
        <f t="shared" si="133"/>
        <v>45790</v>
      </c>
      <c r="AA830" s="98" t="str">
        <f t="shared" si="134"/>
        <v>Tuesday</v>
      </c>
      <c r="AB830" s="99" t="str">
        <f t="shared" si="135"/>
        <v>05/14/2025 6:27 AM</v>
      </c>
      <c r="AC830" s="100">
        <f t="shared" si="136"/>
        <v>45791.548460648148</v>
      </c>
      <c r="AD830" s="100" t="str">
        <f t="shared" si="137"/>
        <v>Approved On Time</v>
      </c>
      <c r="AE830" s="101">
        <f t="shared" si="138"/>
        <v>8.5</v>
      </c>
      <c r="AF830" s="124" t="str">
        <f t="shared" si="139"/>
        <v/>
      </c>
      <c r="AG830" s="101" t="str">
        <f t="shared" si="140"/>
        <v>502 6001B - TRAFF Ragle Main</v>
      </c>
      <c r="AH830" s="101" t="str">
        <f t="shared" si="141"/>
        <v>240821 - Jose R. Jaquez Rodriguez</v>
      </c>
      <c r="AI830" s="102" t="str">
        <f t="shared" si="142"/>
        <v>Roberto Lumbreras's Crew</v>
      </c>
    </row>
    <row r="831" spans="1:35" ht="15.75" x14ac:dyDescent="0.25">
      <c r="A831" s="153">
        <v>603705</v>
      </c>
      <c r="B831" s="153" t="s">
        <v>931</v>
      </c>
      <c r="C831" s="153" t="s">
        <v>932</v>
      </c>
      <c r="D831" s="153" t="s">
        <v>110</v>
      </c>
      <c r="E831" s="153" t="s">
        <v>111</v>
      </c>
      <c r="F831" s="153" t="s">
        <v>57</v>
      </c>
      <c r="G831" s="153" t="s">
        <v>579</v>
      </c>
      <c r="H831" s="153" t="s">
        <v>558</v>
      </c>
      <c r="I831" s="153">
        <v>7</v>
      </c>
      <c r="J831" s="154">
        <v>45790</v>
      </c>
      <c r="K831" s="153" t="s">
        <v>91</v>
      </c>
      <c r="L831" s="153"/>
      <c r="M831" s="153" t="s">
        <v>128</v>
      </c>
      <c r="N831" s="153" t="s">
        <v>64</v>
      </c>
      <c r="O831" s="153" t="s">
        <v>129</v>
      </c>
      <c r="P831" s="153" t="s">
        <v>1928</v>
      </c>
      <c r="Q831" s="153"/>
      <c r="R831" s="153" t="s">
        <v>50</v>
      </c>
      <c r="S831" s="153" t="s">
        <v>887</v>
      </c>
      <c r="T831" s="153" t="s">
        <v>2176</v>
      </c>
      <c r="U831" s="138"/>
      <c r="V831" s="138"/>
      <c r="W831" s="138"/>
      <c r="X831" s="97" t="str">
        <f t="shared" si="132"/>
        <v>2024-019 - Tarrant VA Bridge Rehab</v>
      </c>
      <c r="Y831" s="97" t="str">
        <f>IFERROR(VLOOKUP($D831,PM!$A:$H,2,FALSE),"")</f>
        <v>Bikhyat Adhikari</v>
      </c>
      <c r="Z831" s="98">
        <f t="shared" si="133"/>
        <v>45790</v>
      </c>
      <c r="AA831" s="98" t="str">
        <f t="shared" si="134"/>
        <v>Tuesday</v>
      </c>
      <c r="AB831" s="99" t="str">
        <f t="shared" si="135"/>
        <v>05/14/2025 6:27 AM</v>
      </c>
      <c r="AC831" s="100">
        <f t="shared" si="136"/>
        <v>45791.548460648148</v>
      </c>
      <c r="AD831" s="100" t="str">
        <f t="shared" si="137"/>
        <v>Approved On Time</v>
      </c>
      <c r="AE831" s="101">
        <f t="shared" si="138"/>
        <v>7</v>
      </c>
      <c r="AF831" s="124" t="str">
        <f t="shared" si="139"/>
        <v/>
      </c>
      <c r="AG831" s="101" t="str">
        <f t="shared" si="140"/>
        <v>502 6001B - TRAFF Ragle Main</v>
      </c>
      <c r="AH831" s="101" t="str">
        <f t="shared" si="141"/>
        <v>240494 - Juan B. Hernandez</v>
      </c>
      <c r="AI831" s="102" t="str">
        <f t="shared" si="142"/>
        <v>Roberto Lumbreras's Crew</v>
      </c>
    </row>
    <row r="832" spans="1:35" ht="15.75" x14ac:dyDescent="0.25">
      <c r="A832" s="153">
        <v>604974</v>
      </c>
      <c r="B832" s="153" t="s">
        <v>812</v>
      </c>
      <c r="C832" s="153" t="s">
        <v>813</v>
      </c>
      <c r="D832" s="153" t="s">
        <v>110</v>
      </c>
      <c r="E832" s="153" t="s">
        <v>111</v>
      </c>
      <c r="F832" s="153" t="s">
        <v>57</v>
      </c>
      <c r="G832" s="153" t="s">
        <v>579</v>
      </c>
      <c r="H832" s="153" t="s">
        <v>558</v>
      </c>
      <c r="I832" s="153">
        <v>5</v>
      </c>
      <c r="J832" s="154">
        <v>45793</v>
      </c>
      <c r="K832" s="153" t="s">
        <v>91</v>
      </c>
      <c r="L832" s="153"/>
      <c r="M832" s="153" t="s">
        <v>128</v>
      </c>
      <c r="N832" s="153" t="s">
        <v>64</v>
      </c>
      <c r="O832" s="153" t="s">
        <v>129</v>
      </c>
      <c r="P832" s="153" t="s">
        <v>3826</v>
      </c>
      <c r="Q832" s="153"/>
      <c r="R832" s="153" t="s">
        <v>50</v>
      </c>
      <c r="S832" s="153" t="s">
        <v>887</v>
      </c>
      <c r="T832" s="153" t="s">
        <v>3827</v>
      </c>
      <c r="U832" s="138"/>
      <c r="V832" s="138"/>
      <c r="W832" s="138"/>
      <c r="X832" s="97" t="str">
        <f t="shared" si="132"/>
        <v>2024-019 - Tarrant VA Bridge Rehab</v>
      </c>
      <c r="Y832" s="97" t="str">
        <f>IFERROR(VLOOKUP($D832,PM!$A:$H,2,FALSE),"")</f>
        <v>Bikhyat Adhikari</v>
      </c>
      <c r="Z832" s="98">
        <f t="shared" si="133"/>
        <v>45793</v>
      </c>
      <c r="AA832" s="98" t="str">
        <f t="shared" si="134"/>
        <v>Friday</v>
      </c>
      <c r="AB832" s="99" t="str">
        <f t="shared" si="135"/>
        <v>05/16/2025 9:44 PM</v>
      </c>
      <c r="AC832" s="100">
        <f t="shared" si="136"/>
        <v>45796.48364583333</v>
      </c>
      <c r="AD832" s="100" t="str">
        <f t="shared" si="137"/>
        <v>Approved On Time</v>
      </c>
      <c r="AE832" s="101">
        <f t="shared" si="138"/>
        <v>5</v>
      </c>
      <c r="AF832" s="124" t="str">
        <f t="shared" si="139"/>
        <v/>
      </c>
      <c r="AG832" s="101" t="str">
        <f t="shared" si="140"/>
        <v>502 6001B - TRAFF Ragle Main</v>
      </c>
      <c r="AH832" s="101" t="str">
        <f t="shared" si="141"/>
        <v>240612 - Anthony I. Ibe</v>
      </c>
      <c r="AI832" s="102" t="str">
        <f t="shared" si="142"/>
        <v>Roberto Lumbreras's Crew</v>
      </c>
    </row>
    <row r="833" spans="1:35" ht="15.75" x14ac:dyDescent="0.25">
      <c r="A833" s="153">
        <v>604114</v>
      </c>
      <c r="B833" s="153" t="s">
        <v>812</v>
      </c>
      <c r="C833" s="153" t="s">
        <v>813</v>
      </c>
      <c r="D833" s="153" t="s">
        <v>110</v>
      </c>
      <c r="E833" s="153" t="s">
        <v>111</v>
      </c>
      <c r="F833" s="153" t="s">
        <v>57</v>
      </c>
      <c r="G833" s="153" t="s">
        <v>579</v>
      </c>
      <c r="H833" s="153" t="s">
        <v>558</v>
      </c>
      <c r="I833" s="153">
        <v>2</v>
      </c>
      <c r="J833" s="154">
        <v>45791</v>
      </c>
      <c r="K833" s="153" t="s">
        <v>91</v>
      </c>
      <c r="L833" s="153"/>
      <c r="M833" s="153" t="s">
        <v>128</v>
      </c>
      <c r="N833" s="153" t="s">
        <v>64</v>
      </c>
      <c r="O833" s="153" t="s">
        <v>129</v>
      </c>
      <c r="P833" s="153" t="s">
        <v>2575</v>
      </c>
      <c r="Q833" s="153"/>
      <c r="R833" s="153" t="s">
        <v>50</v>
      </c>
      <c r="S833" s="153" t="s">
        <v>887</v>
      </c>
      <c r="T833" s="153" t="s">
        <v>2816</v>
      </c>
      <c r="U833" s="138"/>
      <c r="V833" s="138"/>
      <c r="W833" s="138"/>
      <c r="X833" s="97" t="str">
        <f t="shared" si="132"/>
        <v>2024-019 - Tarrant VA Bridge Rehab</v>
      </c>
      <c r="Y833" s="97" t="str">
        <f>IFERROR(VLOOKUP($D833,PM!$A:$H,2,FALSE),"")</f>
        <v>Bikhyat Adhikari</v>
      </c>
      <c r="Z833" s="98">
        <f t="shared" si="133"/>
        <v>45791</v>
      </c>
      <c r="AA833" s="98" t="str">
        <f t="shared" si="134"/>
        <v>Wednesday</v>
      </c>
      <c r="AB833" s="99" t="str">
        <f t="shared" si="135"/>
        <v>05/15/2025 1:34 AM</v>
      </c>
      <c r="AC833" s="100">
        <f t="shared" si="136"/>
        <v>45792.530798611115</v>
      </c>
      <c r="AD833" s="100" t="str">
        <f t="shared" si="137"/>
        <v>Approved On Time</v>
      </c>
      <c r="AE833" s="101">
        <f t="shared" si="138"/>
        <v>2</v>
      </c>
      <c r="AF833" s="124" t="str">
        <f t="shared" si="139"/>
        <v/>
      </c>
      <c r="AG833" s="101" t="str">
        <f t="shared" si="140"/>
        <v>502 6001B - TRAFF Ragle Main</v>
      </c>
      <c r="AH833" s="101" t="str">
        <f t="shared" si="141"/>
        <v>240612 - Anthony I. Ibe</v>
      </c>
      <c r="AI833" s="102" t="str">
        <f t="shared" si="142"/>
        <v>Roberto Lumbreras's Crew</v>
      </c>
    </row>
    <row r="834" spans="1:35" ht="15.75" x14ac:dyDescent="0.25">
      <c r="A834" s="153">
        <v>603262</v>
      </c>
      <c r="B834" s="153" t="s">
        <v>812</v>
      </c>
      <c r="C834" s="153" t="s">
        <v>813</v>
      </c>
      <c r="D834" s="153" t="s">
        <v>110</v>
      </c>
      <c r="E834" s="153" t="s">
        <v>111</v>
      </c>
      <c r="F834" s="153" t="s">
        <v>57</v>
      </c>
      <c r="G834" s="153" t="s">
        <v>579</v>
      </c>
      <c r="H834" s="153" t="s">
        <v>558</v>
      </c>
      <c r="I834" s="153">
        <v>5</v>
      </c>
      <c r="J834" s="154">
        <v>45789</v>
      </c>
      <c r="K834" s="153" t="s">
        <v>91</v>
      </c>
      <c r="L834" s="153"/>
      <c r="M834" s="153" t="s">
        <v>128</v>
      </c>
      <c r="N834" s="153" t="s">
        <v>64</v>
      </c>
      <c r="O834" s="153" t="s">
        <v>129</v>
      </c>
      <c r="P834" s="153" t="s">
        <v>1256</v>
      </c>
      <c r="Q834" s="153"/>
      <c r="R834" s="153" t="s">
        <v>50</v>
      </c>
      <c r="S834" s="153" t="s">
        <v>887</v>
      </c>
      <c r="T834" s="153" t="s">
        <v>1519</v>
      </c>
      <c r="U834" s="138"/>
      <c r="V834" s="138"/>
      <c r="W834" s="138"/>
      <c r="X834" s="97" t="str">
        <f t="shared" si="132"/>
        <v>2024-019 - Tarrant VA Bridge Rehab</v>
      </c>
      <c r="Y834" s="97" t="str">
        <f>IFERROR(VLOOKUP($D834,PM!$A:$H,2,FALSE),"")</f>
        <v>Bikhyat Adhikari</v>
      </c>
      <c r="Z834" s="98">
        <f t="shared" si="133"/>
        <v>45789</v>
      </c>
      <c r="AA834" s="98" t="str">
        <f t="shared" si="134"/>
        <v>Monday</v>
      </c>
      <c r="AB834" s="99" t="str">
        <f t="shared" si="135"/>
        <v>05/13/2025 6:21 AM</v>
      </c>
      <c r="AC834" s="100">
        <f t="shared" si="136"/>
        <v>45790.520208333335</v>
      </c>
      <c r="AD834" s="100" t="str">
        <f t="shared" si="137"/>
        <v>Approved On Time</v>
      </c>
      <c r="AE834" s="101">
        <f t="shared" si="138"/>
        <v>5</v>
      </c>
      <c r="AF834" s="124" t="str">
        <f t="shared" si="139"/>
        <v/>
      </c>
      <c r="AG834" s="101" t="str">
        <f t="shared" si="140"/>
        <v>502 6001B - TRAFF Ragle Main</v>
      </c>
      <c r="AH834" s="101" t="str">
        <f t="shared" si="141"/>
        <v>240612 - Anthony I. Ibe</v>
      </c>
      <c r="AI834" s="102" t="str">
        <f t="shared" si="142"/>
        <v>Roberto Lumbreras's Crew</v>
      </c>
    </row>
    <row r="835" spans="1:35" ht="15.75" x14ac:dyDescent="0.25">
      <c r="A835" s="153">
        <v>604122</v>
      </c>
      <c r="B835" s="153" t="s">
        <v>1952</v>
      </c>
      <c r="C835" s="153" t="s">
        <v>1953</v>
      </c>
      <c r="D835" s="153" t="s">
        <v>110</v>
      </c>
      <c r="E835" s="153" t="s">
        <v>111</v>
      </c>
      <c r="F835" s="153" t="s">
        <v>57</v>
      </c>
      <c r="G835" s="153" t="s">
        <v>579</v>
      </c>
      <c r="H835" s="153" t="s">
        <v>558</v>
      </c>
      <c r="I835" s="153">
        <v>5</v>
      </c>
      <c r="J835" s="154">
        <v>45791</v>
      </c>
      <c r="K835" s="153" t="s">
        <v>91</v>
      </c>
      <c r="L835" s="153"/>
      <c r="M835" s="153" t="s">
        <v>128</v>
      </c>
      <c r="N835" s="153" t="s">
        <v>64</v>
      </c>
      <c r="O835" s="153" t="s">
        <v>129</v>
      </c>
      <c r="P835" s="153" t="s">
        <v>2579</v>
      </c>
      <c r="Q835" s="153"/>
      <c r="R835" s="153" t="s">
        <v>50</v>
      </c>
      <c r="S835" s="153" t="s">
        <v>887</v>
      </c>
      <c r="T835" s="153" t="s">
        <v>2817</v>
      </c>
      <c r="U835" s="138"/>
      <c r="V835" s="138"/>
      <c r="W835" s="138"/>
      <c r="X835" s="97" t="str">
        <f t="shared" si="132"/>
        <v>2024-019 - Tarrant VA Bridge Rehab</v>
      </c>
      <c r="Y835" s="97" t="str">
        <f>IFERROR(VLOOKUP($D835,PM!$A:$H,2,FALSE),"")</f>
        <v>Bikhyat Adhikari</v>
      </c>
      <c r="Z835" s="98">
        <f t="shared" si="133"/>
        <v>45791</v>
      </c>
      <c r="AA835" s="98" t="str">
        <f t="shared" si="134"/>
        <v>Wednesday</v>
      </c>
      <c r="AB835" s="99" t="str">
        <f t="shared" si="135"/>
        <v>05/15/2025 1:45 AM</v>
      </c>
      <c r="AC835" s="100">
        <f t="shared" si="136"/>
        <v>45792.530798611115</v>
      </c>
      <c r="AD835" s="100" t="str">
        <f t="shared" si="137"/>
        <v>Approved On Time</v>
      </c>
      <c r="AE835" s="101">
        <f t="shared" si="138"/>
        <v>5</v>
      </c>
      <c r="AF835" s="124" t="str">
        <f t="shared" si="139"/>
        <v/>
      </c>
      <c r="AG835" s="101" t="str">
        <f t="shared" si="140"/>
        <v>502 6001B - TRAFF Ragle Main</v>
      </c>
      <c r="AH835" s="101" t="str">
        <f t="shared" si="141"/>
        <v>240263 - Ernest S. Lemon Jr</v>
      </c>
      <c r="AI835" s="102" t="str">
        <f t="shared" si="142"/>
        <v>Roberto Lumbreras's Crew</v>
      </c>
    </row>
    <row r="836" spans="1:35" ht="15.75" x14ac:dyDescent="0.25">
      <c r="A836" s="153">
        <v>604980</v>
      </c>
      <c r="B836" s="153" t="s">
        <v>1952</v>
      </c>
      <c r="C836" s="153" t="s">
        <v>1953</v>
      </c>
      <c r="D836" s="153" t="s">
        <v>110</v>
      </c>
      <c r="E836" s="153" t="s">
        <v>111</v>
      </c>
      <c r="F836" s="153" t="s">
        <v>57</v>
      </c>
      <c r="G836" s="153" t="s">
        <v>579</v>
      </c>
      <c r="H836" s="153" t="s">
        <v>558</v>
      </c>
      <c r="I836" s="153">
        <v>8.5</v>
      </c>
      <c r="J836" s="154">
        <v>45793</v>
      </c>
      <c r="K836" s="153" t="s">
        <v>91</v>
      </c>
      <c r="L836" s="153"/>
      <c r="M836" s="153" t="s">
        <v>128</v>
      </c>
      <c r="N836" s="153" t="s">
        <v>64</v>
      </c>
      <c r="O836" s="153" t="s">
        <v>129</v>
      </c>
      <c r="P836" s="153" t="s">
        <v>3617</v>
      </c>
      <c r="Q836" s="153"/>
      <c r="R836" s="153" t="s">
        <v>50</v>
      </c>
      <c r="S836" s="153" t="s">
        <v>887</v>
      </c>
      <c r="T836" s="153" t="s">
        <v>3828</v>
      </c>
      <c r="U836" s="138"/>
      <c r="V836" s="138"/>
      <c r="W836" s="138"/>
      <c r="X836" s="97" t="str">
        <f t="shared" si="132"/>
        <v>2024-019 - Tarrant VA Bridge Rehab</v>
      </c>
      <c r="Y836" s="97" t="str">
        <f>IFERROR(VLOOKUP($D836,PM!$A:$H,2,FALSE),"")</f>
        <v>Bikhyat Adhikari</v>
      </c>
      <c r="Z836" s="98">
        <f t="shared" si="133"/>
        <v>45793</v>
      </c>
      <c r="AA836" s="98" t="str">
        <f t="shared" si="134"/>
        <v>Friday</v>
      </c>
      <c r="AB836" s="99" t="str">
        <f t="shared" si="135"/>
        <v>05/16/2025 9:47 PM</v>
      </c>
      <c r="AC836" s="100">
        <f t="shared" si="136"/>
        <v>45796.483738425923</v>
      </c>
      <c r="AD836" s="100" t="str">
        <f t="shared" si="137"/>
        <v>Approved On Time</v>
      </c>
      <c r="AE836" s="101">
        <f t="shared" si="138"/>
        <v>8.5</v>
      </c>
      <c r="AF836" s="124" t="str">
        <f t="shared" si="139"/>
        <v/>
      </c>
      <c r="AG836" s="101" t="str">
        <f t="shared" si="140"/>
        <v>502 6001B - TRAFF Ragle Main</v>
      </c>
      <c r="AH836" s="101" t="str">
        <f t="shared" si="141"/>
        <v>240263 - Ernest S. Lemon Jr</v>
      </c>
      <c r="AI836" s="102" t="str">
        <f t="shared" si="142"/>
        <v>Roberto Lumbreras's Crew</v>
      </c>
    </row>
    <row r="837" spans="1:35" ht="15.75" x14ac:dyDescent="0.25">
      <c r="A837" s="153">
        <v>604706</v>
      </c>
      <c r="B837" s="153" t="s">
        <v>1952</v>
      </c>
      <c r="C837" s="153" t="s">
        <v>1953</v>
      </c>
      <c r="D837" s="153" t="s">
        <v>110</v>
      </c>
      <c r="E837" s="153" t="s">
        <v>111</v>
      </c>
      <c r="F837" s="153" t="s">
        <v>57</v>
      </c>
      <c r="G837" s="153" t="s">
        <v>579</v>
      </c>
      <c r="H837" s="153" t="s">
        <v>558</v>
      </c>
      <c r="I837" s="153">
        <v>1</v>
      </c>
      <c r="J837" s="154">
        <v>45792</v>
      </c>
      <c r="K837" s="153" t="s">
        <v>91</v>
      </c>
      <c r="L837" s="153"/>
      <c r="M837" s="153" t="s">
        <v>128</v>
      </c>
      <c r="N837" s="153" t="s">
        <v>64</v>
      </c>
      <c r="O837" s="153" t="s">
        <v>129</v>
      </c>
      <c r="P837" s="153" t="s">
        <v>3238</v>
      </c>
      <c r="Q837" s="153"/>
      <c r="R837" s="153" t="s">
        <v>50</v>
      </c>
      <c r="S837" s="153" t="s">
        <v>887</v>
      </c>
      <c r="T837" s="153" t="s">
        <v>3239</v>
      </c>
      <c r="U837" s="138"/>
      <c r="V837" s="138"/>
      <c r="W837" s="138"/>
      <c r="X837" s="97" t="str">
        <f t="shared" si="132"/>
        <v>2024-019 - Tarrant VA Bridge Rehab</v>
      </c>
      <c r="Y837" s="97" t="str">
        <f>IFERROR(VLOOKUP($D837,PM!$A:$H,2,FALSE),"")</f>
        <v>Bikhyat Adhikari</v>
      </c>
      <c r="Z837" s="98">
        <f t="shared" si="133"/>
        <v>45792</v>
      </c>
      <c r="AA837" s="98" t="str">
        <f t="shared" si="134"/>
        <v>Thursday</v>
      </c>
      <c r="AB837" s="99" t="str">
        <f t="shared" si="135"/>
        <v>05/16/2025 7:19 AM</v>
      </c>
      <c r="AC837" s="100">
        <f t="shared" si="136"/>
        <v>45793.516226851854</v>
      </c>
      <c r="AD837" s="100" t="str">
        <f t="shared" si="137"/>
        <v>Approved On Time</v>
      </c>
      <c r="AE837" s="101">
        <f t="shared" si="138"/>
        <v>1</v>
      </c>
      <c r="AF837" s="124" t="str">
        <f t="shared" si="139"/>
        <v/>
      </c>
      <c r="AG837" s="101" t="str">
        <f t="shared" si="140"/>
        <v>502 6001B - TRAFF Ragle Main</v>
      </c>
      <c r="AH837" s="101" t="str">
        <f t="shared" si="141"/>
        <v>240263 - Ernest S. Lemon Jr</v>
      </c>
      <c r="AI837" s="102" t="str">
        <f t="shared" si="142"/>
        <v>Roberto Lumbreras's Crew</v>
      </c>
    </row>
    <row r="838" spans="1:35" ht="15.75" x14ac:dyDescent="0.25">
      <c r="A838" s="153">
        <v>603702</v>
      </c>
      <c r="B838" s="153" t="s">
        <v>1101</v>
      </c>
      <c r="C838" s="153" t="s">
        <v>1102</v>
      </c>
      <c r="D838" s="153" t="s">
        <v>110</v>
      </c>
      <c r="E838" s="153" t="s">
        <v>111</v>
      </c>
      <c r="F838" s="153" t="s">
        <v>57</v>
      </c>
      <c r="G838" s="153" t="s">
        <v>579</v>
      </c>
      <c r="H838" s="153" t="s">
        <v>558</v>
      </c>
      <c r="I838" s="153">
        <v>7</v>
      </c>
      <c r="J838" s="154">
        <v>45790</v>
      </c>
      <c r="K838" s="153" t="s">
        <v>91</v>
      </c>
      <c r="L838" s="153"/>
      <c r="M838" s="153" t="s">
        <v>128</v>
      </c>
      <c r="N838" s="153" t="s">
        <v>64</v>
      </c>
      <c r="O838" s="153" t="s">
        <v>129</v>
      </c>
      <c r="P838" s="153" t="s">
        <v>1950</v>
      </c>
      <c r="Q838" s="153"/>
      <c r="R838" s="153" t="s">
        <v>50</v>
      </c>
      <c r="S838" s="153" t="s">
        <v>887</v>
      </c>
      <c r="T838" s="153" t="s">
        <v>2178</v>
      </c>
      <c r="U838" s="138"/>
      <c r="V838" s="138"/>
      <c r="W838" s="138"/>
      <c r="X838" s="97" t="str">
        <f t="shared" si="132"/>
        <v>2024-019 - Tarrant VA Bridge Rehab</v>
      </c>
      <c r="Y838" s="97" t="str">
        <f>IFERROR(VLOOKUP($D838,PM!$A:$H,2,FALSE),"")</f>
        <v>Bikhyat Adhikari</v>
      </c>
      <c r="Z838" s="98">
        <f t="shared" si="133"/>
        <v>45790</v>
      </c>
      <c r="AA838" s="98" t="str">
        <f t="shared" si="134"/>
        <v>Tuesday</v>
      </c>
      <c r="AB838" s="99" t="str">
        <f t="shared" si="135"/>
        <v>05/14/2025 6:25 AM</v>
      </c>
      <c r="AC838" s="100">
        <f t="shared" si="136"/>
        <v>45791.548460648148</v>
      </c>
      <c r="AD838" s="100" t="str">
        <f t="shared" si="137"/>
        <v>Approved On Time</v>
      </c>
      <c r="AE838" s="101">
        <f t="shared" si="138"/>
        <v>7</v>
      </c>
      <c r="AF838" s="124" t="str">
        <f t="shared" si="139"/>
        <v/>
      </c>
      <c r="AG838" s="101" t="str">
        <f t="shared" si="140"/>
        <v>502 6001B - TRAFF Ragle Main</v>
      </c>
      <c r="AH838" s="101" t="str">
        <f t="shared" si="141"/>
        <v>240664 - Eduardo D. Alvarado</v>
      </c>
      <c r="AI838" s="102" t="str">
        <f t="shared" si="142"/>
        <v>Roberto Lumbreras's Crew</v>
      </c>
    </row>
    <row r="839" spans="1:35" ht="15.75" x14ac:dyDescent="0.25">
      <c r="A839" s="153">
        <v>603252</v>
      </c>
      <c r="B839" s="153" t="s">
        <v>1101</v>
      </c>
      <c r="C839" s="153" t="s">
        <v>1102</v>
      </c>
      <c r="D839" s="153" t="s">
        <v>110</v>
      </c>
      <c r="E839" s="153" t="s">
        <v>111</v>
      </c>
      <c r="F839" s="153" t="s">
        <v>57</v>
      </c>
      <c r="G839" s="153" t="s">
        <v>579</v>
      </c>
      <c r="H839" s="153" t="s">
        <v>558</v>
      </c>
      <c r="I839" s="153">
        <v>3</v>
      </c>
      <c r="J839" s="154">
        <v>45789</v>
      </c>
      <c r="K839" s="153" t="s">
        <v>91</v>
      </c>
      <c r="L839" s="153"/>
      <c r="M839" s="153" t="s">
        <v>128</v>
      </c>
      <c r="N839" s="153" t="s">
        <v>64</v>
      </c>
      <c r="O839" s="153" t="s">
        <v>129</v>
      </c>
      <c r="P839" s="153" t="s">
        <v>1262</v>
      </c>
      <c r="Q839" s="153"/>
      <c r="R839" s="153" t="s">
        <v>50</v>
      </c>
      <c r="S839" s="153" t="s">
        <v>887</v>
      </c>
      <c r="T839" s="153" t="s">
        <v>1520</v>
      </c>
      <c r="U839" s="138"/>
      <c r="V839" s="138"/>
      <c r="W839" s="138"/>
      <c r="X839" s="97" t="str">
        <f t="shared" ref="X839:X902" si="143">$D839&amp;" - "&amp;$E839</f>
        <v>2024-019 - Tarrant VA Bridge Rehab</v>
      </c>
      <c r="Y839" s="97" t="str">
        <f>IFERROR(VLOOKUP($D839,PM!$A:$H,2,FALSE),"")</f>
        <v>Bikhyat Adhikari</v>
      </c>
      <c r="Z839" s="98">
        <f t="shared" ref="Z839:Z902" si="144">$J839</f>
        <v>45789</v>
      </c>
      <c r="AA839" s="98" t="str">
        <f t="shared" ref="AA839:AA902" si="145">TEXT($J839,"dddd")</f>
        <v>Monday</v>
      </c>
      <c r="AB839" s="99" t="str">
        <f t="shared" ref="AB839:AB902" si="146">TEXT(DATE(MID($P839,7,4), LEFT($P839,2), MID($P839,4,2)) + TIME(LEFT(MID($P839,13,5),2), RIGHT(MID($P839,13,5),2), 0), "MM/DD/YYYY h:mm AM/PM")</f>
        <v>05/13/2025 6:18 AM</v>
      </c>
      <c r="AC839" s="100">
        <f t="shared" ref="AC839:AC902" si="147">IFERROR(DATE(LEFT($T839,4), MID($T839,6,2), MID($T839,9,2)) + TIME(MID($T839,12,2), MID($T839,15,2), MID($T839,18,2)),"")</f>
        <v>45790.520243055558</v>
      </c>
      <c r="AD839" s="100" t="str">
        <f t="shared" ref="AD839:AD902" si="148">IF(OR($AB839="1/1/01 12:00 AM", $AB839=""), "Not Approved", IF(VALUE($AB839) &lt;= (VALUE($AC839) + 1 + TIME(9, 0, 0)), "Approved On Time", "Not Approved On Time"))</f>
        <v>Approved On Time</v>
      </c>
      <c r="AE839" s="101">
        <f t="shared" ref="AE839:AE902" si="149">$I839</f>
        <v>3</v>
      </c>
      <c r="AF839" s="124" t="str">
        <f t="shared" ref="AF839:AF902" si="150">IF(SUMIF($X$6:$X$2297, "*", $AI$6:$AI$2297) &gt; 0, SUMIFS($AI$6:$AI$2297, $X$6:$X$2297, "Approved On Time") / SUMIF($X$6:$X$2297, "*", $AI$6:$AI$2297), "")</f>
        <v/>
      </c>
      <c r="AG839" s="101" t="str">
        <f t="shared" ref="AG839:AG902" si="151">$F839&amp;" - "&amp;G839</f>
        <v>502 6001B - TRAFF Ragle Main</v>
      </c>
      <c r="AH839" s="101" t="str">
        <f t="shared" ref="AH839:AH902" si="152">$B839&amp;" - "&amp;$C839</f>
        <v>240664 - Eduardo D. Alvarado</v>
      </c>
      <c r="AI839" s="102" t="str">
        <f t="shared" ref="AI839:AI902" si="153">IF($M839="","",$M839)</f>
        <v>Roberto Lumbreras's Crew</v>
      </c>
    </row>
    <row r="840" spans="1:35" ht="15.75" x14ac:dyDescent="0.25">
      <c r="A840" s="153">
        <v>605443</v>
      </c>
      <c r="B840" s="153" t="s">
        <v>1164</v>
      </c>
      <c r="C840" s="153" t="s">
        <v>1165</v>
      </c>
      <c r="D840" s="153" t="s">
        <v>110</v>
      </c>
      <c r="E840" s="153" t="s">
        <v>111</v>
      </c>
      <c r="F840" s="153" t="s">
        <v>57</v>
      </c>
      <c r="G840" s="153" t="s">
        <v>579</v>
      </c>
      <c r="H840" s="153" t="s">
        <v>558</v>
      </c>
      <c r="I840" s="153">
        <v>4</v>
      </c>
      <c r="J840" s="154">
        <v>45792</v>
      </c>
      <c r="K840" s="153" t="s">
        <v>91</v>
      </c>
      <c r="L840" s="153"/>
      <c r="M840" s="153" t="s">
        <v>128</v>
      </c>
      <c r="N840" s="153" t="s">
        <v>64</v>
      </c>
      <c r="O840" s="153" t="s">
        <v>129</v>
      </c>
      <c r="P840" s="153" t="s">
        <v>3562</v>
      </c>
      <c r="Q840" s="153"/>
      <c r="R840" s="153" t="s">
        <v>50</v>
      </c>
      <c r="S840" s="153" t="s">
        <v>887</v>
      </c>
      <c r="T840" s="153" t="s">
        <v>3829</v>
      </c>
      <c r="U840" s="138"/>
      <c r="V840" s="138"/>
      <c r="W840" s="138"/>
      <c r="X840" s="97" t="str">
        <f t="shared" si="143"/>
        <v>2024-019 - Tarrant VA Bridge Rehab</v>
      </c>
      <c r="Y840" s="97" t="str">
        <f>IFERROR(VLOOKUP($D840,PM!$A:$H,2,FALSE),"")</f>
        <v>Bikhyat Adhikari</v>
      </c>
      <c r="Z840" s="98">
        <f t="shared" si="144"/>
        <v>45792</v>
      </c>
      <c r="AA840" s="98" t="str">
        <f t="shared" si="145"/>
        <v>Thursday</v>
      </c>
      <c r="AB840" s="99" t="str">
        <f t="shared" si="146"/>
        <v>05/19/2025 3:14 AM</v>
      </c>
      <c r="AC840" s="100">
        <f t="shared" si="147"/>
        <v>45796.484050925923</v>
      </c>
      <c r="AD840" s="100" t="str">
        <f t="shared" si="148"/>
        <v>Approved On Time</v>
      </c>
      <c r="AE840" s="101">
        <f t="shared" si="149"/>
        <v>4</v>
      </c>
      <c r="AF840" s="124" t="str">
        <f t="shared" si="150"/>
        <v/>
      </c>
      <c r="AG840" s="101" t="str">
        <f t="shared" si="151"/>
        <v>502 6001B - TRAFF Ragle Main</v>
      </c>
      <c r="AH840" s="101" t="str">
        <f t="shared" si="152"/>
        <v>240255 - Juan M. Luevano</v>
      </c>
      <c r="AI840" s="102" t="str">
        <f t="shared" si="153"/>
        <v>Roberto Lumbreras's Crew</v>
      </c>
    </row>
    <row r="841" spans="1:35" ht="15.75" x14ac:dyDescent="0.25">
      <c r="A841" s="153">
        <v>605444</v>
      </c>
      <c r="B841" s="153" t="s">
        <v>1164</v>
      </c>
      <c r="C841" s="153" t="s">
        <v>1165</v>
      </c>
      <c r="D841" s="153" t="s">
        <v>110</v>
      </c>
      <c r="E841" s="153" t="s">
        <v>111</v>
      </c>
      <c r="F841" s="153" t="s">
        <v>57</v>
      </c>
      <c r="G841" s="153" t="s">
        <v>579</v>
      </c>
      <c r="H841" s="153" t="s">
        <v>558</v>
      </c>
      <c r="I841" s="153">
        <v>4</v>
      </c>
      <c r="J841" s="154">
        <v>45793</v>
      </c>
      <c r="K841" s="153" t="s">
        <v>91</v>
      </c>
      <c r="L841" s="153"/>
      <c r="M841" s="153" t="s">
        <v>128</v>
      </c>
      <c r="N841" s="153" t="s">
        <v>64</v>
      </c>
      <c r="O841" s="153" t="s">
        <v>129</v>
      </c>
      <c r="P841" s="153" t="s">
        <v>3830</v>
      </c>
      <c r="Q841" s="153"/>
      <c r="R841" s="153" t="s">
        <v>50</v>
      </c>
      <c r="S841" s="153" t="s">
        <v>887</v>
      </c>
      <c r="T841" s="153" t="s">
        <v>3831</v>
      </c>
      <c r="U841" s="138"/>
      <c r="V841" s="138"/>
      <c r="W841" s="138"/>
      <c r="X841" s="97" t="str">
        <f t="shared" si="143"/>
        <v>2024-019 - Tarrant VA Bridge Rehab</v>
      </c>
      <c r="Y841" s="97" t="str">
        <f>IFERROR(VLOOKUP($D841,PM!$A:$H,2,FALSE),"")</f>
        <v>Bikhyat Adhikari</v>
      </c>
      <c r="Z841" s="98">
        <f t="shared" si="144"/>
        <v>45793</v>
      </c>
      <c r="AA841" s="98" t="str">
        <f t="shared" si="145"/>
        <v>Friday</v>
      </c>
      <c r="AB841" s="99" t="str">
        <f t="shared" si="146"/>
        <v>05/19/2025 3:17 AM</v>
      </c>
      <c r="AC841" s="100">
        <f t="shared" si="147"/>
        <v>45796.484050925923</v>
      </c>
      <c r="AD841" s="100" t="str">
        <f t="shared" si="148"/>
        <v>Approved On Time</v>
      </c>
      <c r="AE841" s="101">
        <f t="shared" si="149"/>
        <v>4</v>
      </c>
      <c r="AF841" s="124" t="str">
        <f t="shared" si="150"/>
        <v/>
      </c>
      <c r="AG841" s="101" t="str">
        <f t="shared" si="151"/>
        <v>502 6001B - TRAFF Ragle Main</v>
      </c>
      <c r="AH841" s="101" t="str">
        <f t="shared" si="152"/>
        <v>240255 - Juan M. Luevano</v>
      </c>
      <c r="AI841" s="102" t="str">
        <f t="shared" si="153"/>
        <v>Roberto Lumbreras's Crew</v>
      </c>
    </row>
    <row r="842" spans="1:35" ht="15.75" x14ac:dyDescent="0.25">
      <c r="A842" s="153">
        <v>603254</v>
      </c>
      <c r="B842" s="153" t="s">
        <v>1164</v>
      </c>
      <c r="C842" s="153" t="s">
        <v>1165</v>
      </c>
      <c r="D842" s="153" t="s">
        <v>110</v>
      </c>
      <c r="E842" s="153" t="s">
        <v>111</v>
      </c>
      <c r="F842" s="153" t="s">
        <v>57</v>
      </c>
      <c r="G842" s="153" t="s">
        <v>579</v>
      </c>
      <c r="H842" s="153" t="s">
        <v>558</v>
      </c>
      <c r="I842" s="153">
        <v>4</v>
      </c>
      <c r="J842" s="154">
        <v>45789</v>
      </c>
      <c r="K842" s="153" t="s">
        <v>91</v>
      </c>
      <c r="L842" s="153"/>
      <c r="M842" s="153" t="s">
        <v>128</v>
      </c>
      <c r="N842" s="153" t="s">
        <v>64</v>
      </c>
      <c r="O842" s="153" t="s">
        <v>129</v>
      </c>
      <c r="P842" s="153" t="s">
        <v>1260</v>
      </c>
      <c r="Q842" s="153"/>
      <c r="R842" s="153" t="s">
        <v>50</v>
      </c>
      <c r="S842" s="153" t="s">
        <v>887</v>
      </c>
      <c r="T842" s="153" t="s">
        <v>1521</v>
      </c>
      <c r="U842" s="138"/>
      <c r="V842" s="138"/>
      <c r="W842" s="138"/>
      <c r="X842" s="97" t="str">
        <f t="shared" si="143"/>
        <v>2024-019 - Tarrant VA Bridge Rehab</v>
      </c>
      <c r="Y842" s="97" t="str">
        <f>IFERROR(VLOOKUP($D842,PM!$A:$H,2,FALSE),"")</f>
        <v>Bikhyat Adhikari</v>
      </c>
      <c r="Z842" s="98">
        <f t="shared" si="144"/>
        <v>45789</v>
      </c>
      <c r="AA842" s="98" t="str">
        <f t="shared" si="145"/>
        <v>Monday</v>
      </c>
      <c r="AB842" s="99" t="str">
        <f t="shared" si="146"/>
        <v>05/13/2025 6:19 AM</v>
      </c>
      <c r="AC842" s="100">
        <f t="shared" si="147"/>
        <v>45790.520324074074</v>
      </c>
      <c r="AD842" s="100" t="str">
        <f t="shared" si="148"/>
        <v>Approved On Time</v>
      </c>
      <c r="AE842" s="101">
        <f t="shared" si="149"/>
        <v>4</v>
      </c>
      <c r="AF842" s="124" t="str">
        <f t="shared" si="150"/>
        <v/>
      </c>
      <c r="AG842" s="101" t="str">
        <f t="shared" si="151"/>
        <v>502 6001B - TRAFF Ragle Main</v>
      </c>
      <c r="AH842" s="101" t="str">
        <f t="shared" si="152"/>
        <v>240255 - Juan M. Luevano</v>
      </c>
      <c r="AI842" s="102" t="str">
        <f t="shared" si="153"/>
        <v>Roberto Lumbreras's Crew</v>
      </c>
    </row>
    <row r="843" spans="1:35" ht="15.75" x14ac:dyDescent="0.25">
      <c r="A843" s="153">
        <v>603259</v>
      </c>
      <c r="B843" s="153" t="s">
        <v>1164</v>
      </c>
      <c r="C843" s="153" t="s">
        <v>1165</v>
      </c>
      <c r="D843" s="153" t="s">
        <v>110</v>
      </c>
      <c r="E843" s="153" t="s">
        <v>111</v>
      </c>
      <c r="F843" s="153" t="s">
        <v>57</v>
      </c>
      <c r="G843" s="153" t="s">
        <v>579</v>
      </c>
      <c r="H843" s="153" t="s">
        <v>558</v>
      </c>
      <c r="I843" s="153">
        <v>4</v>
      </c>
      <c r="J843" s="154">
        <v>45788</v>
      </c>
      <c r="K843" s="153" t="s">
        <v>91</v>
      </c>
      <c r="L843" s="153"/>
      <c r="M843" s="153" t="s">
        <v>128</v>
      </c>
      <c r="N843" s="153" t="s">
        <v>64</v>
      </c>
      <c r="O843" s="153" t="s">
        <v>129</v>
      </c>
      <c r="P843" s="153" t="s">
        <v>1259</v>
      </c>
      <c r="Q843" s="153"/>
      <c r="R843" s="153" t="s">
        <v>50</v>
      </c>
      <c r="S843" s="153" t="s">
        <v>887</v>
      </c>
      <c r="T843" s="153" t="s">
        <v>1522</v>
      </c>
      <c r="U843" s="138"/>
      <c r="V843" s="138"/>
      <c r="W843" s="138"/>
      <c r="X843" s="97" t="str">
        <f t="shared" si="143"/>
        <v>2024-019 - Tarrant VA Bridge Rehab</v>
      </c>
      <c r="Y843" s="97" t="str">
        <f>IFERROR(VLOOKUP($D843,PM!$A:$H,2,FALSE),"")</f>
        <v>Bikhyat Adhikari</v>
      </c>
      <c r="Z843" s="98">
        <f t="shared" si="144"/>
        <v>45788</v>
      </c>
      <c r="AA843" s="98" t="str">
        <f t="shared" si="145"/>
        <v>Sunday</v>
      </c>
      <c r="AB843" s="99" t="str">
        <f t="shared" si="146"/>
        <v>05/13/2025 6:20 AM</v>
      </c>
      <c r="AC843" s="100">
        <f t="shared" si="147"/>
        <v>45790.520324074074</v>
      </c>
      <c r="AD843" s="100" t="str">
        <f t="shared" si="148"/>
        <v>Approved On Time</v>
      </c>
      <c r="AE843" s="101">
        <f t="shared" si="149"/>
        <v>4</v>
      </c>
      <c r="AF843" s="124" t="str">
        <f t="shared" si="150"/>
        <v/>
      </c>
      <c r="AG843" s="101" t="str">
        <f t="shared" si="151"/>
        <v>502 6001B - TRAFF Ragle Main</v>
      </c>
      <c r="AH843" s="101" t="str">
        <f t="shared" si="152"/>
        <v>240255 - Juan M. Luevano</v>
      </c>
      <c r="AI843" s="102" t="str">
        <f t="shared" si="153"/>
        <v>Roberto Lumbreras's Crew</v>
      </c>
    </row>
    <row r="844" spans="1:35" ht="15.75" x14ac:dyDescent="0.25">
      <c r="A844" s="153">
        <v>603700</v>
      </c>
      <c r="B844" s="153" t="s">
        <v>1164</v>
      </c>
      <c r="C844" s="153" t="s">
        <v>1165</v>
      </c>
      <c r="D844" s="153" t="s">
        <v>110</v>
      </c>
      <c r="E844" s="153" t="s">
        <v>111</v>
      </c>
      <c r="F844" s="153" t="s">
        <v>57</v>
      </c>
      <c r="G844" s="153" t="s">
        <v>579</v>
      </c>
      <c r="H844" s="153" t="s">
        <v>558</v>
      </c>
      <c r="I844" s="153">
        <v>8</v>
      </c>
      <c r="J844" s="154">
        <v>45790</v>
      </c>
      <c r="K844" s="153" t="s">
        <v>91</v>
      </c>
      <c r="L844" s="153"/>
      <c r="M844" s="153" t="s">
        <v>128</v>
      </c>
      <c r="N844" s="153" t="s">
        <v>64</v>
      </c>
      <c r="O844" s="153" t="s">
        <v>129</v>
      </c>
      <c r="P844" s="153" t="s">
        <v>1949</v>
      </c>
      <c r="Q844" s="153"/>
      <c r="R844" s="153" t="s">
        <v>50</v>
      </c>
      <c r="S844" s="153" t="s">
        <v>887</v>
      </c>
      <c r="T844" s="153" t="s">
        <v>2177</v>
      </c>
      <c r="U844" s="138"/>
      <c r="V844" s="138"/>
      <c r="W844" s="138"/>
      <c r="X844" s="97" t="str">
        <f t="shared" si="143"/>
        <v>2024-019 - Tarrant VA Bridge Rehab</v>
      </c>
      <c r="Y844" s="97" t="str">
        <f>IFERROR(VLOOKUP($D844,PM!$A:$H,2,FALSE),"")</f>
        <v>Bikhyat Adhikari</v>
      </c>
      <c r="Z844" s="98">
        <f t="shared" si="144"/>
        <v>45790</v>
      </c>
      <c r="AA844" s="98" t="str">
        <f t="shared" si="145"/>
        <v>Tuesday</v>
      </c>
      <c r="AB844" s="99" t="str">
        <f t="shared" si="146"/>
        <v>05/14/2025 6:23 AM</v>
      </c>
      <c r="AC844" s="100">
        <f t="shared" si="147"/>
        <v>45791.548460648148</v>
      </c>
      <c r="AD844" s="100" t="str">
        <f t="shared" si="148"/>
        <v>Approved On Time</v>
      </c>
      <c r="AE844" s="101">
        <f t="shared" si="149"/>
        <v>8</v>
      </c>
      <c r="AF844" s="124" t="str">
        <f t="shared" si="150"/>
        <v/>
      </c>
      <c r="AG844" s="101" t="str">
        <f t="shared" si="151"/>
        <v>502 6001B - TRAFF Ragle Main</v>
      </c>
      <c r="AH844" s="101" t="str">
        <f t="shared" si="152"/>
        <v>240255 - Juan M. Luevano</v>
      </c>
      <c r="AI844" s="102" t="str">
        <f t="shared" si="153"/>
        <v>Roberto Lumbreras's Crew</v>
      </c>
    </row>
    <row r="845" spans="1:35" ht="15.75" x14ac:dyDescent="0.25">
      <c r="A845" s="153">
        <v>604958</v>
      </c>
      <c r="B845" s="153" t="s">
        <v>630</v>
      </c>
      <c r="C845" s="153" t="s">
        <v>631</v>
      </c>
      <c r="D845" s="153" t="s">
        <v>110</v>
      </c>
      <c r="E845" s="153" t="s">
        <v>111</v>
      </c>
      <c r="F845" s="153" t="s">
        <v>57</v>
      </c>
      <c r="G845" s="153" t="s">
        <v>579</v>
      </c>
      <c r="H845" s="153" t="s">
        <v>558</v>
      </c>
      <c r="I845" s="153">
        <v>8</v>
      </c>
      <c r="J845" s="154">
        <v>45792</v>
      </c>
      <c r="K845" s="153" t="s">
        <v>91</v>
      </c>
      <c r="L845" s="153"/>
      <c r="M845" s="153" t="s">
        <v>128</v>
      </c>
      <c r="N845" s="153" t="s">
        <v>64</v>
      </c>
      <c r="O845" s="153" t="s">
        <v>129</v>
      </c>
      <c r="P845" s="153" t="s">
        <v>3832</v>
      </c>
      <c r="Q845" s="153"/>
      <c r="R845" s="153" t="s">
        <v>50</v>
      </c>
      <c r="S845" s="153" t="s">
        <v>887</v>
      </c>
      <c r="T845" s="153" t="s">
        <v>3833</v>
      </c>
      <c r="U845" s="138"/>
      <c r="V845" s="138"/>
      <c r="W845" s="138"/>
      <c r="X845" s="97" t="str">
        <f t="shared" si="143"/>
        <v>2024-019 - Tarrant VA Bridge Rehab</v>
      </c>
      <c r="Y845" s="97" t="str">
        <f>IFERROR(VLOOKUP($D845,PM!$A:$H,2,FALSE),"")</f>
        <v>Bikhyat Adhikari</v>
      </c>
      <c r="Z845" s="98">
        <f t="shared" si="144"/>
        <v>45792</v>
      </c>
      <c r="AA845" s="98" t="str">
        <f t="shared" si="145"/>
        <v>Thursday</v>
      </c>
      <c r="AB845" s="99" t="str">
        <f t="shared" si="146"/>
        <v>05/16/2025 9:32 PM</v>
      </c>
      <c r="AC845" s="100">
        <f t="shared" si="147"/>
        <v>45796.483796296299</v>
      </c>
      <c r="AD845" s="100" t="str">
        <f t="shared" si="148"/>
        <v>Approved On Time</v>
      </c>
      <c r="AE845" s="101">
        <f t="shared" si="149"/>
        <v>8</v>
      </c>
      <c r="AF845" s="124" t="str">
        <f t="shared" si="150"/>
        <v/>
      </c>
      <c r="AG845" s="101" t="str">
        <f t="shared" si="151"/>
        <v>502 6001B - TRAFF Ragle Main</v>
      </c>
      <c r="AH845" s="101" t="str">
        <f t="shared" si="152"/>
        <v>240128 - Gabriel Sigala</v>
      </c>
      <c r="AI845" s="102" t="str">
        <f t="shared" si="153"/>
        <v>Roberto Lumbreras's Crew</v>
      </c>
    </row>
    <row r="846" spans="1:35" ht="15.75" x14ac:dyDescent="0.25">
      <c r="A846" s="153">
        <v>604959</v>
      </c>
      <c r="B846" s="153" t="s">
        <v>630</v>
      </c>
      <c r="C846" s="153" t="s">
        <v>631</v>
      </c>
      <c r="D846" s="153" t="s">
        <v>110</v>
      </c>
      <c r="E846" s="153" t="s">
        <v>111</v>
      </c>
      <c r="F846" s="153" t="s">
        <v>57</v>
      </c>
      <c r="G846" s="153" t="s">
        <v>579</v>
      </c>
      <c r="H846" s="153" t="s">
        <v>558</v>
      </c>
      <c r="I846" s="153">
        <v>8</v>
      </c>
      <c r="J846" s="154">
        <v>45793</v>
      </c>
      <c r="K846" s="153" t="s">
        <v>91</v>
      </c>
      <c r="L846" s="153"/>
      <c r="M846" s="153" t="s">
        <v>128</v>
      </c>
      <c r="N846" s="153" t="s">
        <v>64</v>
      </c>
      <c r="O846" s="153" t="s">
        <v>129</v>
      </c>
      <c r="P846" s="153" t="s">
        <v>3832</v>
      </c>
      <c r="Q846" s="153"/>
      <c r="R846" s="153" t="s">
        <v>50</v>
      </c>
      <c r="S846" s="153" t="s">
        <v>887</v>
      </c>
      <c r="T846" s="153" t="s">
        <v>3834</v>
      </c>
      <c r="U846" s="138"/>
      <c r="V846" s="138"/>
      <c r="W846" s="138"/>
      <c r="X846" s="97" t="str">
        <f t="shared" si="143"/>
        <v>2024-019 - Tarrant VA Bridge Rehab</v>
      </c>
      <c r="Y846" s="97" t="str">
        <f>IFERROR(VLOOKUP($D846,PM!$A:$H,2,FALSE),"")</f>
        <v>Bikhyat Adhikari</v>
      </c>
      <c r="Z846" s="98">
        <f t="shared" si="144"/>
        <v>45793</v>
      </c>
      <c r="AA846" s="98" t="str">
        <f t="shared" si="145"/>
        <v>Friday</v>
      </c>
      <c r="AB846" s="99" t="str">
        <f t="shared" si="146"/>
        <v>05/16/2025 9:32 PM</v>
      </c>
      <c r="AC846" s="100">
        <f t="shared" si="147"/>
        <v>45796.483796296299</v>
      </c>
      <c r="AD846" s="100" t="str">
        <f t="shared" si="148"/>
        <v>Approved On Time</v>
      </c>
      <c r="AE846" s="101">
        <f t="shared" si="149"/>
        <v>8</v>
      </c>
      <c r="AF846" s="124" t="str">
        <f t="shared" si="150"/>
        <v/>
      </c>
      <c r="AG846" s="101" t="str">
        <f t="shared" si="151"/>
        <v>502 6001B - TRAFF Ragle Main</v>
      </c>
      <c r="AH846" s="101" t="str">
        <f t="shared" si="152"/>
        <v>240128 - Gabriel Sigala</v>
      </c>
      <c r="AI846" s="102" t="str">
        <f t="shared" si="153"/>
        <v>Roberto Lumbreras's Crew</v>
      </c>
    </row>
    <row r="847" spans="1:35" ht="15.75" x14ac:dyDescent="0.25">
      <c r="A847" s="153">
        <v>603263</v>
      </c>
      <c r="B847" s="153" t="s">
        <v>630</v>
      </c>
      <c r="C847" s="153" t="s">
        <v>631</v>
      </c>
      <c r="D847" s="153" t="s">
        <v>110</v>
      </c>
      <c r="E847" s="153" t="s">
        <v>111</v>
      </c>
      <c r="F847" s="153" t="s">
        <v>57</v>
      </c>
      <c r="G847" s="153" t="s">
        <v>579</v>
      </c>
      <c r="H847" s="153" t="s">
        <v>558</v>
      </c>
      <c r="I847" s="153">
        <v>5</v>
      </c>
      <c r="J847" s="154">
        <v>45789</v>
      </c>
      <c r="K847" s="153" t="s">
        <v>91</v>
      </c>
      <c r="L847" s="153"/>
      <c r="M847" s="153" t="s">
        <v>128</v>
      </c>
      <c r="N847" s="153" t="s">
        <v>64</v>
      </c>
      <c r="O847" s="153" t="s">
        <v>129</v>
      </c>
      <c r="P847" s="153" t="s">
        <v>1256</v>
      </c>
      <c r="Q847" s="153"/>
      <c r="R847" s="153" t="s">
        <v>50</v>
      </c>
      <c r="S847" s="153" t="s">
        <v>887</v>
      </c>
      <c r="T847" s="153" t="s">
        <v>1526</v>
      </c>
      <c r="U847" s="139"/>
      <c r="V847" s="139"/>
      <c r="W847" s="139"/>
      <c r="X847" s="97" t="str">
        <f t="shared" si="143"/>
        <v>2024-019 - Tarrant VA Bridge Rehab</v>
      </c>
      <c r="Y847" s="97" t="str">
        <f>IFERROR(VLOOKUP($D847,PM!$A:$H,2,FALSE),"")</f>
        <v>Bikhyat Adhikari</v>
      </c>
      <c r="Z847" s="98">
        <f t="shared" si="144"/>
        <v>45789</v>
      </c>
      <c r="AA847" s="98" t="str">
        <f t="shared" si="145"/>
        <v>Monday</v>
      </c>
      <c r="AB847" s="99" t="str">
        <f t="shared" si="146"/>
        <v>05/13/2025 6:21 AM</v>
      </c>
      <c r="AC847" s="100">
        <f t="shared" si="147"/>
        <v>45790.520277777781</v>
      </c>
      <c r="AD847" s="100" t="str">
        <f t="shared" si="148"/>
        <v>Approved On Time</v>
      </c>
      <c r="AE847" s="101">
        <f t="shared" si="149"/>
        <v>5</v>
      </c>
      <c r="AF847" s="124" t="str">
        <f t="shared" si="150"/>
        <v/>
      </c>
      <c r="AG847" s="101" t="str">
        <f t="shared" si="151"/>
        <v>502 6001B - TRAFF Ragle Main</v>
      </c>
      <c r="AH847" s="101" t="str">
        <f t="shared" si="152"/>
        <v>240128 - Gabriel Sigala</v>
      </c>
      <c r="AI847" s="102" t="str">
        <f t="shared" si="153"/>
        <v>Roberto Lumbreras's Crew</v>
      </c>
    </row>
    <row r="848" spans="1:35" ht="15.75" x14ac:dyDescent="0.25">
      <c r="A848" s="153">
        <v>603701</v>
      </c>
      <c r="B848" s="153" t="s">
        <v>630</v>
      </c>
      <c r="C848" s="153" t="s">
        <v>631</v>
      </c>
      <c r="D848" s="153" t="s">
        <v>110</v>
      </c>
      <c r="E848" s="153" t="s">
        <v>111</v>
      </c>
      <c r="F848" s="153" t="s">
        <v>57</v>
      </c>
      <c r="G848" s="153" t="s">
        <v>579</v>
      </c>
      <c r="H848" s="153" t="s">
        <v>558</v>
      </c>
      <c r="I848" s="153">
        <v>8</v>
      </c>
      <c r="J848" s="154">
        <v>45790</v>
      </c>
      <c r="K848" s="153" t="s">
        <v>91</v>
      </c>
      <c r="L848" s="153"/>
      <c r="M848" s="153" t="s">
        <v>128</v>
      </c>
      <c r="N848" s="153" t="s">
        <v>64</v>
      </c>
      <c r="O848" s="153" t="s">
        <v>129</v>
      </c>
      <c r="P848" s="153" t="s">
        <v>1951</v>
      </c>
      <c r="Q848" s="153"/>
      <c r="R848" s="153" t="s">
        <v>50</v>
      </c>
      <c r="S848" s="153" t="s">
        <v>887</v>
      </c>
      <c r="T848" s="153" t="s">
        <v>2179</v>
      </c>
      <c r="U848" s="139"/>
      <c r="V848" s="139"/>
      <c r="W848" s="139"/>
      <c r="X848" s="97" t="str">
        <f t="shared" si="143"/>
        <v>2024-019 - Tarrant VA Bridge Rehab</v>
      </c>
      <c r="Y848" s="97" t="str">
        <f>IFERROR(VLOOKUP($D848,PM!$A:$H,2,FALSE),"")</f>
        <v>Bikhyat Adhikari</v>
      </c>
      <c r="Z848" s="98">
        <f t="shared" si="144"/>
        <v>45790</v>
      </c>
      <c r="AA848" s="98" t="str">
        <f t="shared" si="145"/>
        <v>Tuesday</v>
      </c>
      <c r="AB848" s="99" t="str">
        <f t="shared" si="146"/>
        <v>05/14/2025 6:24 AM</v>
      </c>
      <c r="AC848" s="100">
        <f t="shared" si="147"/>
        <v>45791.548460648148</v>
      </c>
      <c r="AD848" s="100" t="str">
        <f t="shared" si="148"/>
        <v>Approved On Time</v>
      </c>
      <c r="AE848" s="101">
        <f t="shared" si="149"/>
        <v>8</v>
      </c>
      <c r="AF848" s="124" t="str">
        <f t="shared" si="150"/>
        <v/>
      </c>
      <c r="AG848" s="101" t="str">
        <f t="shared" si="151"/>
        <v>502 6001B - TRAFF Ragle Main</v>
      </c>
      <c r="AH848" s="101" t="str">
        <f t="shared" si="152"/>
        <v>240128 - Gabriel Sigala</v>
      </c>
      <c r="AI848" s="102" t="str">
        <f t="shared" si="153"/>
        <v>Roberto Lumbreras's Crew</v>
      </c>
    </row>
    <row r="849" spans="1:35" ht="15.75" x14ac:dyDescent="0.25">
      <c r="A849" s="153">
        <v>604113</v>
      </c>
      <c r="B849" s="153" t="s">
        <v>630</v>
      </c>
      <c r="C849" s="153" t="s">
        <v>631</v>
      </c>
      <c r="D849" s="153" t="s">
        <v>110</v>
      </c>
      <c r="E849" s="153" t="s">
        <v>111</v>
      </c>
      <c r="F849" s="153" t="s">
        <v>57</v>
      </c>
      <c r="G849" s="153" t="s">
        <v>579</v>
      </c>
      <c r="H849" s="153" t="s">
        <v>558</v>
      </c>
      <c r="I849" s="153">
        <v>8</v>
      </c>
      <c r="J849" s="154">
        <v>45791</v>
      </c>
      <c r="K849" s="153" t="s">
        <v>91</v>
      </c>
      <c r="L849" s="153"/>
      <c r="M849" s="153" t="s">
        <v>128</v>
      </c>
      <c r="N849" s="153" t="s">
        <v>64</v>
      </c>
      <c r="O849" s="153" t="s">
        <v>129</v>
      </c>
      <c r="P849" s="153" t="s">
        <v>2575</v>
      </c>
      <c r="Q849" s="153"/>
      <c r="R849" s="153" t="s">
        <v>50</v>
      </c>
      <c r="S849" s="153" t="s">
        <v>887</v>
      </c>
      <c r="T849" s="153" t="s">
        <v>2818</v>
      </c>
      <c r="U849" s="139"/>
      <c r="V849" s="139"/>
      <c r="W849" s="139"/>
      <c r="X849" s="97" t="str">
        <f t="shared" si="143"/>
        <v>2024-019 - Tarrant VA Bridge Rehab</v>
      </c>
      <c r="Y849" s="97" t="str">
        <f>IFERROR(VLOOKUP($D849,PM!$A:$H,2,FALSE),"")</f>
        <v>Bikhyat Adhikari</v>
      </c>
      <c r="Z849" s="98">
        <f t="shared" si="144"/>
        <v>45791</v>
      </c>
      <c r="AA849" s="98" t="str">
        <f t="shared" si="145"/>
        <v>Wednesday</v>
      </c>
      <c r="AB849" s="99" t="str">
        <f t="shared" si="146"/>
        <v>05/15/2025 1:34 AM</v>
      </c>
      <c r="AC849" s="100">
        <f t="shared" si="147"/>
        <v>45792.530798611115</v>
      </c>
      <c r="AD849" s="100" t="str">
        <f t="shared" si="148"/>
        <v>Approved On Time</v>
      </c>
      <c r="AE849" s="101">
        <f t="shared" si="149"/>
        <v>8</v>
      </c>
      <c r="AF849" s="124" t="str">
        <f t="shared" si="150"/>
        <v/>
      </c>
      <c r="AG849" s="101" t="str">
        <f t="shared" si="151"/>
        <v>502 6001B - TRAFF Ragle Main</v>
      </c>
      <c r="AH849" s="101" t="str">
        <f t="shared" si="152"/>
        <v>240128 - Gabriel Sigala</v>
      </c>
      <c r="AI849" s="102" t="str">
        <f t="shared" si="153"/>
        <v>Roberto Lumbreras's Crew</v>
      </c>
    </row>
    <row r="850" spans="1:35" ht="15.75" x14ac:dyDescent="0.25">
      <c r="A850" s="153">
        <v>604246</v>
      </c>
      <c r="B850" s="153" t="s">
        <v>1509</v>
      </c>
      <c r="C850" s="153" t="s">
        <v>1510</v>
      </c>
      <c r="D850" s="153" t="s">
        <v>110</v>
      </c>
      <c r="E850" s="153" t="s">
        <v>111</v>
      </c>
      <c r="F850" s="153" t="s">
        <v>584</v>
      </c>
      <c r="G850" s="153" t="s">
        <v>585</v>
      </c>
      <c r="H850" s="153" t="s">
        <v>558</v>
      </c>
      <c r="I850" s="153">
        <v>3</v>
      </c>
      <c r="J850" s="154">
        <v>45790</v>
      </c>
      <c r="K850" s="153" t="s">
        <v>91</v>
      </c>
      <c r="L850" s="153"/>
      <c r="M850" s="153"/>
      <c r="N850" s="153"/>
      <c r="O850" s="153" t="s">
        <v>1510</v>
      </c>
      <c r="P850" s="153" t="s">
        <v>2803</v>
      </c>
      <c r="Q850" s="153"/>
      <c r="R850" s="153" t="s">
        <v>50</v>
      </c>
      <c r="S850" s="153" t="s">
        <v>887</v>
      </c>
      <c r="T850" s="153" t="s">
        <v>2832</v>
      </c>
      <c r="U850" s="139"/>
      <c r="V850" s="139"/>
      <c r="W850" s="139"/>
      <c r="X850" s="97" t="str">
        <f t="shared" si="143"/>
        <v>2024-019 - Tarrant VA Bridge Rehab</v>
      </c>
      <c r="Y850" s="97" t="str">
        <f>IFERROR(VLOOKUP($D850,PM!$A:$H,2,FALSE),"")</f>
        <v>Bikhyat Adhikari</v>
      </c>
      <c r="Z850" s="98">
        <f t="shared" si="144"/>
        <v>45790</v>
      </c>
      <c r="AA850" s="98" t="str">
        <f t="shared" si="145"/>
        <v>Tuesday</v>
      </c>
      <c r="AB850" s="99" t="str">
        <f t="shared" si="146"/>
        <v>05/15/2025 7:29 AM</v>
      </c>
      <c r="AC850" s="100">
        <f t="shared" si="147"/>
        <v>45792.530949074076</v>
      </c>
      <c r="AD850" s="100" t="str">
        <f t="shared" si="148"/>
        <v>Approved On Time</v>
      </c>
      <c r="AE850" s="101">
        <f t="shared" si="149"/>
        <v>3</v>
      </c>
      <c r="AF850" s="124" t="str">
        <f t="shared" si="150"/>
        <v/>
      </c>
      <c r="AG850" s="101" t="str">
        <f t="shared" si="151"/>
        <v>9000 100B - SUPERINTENDENT</v>
      </c>
      <c r="AH850" s="101" t="str">
        <f t="shared" si="152"/>
        <v>240441 - Juan C. Miramontes Jr</v>
      </c>
      <c r="AI850" s="102" t="str">
        <f t="shared" si="153"/>
        <v/>
      </c>
    </row>
    <row r="851" spans="1:35" ht="15.75" x14ac:dyDescent="0.25">
      <c r="A851" s="153">
        <v>604917</v>
      </c>
      <c r="B851" s="153" t="s">
        <v>1509</v>
      </c>
      <c r="C851" s="153" t="s">
        <v>1510</v>
      </c>
      <c r="D851" s="153" t="s">
        <v>110</v>
      </c>
      <c r="E851" s="153" t="s">
        <v>111</v>
      </c>
      <c r="F851" s="153" t="s">
        <v>584</v>
      </c>
      <c r="G851" s="153" t="s">
        <v>585</v>
      </c>
      <c r="H851" s="153" t="s">
        <v>558</v>
      </c>
      <c r="I851" s="153">
        <v>4</v>
      </c>
      <c r="J851" s="154">
        <v>45792</v>
      </c>
      <c r="K851" s="153" t="s">
        <v>91</v>
      </c>
      <c r="L851" s="153"/>
      <c r="M851" s="153"/>
      <c r="N851" s="153"/>
      <c r="O851" s="153" t="s">
        <v>1510</v>
      </c>
      <c r="P851" s="153" t="s">
        <v>3627</v>
      </c>
      <c r="Q851" s="153"/>
      <c r="R851" s="153" t="s">
        <v>50</v>
      </c>
      <c r="S851" s="153" t="s">
        <v>887</v>
      </c>
      <c r="T851" s="153" t="s">
        <v>3835</v>
      </c>
      <c r="U851" s="139"/>
      <c r="V851" s="139"/>
      <c r="W851" s="139"/>
      <c r="X851" s="97" t="str">
        <f t="shared" si="143"/>
        <v>2024-019 - Tarrant VA Bridge Rehab</v>
      </c>
      <c r="Y851" s="97" t="str">
        <f>IFERROR(VLOOKUP($D851,PM!$A:$H,2,FALSE),"")</f>
        <v>Bikhyat Adhikari</v>
      </c>
      <c r="Z851" s="98">
        <f t="shared" si="144"/>
        <v>45792</v>
      </c>
      <c r="AA851" s="98" t="str">
        <f t="shared" si="145"/>
        <v>Thursday</v>
      </c>
      <c r="AB851" s="99" t="str">
        <f t="shared" si="146"/>
        <v>05/16/2025 7:01 PM</v>
      </c>
      <c r="AC851" s="100">
        <f t="shared" si="147"/>
        <v>45796.483993055554</v>
      </c>
      <c r="AD851" s="100" t="str">
        <f t="shared" si="148"/>
        <v>Approved On Time</v>
      </c>
      <c r="AE851" s="101">
        <f t="shared" si="149"/>
        <v>4</v>
      </c>
      <c r="AF851" s="124" t="str">
        <f t="shared" si="150"/>
        <v/>
      </c>
      <c r="AG851" s="101" t="str">
        <f t="shared" si="151"/>
        <v>9000 100B - SUPERINTENDENT</v>
      </c>
      <c r="AH851" s="101" t="str">
        <f t="shared" si="152"/>
        <v>240441 - Juan C. Miramontes Jr</v>
      </c>
      <c r="AI851" s="102" t="str">
        <f t="shared" si="153"/>
        <v/>
      </c>
    </row>
    <row r="852" spans="1:35" ht="15.75" x14ac:dyDescent="0.25">
      <c r="A852" s="153">
        <v>603342</v>
      </c>
      <c r="B852" s="153" t="s">
        <v>1509</v>
      </c>
      <c r="C852" s="153" t="s">
        <v>1510</v>
      </c>
      <c r="D852" s="153" t="s">
        <v>110</v>
      </c>
      <c r="E852" s="153" t="s">
        <v>111</v>
      </c>
      <c r="F852" s="153" t="s">
        <v>584</v>
      </c>
      <c r="G852" s="153" t="s">
        <v>585</v>
      </c>
      <c r="H852" s="153" t="s">
        <v>558</v>
      </c>
      <c r="I852" s="153">
        <v>2.5</v>
      </c>
      <c r="J852" s="154">
        <v>45789</v>
      </c>
      <c r="K852" s="153" t="s">
        <v>91</v>
      </c>
      <c r="L852" s="153"/>
      <c r="M852" s="153"/>
      <c r="N852" s="153"/>
      <c r="O852" s="153" t="s">
        <v>1510</v>
      </c>
      <c r="P852" s="153" t="s">
        <v>1511</v>
      </c>
      <c r="Q852" s="153"/>
      <c r="R852" s="153" t="s">
        <v>50</v>
      </c>
      <c r="S852" s="153" t="s">
        <v>887</v>
      </c>
      <c r="T852" s="153" t="s">
        <v>1523</v>
      </c>
      <c r="U852" s="139"/>
      <c r="V852" s="139"/>
      <c r="W852" s="139"/>
      <c r="X852" s="97" t="str">
        <f t="shared" si="143"/>
        <v>2024-019 - Tarrant VA Bridge Rehab</v>
      </c>
      <c r="Y852" s="97" t="str">
        <f>IFERROR(VLOOKUP($D852,PM!$A:$H,2,FALSE),"")</f>
        <v>Bikhyat Adhikari</v>
      </c>
      <c r="Z852" s="98">
        <f t="shared" si="144"/>
        <v>45789</v>
      </c>
      <c r="AA852" s="98" t="str">
        <f t="shared" si="145"/>
        <v>Monday</v>
      </c>
      <c r="AB852" s="99" t="str">
        <f t="shared" si="146"/>
        <v>05/13/2025 7:22 AM</v>
      </c>
      <c r="AC852" s="100">
        <f t="shared" si="147"/>
        <v>45790.521099537036</v>
      </c>
      <c r="AD852" s="100" t="str">
        <f t="shared" si="148"/>
        <v>Approved On Time</v>
      </c>
      <c r="AE852" s="101">
        <f t="shared" si="149"/>
        <v>2.5</v>
      </c>
      <c r="AF852" s="124" t="str">
        <f t="shared" si="150"/>
        <v/>
      </c>
      <c r="AG852" s="101" t="str">
        <f t="shared" si="151"/>
        <v>9000 100B - SUPERINTENDENT</v>
      </c>
      <c r="AH852" s="101" t="str">
        <f t="shared" si="152"/>
        <v>240441 - Juan C. Miramontes Jr</v>
      </c>
      <c r="AI852" s="102" t="str">
        <f t="shared" si="153"/>
        <v/>
      </c>
    </row>
    <row r="853" spans="1:35" ht="15.75" x14ac:dyDescent="0.25">
      <c r="A853" s="153">
        <v>603973</v>
      </c>
      <c r="B853" s="153" t="s">
        <v>828</v>
      </c>
      <c r="C853" s="153" t="s">
        <v>829</v>
      </c>
      <c r="D853" s="153" t="s">
        <v>110</v>
      </c>
      <c r="E853" s="153" t="s">
        <v>111</v>
      </c>
      <c r="F853" s="153" t="s">
        <v>75</v>
      </c>
      <c r="G853" s="153" t="s">
        <v>614</v>
      </c>
      <c r="H853" s="153" t="s">
        <v>558</v>
      </c>
      <c r="I853" s="153">
        <v>2</v>
      </c>
      <c r="J853" s="154">
        <v>45790</v>
      </c>
      <c r="K853" s="153" t="s">
        <v>91</v>
      </c>
      <c r="L853" s="153"/>
      <c r="M853" s="153"/>
      <c r="N853" s="153"/>
      <c r="O853" s="153" t="s">
        <v>829</v>
      </c>
      <c r="P853" s="153" t="s">
        <v>2602</v>
      </c>
      <c r="Q853" s="153"/>
      <c r="R853" s="153" t="s">
        <v>50</v>
      </c>
      <c r="S853" s="153" t="s">
        <v>887</v>
      </c>
      <c r="T853" s="153" t="s">
        <v>2830</v>
      </c>
      <c r="U853" s="139"/>
      <c r="V853" s="139"/>
      <c r="W853" s="139"/>
      <c r="X853" s="97" t="str">
        <f t="shared" si="143"/>
        <v>2024-019 - Tarrant VA Bridge Rehab</v>
      </c>
      <c r="Y853" s="97" t="str">
        <f>IFERROR(VLOOKUP($D853,PM!$A:$H,2,FALSE),"")</f>
        <v>Bikhyat Adhikari</v>
      </c>
      <c r="Z853" s="98">
        <f t="shared" si="144"/>
        <v>45790</v>
      </c>
      <c r="AA853" s="98" t="str">
        <f t="shared" si="145"/>
        <v>Tuesday</v>
      </c>
      <c r="AB853" s="99" t="str">
        <f t="shared" si="146"/>
        <v>05/14/2025 3:31 PM</v>
      </c>
      <c r="AC853" s="100">
        <f t="shared" si="147"/>
        <v>45792.531064814815</v>
      </c>
      <c r="AD853" s="100" t="str">
        <f t="shared" si="148"/>
        <v>Approved On Time</v>
      </c>
      <c r="AE853" s="101">
        <f t="shared" si="149"/>
        <v>2</v>
      </c>
      <c r="AF853" s="124" t="str">
        <f t="shared" si="150"/>
        <v/>
      </c>
      <c r="AG853" s="101" t="str">
        <f t="shared" si="151"/>
        <v>9000 100S - SAFETY SCHED</v>
      </c>
      <c r="AH853" s="101" t="str">
        <f t="shared" si="152"/>
        <v>800072 - Mario Moya</v>
      </c>
      <c r="AI853" s="102" t="str">
        <f t="shared" si="153"/>
        <v/>
      </c>
    </row>
    <row r="854" spans="1:35" ht="15.75" x14ac:dyDescent="0.25">
      <c r="A854" s="153">
        <v>603975</v>
      </c>
      <c r="B854" s="153" t="s">
        <v>828</v>
      </c>
      <c r="C854" s="153" t="s">
        <v>829</v>
      </c>
      <c r="D854" s="153" t="s">
        <v>110</v>
      </c>
      <c r="E854" s="153" t="s">
        <v>111</v>
      </c>
      <c r="F854" s="153" t="s">
        <v>75</v>
      </c>
      <c r="G854" s="153" t="s">
        <v>614</v>
      </c>
      <c r="H854" s="153" t="s">
        <v>558</v>
      </c>
      <c r="I854" s="153">
        <v>3</v>
      </c>
      <c r="J854" s="154">
        <v>45791</v>
      </c>
      <c r="K854" s="153" t="s">
        <v>91</v>
      </c>
      <c r="L854" s="153"/>
      <c r="M854" s="153"/>
      <c r="N854" s="153"/>
      <c r="O854" s="153" t="s">
        <v>829</v>
      </c>
      <c r="P854" s="153" t="s">
        <v>2603</v>
      </c>
      <c r="Q854" s="153"/>
      <c r="R854" s="153" t="s">
        <v>50</v>
      </c>
      <c r="S854" s="153" t="s">
        <v>887</v>
      </c>
      <c r="T854" s="153" t="s">
        <v>2831</v>
      </c>
      <c r="U854" s="139"/>
      <c r="V854" s="139"/>
      <c r="W854" s="139"/>
      <c r="X854" s="97" t="str">
        <f t="shared" si="143"/>
        <v>2024-019 - Tarrant VA Bridge Rehab</v>
      </c>
      <c r="Y854" s="97" t="str">
        <f>IFERROR(VLOOKUP($D854,PM!$A:$H,2,FALSE),"")</f>
        <v>Bikhyat Adhikari</v>
      </c>
      <c r="Z854" s="98">
        <f t="shared" si="144"/>
        <v>45791</v>
      </c>
      <c r="AA854" s="98" t="str">
        <f t="shared" si="145"/>
        <v>Wednesday</v>
      </c>
      <c r="AB854" s="99" t="str">
        <f t="shared" si="146"/>
        <v>05/14/2025 3:32 PM</v>
      </c>
      <c r="AC854" s="100">
        <f t="shared" si="147"/>
        <v>45792.531064814815</v>
      </c>
      <c r="AD854" s="100" t="str">
        <f t="shared" si="148"/>
        <v>Approved On Time</v>
      </c>
      <c r="AE854" s="101">
        <f t="shared" si="149"/>
        <v>3</v>
      </c>
      <c r="AF854" s="124" t="str">
        <f t="shared" si="150"/>
        <v/>
      </c>
      <c r="AG854" s="101" t="str">
        <f t="shared" si="151"/>
        <v>9000 100S - SAFETY SCHED</v>
      </c>
      <c r="AH854" s="101" t="str">
        <f t="shared" si="152"/>
        <v>800072 - Mario Moya</v>
      </c>
      <c r="AI854" s="102" t="str">
        <f t="shared" si="153"/>
        <v/>
      </c>
    </row>
    <row r="855" spans="1:35" ht="15.75" x14ac:dyDescent="0.25">
      <c r="A855" s="153">
        <v>604801</v>
      </c>
      <c r="B855" s="153" t="s">
        <v>828</v>
      </c>
      <c r="C855" s="153" t="s">
        <v>829</v>
      </c>
      <c r="D855" s="153" t="s">
        <v>110</v>
      </c>
      <c r="E855" s="153" t="s">
        <v>111</v>
      </c>
      <c r="F855" s="153" t="s">
        <v>75</v>
      </c>
      <c r="G855" s="153" t="s">
        <v>614</v>
      </c>
      <c r="H855" s="153" t="s">
        <v>558</v>
      </c>
      <c r="I855" s="153">
        <v>2</v>
      </c>
      <c r="J855" s="154">
        <v>45793</v>
      </c>
      <c r="K855" s="153" t="s">
        <v>91</v>
      </c>
      <c r="L855" s="153"/>
      <c r="M855" s="153"/>
      <c r="N855" s="153"/>
      <c r="O855" s="153" t="s">
        <v>829</v>
      </c>
      <c r="P855" s="153" t="s">
        <v>3836</v>
      </c>
      <c r="Q855" s="153"/>
      <c r="R855" s="153" t="s">
        <v>50</v>
      </c>
      <c r="S855" s="153" t="s">
        <v>887</v>
      </c>
      <c r="T855" s="153" t="s">
        <v>3837</v>
      </c>
      <c r="U855" s="139"/>
      <c r="V855" s="139"/>
      <c r="W855" s="139"/>
      <c r="X855" s="97" t="str">
        <f t="shared" si="143"/>
        <v>2024-019 - Tarrant VA Bridge Rehab</v>
      </c>
      <c r="Y855" s="97" t="str">
        <f>IFERROR(VLOOKUP($D855,PM!$A:$H,2,FALSE),"")</f>
        <v>Bikhyat Adhikari</v>
      </c>
      <c r="Z855" s="98">
        <f t="shared" si="144"/>
        <v>45793</v>
      </c>
      <c r="AA855" s="98" t="str">
        <f t="shared" si="145"/>
        <v>Friday</v>
      </c>
      <c r="AB855" s="99" t="str">
        <f t="shared" si="146"/>
        <v>05/16/2025 11:42 AM</v>
      </c>
      <c r="AC855" s="100">
        <f t="shared" si="147"/>
        <v>45796.484097222223</v>
      </c>
      <c r="AD855" s="100" t="str">
        <f t="shared" si="148"/>
        <v>Approved On Time</v>
      </c>
      <c r="AE855" s="101">
        <f t="shared" si="149"/>
        <v>2</v>
      </c>
      <c r="AF855" s="124" t="str">
        <f t="shared" si="150"/>
        <v/>
      </c>
      <c r="AG855" s="101" t="str">
        <f t="shared" si="151"/>
        <v>9000 100S - SAFETY SCHED</v>
      </c>
      <c r="AH855" s="101" t="str">
        <f t="shared" si="152"/>
        <v>800072 - Mario Moya</v>
      </c>
      <c r="AI855" s="102" t="str">
        <f t="shared" si="153"/>
        <v/>
      </c>
    </row>
    <row r="856" spans="1:35" ht="15.75" x14ac:dyDescent="0.25">
      <c r="A856" s="153">
        <v>603791</v>
      </c>
      <c r="B856" s="153" t="s">
        <v>888</v>
      </c>
      <c r="C856" s="153" t="s">
        <v>887</v>
      </c>
      <c r="D856" s="153" t="s">
        <v>110</v>
      </c>
      <c r="E856" s="153" t="s">
        <v>111</v>
      </c>
      <c r="F856" s="153" t="s">
        <v>53</v>
      </c>
      <c r="G856" s="153" t="s">
        <v>54</v>
      </c>
      <c r="H856" s="153" t="s">
        <v>558</v>
      </c>
      <c r="I856" s="153">
        <v>8</v>
      </c>
      <c r="J856" s="154">
        <v>45791</v>
      </c>
      <c r="K856" s="153" t="s">
        <v>91</v>
      </c>
      <c r="L856" s="153"/>
      <c r="M856" s="153"/>
      <c r="N856" s="153"/>
      <c r="O856" s="153" t="s">
        <v>887</v>
      </c>
      <c r="P856" s="153" t="s">
        <v>2180</v>
      </c>
      <c r="Q856" s="153"/>
      <c r="R856" s="153" t="s">
        <v>50</v>
      </c>
      <c r="S856" s="153" t="s">
        <v>887</v>
      </c>
      <c r="T856" s="153" t="s">
        <v>2181</v>
      </c>
      <c r="U856" s="139"/>
      <c r="V856" s="139"/>
      <c r="W856" s="139"/>
      <c r="X856" s="97" t="str">
        <f t="shared" si="143"/>
        <v>2024-019 - Tarrant VA Bridge Rehab</v>
      </c>
      <c r="Y856" s="97" t="str">
        <f>IFERROR(VLOOKUP($D856,PM!$A:$H,2,FALSE),"")</f>
        <v>Bikhyat Adhikari</v>
      </c>
      <c r="Z856" s="98">
        <f t="shared" si="144"/>
        <v>45791</v>
      </c>
      <c r="AA856" s="98" t="str">
        <f t="shared" si="145"/>
        <v>Wednesday</v>
      </c>
      <c r="AB856" s="99" t="str">
        <f t="shared" si="146"/>
        <v>05/14/2025 7:32 AM</v>
      </c>
      <c r="AC856" s="100">
        <f t="shared" si="147"/>
        <v>45791.54859953704</v>
      </c>
      <c r="AD856" s="100" t="str">
        <f t="shared" si="148"/>
        <v>Approved On Time</v>
      </c>
      <c r="AE856" s="101">
        <f t="shared" si="149"/>
        <v>8</v>
      </c>
      <c r="AF856" s="124" t="str">
        <f t="shared" si="150"/>
        <v/>
      </c>
      <c r="AG856" s="101" t="str">
        <f t="shared" si="151"/>
        <v>9000 100A - PROJECT MANAGER ENGINEER</v>
      </c>
      <c r="AH856" s="101" t="str">
        <f t="shared" si="152"/>
        <v>210091 - ANTHONY J. HARDIMON</v>
      </c>
      <c r="AI856" s="102" t="str">
        <f t="shared" si="153"/>
        <v/>
      </c>
    </row>
    <row r="857" spans="1:35" ht="15.75" x14ac:dyDescent="0.25">
      <c r="A857" s="153">
        <v>602689</v>
      </c>
      <c r="B857" s="153" t="s">
        <v>888</v>
      </c>
      <c r="C857" s="153" t="s">
        <v>887</v>
      </c>
      <c r="D857" s="153" t="s">
        <v>110</v>
      </c>
      <c r="E857" s="153" t="s">
        <v>111</v>
      </c>
      <c r="F857" s="153" t="s">
        <v>53</v>
      </c>
      <c r="G857" s="153" t="s">
        <v>54</v>
      </c>
      <c r="H857" s="153" t="s">
        <v>558</v>
      </c>
      <c r="I857" s="153">
        <v>8</v>
      </c>
      <c r="J857" s="154">
        <v>45789</v>
      </c>
      <c r="K857" s="153" t="s">
        <v>91</v>
      </c>
      <c r="L857" s="153"/>
      <c r="M857" s="153"/>
      <c r="N857" s="153"/>
      <c r="O857" s="153" t="s">
        <v>887</v>
      </c>
      <c r="P857" s="153" t="s">
        <v>1340</v>
      </c>
      <c r="Q857" s="153"/>
      <c r="R857" s="153" t="s">
        <v>50</v>
      </c>
      <c r="S857" s="153" t="s">
        <v>887</v>
      </c>
      <c r="T857" s="153" t="s">
        <v>1341</v>
      </c>
      <c r="U857" s="139"/>
      <c r="V857" s="139"/>
      <c r="W857" s="139"/>
      <c r="X857" s="97" t="str">
        <f t="shared" si="143"/>
        <v>2024-019 - Tarrant VA Bridge Rehab</v>
      </c>
      <c r="Y857" s="97" t="str">
        <f>IFERROR(VLOOKUP($D857,PM!$A:$H,2,FALSE),"")</f>
        <v>Bikhyat Adhikari</v>
      </c>
      <c r="Z857" s="98">
        <f t="shared" si="144"/>
        <v>45789</v>
      </c>
      <c r="AA857" s="98" t="str">
        <f t="shared" si="145"/>
        <v>Monday</v>
      </c>
      <c r="AB857" s="99" t="str">
        <f t="shared" si="146"/>
        <v>05/12/2025 7:15 AM</v>
      </c>
      <c r="AC857" s="100">
        <f t="shared" si="147"/>
        <v>45789.511006944442</v>
      </c>
      <c r="AD857" s="100" t="str">
        <f t="shared" si="148"/>
        <v>Approved On Time</v>
      </c>
      <c r="AE857" s="101">
        <f t="shared" si="149"/>
        <v>8</v>
      </c>
      <c r="AF857" s="124" t="str">
        <f t="shared" si="150"/>
        <v/>
      </c>
      <c r="AG857" s="101" t="str">
        <f t="shared" si="151"/>
        <v>9000 100A - PROJECT MANAGER ENGINEER</v>
      </c>
      <c r="AH857" s="101" t="str">
        <f t="shared" si="152"/>
        <v>210091 - ANTHONY J. HARDIMON</v>
      </c>
      <c r="AI857" s="102" t="str">
        <f t="shared" si="153"/>
        <v/>
      </c>
    </row>
    <row r="858" spans="1:35" ht="15.75" x14ac:dyDescent="0.25">
      <c r="A858" s="153">
        <v>603347</v>
      </c>
      <c r="B858" s="153" t="s">
        <v>888</v>
      </c>
      <c r="C858" s="153" t="s">
        <v>887</v>
      </c>
      <c r="D858" s="153" t="s">
        <v>110</v>
      </c>
      <c r="E858" s="153" t="s">
        <v>111</v>
      </c>
      <c r="F858" s="153" t="s">
        <v>53</v>
      </c>
      <c r="G858" s="153" t="s">
        <v>54</v>
      </c>
      <c r="H858" s="153" t="s">
        <v>558</v>
      </c>
      <c r="I858" s="153">
        <v>8</v>
      </c>
      <c r="J858" s="154">
        <v>45790</v>
      </c>
      <c r="K858" s="153" t="s">
        <v>91</v>
      </c>
      <c r="L858" s="153"/>
      <c r="M858" s="153"/>
      <c r="N858" s="153"/>
      <c r="O858" s="153" t="s">
        <v>887</v>
      </c>
      <c r="P858" s="153" t="s">
        <v>1524</v>
      </c>
      <c r="Q858" s="153"/>
      <c r="R858" s="153" t="s">
        <v>50</v>
      </c>
      <c r="S858" s="153" t="s">
        <v>887</v>
      </c>
      <c r="T858" s="153" t="s">
        <v>1525</v>
      </c>
      <c r="U858" s="139"/>
      <c r="V858" s="139"/>
      <c r="W858" s="139"/>
      <c r="X858" s="97" t="str">
        <f t="shared" si="143"/>
        <v>2024-019 - Tarrant VA Bridge Rehab</v>
      </c>
      <c r="Y858" s="97" t="str">
        <f>IFERROR(VLOOKUP($D858,PM!$A:$H,2,FALSE),"")</f>
        <v>Bikhyat Adhikari</v>
      </c>
      <c r="Z858" s="98">
        <f t="shared" si="144"/>
        <v>45790</v>
      </c>
      <c r="AA858" s="98" t="str">
        <f t="shared" si="145"/>
        <v>Tuesday</v>
      </c>
      <c r="AB858" s="99" t="str">
        <f t="shared" si="146"/>
        <v>05/13/2025 7:26 AM</v>
      </c>
      <c r="AC858" s="100">
        <f t="shared" si="147"/>
        <v>45790.521064814813</v>
      </c>
      <c r="AD858" s="100" t="str">
        <f t="shared" si="148"/>
        <v>Approved On Time</v>
      </c>
      <c r="AE858" s="101">
        <f t="shared" si="149"/>
        <v>8</v>
      </c>
      <c r="AF858" s="124" t="str">
        <f t="shared" si="150"/>
        <v/>
      </c>
      <c r="AG858" s="101" t="str">
        <f t="shared" si="151"/>
        <v>9000 100A - PROJECT MANAGER ENGINEER</v>
      </c>
      <c r="AH858" s="101" t="str">
        <f t="shared" si="152"/>
        <v>210091 - ANTHONY J. HARDIMON</v>
      </c>
      <c r="AI858" s="102" t="str">
        <f t="shared" si="153"/>
        <v/>
      </c>
    </row>
    <row r="859" spans="1:35" ht="15.75" x14ac:dyDescent="0.25">
      <c r="A859" s="153">
        <v>604686</v>
      </c>
      <c r="B859" s="153" t="s">
        <v>888</v>
      </c>
      <c r="C859" s="153" t="s">
        <v>887</v>
      </c>
      <c r="D859" s="153" t="s">
        <v>110</v>
      </c>
      <c r="E859" s="153" t="s">
        <v>111</v>
      </c>
      <c r="F859" s="153" t="s">
        <v>53</v>
      </c>
      <c r="G859" s="153" t="s">
        <v>54</v>
      </c>
      <c r="H859" s="153" t="s">
        <v>558</v>
      </c>
      <c r="I859" s="153">
        <v>8</v>
      </c>
      <c r="J859" s="154">
        <v>45793</v>
      </c>
      <c r="K859" s="153" t="s">
        <v>91</v>
      </c>
      <c r="L859" s="153"/>
      <c r="M859" s="153"/>
      <c r="N859" s="153"/>
      <c r="O859" s="153" t="s">
        <v>887</v>
      </c>
      <c r="P859" s="153" t="s">
        <v>3240</v>
      </c>
      <c r="Q859" s="153"/>
      <c r="R859" s="153" t="s">
        <v>50</v>
      </c>
      <c r="S859" s="153" t="s">
        <v>887</v>
      </c>
      <c r="T859" s="153" t="s">
        <v>3241</v>
      </c>
      <c r="U859" s="139"/>
      <c r="V859" s="139"/>
      <c r="W859" s="139"/>
      <c r="X859" s="97" t="str">
        <f t="shared" si="143"/>
        <v>2024-019 - Tarrant VA Bridge Rehab</v>
      </c>
      <c r="Y859" s="97" t="str">
        <f>IFERROR(VLOOKUP($D859,PM!$A:$H,2,FALSE),"")</f>
        <v>Bikhyat Adhikari</v>
      </c>
      <c r="Z859" s="98">
        <f t="shared" si="144"/>
        <v>45793</v>
      </c>
      <c r="AA859" s="98" t="str">
        <f t="shared" si="145"/>
        <v>Friday</v>
      </c>
      <c r="AB859" s="99" t="str">
        <f t="shared" si="146"/>
        <v>05/16/2025 7:13 AM</v>
      </c>
      <c r="AC859" s="100">
        <f t="shared" si="147"/>
        <v>45793.51635416667</v>
      </c>
      <c r="AD859" s="100" t="str">
        <f t="shared" si="148"/>
        <v>Approved On Time</v>
      </c>
      <c r="AE859" s="101">
        <f t="shared" si="149"/>
        <v>8</v>
      </c>
      <c r="AF859" s="124" t="str">
        <f t="shared" si="150"/>
        <v/>
      </c>
      <c r="AG859" s="101" t="str">
        <f t="shared" si="151"/>
        <v>9000 100A - PROJECT MANAGER ENGINEER</v>
      </c>
      <c r="AH859" s="101" t="str">
        <f t="shared" si="152"/>
        <v>210091 - ANTHONY J. HARDIMON</v>
      </c>
      <c r="AI859" s="102" t="str">
        <f t="shared" si="153"/>
        <v/>
      </c>
    </row>
    <row r="860" spans="1:35" ht="15.75" x14ac:dyDescent="0.25">
      <c r="A860" s="153">
        <v>604253</v>
      </c>
      <c r="B860" s="153" t="s">
        <v>888</v>
      </c>
      <c r="C860" s="153" t="s">
        <v>887</v>
      </c>
      <c r="D860" s="153" t="s">
        <v>110</v>
      </c>
      <c r="E860" s="153" t="s">
        <v>111</v>
      </c>
      <c r="F860" s="153" t="s">
        <v>53</v>
      </c>
      <c r="G860" s="153" t="s">
        <v>54</v>
      </c>
      <c r="H860" s="153" t="s">
        <v>558</v>
      </c>
      <c r="I860" s="153">
        <v>8</v>
      </c>
      <c r="J860" s="154">
        <v>45792</v>
      </c>
      <c r="K860" s="153" t="s">
        <v>91</v>
      </c>
      <c r="L860" s="153"/>
      <c r="M860" s="153"/>
      <c r="N860" s="153"/>
      <c r="O860" s="153" t="s">
        <v>887</v>
      </c>
      <c r="P860" s="153" t="s">
        <v>2819</v>
      </c>
      <c r="Q860" s="153"/>
      <c r="R860" s="153" t="s">
        <v>50</v>
      </c>
      <c r="S860" s="153" t="s">
        <v>887</v>
      </c>
      <c r="T860" s="153" t="s">
        <v>2820</v>
      </c>
      <c r="U860" s="139"/>
      <c r="V860" s="139"/>
      <c r="W860" s="139"/>
      <c r="X860" s="97" t="str">
        <f t="shared" si="143"/>
        <v>2024-019 - Tarrant VA Bridge Rehab</v>
      </c>
      <c r="Y860" s="97" t="str">
        <f>IFERROR(VLOOKUP($D860,PM!$A:$H,2,FALSE),"")</f>
        <v>Bikhyat Adhikari</v>
      </c>
      <c r="Z860" s="98">
        <f t="shared" si="144"/>
        <v>45792</v>
      </c>
      <c r="AA860" s="98" t="str">
        <f t="shared" si="145"/>
        <v>Thursday</v>
      </c>
      <c r="AB860" s="99" t="str">
        <f t="shared" si="146"/>
        <v>05/15/2025 7:39 AM</v>
      </c>
      <c r="AC860" s="100">
        <f t="shared" si="147"/>
        <v>45792.531111111108</v>
      </c>
      <c r="AD860" s="100" t="str">
        <f t="shared" si="148"/>
        <v>Approved On Time</v>
      </c>
      <c r="AE860" s="101">
        <f t="shared" si="149"/>
        <v>8</v>
      </c>
      <c r="AF860" s="124" t="str">
        <f t="shared" si="150"/>
        <v/>
      </c>
      <c r="AG860" s="101" t="str">
        <f t="shared" si="151"/>
        <v>9000 100A - PROJECT MANAGER ENGINEER</v>
      </c>
      <c r="AH860" s="101" t="str">
        <f t="shared" si="152"/>
        <v>210091 - ANTHONY J. HARDIMON</v>
      </c>
      <c r="AI860" s="102" t="str">
        <f t="shared" si="153"/>
        <v/>
      </c>
    </row>
    <row r="861" spans="1:35" ht="15.75" x14ac:dyDescent="0.25">
      <c r="A861" s="153">
        <v>603439</v>
      </c>
      <c r="B861" s="153" t="s">
        <v>875</v>
      </c>
      <c r="C861" s="153" t="s">
        <v>876</v>
      </c>
      <c r="D861" s="153" t="s">
        <v>110</v>
      </c>
      <c r="E861" s="153" t="s">
        <v>111</v>
      </c>
      <c r="F861" s="153" t="s">
        <v>1176</v>
      </c>
      <c r="G861" s="153" t="s">
        <v>1177</v>
      </c>
      <c r="H861" s="153" t="s">
        <v>558</v>
      </c>
      <c r="I861" s="153">
        <v>10</v>
      </c>
      <c r="J861" s="154">
        <v>45789</v>
      </c>
      <c r="K861" s="153" t="s">
        <v>91</v>
      </c>
      <c r="L861" s="153"/>
      <c r="M861" s="153" t="s">
        <v>874</v>
      </c>
      <c r="N861" s="153" t="s">
        <v>49</v>
      </c>
      <c r="O861" s="153" t="s">
        <v>887</v>
      </c>
      <c r="P861" s="153" t="s">
        <v>2079</v>
      </c>
      <c r="Q861" s="153"/>
      <c r="R861" s="153" t="s">
        <v>50</v>
      </c>
      <c r="S861" s="153" t="s">
        <v>887</v>
      </c>
      <c r="T861" s="153" t="s">
        <v>2081</v>
      </c>
      <c r="U861" s="139"/>
      <c r="V861" s="139"/>
      <c r="W861" s="139"/>
      <c r="X861" s="97" t="str">
        <f t="shared" si="143"/>
        <v>2024-019 - Tarrant VA Bridge Rehab</v>
      </c>
      <c r="Y861" s="97" t="str">
        <f>IFERROR(VLOOKUP($D861,PM!$A:$H,2,FALSE),"")</f>
        <v>Bikhyat Adhikari</v>
      </c>
      <c r="Z861" s="98">
        <f t="shared" si="144"/>
        <v>45789</v>
      </c>
      <c r="AA861" s="98" t="str">
        <f t="shared" si="145"/>
        <v>Monday</v>
      </c>
      <c r="AB861" s="99" t="str">
        <f t="shared" si="146"/>
        <v>05/13/2025 9:23 AM</v>
      </c>
      <c r="AC861" s="100">
        <f t="shared" si="147"/>
        <v>45790.600127314814</v>
      </c>
      <c r="AD861" s="100" t="str">
        <f t="shared" si="148"/>
        <v>Approved On Time</v>
      </c>
      <c r="AE861" s="101">
        <f t="shared" si="149"/>
        <v>10</v>
      </c>
      <c r="AF861" s="124" t="str">
        <f t="shared" si="150"/>
        <v/>
      </c>
      <c r="AG861" s="101" t="str">
        <f t="shared" si="151"/>
        <v>420 6013E - ABUT F S Backwall Wing</v>
      </c>
      <c r="AH861" s="101" t="str">
        <f t="shared" si="152"/>
        <v>240520 - Silvano Diaz Ontiveros</v>
      </c>
      <c r="AI861" s="102" t="str">
        <f t="shared" si="153"/>
        <v>Josue Martinez</v>
      </c>
    </row>
    <row r="862" spans="1:35" ht="15.75" x14ac:dyDescent="0.25">
      <c r="A862" s="153">
        <v>605463</v>
      </c>
      <c r="B862" s="153" t="s">
        <v>875</v>
      </c>
      <c r="C862" s="153" t="s">
        <v>876</v>
      </c>
      <c r="D862" s="153" t="s">
        <v>110</v>
      </c>
      <c r="E862" s="153" t="s">
        <v>111</v>
      </c>
      <c r="F862" s="153" t="s">
        <v>1176</v>
      </c>
      <c r="G862" s="153" t="s">
        <v>1177</v>
      </c>
      <c r="H862" s="153" t="s">
        <v>558</v>
      </c>
      <c r="I862" s="153">
        <v>3</v>
      </c>
      <c r="J862" s="154">
        <v>45793</v>
      </c>
      <c r="K862" s="153" t="s">
        <v>91</v>
      </c>
      <c r="L862" s="153"/>
      <c r="M862" s="153" t="s">
        <v>874</v>
      </c>
      <c r="N862" s="153" t="s">
        <v>49</v>
      </c>
      <c r="O862" s="153" t="s">
        <v>887</v>
      </c>
      <c r="P862" s="153" t="s">
        <v>3838</v>
      </c>
      <c r="Q862" s="153"/>
      <c r="R862" s="153" t="s">
        <v>50</v>
      </c>
      <c r="S862" s="153" t="s">
        <v>887</v>
      </c>
      <c r="T862" s="153" t="s">
        <v>3839</v>
      </c>
      <c r="U862" s="139"/>
      <c r="V862" s="139"/>
      <c r="W862" s="139"/>
      <c r="X862" s="97" t="str">
        <f t="shared" si="143"/>
        <v>2024-019 - Tarrant VA Bridge Rehab</v>
      </c>
      <c r="Y862" s="97" t="str">
        <f>IFERROR(VLOOKUP($D862,PM!$A:$H,2,FALSE),"")</f>
        <v>Bikhyat Adhikari</v>
      </c>
      <c r="Z862" s="98">
        <f t="shared" si="144"/>
        <v>45793</v>
      </c>
      <c r="AA862" s="98" t="str">
        <f t="shared" si="145"/>
        <v>Friday</v>
      </c>
      <c r="AB862" s="99" t="str">
        <f t="shared" si="146"/>
        <v>05/19/2025 6:36 AM</v>
      </c>
      <c r="AC862" s="100">
        <f t="shared" si="147"/>
        <v>45796.484189814815</v>
      </c>
      <c r="AD862" s="100" t="str">
        <f t="shared" si="148"/>
        <v>Approved On Time</v>
      </c>
      <c r="AE862" s="101">
        <f t="shared" si="149"/>
        <v>3</v>
      </c>
      <c r="AF862" s="124" t="str">
        <f t="shared" si="150"/>
        <v/>
      </c>
      <c r="AG862" s="101" t="str">
        <f t="shared" si="151"/>
        <v>420 6013E - ABUT F S Backwall Wing</v>
      </c>
      <c r="AH862" s="101" t="str">
        <f t="shared" si="152"/>
        <v>240520 - Silvano Diaz Ontiveros</v>
      </c>
      <c r="AI862" s="102" t="str">
        <f t="shared" si="153"/>
        <v>Josue Martinez</v>
      </c>
    </row>
    <row r="863" spans="1:35" ht="15.75" x14ac:dyDescent="0.25">
      <c r="A863" s="153">
        <v>604255</v>
      </c>
      <c r="B863" s="153" t="s">
        <v>875</v>
      </c>
      <c r="C863" s="153" t="s">
        <v>876</v>
      </c>
      <c r="D863" s="153" t="s">
        <v>110</v>
      </c>
      <c r="E863" s="153" t="s">
        <v>111</v>
      </c>
      <c r="F863" s="153" t="s">
        <v>1176</v>
      </c>
      <c r="G863" s="153" t="s">
        <v>1177</v>
      </c>
      <c r="H863" s="153" t="s">
        <v>558</v>
      </c>
      <c r="I863" s="153">
        <v>6</v>
      </c>
      <c r="J863" s="154">
        <v>45791</v>
      </c>
      <c r="K863" s="153" t="s">
        <v>91</v>
      </c>
      <c r="L863" s="153"/>
      <c r="M863" s="153" t="s">
        <v>874</v>
      </c>
      <c r="N863" s="153" t="s">
        <v>49</v>
      </c>
      <c r="O863" s="153" t="s">
        <v>887</v>
      </c>
      <c r="P863" s="153" t="s">
        <v>2823</v>
      </c>
      <c r="Q863" s="153"/>
      <c r="R863" s="153" t="s">
        <v>50</v>
      </c>
      <c r="S863" s="153" t="s">
        <v>887</v>
      </c>
      <c r="T863" s="153" t="s">
        <v>2825</v>
      </c>
      <c r="U863" s="139"/>
      <c r="V863" s="139"/>
      <c r="W863" s="139"/>
      <c r="X863" s="97" t="str">
        <f t="shared" si="143"/>
        <v>2024-019 - Tarrant VA Bridge Rehab</v>
      </c>
      <c r="Y863" s="97" t="str">
        <f>IFERROR(VLOOKUP($D863,PM!$A:$H,2,FALSE),"")</f>
        <v>Bikhyat Adhikari</v>
      </c>
      <c r="Z863" s="98">
        <f t="shared" si="144"/>
        <v>45791</v>
      </c>
      <c r="AA863" s="98" t="str">
        <f t="shared" si="145"/>
        <v>Wednesday</v>
      </c>
      <c r="AB863" s="99" t="str">
        <f t="shared" si="146"/>
        <v>05/15/2025 7:41 AM</v>
      </c>
      <c r="AC863" s="100">
        <f t="shared" si="147"/>
        <v>45792.530636574076</v>
      </c>
      <c r="AD863" s="100" t="str">
        <f t="shared" si="148"/>
        <v>Approved On Time</v>
      </c>
      <c r="AE863" s="101">
        <f t="shared" si="149"/>
        <v>6</v>
      </c>
      <c r="AF863" s="124" t="str">
        <f t="shared" si="150"/>
        <v/>
      </c>
      <c r="AG863" s="101" t="str">
        <f t="shared" si="151"/>
        <v>420 6013E - ABUT F S Backwall Wing</v>
      </c>
      <c r="AH863" s="101" t="str">
        <f t="shared" si="152"/>
        <v>240520 - Silvano Diaz Ontiveros</v>
      </c>
      <c r="AI863" s="102" t="str">
        <f t="shared" si="153"/>
        <v>Josue Martinez</v>
      </c>
    </row>
    <row r="864" spans="1:35" ht="15.75" x14ac:dyDescent="0.25">
      <c r="A864" s="153">
        <v>604259</v>
      </c>
      <c r="B864" s="153" t="s">
        <v>875</v>
      </c>
      <c r="C864" s="153" t="s">
        <v>876</v>
      </c>
      <c r="D864" s="153" t="s">
        <v>110</v>
      </c>
      <c r="E864" s="153" t="s">
        <v>111</v>
      </c>
      <c r="F864" s="153" t="s">
        <v>2182</v>
      </c>
      <c r="G864" s="153" t="s">
        <v>2183</v>
      </c>
      <c r="H864" s="153" t="s">
        <v>558</v>
      </c>
      <c r="I864" s="153">
        <v>4</v>
      </c>
      <c r="J864" s="154">
        <v>45791</v>
      </c>
      <c r="K864" s="153" t="s">
        <v>91</v>
      </c>
      <c r="L864" s="153"/>
      <c r="M864" s="153" t="s">
        <v>874</v>
      </c>
      <c r="N864" s="153" t="s">
        <v>49</v>
      </c>
      <c r="O864" s="153" t="s">
        <v>887</v>
      </c>
      <c r="P864" s="153" t="s">
        <v>2821</v>
      </c>
      <c r="Q864" s="153"/>
      <c r="R864" s="153" t="s">
        <v>50</v>
      </c>
      <c r="S864" s="153" t="s">
        <v>887</v>
      </c>
      <c r="T864" s="153" t="s">
        <v>2826</v>
      </c>
      <c r="U864" s="139"/>
      <c r="V864" s="139"/>
      <c r="W864" s="139"/>
      <c r="X864" s="97" t="str">
        <f t="shared" si="143"/>
        <v>2024-019 - Tarrant VA Bridge Rehab</v>
      </c>
      <c r="Y864" s="97" t="str">
        <f>IFERROR(VLOOKUP($D864,PM!$A:$H,2,FALSE),"")</f>
        <v>Bikhyat Adhikari</v>
      </c>
      <c r="Z864" s="98">
        <f t="shared" si="144"/>
        <v>45791</v>
      </c>
      <c r="AA864" s="98" t="str">
        <f t="shared" si="145"/>
        <v>Wednesday</v>
      </c>
      <c r="AB864" s="99" t="str">
        <f t="shared" si="146"/>
        <v>05/15/2025 7:42 AM</v>
      </c>
      <c r="AC864" s="100">
        <f t="shared" si="147"/>
        <v>45792.530636574076</v>
      </c>
      <c r="AD864" s="100" t="str">
        <f t="shared" si="148"/>
        <v>Approved On Time</v>
      </c>
      <c r="AE864" s="101">
        <f t="shared" si="149"/>
        <v>4</v>
      </c>
      <c r="AF864" s="124" t="str">
        <f t="shared" si="150"/>
        <v/>
      </c>
      <c r="AG864" s="101" t="str">
        <f t="shared" si="151"/>
        <v>500 6001K - MOB DEMOB CREW</v>
      </c>
      <c r="AH864" s="101" t="str">
        <f t="shared" si="152"/>
        <v>240520 - Silvano Diaz Ontiveros</v>
      </c>
      <c r="AI864" s="102" t="str">
        <f t="shared" si="153"/>
        <v>Josue Martinez</v>
      </c>
    </row>
    <row r="865" spans="1:35" ht="15.75" x14ac:dyDescent="0.25">
      <c r="A865" s="153">
        <v>603810</v>
      </c>
      <c r="B865" s="153" t="s">
        <v>875</v>
      </c>
      <c r="C865" s="153" t="s">
        <v>876</v>
      </c>
      <c r="D865" s="153" t="s">
        <v>110</v>
      </c>
      <c r="E865" s="153" t="s">
        <v>111</v>
      </c>
      <c r="F865" s="153" t="s">
        <v>2182</v>
      </c>
      <c r="G865" s="153" t="s">
        <v>2183</v>
      </c>
      <c r="H865" s="153" t="s">
        <v>558</v>
      </c>
      <c r="I865" s="153">
        <v>2</v>
      </c>
      <c r="J865" s="154">
        <v>45790</v>
      </c>
      <c r="K865" s="153" t="s">
        <v>91</v>
      </c>
      <c r="L865" s="153"/>
      <c r="M865" s="153" t="s">
        <v>874</v>
      </c>
      <c r="N865" s="153" t="s">
        <v>49</v>
      </c>
      <c r="O865" s="153" t="s">
        <v>887</v>
      </c>
      <c r="P865" s="153" t="s">
        <v>2184</v>
      </c>
      <c r="Q865" s="153"/>
      <c r="R865" s="153" t="s">
        <v>50</v>
      </c>
      <c r="S865" s="153" t="s">
        <v>887</v>
      </c>
      <c r="T865" s="153" t="s">
        <v>2186</v>
      </c>
      <c r="U865" s="139"/>
      <c r="V865" s="139"/>
      <c r="W865" s="139"/>
      <c r="X865" s="97" t="str">
        <f t="shared" si="143"/>
        <v>2024-019 - Tarrant VA Bridge Rehab</v>
      </c>
      <c r="Y865" s="97" t="str">
        <f>IFERROR(VLOOKUP($D865,PM!$A:$H,2,FALSE),"")</f>
        <v>Bikhyat Adhikari</v>
      </c>
      <c r="Z865" s="98">
        <f t="shared" si="144"/>
        <v>45790</v>
      </c>
      <c r="AA865" s="98" t="str">
        <f t="shared" si="145"/>
        <v>Tuesday</v>
      </c>
      <c r="AB865" s="99" t="str">
        <f t="shared" si="146"/>
        <v>05/14/2025 8:06 AM</v>
      </c>
      <c r="AC865" s="100">
        <f t="shared" si="147"/>
        <v>45791.548136574071</v>
      </c>
      <c r="AD865" s="100" t="str">
        <f t="shared" si="148"/>
        <v>Approved On Time</v>
      </c>
      <c r="AE865" s="101">
        <f t="shared" si="149"/>
        <v>2</v>
      </c>
      <c r="AF865" s="124" t="str">
        <f t="shared" si="150"/>
        <v/>
      </c>
      <c r="AG865" s="101" t="str">
        <f t="shared" si="151"/>
        <v>500 6001K - MOB DEMOB CREW</v>
      </c>
      <c r="AH865" s="101" t="str">
        <f t="shared" si="152"/>
        <v>240520 - Silvano Diaz Ontiveros</v>
      </c>
      <c r="AI865" s="102" t="str">
        <f t="shared" si="153"/>
        <v>Josue Martinez</v>
      </c>
    </row>
    <row r="866" spans="1:35" ht="15.75" x14ac:dyDescent="0.25">
      <c r="A866" s="153">
        <v>605460</v>
      </c>
      <c r="B866" s="153" t="s">
        <v>872</v>
      </c>
      <c r="C866" s="153" t="s">
        <v>873</v>
      </c>
      <c r="D866" s="153" t="s">
        <v>110</v>
      </c>
      <c r="E866" s="153" t="s">
        <v>111</v>
      </c>
      <c r="F866" s="153" t="s">
        <v>1176</v>
      </c>
      <c r="G866" s="153" t="s">
        <v>1177</v>
      </c>
      <c r="H866" s="153" t="s">
        <v>558</v>
      </c>
      <c r="I866" s="153">
        <v>3</v>
      </c>
      <c r="J866" s="154">
        <v>45793</v>
      </c>
      <c r="K866" s="153" t="s">
        <v>91</v>
      </c>
      <c r="L866" s="153"/>
      <c r="M866" s="153" t="s">
        <v>874</v>
      </c>
      <c r="N866" s="153" t="s">
        <v>49</v>
      </c>
      <c r="O866" s="153" t="s">
        <v>887</v>
      </c>
      <c r="P866" s="153" t="s">
        <v>3838</v>
      </c>
      <c r="Q866" s="153"/>
      <c r="R866" s="153" t="s">
        <v>50</v>
      </c>
      <c r="S866" s="153" t="s">
        <v>887</v>
      </c>
      <c r="T866" s="153" t="s">
        <v>3840</v>
      </c>
      <c r="U866" s="139"/>
      <c r="V866" s="139"/>
      <c r="W866" s="139"/>
      <c r="X866" s="97" t="str">
        <f t="shared" si="143"/>
        <v>2024-019 - Tarrant VA Bridge Rehab</v>
      </c>
      <c r="Y866" s="97" t="str">
        <f>IFERROR(VLOOKUP($D866,PM!$A:$H,2,FALSE),"")</f>
        <v>Bikhyat Adhikari</v>
      </c>
      <c r="Z866" s="98">
        <f t="shared" si="144"/>
        <v>45793</v>
      </c>
      <c r="AA866" s="98" t="str">
        <f t="shared" si="145"/>
        <v>Friday</v>
      </c>
      <c r="AB866" s="99" t="str">
        <f t="shared" si="146"/>
        <v>05/19/2025 6:36 AM</v>
      </c>
      <c r="AC866" s="100">
        <f t="shared" si="147"/>
        <v>45796.483854166669</v>
      </c>
      <c r="AD866" s="100" t="str">
        <f t="shared" si="148"/>
        <v>Approved On Time</v>
      </c>
      <c r="AE866" s="101">
        <f t="shared" si="149"/>
        <v>3</v>
      </c>
      <c r="AF866" s="124" t="str">
        <f t="shared" si="150"/>
        <v/>
      </c>
      <c r="AG866" s="101" t="str">
        <f t="shared" si="151"/>
        <v>420 6013E - ABUT F S Backwall Wing</v>
      </c>
      <c r="AH866" s="101" t="str">
        <f t="shared" si="152"/>
        <v>240531 - Johny D. Martinez Diaz</v>
      </c>
      <c r="AI866" s="102" t="str">
        <f t="shared" si="153"/>
        <v>Josue Martinez</v>
      </c>
    </row>
    <row r="867" spans="1:35" ht="15.75" x14ac:dyDescent="0.25">
      <c r="A867" s="153">
        <v>603437</v>
      </c>
      <c r="B867" s="153" t="s">
        <v>872</v>
      </c>
      <c r="C867" s="153" t="s">
        <v>873</v>
      </c>
      <c r="D867" s="153" t="s">
        <v>110</v>
      </c>
      <c r="E867" s="153" t="s">
        <v>111</v>
      </c>
      <c r="F867" s="153" t="s">
        <v>1176</v>
      </c>
      <c r="G867" s="153" t="s">
        <v>1177</v>
      </c>
      <c r="H867" s="153" t="s">
        <v>558</v>
      </c>
      <c r="I867" s="153">
        <v>10</v>
      </c>
      <c r="J867" s="154">
        <v>45789</v>
      </c>
      <c r="K867" s="153" t="s">
        <v>91</v>
      </c>
      <c r="L867" s="153"/>
      <c r="M867" s="153" t="s">
        <v>874</v>
      </c>
      <c r="N867" s="153" t="s">
        <v>49</v>
      </c>
      <c r="O867" s="153" t="s">
        <v>887</v>
      </c>
      <c r="P867" s="153" t="s">
        <v>2079</v>
      </c>
      <c r="Q867" s="153"/>
      <c r="R867" s="153" t="s">
        <v>50</v>
      </c>
      <c r="S867" s="153" t="s">
        <v>887</v>
      </c>
      <c r="T867" s="153" t="s">
        <v>2080</v>
      </c>
      <c r="U867" s="139"/>
      <c r="V867" s="139"/>
      <c r="W867" s="139"/>
      <c r="X867" s="97" t="str">
        <f t="shared" si="143"/>
        <v>2024-019 - Tarrant VA Bridge Rehab</v>
      </c>
      <c r="Y867" s="97" t="str">
        <f>IFERROR(VLOOKUP($D867,PM!$A:$H,2,FALSE),"")</f>
        <v>Bikhyat Adhikari</v>
      </c>
      <c r="Z867" s="98">
        <f t="shared" si="144"/>
        <v>45789</v>
      </c>
      <c r="AA867" s="98" t="str">
        <f t="shared" si="145"/>
        <v>Monday</v>
      </c>
      <c r="AB867" s="99" t="str">
        <f t="shared" si="146"/>
        <v>05/13/2025 9:23 AM</v>
      </c>
      <c r="AC867" s="100">
        <f t="shared" si="147"/>
        <v>45790.600011574075</v>
      </c>
      <c r="AD867" s="100" t="str">
        <f t="shared" si="148"/>
        <v>Approved On Time</v>
      </c>
      <c r="AE867" s="101">
        <f t="shared" si="149"/>
        <v>10</v>
      </c>
      <c r="AF867" s="124" t="str">
        <f t="shared" si="150"/>
        <v/>
      </c>
      <c r="AG867" s="101" t="str">
        <f t="shared" si="151"/>
        <v>420 6013E - ABUT F S Backwall Wing</v>
      </c>
      <c r="AH867" s="101" t="str">
        <f t="shared" si="152"/>
        <v>240531 - Johny D. Martinez Diaz</v>
      </c>
      <c r="AI867" s="102" t="str">
        <f t="shared" si="153"/>
        <v>Josue Martinez</v>
      </c>
    </row>
    <row r="868" spans="1:35" ht="15.75" x14ac:dyDescent="0.25">
      <c r="A868" s="153">
        <v>603807</v>
      </c>
      <c r="B868" s="153" t="s">
        <v>872</v>
      </c>
      <c r="C868" s="153" t="s">
        <v>873</v>
      </c>
      <c r="D868" s="153" t="s">
        <v>110</v>
      </c>
      <c r="E868" s="153" t="s">
        <v>111</v>
      </c>
      <c r="F868" s="153" t="s">
        <v>2182</v>
      </c>
      <c r="G868" s="153" t="s">
        <v>2183</v>
      </c>
      <c r="H868" s="153" t="s">
        <v>558</v>
      </c>
      <c r="I868" s="153">
        <v>2</v>
      </c>
      <c r="J868" s="154">
        <v>45790</v>
      </c>
      <c r="K868" s="153" t="s">
        <v>91</v>
      </c>
      <c r="L868" s="153"/>
      <c r="M868" s="153" t="s">
        <v>874</v>
      </c>
      <c r="N868" s="153" t="s">
        <v>49</v>
      </c>
      <c r="O868" s="153" t="s">
        <v>887</v>
      </c>
      <c r="P868" s="153" t="s">
        <v>2184</v>
      </c>
      <c r="Q868" s="153"/>
      <c r="R868" s="153" t="s">
        <v>50</v>
      </c>
      <c r="S868" s="153" t="s">
        <v>887</v>
      </c>
      <c r="T868" s="153" t="s">
        <v>2185</v>
      </c>
      <c r="U868" s="139"/>
      <c r="V868" s="139"/>
      <c r="W868" s="139"/>
      <c r="X868" s="97" t="str">
        <f t="shared" si="143"/>
        <v>2024-019 - Tarrant VA Bridge Rehab</v>
      </c>
      <c r="Y868" s="97" t="str">
        <f>IFERROR(VLOOKUP($D868,PM!$A:$H,2,FALSE),"")</f>
        <v>Bikhyat Adhikari</v>
      </c>
      <c r="Z868" s="98">
        <f t="shared" si="144"/>
        <v>45790</v>
      </c>
      <c r="AA868" s="98" t="str">
        <f t="shared" si="145"/>
        <v>Tuesday</v>
      </c>
      <c r="AB868" s="99" t="str">
        <f t="shared" si="146"/>
        <v>05/14/2025 8:06 AM</v>
      </c>
      <c r="AC868" s="100">
        <f t="shared" si="147"/>
        <v>45791.548136574071</v>
      </c>
      <c r="AD868" s="100" t="str">
        <f t="shared" si="148"/>
        <v>Approved On Time</v>
      </c>
      <c r="AE868" s="101">
        <f t="shared" si="149"/>
        <v>2</v>
      </c>
      <c r="AF868" s="124" t="str">
        <f t="shared" si="150"/>
        <v/>
      </c>
      <c r="AG868" s="101" t="str">
        <f t="shared" si="151"/>
        <v>500 6001K - MOB DEMOB CREW</v>
      </c>
      <c r="AH868" s="101" t="str">
        <f t="shared" si="152"/>
        <v>240531 - Johny D. Martinez Diaz</v>
      </c>
      <c r="AI868" s="102" t="str">
        <f t="shared" si="153"/>
        <v>Josue Martinez</v>
      </c>
    </row>
    <row r="869" spans="1:35" ht="15.75" x14ac:dyDescent="0.25">
      <c r="A869" s="153">
        <v>604254</v>
      </c>
      <c r="B869" s="153" t="s">
        <v>872</v>
      </c>
      <c r="C869" s="153" t="s">
        <v>873</v>
      </c>
      <c r="D869" s="153" t="s">
        <v>110</v>
      </c>
      <c r="E869" s="153" t="s">
        <v>111</v>
      </c>
      <c r="F869" s="153" t="s">
        <v>1176</v>
      </c>
      <c r="G869" s="153" t="s">
        <v>1177</v>
      </c>
      <c r="H869" s="153" t="s">
        <v>558</v>
      </c>
      <c r="I869" s="153">
        <v>6</v>
      </c>
      <c r="J869" s="154">
        <v>45791</v>
      </c>
      <c r="K869" s="153" t="s">
        <v>91</v>
      </c>
      <c r="L869" s="153"/>
      <c r="M869" s="153" t="s">
        <v>874</v>
      </c>
      <c r="N869" s="153" t="s">
        <v>49</v>
      </c>
      <c r="O869" s="153" t="s">
        <v>887</v>
      </c>
      <c r="P869" s="153" t="s">
        <v>2823</v>
      </c>
      <c r="Q869" s="153"/>
      <c r="R869" s="153" t="s">
        <v>50</v>
      </c>
      <c r="S869" s="153" t="s">
        <v>887</v>
      </c>
      <c r="T869" s="153" t="s">
        <v>2824</v>
      </c>
      <c r="U869" s="139"/>
      <c r="V869" s="139"/>
      <c r="W869" s="139"/>
      <c r="X869" s="97" t="str">
        <f t="shared" si="143"/>
        <v>2024-019 - Tarrant VA Bridge Rehab</v>
      </c>
      <c r="Y869" s="97" t="str">
        <f>IFERROR(VLOOKUP($D869,PM!$A:$H,2,FALSE),"")</f>
        <v>Bikhyat Adhikari</v>
      </c>
      <c r="Z869" s="98">
        <f t="shared" si="144"/>
        <v>45791</v>
      </c>
      <c r="AA869" s="98" t="str">
        <f t="shared" si="145"/>
        <v>Wednesday</v>
      </c>
      <c r="AB869" s="99" t="str">
        <f t="shared" si="146"/>
        <v>05/15/2025 7:41 AM</v>
      </c>
      <c r="AC869" s="100">
        <f t="shared" si="147"/>
        <v>45792.530636574076</v>
      </c>
      <c r="AD869" s="100" t="str">
        <f t="shared" si="148"/>
        <v>Approved On Time</v>
      </c>
      <c r="AE869" s="101">
        <f t="shared" si="149"/>
        <v>6</v>
      </c>
      <c r="AF869" s="124" t="str">
        <f t="shared" si="150"/>
        <v/>
      </c>
      <c r="AG869" s="101" t="str">
        <f t="shared" si="151"/>
        <v>420 6013E - ABUT F S Backwall Wing</v>
      </c>
      <c r="AH869" s="101" t="str">
        <f t="shared" si="152"/>
        <v>240531 - Johny D. Martinez Diaz</v>
      </c>
      <c r="AI869" s="102" t="str">
        <f t="shared" si="153"/>
        <v>Josue Martinez</v>
      </c>
    </row>
    <row r="870" spans="1:35" ht="15.75" x14ac:dyDescent="0.25">
      <c r="A870" s="153">
        <v>604258</v>
      </c>
      <c r="B870" s="153" t="s">
        <v>872</v>
      </c>
      <c r="C870" s="153" t="s">
        <v>873</v>
      </c>
      <c r="D870" s="153" t="s">
        <v>110</v>
      </c>
      <c r="E870" s="153" t="s">
        <v>111</v>
      </c>
      <c r="F870" s="153" t="s">
        <v>2182</v>
      </c>
      <c r="G870" s="153" t="s">
        <v>2183</v>
      </c>
      <c r="H870" s="153" t="s">
        <v>558</v>
      </c>
      <c r="I870" s="153">
        <v>4</v>
      </c>
      <c r="J870" s="154">
        <v>45791</v>
      </c>
      <c r="K870" s="153" t="s">
        <v>91</v>
      </c>
      <c r="L870" s="153"/>
      <c r="M870" s="153" t="s">
        <v>874</v>
      </c>
      <c r="N870" s="153" t="s">
        <v>49</v>
      </c>
      <c r="O870" s="153" t="s">
        <v>887</v>
      </c>
      <c r="P870" s="153" t="s">
        <v>2821</v>
      </c>
      <c r="Q870" s="153"/>
      <c r="R870" s="153" t="s">
        <v>50</v>
      </c>
      <c r="S870" s="153" t="s">
        <v>887</v>
      </c>
      <c r="T870" s="153" t="s">
        <v>2822</v>
      </c>
      <c r="U870" s="139"/>
      <c r="V870" s="139"/>
      <c r="W870" s="139"/>
      <c r="X870" s="97" t="str">
        <f t="shared" si="143"/>
        <v>2024-019 - Tarrant VA Bridge Rehab</v>
      </c>
      <c r="Y870" s="97" t="str">
        <f>IFERROR(VLOOKUP($D870,PM!$A:$H,2,FALSE),"")</f>
        <v>Bikhyat Adhikari</v>
      </c>
      <c r="Z870" s="98">
        <f t="shared" si="144"/>
        <v>45791</v>
      </c>
      <c r="AA870" s="98" t="str">
        <f t="shared" si="145"/>
        <v>Wednesday</v>
      </c>
      <c r="AB870" s="99" t="str">
        <f t="shared" si="146"/>
        <v>05/15/2025 7:42 AM</v>
      </c>
      <c r="AC870" s="100">
        <f t="shared" si="147"/>
        <v>45792.530636574076</v>
      </c>
      <c r="AD870" s="100" t="str">
        <f t="shared" si="148"/>
        <v>Approved On Time</v>
      </c>
      <c r="AE870" s="101">
        <f t="shared" si="149"/>
        <v>4</v>
      </c>
      <c r="AF870" s="124" t="str">
        <f t="shared" si="150"/>
        <v/>
      </c>
      <c r="AG870" s="101" t="str">
        <f t="shared" si="151"/>
        <v>500 6001K - MOB DEMOB CREW</v>
      </c>
      <c r="AH870" s="101" t="str">
        <f t="shared" si="152"/>
        <v>240531 - Johny D. Martinez Diaz</v>
      </c>
      <c r="AI870" s="102" t="str">
        <f t="shared" si="153"/>
        <v>Josue Martinez</v>
      </c>
    </row>
    <row r="871" spans="1:35" ht="15.75" x14ac:dyDescent="0.25">
      <c r="A871" s="153">
        <v>603808</v>
      </c>
      <c r="B871" s="153" t="s">
        <v>879</v>
      </c>
      <c r="C871" s="153" t="s">
        <v>880</v>
      </c>
      <c r="D871" s="153" t="s">
        <v>110</v>
      </c>
      <c r="E871" s="153" t="s">
        <v>111</v>
      </c>
      <c r="F871" s="153" t="s">
        <v>2182</v>
      </c>
      <c r="G871" s="153" t="s">
        <v>2183</v>
      </c>
      <c r="H871" s="153" t="s">
        <v>558</v>
      </c>
      <c r="I871" s="153">
        <v>2</v>
      </c>
      <c r="J871" s="154">
        <v>45790</v>
      </c>
      <c r="K871" s="153" t="s">
        <v>91</v>
      </c>
      <c r="L871" s="153"/>
      <c r="M871" s="153" t="s">
        <v>874</v>
      </c>
      <c r="N871" s="153" t="s">
        <v>49</v>
      </c>
      <c r="O871" s="153" t="s">
        <v>887</v>
      </c>
      <c r="P871" s="153" t="s">
        <v>2184</v>
      </c>
      <c r="Q871" s="153"/>
      <c r="R871" s="153" t="s">
        <v>50</v>
      </c>
      <c r="S871" s="153" t="s">
        <v>887</v>
      </c>
      <c r="T871" s="153" t="s">
        <v>2187</v>
      </c>
      <c r="U871" s="139"/>
      <c r="V871" s="139"/>
      <c r="W871" s="139"/>
      <c r="X871" s="97" t="str">
        <f t="shared" si="143"/>
        <v>2024-019 - Tarrant VA Bridge Rehab</v>
      </c>
      <c r="Y871" s="97" t="str">
        <f>IFERROR(VLOOKUP($D871,PM!$A:$H,2,FALSE),"")</f>
        <v>Bikhyat Adhikari</v>
      </c>
      <c r="Z871" s="98">
        <f t="shared" si="144"/>
        <v>45790</v>
      </c>
      <c r="AA871" s="98" t="str">
        <f t="shared" si="145"/>
        <v>Tuesday</v>
      </c>
      <c r="AB871" s="99" t="str">
        <f t="shared" si="146"/>
        <v>05/14/2025 8:06 AM</v>
      </c>
      <c r="AC871" s="100">
        <f t="shared" si="147"/>
        <v>45791.548136574071</v>
      </c>
      <c r="AD871" s="100" t="str">
        <f t="shared" si="148"/>
        <v>Approved On Time</v>
      </c>
      <c r="AE871" s="101">
        <f t="shared" si="149"/>
        <v>2</v>
      </c>
      <c r="AF871" s="124" t="str">
        <f t="shared" si="150"/>
        <v/>
      </c>
      <c r="AG871" s="101" t="str">
        <f t="shared" si="151"/>
        <v>500 6001K - MOB DEMOB CREW</v>
      </c>
      <c r="AH871" s="101" t="str">
        <f t="shared" si="152"/>
        <v>240444 - Josue Martinez Salazar</v>
      </c>
      <c r="AI871" s="102" t="str">
        <f t="shared" si="153"/>
        <v>Josue Martinez</v>
      </c>
    </row>
    <row r="872" spans="1:35" ht="15.75" x14ac:dyDescent="0.25">
      <c r="A872" s="153">
        <v>605461</v>
      </c>
      <c r="B872" s="153" t="s">
        <v>879</v>
      </c>
      <c r="C872" s="153" t="s">
        <v>880</v>
      </c>
      <c r="D872" s="153" t="s">
        <v>110</v>
      </c>
      <c r="E872" s="153" t="s">
        <v>111</v>
      </c>
      <c r="F872" s="153" t="s">
        <v>1176</v>
      </c>
      <c r="G872" s="153" t="s">
        <v>1177</v>
      </c>
      <c r="H872" s="153" t="s">
        <v>558</v>
      </c>
      <c r="I872" s="153">
        <v>4</v>
      </c>
      <c r="J872" s="154">
        <v>45793</v>
      </c>
      <c r="K872" s="153" t="s">
        <v>91</v>
      </c>
      <c r="L872" s="153"/>
      <c r="M872" s="153" t="s">
        <v>874</v>
      </c>
      <c r="N872" s="153" t="s">
        <v>49</v>
      </c>
      <c r="O872" s="153" t="s">
        <v>887</v>
      </c>
      <c r="P872" s="153" t="s">
        <v>3838</v>
      </c>
      <c r="Q872" s="153"/>
      <c r="R872" s="153" t="s">
        <v>50</v>
      </c>
      <c r="S872" s="153" t="s">
        <v>887</v>
      </c>
      <c r="T872" s="153" t="s">
        <v>3841</v>
      </c>
      <c r="U872" s="139"/>
      <c r="V872" s="139"/>
      <c r="W872" s="139"/>
      <c r="X872" s="97" t="str">
        <f t="shared" si="143"/>
        <v>2024-019 - Tarrant VA Bridge Rehab</v>
      </c>
      <c r="Y872" s="97" t="str">
        <f>IFERROR(VLOOKUP($D872,PM!$A:$H,2,FALSE),"")</f>
        <v>Bikhyat Adhikari</v>
      </c>
      <c r="Z872" s="98">
        <f t="shared" si="144"/>
        <v>45793</v>
      </c>
      <c r="AA872" s="98" t="str">
        <f t="shared" si="145"/>
        <v>Friday</v>
      </c>
      <c r="AB872" s="99" t="str">
        <f t="shared" si="146"/>
        <v>05/19/2025 6:36 AM</v>
      </c>
      <c r="AC872" s="100">
        <f t="shared" si="147"/>
        <v>45796.483958333331</v>
      </c>
      <c r="AD872" s="100" t="str">
        <f t="shared" si="148"/>
        <v>Approved On Time</v>
      </c>
      <c r="AE872" s="101">
        <f t="shared" si="149"/>
        <v>4</v>
      </c>
      <c r="AF872" s="124" t="str">
        <f t="shared" si="150"/>
        <v/>
      </c>
      <c r="AG872" s="101" t="str">
        <f t="shared" si="151"/>
        <v>420 6013E - ABUT F S Backwall Wing</v>
      </c>
      <c r="AH872" s="101" t="str">
        <f t="shared" si="152"/>
        <v>240444 - Josue Martinez Salazar</v>
      </c>
      <c r="AI872" s="102" t="str">
        <f t="shared" si="153"/>
        <v>Josue Martinez</v>
      </c>
    </row>
    <row r="873" spans="1:35" ht="15.75" x14ac:dyDescent="0.25">
      <c r="A873" s="153">
        <v>604260</v>
      </c>
      <c r="B873" s="153" t="s">
        <v>879</v>
      </c>
      <c r="C873" s="153" t="s">
        <v>880</v>
      </c>
      <c r="D873" s="153" t="s">
        <v>110</v>
      </c>
      <c r="E873" s="153" t="s">
        <v>111</v>
      </c>
      <c r="F873" s="153" t="s">
        <v>2182</v>
      </c>
      <c r="G873" s="153" t="s">
        <v>2183</v>
      </c>
      <c r="H873" s="153" t="s">
        <v>558</v>
      </c>
      <c r="I873" s="153">
        <v>4</v>
      </c>
      <c r="J873" s="154">
        <v>45791</v>
      </c>
      <c r="K873" s="153" t="s">
        <v>91</v>
      </c>
      <c r="L873" s="153"/>
      <c r="M873" s="153" t="s">
        <v>874</v>
      </c>
      <c r="N873" s="153" t="s">
        <v>49</v>
      </c>
      <c r="O873" s="153" t="s">
        <v>887</v>
      </c>
      <c r="P873" s="153" t="s">
        <v>2821</v>
      </c>
      <c r="Q873" s="153"/>
      <c r="R873" s="153" t="s">
        <v>50</v>
      </c>
      <c r="S873" s="153" t="s">
        <v>887</v>
      </c>
      <c r="T873" s="153" t="s">
        <v>2828</v>
      </c>
      <c r="U873" s="139"/>
      <c r="V873" s="139"/>
      <c r="W873" s="139"/>
      <c r="X873" s="97" t="str">
        <f t="shared" si="143"/>
        <v>2024-019 - Tarrant VA Bridge Rehab</v>
      </c>
      <c r="Y873" s="97" t="str">
        <f>IFERROR(VLOOKUP($D873,PM!$A:$H,2,FALSE),"")</f>
        <v>Bikhyat Adhikari</v>
      </c>
      <c r="Z873" s="98">
        <f t="shared" si="144"/>
        <v>45791</v>
      </c>
      <c r="AA873" s="98" t="str">
        <f t="shared" si="145"/>
        <v>Wednesday</v>
      </c>
      <c r="AB873" s="99" t="str">
        <f t="shared" si="146"/>
        <v>05/15/2025 7:42 AM</v>
      </c>
      <c r="AC873" s="100">
        <f t="shared" si="147"/>
        <v>45792.530636574076</v>
      </c>
      <c r="AD873" s="100" t="str">
        <f t="shared" si="148"/>
        <v>Approved On Time</v>
      </c>
      <c r="AE873" s="101">
        <f t="shared" si="149"/>
        <v>4</v>
      </c>
      <c r="AF873" s="124" t="str">
        <f t="shared" si="150"/>
        <v/>
      </c>
      <c r="AG873" s="101" t="str">
        <f t="shared" si="151"/>
        <v>500 6001K - MOB DEMOB CREW</v>
      </c>
      <c r="AH873" s="101" t="str">
        <f t="shared" si="152"/>
        <v>240444 - Josue Martinez Salazar</v>
      </c>
      <c r="AI873" s="102" t="str">
        <f t="shared" si="153"/>
        <v>Josue Martinez</v>
      </c>
    </row>
    <row r="874" spans="1:35" ht="15.75" x14ac:dyDescent="0.25">
      <c r="A874" s="153">
        <v>604257</v>
      </c>
      <c r="B874" s="153" t="s">
        <v>879</v>
      </c>
      <c r="C874" s="153" t="s">
        <v>880</v>
      </c>
      <c r="D874" s="153" t="s">
        <v>110</v>
      </c>
      <c r="E874" s="153" t="s">
        <v>111</v>
      </c>
      <c r="F874" s="153" t="s">
        <v>1176</v>
      </c>
      <c r="G874" s="153" t="s">
        <v>1177</v>
      </c>
      <c r="H874" s="153" t="s">
        <v>558</v>
      </c>
      <c r="I874" s="153">
        <v>4</v>
      </c>
      <c r="J874" s="154">
        <v>45791</v>
      </c>
      <c r="K874" s="153" t="s">
        <v>91</v>
      </c>
      <c r="L874" s="153"/>
      <c r="M874" s="153" t="s">
        <v>874</v>
      </c>
      <c r="N874" s="153" t="s">
        <v>49</v>
      </c>
      <c r="O874" s="153" t="s">
        <v>887</v>
      </c>
      <c r="P874" s="153" t="s">
        <v>2823</v>
      </c>
      <c r="Q874" s="153"/>
      <c r="R874" s="153" t="s">
        <v>50</v>
      </c>
      <c r="S874" s="153" t="s">
        <v>887</v>
      </c>
      <c r="T874" s="153" t="s">
        <v>2829</v>
      </c>
      <c r="U874" s="139"/>
      <c r="V874" s="139"/>
      <c r="W874" s="139"/>
      <c r="X874" s="97" t="str">
        <f t="shared" si="143"/>
        <v>2024-019 - Tarrant VA Bridge Rehab</v>
      </c>
      <c r="Y874" s="97" t="str">
        <f>IFERROR(VLOOKUP($D874,PM!$A:$H,2,FALSE),"")</f>
        <v>Bikhyat Adhikari</v>
      </c>
      <c r="Z874" s="98">
        <f t="shared" si="144"/>
        <v>45791</v>
      </c>
      <c r="AA874" s="98" t="str">
        <f t="shared" si="145"/>
        <v>Wednesday</v>
      </c>
      <c r="AB874" s="99" t="str">
        <f t="shared" si="146"/>
        <v>05/15/2025 7:41 AM</v>
      </c>
      <c r="AC874" s="100">
        <f t="shared" si="147"/>
        <v>45792.530636574076</v>
      </c>
      <c r="AD874" s="100" t="str">
        <f t="shared" si="148"/>
        <v>Approved On Time</v>
      </c>
      <c r="AE874" s="101">
        <f t="shared" si="149"/>
        <v>4</v>
      </c>
      <c r="AF874" s="124" t="str">
        <f t="shared" si="150"/>
        <v/>
      </c>
      <c r="AG874" s="101" t="str">
        <f t="shared" si="151"/>
        <v>420 6013E - ABUT F S Backwall Wing</v>
      </c>
      <c r="AH874" s="101" t="str">
        <f t="shared" si="152"/>
        <v>240444 - Josue Martinez Salazar</v>
      </c>
      <c r="AI874" s="102" t="str">
        <f t="shared" si="153"/>
        <v>Josue Martinez</v>
      </c>
    </row>
    <row r="875" spans="1:35" ht="15.75" x14ac:dyDescent="0.25">
      <c r="A875" s="153">
        <v>605462</v>
      </c>
      <c r="B875" s="153" t="s">
        <v>877</v>
      </c>
      <c r="C875" s="153" t="s">
        <v>878</v>
      </c>
      <c r="D875" s="153" t="s">
        <v>110</v>
      </c>
      <c r="E875" s="153" t="s">
        <v>111</v>
      </c>
      <c r="F875" s="153" t="s">
        <v>1176</v>
      </c>
      <c r="G875" s="153" t="s">
        <v>1177</v>
      </c>
      <c r="H875" s="153" t="s">
        <v>558</v>
      </c>
      <c r="I875" s="153">
        <v>3</v>
      </c>
      <c r="J875" s="154">
        <v>45793</v>
      </c>
      <c r="K875" s="153" t="s">
        <v>91</v>
      </c>
      <c r="L875" s="153"/>
      <c r="M875" s="153" t="s">
        <v>874</v>
      </c>
      <c r="N875" s="153" t="s">
        <v>49</v>
      </c>
      <c r="O875" s="153" t="s">
        <v>887</v>
      </c>
      <c r="P875" s="153" t="s">
        <v>3838</v>
      </c>
      <c r="Q875" s="153"/>
      <c r="R875" s="153" t="s">
        <v>50</v>
      </c>
      <c r="S875" s="153" t="s">
        <v>887</v>
      </c>
      <c r="T875" s="153" t="s">
        <v>3842</v>
      </c>
      <c r="U875" s="139"/>
      <c r="V875" s="139"/>
      <c r="W875" s="139"/>
      <c r="X875" s="97" t="str">
        <f t="shared" si="143"/>
        <v>2024-019 - Tarrant VA Bridge Rehab</v>
      </c>
      <c r="Y875" s="97" t="str">
        <f>IFERROR(VLOOKUP($D875,PM!$A:$H,2,FALSE),"")</f>
        <v>Bikhyat Adhikari</v>
      </c>
      <c r="Z875" s="98">
        <f t="shared" si="144"/>
        <v>45793</v>
      </c>
      <c r="AA875" s="98" t="str">
        <f t="shared" si="145"/>
        <v>Friday</v>
      </c>
      <c r="AB875" s="99" t="str">
        <f t="shared" si="146"/>
        <v>05/19/2025 6:36 AM</v>
      </c>
      <c r="AC875" s="100">
        <f t="shared" si="147"/>
        <v>45796.484143518515</v>
      </c>
      <c r="AD875" s="100" t="str">
        <f t="shared" si="148"/>
        <v>Approved On Time</v>
      </c>
      <c r="AE875" s="101">
        <f t="shared" si="149"/>
        <v>3</v>
      </c>
      <c r="AF875" s="124" t="str">
        <f t="shared" si="150"/>
        <v/>
      </c>
      <c r="AG875" s="101" t="str">
        <f t="shared" si="151"/>
        <v>420 6013E - ABUT F S Backwall Wing</v>
      </c>
      <c r="AH875" s="101" t="str">
        <f t="shared" si="152"/>
        <v>240800 - Rigoberto Chavez</v>
      </c>
      <c r="AI875" s="102" t="str">
        <f t="shared" si="153"/>
        <v>Josue Martinez</v>
      </c>
    </row>
    <row r="876" spans="1:35" ht="15.75" x14ac:dyDescent="0.25">
      <c r="A876" s="153">
        <v>604261</v>
      </c>
      <c r="B876" s="153" t="s">
        <v>877</v>
      </c>
      <c r="C876" s="153" t="s">
        <v>878</v>
      </c>
      <c r="D876" s="153" t="s">
        <v>110</v>
      </c>
      <c r="E876" s="153" t="s">
        <v>111</v>
      </c>
      <c r="F876" s="153" t="s">
        <v>2182</v>
      </c>
      <c r="G876" s="153" t="s">
        <v>2183</v>
      </c>
      <c r="H876" s="153" t="s">
        <v>558</v>
      </c>
      <c r="I876" s="153">
        <v>4</v>
      </c>
      <c r="J876" s="154">
        <v>45791</v>
      </c>
      <c r="K876" s="153" t="s">
        <v>91</v>
      </c>
      <c r="L876" s="153"/>
      <c r="M876" s="153" t="s">
        <v>874</v>
      </c>
      <c r="N876" s="153" t="s">
        <v>49</v>
      </c>
      <c r="O876" s="153" t="s">
        <v>887</v>
      </c>
      <c r="P876" s="153" t="s">
        <v>2821</v>
      </c>
      <c r="Q876" s="153"/>
      <c r="R876" s="153" t="s">
        <v>50</v>
      </c>
      <c r="S876" s="153" t="s">
        <v>887</v>
      </c>
      <c r="T876" s="153" t="s">
        <v>2828</v>
      </c>
      <c r="U876" s="139"/>
      <c r="V876" s="139"/>
      <c r="W876" s="139"/>
      <c r="X876" s="97" t="str">
        <f t="shared" si="143"/>
        <v>2024-019 - Tarrant VA Bridge Rehab</v>
      </c>
      <c r="Y876" s="97" t="str">
        <f>IFERROR(VLOOKUP($D876,PM!$A:$H,2,FALSE),"")</f>
        <v>Bikhyat Adhikari</v>
      </c>
      <c r="Z876" s="98">
        <f t="shared" si="144"/>
        <v>45791</v>
      </c>
      <c r="AA876" s="98" t="str">
        <f t="shared" si="145"/>
        <v>Wednesday</v>
      </c>
      <c r="AB876" s="99" t="str">
        <f t="shared" si="146"/>
        <v>05/15/2025 7:42 AM</v>
      </c>
      <c r="AC876" s="100">
        <f t="shared" si="147"/>
        <v>45792.530636574076</v>
      </c>
      <c r="AD876" s="100" t="str">
        <f t="shared" si="148"/>
        <v>Approved On Time</v>
      </c>
      <c r="AE876" s="101">
        <f t="shared" si="149"/>
        <v>4</v>
      </c>
      <c r="AF876" s="124" t="str">
        <f t="shared" si="150"/>
        <v/>
      </c>
      <c r="AG876" s="101" t="str">
        <f t="shared" si="151"/>
        <v>500 6001K - MOB DEMOB CREW</v>
      </c>
      <c r="AH876" s="101" t="str">
        <f t="shared" si="152"/>
        <v>240800 - Rigoberto Chavez</v>
      </c>
      <c r="AI876" s="102" t="str">
        <f t="shared" si="153"/>
        <v>Josue Martinez</v>
      </c>
    </row>
    <row r="877" spans="1:35" ht="15.75" x14ac:dyDescent="0.25">
      <c r="A877" s="153">
        <v>603438</v>
      </c>
      <c r="B877" s="153" t="s">
        <v>877</v>
      </c>
      <c r="C877" s="153" t="s">
        <v>878</v>
      </c>
      <c r="D877" s="153" t="s">
        <v>110</v>
      </c>
      <c r="E877" s="153" t="s">
        <v>111</v>
      </c>
      <c r="F877" s="153" t="s">
        <v>1176</v>
      </c>
      <c r="G877" s="153" t="s">
        <v>1177</v>
      </c>
      <c r="H877" s="153" t="s">
        <v>558</v>
      </c>
      <c r="I877" s="153">
        <v>10</v>
      </c>
      <c r="J877" s="154">
        <v>45789</v>
      </c>
      <c r="K877" s="153" t="s">
        <v>91</v>
      </c>
      <c r="L877" s="153"/>
      <c r="M877" s="153" t="s">
        <v>874</v>
      </c>
      <c r="N877" s="153" t="s">
        <v>49</v>
      </c>
      <c r="O877" s="153" t="s">
        <v>887</v>
      </c>
      <c r="P877" s="153" t="s">
        <v>2079</v>
      </c>
      <c r="Q877" s="153"/>
      <c r="R877" s="153" t="s">
        <v>50</v>
      </c>
      <c r="S877" s="153" t="s">
        <v>887</v>
      </c>
      <c r="T877" s="153" t="s">
        <v>2082</v>
      </c>
      <c r="U877" s="139"/>
      <c r="V877" s="139"/>
      <c r="W877" s="139"/>
      <c r="X877" s="97" t="str">
        <f t="shared" si="143"/>
        <v>2024-019 - Tarrant VA Bridge Rehab</v>
      </c>
      <c r="Y877" s="97" t="str">
        <f>IFERROR(VLOOKUP($D877,PM!$A:$H,2,FALSE),"")</f>
        <v>Bikhyat Adhikari</v>
      </c>
      <c r="Z877" s="98">
        <f t="shared" si="144"/>
        <v>45789</v>
      </c>
      <c r="AA877" s="98" t="str">
        <f t="shared" si="145"/>
        <v>Monday</v>
      </c>
      <c r="AB877" s="99" t="str">
        <f t="shared" si="146"/>
        <v>05/13/2025 9:23 AM</v>
      </c>
      <c r="AC877" s="100">
        <f t="shared" si="147"/>
        <v>45790.600081018521</v>
      </c>
      <c r="AD877" s="100" t="str">
        <f t="shared" si="148"/>
        <v>Approved On Time</v>
      </c>
      <c r="AE877" s="101">
        <f t="shared" si="149"/>
        <v>10</v>
      </c>
      <c r="AF877" s="124" t="str">
        <f t="shared" si="150"/>
        <v/>
      </c>
      <c r="AG877" s="101" t="str">
        <f t="shared" si="151"/>
        <v>420 6013E - ABUT F S Backwall Wing</v>
      </c>
      <c r="AH877" s="101" t="str">
        <f t="shared" si="152"/>
        <v>240800 - Rigoberto Chavez</v>
      </c>
      <c r="AI877" s="102" t="str">
        <f t="shared" si="153"/>
        <v>Josue Martinez</v>
      </c>
    </row>
    <row r="878" spans="1:35" ht="15.75" x14ac:dyDescent="0.25">
      <c r="A878" s="153">
        <v>603809</v>
      </c>
      <c r="B878" s="153" t="s">
        <v>877</v>
      </c>
      <c r="C878" s="153" t="s">
        <v>878</v>
      </c>
      <c r="D878" s="153" t="s">
        <v>110</v>
      </c>
      <c r="E878" s="153" t="s">
        <v>111</v>
      </c>
      <c r="F878" s="153" t="s">
        <v>2182</v>
      </c>
      <c r="G878" s="153" t="s">
        <v>2183</v>
      </c>
      <c r="H878" s="153" t="s">
        <v>558</v>
      </c>
      <c r="I878" s="153">
        <v>2</v>
      </c>
      <c r="J878" s="154">
        <v>45790</v>
      </c>
      <c r="K878" s="153" t="s">
        <v>91</v>
      </c>
      <c r="L878" s="153"/>
      <c r="M878" s="153" t="s">
        <v>874</v>
      </c>
      <c r="N878" s="153" t="s">
        <v>49</v>
      </c>
      <c r="O878" s="153" t="s">
        <v>887</v>
      </c>
      <c r="P878" s="153" t="s">
        <v>2184</v>
      </c>
      <c r="Q878" s="153"/>
      <c r="R878" s="153" t="s">
        <v>50</v>
      </c>
      <c r="S878" s="153" t="s">
        <v>887</v>
      </c>
      <c r="T878" s="153" t="s">
        <v>2187</v>
      </c>
      <c r="U878" s="139"/>
      <c r="V878" s="139"/>
      <c r="W878" s="139"/>
      <c r="X878" s="97" t="str">
        <f t="shared" si="143"/>
        <v>2024-019 - Tarrant VA Bridge Rehab</v>
      </c>
      <c r="Y878" s="97" t="str">
        <f>IFERROR(VLOOKUP($D878,PM!$A:$H,2,FALSE),"")</f>
        <v>Bikhyat Adhikari</v>
      </c>
      <c r="Z878" s="98">
        <f t="shared" si="144"/>
        <v>45790</v>
      </c>
      <c r="AA878" s="98" t="str">
        <f t="shared" si="145"/>
        <v>Tuesday</v>
      </c>
      <c r="AB878" s="99" t="str">
        <f t="shared" si="146"/>
        <v>05/14/2025 8:06 AM</v>
      </c>
      <c r="AC878" s="100">
        <f t="shared" si="147"/>
        <v>45791.548136574071</v>
      </c>
      <c r="AD878" s="100" t="str">
        <f t="shared" si="148"/>
        <v>Approved On Time</v>
      </c>
      <c r="AE878" s="101">
        <f t="shared" si="149"/>
        <v>2</v>
      </c>
      <c r="AF878" s="124" t="str">
        <f t="shared" si="150"/>
        <v/>
      </c>
      <c r="AG878" s="101" t="str">
        <f t="shared" si="151"/>
        <v>500 6001K - MOB DEMOB CREW</v>
      </c>
      <c r="AH878" s="101" t="str">
        <f t="shared" si="152"/>
        <v>240800 - Rigoberto Chavez</v>
      </c>
      <c r="AI878" s="102" t="str">
        <f t="shared" si="153"/>
        <v>Josue Martinez</v>
      </c>
    </row>
    <row r="879" spans="1:35" ht="15.75" x14ac:dyDescent="0.25">
      <c r="A879" s="153">
        <v>604256</v>
      </c>
      <c r="B879" s="153" t="s">
        <v>877</v>
      </c>
      <c r="C879" s="153" t="s">
        <v>878</v>
      </c>
      <c r="D879" s="153" t="s">
        <v>110</v>
      </c>
      <c r="E879" s="153" t="s">
        <v>111</v>
      </c>
      <c r="F879" s="153" t="s">
        <v>1176</v>
      </c>
      <c r="G879" s="153" t="s">
        <v>1177</v>
      </c>
      <c r="H879" s="153" t="s">
        <v>558</v>
      </c>
      <c r="I879" s="153">
        <v>6</v>
      </c>
      <c r="J879" s="154">
        <v>45791</v>
      </c>
      <c r="K879" s="153" t="s">
        <v>91</v>
      </c>
      <c r="L879" s="153"/>
      <c r="M879" s="153" t="s">
        <v>874</v>
      </c>
      <c r="N879" s="153" t="s">
        <v>49</v>
      </c>
      <c r="O879" s="153" t="s">
        <v>887</v>
      </c>
      <c r="P879" s="153" t="s">
        <v>2823</v>
      </c>
      <c r="Q879" s="153"/>
      <c r="R879" s="153" t="s">
        <v>50</v>
      </c>
      <c r="S879" s="153" t="s">
        <v>887</v>
      </c>
      <c r="T879" s="153" t="s">
        <v>2827</v>
      </c>
      <c r="U879" s="139"/>
      <c r="V879" s="139"/>
      <c r="W879" s="139"/>
      <c r="X879" s="97" t="str">
        <f t="shared" si="143"/>
        <v>2024-019 - Tarrant VA Bridge Rehab</v>
      </c>
      <c r="Y879" s="97" t="str">
        <f>IFERROR(VLOOKUP($D879,PM!$A:$H,2,FALSE),"")</f>
        <v>Bikhyat Adhikari</v>
      </c>
      <c r="Z879" s="98">
        <f t="shared" si="144"/>
        <v>45791</v>
      </c>
      <c r="AA879" s="98" t="str">
        <f t="shared" si="145"/>
        <v>Wednesday</v>
      </c>
      <c r="AB879" s="99" t="str">
        <f t="shared" si="146"/>
        <v>05/15/2025 7:41 AM</v>
      </c>
      <c r="AC879" s="100">
        <f t="shared" si="147"/>
        <v>45792.530636574076</v>
      </c>
      <c r="AD879" s="100" t="str">
        <f t="shared" si="148"/>
        <v>Approved On Time</v>
      </c>
      <c r="AE879" s="101">
        <f t="shared" si="149"/>
        <v>6</v>
      </c>
      <c r="AF879" s="124" t="str">
        <f t="shared" si="150"/>
        <v/>
      </c>
      <c r="AG879" s="101" t="str">
        <f t="shared" si="151"/>
        <v>420 6013E - ABUT F S Backwall Wing</v>
      </c>
      <c r="AH879" s="101" t="str">
        <f t="shared" si="152"/>
        <v>240800 - Rigoberto Chavez</v>
      </c>
      <c r="AI879" s="102" t="str">
        <f t="shared" si="153"/>
        <v>Josue Martinez</v>
      </c>
    </row>
    <row r="880" spans="1:35" ht="15.75" x14ac:dyDescent="0.25">
      <c r="A880" s="153">
        <v>603168</v>
      </c>
      <c r="B880" s="153" t="s">
        <v>1059</v>
      </c>
      <c r="C880" s="153" t="s">
        <v>1060</v>
      </c>
      <c r="D880" s="153" t="s">
        <v>62</v>
      </c>
      <c r="E880" s="153" t="s">
        <v>63</v>
      </c>
      <c r="F880" s="153" t="s">
        <v>920</v>
      </c>
      <c r="G880" s="153" t="s">
        <v>921</v>
      </c>
      <c r="H880" s="153" t="s">
        <v>558</v>
      </c>
      <c r="I880" s="153">
        <v>8</v>
      </c>
      <c r="J880" s="154">
        <v>45789</v>
      </c>
      <c r="K880" s="153" t="s">
        <v>91</v>
      </c>
      <c r="L880" s="153"/>
      <c r="M880" s="153" t="s">
        <v>865</v>
      </c>
      <c r="N880" s="153" t="s">
        <v>49</v>
      </c>
      <c r="O880" s="153" t="s">
        <v>866</v>
      </c>
      <c r="P880" s="153" t="s">
        <v>1308</v>
      </c>
      <c r="Q880" s="153"/>
      <c r="R880" s="153" t="s">
        <v>50</v>
      </c>
      <c r="S880" s="153" t="s">
        <v>1987</v>
      </c>
      <c r="T880" s="153" t="s">
        <v>2087</v>
      </c>
      <c r="U880" s="139"/>
      <c r="V880" s="139"/>
      <c r="W880" s="139"/>
      <c r="X880" s="97" t="str">
        <f t="shared" si="143"/>
        <v>2023-035 - Harris VA Bridge Rehabs</v>
      </c>
      <c r="Y880" s="97" t="str">
        <f>IFERROR(VLOOKUP($D880,PM!$A:$H,2,FALSE),"")</f>
        <v>Luis A. Morales</v>
      </c>
      <c r="Z880" s="98">
        <f t="shared" si="144"/>
        <v>45789</v>
      </c>
      <c r="AA880" s="98" t="str">
        <f t="shared" si="145"/>
        <v>Monday</v>
      </c>
      <c r="AB880" s="99" t="str">
        <f t="shared" si="146"/>
        <v>05/12/2025 8:00 PM</v>
      </c>
      <c r="AC880" s="100">
        <f t="shared" si="147"/>
        <v>45790.612951388888</v>
      </c>
      <c r="AD880" s="100" t="str">
        <f t="shared" si="148"/>
        <v>Approved On Time</v>
      </c>
      <c r="AE880" s="101">
        <f t="shared" si="149"/>
        <v>8</v>
      </c>
      <c r="AF880" s="124" t="str">
        <f t="shared" si="150"/>
        <v/>
      </c>
      <c r="AG880" s="101" t="str">
        <f t="shared" si="151"/>
        <v>9000 100H - PUNCH LIST</v>
      </c>
      <c r="AH880" s="101" t="str">
        <f t="shared" si="152"/>
        <v>440207 - Bonifacio Vazquez-Rodriguez</v>
      </c>
      <c r="AI880" s="102" t="str">
        <f t="shared" si="153"/>
        <v>Alonzo Gonzalez's Crew</v>
      </c>
    </row>
    <row r="881" spans="1:35" ht="15.75" x14ac:dyDescent="0.25">
      <c r="A881" s="153">
        <v>603167</v>
      </c>
      <c r="B881" s="153" t="s">
        <v>870</v>
      </c>
      <c r="C881" s="153" t="s">
        <v>871</v>
      </c>
      <c r="D881" s="153" t="s">
        <v>62</v>
      </c>
      <c r="E881" s="153" t="s">
        <v>63</v>
      </c>
      <c r="F881" s="153" t="s">
        <v>920</v>
      </c>
      <c r="G881" s="153" t="s">
        <v>921</v>
      </c>
      <c r="H881" s="153" t="s">
        <v>558</v>
      </c>
      <c r="I881" s="153">
        <v>8</v>
      </c>
      <c r="J881" s="154">
        <v>45789</v>
      </c>
      <c r="K881" s="153" t="s">
        <v>91</v>
      </c>
      <c r="L881" s="153"/>
      <c r="M881" s="153" t="s">
        <v>865</v>
      </c>
      <c r="N881" s="153" t="s">
        <v>49</v>
      </c>
      <c r="O881" s="153" t="s">
        <v>866</v>
      </c>
      <c r="P881" s="153" t="s">
        <v>1308</v>
      </c>
      <c r="Q881" s="153"/>
      <c r="R881" s="153" t="s">
        <v>50</v>
      </c>
      <c r="S881" s="153" t="s">
        <v>1987</v>
      </c>
      <c r="T881" s="153" t="s">
        <v>2086</v>
      </c>
      <c r="U881" s="139"/>
      <c r="V881" s="139"/>
      <c r="W881" s="139"/>
      <c r="X881" s="97" t="str">
        <f t="shared" si="143"/>
        <v>2023-035 - Harris VA Bridge Rehabs</v>
      </c>
      <c r="Y881" s="97" t="str">
        <f>IFERROR(VLOOKUP($D881,PM!$A:$H,2,FALSE),"")</f>
        <v>Luis A. Morales</v>
      </c>
      <c r="Z881" s="98">
        <f t="shared" si="144"/>
        <v>45789</v>
      </c>
      <c r="AA881" s="98" t="str">
        <f t="shared" si="145"/>
        <v>Monday</v>
      </c>
      <c r="AB881" s="99" t="str">
        <f t="shared" si="146"/>
        <v>05/12/2025 8:00 PM</v>
      </c>
      <c r="AC881" s="100">
        <f t="shared" si="147"/>
        <v>45790.612835648149</v>
      </c>
      <c r="AD881" s="100" t="str">
        <f t="shared" si="148"/>
        <v>Approved On Time</v>
      </c>
      <c r="AE881" s="101">
        <f t="shared" si="149"/>
        <v>8</v>
      </c>
      <c r="AF881" s="124" t="str">
        <f t="shared" si="150"/>
        <v/>
      </c>
      <c r="AG881" s="101" t="str">
        <f t="shared" si="151"/>
        <v>9000 100H - PUNCH LIST</v>
      </c>
      <c r="AH881" s="101" t="str">
        <f t="shared" si="152"/>
        <v>440411 - Alfredo Enriquez Ramirez</v>
      </c>
      <c r="AI881" s="102" t="str">
        <f t="shared" si="153"/>
        <v>Alonzo Gonzalez's Crew</v>
      </c>
    </row>
    <row r="882" spans="1:35" ht="15.75" x14ac:dyDescent="0.25">
      <c r="A882" s="153">
        <v>603169</v>
      </c>
      <c r="B882" s="153" t="s">
        <v>868</v>
      </c>
      <c r="C882" s="153" t="s">
        <v>869</v>
      </c>
      <c r="D882" s="153" t="s">
        <v>62</v>
      </c>
      <c r="E882" s="153" t="s">
        <v>63</v>
      </c>
      <c r="F882" s="153" t="s">
        <v>920</v>
      </c>
      <c r="G882" s="153" t="s">
        <v>921</v>
      </c>
      <c r="H882" s="153" t="s">
        <v>558</v>
      </c>
      <c r="I882" s="153">
        <v>8</v>
      </c>
      <c r="J882" s="154">
        <v>45789</v>
      </c>
      <c r="K882" s="153" t="s">
        <v>91</v>
      </c>
      <c r="L882" s="153"/>
      <c r="M882" s="153" t="s">
        <v>865</v>
      </c>
      <c r="N882" s="153" t="s">
        <v>49</v>
      </c>
      <c r="O882" s="153" t="s">
        <v>866</v>
      </c>
      <c r="P882" s="153" t="s">
        <v>1308</v>
      </c>
      <c r="Q882" s="153"/>
      <c r="R882" s="153" t="s">
        <v>50</v>
      </c>
      <c r="S882" s="153" t="s">
        <v>1987</v>
      </c>
      <c r="T882" s="153" t="s">
        <v>2088</v>
      </c>
      <c r="U882" s="139"/>
      <c r="V882" s="139"/>
      <c r="W882" s="139"/>
      <c r="X882" s="97" t="str">
        <f t="shared" si="143"/>
        <v>2023-035 - Harris VA Bridge Rehabs</v>
      </c>
      <c r="Y882" s="97" t="str">
        <f>IFERROR(VLOOKUP($D882,PM!$A:$H,2,FALSE),"")</f>
        <v>Luis A. Morales</v>
      </c>
      <c r="Z882" s="98">
        <f t="shared" si="144"/>
        <v>45789</v>
      </c>
      <c r="AA882" s="98" t="str">
        <f t="shared" si="145"/>
        <v>Monday</v>
      </c>
      <c r="AB882" s="99" t="str">
        <f t="shared" si="146"/>
        <v>05/12/2025 8:00 PM</v>
      </c>
      <c r="AC882" s="100">
        <f t="shared" si="147"/>
        <v>45790.613078703704</v>
      </c>
      <c r="AD882" s="100" t="str">
        <f t="shared" si="148"/>
        <v>Approved On Time</v>
      </c>
      <c r="AE882" s="101">
        <f t="shared" si="149"/>
        <v>8</v>
      </c>
      <c r="AF882" s="124" t="str">
        <f t="shared" si="150"/>
        <v/>
      </c>
      <c r="AG882" s="101" t="str">
        <f t="shared" si="151"/>
        <v>9000 100H - PUNCH LIST</v>
      </c>
      <c r="AH882" s="101" t="str">
        <f t="shared" si="152"/>
        <v>440458 - Ricardo L. Navarro</v>
      </c>
      <c r="AI882" s="102" t="str">
        <f t="shared" si="153"/>
        <v>Alonzo Gonzalez's Crew</v>
      </c>
    </row>
    <row r="883" spans="1:35" ht="15.75" x14ac:dyDescent="0.25">
      <c r="A883" s="153">
        <v>603166</v>
      </c>
      <c r="B883" s="153" t="s">
        <v>862</v>
      </c>
      <c r="C883" s="153" t="s">
        <v>863</v>
      </c>
      <c r="D883" s="153" t="s">
        <v>62</v>
      </c>
      <c r="E883" s="153" t="s">
        <v>63</v>
      </c>
      <c r="F883" s="153" t="s">
        <v>920</v>
      </c>
      <c r="G883" s="153" t="s">
        <v>921</v>
      </c>
      <c r="H883" s="153" t="s">
        <v>558</v>
      </c>
      <c r="I883" s="153">
        <v>8</v>
      </c>
      <c r="J883" s="154">
        <v>45789</v>
      </c>
      <c r="K883" s="153" t="s">
        <v>91</v>
      </c>
      <c r="L883" s="153"/>
      <c r="M883" s="153" t="s">
        <v>865</v>
      </c>
      <c r="N883" s="153" t="s">
        <v>49</v>
      </c>
      <c r="O883" s="153" t="s">
        <v>866</v>
      </c>
      <c r="P883" s="153" t="s">
        <v>1308</v>
      </c>
      <c r="Q883" s="153"/>
      <c r="R883" s="153" t="s">
        <v>50</v>
      </c>
      <c r="S883" s="153" t="s">
        <v>1987</v>
      </c>
      <c r="T883" s="153" t="s">
        <v>2084</v>
      </c>
      <c r="U883" s="139"/>
      <c r="V883" s="139"/>
      <c r="W883" s="139"/>
      <c r="X883" s="97" t="str">
        <f t="shared" si="143"/>
        <v>2023-035 - Harris VA Bridge Rehabs</v>
      </c>
      <c r="Y883" s="97" t="str">
        <f>IFERROR(VLOOKUP($D883,PM!$A:$H,2,FALSE),"")</f>
        <v>Luis A. Morales</v>
      </c>
      <c r="Z883" s="98">
        <f t="shared" si="144"/>
        <v>45789</v>
      </c>
      <c r="AA883" s="98" t="str">
        <f t="shared" si="145"/>
        <v>Monday</v>
      </c>
      <c r="AB883" s="99" t="str">
        <f t="shared" si="146"/>
        <v>05/12/2025 8:00 PM</v>
      </c>
      <c r="AC883" s="100">
        <f t="shared" si="147"/>
        <v>45790.613009259258</v>
      </c>
      <c r="AD883" s="100" t="str">
        <f t="shared" si="148"/>
        <v>Approved On Time</v>
      </c>
      <c r="AE883" s="101">
        <f t="shared" si="149"/>
        <v>8</v>
      </c>
      <c r="AF883" s="124" t="str">
        <f t="shared" si="150"/>
        <v/>
      </c>
      <c r="AG883" s="101" t="str">
        <f t="shared" si="151"/>
        <v>9000 100H - PUNCH LIST</v>
      </c>
      <c r="AH883" s="101" t="str">
        <f t="shared" si="152"/>
        <v>440449 - Jose M. Gonzalez Rios</v>
      </c>
      <c r="AI883" s="102" t="str">
        <f t="shared" si="153"/>
        <v>Alonzo Gonzalez's Crew</v>
      </c>
    </row>
    <row r="884" spans="1:35" ht="15.75" x14ac:dyDescent="0.25">
      <c r="A884" s="153">
        <v>603171</v>
      </c>
      <c r="B884" s="153" t="s">
        <v>860</v>
      </c>
      <c r="C884" s="153" t="s">
        <v>861</v>
      </c>
      <c r="D884" s="153" t="s">
        <v>62</v>
      </c>
      <c r="E884" s="153" t="s">
        <v>63</v>
      </c>
      <c r="F884" s="153" t="s">
        <v>920</v>
      </c>
      <c r="G884" s="153" t="s">
        <v>921</v>
      </c>
      <c r="H884" s="153" t="s">
        <v>558</v>
      </c>
      <c r="I884" s="153">
        <v>8</v>
      </c>
      <c r="J884" s="154">
        <v>45789</v>
      </c>
      <c r="K884" s="153" t="s">
        <v>91</v>
      </c>
      <c r="L884" s="153"/>
      <c r="M884" s="153" t="s">
        <v>865</v>
      </c>
      <c r="N884" s="153" t="s">
        <v>49</v>
      </c>
      <c r="O884" s="153" t="s">
        <v>866</v>
      </c>
      <c r="P884" s="153" t="s">
        <v>1308</v>
      </c>
      <c r="Q884" s="153"/>
      <c r="R884" s="153" t="s">
        <v>50</v>
      </c>
      <c r="S884" s="153" t="s">
        <v>1987</v>
      </c>
      <c r="T884" s="153" t="s">
        <v>2083</v>
      </c>
      <c r="U884" s="139"/>
      <c r="V884" s="139"/>
      <c r="W884" s="139"/>
      <c r="X884" s="97" t="str">
        <f t="shared" si="143"/>
        <v>2023-035 - Harris VA Bridge Rehabs</v>
      </c>
      <c r="Y884" s="97" t="str">
        <f>IFERROR(VLOOKUP($D884,PM!$A:$H,2,FALSE),"")</f>
        <v>Luis A. Morales</v>
      </c>
      <c r="Z884" s="98">
        <f t="shared" si="144"/>
        <v>45789</v>
      </c>
      <c r="AA884" s="98" t="str">
        <f t="shared" si="145"/>
        <v>Monday</v>
      </c>
      <c r="AB884" s="99" t="str">
        <f t="shared" si="146"/>
        <v>05/12/2025 8:00 PM</v>
      </c>
      <c r="AC884" s="100">
        <f t="shared" si="147"/>
        <v>45790.613043981481</v>
      </c>
      <c r="AD884" s="100" t="str">
        <f t="shared" si="148"/>
        <v>Approved On Time</v>
      </c>
      <c r="AE884" s="101">
        <f t="shared" si="149"/>
        <v>8</v>
      </c>
      <c r="AF884" s="124" t="str">
        <f t="shared" si="150"/>
        <v/>
      </c>
      <c r="AG884" s="101" t="str">
        <f t="shared" si="151"/>
        <v>9000 100H - PUNCH LIST</v>
      </c>
      <c r="AH884" s="101" t="str">
        <f t="shared" si="152"/>
        <v>440461 - Juan Garcia Arreguin</v>
      </c>
      <c r="AI884" s="102" t="str">
        <f t="shared" si="153"/>
        <v>Alonzo Gonzalez's Crew</v>
      </c>
    </row>
    <row r="885" spans="1:35" ht="15.75" x14ac:dyDescent="0.25">
      <c r="A885" s="153">
        <v>603170</v>
      </c>
      <c r="B885" s="153" t="s">
        <v>867</v>
      </c>
      <c r="C885" s="153" t="s">
        <v>866</v>
      </c>
      <c r="D885" s="153" t="s">
        <v>62</v>
      </c>
      <c r="E885" s="153" t="s">
        <v>63</v>
      </c>
      <c r="F885" s="153" t="s">
        <v>920</v>
      </c>
      <c r="G885" s="153" t="s">
        <v>921</v>
      </c>
      <c r="H885" s="153" t="s">
        <v>558</v>
      </c>
      <c r="I885" s="153">
        <v>8</v>
      </c>
      <c r="J885" s="154">
        <v>45789</v>
      </c>
      <c r="K885" s="153" t="s">
        <v>91</v>
      </c>
      <c r="L885" s="153"/>
      <c r="M885" s="153" t="s">
        <v>865</v>
      </c>
      <c r="N885" s="153" t="s">
        <v>49</v>
      </c>
      <c r="O885" s="153" t="s">
        <v>866</v>
      </c>
      <c r="P885" s="153" t="s">
        <v>1308</v>
      </c>
      <c r="Q885" s="153"/>
      <c r="R885" s="153" t="s">
        <v>50</v>
      </c>
      <c r="S885" s="153" t="s">
        <v>1987</v>
      </c>
      <c r="T885" s="153" t="s">
        <v>2085</v>
      </c>
      <c r="U885" s="139"/>
      <c r="V885" s="139"/>
      <c r="W885" s="139"/>
      <c r="X885" s="97" t="str">
        <f t="shared" si="143"/>
        <v>2023-035 - Harris VA Bridge Rehabs</v>
      </c>
      <c r="Y885" s="97" t="str">
        <f>IFERROR(VLOOKUP($D885,PM!$A:$H,2,FALSE),"")</f>
        <v>Luis A. Morales</v>
      </c>
      <c r="Z885" s="98">
        <f t="shared" si="144"/>
        <v>45789</v>
      </c>
      <c r="AA885" s="98" t="str">
        <f t="shared" si="145"/>
        <v>Monday</v>
      </c>
      <c r="AB885" s="99" t="str">
        <f t="shared" si="146"/>
        <v>05/12/2025 8:00 PM</v>
      </c>
      <c r="AC885" s="100">
        <f t="shared" si="147"/>
        <v>45790.612870370373</v>
      </c>
      <c r="AD885" s="100" t="str">
        <f t="shared" si="148"/>
        <v>Approved On Time</v>
      </c>
      <c r="AE885" s="101">
        <f t="shared" si="149"/>
        <v>8</v>
      </c>
      <c r="AF885" s="124" t="str">
        <f t="shared" si="150"/>
        <v/>
      </c>
      <c r="AG885" s="101" t="str">
        <f t="shared" si="151"/>
        <v>9000 100H - PUNCH LIST</v>
      </c>
      <c r="AH885" s="101" t="str">
        <f t="shared" si="152"/>
        <v>440072 - Alonzo Gonzalez</v>
      </c>
      <c r="AI885" s="102" t="str">
        <f t="shared" si="153"/>
        <v>Alonzo Gonzalez's Crew</v>
      </c>
    </row>
    <row r="886" spans="1:35" ht="15.75" x14ac:dyDescent="0.25">
      <c r="A886" s="153">
        <v>603173</v>
      </c>
      <c r="B886" s="153" t="s">
        <v>930</v>
      </c>
      <c r="C886" s="153" t="s">
        <v>929</v>
      </c>
      <c r="D886" s="153" t="s">
        <v>62</v>
      </c>
      <c r="E886" s="153" t="s">
        <v>63</v>
      </c>
      <c r="F886" s="153" t="s">
        <v>920</v>
      </c>
      <c r="G886" s="153" t="s">
        <v>921</v>
      </c>
      <c r="H886" s="153" t="s">
        <v>558</v>
      </c>
      <c r="I886" s="153">
        <v>8</v>
      </c>
      <c r="J886" s="154">
        <v>45789</v>
      </c>
      <c r="K886" s="153" t="s">
        <v>91</v>
      </c>
      <c r="L886" s="153"/>
      <c r="M886" s="153" t="s">
        <v>928</v>
      </c>
      <c r="N886" s="153" t="s">
        <v>72</v>
      </c>
      <c r="O886" s="153" t="s">
        <v>929</v>
      </c>
      <c r="P886" s="153" t="s">
        <v>1299</v>
      </c>
      <c r="Q886" s="153"/>
      <c r="R886" s="153" t="s">
        <v>50</v>
      </c>
      <c r="S886" s="153" t="s">
        <v>1987</v>
      </c>
      <c r="T886" s="153" t="s">
        <v>2090</v>
      </c>
      <c r="U886" s="139"/>
      <c r="V886" s="139"/>
      <c r="W886" s="139"/>
      <c r="X886" s="97" t="str">
        <f t="shared" si="143"/>
        <v>2023-035 - Harris VA Bridge Rehabs</v>
      </c>
      <c r="Y886" s="97" t="str">
        <f>IFERROR(VLOOKUP($D886,PM!$A:$H,2,FALSE),"")</f>
        <v>Luis A. Morales</v>
      </c>
      <c r="Z886" s="98">
        <f t="shared" si="144"/>
        <v>45789</v>
      </c>
      <c r="AA886" s="98" t="str">
        <f t="shared" si="145"/>
        <v>Monday</v>
      </c>
      <c r="AB886" s="99" t="str">
        <f t="shared" si="146"/>
        <v>05/12/2025 8:04 PM</v>
      </c>
      <c r="AC886" s="100">
        <f t="shared" si="147"/>
        <v>45790.612916666665</v>
      </c>
      <c r="AD886" s="100" t="str">
        <f t="shared" si="148"/>
        <v>Approved On Time</v>
      </c>
      <c r="AE886" s="101">
        <f t="shared" si="149"/>
        <v>8</v>
      </c>
      <c r="AF886" s="124" t="str">
        <f t="shared" si="150"/>
        <v/>
      </c>
      <c r="AG886" s="101" t="str">
        <f t="shared" si="151"/>
        <v>9000 100H - PUNCH LIST</v>
      </c>
      <c r="AH886" s="101" t="str">
        <f t="shared" si="152"/>
        <v>440273 - Aureliano Reyes</v>
      </c>
      <c r="AI886" s="102" t="str">
        <f t="shared" si="153"/>
        <v>Aureliano Reyes Crew</v>
      </c>
    </row>
    <row r="887" spans="1:35" ht="15.75" x14ac:dyDescent="0.25">
      <c r="A887" s="153">
        <v>603172</v>
      </c>
      <c r="B887" s="153" t="s">
        <v>1068</v>
      </c>
      <c r="C887" s="153" t="s">
        <v>1069</v>
      </c>
      <c r="D887" s="153" t="s">
        <v>62</v>
      </c>
      <c r="E887" s="153" t="s">
        <v>63</v>
      </c>
      <c r="F887" s="153" t="s">
        <v>920</v>
      </c>
      <c r="G887" s="153" t="s">
        <v>921</v>
      </c>
      <c r="H887" s="153" t="s">
        <v>558</v>
      </c>
      <c r="I887" s="153">
        <v>8</v>
      </c>
      <c r="J887" s="154">
        <v>45789</v>
      </c>
      <c r="K887" s="153" t="s">
        <v>91</v>
      </c>
      <c r="L887" s="153"/>
      <c r="M887" s="153" t="s">
        <v>928</v>
      </c>
      <c r="N887" s="153" t="s">
        <v>72</v>
      </c>
      <c r="O887" s="153" t="s">
        <v>929</v>
      </c>
      <c r="P887" s="153" t="s">
        <v>1299</v>
      </c>
      <c r="Q887" s="153"/>
      <c r="R887" s="153" t="s">
        <v>50</v>
      </c>
      <c r="S887" s="153" t="s">
        <v>1987</v>
      </c>
      <c r="T887" s="153" t="s">
        <v>2089</v>
      </c>
      <c r="U887" s="139"/>
      <c r="V887" s="139"/>
      <c r="W887" s="139"/>
      <c r="X887" s="97" t="str">
        <f t="shared" si="143"/>
        <v>2023-035 - Harris VA Bridge Rehabs</v>
      </c>
      <c r="Y887" s="97" t="str">
        <f>IFERROR(VLOOKUP($D887,PM!$A:$H,2,FALSE),"")</f>
        <v>Luis A. Morales</v>
      </c>
      <c r="Z887" s="98">
        <f t="shared" si="144"/>
        <v>45789</v>
      </c>
      <c r="AA887" s="98" t="str">
        <f t="shared" si="145"/>
        <v>Monday</v>
      </c>
      <c r="AB887" s="99" t="str">
        <f t="shared" si="146"/>
        <v>05/12/2025 8:04 PM</v>
      </c>
      <c r="AC887" s="100">
        <f t="shared" si="147"/>
        <v>45790.612812500003</v>
      </c>
      <c r="AD887" s="100" t="str">
        <f t="shared" si="148"/>
        <v>Approved On Time</v>
      </c>
      <c r="AE887" s="101">
        <f t="shared" si="149"/>
        <v>8</v>
      </c>
      <c r="AF887" s="124" t="str">
        <f t="shared" si="150"/>
        <v/>
      </c>
      <c r="AG887" s="101" t="str">
        <f t="shared" si="151"/>
        <v>9000 100H - PUNCH LIST</v>
      </c>
      <c r="AH887" s="101" t="str">
        <f t="shared" si="152"/>
        <v>440312 - Agapito Castaneda Alonso</v>
      </c>
      <c r="AI887" s="102" t="str">
        <f t="shared" si="153"/>
        <v>Aureliano Reyes Crew</v>
      </c>
    </row>
    <row r="888" spans="1:35" ht="15.75" x14ac:dyDescent="0.25">
      <c r="A888" s="153">
        <v>603691</v>
      </c>
      <c r="B888" s="153" t="s">
        <v>2053</v>
      </c>
      <c r="C888" s="153" t="s">
        <v>2054</v>
      </c>
      <c r="D888" s="153" t="s">
        <v>112</v>
      </c>
      <c r="E888" s="153" t="s">
        <v>113</v>
      </c>
      <c r="F888" s="153" t="s">
        <v>1184</v>
      </c>
      <c r="G888" s="153" t="s">
        <v>1185</v>
      </c>
      <c r="H888" s="153" t="s">
        <v>558</v>
      </c>
      <c r="I888" s="153">
        <v>12</v>
      </c>
      <c r="J888" s="154">
        <v>45790</v>
      </c>
      <c r="K888" s="153" t="s">
        <v>91</v>
      </c>
      <c r="L888" s="153"/>
      <c r="M888" s="153" t="s">
        <v>118</v>
      </c>
      <c r="N888" s="153" t="s">
        <v>72</v>
      </c>
      <c r="O888" s="153" t="s">
        <v>588</v>
      </c>
      <c r="P888" s="153" t="s">
        <v>2052</v>
      </c>
      <c r="Q888" s="153"/>
      <c r="R888" s="153" t="s">
        <v>50</v>
      </c>
      <c r="S888" s="153" t="s">
        <v>114</v>
      </c>
      <c r="T888" s="153" t="s">
        <v>2192</v>
      </c>
      <c r="U888" s="139"/>
      <c r="V888" s="139"/>
      <c r="W888" s="139"/>
      <c r="X888" s="97" t="str">
        <f t="shared" si="143"/>
        <v>2023-007 - Ector BI 20E Rehab Roadway</v>
      </c>
      <c r="Y888" s="97" t="str">
        <f>IFERROR(VLOOKUP($D888,PM!$A:$H,2,FALSE),"")</f>
        <v>Bikhyat Adhikari</v>
      </c>
      <c r="Z888" s="98">
        <f t="shared" si="144"/>
        <v>45790</v>
      </c>
      <c r="AA888" s="98" t="str">
        <f t="shared" si="145"/>
        <v>Tuesday</v>
      </c>
      <c r="AB888" s="99" t="str">
        <f t="shared" si="146"/>
        <v>05/14/2025 5:56 AM</v>
      </c>
      <c r="AC888" s="100">
        <f t="shared" si="147"/>
        <v>45791.512303240743</v>
      </c>
      <c r="AD888" s="100" t="str">
        <f t="shared" si="148"/>
        <v>Approved On Time</v>
      </c>
      <c r="AE888" s="101">
        <f t="shared" si="149"/>
        <v>12</v>
      </c>
      <c r="AF888" s="124" t="str">
        <f t="shared" si="150"/>
        <v/>
      </c>
      <c r="AG888" s="101" t="str">
        <f t="shared" si="151"/>
        <v>110 6001B - FG Subgrade Mainline</v>
      </c>
      <c r="AH888" s="101" t="str">
        <f t="shared" si="152"/>
        <v>340059 - Edgar A. Ruiz Avila</v>
      </c>
      <c r="AI888" s="102" t="str">
        <f t="shared" si="153"/>
        <v>Jorge Flores's Crew</v>
      </c>
    </row>
    <row r="889" spans="1:35" ht="15.75" x14ac:dyDescent="0.25">
      <c r="A889" s="153">
        <v>603692</v>
      </c>
      <c r="B889" s="153" t="s">
        <v>792</v>
      </c>
      <c r="C889" s="153" t="s">
        <v>793</v>
      </c>
      <c r="D889" s="153" t="s">
        <v>112</v>
      </c>
      <c r="E889" s="153" t="s">
        <v>113</v>
      </c>
      <c r="F889" s="153" t="s">
        <v>1184</v>
      </c>
      <c r="G889" s="153" t="s">
        <v>1185</v>
      </c>
      <c r="H889" s="153" t="s">
        <v>558</v>
      </c>
      <c r="I889" s="153">
        <v>12</v>
      </c>
      <c r="J889" s="154">
        <v>45790</v>
      </c>
      <c r="K889" s="153" t="s">
        <v>91</v>
      </c>
      <c r="L889" s="153"/>
      <c r="M889" s="153" t="s">
        <v>118</v>
      </c>
      <c r="N889" s="153" t="s">
        <v>72</v>
      </c>
      <c r="O889" s="153" t="s">
        <v>588</v>
      </c>
      <c r="P889" s="153" t="s">
        <v>2052</v>
      </c>
      <c r="Q889" s="153"/>
      <c r="R889" s="153" t="s">
        <v>50</v>
      </c>
      <c r="S889" s="153" t="s">
        <v>114</v>
      </c>
      <c r="T889" s="153" t="s">
        <v>2191</v>
      </c>
      <c r="U889" s="139"/>
      <c r="V889" s="139"/>
      <c r="W889" s="139"/>
      <c r="X889" s="97" t="str">
        <f t="shared" si="143"/>
        <v>2023-007 - Ector BI 20E Rehab Roadway</v>
      </c>
      <c r="Y889" s="97" t="str">
        <f>IFERROR(VLOOKUP($D889,PM!$A:$H,2,FALSE),"")</f>
        <v>Bikhyat Adhikari</v>
      </c>
      <c r="Z889" s="98">
        <f t="shared" si="144"/>
        <v>45790</v>
      </c>
      <c r="AA889" s="98" t="str">
        <f t="shared" si="145"/>
        <v>Tuesday</v>
      </c>
      <c r="AB889" s="99" t="str">
        <f t="shared" si="146"/>
        <v>05/14/2025 5:56 AM</v>
      </c>
      <c r="AC889" s="100">
        <f t="shared" si="147"/>
        <v>45791.512303240743</v>
      </c>
      <c r="AD889" s="100" t="str">
        <f t="shared" si="148"/>
        <v>Approved On Time</v>
      </c>
      <c r="AE889" s="101">
        <f t="shared" si="149"/>
        <v>12</v>
      </c>
      <c r="AF889" s="124" t="str">
        <f t="shared" si="150"/>
        <v/>
      </c>
      <c r="AG889" s="101" t="str">
        <f t="shared" si="151"/>
        <v>110 6001B - FG Subgrade Mainline</v>
      </c>
      <c r="AH889" s="101" t="str">
        <f t="shared" si="152"/>
        <v>240400 - Thomas G. Workman</v>
      </c>
      <c r="AI889" s="102" t="str">
        <f t="shared" si="153"/>
        <v>Jorge Flores's Crew</v>
      </c>
    </row>
    <row r="890" spans="1:35" ht="15.75" x14ac:dyDescent="0.25">
      <c r="A890" s="153">
        <v>603228</v>
      </c>
      <c r="B890" s="153" t="s">
        <v>792</v>
      </c>
      <c r="C890" s="153" t="s">
        <v>793</v>
      </c>
      <c r="D890" s="153" t="s">
        <v>112</v>
      </c>
      <c r="E890" s="153" t="s">
        <v>113</v>
      </c>
      <c r="F890" s="153" t="s">
        <v>1184</v>
      </c>
      <c r="G890" s="153" t="s">
        <v>1185</v>
      </c>
      <c r="H890" s="153" t="s">
        <v>558</v>
      </c>
      <c r="I890" s="153">
        <v>10</v>
      </c>
      <c r="J890" s="154">
        <v>45789</v>
      </c>
      <c r="K890" s="153" t="s">
        <v>91</v>
      </c>
      <c r="L890" s="153"/>
      <c r="M890" s="153" t="s">
        <v>118</v>
      </c>
      <c r="N890" s="153" t="s">
        <v>72</v>
      </c>
      <c r="O890" s="153" t="s">
        <v>588</v>
      </c>
      <c r="P890" s="153" t="s">
        <v>1298</v>
      </c>
      <c r="Q890" s="153"/>
      <c r="R890" s="153" t="s">
        <v>50</v>
      </c>
      <c r="S890" s="153" t="s">
        <v>114</v>
      </c>
      <c r="T890" s="153" t="s">
        <v>1545</v>
      </c>
      <c r="U890" s="139"/>
      <c r="V890" s="139"/>
      <c r="W890" s="139"/>
      <c r="X890" s="97" t="str">
        <f t="shared" si="143"/>
        <v>2023-007 - Ector BI 20E Rehab Roadway</v>
      </c>
      <c r="Y890" s="97" t="str">
        <f>IFERROR(VLOOKUP($D890,PM!$A:$H,2,FALSE),"")</f>
        <v>Bikhyat Adhikari</v>
      </c>
      <c r="Z890" s="98">
        <f t="shared" si="144"/>
        <v>45789</v>
      </c>
      <c r="AA890" s="98" t="str">
        <f t="shared" si="145"/>
        <v>Monday</v>
      </c>
      <c r="AB890" s="99" t="str">
        <f t="shared" si="146"/>
        <v>05/12/2025 10:29 PM</v>
      </c>
      <c r="AC890" s="100">
        <f t="shared" si="147"/>
        <v>45790.522013888891</v>
      </c>
      <c r="AD890" s="100" t="str">
        <f t="shared" si="148"/>
        <v>Approved On Time</v>
      </c>
      <c r="AE890" s="101">
        <f t="shared" si="149"/>
        <v>10</v>
      </c>
      <c r="AF890" s="124" t="str">
        <f t="shared" si="150"/>
        <v/>
      </c>
      <c r="AG890" s="101" t="str">
        <f t="shared" si="151"/>
        <v>110 6001B - FG Subgrade Mainline</v>
      </c>
      <c r="AH890" s="101" t="str">
        <f t="shared" si="152"/>
        <v>240400 - Thomas G. Workman</v>
      </c>
      <c r="AI890" s="102" t="str">
        <f t="shared" si="153"/>
        <v>Jorge Flores's Crew</v>
      </c>
    </row>
    <row r="891" spans="1:35" ht="15.75" x14ac:dyDescent="0.25">
      <c r="A891" s="153">
        <v>604580</v>
      </c>
      <c r="B891" s="153" t="s">
        <v>792</v>
      </c>
      <c r="C891" s="153" t="s">
        <v>793</v>
      </c>
      <c r="D891" s="153" t="s">
        <v>112</v>
      </c>
      <c r="E891" s="153" t="s">
        <v>113</v>
      </c>
      <c r="F891" s="153" t="s">
        <v>1184</v>
      </c>
      <c r="G891" s="153" t="s">
        <v>1185</v>
      </c>
      <c r="H891" s="153" t="s">
        <v>558</v>
      </c>
      <c r="I891" s="153">
        <v>12</v>
      </c>
      <c r="J891" s="154">
        <v>45792</v>
      </c>
      <c r="K891" s="153" t="s">
        <v>91</v>
      </c>
      <c r="L891" s="153"/>
      <c r="M891" s="153" t="s">
        <v>118</v>
      </c>
      <c r="N891" s="153" t="s">
        <v>72</v>
      </c>
      <c r="O891" s="153" t="s">
        <v>588</v>
      </c>
      <c r="P891" s="153" t="s">
        <v>3091</v>
      </c>
      <c r="Q891" s="153"/>
      <c r="R891" s="153" t="s">
        <v>50</v>
      </c>
      <c r="S891" s="153" t="s">
        <v>114</v>
      </c>
      <c r="T891" s="153" t="s">
        <v>3249</v>
      </c>
      <c r="U891" s="139"/>
      <c r="V891" s="139"/>
      <c r="W891" s="139"/>
      <c r="X891" s="97" t="str">
        <f t="shared" si="143"/>
        <v>2023-007 - Ector BI 20E Rehab Roadway</v>
      </c>
      <c r="Y891" s="97" t="str">
        <f>IFERROR(VLOOKUP($D891,PM!$A:$H,2,FALSE),"")</f>
        <v>Bikhyat Adhikari</v>
      </c>
      <c r="Z891" s="98">
        <f t="shared" si="144"/>
        <v>45792</v>
      </c>
      <c r="AA891" s="98" t="str">
        <f t="shared" si="145"/>
        <v>Thursday</v>
      </c>
      <c r="AB891" s="99" t="str">
        <f t="shared" si="146"/>
        <v>05/16/2025 5:02 AM</v>
      </c>
      <c r="AC891" s="100">
        <f t="shared" si="147"/>
        <v>45793.506273148145</v>
      </c>
      <c r="AD891" s="100" t="str">
        <f t="shared" si="148"/>
        <v>Approved On Time</v>
      </c>
      <c r="AE891" s="101">
        <f t="shared" si="149"/>
        <v>12</v>
      </c>
      <c r="AF891" s="124" t="str">
        <f t="shared" si="150"/>
        <v/>
      </c>
      <c r="AG891" s="101" t="str">
        <f t="shared" si="151"/>
        <v>110 6001B - FG Subgrade Mainline</v>
      </c>
      <c r="AH891" s="101" t="str">
        <f t="shared" si="152"/>
        <v>240400 - Thomas G. Workman</v>
      </c>
      <c r="AI891" s="102" t="str">
        <f t="shared" si="153"/>
        <v>Jorge Flores's Crew</v>
      </c>
    </row>
    <row r="892" spans="1:35" ht="15.75" x14ac:dyDescent="0.25">
      <c r="A892" s="153">
        <v>604147</v>
      </c>
      <c r="B892" s="153" t="s">
        <v>792</v>
      </c>
      <c r="C892" s="153" t="s">
        <v>793</v>
      </c>
      <c r="D892" s="153" t="s">
        <v>112</v>
      </c>
      <c r="E892" s="153" t="s">
        <v>113</v>
      </c>
      <c r="F892" s="153" t="s">
        <v>1184</v>
      </c>
      <c r="G892" s="153" t="s">
        <v>1185</v>
      </c>
      <c r="H892" s="153" t="s">
        <v>558</v>
      </c>
      <c r="I892" s="153">
        <v>7</v>
      </c>
      <c r="J892" s="154">
        <v>45791</v>
      </c>
      <c r="K892" s="153" t="s">
        <v>91</v>
      </c>
      <c r="L892" s="153"/>
      <c r="M892" s="153" t="s">
        <v>118</v>
      </c>
      <c r="N892" s="153" t="s">
        <v>72</v>
      </c>
      <c r="O892" s="153" t="s">
        <v>588</v>
      </c>
      <c r="P892" s="153" t="s">
        <v>2662</v>
      </c>
      <c r="Q892" s="153"/>
      <c r="R892" s="153" t="s">
        <v>50</v>
      </c>
      <c r="S892" s="153" t="s">
        <v>114</v>
      </c>
      <c r="T892" s="153" t="s">
        <v>2838</v>
      </c>
      <c r="U892" s="139"/>
      <c r="V892" s="139"/>
      <c r="W892" s="139"/>
      <c r="X892" s="97" t="str">
        <f t="shared" si="143"/>
        <v>2023-007 - Ector BI 20E Rehab Roadway</v>
      </c>
      <c r="Y892" s="97" t="str">
        <f>IFERROR(VLOOKUP($D892,PM!$A:$H,2,FALSE),"")</f>
        <v>Bikhyat Adhikari</v>
      </c>
      <c r="Z892" s="98">
        <f t="shared" si="144"/>
        <v>45791</v>
      </c>
      <c r="AA892" s="98" t="str">
        <f t="shared" si="145"/>
        <v>Wednesday</v>
      </c>
      <c r="AB892" s="99" t="str">
        <f t="shared" si="146"/>
        <v>05/15/2025 5:51 AM</v>
      </c>
      <c r="AC892" s="100">
        <f t="shared" si="147"/>
        <v>45792.539189814815</v>
      </c>
      <c r="AD892" s="100" t="str">
        <f t="shared" si="148"/>
        <v>Approved On Time</v>
      </c>
      <c r="AE892" s="101">
        <f t="shared" si="149"/>
        <v>7</v>
      </c>
      <c r="AF892" s="124" t="str">
        <f t="shared" si="150"/>
        <v/>
      </c>
      <c r="AG892" s="101" t="str">
        <f t="shared" si="151"/>
        <v>110 6001B - FG Subgrade Mainline</v>
      </c>
      <c r="AH892" s="101" t="str">
        <f t="shared" si="152"/>
        <v>240400 - Thomas G. Workman</v>
      </c>
      <c r="AI892" s="102" t="str">
        <f t="shared" si="153"/>
        <v>Jorge Flores's Crew</v>
      </c>
    </row>
    <row r="893" spans="1:35" ht="15.75" x14ac:dyDescent="0.25">
      <c r="A893" s="153">
        <v>603230</v>
      </c>
      <c r="B893" s="153" t="s">
        <v>590</v>
      </c>
      <c r="C893" s="153" t="s">
        <v>588</v>
      </c>
      <c r="D893" s="153" t="s">
        <v>112</v>
      </c>
      <c r="E893" s="153" t="s">
        <v>113</v>
      </c>
      <c r="F893" s="153" t="s">
        <v>1184</v>
      </c>
      <c r="G893" s="153" t="s">
        <v>1185</v>
      </c>
      <c r="H893" s="153" t="s">
        <v>558</v>
      </c>
      <c r="I893" s="153">
        <v>8</v>
      </c>
      <c r="J893" s="154">
        <v>45789</v>
      </c>
      <c r="K893" s="153" t="s">
        <v>91</v>
      </c>
      <c r="L893" s="153"/>
      <c r="M893" s="153" t="s">
        <v>118</v>
      </c>
      <c r="N893" s="153" t="s">
        <v>72</v>
      </c>
      <c r="O893" s="153" t="s">
        <v>588</v>
      </c>
      <c r="P893" s="153" t="s">
        <v>1298</v>
      </c>
      <c r="Q893" s="153"/>
      <c r="R893" s="153" t="s">
        <v>50</v>
      </c>
      <c r="S893" s="153" t="s">
        <v>114</v>
      </c>
      <c r="T893" s="153" t="s">
        <v>1541</v>
      </c>
      <c r="U893" s="139"/>
      <c r="V893" s="139"/>
      <c r="W893" s="139"/>
      <c r="X893" s="97" t="str">
        <f t="shared" si="143"/>
        <v>2023-007 - Ector BI 20E Rehab Roadway</v>
      </c>
      <c r="Y893" s="97" t="str">
        <f>IFERROR(VLOOKUP($D893,PM!$A:$H,2,FALSE),"")</f>
        <v>Bikhyat Adhikari</v>
      </c>
      <c r="Z893" s="98">
        <f t="shared" si="144"/>
        <v>45789</v>
      </c>
      <c r="AA893" s="98" t="str">
        <f t="shared" si="145"/>
        <v>Monday</v>
      </c>
      <c r="AB893" s="99" t="str">
        <f t="shared" si="146"/>
        <v>05/12/2025 10:29 PM</v>
      </c>
      <c r="AC893" s="100">
        <f t="shared" si="147"/>
        <v>45790.522013888891</v>
      </c>
      <c r="AD893" s="100" t="str">
        <f t="shared" si="148"/>
        <v>Approved On Time</v>
      </c>
      <c r="AE893" s="101">
        <f t="shared" si="149"/>
        <v>8</v>
      </c>
      <c r="AF893" s="124" t="str">
        <f t="shared" si="150"/>
        <v/>
      </c>
      <c r="AG893" s="101" t="str">
        <f t="shared" si="151"/>
        <v>110 6001B - FG Subgrade Mainline</v>
      </c>
      <c r="AH893" s="101" t="str">
        <f t="shared" si="152"/>
        <v>240607 - Jorge L. Flores</v>
      </c>
      <c r="AI893" s="102" t="str">
        <f t="shared" si="153"/>
        <v>Jorge Flores's Crew</v>
      </c>
    </row>
    <row r="894" spans="1:35" ht="15.75" x14ac:dyDescent="0.25">
      <c r="A894" s="153">
        <v>603694</v>
      </c>
      <c r="B894" s="153" t="s">
        <v>590</v>
      </c>
      <c r="C894" s="153" t="s">
        <v>588</v>
      </c>
      <c r="D894" s="153" t="s">
        <v>112</v>
      </c>
      <c r="E894" s="153" t="s">
        <v>113</v>
      </c>
      <c r="F894" s="153" t="s">
        <v>1184</v>
      </c>
      <c r="G894" s="153" t="s">
        <v>1185</v>
      </c>
      <c r="H894" s="153" t="s">
        <v>558</v>
      </c>
      <c r="I894" s="153">
        <v>2</v>
      </c>
      <c r="J894" s="154">
        <v>45790</v>
      </c>
      <c r="K894" s="153" t="s">
        <v>91</v>
      </c>
      <c r="L894" s="153"/>
      <c r="M894" s="153" t="s">
        <v>118</v>
      </c>
      <c r="N894" s="153" t="s">
        <v>72</v>
      </c>
      <c r="O894" s="153" t="s">
        <v>588</v>
      </c>
      <c r="P894" s="153" t="s">
        <v>2052</v>
      </c>
      <c r="Q894" s="153"/>
      <c r="R894" s="153" t="s">
        <v>50</v>
      </c>
      <c r="S894" s="153" t="s">
        <v>114</v>
      </c>
      <c r="T894" s="153" t="s">
        <v>2188</v>
      </c>
      <c r="U894" s="139"/>
      <c r="V894" s="139"/>
      <c r="W894" s="139"/>
      <c r="X894" s="97" t="str">
        <f t="shared" si="143"/>
        <v>2023-007 - Ector BI 20E Rehab Roadway</v>
      </c>
      <c r="Y894" s="97" t="str">
        <f>IFERROR(VLOOKUP($D894,PM!$A:$H,2,FALSE),"")</f>
        <v>Bikhyat Adhikari</v>
      </c>
      <c r="Z894" s="98">
        <f t="shared" si="144"/>
        <v>45790</v>
      </c>
      <c r="AA894" s="98" t="str">
        <f t="shared" si="145"/>
        <v>Tuesday</v>
      </c>
      <c r="AB894" s="99" t="str">
        <f t="shared" si="146"/>
        <v>05/14/2025 5:56 AM</v>
      </c>
      <c r="AC894" s="100">
        <f t="shared" si="147"/>
        <v>45791.512303240743</v>
      </c>
      <c r="AD894" s="100" t="str">
        <f t="shared" si="148"/>
        <v>Approved On Time</v>
      </c>
      <c r="AE894" s="101">
        <f t="shared" si="149"/>
        <v>2</v>
      </c>
      <c r="AF894" s="124" t="str">
        <f t="shared" si="150"/>
        <v/>
      </c>
      <c r="AG894" s="101" t="str">
        <f t="shared" si="151"/>
        <v>110 6001B - FG Subgrade Mainline</v>
      </c>
      <c r="AH894" s="101" t="str">
        <f t="shared" si="152"/>
        <v>240607 - Jorge L. Flores</v>
      </c>
      <c r="AI894" s="102" t="str">
        <f t="shared" si="153"/>
        <v>Jorge Flores's Crew</v>
      </c>
    </row>
    <row r="895" spans="1:35" ht="15.75" x14ac:dyDescent="0.25">
      <c r="A895" s="153">
        <v>603231</v>
      </c>
      <c r="B895" s="153" t="s">
        <v>950</v>
      </c>
      <c r="C895" s="153" t="s">
        <v>951</v>
      </c>
      <c r="D895" s="153" t="s">
        <v>112</v>
      </c>
      <c r="E895" s="153" t="s">
        <v>113</v>
      </c>
      <c r="F895" s="153" t="s">
        <v>1184</v>
      </c>
      <c r="G895" s="153" t="s">
        <v>1185</v>
      </c>
      <c r="H895" s="153" t="s">
        <v>558</v>
      </c>
      <c r="I895" s="153">
        <v>10</v>
      </c>
      <c r="J895" s="154">
        <v>45789</v>
      </c>
      <c r="K895" s="153" t="s">
        <v>91</v>
      </c>
      <c r="L895" s="153"/>
      <c r="M895" s="153" t="s">
        <v>118</v>
      </c>
      <c r="N895" s="153" t="s">
        <v>72</v>
      </c>
      <c r="O895" s="153" t="s">
        <v>588</v>
      </c>
      <c r="P895" s="153" t="s">
        <v>1298</v>
      </c>
      <c r="Q895" s="153"/>
      <c r="R895" s="153" t="s">
        <v>50</v>
      </c>
      <c r="S895" s="153" t="s">
        <v>114</v>
      </c>
      <c r="T895" s="153" t="s">
        <v>1542</v>
      </c>
      <c r="U895" s="139"/>
      <c r="V895" s="139"/>
      <c r="W895" s="139"/>
      <c r="X895" s="97" t="str">
        <f t="shared" si="143"/>
        <v>2023-007 - Ector BI 20E Rehab Roadway</v>
      </c>
      <c r="Y895" s="97" t="str">
        <f>IFERROR(VLOOKUP($D895,PM!$A:$H,2,FALSE),"")</f>
        <v>Bikhyat Adhikari</v>
      </c>
      <c r="Z895" s="98">
        <f t="shared" si="144"/>
        <v>45789</v>
      </c>
      <c r="AA895" s="98" t="str">
        <f t="shared" si="145"/>
        <v>Monday</v>
      </c>
      <c r="AB895" s="99" t="str">
        <f t="shared" si="146"/>
        <v>05/12/2025 10:29 PM</v>
      </c>
      <c r="AC895" s="100">
        <f t="shared" si="147"/>
        <v>45790.522013888891</v>
      </c>
      <c r="AD895" s="100" t="str">
        <f t="shared" si="148"/>
        <v>Approved On Time</v>
      </c>
      <c r="AE895" s="101">
        <f t="shared" si="149"/>
        <v>10</v>
      </c>
      <c r="AF895" s="124" t="str">
        <f t="shared" si="150"/>
        <v/>
      </c>
      <c r="AG895" s="101" t="str">
        <f t="shared" si="151"/>
        <v>110 6001B - FG Subgrade Mainline</v>
      </c>
      <c r="AH895" s="101" t="str">
        <f t="shared" si="152"/>
        <v>240008 - Eliam Hernandez</v>
      </c>
      <c r="AI895" s="102" t="str">
        <f t="shared" si="153"/>
        <v>Jorge Flores's Crew</v>
      </c>
    </row>
    <row r="896" spans="1:35" ht="15.75" x14ac:dyDescent="0.25">
      <c r="A896" s="153">
        <v>603232</v>
      </c>
      <c r="B896" s="153" t="s">
        <v>993</v>
      </c>
      <c r="C896" s="153" t="s">
        <v>994</v>
      </c>
      <c r="D896" s="153" t="s">
        <v>112</v>
      </c>
      <c r="E896" s="153" t="s">
        <v>113</v>
      </c>
      <c r="F896" s="153" t="s">
        <v>1184</v>
      </c>
      <c r="G896" s="153" t="s">
        <v>1185</v>
      </c>
      <c r="H896" s="153" t="s">
        <v>558</v>
      </c>
      <c r="I896" s="153">
        <v>12</v>
      </c>
      <c r="J896" s="154">
        <v>45789</v>
      </c>
      <c r="K896" s="153" t="s">
        <v>91</v>
      </c>
      <c r="L896" s="153"/>
      <c r="M896" s="153" t="s">
        <v>118</v>
      </c>
      <c r="N896" s="153" t="s">
        <v>72</v>
      </c>
      <c r="O896" s="153" t="s">
        <v>588</v>
      </c>
      <c r="P896" s="153" t="s">
        <v>1298</v>
      </c>
      <c r="Q896" s="153"/>
      <c r="R896" s="153" t="s">
        <v>50</v>
      </c>
      <c r="S896" s="153" t="s">
        <v>114</v>
      </c>
      <c r="T896" s="153" t="s">
        <v>1543</v>
      </c>
      <c r="U896" s="139"/>
      <c r="V896" s="139"/>
      <c r="W896" s="139"/>
      <c r="X896" s="97" t="str">
        <f t="shared" si="143"/>
        <v>2023-007 - Ector BI 20E Rehab Roadway</v>
      </c>
      <c r="Y896" s="97" t="str">
        <f>IFERROR(VLOOKUP($D896,PM!$A:$H,2,FALSE),"")</f>
        <v>Bikhyat Adhikari</v>
      </c>
      <c r="Z896" s="98">
        <f t="shared" si="144"/>
        <v>45789</v>
      </c>
      <c r="AA896" s="98" t="str">
        <f t="shared" si="145"/>
        <v>Monday</v>
      </c>
      <c r="AB896" s="99" t="str">
        <f t="shared" si="146"/>
        <v>05/12/2025 10:29 PM</v>
      </c>
      <c r="AC896" s="100">
        <f t="shared" si="147"/>
        <v>45790.522013888891</v>
      </c>
      <c r="AD896" s="100" t="str">
        <f t="shared" si="148"/>
        <v>Approved On Time</v>
      </c>
      <c r="AE896" s="101">
        <f t="shared" si="149"/>
        <v>12</v>
      </c>
      <c r="AF896" s="124" t="str">
        <f t="shared" si="150"/>
        <v/>
      </c>
      <c r="AG896" s="101" t="str">
        <f t="shared" si="151"/>
        <v>110 6001B - FG Subgrade Mainline</v>
      </c>
      <c r="AH896" s="101" t="str">
        <f t="shared" si="152"/>
        <v>340058 - Edgar P. Castillo Andrade</v>
      </c>
      <c r="AI896" s="102" t="str">
        <f t="shared" si="153"/>
        <v>Jorge Flores's Crew</v>
      </c>
    </row>
    <row r="897" spans="1:35" ht="15.75" x14ac:dyDescent="0.25">
      <c r="A897" s="153">
        <v>604584</v>
      </c>
      <c r="B897" s="153" t="s">
        <v>590</v>
      </c>
      <c r="C897" s="153" t="s">
        <v>588</v>
      </c>
      <c r="D897" s="153" t="s">
        <v>112</v>
      </c>
      <c r="E897" s="153" t="s">
        <v>113</v>
      </c>
      <c r="F897" s="153" t="s">
        <v>1184</v>
      </c>
      <c r="G897" s="153" t="s">
        <v>1185</v>
      </c>
      <c r="H897" s="153" t="s">
        <v>558</v>
      </c>
      <c r="I897" s="153">
        <v>8</v>
      </c>
      <c r="J897" s="154">
        <v>45792</v>
      </c>
      <c r="K897" s="153" t="s">
        <v>91</v>
      </c>
      <c r="L897" s="153"/>
      <c r="M897" s="153" t="s">
        <v>118</v>
      </c>
      <c r="N897" s="153" t="s">
        <v>72</v>
      </c>
      <c r="O897" s="153" t="s">
        <v>588</v>
      </c>
      <c r="P897" s="153" t="s">
        <v>3091</v>
      </c>
      <c r="Q897" s="153"/>
      <c r="R897" s="153" t="s">
        <v>50</v>
      </c>
      <c r="S897" s="153" t="s">
        <v>114</v>
      </c>
      <c r="T897" s="153" t="s">
        <v>3246</v>
      </c>
      <c r="U897" s="139"/>
      <c r="V897" s="139"/>
      <c r="W897" s="139"/>
      <c r="X897" s="97" t="str">
        <f t="shared" si="143"/>
        <v>2023-007 - Ector BI 20E Rehab Roadway</v>
      </c>
      <c r="Y897" s="97" t="str">
        <f>IFERROR(VLOOKUP($D897,PM!$A:$H,2,FALSE),"")</f>
        <v>Bikhyat Adhikari</v>
      </c>
      <c r="Z897" s="98">
        <f t="shared" si="144"/>
        <v>45792</v>
      </c>
      <c r="AA897" s="98" t="str">
        <f t="shared" si="145"/>
        <v>Thursday</v>
      </c>
      <c r="AB897" s="99" t="str">
        <f t="shared" si="146"/>
        <v>05/16/2025 5:02 AM</v>
      </c>
      <c r="AC897" s="100">
        <f t="shared" si="147"/>
        <v>45793.506273148145</v>
      </c>
      <c r="AD897" s="100" t="str">
        <f t="shared" si="148"/>
        <v>Approved On Time</v>
      </c>
      <c r="AE897" s="101">
        <f t="shared" si="149"/>
        <v>8</v>
      </c>
      <c r="AF897" s="124" t="str">
        <f t="shared" si="150"/>
        <v/>
      </c>
      <c r="AG897" s="101" t="str">
        <f t="shared" si="151"/>
        <v>110 6001B - FG Subgrade Mainline</v>
      </c>
      <c r="AH897" s="101" t="str">
        <f t="shared" si="152"/>
        <v>240607 - Jorge L. Flores</v>
      </c>
      <c r="AI897" s="102" t="str">
        <f t="shared" si="153"/>
        <v>Jorge Flores's Crew</v>
      </c>
    </row>
    <row r="898" spans="1:35" ht="15.75" x14ac:dyDescent="0.25">
      <c r="A898" s="153">
        <v>604579</v>
      </c>
      <c r="B898" s="153" t="s">
        <v>2053</v>
      </c>
      <c r="C898" s="153" t="s">
        <v>2054</v>
      </c>
      <c r="D898" s="153" t="s">
        <v>112</v>
      </c>
      <c r="E898" s="153" t="s">
        <v>113</v>
      </c>
      <c r="F898" s="153" t="s">
        <v>1184</v>
      </c>
      <c r="G898" s="153" t="s">
        <v>1185</v>
      </c>
      <c r="H898" s="153" t="s">
        <v>558</v>
      </c>
      <c r="I898" s="153">
        <v>12</v>
      </c>
      <c r="J898" s="154">
        <v>45792</v>
      </c>
      <c r="K898" s="153" t="s">
        <v>91</v>
      </c>
      <c r="L898" s="153"/>
      <c r="M898" s="153" t="s">
        <v>118</v>
      </c>
      <c r="N898" s="153" t="s">
        <v>72</v>
      </c>
      <c r="O898" s="153" t="s">
        <v>588</v>
      </c>
      <c r="P898" s="153" t="s">
        <v>3092</v>
      </c>
      <c r="Q898" s="153"/>
      <c r="R898" s="153" t="s">
        <v>50</v>
      </c>
      <c r="S898" s="153" t="s">
        <v>114</v>
      </c>
      <c r="T898" s="153" t="s">
        <v>3248</v>
      </c>
      <c r="U898" s="139"/>
      <c r="V898" s="139"/>
      <c r="W898" s="139"/>
      <c r="X898" s="97" t="str">
        <f t="shared" si="143"/>
        <v>2023-007 - Ector BI 20E Rehab Roadway</v>
      </c>
      <c r="Y898" s="97" t="str">
        <f>IFERROR(VLOOKUP($D898,PM!$A:$H,2,FALSE),"")</f>
        <v>Bikhyat Adhikari</v>
      </c>
      <c r="Z898" s="98">
        <f t="shared" si="144"/>
        <v>45792</v>
      </c>
      <c r="AA898" s="98" t="str">
        <f t="shared" si="145"/>
        <v>Thursday</v>
      </c>
      <c r="AB898" s="99" t="str">
        <f t="shared" si="146"/>
        <v>05/16/2025 5:01 AM</v>
      </c>
      <c r="AC898" s="100">
        <f t="shared" si="147"/>
        <v>45793.506273148145</v>
      </c>
      <c r="AD898" s="100" t="str">
        <f t="shared" si="148"/>
        <v>Approved On Time</v>
      </c>
      <c r="AE898" s="101">
        <f t="shared" si="149"/>
        <v>12</v>
      </c>
      <c r="AF898" s="124" t="str">
        <f t="shared" si="150"/>
        <v/>
      </c>
      <c r="AG898" s="101" t="str">
        <f t="shared" si="151"/>
        <v>110 6001B - FG Subgrade Mainline</v>
      </c>
      <c r="AH898" s="101" t="str">
        <f t="shared" si="152"/>
        <v>340059 - Edgar A. Ruiz Avila</v>
      </c>
      <c r="AI898" s="102" t="str">
        <f t="shared" si="153"/>
        <v>Jorge Flores's Crew</v>
      </c>
    </row>
    <row r="899" spans="1:35" ht="15.75" x14ac:dyDescent="0.25">
      <c r="A899" s="153">
        <v>604146</v>
      </c>
      <c r="B899" s="153" t="s">
        <v>2053</v>
      </c>
      <c r="C899" s="153" t="s">
        <v>2054</v>
      </c>
      <c r="D899" s="153" t="s">
        <v>112</v>
      </c>
      <c r="E899" s="153" t="s">
        <v>113</v>
      </c>
      <c r="F899" s="153" t="s">
        <v>1184</v>
      </c>
      <c r="G899" s="153" t="s">
        <v>1185</v>
      </c>
      <c r="H899" s="153" t="s">
        <v>558</v>
      </c>
      <c r="I899" s="153">
        <v>12</v>
      </c>
      <c r="J899" s="154">
        <v>45791</v>
      </c>
      <c r="K899" s="153" t="s">
        <v>91</v>
      </c>
      <c r="L899" s="153"/>
      <c r="M899" s="153" t="s">
        <v>118</v>
      </c>
      <c r="N899" s="153" t="s">
        <v>72</v>
      </c>
      <c r="O899" s="153" t="s">
        <v>588</v>
      </c>
      <c r="P899" s="153" t="s">
        <v>2662</v>
      </c>
      <c r="Q899" s="153"/>
      <c r="R899" s="153" t="s">
        <v>50</v>
      </c>
      <c r="S899" s="153" t="s">
        <v>114</v>
      </c>
      <c r="T899" s="153" t="s">
        <v>2837</v>
      </c>
      <c r="U899" s="139"/>
      <c r="V899" s="139"/>
      <c r="W899" s="139"/>
      <c r="X899" s="97" t="str">
        <f t="shared" si="143"/>
        <v>2023-007 - Ector BI 20E Rehab Roadway</v>
      </c>
      <c r="Y899" s="97" t="str">
        <f>IFERROR(VLOOKUP($D899,PM!$A:$H,2,FALSE),"")</f>
        <v>Bikhyat Adhikari</v>
      </c>
      <c r="Z899" s="98">
        <f t="shared" si="144"/>
        <v>45791</v>
      </c>
      <c r="AA899" s="98" t="str">
        <f t="shared" si="145"/>
        <v>Wednesday</v>
      </c>
      <c r="AB899" s="99" t="str">
        <f t="shared" si="146"/>
        <v>05/15/2025 5:51 AM</v>
      </c>
      <c r="AC899" s="100">
        <f t="shared" si="147"/>
        <v>45792.539189814815</v>
      </c>
      <c r="AD899" s="100" t="str">
        <f t="shared" si="148"/>
        <v>Approved On Time</v>
      </c>
      <c r="AE899" s="101">
        <f t="shared" si="149"/>
        <v>12</v>
      </c>
      <c r="AF899" s="124" t="str">
        <f t="shared" si="150"/>
        <v/>
      </c>
      <c r="AG899" s="101" t="str">
        <f t="shared" si="151"/>
        <v>110 6001B - FG Subgrade Mainline</v>
      </c>
      <c r="AH899" s="101" t="str">
        <f t="shared" si="152"/>
        <v>340059 - Edgar A. Ruiz Avila</v>
      </c>
      <c r="AI899" s="102" t="str">
        <f t="shared" si="153"/>
        <v>Jorge Flores's Crew</v>
      </c>
    </row>
    <row r="900" spans="1:35" ht="15.75" x14ac:dyDescent="0.25">
      <c r="A900" s="153">
        <v>603693</v>
      </c>
      <c r="B900" s="153" t="s">
        <v>991</v>
      </c>
      <c r="C900" s="153" t="s">
        <v>992</v>
      </c>
      <c r="D900" s="153" t="s">
        <v>112</v>
      </c>
      <c r="E900" s="153" t="s">
        <v>113</v>
      </c>
      <c r="F900" s="153" t="s">
        <v>1184</v>
      </c>
      <c r="G900" s="153" t="s">
        <v>1185</v>
      </c>
      <c r="H900" s="153" t="s">
        <v>558</v>
      </c>
      <c r="I900" s="153">
        <v>12</v>
      </c>
      <c r="J900" s="154">
        <v>45790</v>
      </c>
      <c r="K900" s="153" t="s">
        <v>91</v>
      </c>
      <c r="L900" s="153"/>
      <c r="M900" s="153" t="s">
        <v>118</v>
      </c>
      <c r="N900" s="153" t="s">
        <v>72</v>
      </c>
      <c r="O900" s="153" t="s">
        <v>588</v>
      </c>
      <c r="P900" s="153" t="s">
        <v>2052</v>
      </c>
      <c r="Q900" s="153"/>
      <c r="R900" s="153" t="s">
        <v>50</v>
      </c>
      <c r="S900" s="153" t="s">
        <v>114</v>
      </c>
      <c r="T900" s="153" t="s">
        <v>2190</v>
      </c>
      <c r="U900" s="139"/>
      <c r="V900" s="139"/>
      <c r="W900" s="139"/>
      <c r="X900" s="97" t="str">
        <f t="shared" si="143"/>
        <v>2023-007 - Ector BI 20E Rehab Roadway</v>
      </c>
      <c r="Y900" s="97" t="str">
        <f>IFERROR(VLOOKUP($D900,PM!$A:$H,2,FALSE),"")</f>
        <v>Bikhyat Adhikari</v>
      </c>
      <c r="Z900" s="98">
        <f t="shared" si="144"/>
        <v>45790</v>
      </c>
      <c r="AA900" s="98" t="str">
        <f t="shared" si="145"/>
        <v>Tuesday</v>
      </c>
      <c r="AB900" s="99" t="str">
        <f t="shared" si="146"/>
        <v>05/14/2025 5:56 AM</v>
      </c>
      <c r="AC900" s="100">
        <f t="shared" si="147"/>
        <v>45791.512303240743</v>
      </c>
      <c r="AD900" s="100" t="str">
        <f t="shared" si="148"/>
        <v>Approved On Time</v>
      </c>
      <c r="AE900" s="101">
        <f t="shared" si="149"/>
        <v>12</v>
      </c>
      <c r="AF900" s="124" t="str">
        <f t="shared" si="150"/>
        <v/>
      </c>
      <c r="AG900" s="101" t="str">
        <f t="shared" si="151"/>
        <v>110 6001B - FG Subgrade Mainline</v>
      </c>
      <c r="AH900" s="101" t="str">
        <f t="shared" si="152"/>
        <v>340055 - Irael Perez Leyva</v>
      </c>
      <c r="AI900" s="102" t="str">
        <f t="shared" si="153"/>
        <v>Jorge Flores's Crew</v>
      </c>
    </row>
    <row r="901" spans="1:35" ht="15.75" x14ac:dyDescent="0.25">
      <c r="A901" s="153">
        <v>603229</v>
      </c>
      <c r="B901" s="153" t="s">
        <v>991</v>
      </c>
      <c r="C901" s="153" t="s">
        <v>992</v>
      </c>
      <c r="D901" s="153" t="s">
        <v>112</v>
      </c>
      <c r="E901" s="153" t="s">
        <v>113</v>
      </c>
      <c r="F901" s="153" t="s">
        <v>1184</v>
      </c>
      <c r="G901" s="153" t="s">
        <v>1185</v>
      </c>
      <c r="H901" s="153" t="s">
        <v>558</v>
      </c>
      <c r="I901" s="153">
        <v>12</v>
      </c>
      <c r="J901" s="154">
        <v>45789</v>
      </c>
      <c r="K901" s="153" t="s">
        <v>91</v>
      </c>
      <c r="L901" s="153"/>
      <c r="M901" s="153" t="s">
        <v>118</v>
      </c>
      <c r="N901" s="153" t="s">
        <v>72</v>
      </c>
      <c r="O901" s="153" t="s">
        <v>588</v>
      </c>
      <c r="P901" s="153" t="s">
        <v>1298</v>
      </c>
      <c r="Q901" s="153"/>
      <c r="R901" s="153" t="s">
        <v>50</v>
      </c>
      <c r="S901" s="153" t="s">
        <v>114</v>
      </c>
      <c r="T901" s="153" t="s">
        <v>1544</v>
      </c>
      <c r="U901" s="140"/>
      <c r="V901" s="140"/>
      <c r="W901" s="140"/>
      <c r="X901" s="97" t="str">
        <f t="shared" si="143"/>
        <v>2023-007 - Ector BI 20E Rehab Roadway</v>
      </c>
      <c r="Y901" s="97" t="str">
        <f>IFERROR(VLOOKUP($D901,PM!$A:$H,2,FALSE),"")</f>
        <v>Bikhyat Adhikari</v>
      </c>
      <c r="Z901" s="98">
        <f t="shared" si="144"/>
        <v>45789</v>
      </c>
      <c r="AA901" s="98" t="str">
        <f t="shared" si="145"/>
        <v>Monday</v>
      </c>
      <c r="AB901" s="99" t="str">
        <f t="shared" si="146"/>
        <v>05/12/2025 10:29 PM</v>
      </c>
      <c r="AC901" s="100">
        <f t="shared" si="147"/>
        <v>45790.522013888891</v>
      </c>
      <c r="AD901" s="100" t="str">
        <f t="shared" si="148"/>
        <v>Approved On Time</v>
      </c>
      <c r="AE901" s="101">
        <f t="shared" si="149"/>
        <v>12</v>
      </c>
      <c r="AF901" s="124" t="str">
        <f t="shared" si="150"/>
        <v/>
      </c>
      <c r="AG901" s="101" t="str">
        <f t="shared" si="151"/>
        <v>110 6001B - FG Subgrade Mainline</v>
      </c>
      <c r="AH901" s="101" t="str">
        <f t="shared" si="152"/>
        <v>340055 - Irael Perez Leyva</v>
      </c>
      <c r="AI901" s="102" t="str">
        <f t="shared" si="153"/>
        <v>Jorge Flores's Crew</v>
      </c>
    </row>
    <row r="902" spans="1:35" ht="15.75" x14ac:dyDescent="0.25">
      <c r="A902" s="153">
        <v>603696</v>
      </c>
      <c r="B902" s="153" t="s">
        <v>993</v>
      </c>
      <c r="C902" s="153" t="s">
        <v>994</v>
      </c>
      <c r="D902" s="153" t="s">
        <v>112</v>
      </c>
      <c r="E902" s="153" t="s">
        <v>113</v>
      </c>
      <c r="F902" s="153" t="s">
        <v>1184</v>
      </c>
      <c r="G902" s="153" t="s">
        <v>1185</v>
      </c>
      <c r="H902" s="153" t="s">
        <v>558</v>
      </c>
      <c r="I902" s="153">
        <v>12</v>
      </c>
      <c r="J902" s="154">
        <v>45790</v>
      </c>
      <c r="K902" s="153" t="s">
        <v>91</v>
      </c>
      <c r="L902" s="153"/>
      <c r="M902" s="153" t="s">
        <v>118</v>
      </c>
      <c r="N902" s="153" t="s">
        <v>72</v>
      </c>
      <c r="O902" s="153" t="s">
        <v>588</v>
      </c>
      <c r="P902" s="153" t="s">
        <v>2052</v>
      </c>
      <c r="Q902" s="153"/>
      <c r="R902" s="153" t="s">
        <v>50</v>
      </c>
      <c r="S902" s="153" t="s">
        <v>114</v>
      </c>
      <c r="T902" s="153" t="s">
        <v>2193</v>
      </c>
      <c r="U902" s="140"/>
      <c r="V902" s="140"/>
      <c r="W902" s="140"/>
      <c r="X902" s="97" t="str">
        <f t="shared" si="143"/>
        <v>2023-007 - Ector BI 20E Rehab Roadway</v>
      </c>
      <c r="Y902" s="97" t="str">
        <f>IFERROR(VLOOKUP($D902,PM!$A:$H,2,FALSE),"")</f>
        <v>Bikhyat Adhikari</v>
      </c>
      <c r="Z902" s="98">
        <f t="shared" si="144"/>
        <v>45790</v>
      </c>
      <c r="AA902" s="98" t="str">
        <f t="shared" si="145"/>
        <v>Tuesday</v>
      </c>
      <c r="AB902" s="99" t="str">
        <f t="shared" si="146"/>
        <v>05/14/2025 5:56 AM</v>
      </c>
      <c r="AC902" s="100">
        <f t="shared" si="147"/>
        <v>45791.512303240743</v>
      </c>
      <c r="AD902" s="100" t="str">
        <f t="shared" si="148"/>
        <v>Approved On Time</v>
      </c>
      <c r="AE902" s="101">
        <f t="shared" si="149"/>
        <v>12</v>
      </c>
      <c r="AF902" s="124" t="str">
        <f t="shared" si="150"/>
        <v/>
      </c>
      <c r="AG902" s="101" t="str">
        <f t="shared" si="151"/>
        <v>110 6001B - FG Subgrade Mainline</v>
      </c>
      <c r="AH902" s="101" t="str">
        <f t="shared" si="152"/>
        <v>340058 - Edgar P. Castillo Andrade</v>
      </c>
      <c r="AI902" s="102" t="str">
        <f t="shared" si="153"/>
        <v>Jorge Flores's Crew</v>
      </c>
    </row>
    <row r="903" spans="1:35" ht="15.75" x14ac:dyDescent="0.25">
      <c r="A903" s="153">
        <v>604150</v>
      </c>
      <c r="B903" s="153" t="s">
        <v>993</v>
      </c>
      <c r="C903" s="153" t="s">
        <v>994</v>
      </c>
      <c r="D903" s="153" t="s">
        <v>112</v>
      </c>
      <c r="E903" s="153" t="s">
        <v>113</v>
      </c>
      <c r="F903" s="153" t="s">
        <v>1184</v>
      </c>
      <c r="G903" s="153" t="s">
        <v>1185</v>
      </c>
      <c r="H903" s="153" t="s">
        <v>558</v>
      </c>
      <c r="I903" s="153">
        <v>12</v>
      </c>
      <c r="J903" s="154">
        <v>45791</v>
      </c>
      <c r="K903" s="153" t="s">
        <v>91</v>
      </c>
      <c r="L903" s="153"/>
      <c r="M903" s="153" t="s">
        <v>118</v>
      </c>
      <c r="N903" s="153" t="s">
        <v>72</v>
      </c>
      <c r="O903" s="153" t="s">
        <v>588</v>
      </c>
      <c r="P903" s="153" t="s">
        <v>2662</v>
      </c>
      <c r="Q903" s="153"/>
      <c r="R903" s="153" t="s">
        <v>50</v>
      </c>
      <c r="S903" s="153" t="s">
        <v>114</v>
      </c>
      <c r="T903" s="153" t="s">
        <v>2836</v>
      </c>
      <c r="U903" s="140"/>
      <c r="V903" s="140"/>
      <c r="W903" s="140"/>
      <c r="X903" s="97" t="str">
        <f t="shared" ref="X903:X966" si="154">$D903&amp;" - "&amp;$E903</f>
        <v>2023-007 - Ector BI 20E Rehab Roadway</v>
      </c>
      <c r="Y903" s="97" t="str">
        <f>IFERROR(VLOOKUP($D903,PM!$A:$H,2,FALSE),"")</f>
        <v>Bikhyat Adhikari</v>
      </c>
      <c r="Z903" s="98">
        <f t="shared" ref="Z903:Z966" si="155">$J903</f>
        <v>45791</v>
      </c>
      <c r="AA903" s="98" t="str">
        <f t="shared" ref="AA903:AA966" si="156">TEXT($J903,"dddd")</f>
        <v>Wednesday</v>
      </c>
      <c r="AB903" s="99" t="str">
        <f t="shared" ref="AB903:AB966" si="157">TEXT(DATE(MID($P903,7,4), LEFT($P903,2), MID($P903,4,2)) + TIME(LEFT(MID($P903,13,5),2), RIGHT(MID($P903,13,5),2), 0), "MM/DD/YYYY h:mm AM/PM")</f>
        <v>05/15/2025 5:51 AM</v>
      </c>
      <c r="AC903" s="100">
        <f t="shared" ref="AC903:AC966" si="158">IFERROR(DATE(LEFT($T903,4), MID($T903,6,2), MID($T903,9,2)) + TIME(MID($T903,12,2), MID($T903,15,2), MID($T903,18,2)),"")</f>
        <v>45792.539189814815</v>
      </c>
      <c r="AD903" s="100" t="str">
        <f t="shared" ref="AD903:AD966" si="159">IF(OR($AB903="1/1/01 12:00 AM", $AB903=""), "Not Approved", IF(VALUE($AB903) &lt;= (VALUE($AC903) + 1 + TIME(9, 0, 0)), "Approved On Time", "Not Approved On Time"))</f>
        <v>Approved On Time</v>
      </c>
      <c r="AE903" s="101">
        <f t="shared" ref="AE903:AE966" si="160">$I903</f>
        <v>12</v>
      </c>
      <c r="AF903" s="124" t="str">
        <f t="shared" ref="AF903:AF966" si="161">IF(SUMIF($X$6:$X$2297, "*", $AI$6:$AI$2297) &gt; 0, SUMIFS($AI$6:$AI$2297, $X$6:$X$2297, "Approved On Time") / SUMIF($X$6:$X$2297, "*", $AI$6:$AI$2297), "")</f>
        <v/>
      </c>
      <c r="AG903" s="101" t="str">
        <f t="shared" ref="AG903:AG966" si="162">$F903&amp;" - "&amp;G903</f>
        <v>110 6001B - FG Subgrade Mainline</v>
      </c>
      <c r="AH903" s="101" t="str">
        <f t="shared" ref="AH903:AH966" si="163">$B903&amp;" - "&amp;$C903</f>
        <v>340058 - Edgar P. Castillo Andrade</v>
      </c>
      <c r="AI903" s="102" t="str">
        <f t="shared" ref="AI903:AI966" si="164">IF($M903="","",$M903)</f>
        <v>Jorge Flores's Crew</v>
      </c>
    </row>
    <row r="904" spans="1:35" ht="15.75" x14ac:dyDescent="0.25">
      <c r="A904" s="153">
        <v>604583</v>
      </c>
      <c r="B904" s="153" t="s">
        <v>993</v>
      </c>
      <c r="C904" s="153" t="s">
        <v>994</v>
      </c>
      <c r="D904" s="153" t="s">
        <v>112</v>
      </c>
      <c r="E904" s="153" t="s">
        <v>113</v>
      </c>
      <c r="F904" s="153" t="s">
        <v>1184</v>
      </c>
      <c r="G904" s="153" t="s">
        <v>1185</v>
      </c>
      <c r="H904" s="153" t="s">
        <v>558</v>
      </c>
      <c r="I904" s="153">
        <v>12</v>
      </c>
      <c r="J904" s="154">
        <v>45792</v>
      </c>
      <c r="K904" s="153" t="s">
        <v>91</v>
      </c>
      <c r="L904" s="153"/>
      <c r="M904" s="153" t="s">
        <v>118</v>
      </c>
      <c r="N904" s="153" t="s">
        <v>72</v>
      </c>
      <c r="O904" s="153" t="s">
        <v>588</v>
      </c>
      <c r="P904" s="153" t="s">
        <v>3091</v>
      </c>
      <c r="Q904" s="153"/>
      <c r="R904" s="153" t="s">
        <v>50</v>
      </c>
      <c r="S904" s="153" t="s">
        <v>114</v>
      </c>
      <c r="T904" s="153" t="s">
        <v>3250</v>
      </c>
      <c r="U904" s="140"/>
      <c r="V904" s="140"/>
      <c r="W904" s="140"/>
      <c r="X904" s="97" t="str">
        <f t="shared" si="154"/>
        <v>2023-007 - Ector BI 20E Rehab Roadway</v>
      </c>
      <c r="Y904" s="97" t="str">
        <f>IFERROR(VLOOKUP($D904,PM!$A:$H,2,FALSE),"")</f>
        <v>Bikhyat Adhikari</v>
      </c>
      <c r="Z904" s="98">
        <f t="shared" si="155"/>
        <v>45792</v>
      </c>
      <c r="AA904" s="98" t="str">
        <f t="shared" si="156"/>
        <v>Thursday</v>
      </c>
      <c r="AB904" s="99" t="str">
        <f t="shared" si="157"/>
        <v>05/16/2025 5:02 AM</v>
      </c>
      <c r="AC904" s="100">
        <f t="shared" si="158"/>
        <v>45793.506273148145</v>
      </c>
      <c r="AD904" s="100" t="str">
        <f t="shared" si="159"/>
        <v>Approved On Time</v>
      </c>
      <c r="AE904" s="101">
        <f t="shared" si="160"/>
        <v>12</v>
      </c>
      <c r="AF904" s="124" t="str">
        <f t="shared" si="161"/>
        <v/>
      </c>
      <c r="AG904" s="101" t="str">
        <f t="shared" si="162"/>
        <v>110 6001B - FG Subgrade Mainline</v>
      </c>
      <c r="AH904" s="101" t="str">
        <f t="shared" si="163"/>
        <v>340058 - Edgar P. Castillo Andrade</v>
      </c>
      <c r="AI904" s="102" t="str">
        <f t="shared" si="164"/>
        <v>Jorge Flores's Crew</v>
      </c>
    </row>
    <row r="905" spans="1:35" ht="15.75" x14ac:dyDescent="0.25">
      <c r="A905" s="153">
        <v>604149</v>
      </c>
      <c r="B905" s="153" t="s">
        <v>950</v>
      </c>
      <c r="C905" s="153" t="s">
        <v>951</v>
      </c>
      <c r="D905" s="153" t="s">
        <v>112</v>
      </c>
      <c r="E905" s="153" t="s">
        <v>113</v>
      </c>
      <c r="F905" s="153" t="s">
        <v>1184</v>
      </c>
      <c r="G905" s="153" t="s">
        <v>1185</v>
      </c>
      <c r="H905" s="153" t="s">
        <v>558</v>
      </c>
      <c r="I905" s="153">
        <v>12</v>
      </c>
      <c r="J905" s="154">
        <v>45791</v>
      </c>
      <c r="K905" s="153" t="s">
        <v>91</v>
      </c>
      <c r="L905" s="153"/>
      <c r="M905" s="153" t="s">
        <v>118</v>
      </c>
      <c r="N905" s="153" t="s">
        <v>72</v>
      </c>
      <c r="O905" s="153" t="s">
        <v>588</v>
      </c>
      <c r="P905" s="153" t="s">
        <v>2662</v>
      </c>
      <c r="Q905" s="153"/>
      <c r="R905" s="153" t="s">
        <v>50</v>
      </c>
      <c r="S905" s="153" t="s">
        <v>114</v>
      </c>
      <c r="T905" s="153" t="s">
        <v>2833</v>
      </c>
      <c r="U905" s="140"/>
      <c r="V905" s="140"/>
      <c r="W905" s="140"/>
      <c r="X905" s="97" t="str">
        <f t="shared" si="154"/>
        <v>2023-007 - Ector BI 20E Rehab Roadway</v>
      </c>
      <c r="Y905" s="97" t="str">
        <f>IFERROR(VLOOKUP($D905,PM!$A:$H,2,FALSE),"")</f>
        <v>Bikhyat Adhikari</v>
      </c>
      <c r="Z905" s="98">
        <f t="shared" si="155"/>
        <v>45791</v>
      </c>
      <c r="AA905" s="98" t="str">
        <f t="shared" si="156"/>
        <v>Wednesday</v>
      </c>
      <c r="AB905" s="99" t="str">
        <f t="shared" si="157"/>
        <v>05/15/2025 5:51 AM</v>
      </c>
      <c r="AC905" s="100">
        <f t="shared" si="158"/>
        <v>45792.539189814815</v>
      </c>
      <c r="AD905" s="100" t="str">
        <f t="shared" si="159"/>
        <v>Approved On Time</v>
      </c>
      <c r="AE905" s="101">
        <f t="shared" si="160"/>
        <v>12</v>
      </c>
      <c r="AF905" s="124" t="str">
        <f t="shared" si="161"/>
        <v/>
      </c>
      <c r="AG905" s="101" t="str">
        <f t="shared" si="162"/>
        <v>110 6001B - FG Subgrade Mainline</v>
      </c>
      <c r="AH905" s="101" t="str">
        <f t="shared" si="163"/>
        <v>240008 - Eliam Hernandez</v>
      </c>
      <c r="AI905" s="102" t="str">
        <f t="shared" si="164"/>
        <v>Jorge Flores's Crew</v>
      </c>
    </row>
    <row r="906" spans="1:35" ht="15.75" x14ac:dyDescent="0.25">
      <c r="A906" s="153">
        <v>603695</v>
      </c>
      <c r="B906" s="153" t="s">
        <v>950</v>
      </c>
      <c r="C906" s="153" t="s">
        <v>951</v>
      </c>
      <c r="D906" s="153" t="s">
        <v>112</v>
      </c>
      <c r="E906" s="153" t="s">
        <v>113</v>
      </c>
      <c r="F906" s="153" t="s">
        <v>1184</v>
      </c>
      <c r="G906" s="153" t="s">
        <v>1185</v>
      </c>
      <c r="H906" s="153" t="s">
        <v>558</v>
      </c>
      <c r="I906" s="153">
        <v>12</v>
      </c>
      <c r="J906" s="154">
        <v>45790</v>
      </c>
      <c r="K906" s="153" t="s">
        <v>91</v>
      </c>
      <c r="L906" s="153"/>
      <c r="M906" s="153" t="s">
        <v>118</v>
      </c>
      <c r="N906" s="153" t="s">
        <v>72</v>
      </c>
      <c r="O906" s="153" t="s">
        <v>588</v>
      </c>
      <c r="P906" s="153" t="s">
        <v>2052</v>
      </c>
      <c r="Q906" s="153"/>
      <c r="R906" s="153" t="s">
        <v>50</v>
      </c>
      <c r="S906" s="153" t="s">
        <v>114</v>
      </c>
      <c r="T906" s="153" t="s">
        <v>2189</v>
      </c>
      <c r="U906" s="140"/>
      <c r="V906" s="140"/>
      <c r="W906" s="140"/>
      <c r="X906" s="97" t="str">
        <f t="shared" si="154"/>
        <v>2023-007 - Ector BI 20E Rehab Roadway</v>
      </c>
      <c r="Y906" s="97" t="str">
        <f>IFERROR(VLOOKUP($D906,PM!$A:$H,2,FALSE),"")</f>
        <v>Bikhyat Adhikari</v>
      </c>
      <c r="Z906" s="98">
        <f t="shared" si="155"/>
        <v>45790</v>
      </c>
      <c r="AA906" s="98" t="str">
        <f t="shared" si="156"/>
        <v>Tuesday</v>
      </c>
      <c r="AB906" s="99" t="str">
        <f t="shared" si="157"/>
        <v>05/14/2025 5:56 AM</v>
      </c>
      <c r="AC906" s="100">
        <f t="shared" si="158"/>
        <v>45791.512303240743</v>
      </c>
      <c r="AD906" s="100" t="str">
        <f t="shared" si="159"/>
        <v>Approved On Time</v>
      </c>
      <c r="AE906" s="101">
        <f t="shared" si="160"/>
        <v>12</v>
      </c>
      <c r="AF906" s="124" t="str">
        <f t="shared" si="161"/>
        <v/>
      </c>
      <c r="AG906" s="101" t="str">
        <f t="shared" si="162"/>
        <v>110 6001B - FG Subgrade Mainline</v>
      </c>
      <c r="AH906" s="101" t="str">
        <f t="shared" si="163"/>
        <v>240008 - Eliam Hernandez</v>
      </c>
      <c r="AI906" s="102" t="str">
        <f t="shared" si="164"/>
        <v>Jorge Flores's Crew</v>
      </c>
    </row>
    <row r="907" spans="1:35" ht="15.75" x14ac:dyDescent="0.25">
      <c r="A907" s="153">
        <v>604582</v>
      </c>
      <c r="B907" s="153" t="s">
        <v>950</v>
      </c>
      <c r="C907" s="153" t="s">
        <v>951</v>
      </c>
      <c r="D907" s="153" t="s">
        <v>112</v>
      </c>
      <c r="E907" s="153" t="s">
        <v>113</v>
      </c>
      <c r="F907" s="153" t="s">
        <v>1184</v>
      </c>
      <c r="G907" s="153" t="s">
        <v>1185</v>
      </c>
      <c r="H907" s="153" t="s">
        <v>558</v>
      </c>
      <c r="I907" s="153">
        <v>12</v>
      </c>
      <c r="J907" s="154">
        <v>45792</v>
      </c>
      <c r="K907" s="153" t="s">
        <v>91</v>
      </c>
      <c r="L907" s="153"/>
      <c r="M907" s="153" t="s">
        <v>118</v>
      </c>
      <c r="N907" s="153" t="s">
        <v>72</v>
      </c>
      <c r="O907" s="153" t="s">
        <v>588</v>
      </c>
      <c r="P907" s="153" t="s">
        <v>3091</v>
      </c>
      <c r="Q907" s="153"/>
      <c r="R907" s="153" t="s">
        <v>50</v>
      </c>
      <c r="S907" s="153" t="s">
        <v>114</v>
      </c>
      <c r="T907" s="153" t="s">
        <v>3247</v>
      </c>
      <c r="U907" s="140"/>
      <c r="V907" s="140"/>
      <c r="W907" s="140"/>
      <c r="X907" s="97" t="str">
        <f t="shared" si="154"/>
        <v>2023-007 - Ector BI 20E Rehab Roadway</v>
      </c>
      <c r="Y907" s="97" t="str">
        <f>IFERROR(VLOOKUP($D907,PM!$A:$H,2,FALSE),"")</f>
        <v>Bikhyat Adhikari</v>
      </c>
      <c r="Z907" s="98">
        <f t="shared" si="155"/>
        <v>45792</v>
      </c>
      <c r="AA907" s="98" t="str">
        <f t="shared" si="156"/>
        <v>Thursday</v>
      </c>
      <c r="AB907" s="99" t="str">
        <f t="shared" si="157"/>
        <v>05/16/2025 5:02 AM</v>
      </c>
      <c r="AC907" s="100">
        <f t="shared" si="158"/>
        <v>45793.506273148145</v>
      </c>
      <c r="AD907" s="100" t="str">
        <f t="shared" si="159"/>
        <v>Approved On Time</v>
      </c>
      <c r="AE907" s="101">
        <f t="shared" si="160"/>
        <v>12</v>
      </c>
      <c r="AF907" s="124" t="str">
        <f t="shared" si="161"/>
        <v/>
      </c>
      <c r="AG907" s="101" t="str">
        <f t="shared" si="162"/>
        <v>110 6001B - FG Subgrade Mainline</v>
      </c>
      <c r="AH907" s="101" t="str">
        <f t="shared" si="163"/>
        <v>240008 - Eliam Hernandez</v>
      </c>
      <c r="AI907" s="102" t="str">
        <f t="shared" si="164"/>
        <v>Jorge Flores's Crew</v>
      </c>
    </row>
    <row r="908" spans="1:35" ht="15.75" x14ac:dyDescent="0.25">
      <c r="A908" s="153">
        <v>604145</v>
      </c>
      <c r="B908" s="153" t="s">
        <v>590</v>
      </c>
      <c r="C908" s="153" t="s">
        <v>588</v>
      </c>
      <c r="D908" s="153" t="s">
        <v>112</v>
      </c>
      <c r="E908" s="153" t="s">
        <v>113</v>
      </c>
      <c r="F908" s="153" t="s">
        <v>1184</v>
      </c>
      <c r="G908" s="153" t="s">
        <v>1185</v>
      </c>
      <c r="H908" s="153" t="s">
        <v>558</v>
      </c>
      <c r="I908" s="153">
        <v>8</v>
      </c>
      <c r="J908" s="154">
        <v>45791</v>
      </c>
      <c r="K908" s="153" t="s">
        <v>91</v>
      </c>
      <c r="L908" s="153"/>
      <c r="M908" s="153" t="s">
        <v>118</v>
      </c>
      <c r="N908" s="153" t="s">
        <v>72</v>
      </c>
      <c r="O908" s="153" t="s">
        <v>588</v>
      </c>
      <c r="P908" s="153" t="s">
        <v>2663</v>
      </c>
      <c r="Q908" s="153"/>
      <c r="R908" s="153" t="s">
        <v>50</v>
      </c>
      <c r="S908" s="153" t="s">
        <v>114</v>
      </c>
      <c r="T908" s="153" t="s">
        <v>2834</v>
      </c>
      <c r="U908" s="140"/>
      <c r="V908" s="140"/>
      <c r="W908" s="140"/>
      <c r="X908" s="97" t="str">
        <f t="shared" si="154"/>
        <v>2023-007 - Ector BI 20E Rehab Roadway</v>
      </c>
      <c r="Y908" s="97" t="str">
        <f>IFERROR(VLOOKUP($D908,PM!$A:$H,2,FALSE),"")</f>
        <v>Bikhyat Adhikari</v>
      </c>
      <c r="Z908" s="98">
        <f t="shared" si="155"/>
        <v>45791</v>
      </c>
      <c r="AA908" s="98" t="str">
        <f t="shared" si="156"/>
        <v>Wednesday</v>
      </c>
      <c r="AB908" s="99" t="str">
        <f t="shared" si="157"/>
        <v>05/15/2025 5:50 AM</v>
      </c>
      <c r="AC908" s="100">
        <f t="shared" si="158"/>
        <v>45792.539189814815</v>
      </c>
      <c r="AD908" s="100" t="str">
        <f t="shared" si="159"/>
        <v>Approved On Time</v>
      </c>
      <c r="AE908" s="101">
        <f t="shared" si="160"/>
        <v>8</v>
      </c>
      <c r="AF908" s="124" t="str">
        <f t="shared" si="161"/>
        <v/>
      </c>
      <c r="AG908" s="101" t="str">
        <f t="shared" si="162"/>
        <v>110 6001B - FG Subgrade Mainline</v>
      </c>
      <c r="AH908" s="101" t="str">
        <f t="shared" si="163"/>
        <v>240607 - Jorge L. Flores</v>
      </c>
      <c r="AI908" s="102" t="str">
        <f t="shared" si="164"/>
        <v>Jorge Flores's Crew</v>
      </c>
    </row>
    <row r="909" spans="1:35" ht="15.75" x14ac:dyDescent="0.25">
      <c r="A909" s="153">
        <v>604581</v>
      </c>
      <c r="B909" s="153" t="s">
        <v>991</v>
      </c>
      <c r="C909" s="153" t="s">
        <v>992</v>
      </c>
      <c r="D909" s="153" t="s">
        <v>112</v>
      </c>
      <c r="E909" s="153" t="s">
        <v>113</v>
      </c>
      <c r="F909" s="153" t="s">
        <v>1184</v>
      </c>
      <c r="G909" s="153" t="s">
        <v>1185</v>
      </c>
      <c r="H909" s="153" t="s">
        <v>558</v>
      </c>
      <c r="I909" s="153">
        <v>12</v>
      </c>
      <c r="J909" s="154">
        <v>45792</v>
      </c>
      <c r="K909" s="153" t="s">
        <v>91</v>
      </c>
      <c r="L909" s="153"/>
      <c r="M909" s="153" t="s">
        <v>118</v>
      </c>
      <c r="N909" s="153" t="s">
        <v>72</v>
      </c>
      <c r="O909" s="153" t="s">
        <v>588</v>
      </c>
      <c r="P909" s="153" t="s">
        <v>3091</v>
      </c>
      <c r="Q909" s="153"/>
      <c r="R909" s="153" t="s">
        <v>50</v>
      </c>
      <c r="S909" s="153" t="s">
        <v>114</v>
      </c>
      <c r="T909" s="153" t="s">
        <v>3247</v>
      </c>
      <c r="U909" s="140"/>
      <c r="V909" s="140"/>
      <c r="W909" s="140"/>
      <c r="X909" s="97" t="str">
        <f t="shared" si="154"/>
        <v>2023-007 - Ector BI 20E Rehab Roadway</v>
      </c>
      <c r="Y909" s="97" t="str">
        <f>IFERROR(VLOOKUP($D909,PM!$A:$H,2,FALSE),"")</f>
        <v>Bikhyat Adhikari</v>
      </c>
      <c r="Z909" s="98">
        <f t="shared" si="155"/>
        <v>45792</v>
      </c>
      <c r="AA909" s="98" t="str">
        <f t="shared" si="156"/>
        <v>Thursday</v>
      </c>
      <c r="AB909" s="99" t="str">
        <f t="shared" si="157"/>
        <v>05/16/2025 5:02 AM</v>
      </c>
      <c r="AC909" s="100">
        <f t="shared" si="158"/>
        <v>45793.506273148145</v>
      </c>
      <c r="AD909" s="100" t="str">
        <f t="shared" si="159"/>
        <v>Approved On Time</v>
      </c>
      <c r="AE909" s="101">
        <f t="shared" si="160"/>
        <v>12</v>
      </c>
      <c r="AF909" s="124" t="str">
        <f t="shared" si="161"/>
        <v/>
      </c>
      <c r="AG909" s="101" t="str">
        <f t="shared" si="162"/>
        <v>110 6001B - FG Subgrade Mainline</v>
      </c>
      <c r="AH909" s="101" t="str">
        <f t="shared" si="163"/>
        <v>340055 - Irael Perez Leyva</v>
      </c>
      <c r="AI909" s="102" t="str">
        <f t="shared" si="164"/>
        <v>Jorge Flores's Crew</v>
      </c>
    </row>
    <row r="910" spans="1:35" ht="15.75" x14ac:dyDescent="0.25">
      <c r="A910" s="153">
        <v>604148</v>
      </c>
      <c r="B910" s="153" t="s">
        <v>991</v>
      </c>
      <c r="C910" s="153" t="s">
        <v>992</v>
      </c>
      <c r="D910" s="153" t="s">
        <v>112</v>
      </c>
      <c r="E910" s="153" t="s">
        <v>113</v>
      </c>
      <c r="F910" s="153" t="s">
        <v>1184</v>
      </c>
      <c r="G910" s="153" t="s">
        <v>1185</v>
      </c>
      <c r="H910" s="153" t="s">
        <v>558</v>
      </c>
      <c r="I910" s="153">
        <v>12</v>
      </c>
      <c r="J910" s="154">
        <v>45791</v>
      </c>
      <c r="K910" s="153" t="s">
        <v>91</v>
      </c>
      <c r="L910" s="153"/>
      <c r="M910" s="153" t="s">
        <v>118</v>
      </c>
      <c r="N910" s="153" t="s">
        <v>72</v>
      </c>
      <c r="O910" s="153" t="s">
        <v>588</v>
      </c>
      <c r="P910" s="153" t="s">
        <v>2662</v>
      </c>
      <c r="Q910" s="153"/>
      <c r="R910" s="153" t="s">
        <v>50</v>
      </c>
      <c r="S910" s="153" t="s">
        <v>114</v>
      </c>
      <c r="T910" s="153" t="s">
        <v>2835</v>
      </c>
      <c r="U910" s="140"/>
      <c r="V910" s="140"/>
      <c r="W910" s="140"/>
      <c r="X910" s="97" t="str">
        <f t="shared" si="154"/>
        <v>2023-007 - Ector BI 20E Rehab Roadway</v>
      </c>
      <c r="Y910" s="97" t="str">
        <f>IFERROR(VLOOKUP($D910,PM!$A:$H,2,FALSE),"")</f>
        <v>Bikhyat Adhikari</v>
      </c>
      <c r="Z910" s="98">
        <f t="shared" si="155"/>
        <v>45791</v>
      </c>
      <c r="AA910" s="98" t="str">
        <f t="shared" si="156"/>
        <v>Wednesday</v>
      </c>
      <c r="AB910" s="99" t="str">
        <f t="shared" si="157"/>
        <v>05/15/2025 5:51 AM</v>
      </c>
      <c r="AC910" s="100">
        <f t="shared" si="158"/>
        <v>45792.539189814815</v>
      </c>
      <c r="AD910" s="100" t="str">
        <f t="shared" si="159"/>
        <v>Approved On Time</v>
      </c>
      <c r="AE910" s="101">
        <f t="shared" si="160"/>
        <v>12</v>
      </c>
      <c r="AF910" s="124" t="str">
        <f t="shared" si="161"/>
        <v/>
      </c>
      <c r="AG910" s="101" t="str">
        <f t="shared" si="162"/>
        <v>110 6001B - FG Subgrade Mainline</v>
      </c>
      <c r="AH910" s="101" t="str">
        <f t="shared" si="163"/>
        <v>340055 - Irael Perez Leyva</v>
      </c>
      <c r="AI910" s="102" t="str">
        <f t="shared" si="164"/>
        <v>Jorge Flores's Crew</v>
      </c>
    </row>
    <row r="911" spans="1:35" ht="15.75" x14ac:dyDescent="0.25">
      <c r="A911" s="153">
        <v>604288</v>
      </c>
      <c r="B911" s="153" t="s">
        <v>2839</v>
      </c>
      <c r="C911" s="153" t="s">
        <v>114</v>
      </c>
      <c r="D911" s="153" t="s">
        <v>115</v>
      </c>
      <c r="E911" s="153" t="s">
        <v>116</v>
      </c>
      <c r="F911" s="153" t="s">
        <v>53</v>
      </c>
      <c r="G911" s="153" t="s">
        <v>54</v>
      </c>
      <c r="H911" s="153" t="s">
        <v>558</v>
      </c>
      <c r="I911" s="153">
        <v>8</v>
      </c>
      <c r="J911" s="154">
        <v>45789</v>
      </c>
      <c r="K911" s="153" t="s">
        <v>91</v>
      </c>
      <c r="L911" s="153"/>
      <c r="M911" s="153"/>
      <c r="N911" s="153"/>
      <c r="O911" s="153" t="s">
        <v>114</v>
      </c>
      <c r="P911" s="153" t="s">
        <v>2840</v>
      </c>
      <c r="Q911" s="153"/>
      <c r="R911" s="153" t="s">
        <v>50</v>
      </c>
      <c r="S911" s="153" t="s">
        <v>114</v>
      </c>
      <c r="T911" s="153" t="s">
        <v>2841</v>
      </c>
      <c r="U911" s="140"/>
      <c r="V911" s="140"/>
      <c r="W911" s="140"/>
      <c r="X911" s="97" t="str">
        <f t="shared" si="154"/>
        <v>2023-019 - Martin SH 176 Roadway Improvem</v>
      </c>
      <c r="Y911" s="97" t="str">
        <f>IFERROR(VLOOKUP($D911,PM!$A:$H,2,FALSE),"")</f>
        <v>Bikhyat Adhikari</v>
      </c>
      <c r="Z911" s="98">
        <f t="shared" si="155"/>
        <v>45789</v>
      </c>
      <c r="AA911" s="98" t="str">
        <f t="shared" si="156"/>
        <v>Monday</v>
      </c>
      <c r="AB911" s="99" t="str">
        <f t="shared" si="157"/>
        <v>05/15/2025 8:08 AM</v>
      </c>
      <c r="AC911" s="100">
        <f t="shared" si="158"/>
        <v>45792.549780092595</v>
      </c>
      <c r="AD911" s="100" t="str">
        <f t="shared" si="159"/>
        <v>Approved On Time</v>
      </c>
      <c r="AE911" s="101">
        <f t="shared" si="160"/>
        <v>8</v>
      </c>
      <c r="AF911" s="124" t="str">
        <f t="shared" si="161"/>
        <v/>
      </c>
      <c r="AG911" s="101" t="str">
        <f t="shared" si="162"/>
        <v>9000 100A - PROJECT MANAGER ENGINEER</v>
      </c>
      <c r="AH911" s="101" t="str">
        <f t="shared" si="163"/>
        <v>240131 - Jose A. Bautista</v>
      </c>
      <c r="AI911" s="102" t="str">
        <f t="shared" si="164"/>
        <v/>
      </c>
    </row>
    <row r="912" spans="1:35" ht="15.75" x14ac:dyDescent="0.25">
      <c r="A912" s="153">
        <v>604289</v>
      </c>
      <c r="B912" s="153" t="s">
        <v>2839</v>
      </c>
      <c r="C912" s="153" t="s">
        <v>114</v>
      </c>
      <c r="D912" s="153" t="s">
        <v>115</v>
      </c>
      <c r="E912" s="153" t="s">
        <v>116</v>
      </c>
      <c r="F912" s="153" t="s">
        <v>53</v>
      </c>
      <c r="G912" s="153" t="s">
        <v>54</v>
      </c>
      <c r="H912" s="153" t="s">
        <v>558</v>
      </c>
      <c r="I912" s="153">
        <v>8</v>
      </c>
      <c r="J912" s="154">
        <v>45790</v>
      </c>
      <c r="K912" s="153" t="s">
        <v>91</v>
      </c>
      <c r="L912" s="153"/>
      <c r="M912" s="153"/>
      <c r="N912" s="153"/>
      <c r="O912" s="153" t="s">
        <v>114</v>
      </c>
      <c r="P912" s="153" t="s">
        <v>2840</v>
      </c>
      <c r="Q912" s="153"/>
      <c r="R912" s="153" t="s">
        <v>50</v>
      </c>
      <c r="S912" s="153" t="s">
        <v>114</v>
      </c>
      <c r="T912" s="153" t="s">
        <v>2842</v>
      </c>
      <c r="U912" s="140"/>
      <c r="V912" s="140"/>
      <c r="W912" s="140"/>
      <c r="X912" s="97" t="str">
        <f t="shared" si="154"/>
        <v>2023-019 - Martin SH 176 Roadway Improvem</v>
      </c>
      <c r="Y912" s="97" t="str">
        <f>IFERROR(VLOOKUP($D912,PM!$A:$H,2,FALSE),"")</f>
        <v>Bikhyat Adhikari</v>
      </c>
      <c r="Z912" s="98">
        <f t="shared" si="155"/>
        <v>45790</v>
      </c>
      <c r="AA912" s="98" t="str">
        <f t="shared" si="156"/>
        <v>Tuesday</v>
      </c>
      <c r="AB912" s="99" t="str">
        <f t="shared" si="157"/>
        <v>05/15/2025 8:08 AM</v>
      </c>
      <c r="AC912" s="100">
        <f t="shared" si="158"/>
        <v>45792.549780092595</v>
      </c>
      <c r="AD912" s="100" t="str">
        <f t="shared" si="159"/>
        <v>Approved On Time</v>
      </c>
      <c r="AE912" s="101">
        <f t="shared" si="160"/>
        <v>8</v>
      </c>
      <c r="AF912" s="124" t="str">
        <f t="shared" si="161"/>
        <v/>
      </c>
      <c r="AG912" s="101" t="str">
        <f t="shared" si="162"/>
        <v>9000 100A - PROJECT MANAGER ENGINEER</v>
      </c>
      <c r="AH912" s="101" t="str">
        <f t="shared" si="163"/>
        <v>240131 - Jose A. Bautista</v>
      </c>
      <c r="AI912" s="102" t="str">
        <f t="shared" si="164"/>
        <v/>
      </c>
    </row>
    <row r="913" spans="1:35" ht="15.75" x14ac:dyDescent="0.25">
      <c r="A913" s="153">
        <v>604290</v>
      </c>
      <c r="B913" s="153" t="s">
        <v>2839</v>
      </c>
      <c r="C913" s="153" t="s">
        <v>114</v>
      </c>
      <c r="D913" s="153" t="s">
        <v>115</v>
      </c>
      <c r="E913" s="153" t="s">
        <v>116</v>
      </c>
      <c r="F913" s="153" t="s">
        <v>53</v>
      </c>
      <c r="G913" s="153" t="s">
        <v>54</v>
      </c>
      <c r="H913" s="153" t="s">
        <v>558</v>
      </c>
      <c r="I913" s="153">
        <v>8</v>
      </c>
      <c r="J913" s="154">
        <v>45791</v>
      </c>
      <c r="K913" s="153" t="s">
        <v>91</v>
      </c>
      <c r="L913" s="153"/>
      <c r="M913" s="153"/>
      <c r="N913" s="153"/>
      <c r="O913" s="153" t="s">
        <v>114</v>
      </c>
      <c r="P913" s="153" t="s">
        <v>2840</v>
      </c>
      <c r="Q913" s="153"/>
      <c r="R913" s="153" t="s">
        <v>50</v>
      </c>
      <c r="S913" s="153" t="s">
        <v>114</v>
      </c>
      <c r="T913" s="153" t="s">
        <v>2843</v>
      </c>
      <c r="U913" s="140"/>
      <c r="V913" s="140"/>
      <c r="W913" s="140"/>
      <c r="X913" s="97" t="str">
        <f t="shared" si="154"/>
        <v>2023-019 - Martin SH 176 Roadway Improvem</v>
      </c>
      <c r="Y913" s="97" t="str">
        <f>IFERROR(VLOOKUP($D913,PM!$A:$H,2,FALSE),"")</f>
        <v>Bikhyat Adhikari</v>
      </c>
      <c r="Z913" s="98">
        <f t="shared" si="155"/>
        <v>45791</v>
      </c>
      <c r="AA913" s="98" t="str">
        <f t="shared" si="156"/>
        <v>Wednesday</v>
      </c>
      <c r="AB913" s="99" t="str">
        <f t="shared" si="157"/>
        <v>05/15/2025 8:08 AM</v>
      </c>
      <c r="AC913" s="100">
        <f t="shared" si="158"/>
        <v>45792.549780092595</v>
      </c>
      <c r="AD913" s="100" t="str">
        <f t="shared" si="159"/>
        <v>Approved On Time</v>
      </c>
      <c r="AE913" s="101">
        <f t="shared" si="160"/>
        <v>8</v>
      </c>
      <c r="AF913" s="124" t="str">
        <f t="shared" si="161"/>
        <v/>
      </c>
      <c r="AG913" s="101" t="str">
        <f t="shared" si="162"/>
        <v>9000 100A - PROJECT MANAGER ENGINEER</v>
      </c>
      <c r="AH913" s="101" t="str">
        <f t="shared" si="163"/>
        <v>240131 - Jose A. Bautista</v>
      </c>
      <c r="AI913" s="102" t="str">
        <f t="shared" si="164"/>
        <v/>
      </c>
    </row>
    <row r="914" spans="1:35" ht="15.75" x14ac:dyDescent="0.25">
      <c r="A914" s="153">
        <v>604291</v>
      </c>
      <c r="B914" s="153" t="s">
        <v>2839</v>
      </c>
      <c r="C914" s="153" t="s">
        <v>114</v>
      </c>
      <c r="D914" s="153" t="s">
        <v>115</v>
      </c>
      <c r="E914" s="153" t="s">
        <v>116</v>
      </c>
      <c r="F914" s="153" t="s">
        <v>53</v>
      </c>
      <c r="G914" s="153" t="s">
        <v>54</v>
      </c>
      <c r="H914" s="153" t="s">
        <v>558</v>
      </c>
      <c r="I914" s="153">
        <v>8</v>
      </c>
      <c r="J914" s="154">
        <v>45792</v>
      </c>
      <c r="K914" s="153" t="s">
        <v>91</v>
      </c>
      <c r="L914" s="153"/>
      <c r="M914" s="153"/>
      <c r="N914" s="153"/>
      <c r="O914" s="153" t="s">
        <v>114</v>
      </c>
      <c r="P914" s="153" t="s">
        <v>2840</v>
      </c>
      <c r="Q914" s="153"/>
      <c r="R914" s="153" t="s">
        <v>50</v>
      </c>
      <c r="S914" s="153" t="s">
        <v>114</v>
      </c>
      <c r="T914" s="153" t="s">
        <v>2844</v>
      </c>
      <c r="U914" s="140"/>
      <c r="V914" s="140"/>
      <c r="W914" s="140"/>
      <c r="X914" s="97" t="str">
        <f t="shared" si="154"/>
        <v>2023-019 - Martin SH 176 Roadway Improvem</v>
      </c>
      <c r="Y914" s="97" t="str">
        <f>IFERROR(VLOOKUP($D914,PM!$A:$H,2,FALSE),"")</f>
        <v>Bikhyat Adhikari</v>
      </c>
      <c r="Z914" s="98">
        <f t="shared" si="155"/>
        <v>45792</v>
      </c>
      <c r="AA914" s="98" t="str">
        <f t="shared" si="156"/>
        <v>Thursday</v>
      </c>
      <c r="AB914" s="99" t="str">
        <f t="shared" si="157"/>
        <v>05/15/2025 8:08 AM</v>
      </c>
      <c r="AC914" s="100">
        <f t="shared" si="158"/>
        <v>45792.549780092595</v>
      </c>
      <c r="AD914" s="100" t="str">
        <f t="shared" si="159"/>
        <v>Approved On Time</v>
      </c>
      <c r="AE914" s="101">
        <f t="shared" si="160"/>
        <v>8</v>
      </c>
      <c r="AF914" s="124" t="str">
        <f t="shared" si="161"/>
        <v/>
      </c>
      <c r="AG914" s="101" t="str">
        <f t="shared" si="162"/>
        <v>9000 100A - PROJECT MANAGER ENGINEER</v>
      </c>
      <c r="AH914" s="101" t="str">
        <f t="shared" si="163"/>
        <v>240131 - Jose A. Bautista</v>
      </c>
      <c r="AI914" s="102" t="str">
        <f t="shared" si="164"/>
        <v/>
      </c>
    </row>
    <row r="915" spans="1:35" ht="15.75" x14ac:dyDescent="0.25">
      <c r="A915" s="153">
        <v>604295</v>
      </c>
      <c r="B915" s="153" t="s">
        <v>2839</v>
      </c>
      <c r="C915" s="153" t="s">
        <v>114</v>
      </c>
      <c r="D915" s="153" t="s">
        <v>115</v>
      </c>
      <c r="E915" s="153" t="s">
        <v>116</v>
      </c>
      <c r="F915" s="153" t="s">
        <v>53</v>
      </c>
      <c r="G915" s="153" t="s">
        <v>54</v>
      </c>
      <c r="H915" s="153" t="s">
        <v>558</v>
      </c>
      <c r="I915" s="153">
        <v>8</v>
      </c>
      <c r="J915" s="154">
        <v>45793</v>
      </c>
      <c r="K915" s="153" t="s">
        <v>91</v>
      </c>
      <c r="L915" s="153"/>
      <c r="M915" s="153"/>
      <c r="N915" s="153"/>
      <c r="O915" s="153" t="s">
        <v>114</v>
      </c>
      <c r="P915" s="153" t="s">
        <v>2845</v>
      </c>
      <c r="Q915" s="153"/>
      <c r="R915" s="153" t="s">
        <v>50</v>
      </c>
      <c r="S915" s="153" t="s">
        <v>114</v>
      </c>
      <c r="T915" s="153" t="s">
        <v>2846</v>
      </c>
      <c r="U915" s="140"/>
      <c r="V915" s="140"/>
      <c r="W915" s="140"/>
      <c r="X915" s="97" t="str">
        <f t="shared" si="154"/>
        <v>2023-019 - Martin SH 176 Roadway Improvem</v>
      </c>
      <c r="Y915" s="97" t="str">
        <f>IFERROR(VLOOKUP($D915,PM!$A:$H,2,FALSE),"")</f>
        <v>Bikhyat Adhikari</v>
      </c>
      <c r="Z915" s="98">
        <f t="shared" si="155"/>
        <v>45793</v>
      </c>
      <c r="AA915" s="98" t="str">
        <f t="shared" si="156"/>
        <v>Friday</v>
      </c>
      <c r="AB915" s="99" t="str">
        <f t="shared" si="157"/>
        <v>05/15/2025 8:11 AM</v>
      </c>
      <c r="AC915" s="100">
        <f t="shared" si="158"/>
        <v>45792.549780092595</v>
      </c>
      <c r="AD915" s="100" t="str">
        <f t="shared" si="159"/>
        <v>Approved On Time</v>
      </c>
      <c r="AE915" s="101">
        <f t="shared" si="160"/>
        <v>8</v>
      </c>
      <c r="AF915" s="124" t="str">
        <f t="shared" si="161"/>
        <v/>
      </c>
      <c r="AG915" s="101" t="str">
        <f t="shared" si="162"/>
        <v>9000 100A - PROJECT MANAGER ENGINEER</v>
      </c>
      <c r="AH915" s="101" t="str">
        <f t="shared" si="163"/>
        <v>240131 - Jose A. Bautista</v>
      </c>
      <c r="AI915" s="102" t="str">
        <f t="shared" si="164"/>
        <v/>
      </c>
    </row>
    <row r="916" spans="1:35" ht="15.75" x14ac:dyDescent="0.25">
      <c r="A916" s="153">
        <v>604681</v>
      </c>
      <c r="B916" s="153" t="s">
        <v>1538</v>
      </c>
      <c r="C916" s="153" t="s">
        <v>1539</v>
      </c>
      <c r="D916" s="153" t="s">
        <v>112</v>
      </c>
      <c r="E916" s="153" t="s">
        <v>113</v>
      </c>
      <c r="F916" s="153" t="s">
        <v>3251</v>
      </c>
      <c r="G916" s="153" t="s">
        <v>3252</v>
      </c>
      <c r="H916" s="153" t="s">
        <v>558</v>
      </c>
      <c r="I916" s="153">
        <v>0.5</v>
      </c>
      <c r="J916" s="154">
        <v>45792</v>
      </c>
      <c r="K916" s="153" t="s">
        <v>91</v>
      </c>
      <c r="L916" s="153"/>
      <c r="M916" s="153" t="s">
        <v>1535</v>
      </c>
      <c r="N916" s="153" t="s">
        <v>64</v>
      </c>
      <c r="O916" s="153" t="s">
        <v>114</v>
      </c>
      <c r="P916" s="153" t="s">
        <v>3236</v>
      </c>
      <c r="Q916" s="153"/>
      <c r="R916" s="153" t="s">
        <v>50</v>
      </c>
      <c r="S916" s="153" t="s">
        <v>114</v>
      </c>
      <c r="T916" s="153" t="s">
        <v>3254</v>
      </c>
      <c r="U916" s="140"/>
      <c r="V916" s="140"/>
      <c r="W916" s="140"/>
      <c r="X916" s="97" t="str">
        <f t="shared" si="154"/>
        <v>2023-007 - Ector BI 20E Rehab Roadway</v>
      </c>
      <c r="Y916" s="97" t="str">
        <f>IFERROR(VLOOKUP($D916,PM!$A:$H,2,FALSE),"")</f>
        <v>Bikhyat Adhikari</v>
      </c>
      <c r="Z916" s="98">
        <f t="shared" si="155"/>
        <v>45792</v>
      </c>
      <c r="AA916" s="98" t="str">
        <f t="shared" si="156"/>
        <v>Thursday</v>
      </c>
      <c r="AB916" s="99" t="str">
        <f t="shared" si="157"/>
        <v>05/16/2025 7:11 AM</v>
      </c>
      <c r="AC916" s="100">
        <f t="shared" si="158"/>
        <v>45793.508194444446</v>
      </c>
      <c r="AD916" s="100" t="str">
        <f t="shared" si="159"/>
        <v>Approved On Time</v>
      </c>
      <c r="AE916" s="101">
        <f t="shared" si="160"/>
        <v>0.5</v>
      </c>
      <c r="AF916" s="124" t="str">
        <f t="shared" si="161"/>
        <v/>
      </c>
      <c r="AG916" s="101" t="str">
        <f t="shared" si="162"/>
        <v>545 6003A - MOVE&amp; RESET CCA</v>
      </c>
      <c r="AH916" s="101" t="str">
        <f t="shared" si="163"/>
        <v>340064 - Felix G. Ortiz Rosado</v>
      </c>
      <c r="AI916" s="102" t="str">
        <f t="shared" si="164"/>
        <v>WILLIAM PERSINGER WTX TC</v>
      </c>
    </row>
    <row r="917" spans="1:35" ht="15.75" x14ac:dyDescent="0.25">
      <c r="A917" s="153">
        <v>604231</v>
      </c>
      <c r="B917" s="153" t="s">
        <v>1538</v>
      </c>
      <c r="C917" s="153" t="s">
        <v>1539</v>
      </c>
      <c r="D917" s="153" t="s">
        <v>112</v>
      </c>
      <c r="E917" s="153" t="s">
        <v>113</v>
      </c>
      <c r="F917" s="153" t="s">
        <v>1533</v>
      </c>
      <c r="G917" s="153" t="s">
        <v>1534</v>
      </c>
      <c r="H917" s="153" t="s">
        <v>558</v>
      </c>
      <c r="I917" s="153">
        <v>12.5</v>
      </c>
      <c r="J917" s="154">
        <v>45791</v>
      </c>
      <c r="K917" s="153" t="s">
        <v>91</v>
      </c>
      <c r="L917" s="153"/>
      <c r="M917" s="153" t="s">
        <v>1535</v>
      </c>
      <c r="N917" s="153" t="s">
        <v>64</v>
      </c>
      <c r="O917" s="153" t="s">
        <v>114</v>
      </c>
      <c r="P917" s="153" t="s">
        <v>2777</v>
      </c>
      <c r="Q917" s="153"/>
      <c r="R917" s="153" t="s">
        <v>50</v>
      </c>
      <c r="S917" s="153" t="s">
        <v>114</v>
      </c>
      <c r="T917" s="153" t="s">
        <v>2847</v>
      </c>
      <c r="U917" s="140"/>
      <c r="V917" s="140"/>
      <c r="W917" s="140"/>
      <c r="X917" s="97" t="str">
        <f t="shared" si="154"/>
        <v>2023-007 - Ector BI 20E Rehab Roadway</v>
      </c>
      <c r="Y917" s="97" t="str">
        <f>IFERROR(VLOOKUP($D917,PM!$A:$H,2,FALSE),"")</f>
        <v>Bikhyat Adhikari</v>
      </c>
      <c r="Z917" s="98">
        <f t="shared" si="155"/>
        <v>45791</v>
      </c>
      <c r="AA917" s="98" t="str">
        <f t="shared" si="156"/>
        <v>Wednesday</v>
      </c>
      <c r="AB917" s="99" t="str">
        <f t="shared" si="157"/>
        <v>05/15/2025 7:21 AM</v>
      </c>
      <c r="AC917" s="100">
        <f t="shared" si="158"/>
        <v>45792.538958333331</v>
      </c>
      <c r="AD917" s="100" t="str">
        <f t="shared" si="159"/>
        <v>Approved On Time</v>
      </c>
      <c r="AE917" s="101">
        <f t="shared" si="160"/>
        <v>12.5</v>
      </c>
      <c r="AF917" s="124" t="str">
        <f t="shared" si="161"/>
        <v/>
      </c>
      <c r="AG917" s="101" t="str">
        <f t="shared" si="162"/>
        <v>9606 6056I - BARRICADES SIGNS AND TRAFFIC H</v>
      </c>
      <c r="AH917" s="101" t="str">
        <f t="shared" si="163"/>
        <v>340064 - Felix G. Ortiz Rosado</v>
      </c>
      <c r="AI917" s="102" t="str">
        <f t="shared" si="164"/>
        <v>WILLIAM PERSINGER WTX TC</v>
      </c>
    </row>
    <row r="918" spans="1:35" ht="15.75" x14ac:dyDescent="0.25">
      <c r="A918" s="153">
        <v>603772</v>
      </c>
      <c r="B918" s="153" t="s">
        <v>1538</v>
      </c>
      <c r="C918" s="153" t="s">
        <v>1539</v>
      </c>
      <c r="D918" s="153" t="s">
        <v>112</v>
      </c>
      <c r="E918" s="153" t="s">
        <v>113</v>
      </c>
      <c r="F918" s="153" t="s">
        <v>1946</v>
      </c>
      <c r="G918" s="153" t="s">
        <v>1947</v>
      </c>
      <c r="H918" s="153" t="s">
        <v>558</v>
      </c>
      <c r="I918" s="153">
        <v>1.5</v>
      </c>
      <c r="J918" s="154">
        <v>45790</v>
      </c>
      <c r="K918" s="153" t="s">
        <v>91</v>
      </c>
      <c r="L918" s="153"/>
      <c r="M918" s="153" t="s">
        <v>1535</v>
      </c>
      <c r="N918" s="153" t="s">
        <v>64</v>
      </c>
      <c r="O918" s="153" t="s">
        <v>114</v>
      </c>
      <c r="P918" s="153" t="s">
        <v>2195</v>
      </c>
      <c r="Q918" s="153"/>
      <c r="R918" s="153" t="s">
        <v>50</v>
      </c>
      <c r="S918" s="153" t="s">
        <v>114</v>
      </c>
      <c r="T918" s="153" t="s">
        <v>2199</v>
      </c>
      <c r="U918" s="140"/>
      <c r="V918" s="140"/>
      <c r="W918" s="140"/>
      <c r="X918" s="97" t="str">
        <f t="shared" si="154"/>
        <v>2023-007 - Ector BI 20E Rehab Roadway</v>
      </c>
      <c r="Y918" s="97" t="str">
        <f>IFERROR(VLOOKUP($D918,PM!$A:$H,2,FALSE),"")</f>
        <v>Bikhyat Adhikari</v>
      </c>
      <c r="Z918" s="98">
        <f t="shared" si="155"/>
        <v>45790</v>
      </c>
      <c r="AA918" s="98" t="str">
        <f t="shared" si="156"/>
        <v>Tuesday</v>
      </c>
      <c r="AB918" s="99" t="str">
        <f t="shared" si="157"/>
        <v>05/14/2025 7:14 AM</v>
      </c>
      <c r="AC918" s="100">
        <f t="shared" si="158"/>
        <v>45791.513113425928</v>
      </c>
      <c r="AD918" s="100" t="str">
        <f t="shared" si="159"/>
        <v>Approved On Time</v>
      </c>
      <c r="AE918" s="101">
        <f t="shared" si="160"/>
        <v>1.5</v>
      </c>
      <c r="AF918" s="124" t="str">
        <f t="shared" si="161"/>
        <v/>
      </c>
      <c r="AG918" s="101" t="str">
        <f t="shared" si="162"/>
        <v>6185 6005A - Install Maintain Remove Attenu</v>
      </c>
      <c r="AH918" s="101" t="str">
        <f t="shared" si="163"/>
        <v>340064 - Felix G. Ortiz Rosado</v>
      </c>
      <c r="AI918" s="102" t="str">
        <f t="shared" si="164"/>
        <v>WILLIAM PERSINGER WTX TC</v>
      </c>
    </row>
    <row r="919" spans="1:35" ht="15.75" x14ac:dyDescent="0.25">
      <c r="A919" s="153">
        <v>603749</v>
      </c>
      <c r="B919" s="153" t="s">
        <v>1538</v>
      </c>
      <c r="C919" s="153" t="s">
        <v>1539</v>
      </c>
      <c r="D919" s="153" t="s">
        <v>112</v>
      </c>
      <c r="E919" s="153" t="s">
        <v>113</v>
      </c>
      <c r="F919" s="153" t="s">
        <v>1533</v>
      </c>
      <c r="G919" s="153" t="s">
        <v>1534</v>
      </c>
      <c r="H919" s="153" t="s">
        <v>558</v>
      </c>
      <c r="I919" s="153">
        <v>11</v>
      </c>
      <c r="J919" s="154">
        <v>45790</v>
      </c>
      <c r="K919" s="153" t="s">
        <v>91</v>
      </c>
      <c r="L919" s="153"/>
      <c r="M919" s="153" t="s">
        <v>1535</v>
      </c>
      <c r="N919" s="153" t="s">
        <v>64</v>
      </c>
      <c r="O919" s="153" t="s">
        <v>114</v>
      </c>
      <c r="P919" s="153" t="s">
        <v>1948</v>
      </c>
      <c r="Q919" s="153"/>
      <c r="R919" s="153" t="s">
        <v>50</v>
      </c>
      <c r="S919" s="153" t="s">
        <v>114</v>
      </c>
      <c r="T919" s="153" t="s">
        <v>2198</v>
      </c>
      <c r="U919" s="140"/>
      <c r="V919" s="140"/>
      <c r="W919" s="140"/>
      <c r="X919" s="97" t="str">
        <f t="shared" si="154"/>
        <v>2023-007 - Ector BI 20E Rehab Roadway</v>
      </c>
      <c r="Y919" s="97" t="str">
        <f>IFERROR(VLOOKUP($D919,PM!$A:$H,2,FALSE),"")</f>
        <v>Bikhyat Adhikari</v>
      </c>
      <c r="Z919" s="98">
        <f t="shared" si="155"/>
        <v>45790</v>
      </c>
      <c r="AA919" s="98" t="str">
        <f t="shared" si="156"/>
        <v>Tuesday</v>
      </c>
      <c r="AB919" s="99" t="str">
        <f t="shared" si="157"/>
        <v>05/14/2025 7:02 AM</v>
      </c>
      <c r="AC919" s="100">
        <f t="shared" si="158"/>
        <v>45791.513113425928</v>
      </c>
      <c r="AD919" s="100" t="str">
        <f t="shared" si="159"/>
        <v>Approved On Time</v>
      </c>
      <c r="AE919" s="101">
        <f t="shared" si="160"/>
        <v>11</v>
      </c>
      <c r="AF919" s="124" t="str">
        <f t="shared" si="161"/>
        <v/>
      </c>
      <c r="AG919" s="101" t="str">
        <f t="shared" si="162"/>
        <v>9606 6056I - BARRICADES SIGNS AND TRAFFIC H</v>
      </c>
      <c r="AH919" s="101" t="str">
        <f t="shared" si="163"/>
        <v>340064 - Felix G. Ortiz Rosado</v>
      </c>
      <c r="AI919" s="102" t="str">
        <f t="shared" si="164"/>
        <v>WILLIAM PERSINGER WTX TC</v>
      </c>
    </row>
    <row r="920" spans="1:35" ht="15.75" x14ac:dyDescent="0.25">
      <c r="A920" s="153">
        <v>603339</v>
      </c>
      <c r="B920" s="153" t="s">
        <v>1538</v>
      </c>
      <c r="C920" s="153" t="s">
        <v>1539</v>
      </c>
      <c r="D920" s="153" t="s">
        <v>112</v>
      </c>
      <c r="E920" s="153" t="s">
        <v>113</v>
      </c>
      <c r="F920" s="153" t="s">
        <v>1533</v>
      </c>
      <c r="G920" s="153" t="s">
        <v>1534</v>
      </c>
      <c r="H920" s="153" t="s">
        <v>558</v>
      </c>
      <c r="I920" s="153">
        <v>12.2</v>
      </c>
      <c r="J920" s="154">
        <v>45789</v>
      </c>
      <c r="K920" s="153" t="s">
        <v>91</v>
      </c>
      <c r="L920" s="153"/>
      <c r="M920" s="153" t="s">
        <v>1535</v>
      </c>
      <c r="N920" s="153" t="s">
        <v>64</v>
      </c>
      <c r="O920" s="153" t="s">
        <v>114</v>
      </c>
      <c r="P920" s="153" t="s">
        <v>1536</v>
      </c>
      <c r="Q920" s="153"/>
      <c r="R920" s="153" t="s">
        <v>50</v>
      </c>
      <c r="S920" s="153" t="s">
        <v>114</v>
      </c>
      <c r="T920" s="153" t="s">
        <v>1540</v>
      </c>
      <c r="U920" s="140"/>
      <c r="V920" s="140"/>
      <c r="W920" s="140"/>
      <c r="X920" s="97" t="str">
        <f t="shared" si="154"/>
        <v>2023-007 - Ector BI 20E Rehab Roadway</v>
      </c>
      <c r="Y920" s="97" t="str">
        <f>IFERROR(VLOOKUP($D920,PM!$A:$H,2,FALSE),"")</f>
        <v>Bikhyat Adhikari</v>
      </c>
      <c r="Z920" s="98">
        <f t="shared" si="155"/>
        <v>45789</v>
      </c>
      <c r="AA920" s="98" t="str">
        <f t="shared" si="156"/>
        <v>Monday</v>
      </c>
      <c r="AB920" s="99" t="str">
        <f t="shared" si="157"/>
        <v>05/13/2025 7:16 AM</v>
      </c>
      <c r="AC920" s="100">
        <f t="shared" si="158"/>
        <v>45790.516388888886</v>
      </c>
      <c r="AD920" s="100" t="str">
        <f t="shared" si="159"/>
        <v>Approved On Time</v>
      </c>
      <c r="AE920" s="101">
        <f t="shared" si="160"/>
        <v>12.2</v>
      </c>
      <c r="AF920" s="124" t="str">
        <f t="shared" si="161"/>
        <v/>
      </c>
      <c r="AG920" s="101" t="str">
        <f t="shared" si="162"/>
        <v>9606 6056I - BARRICADES SIGNS AND TRAFFIC H</v>
      </c>
      <c r="AH920" s="101" t="str">
        <f t="shared" si="163"/>
        <v>340064 - Felix G. Ortiz Rosado</v>
      </c>
      <c r="AI920" s="102" t="str">
        <f t="shared" si="164"/>
        <v>WILLIAM PERSINGER WTX TC</v>
      </c>
    </row>
    <row r="921" spans="1:35" ht="15.75" x14ac:dyDescent="0.25">
      <c r="A921" s="153">
        <v>603340</v>
      </c>
      <c r="B921" s="153" t="s">
        <v>1531</v>
      </c>
      <c r="C921" s="153" t="s">
        <v>1532</v>
      </c>
      <c r="D921" s="153" t="s">
        <v>112</v>
      </c>
      <c r="E921" s="153" t="s">
        <v>113</v>
      </c>
      <c r="F921" s="153" t="s">
        <v>1533</v>
      </c>
      <c r="G921" s="153" t="s">
        <v>1534</v>
      </c>
      <c r="H921" s="153" t="s">
        <v>558</v>
      </c>
      <c r="I921" s="153">
        <v>12.2</v>
      </c>
      <c r="J921" s="154">
        <v>45789</v>
      </c>
      <c r="K921" s="153" t="s">
        <v>91</v>
      </c>
      <c r="L921" s="153"/>
      <c r="M921" s="153" t="s">
        <v>1535</v>
      </c>
      <c r="N921" s="153" t="s">
        <v>64</v>
      </c>
      <c r="O921" s="153" t="s">
        <v>114</v>
      </c>
      <c r="P921" s="153" t="s">
        <v>1536</v>
      </c>
      <c r="Q921" s="153"/>
      <c r="R921" s="153" t="s">
        <v>50</v>
      </c>
      <c r="S921" s="153" t="s">
        <v>114</v>
      </c>
      <c r="T921" s="153" t="s">
        <v>1537</v>
      </c>
      <c r="U921" s="140"/>
      <c r="V921" s="140"/>
      <c r="W921" s="140"/>
      <c r="X921" s="97" t="str">
        <f t="shared" si="154"/>
        <v>2023-007 - Ector BI 20E Rehab Roadway</v>
      </c>
      <c r="Y921" s="97" t="str">
        <f>IFERROR(VLOOKUP($D921,PM!$A:$H,2,FALSE),"")</f>
        <v>Bikhyat Adhikari</v>
      </c>
      <c r="Z921" s="98">
        <f t="shared" si="155"/>
        <v>45789</v>
      </c>
      <c r="AA921" s="98" t="str">
        <f t="shared" si="156"/>
        <v>Monday</v>
      </c>
      <c r="AB921" s="99" t="str">
        <f t="shared" si="157"/>
        <v>05/13/2025 7:16 AM</v>
      </c>
      <c r="AC921" s="100">
        <f t="shared" si="158"/>
        <v>45790.516388888886</v>
      </c>
      <c r="AD921" s="100" t="str">
        <f t="shared" si="159"/>
        <v>Approved On Time</v>
      </c>
      <c r="AE921" s="101">
        <f t="shared" si="160"/>
        <v>12.2</v>
      </c>
      <c r="AF921" s="124" t="str">
        <f t="shared" si="161"/>
        <v/>
      </c>
      <c r="AG921" s="101" t="str">
        <f t="shared" si="162"/>
        <v>9606 6056I - BARRICADES SIGNS AND TRAFFIC H</v>
      </c>
      <c r="AH921" s="101" t="str">
        <f t="shared" si="163"/>
        <v>340063 - Jose O. Pomales-Rosado</v>
      </c>
      <c r="AI921" s="102" t="str">
        <f t="shared" si="164"/>
        <v>WILLIAM PERSINGER WTX TC</v>
      </c>
    </row>
    <row r="922" spans="1:35" ht="15.75" x14ac:dyDescent="0.25">
      <c r="A922" s="153">
        <v>603771</v>
      </c>
      <c r="B922" s="153" t="s">
        <v>1531</v>
      </c>
      <c r="C922" s="153" t="s">
        <v>1532</v>
      </c>
      <c r="D922" s="153" t="s">
        <v>112</v>
      </c>
      <c r="E922" s="153" t="s">
        <v>113</v>
      </c>
      <c r="F922" s="153" t="s">
        <v>1946</v>
      </c>
      <c r="G922" s="153" t="s">
        <v>1947</v>
      </c>
      <c r="H922" s="153" t="s">
        <v>558</v>
      </c>
      <c r="I922" s="153">
        <v>1.5</v>
      </c>
      <c r="J922" s="154">
        <v>45790</v>
      </c>
      <c r="K922" s="153" t="s">
        <v>91</v>
      </c>
      <c r="L922" s="153"/>
      <c r="M922" s="153" t="s">
        <v>1535</v>
      </c>
      <c r="N922" s="153" t="s">
        <v>64</v>
      </c>
      <c r="O922" s="153" t="s">
        <v>114</v>
      </c>
      <c r="P922" s="153" t="s">
        <v>2195</v>
      </c>
      <c r="Q922" s="153"/>
      <c r="R922" s="153" t="s">
        <v>50</v>
      </c>
      <c r="S922" s="153" t="s">
        <v>114</v>
      </c>
      <c r="T922" s="153" t="s">
        <v>2196</v>
      </c>
      <c r="U922" s="140"/>
      <c r="V922" s="140"/>
      <c r="W922" s="140"/>
      <c r="X922" s="97" t="str">
        <f t="shared" si="154"/>
        <v>2023-007 - Ector BI 20E Rehab Roadway</v>
      </c>
      <c r="Y922" s="97" t="str">
        <f>IFERROR(VLOOKUP($D922,PM!$A:$H,2,FALSE),"")</f>
        <v>Bikhyat Adhikari</v>
      </c>
      <c r="Z922" s="98">
        <f t="shared" si="155"/>
        <v>45790</v>
      </c>
      <c r="AA922" s="98" t="str">
        <f t="shared" si="156"/>
        <v>Tuesday</v>
      </c>
      <c r="AB922" s="99" t="str">
        <f t="shared" si="157"/>
        <v>05/14/2025 7:14 AM</v>
      </c>
      <c r="AC922" s="100">
        <f t="shared" si="158"/>
        <v>45791.513113425928</v>
      </c>
      <c r="AD922" s="100" t="str">
        <f t="shared" si="159"/>
        <v>Approved On Time</v>
      </c>
      <c r="AE922" s="101">
        <f t="shared" si="160"/>
        <v>1.5</v>
      </c>
      <c r="AF922" s="124" t="str">
        <f t="shared" si="161"/>
        <v/>
      </c>
      <c r="AG922" s="101" t="str">
        <f t="shared" si="162"/>
        <v>6185 6005A - Install Maintain Remove Attenu</v>
      </c>
      <c r="AH922" s="101" t="str">
        <f t="shared" si="163"/>
        <v>340063 - Jose O. Pomales-Rosado</v>
      </c>
      <c r="AI922" s="102" t="str">
        <f t="shared" si="164"/>
        <v>WILLIAM PERSINGER WTX TC</v>
      </c>
    </row>
    <row r="923" spans="1:35" ht="15.75" x14ac:dyDescent="0.25">
      <c r="A923" s="153">
        <v>604232</v>
      </c>
      <c r="B923" s="153" t="s">
        <v>1531</v>
      </c>
      <c r="C923" s="153" t="s">
        <v>1532</v>
      </c>
      <c r="D923" s="153" t="s">
        <v>112</v>
      </c>
      <c r="E923" s="153" t="s">
        <v>113</v>
      </c>
      <c r="F923" s="153" t="s">
        <v>1533</v>
      </c>
      <c r="G923" s="153" t="s">
        <v>1534</v>
      </c>
      <c r="H923" s="153" t="s">
        <v>558</v>
      </c>
      <c r="I923" s="153">
        <v>12.5</v>
      </c>
      <c r="J923" s="154">
        <v>45791</v>
      </c>
      <c r="K923" s="153" t="s">
        <v>91</v>
      </c>
      <c r="L923" s="153"/>
      <c r="M923" s="153" t="s">
        <v>1535</v>
      </c>
      <c r="N923" s="153" t="s">
        <v>64</v>
      </c>
      <c r="O923" s="153" t="s">
        <v>114</v>
      </c>
      <c r="P923" s="153" t="s">
        <v>2848</v>
      </c>
      <c r="Q923" s="153"/>
      <c r="R923" s="153" t="s">
        <v>50</v>
      </c>
      <c r="S923" s="153" t="s">
        <v>114</v>
      </c>
      <c r="T923" s="153" t="s">
        <v>2849</v>
      </c>
      <c r="U923" s="140"/>
      <c r="V923" s="140"/>
      <c r="W923" s="140"/>
      <c r="X923" s="97" t="str">
        <f t="shared" si="154"/>
        <v>2023-007 - Ector BI 20E Rehab Roadway</v>
      </c>
      <c r="Y923" s="97" t="str">
        <f>IFERROR(VLOOKUP($D923,PM!$A:$H,2,FALSE),"")</f>
        <v>Bikhyat Adhikari</v>
      </c>
      <c r="Z923" s="98">
        <f t="shared" si="155"/>
        <v>45791</v>
      </c>
      <c r="AA923" s="98" t="str">
        <f t="shared" si="156"/>
        <v>Wednesday</v>
      </c>
      <c r="AB923" s="99" t="str">
        <f t="shared" si="157"/>
        <v>05/15/2025 7:22 AM</v>
      </c>
      <c r="AC923" s="100">
        <f t="shared" si="158"/>
        <v>45792.538958333331</v>
      </c>
      <c r="AD923" s="100" t="str">
        <f t="shared" si="159"/>
        <v>Approved On Time</v>
      </c>
      <c r="AE923" s="101">
        <f t="shared" si="160"/>
        <v>12.5</v>
      </c>
      <c r="AF923" s="124" t="str">
        <f t="shared" si="161"/>
        <v/>
      </c>
      <c r="AG923" s="101" t="str">
        <f t="shared" si="162"/>
        <v>9606 6056I - BARRICADES SIGNS AND TRAFFIC H</v>
      </c>
      <c r="AH923" s="101" t="str">
        <f t="shared" si="163"/>
        <v>340063 - Jose O. Pomales-Rosado</v>
      </c>
      <c r="AI923" s="102" t="str">
        <f t="shared" si="164"/>
        <v>WILLIAM PERSINGER WTX TC</v>
      </c>
    </row>
    <row r="924" spans="1:35" ht="15.75" x14ac:dyDescent="0.25">
      <c r="A924" s="153">
        <v>603750</v>
      </c>
      <c r="B924" s="153" t="s">
        <v>1531</v>
      </c>
      <c r="C924" s="153" t="s">
        <v>1532</v>
      </c>
      <c r="D924" s="153" t="s">
        <v>112</v>
      </c>
      <c r="E924" s="153" t="s">
        <v>113</v>
      </c>
      <c r="F924" s="153" t="s">
        <v>1533</v>
      </c>
      <c r="G924" s="153" t="s">
        <v>1534</v>
      </c>
      <c r="H924" s="153" t="s">
        <v>558</v>
      </c>
      <c r="I924" s="153">
        <v>11</v>
      </c>
      <c r="J924" s="154">
        <v>45790</v>
      </c>
      <c r="K924" s="153" t="s">
        <v>91</v>
      </c>
      <c r="L924" s="153"/>
      <c r="M924" s="153" t="s">
        <v>1535</v>
      </c>
      <c r="N924" s="153" t="s">
        <v>64</v>
      </c>
      <c r="O924" s="153" t="s">
        <v>114</v>
      </c>
      <c r="P924" s="153" t="s">
        <v>1948</v>
      </c>
      <c r="Q924" s="153"/>
      <c r="R924" s="153" t="s">
        <v>50</v>
      </c>
      <c r="S924" s="153" t="s">
        <v>114</v>
      </c>
      <c r="T924" s="153" t="s">
        <v>2197</v>
      </c>
      <c r="U924" s="140"/>
      <c r="V924" s="140"/>
      <c r="W924" s="140"/>
      <c r="X924" s="97" t="str">
        <f t="shared" si="154"/>
        <v>2023-007 - Ector BI 20E Rehab Roadway</v>
      </c>
      <c r="Y924" s="97" t="str">
        <f>IFERROR(VLOOKUP($D924,PM!$A:$H,2,FALSE),"")</f>
        <v>Bikhyat Adhikari</v>
      </c>
      <c r="Z924" s="98">
        <f t="shared" si="155"/>
        <v>45790</v>
      </c>
      <c r="AA924" s="98" t="str">
        <f t="shared" si="156"/>
        <v>Tuesday</v>
      </c>
      <c r="AB924" s="99" t="str">
        <f t="shared" si="157"/>
        <v>05/14/2025 7:02 AM</v>
      </c>
      <c r="AC924" s="100">
        <f t="shared" si="158"/>
        <v>45791.513113425928</v>
      </c>
      <c r="AD924" s="100" t="str">
        <f t="shared" si="159"/>
        <v>Approved On Time</v>
      </c>
      <c r="AE924" s="101">
        <f t="shared" si="160"/>
        <v>11</v>
      </c>
      <c r="AF924" s="124" t="str">
        <f t="shared" si="161"/>
        <v/>
      </c>
      <c r="AG924" s="101" t="str">
        <f t="shared" si="162"/>
        <v>9606 6056I - BARRICADES SIGNS AND TRAFFIC H</v>
      </c>
      <c r="AH924" s="101" t="str">
        <f t="shared" si="163"/>
        <v>340063 - Jose O. Pomales-Rosado</v>
      </c>
      <c r="AI924" s="102" t="str">
        <f t="shared" si="164"/>
        <v>WILLIAM PERSINGER WTX TC</v>
      </c>
    </row>
    <row r="925" spans="1:35" ht="15.75" x14ac:dyDescent="0.25">
      <c r="A925" s="153">
        <v>604683</v>
      </c>
      <c r="B925" s="153" t="s">
        <v>1531</v>
      </c>
      <c r="C925" s="153" t="s">
        <v>1532</v>
      </c>
      <c r="D925" s="153" t="s">
        <v>112</v>
      </c>
      <c r="E925" s="153" t="s">
        <v>113</v>
      </c>
      <c r="F925" s="153" t="s">
        <v>3251</v>
      </c>
      <c r="G925" s="153" t="s">
        <v>3252</v>
      </c>
      <c r="H925" s="153" t="s">
        <v>558</v>
      </c>
      <c r="I925" s="153">
        <v>1.5</v>
      </c>
      <c r="J925" s="154">
        <v>45792</v>
      </c>
      <c r="K925" s="153" t="s">
        <v>91</v>
      </c>
      <c r="L925" s="153"/>
      <c r="M925" s="153" t="s">
        <v>1535</v>
      </c>
      <c r="N925" s="153" t="s">
        <v>64</v>
      </c>
      <c r="O925" s="153" t="s">
        <v>114</v>
      </c>
      <c r="P925" s="153" t="s">
        <v>3236</v>
      </c>
      <c r="Q925" s="153"/>
      <c r="R925" s="153" t="s">
        <v>50</v>
      </c>
      <c r="S925" s="153" t="s">
        <v>114</v>
      </c>
      <c r="T925" s="153" t="s">
        <v>3253</v>
      </c>
      <c r="U925" s="140"/>
      <c r="V925" s="140"/>
      <c r="W925" s="140"/>
      <c r="X925" s="97" t="str">
        <f t="shared" si="154"/>
        <v>2023-007 - Ector BI 20E Rehab Roadway</v>
      </c>
      <c r="Y925" s="97" t="str">
        <f>IFERROR(VLOOKUP($D925,PM!$A:$H,2,FALSE),"")</f>
        <v>Bikhyat Adhikari</v>
      </c>
      <c r="Z925" s="98">
        <f t="shared" si="155"/>
        <v>45792</v>
      </c>
      <c r="AA925" s="98" t="str">
        <f t="shared" si="156"/>
        <v>Thursday</v>
      </c>
      <c r="AB925" s="99" t="str">
        <f t="shared" si="157"/>
        <v>05/16/2025 7:11 AM</v>
      </c>
      <c r="AC925" s="100">
        <f t="shared" si="158"/>
        <v>45793.508194444446</v>
      </c>
      <c r="AD925" s="100" t="str">
        <f t="shared" si="159"/>
        <v>Approved On Time</v>
      </c>
      <c r="AE925" s="101">
        <f t="shared" si="160"/>
        <v>1.5</v>
      </c>
      <c r="AF925" s="124" t="str">
        <f t="shared" si="161"/>
        <v/>
      </c>
      <c r="AG925" s="101" t="str">
        <f t="shared" si="162"/>
        <v>545 6003A - MOVE&amp; RESET CCA</v>
      </c>
      <c r="AH925" s="101" t="str">
        <f t="shared" si="163"/>
        <v>340063 - Jose O. Pomales-Rosado</v>
      </c>
      <c r="AI925" s="102" t="str">
        <f t="shared" si="164"/>
        <v>WILLIAM PERSINGER WTX TC</v>
      </c>
    </row>
    <row r="926" spans="1:35" ht="15.75" x14ac:dyDescent="0.25">
      <c r="A926" s="153">
        <v>603773</v>
      </c>
      <c r="B926" s="153" t="s">
        <v>590</v>
      </c>
      <c r="C926" s="153" t="s">
        <v>588</v>
      </c>
      <c r="D926" s="153" t="s">
        <v>112</v>
      </c>
      <c r="E926" s="153" t="s">
        <v>113</v>
      </c>
      <c r="F926" s="153" t="s">
        <v>1946</v>
      </c>
      <c r="G926" s="153" t="s">
        <v>1947</v>
      </c>
      <c r="H926" s="153" t="s">
        <v>558</v>
      </c>
      <c r="I926" s="153">
        <v>6</v>
      </c>
      <c r="J926" s="154">
        <v>45790</v>
      </c>
      <c r="K926" s="153" t="s">
        <v>91</v>
      </c>
      <c r="L926" s="153"/>
      <c r="M926" s="153" t="s">
        <v>118</v>
      </c>
      <c r="N926" s="153" t="s">
        <v>72</v>
      </c>
      <c r="O926" s="153" t="s">
        <v>114</v>
      </c>
      <c r="P926" s="153" t="s">
        <v>2194</v>
      </c>
      <c r="Q926" s="153"/>
      <c r="R926" s="153" t="s">
        <v>50</v>
      </c>
      <c r="S926" s="153" t="s">
        <v>114</v>
      </c>
      <c r="T926" s="153" t="s">
        <v>2193</v>
      </c>
      <c r="U926" s="140"/>
      <c r="V926" s="140"/>
      <c r="W926" s="140"/>
      <c r="X926" s="97" t="str">
        <f t="shared" si="154"/>
        <v>2023-007 - Ector BI 20E Rehab Roadway</v>
      </c>
      <c r="Y926" s="97" t="str">
        <f>IFERROR(VLOOKUP($D926,PM!$A:$H,2,FALSE),"")</f>
        <v>Bikhyat Adhikari</v>
      </c>
      <c r="Z926" s="98">
        <f t="shared" si="155"/>
        <v>45790</v>
      </c>
      <c r="AA926" s="98" t="str">
        <f t="shared" si="156"/>
        <v>Tuesday</v>
      </c>
      <c r="AB926" s="99" t="str">
        <f t="shared" si="157"/>
        <v>05/14/2025 7:16 AM</v>
      </c>
      <c r="AC926" s="100">
        <f t="shared" si="158"/>
        <v>45791.512303240743</v>
      </c>
      <c r="AD926" s="100" t="str">
        <f t="shared" si="159"/>
        <v>Approved On Time</v>
      </c>
      <c r="AE926" s="101">
        <f t="shared" si="160"/>
        <v>6</v>
      </c>
      <c r="AF926" s="124" t="str">
        <f t="shared" si="161"/>
        <v/>
      </c>
      <c r="AG926" s="101" t="str">
        <f t="shared" si="162"/>
        <v>6185 6005A - Install Maintain Remove Attenu</v>
      </c>
      <c r="AH926" s="101" t="str">
        <f t="shared" si="163"/>
        <v>240607 - Jorge L. Flores</v>
      </c>
      <c r="AI926" s="102" t="str">
        <f t="shared" si="164"/>
        <v>Jorge Flores's Crew</v>
      </c>
    </row>
    <row r="927" spans="1:35" ht="15.75" x14ac:dyDescent="0.25">
      <c r="A927" s="153">
        <v>604666</v>
      </c>
      <c r="B927" s="153" t="s">
        <v>1531</v>
      </c>
      <c r="C927" s="153" t="s">
        <v>1532</v>
      </c>
      <c r="D927" s="153" t="s">
        <v>112</v>
      </c>
      <c r="E927" s="153" t="s">
        <v>113</v>
      </c>
      <c r="F927" s="153" t="s">
        <v>1533</v>
      </c>
      <c r="G927" s="153" t="s">
        <v>1534</v>
      </c>
      <c r="H927" s="153" t="s">
        <v>558</v>
      </c>
      <c r="I927" s="153">
        <v>11</v>
      </c>
      <c r="J927" s="154">
        <v>45792</v>
      </c>
      <c r="K927" s="153" t="s">
        <v>91</v>
      </c>
      <c r="L927" s="153"/>
      <c r="M927" s="153" t="s">
        <v>1535</v>
      </c>
      <c r="N927" s="153" t="s">
        <v>64</v>
      </c>
      <c r="O927" s="153" t="s">
        <v>1551</v>
      </c>
      <c r="P927" s="153" t="s">
        <v>3194</v>
      </c>
      <c r="Q927" s="153"/>
      <c r="R927" s="153" t="s">
        <v>50</v>
      </c>
      <c r="S927" s="153" t="s">
        <v>114</v>
      </c>
      <c r="T927" s="153" t="s">
        <v>3263</v>
      </c>
      <c r="U927" s="140"/>
      <c r="V927" s="140"/>
      <c r="W927" s="140"/>
      <c r="X927" s="97" t="str">
        <f t="shared" si="154"/>
        <v>2023-007 - Ector BI 20E Rehab Roadway</v>
      </c>
      <c r="Y927" s="97" t="str">
        <f>IFERROR(VLOOKUP($D927,PM!$A:$H,2,FALSE),"")</f>
        <v>Bikhyat Adhikari</v>
      </c>
      <c r="Z927" s="98">
        <f t="shared" si="155"/>
        <v>45792</v>
      </c>
      <c r="AA927" s="98" t="str">
        <f t="shared" si="156"/>
        <v>Thursday</v>
      </c>
      <c r="AB927" s="99" t="str">
        <f t="shared" si="157"/>
        <v>05/16/2025 7:03 AM</v>
      </c>
      <c r="AC927" s="100">
        <f t="shared" si="158"/>
        <v>45793.508194444446</v>
      </c>
      <c r="AD927" s="100" t="str">
        <f t="shared" si="159"/>
        <v>Approved On Time</v>
      </c>
      <c r="AE927" s="101">
        <f t="shared" si="160"/>
        <v>11</v>
      </c>
      <c r="AF927" s="124" t="str">
        <f t="shared" si="161"/>
        <v/>
      </c>
      <c r="AG927" s="101" t="str">
        <f t="shared" si="162"/>
        <v>9606 6056I - BARRICADES SIGNS AND TRAFFIC H</v>
      </c>
      <c r="AH927" s="101" t="str">
        <f t="shared" si="163"/>
        <v>340063 - Jose O. Pomales-Rosado</v>
      </c>
      <c r="AI927" s="102" t="str">
        <f t="shared" si="164"/>
        <v>WILLIAM PERSINGER WTX TC</v>
      </c>
    </row>
    <row r="928" spans="1:35" ht="15.75" x14ac:dyDescent="0.25">
      <c r="A928" s="153">
        <v>603760</v>
      </c>
      <c r="B928" s="153" t="s">
        <v>1579</v>
      </c>
      <c r="C928" s="153" t="s">
        <v>1580</v>
      </c>
      <c r="D928" s="153" t="s">
        <v>112</v>
      </c>
      <c r="E928" s="153" t="s">
        <v>113</v>
      </c>
      <c r="F928" s="153" t="s">
        <v>1938</v>
      </c>
      <c r="G928" s="153" t="s">
        <v>1939</v>
      </c>
      <c r="H928" s="153" t="s">
        <v>558</v>
      </c>
      <c r="I928" s="153">
        <v>8</v>
      </c>
      <c r="J928" s="154">
        <v>45790</v>
      </c>
      <c r="K928" s="153" t="s">
        <v>91</v>
      </c>
      <c r="L928" s="153"/>
      <c r="M928" s="153" t="s">
        <v>1550</v>
      </c>
      <c r="N928" s="153" t="s">
        <v>72</v>
      </c>
      <c r="O928" s="153" t="s">
        <v>1551</v>
      </c>
      <c r="P928" s="153" t="s">
        <v>1940</v>
      </c>
      <c r="Q928" s="153"/>
      <c r="R928" s="153" t="s">
        <v>50</v>
      </c>
      <c r="S928" s="153" t="s">
        <v>114</v>
      </c>
      <c r="T928" s="153" t="s">
        <v>2211</v>
      </c>
      <c r="U928" s="140"/>
      <c r="V928" s="140"/>
      <c r="W928" s="140"/>
      <c r="X928" s="97" t="str">
        <f t="shared" si="154"/>
        <v>2023-007 - Ector BI 20E Rehab Roadway</v>
      </c>
      <c r="Y928" s="97" t="str">
        <f>IFERROR(VLOOKUP($D928,PM!$A:$H,2,FALSE),"")</f>
        <v>Bikhyat Adhikari</v>
      </c>
      <c r="Z928" s="98">
        <f t="shared" si="155"/>
        <v>45790</v>
      </c>
      <c r="AA928" s="98" t="str">
        <f t="shared" si="156"/>
        <v>Tuesday</v>
      </c>
      <c r="AB928" s="99" t="str">
        <f t="shared" si="157"/>
        <v>05/14/2025 7:04 AM</v>
      </c>
      <c r="AC928" s="100">
        <f t="shared" si="158"/>
        <v>45791.515567129631</v>
      </c>
      <c r="AD928" s="100" t="str">
        <f t="shared" si="159"/>
        <v>Approved On Time</v>
      </c>
      <c r="AE928" s="101">
        <f t="shared" si="160"/>
        <v>8</v>
      </c>
      <c r="AF928" s="124" t="str">
        <f t="shared" si="161"/>
        <v/>
      </c>
      <c r="AG928" s="101" t="str">
        <f t="shared" si="162"/>
        <v>467 6168F - F P S Toe</v>
      </c>
      <c r="AH928" s="101" t="str">
        <f t="shared" si="163"/>
        <v>240348 - Sabino Ibarra</v>
      </c>
      <c r="AI928" s="102" t="str">
        <f t="shared" si="164"/>
        <v>Sabino Ibarra's Crew</v>
      </c>
    </row>
    <row r="929" spans="1:35" ht="15.75" x14ac:dyDescent="0.25">
      <c r="A929" s="153">
        <v>603326</v>
      </c>
      <c r="B929" s="153" t="s">
        <v>1579</v>
      </c>
      <c r="C929" s="153" t="s">
        <v>1580</v>
      </c>
      <c r="D929" s="153" t="s">
        <v>112</v>
      </c>
      <c r="E929" s="153" t="s">
        <v>113</v>
      </c>
      <c r="F929" s="153" t="s">
        <v>1548</v>
      </c>
      <c r="G929" s="153" t="s">
        <v>1549</v>
      </c>
      <c r="H929" s="153" t="s">
        <v>558</v>
      </c>
      <c r="I929" s="153">
        <v>8</v>
      </c>
      <c r="J929" s="154">
        <v>45789</v>
      </c>
      <c r="K929" s="153" t="s">
        <v>91</v>
      </c>
      <c r="L929" s="153"/>
      <c r="M929" s="153" t="s">
        <v>1550</v>
      </c>
      <c r="N929" s="153" t="s">
        <v>72</v>
      </c>
      <c r="O929" s="153" t="s">
        <v>1551</v>
      </c>
      <c r="P929" s="153" t="s">
        <v>1552</v>
      </c>
      <c r="Q929" s="153"/>
      <c r="R929" s="153" t="s">
        <v>50</v>
      </c>
      <c r="S929" s="153" t="s">
        <v>114</v>
      </c>
      <c r="T929" s="153" t="s">
        <v>1581</v>
      </c>
      <c r="U929" s="140"/>
      <c r="V929" s="140"/>
      <c r="W929" s="140"/>
      <c r="X929" s="97" t="str">
        <f t="shared" si="154"/>
        <v>2023-007 - Ector BI 20E Rehab Roadway</v>
      </c>
      <c r="Y929" s="97" t="str">
        <f>IFERROR(VLOOKUP($D929,PM!$A:$H,2,FALSE),"")</f>
        <v>Bikhyat Adhikari</v>
      </c>
      <c r="Z929" s="98">
        <f t="shared" si="155"/>
        <v>45789</v>
      </c>
      <c r="AA929" s="98" t="str">
        <f t="shared" si="156"/>
        <v>Monday</v>
      </c>
      <c r="AB929" s="99" t="str">
        <f t="shared" si="157"/>
        <v>05/13/2025 7:07 AM</v>
      </c>
      <c r="AC929" s="100">
        <f t="shared" si="158"/>
        <v>45790.522430555553</v>
      </c>
      <c r="AD929" s="100" t="str">
        <f t="shared" si="159"/>
        <v>Approved On Time</v>
      </c>
      <c r="AE929" s="101">
        <f t="shared" si="160"/>
        <v>8</v>
      </c>
      <c r="AF929" s="124" t="str">
        <f t="shared" si="161"/>
        <v/>
      </c>
      <c r="AG929" s="101" t="str">
        <f t="shared" si="162"/>
        <v>466 6179E - F P S Wingwalls</v>
      </c>
      <c r="AH929" s="101" t="str">
        <f t="shared" si="163"/>
        <v>240348 - Sabino Ibarra</v>
      </c>
      <c r="AI929" s="102" t="str">
        <f t="shared" si="164"/>
        <v>Sabino Ibarra's Crew</v>
      </c>
    </row>
    <row r="930" spans="1:35" ht="15.75" x14ac:dyDescent="0.25">
      <c r="A930" s="153">
        <v>604219</v>
      </c>
      <c r="B930" s="153" t="s">
        <v>1579</v>
      </c>
      <c r="C930" s="153" t="s">
        <v>1580</v>
      </c>
      <c r="D930" s="153" t="s">
        <v>112</v>
      </c>
      <c r="E930" s="153" t="s">
        <v>113</v>
      </c>
      <c r="F930" s="153" t="s">
        <v>2566</v>
      </c>
      <c r="G930" s="153" t="s">
        <v>2567</v>
      </c>
      <c r="H930" s="153" t="s">
        <v>558</v>
      </c>
      <c r="I930" s="153">
        <v>4</v>
      </c>
      <c r="J930" s="154">
        <v>45791</v>
      </c>
      <c r="K930" s="153" t="s">
        <v>91</v>
      </c>
      <c r="L930" s="153"/>
      <c r="M930" s="153" t="s">
        <v>1550</v>
      </c>
      <c r="N930" s="153" t="s">
        <v>72</v>
      </c>
      <c r="O930" s="153" t="s">
        <v>1551</v>
      </c>
      <c r="P930" s="153" t="s">
        <v>2568</v>
      </c>
      <c r="Q930" s="153"/>
      <c r="R930" s="153" t="s">
        <v>50</v>
      </c>
      <c r="S930" s="153" t="s">
        <v>114</v>
      </c>
      <c r="T930" s="153" t="s">
        <v>2860</v>
      </c>
      <c r="U930" s="140"/>
      <c r="V930" s="140"/>
      <c r="W930" s="140"/>
      <c r="X930" s="97" t="str">
        <f t="shared" si="154"/>
        <v>2023-007 - Ector BI 20E Rehab Roadway</v>
      </c>
      <c r="Y930" s="97" t="str">
        <f>IFERROR(VLOOKUP($D930,PM!$A:$H,2,FALSE),"")</f>
        <v>Bikhyat Adhikari</v>
      </c>
      <c r="Z930" s="98">
        <f t="shared" si="155"/>
        <v>45791</v>
      </c>
      <c r="AA930" s="98" t="str">
        <f t="shared" si="156"/>
        <v>Wednesday</v>
      </c>
      <c r="AB930" s="99" t="str">
        <f t="shared" si="157"/>
        <v>05/15/2025 7:19 AM</v>
      </c>
      <c r="AC930" s="100">
        <f t="shared" si="158"/>
        <v>45792.539074074077</v>
      </c>
      <c r="AD930" s="100" t="str">
        <f t="shared" si="159"/>
        <v>Approved On Time</v>
      </c>
      <c r="AE930" s="101">
        <f t="shared" si="160"/>
        <v>4</v>
      </c>
      <c r="AF930" s="124" t="str">
        <f t="shared" si="161"/>
        <v/>
      </c>
      <c r="AG930" s="101" t="str">
        <f t="shared" si="162"/>
        <v>467 6390A - SET (TY II) (24 IN) (RCP) (4:</v>
      </c>
      <c r="AH930" s="101" t="str">
        <f t="shared" si="163"/>
        <v>240348 - Sabino Ibarra</v>
      </c>
      <c r="AI930" s="102" t="str">
        <f t="shared" si="164"/>
        <v>Sabino Ibarra's Crew</v>
      </c>
    </row>
    <row r="931" spans="1:35" ht="15.75" x14ac:dyDescent="0.25">
      <c r="A931" s="153">
        <v>604220</v>
      </c>
      <c r="B931" s="153" t="s">
        <v>1579</v>
      </c>
      <c r="C931" s="153" t="s">
        <v>1580</v>
      </c>
      <c r="D931" s="153" t="s">
        <v>112</v>
      </c>
      <c r="E931" s="153" t="s">
        <v>113</v>
      </c>
      <c r="F931" s="153" t="s">
        <v>2558</v>
      </c>
      <c r="G931" s="153" t="s">
        <v>2559</v>
      </c>
      <c r="H931" s="153" t="s">
        <v>558</v>
      </c>
      <c r="I931" s="153">
        <v>4</v>
      </c>
      <c r="J931" s="154">
        <v>45791</v>
      </c>
      <c r="K931" s="153" t="s">
        <v>91</v>
      </c>
      <c r="L931" s="153"/>
      <c r="M931" s="153" t="s">
        <v>1550</v>
      </c>
      <c r="N931" s="153" t="s">
        <v>72</v>
      </c>
      <c r="O931" s="153" t="s">
        <v>1551</v>
      </c>
      <c r="P931" s="153" t="s">
        <v>2560</v>
      </c>
      <c r="Q931" s="153"/>
      <c r="R931" s="153" t="s">
        <v>50</v>
      </c>
      <c r="S931" s="153" t="s">
        <v>114</v>
      </c>
      <c r="T931" s="153" t="s">
        <v>2861</v>
      </c>
      <c r="U931" s="140"/>
      <c r="V931" s="140"/>
      <c r="W931" s="140"/>
      <c r="X931" s="97" t="str">
        <f t="shared" si="154"/>
        <v>2023-007 - Ector BI 20E Rehab Roadway</v>
      </c>
      <c r="Y931" s="97" t="str">
        <f>IFERROR(VLOOKUP($D931,PM!$A:$H,2,FALSE),"")</f>
        <v>Bikhyat Adhikari</v>
      </c>
      <c r="Z931" s="98">
        <f t="shared" si="155"/>
        <v>45791</v>
      </c>
      <c r="AA931" s="98" t="str">
        <f t="shared" si="156"/>
        <v>Wednesday</v>
      </c>
      <c r="AB931" s="99" t="str">
        <f t="shared" si="157"/>
        <v>05/15/2025 7:20 AM</v>
      </c>
      <c r="AC931" s="100">
        <f t="shared" si="158"/>
        <v>45792.539074074077</v>
      </c>
      <c r="AD931" s="100" t="str">
        <f t="shared" si="159"/>
        <v>Approved On Time</v>
      </c>
      <c r="AE931" s="101">
        <f t="shared" si="160"/>
        <v>4</v>
      </c>
      <c r="AF931" s="124" t="str">
        <f t="shared" si="161"/>
        <v/>
      </c>
      <c r="AG931" s="101" t="str">
        <f t="shared" si="162"/>
        <v>464 6005A - RCP 24 Ins Back Pipe</v>
      </c>
      <c r="AH931" s="101" t="str">
        <f t="shared" si="163"/>
        <v>240348 - Sabino Ibarra</v>
      </c>
      <c r="AI931" s="102" t="str">
        <f t="shared" si="164"/>
        <v>Sabino Ibarra's Crew</v>
      </c>
    </row>
    <row r="932" spans="1:35" ht="15.75" x14ac:dyDescent="0.25">
      <c r="A932" s="153">
        <v>604661</v>
      </c>
      <c r="B932" s="153" t="s">
        <v>1579</v>
      </c>
      <c r="C932" s="153" t="s">
        <v>1580</v>
      </c>
      <c r="D932" s="153" t="s">
        <v>112</v>
      </c>
      <c r="E932" s="153" t="s">
        <v>113</v>
      </c>
      <c r="F932" s="153" t="s">
        <v>3035</v>
      </c>
      <c r="G932" s="153" t="s">
        <v>3036</v>
      </c>
      <c r="H932" s="153" t="s">
        <v>558</v>
      </c>
      <c r="I932" s="153">
        <v>8</v>
      </c>
      <c r="J932" s="154">
        <v>45792</v>
      </c>
      <c r="K932" s="153" t="s">
        <v>91</v>
      </c>
      <c r="L932" s="153"/>
      <c r="M932" s="153" t="s">
        <v>1550</v>
      </c>
      <c r="N932" s="153" t="s">
        <v>72</v>
      </c>
      <c r="O932" s="153" t="s">
        <v>1551</v>
      </c>
      <c r="P932" s="153" t="s">
        <v>3037</v>
      </c>
      <c r="Q932" s="153"/>
      <c r="R932" s="153" t="s">
        <v>50</v>
      </c>
      <c r="S932" s="153" t="s">
        <v>114</v>
      </c>
      <c r="T932" s="153" t="s">
        <v>3264</v>
      </c>
      <c r="U932" s="140"/>
      <c r="V932" s="140"/>
      <c r="W932" s="140"/>
      <c r="X932" s="97" t="str">
        <f t="shared" si="154"/>
        <v>2023-007 - Ector BI 20E Rehab Roadway</v>
      </c>
      <c r="Y932" s="97" t="str">
        <f>IFERROR(VLOOKUP($D932,PM!$A:$H,2,FALSE),"")</f>
        <v>Bikhyat Adhikari</v>
      </c>
      <c r="Z932" s="98">
        <f t="shared" si="155"/>
        <v>45792</v>
      </c>
      <c r="AA932" s="98" t="str">
        <f t="shared" si="156"/>
        <v>Thursday</v>
      </c>
      <c r="AB932" s="99" t="str">
        <f t="shared" si="157"/>
        <v>05/16/2025 7:01 AM</v>
      </c>
      <c r="AC932" s="100">
        <f t="shared" si="158"/>
        <v>45793.508611111109</v>
      </c>
      <c r="AD932" s="100" t="str">
        <f t="shared" si="159"/>
        <v>Approved On Time</v>
      </c>
      <c r="AE932" s="101">
        <f t="shared" si="160"/>
        <v>8</v>
      </c>
      <c r="AF932" s="124" t="str">
        <f t="shared" si="161"/>
        <v/>
      </c>
      <c r="AG932" s="101" t="str">
        <f t="shared" si="162"/>
        <v>467 6168E - F P S Sides</v>
      </c>
      <c r="AH932" s="101" t="str">
        <f t="shared" si="163"/>
        <v>240348 - Sabino Ibarra</v>
      </c>
      <c r="AI932" s="102" t="str">
        <f t="shared" si="164"/>
        <v>Sabino Ibarra's Crew</v>
      </c>
    </row>
    <row r="933" spans="1:35" ht="15.75" x14ac:dyDescent="0.25">
      <c r="A933" s="153">
        <v>604858</v>
      </c>
      <c r="B933" s="153" t="s">
        <v>1579</v>
      </c>
      <c r="C933" s="153" t="s">
        <v>1580</v>
      </c>
      <c r="D933" s="153" t="s">
        <v>112</v>
      </c>
      <c r="E933" s="153" t="s">
        <v>113</v>
      </c>
      <c r="F933" s="153" t="s">
        <v>3035</v>
      </c>
      <c r="G933" s="153" t="s">
        <v>3036</v>
      </c>
      <c r="H933" s="153" t="s">
        <v>558</v>
      </c>
      <c r="I933" s="153">
        <v>8</v>
      </c>
      <c r="J933" s="154">
        <v>45793</v>
      </c>
      <c r="K933" s="153" t="s">
        <v>91</v>
      </c>
      <c r="L933" s="153"/>
      <c r="M933" s="153" t="s">
        <v>1550</v>
      </c>
      <c r="N933" s="153" t="s">
        <v>72</v>
      </c>
      <c r="O933" s="153" t="s">
        <v>1551</v>
      </c>
      <c r="P933" s="153" t="s">
        <v>3843</v>
      </c>
      <c r="Q933" s="153"/>
      <c r="R933" s="153" t="s">
        <v>50</v>
      </c>
      <c r="S933" s="153" t="s">
        <v>114</v>
      </c>
      <c r="T933" s="153" t="s">
        <v>3844</v>
      </c>
      <c r="U933" s="140"/>
      <c r="V933" s="140"/>
      <c r="W933" s="140"/>
      <c r="X933" s="97" t="str">
        <f t="shared" si="154"/>
        <v>2023-007 - Ector BI 20E Rehab Roadway</v>
      </c>
      <c r="Y933" s="97" t="str">
        <f>IFERROR(VLOOKUP($D933,PM!$A:$H,2,FALSE),"")</f>
        <v>Bikhyat Adhikari</v>
      </c>
      <c r="Z933" s="98">
        <f t="shared" si="155"/>
        <v>45793</v>
      </c>
      <c r="AA933" s="98" t="str">
        <f t="shared" si="156"/>
        <v>Friday</v>
      </c>
      <c r="AB933" s="99" t="str">
        <f t="shared" si="157"/>
        <v>05/16/2025 1:37 PM</v>
      </c>
      <c r="AC933" s="100">
        <f t="shared" si="158"/>
        <v>45793.845324074071</v>
      </c>
      <c r="AD933" s="100" t="str">
        <f t="shared" si="159"/>
        <v>Approved On Time</v>
      </c>
      <c r="AE933" s="101">
        <f t="shared" si="160"/>
        <v>8</v>
      </c>
      <c r="AF933" s="124" t="str">
        <f t="shared" si="161"/>
        <v/>
      </c>
      <c r="AG933" s="101" t="str">
        <f t="shared" si="162"/>
        <v>467 6168E - F P S Sides</v>
      </c>
      <c r="AH933" s="101" t="str">
        <f t="shared" si="163"/>
        <v>240348 - Sabino Ibarra</v>
      </c>
      <c r="AI933" s="102" t="str">
        <f t="shared" si="164"/>
        <v>Sabino Ibarra's Crew</v>
      </c>
    </row>
    <row r="934" spans="1:35" ht="15.75" x14ac:dyDescent="0.25">
      <c r="A934" s="153">
        <v>603762</v>
      </c>
      <c r="B934" s="153" t="s">
        <v>1936</v>
      </c>
      <c r="C934" s="153" t="s">
        <v>1551</v>
      </c>
      <c r="D934" s="153" t="s">
        <v>112</v>
      </c>
      <c r="E934" s="153" t="s">
        <v>113</v>
      </c>
      <c r="F934" s="153" t="s">
        <v>53</v>
      </c>
      <c r="G934" s="153" t="s">
        <v>54</v>
      </c>
      <c r="H934" s="153" t="s">
        <v>558</v>
      </c>
      <c r="I934" s="153">
        <v>8</v>
      </c>
      <c r="J934" s="154">
        <v>45789</v>
      </c>
      <c r="K934" s="153" t="s">
        <v>91</v>
      </c>
      <c r="L934" s="153"/>
      <c r="M934" s="153"/>
      <c r="N934" s="153"/>
      <c r="O934" s="153" t="s">
        <v>1551</v>
      </c>
      <c r="P934" s="153" t="s">
        <v>1937</v>
      </c>
      <c r="Q934" s="153"/>
      <c r="R934" s="153" t="s">
        <v>50</v>
      </c>
      <c r="S934" s="153" t="s">
        <v>114</v>
      </c>
      <c r="T934" s="153" t="s">
        <v>2200</v>
      </c>
      <c r="U934" s="140"/>
      <c r="V934" s="140"/>
      <c r="W934" s="140"/>
      <c r="X934" s="97" t="str">
        <f t="shared" si="154"/>
        <v>2023-007 - Ector BI 20E Rehab Roadway</v>
      </c>
      <c r="Y934" s="97" t="str">
        <f>IFERROR(VLOOKUP($D934,PM!$A:$H,2,FALSE),"")</f>
        <v>Bikhyat Adhikari</v>
      </c>
      <c r="Z934" s="98">
        <f t="shared" si="155"/>
        <v>45789</v>
      </c>
      <c r="AA934" s="98" t="str">
        <f t="shared" si="156"/>
        <v>Monday</v>
      </c>
      <c r="AB934" s="99" t="str">
        <f t="shared" si="157"/>
        <v>05/14/2025 7:06 AM</v>
      </c>
      <c r="AC934" s="100">
        <f t="shared" si="158"/>
        <v>45791.515706018516</v>
      </c>
      <c r="AD934" s="100" t="str">
        <f t="shared" si="159"/>
        <v>Approved On Time</v>
      </c>
      <c r="AE934" s="101">
        <f t="shared" si="160"/>
        <v>8</v>
      </c>
      <c r="AF934" s="124" t="str">
        <f t="shared" si="161"/>
        <v/>
      </c>
      <c r="AG934" s="101" t="str">
        <f t="shared" si="162"/>
        <v>9000 100A - PROJECT MANAGER ENGINEER</v>
      </c>
      <c r="AH934" s="101" t="str">
        <f t="shared" si="163"/>
        <v>310008 - Esteban Rodriguez Perez</v>
      </c>
      <c r="AI934" s="102" t="str">
        <f t="shared" si="164"/>
        <v/>
      </c>
    </row>
    <row r="935" spans="1:35" ht="15.75" x14ac:dyDescent="0.25">
      <c r="A935" s="153">
        <v>603763</v>
      </c>
      <c r="B935" s="153" t="s">
        <v>1936</v>
      </c>
      <c r="C935" s="153" t="s">
        <v>1551</v>
      </c>
      <c r="D935" s="153" t="s">
        <v>112</v>
      </c>
      <c r="E935" s="153" t="s">
        <v>113</v>
      </c>
      <c r="F935" s="153" t="s">
        <v>53</v>
      </c>
      <c r="G935" s="153" t="s">
        <v>54</v>
      </c>
      <c r="H935" s="153" t="s">
        <v>558</v>
      </c>
      <c r="I935" s="153">
        <v>8</v>
      </c>
      <c r="J935" s="154">
        <v>45790</v>
      </c>
      <c r="K935" s="153" t="s">
        <v>91</v>
      </c>
      <c r="L935" s="153"/>
      <c r="M935" s="153"/>
      <c r="N935" s="153"/>
      <c r="O935" s="153" t="s">
        <v>1551</v>
      </c>
      <c r="P935" s="153" t="s">
        <v>1937</v>
      </c>
      <c r="Q935" s="153"/>
      <c r="R935" s="153" t="s">
        <v>50</v>
      </c>
      <c r="S935" s="153" t="s">
        <v>114</v>
      </c>
      <c r="T935" s="153" t="s">
        <v>2201</v>
      </c>
      <c r="U935" s="140"/>
      <c r="V935" s="140"/>
      <c r="W935" s="140"/>
      <c r="X935" s="97" t="str">
        <f t="shared" si="154"/>
        <v>2023-007 - Ector BI 20E Rehab Roadway</v>
      </c>
      <c r="Y935" s="97" t="str">
        <f>IFERROR(VLOOKUP($D935,PM!$A:$H,2,FALSE),"")</f>
        <v>Bikhyat Adhikari</v>
      </c>
      <c r="Z935" s="98">
        <f t="shared" si="155"/>
        <v>45790</v>
      </c>
      <c r="AA935" s="98" t="str">
        <f t="shared" si="156"/>
        <v>Tuesday</v>
      </c>
      <c r="AB935" s="99" t="str">
        <f t="shared" si="157"/>
        <v>05/14/2025 7:06 AM</v>
      </c>
      <c r="AC935" s="100">
        <f t="shared" si="158"/>
        <v>45791.515706018516</v>
      </c>
      <c r="AD935" s="100" t="str">
        <f t="shared" si="159"/>
        <v>Approved On Time</v>
      </c>
      <c r="AE935" s="101">
        <f t="shared" si="160"/>
        <v>8</v>
      </c>
      <c r="AF935" s="124" t="str">
        <f t="shared" si="161"/>
        <v/>
      </c>
      <c r="AG935" s="101" t="str">
        <f t="shared" si="162"/>
        <v>9000 100A - PROJECT MANAGER ENGINEER</v>
      </c>
      <c r="AH935" s="101" t="str">
        <f t="shared" si="163"/>
        <v>310008 - Esteban Rodriguez Perez</v>
      </c>
      <c r="AI935" s="102" t="str">
        <f t="shared" si="164"/>
        <v/>
      </c>
    </row>
    <row r="936" spans="1:35" ht="15.75" x14ac:dyDescent="0.25">
      <c r="A936" s="153">
        <v>603764</v>
      </c>
      <c r="B936" s="153" t="s">
        <v>1936</v>
      </c>
      <c r="C936" s="153" t="s">
        <v>1551</v>
      </c>
      <c r="D936" s="153" t="s">
        <v>112</v>
      </c>
      <c r="E936" s="153" t="s">
        <v>113</v>
      </c>
      <c r="F936" s="153" t="s">
        <v>53</v>
      </c>
      <c r="G936" s="153" t="s">
        <v>54</v>
      </c>
      <c r="H936" s="153" t="s">
        <v>558</v>
      </c>
      <c r="I936" s="153">
        <v>8</v>
      </c>
      <c r="J936" s="154">
        <v>45791</v>
      </c>
      <c r="K936" s="153" t="s">
        <v>91</v>
      </c>
      <c r="L936" s="153"/>
      <c r="M936" s="153"/>
      <c r="N936" s="153"/>
      <c r="O936" s="153" t="s">
        <v>1551</v>
      </c>
      <c r="P936" s="153" t="s">
        <v>1937</v>
      </c>
      <c r="Q936" s="153"/>
      <c r="R936" s="153" t="s">
        <v>50</v>
      </c>
      <c r="S936" s="153" t="s">
        <v>114</v>
      </c>
      <c r="T936" s="153" t="s">
        <v>2202</v>
      </c>
      <c r="U936" s="140"/>
      <c r="V936" s="140"/>
      <c r="W936" s="140"/>
      <c r="X936" s="97" t="str">
        <f t="shared" si="154"/>
        <v>2023-007 - Ector BI 20E Rehab Roadway</v>
      </c>
      <c r="Y936" s="97" t="str">
        <f>IFERROR(VLOOKUP($D936,PM!$A:$H,2,FALSE),"")</f>
        <v>Bikhyat Adhikari</v>
      </c>
      <c r="Z936" s="98">
        <f t="shared" si="155"/>
        <v>45791</v>
      </c>
      <c r="AA936" s="98" t="str">
        <f t="shared" si="156"/>
        <v>Wednesday</v>
      </c>
      <c r="AB936" s="99" t="str">
        <f t="shared" si="157"/>
        <v>05/14/2025 7:06 AM</v>
      </c>
      <c r="AC936" s="100">
        <f t="shared" si="158"/>
        <v>45791.515706018516</v>
      </c>
      <c r="AD936" s="100" t="str">
        <f t="shared" si="159"/>
        <v>Approved On Time</v>
      </c>
      <c r="AE936" s="101">
        <f t="shared" si="160"/>
        <v>8</v>
      </c>
      <c r="AF936" s="124" t="str">
        <f t="shared" si="161"/>
        <v/>
      </c>
      <c r="AG936" s="101" t="str">
        <f t="shared" si="162"/>
        <v>9000 100A - PROJECT MANAGER ENGINEER</v>
      </c>
      <c r="AH936" s="101" t="str">
        <f t="shared" si="163"/>
        <v>310008 - Esteban Rodriguez Perez</v>
      </c>
      <c r="AI936" s="102" t="str">
        <f t="shared" si="164"/>
        <v/>
      </c>
    </row>
    <row r="937" spans="1:35" ht="15.75" x14ac:dyDescent="0.25">
      <c r="A937" s="153">
        <v>603765</v>
      </c>
      <c r="B937" s="153" t="s">
        <v>1936</v>
      </c>
      <c r="C937" s="153" t="s">
        <v>1551</v>
      </c>
      <c r="D937" s="153" t="s">
        <v>112</v>
      </c>
      <c r="E937" s="153" t="s">
        <v>113</v>
      </c>
      <c r="F937" s="153" t="s">
        <v>53</v>
      </c>
      <c r="G937" s="153" t="s">
        <v>54</v>
      </c>
      <c r="H937" s="153" t="s">
        <v>558</v>
      </c>
      <c r="I937" s="153">
        <v>8</v>
      </c>
      <c r="J937" s="154">
        <v>45792</v>
      </c>
      <c r="K937" s="153" t="s">
        <v>91</v>
      </c>
      <c r="L937" s="153"/>
      <c r="M937" s="153"/>
      <c r="N937" s="153"/>
      <c r="O937" s="153" t="s">
        <v>1551</v>
      </c>
      <c r="P937" s="153" t="s">
        <v>1937</v>
      </c>
      <c r="Q937" s="153"/>
      <c r="R937" s="153" t="s">
        <v>50</v>
      </c>
      <c r="S937" s="153" t="s">
        <v>114</v>
      </c>
      <c r="T937" s="153" t="s">
        <v>2203</v>
      </c>
      <c r="U937" s="140"/>
      <c r="V937" s="140"/>
      <c r="W937" s="140"/>
      <c r="X937" s="97" t="str">
        <f t="shared" si="154"/>
        <v>2023-007 - Ector BI 20E Rehab Roadway</v>
      </c>
      <c r="Y937" s="97" t="str">
        <f>IFERROR(VLOOKUP($D937,PM!$A:$H,2,FALSE),"")</f>
        <v>Bikhyat Adhikari</v>
      </c>
      <c r="Z937" s="98">
        <f t="shared" si="155"/>
        <v>45792</v>
      </c>
      <c r="AA937" s="98" t="str">
        <f t="shared" si="156"/>
        <v>Thursday</v>
      </c>
      <c r="AB937" s="99" t="str">
        <f t="shared" si="157"/>
        <v>05/14/2025 7:06 AM</v>
      </c>
      <c r="AC937" s="100">
        <f t="shared" si="158"/>
        <v>45791.515706018516</v>
      </c>
      <c r="AD937" s="100" t="str">
        <f t="shared" si="159"/>
        <v>Approved On Time</v>
      </c>
      <c r="AE937" s="101">
        <f t="shared" si="160"/>
        <v>8</v>
      </c>
      <c r="AF937" s="124" t="str">
        <f t="shared" si="161"/>
        <v/>
      </c>
      <c r="AG937" s="101" t="str">
        <f t="shared" si="162"/>
        <v>9000 100A - PROJECT MANAGER ENGINEER</v>
      </c>
      <c r="AH937" s="101" t="str">
        <f t="shared" si="163"/>
        <v>310008 - Esteban Rodriguez Perez</v>
      </c>
      <c r="AI937" s="102" t="str">
        <f t="shared" si="164"/>
        <v/>
      </c>
    </row>
    <row r="938" spans="1:35" ht="15.75" x14ac:dyDescent="0.25">
      <c r="A938" s="153">
        <v>603766</v>
      </c>
      <c r="B938" s="153" t="s">
        <v>1936</v>
      </c>
      <c r="C938" s="153" t="s">
        <v>1551</v>
      </c>
      <c r="D938" s="153" t="s">
        <v>112</v>
      </c>
      <c r="E938" s="153" t="s">
        <v>113</v>
      </c>
      <c r="F938" s="153" t="s">
        <v>53</v>
      </c>
      <c r="G938" s="153" t="s">
        <v>54</v>
      </c>
      <c r="H938" s="153" t="s">
        <v>558</v>
      </c>
      <c r="I938" s="153">
        <v>8</v>
      </c>
      <c r="J938" s="154">
        <v>45793</v>
      </c>
      <c r="K938" s="153" t="s">
        <v>91</v>
      </c>
      <c r="L938" s="153"/>
      <c r="M938" s="153"/>
      <c r="N938" s="153"/>
      <c r="O938" s="153" t="s">
        <v>1551</v>
      </c>
      <c r="P938" s="153" t="s">
        <v>1937</v>
      </c>
      <c r="Q938" s="153"/>
      <c r="R938" s="153" t="s">
        <v>50</v>
      </c>
      <c r="S938" s="153" t="s">
        <v>114</v>
      </c>
      <c r="T938" s="153" t="s">
        <v>2204</v>
      </c>
      <c r="U938" s="140"/>
      <c r="V938" s="140"/>
      <c r="W938" s="140"/>
      <c r="X938" s="97" t="str">
        <f t="shared" si="154"/>
        <v>2023-007 - Ector BI 20E Rehab Roadway</v>
      </c>
      <c r="Y938" s="97" t="str">
        <f>IFERROR(VLOOKUP($D938,PM!$A:$H,2,FALSE),"")</f>
        <v>Bikhyat Adhikari</v>
      </c>
      <c r="Z938" s="98">
        <f t="shared" si="155"/>
        <v>45793</v>
      </c>
      <c r="AA938" s="98" t="str">
        <f t="shared" si="156"/>
        <v>Friday</v>
      </c>
      <c r="AB938" s="99" t="str">
        <f t="shared" si="157"/>
        <v>05/14/2025 7:06 AM</v>
      </c>
      <c r="AC938" s="100">
        <f t="shared" si="158"/>
        <v>45791.515706018516</v>
      </c>
      <c r="AD938" s="100" t="str">
        <f t="shared" si="159"/>
        <v>Approved On Time</v>
      </c>
      <c r="AE938" s="101">
        <f t="shared" si="160"/>
        <v>8</v>
      </c>
      <c r="AF938" s="124" t="str">
        <f t="shared" si="161"/>
        <v/>
      </c>
      <c r="AG938" s="101" t="str">
        <f t="shared" si="162"/>
        <v>9000 100A - PROJECT MANAGER ENGINEER</v>
      </c>
      <c r="AH938" s="101" t="str">
        <f t="shared" si="163"/>
        <v>310008 - Esteban Rodriguez Perez</v>
      </c>
      <c r="AI938" s="102" t="str">
        <f t="shared" si="164"/>
        <v/>
      </c>
    </row>
    <row r="939" spans="1:35" ht="15.75" x14ac:dyDescent="0.25">
      <c r="A939" s="153">
        <v>604852</v>
      </c>
      <c r="B939" s="153" t="s">
        <v>1546</v>
      </c>
      <c r="C939" s="153" t="s">
        <v>1547</v>
      </c>
      <c r="D939" s="153" t="s">
        <v>112</v>
      </c>
      <c r="E939" s="153" t="s">
        <v>113</v>
      </c>
      <c r="F939" s="153" t="s">
        <v>3035</v>
      </c>
      <c r="G939" s="153" t="s">
        <v>3036</v>
      </c>
      <c r="H939" s="153" t="s">
        <v>558</v>
      </c>
      <c r="I939" s="153">
        <v>10</v>
      </c>
      <c r="J939" s="154">
        <v>45793</v>
      </c>
      <c r="K939" s="153" t="s">
        <v>91</v>
      </c>
      <c r="L939" s="153"/>
      <c r="M939" s="153" t="s">
        <v>1550</v>
      </c>
      <c r="N939" s="153" t="s">
        <v>72</v>
      </c>
      <c r="O939" s="153" t="s">
        <v>1551</v>
      </c>
      <c r="P939" s="153" t="s">
        <v>3843</v>
      </c>
      <c r="Q939" s="153"/>
      <c r="R939" s="153" t="s">
        <v>50</v>
      </c>
      <c r="S939" s="153" t="s">
        <v>114</v>
      </c>
      <c r="T939" s="153" t="s">
        <v>3845</v>
      </c>
      <c r="U939" s="140"/>
      <c r="V939" s="140"/>
      <c r="W939" s="140"/>
      <c r="X939" s="97" t="str">
        <f t="shared" si="154"/>
        <v>2023-007 - Ector BI 20E Rehab Roadway</v>
      </c>
      <c r="Y939" s="97" t="str">
        <f>IFERROR(VLOOKUP($D939,PM!$A:$H,2,FALSE),"")</f>
        <v>Bikhyat Adhikari</v>
      </c>
      <c r="Z939" s="98">
        <f t="shared" si="155"/>
        <v>45793</v>
      </c>
      <c r="AA939" s="98" t="str">
        <f t="shared" si="156"/>
        <v>Friday</v>
      </c>
      <c r="AB939" s="99" t="str">
        <f t="shared" si="157"/>
        <v>05/16/2025 1:37 PM</v>
      </c>
      <c r="AC939" s="100">
        <f t="shared" si="158"/>
        <v>45793.845324074071</v>
      </c>
      <c r="AD939" s="100" t="str">
        <f t="shared" si="159"/>
        <v>Approved On Time</v>
      </c>
      <c r="AE939" s="101">
        <f t="shared" si="160"/>
        <v>10</v>
      </c>
      <c r="AF939" s="124" t="str">
        <f t="shared" si="161"/>
        <v/>
      </c>
      <c r="AG939" s="101" t="str">
        <f t="shared" si="162"/>
        <v>467 6168E - F P S Sides</v>
      </c>
      <c r="AH939" s="101" t="str">
        <f t="shared" si="163"/>
        <v>240522 - Jose M. Gonzalez Pedroza</v>
      </c>
      <c r="AI939" s="102" t="str">
        <f t="shared" si="164"/>
        <v>Sabino Ibarra's Crew</v>
      </c>
    </row>
    <row r="940" spans="1:35" ht="15.75" x14ac:dyDescent="0.25">
      <c r="A940" s="153">
        <v>604656</v>
      </c>
      <c r="B940" s="153" t="s">
        <v>1546</v>
      </c>
      <c r="C940" s="153" t="s">
        <v>1547</v>
      </c>
      <c r="D940" s="153" t="s">
        <v>112</v>
      </c>
      <c r="E940" s="153" t="s">
        <v>113</v>
      </c>
      <c r="F940" s="153" t="s">
        <v>3035</v>
      </c>
      <c r="G940" s="153" t="s">
        <v>3036</v>
      </c>
      <c r="H940" s="153" t="s">
        <v>558</v>
      </c>
      <c r="I940" s="153">
        <v>10</v>
      </c>
      <c r="J940" s="154">
        <v>45792</v>
      </c>
      <c r="K940" s="153" t="s">
        <v>91</v>
      </c>
      <c r="L940" s="153"/>
      <c r="M940" s="153" t="s">
        <v>1550</v>
      </c>
      <c r="N940" s="153" t="s">
        <v>72</v>
      </c>
      <c r="O940" s="153" t="s">
        <v>1551</v>
      </c>
      <c r="P940" s="153" t="s">
        <v>3037</v>
      </c>
      <c r="Q940" s="153"/>
      <c r="R940" s="153" t="s">
        <v>50</v>
      </c>
      <c r="S940" s="153" t="s">
        <v>114</v>
      </c>
      <c r="T940" s="153" t="s">
        <v>3256</v>
      </c>
      <c r="U940" s="140"/>
      <c r="V940" s="140"/>
      <c r="W940" s="140"/>
      <c r="X940" s="97" t="str">
        <f t="shared" si="154"/>
        <v>2023-007 - Ector BI 20E Rehab Roadway</v>
      </c>
      <c r="Y940" s="97" t="str">
        <f>IFERROR(VLOOKUP($D940,PM!$A:$H,2,FALSE),"")</f>
        <v>Bikhyat Adhikari</v>
      </c>
      <c r="Z940" s="98">
        <f t="shared" si="155"/>
        <v>45792</v>
      </c>
      <c r="AA940" s="98" t="str">
        <f t="shared" si="156"/>
        <v>Thursday</v>
      </c>
      <c r="AB940" s="99" t="str">
        <f t="shared" si="157"/>
        <v>05/16/2025 7:01 AM</v>
      </c>
      <c r="AC940" s="100">
        <f t="shared" si="158"/>
        <v>45793.508611111109</v>
      </c>
      <c r="AD940" s="100" t="str">
        <f t="shared" si="159"/>
        <v>Approved On Time</v>
      </c>
      <c r="AE940" s="101">
        <f t="shared" si="160"/>
        <v>10</v>
      </c>
      <c r="AF940" s="124" t="str">
        <f t="shared" si="161"/>
        <v/>
      </c>
      <c r="AG940" s="101" t="str">
        <f t="shared" si="162"/>
        <v>467 6168E - F P S Sides</v>
      </c>
      <c r="AH940" s="101" t="str">
        <f t="shared" si="163"/>
        <v>240522 - Jose M. Gonzalez Pedroza</v>
      </c>
      <c r="AI940" s="102" t="str">
        <f t="shared" si="164"/>
        <v>Sabino Ibarra's Crew</v>
      </c>
    </row>
    <row r="941" spans="1:35" ht="15.75" x14ac:dyDescent="0.25">
      <c r="A941" s="153">
        <v>604235</v>
      </c>
      <c r="B941" s="153" t="s">
        <v>1546</v>
      </c>
      <c r="C941" s="153" t="s">
        <v>1547</v>
      </c>
      <c r="D941" s="153" t="s">
        <v>112</v>
      </c>
      <c r="E941" s="153" t="s">
        <v>113</v>
      </c>
      <c r="F941" s="153" t="s">
        <v>2775</v>
      </c>
      <c r="G941" s="153" t="s">
        <v>2776</v>
      </c>
      <c r="H941" s="153" t="s">
        <v>558</v>
      </c>
      <c r="I941" s="153">
        <v>10</v>
      </c>
      <c r="J941" s="154">
        <v>45791</v>
      </c>
      <c r="K941" s="153" t="s">
        <v>91</v>
      </c>
      <c r="L941" s="153"/>
      <c r="M941" s="153" t="s">
        <v>1550</v>
      </c>
      <c r="N941" s="153" t="s">
        <v>72</v>
      </c>
      <c r="O941" s="153" t="s">
        <v>1551</v>
      </c>
      <c r="P941" s="153" t="s">
        <v>2848</v>
      </c>
      <c r="Q941" s="153"/>
      <c r="R941" s="153" t="s">
        <v>50</v>
      </c>
      <c r="S941" s="153" t="s">
        <v>114</v>
      </c>
      <c r="T941" s="153" t="s">
        <v>2851</v>
      </c>
      <c r="U941" s="140"/>
      <c r="V941" s="140"/>
      <c r="W941" s="140"/>
      <c r="X941" s="97" t="str">
        <f t="shared" si="154"/>
        <v>2023-007 - Ector BI 20E Rehab Roadway</v>
      </c>
      <c r="Y941" s="97" t="str">
        <f>IFERROR(VLOOKUP($D941,PM!$A:$H,2,FALSE),"")</f>
        <v>Bikhyat Adhikari</v>
      </c>
      <c r="Z941" s="98">
        <f t="shared" si="155"/>
        <v>45791</v>
      </c>
      <c r="AA941" s="98" t="str">
        <f t="shared" si="156"/>
        <v>Wednesday</v>
      </c>
      <c r="AB941" s="99" t="str">
        <f t="shared" si="157"/>
        <v>05/15/2025 7:22 AM</v>
      </c>
      <c r="AC941" s="100">
        <f t="shared" si="158"/>
        <v>45792.539074074077</v>
      </c>
      <c r="AD941" s="100" t="str">
        <f t="shared" si="159"/>
        <v>Approved On Time</v>
      </c>
      <c r="AE941" s="101">
        <f t="shared" si="160"/>
        <v>10</v>
      </c>
      <c r="AF941" s="124" t="str">
        <f t="shared" si="161"/>
        <v/>
      </c>
      <c r="AG941" s="101" t="str">
        <f t="shared" si="162"/>
        <v>462 6050I - CONC BOX CULV (5 FT X 2 FT)(EX</v>
      </c>
      <c r="AH941" s="101" t="str">
        <f t="shared" si="163"/>
        <v>240522 - Jose M. Gonzalez Pedroza</v>
      </c>
      <c r="AI941" s="102" t="str">
        <f t="shared" si="164"/>
        <v>Sabino Ibarra's Crew</v>
      </c>
    </row>
    <row r="942" spans="1:35" ht="15.75" x14ac:dyDescent="0.25">
      <c r="A942" s="153">
        <v>603754</v>
      </c>
      <c r="B942" s="153" t="s">
        <v>1546</v>
      </c>
      <c r="C942" s="153" t="s">
        <v>1547</v>
      </c>
      <c r="D942" s="153" t="s">
        <v>112</v>
      </c>
      <c r="E942" s="153" t="s">
        <v>113</v>
      </c>
      <c r="F942" s="153" t="s">
        <v>1938</v>
      </c>
      <c r="G942" s="153" t="s">
        <v>1939</v>
      </c>
      <c r="H942" s="153" t="s">
        <v>558</v>
      </c>
      <c r="I942" s="153">
        <v>10.5</v>
      </c>
      <c r="J942" s="154">
        <v>45790</v>
      </c>
      <c r="K942" s="153" t="s">
        <v>91</v>
      </c>
      <c r="L942" s="153"/>
      <c r="M942" s="153" t="s">
        <v>1550</v>
      </c>
      <c r="N942" s="153" t="s">
        <v>72</v>
      </c>
      <c r="O942" s="153" t="s">
        <v>1551</v>
      </c>
      <c r="P942" s="153" t="s">
        <v>1940</v>
      </c>
      <c r="Q942" s="153"/>
      <c r="R942" s="153" t="s">
        <v>50</v>
      </c>
      <c r="S942" s="153" t="s">
        <v>114</v>
      </c>
      <c r="T942" s="153" t="s">
        <v>2206</v>
      </c>
      <c r="U942" s="140"/>
      <c r="V942" s="140"/>
      <c r="W942" s="140"/>
      <c r="X942" s="97" t="str">
        <f t="shared" si="154"/>
        <v>2023-007 - Ector BI 20E Rehab Roadway</v>
      </c>
      <c r="Y942" s="97" t="str">
        <f>IFERROR(VLOOKUP($D942,PM!$A:$H,2,FALSE),"")</f>
        <v>Bikhyat Adhikari</v>
      </c>
      <c r="Z942" s="98">
        <f t="shared" si="155"/>
        <v>45790</v>
      </c>
      <c r="AA942" s="98" t="str">
        <f t="shared" si="156"/>
        <v>Tuesday</v>
      </c>
      <c r="AB942" s="99" t="str">
        <f t="shared" si="157"/>
        <v>05/14/2025 7:04 AM</v>
      </c>
      <c r="AC942" s="100">
        <f t="shared" si="158"/>
        <v>45791.515567129631</v>
      </c>
      <c r="AD942" s="100" t="str">
        <f t="shared" si="159"/>
        <v>Approved On Time</v>
      </c>
      <c r="AE942" s="101">
        <f t="shared" si="160"/>
        <v>10.5</v>
      </c>
      <c r="AF942" s="124" t="str">
        <f t="shared" si="161"/>
        <v/>
      </c>
      <c r="AG942" s="101" t="str">
        <f t="shared" si="162"/>
        <v>467 6168F - F P S Toe</v>
      </c>
      <c r="AH942" s="101" t="str">
        <f t="shared" si="163"/>
        <v>240522 - Jose M. Gonzalez Pedroza</v>
      </c>
      <c r="AI942" s="102" t="str">
        <f t="shared" si="164"/>
        <v>Sabino Ibarra's Crew</v>
      </c>
    </row>
    <row r="943" spans="1:35" ht="15.75" x14ac:dyDescent="0.25">
      <c r="A943" s="153">
        <v>603330</v>
      </c>
      <c r="B943" s="153" t="s">
        <v>1546</v>
      </c>
      <c r="C943" s="153" t="s">
        <v>1547</v>
      </c>
      <c r="D943" s="153" t="s">
        <v>112</v>
      </c>
      <c r="E943" s="153" t="s">
        <v>113</v>
      </c>
      <c r="F943" s="153" t="s">
        <v>1548</v>
      </c>
      <c r="G943" s="153" t="s">
        <v>1549</v>
      </c>
      <c r="H943" s="153" t="s">
        <v>558</v>
      </c>
      <c r="I943" s="153">
        <v>10</v>
      </c>
      <c r="J943" s="154">
        <v>45789</v>
      </c>
      <c r="K943" s="153" t="s">
        <v>91</v>
      </c>
      <c r="L943" s="153"/>
      <c r="M943" s="153" t="s">
        <v>1550</v>
      </c>
      <c r="N943" s="153" t="s">
        <v>72</v>
      </c>
      <c r="O943" s="153" t="s">
        <v>1551</v>
      </c>
      <c r="P943" s="153" t="s">
        <v>1552</v>
      </c>
      <c r="Q943" s="153"/>
      <c r="R943" s="153" t="s">
        <v>50</v>
      </c>
      <c r="S943" s="153" t="s">
        <v>114</v>
      </c>
      <c r="T943" s="153" t="s">
        <v>1553</v>
      </c>
      <c r="U943" s="140"/>
      <c r="V943" s="140"/>
      <c r="W943" s="140"/>
      <c r="X943" s="97" t="str">
        <f t="shared" si="154"/>
        <v>2023-007 - Ector BI 20E Rehab Roadway</v>
      </c>
      <c r="Y943" s="97" t="str">
        <f>IFERROR(VLOOKUP($D943,PM!$A:$H,2,FALSE),"")</f>
        <v>Bikhyat Adhikari</v>
      </c>
      <c r="Z943" s="98">
        <f t="shared" si="155"/>
        <v>45789</v>
      </c>
      <c r="AA943" s="98" t="str">
        <f t="shared" si="156"/>
        <v>Monday</v>
      </c>
      <c r="AB943" s="99" t="str">
        <f t="shared" si="157"/>
        <v>05/13/2025 7:07 AM</v>
      </c>
      <c r="AC943" s="100">
        <f t="shared" si="158"/>
        <v>45790.522430555553</v>
      </c>
      <c r="AD943" s="100" t="str">
        <f t="shared" si="159"/>
        <v>Approved On Time</v>
      </c>
      <c r="AE943" s="101">
        <f t="shared" si="160"/>
        <v>10</v>
      </c>
      <c r="AF943" s="124" t="str">
        <f t="shared" si="161"/>
        <v/>
      </c>
      <c r="AG943" s="101" t="str">
        <f t="shared" si="162"/>
        <v>466 6179E - F P S Wingwalls</v>
      </c>
      <c r="AH943" s="101" t="str">
        <f t="shared" si="163"/>
        <v>240522 - Jose M. Gonzalez Pedroza</v>
      </c>
      <c r="AI943" s="102" t="str">
        <f t="shared" si="164"/>
        <v>Sabino Ibarra's Crew</v>
      </c>
    </row>
    <row r="944" spans="1:35" ht="15.75" x14ac:dyDescent="0.25">
      <c r="A944" s="153">
        <v>603332</v>
      </c>
      <c r="B944" s="153" t="s">
        <v>1554</v>
      </c>
      <c r="C944" s="153" t="s">
        <v>1555</v>
      </c>
      <c r="D944" s="153" t="s">
        <v>112</v>
      </c>
      <c r="E944" s="153" t="s">
        <v>113</v>
      </c>
      <c r="F944" s="153" t="s">
        <v>1556</v>
      </c>
      <c r="G944" s="153" t="s">
        <v>1557</v>
      </c>
      <c r="H944" s="153" t="s">
        <v>558</v>
      </c>
      <c r="I944" s="153">
        <v>10</v>
      </c>
      <c r="J944" s="154">
        <v>45789</v>
      </c>
      <c r="K944" s="153" t="s">
        <v>91</v>
      </c>
      <c r="L944" s="153"/>
      <c r="M944" s="153" t="s">
        <v>1550</v>
      </c>
      <c r="N944" s="153" t="s">
        <v>72</v>
      </c>
      <c r="O944" s="153" t="s">
        <v>1551</v>
      </c>
      <c r="P944" s="153" t="s">
        <v>1558</v>
      </c>
      <c r="Q944" s="153"/>
      <c r="R944" s="153" t="s">
        <v>50</v>
      </c>
      <c r="S944" s="153" t="s">
        <v>114</v>
      </c>
      <c r="T944" s="153" t="s">
        <v>1559</v>
      </c>
      <c r="U944" s="140"/>
      <c r="V944" s="140"/>
      <c r="W944" s="140"/>
      <c r="X944" s="97" t="str">
        <f t="shared" si="154"/>
        <v>2023-007 - Ector BI 20E Rehab Roadway</v>
      </c>
      <c r="Y944" s="97" t="str">
        <f>IFERROR(VLOOKUP($D944,PM!$A:$H,2,FALSE),"")</f>
        <v>Bikhyat Adhikari</v>
      </c>
      <c r="Z944" s="98">
        <f t="shared" si="155"/>
        <v>45789</v>
      </c>
      <c r="AA944" s="98" t="str">
        <f t="shared" si="156"/>
        <v>Monday</v>
      </c>
      <c r="AB944" s="99" t="str">
        <f t="shared" si="157"/>
        <v>05/13/2025 7:13 AM</v>
      </c>
      <c r="AC944" s="100">
        <f t="shared" si="158"/>
        <v>45790.522430555553</v>
      </c>
      <c r="AD944" s="100" t="str">
        <f t="shared" si="159"/>
        <v>Approved On Time</v>
      </c>
      <c r="AE944" s="101">
        <f t="shared" si="160"/>
        <v>10</v>
      </c>
      <c r="AF944" s="124" t="str">
        <f t="shared" si="161"/>
        <v/>
      </c>
      <c r="AG944" s="101" t="str">
        <f t="shared" si="162"/>
        <v>467 6168C - Provide and Tie Steel</v>
      </c>
      <c r="AH944" s="101" t="str">
        <f t="shared" si="163"/>
        <v>240706 - Jose M. Salazar Moreno</v>
      </c>
      <c r="AI944" s="102" t="str">
        <f t="shared" si="164"/>
        <v>Sabino Ibarra's Crew</v>
      </c>
    </row>
    <row r="945" spans="1:35" ht="15.75" x14ac:dyDescent="0.25">
      <c r="A945" s="153">
        <v>603753</v>
      </c>
      <c r="B945" s="153" t="s">
        <v>1554</v>
      </c>
      <c r="C945" s="153" t="s">
        <v>1555</v>
      </c>
      <c r="D945" s="153" t="s">
        <v>112</v>
      </c>
      <c r="E945" s="153" t="s">
        <v>113</v>
      </c>
      <c r="F945" s="153" t="s">
        <v>1938</v>
      </c>
      <c r="G945" s="153" t="s">
        <v>1939</v>
      </c>
      <c r="H945" s="153" t="s">
        <v>558</v>
      </c>
      <c r="I945" s="153">
        <v>10.5</v>
      </c>
      <c r="J945" s="154">
        <v>45790</v>
      </c>
      <c r="K945" s="153" t="s">
        <v>91</v>
      </c>
      <c r="L945" s="153"/>
      <c r="M945" s="153" t="s">
        <v>1550</v>
      </c>
      <c r="N945" s="153" t="s">
        <v>72</v>
      </c>
      <c r="O945" s="153" t="s">
        <v>1551</v>
      </c>
      <c r="P945" s="153" t="s">
        <v>1940</v>
      </c>
      <c r="Q945" s="153"/>
      <c r="R945" s="153" t="s">
        <v>50</v>
      </c>
      <c r="S945" s="153" t="s">
        <v>114</v>
      </c>
      <c r="T945" s="153" t="s">
        <v>2207</v>
      </c>
      <c r="U945" s="140"/>
      <c r="V945" s="140"/>
      <c r="W945" s="140"/>
      <c r="X945" s="97" t="str">
        <f t="shared" si="154"/>
        <v>2023-007 - Ector BI 20E Rehab Roadway</v>
      </c>
      <c r="Y945" s="97" t="str">
        <f>IFERROR(VLOOKUP($D945,PM!$A:$H,2,FALSE),"")</f>
        <v>Bikhyat Adhikari</v>
      </c>
      <c r="Z945" s="98">
        <f t="shared" si="155"/>
        <v>45790</v>
      </c>
      <c r="AA945" s="98" t="str">
        <f t="shared" si="156"/>
        <v>Tuesday</v>
      </c>
      <c r="AB945" s="99" t="str">
        <f t="shared" si="157"/>
        <v>05/14/2025 7:04 AM</v>
      </c>
      <c r="AC945" s="100">
        <f t="shared" si="158"/>
        <v>45791.515567129631</v>
      </c>
      <c r="AD945" s="100" t="str">
        <f t="shared" si="159"/>
        <v>Approved On Time</v>
      </c>
      <c r="AE945" s="101">
        <f t="shared" si="160"/>
        <v>10.5</v>
      </c>
      <c r="AF945" s="124" t="str">
        <f t="shared" si="161"/>
        <v/>
      </c>
      <c r="AG945" s="101" t="str">
        <f t="shared" si="162"/>
        <v>467 6168F - F P S Toe</v>
      </c>
      <c r="AH945" s="101" t="str">
        <f t="shared" si="163"/>
        <v>240706 - Jose M. Salazar Moreno</v>
      </c>
      <c r="AI945" s="102" t="str">
        <f t="shared" si="164"/>
        <v>Sabino Ibarra's Crew</v>
      </c>
    </row>
    <row r="946" spans="1:35" ht="15.75" x14ac:dyDescent="0.25">
      <c r="A946" s="153">
        <v>604229</v>
      </c>
      <c r="B946" s="153" t="s">
        <v>1554</v>
      </c>
      <c r="C946" s="153" t="s">
        <v>1555</v>
      </c>
      <c r="D946" s="153" t="s">
        <v>112</v>
      </c>
      <c r="E946" s="153" t="s">
        <v>113</v>
      </c>
      <c r="F946" s="153" t="s">
        <v>2775</v>
      </c>
      <c r="G946" s="153" t="s">
        <v>2776</v>
      </c>
      <c r="H946" s="153" t="s">
        <v>558</v>
      </c>
      <c r="I946" s="153">
        <v>10</v>
      </c>
      <c r="J946" s="154">
        <v>45791</v>
      </c>
      <c r="K946" s="153" t="s">
        <v>91</v>
      </c>
      <c r="L946" s="153"/>
      <c r="M946" s="153" t="s">
        <v>1550</v>
      </c>
      <c r="N946" s="153" t="s">
        <v>72</v>
      </c>
      <c r="O946" s="153" t="s">
        <v>1551</v>
      </c>
      <c r="P946" s="153" t="s">
        <v>2777</v>
      </c>
      <c r="Q946" s="153"/>
      <c r="R946" s="153" t="s">
        <v>50</v>
      </c>
      <c r="S946" s="153" t="s">
        <v>114</v>
      </c>
      <c r="T946" s="153" t="s">
        <v>2850</v>
      </c>
      <c r="U946" s="140"/>
      <c r="V946" s="140"/>
      <c r="W946" s="140"/>
      <c r="X946" s="97" t="str">
        <f t="shared" si="154"/>
        <v>2023-007 - Ector BI 20E Rehab Roadway</v>
      </c>
      <c r="Y946" s="97" t="str">
        <f>IFERROR(VLOOKUP($D946,PM!$A:$H,2,FALSE),"")</f>
        <v>Bikhyat Adhikari</v>
      </c>
      <c r="Z946" s="98">
        <f t="shared" si="155"/>
        <v>45791</v>
      </c>
      <c r="AA946" s="98" t="str">
        <f t="shared" si="156"/>
        <v>Wednesday</v>
      </c>
      <c r="AB946" s="99" t="str">
        <f t="shared" si="157"/>
        <v>05/15/2025 7:21 AM</v>
      </c>
      <c r="AC946" s="100">
        <f t="shared" si="158"/>
        <v>45792.539074074077</v>
      </c>
      <c r="AD946" s="100" t="str">
        <f t="shared" si="159"/>
        <v>Approved On Time</v>
      </c>
      <c r="AE946" s="101">
        <f t="shared" si="160"/>
        <v>10</v>
      </c>
      <c r="AF946" s="124" t="str">
        <f t="shared" si="161"/>
        <v/>
      </c>
      <c r="AG946" s="101" t="str">
        <f t="shared" si="162"/>
        <v>462 6050I - CONC BOX CULV (5 FT X 2 FT)(EX</v>
      </c>
      <c r="AH946" s="101" t="str">
        <f t="shared" si="163"/>
        <v>240706 - Jose M. Salazar Moreno</v>
      </c>
      <c r="AI946" s="102" t="str">
        <f t="shared" si="164"/>
        <v>Sabino Ibarra's Crew</v>
      </c>
    </row>
    <row r="947" spans="1:35" ht="15.75" x14ac:dyDescent="0.25">
      <c r="A947" s="153">
        <v>604655</v>
      </c>
      <c r="B947" s="153" t="s">
        <v>1554</v>
      </c>
      <c r="C947" s="153" t="s">
        <v>1555</v>
      </c>
      <c r="D947" s="153" t="s">
        <v>112</v>
      </c>
      <c r="E947" s="153" t="s">
        <v>113</v>
      </c>
      <c r="F947" s="153" t="s">
        <v>3035</v>
      </c>
      <c r="G947" s="153" t="s">
        <v>3036</v>
      </c>
      <c r="H947" s="153" t="s">
        <v>558</v>
      </c>
      <c r="I947" s="153">
        <v>10</v>
      </c>
      <c r="J947" s="154">
        <v>45792</v>
      </c>
      <c r="K947" s="153" t="s">
        <v>91</v>
      </c>
      <c r="L947" s="153"/>
      <c r="M947" s="153" t="s">
        <v>1550</v>
      </c>
      <c r="N947" s="153" t="s">
        <v>72</v>
      </c>
      <c r="O947" s="153" t="s">
        <v>1551</v>
      </c>
      <c r="P947" s="153" t="s">
        <v>3037</v>
      </c>
      <c r="Q947" s="153"/>
      <c r="R947" s="153" t="s">
        <v>50</v>
      </c>
      <c r="S947" s="153" t="s">
        <v>114</v>
      </c>
      <c r="T947" s="153" t="s">
        <v>3257</v>
      </c>
      <c r="U947" s="140"/>
      <c r="V947" s="140"/>
      <c r="W947" s="140"/>
      <c r="X947" s="97" t="str">
        <f t="shared" si="154"/>
        <v>2023-007 - Ector BI 20E Rehab Roadway</v>
      </c>
      <c r="Y947" s="97" t="str">
        <f>IFERROR(VLOOKUP($D947,PM!$A:$H,2,FALSE),"")</f>
        <v>Bikhyat Adhikari</v>
      </c>
      <c r="Z947" s="98">
        <f t="shared" si="155"/>
        <v>45792</v>
      </c>
      <c r="AA947" s="98" t="str">
        <f t="shared" si="156"/>
        <v>Thursday</v>
      </c>
      <c r="AB947" s="99" t="str">
        <f t="shared" si="157"/>
        <v>05/16/2025 7:01 AM</v>
      </c>
      <c r="AC947" s="100">
        <f t="shared" si="158"/>
        <v>45793.508611111109</v>
      </c>
      <c r="AD947" s="100" t="str">
        <f t="shared" si="159"/>
        <v>Approved On Time</v>
      </c>
      <c r="AE947" s="101">
        <f t="shared" si="160"/>
        <v>10</v>
      </c>
      <c r="AF947" s="124" t="str">
        <f t="shared" si="161"/>
        <v/>
      </c>
      <c r="AG947" s="101" t="str">
        <f t="shared" si="162"/>
        <v>467 6168E - F P S Sides</v>
      </c>
      <c r="AH947" s="101" t="str">
        <f t="shared" si="163"/>
        <v>240706 - Jose M. Salazar Moreno</v>
      </c>
      <c r="AI947" s="102" t="str">
        <f t="shared" si="164"/>
        <v>Sabino Ibarra's Crew</v>
      </c>
    </row>
    <row r="948" spans="1:35" ht="15.75" x14ac:dyDescent="0.25">
      <c r="A948" s="153">
        <v>604851</v>
      </c>
      <c r="B948" s="153" t="s">
        <v>1554</v>
      </c>
      <c r="C948" s="153" t="s">
        <v>1555</v>
      </c>
      <c r="D948" s="153" t="s">
        <v>112</v>
      </c>
      <c r="E948" s="153" t="s">
        <v>113</v>
      </c>
      <c r="F948" s="153" t="s">
        <v>3035</v>
      </c>
      <c r="G948" s="153" t="s">
        <v>3036</v>
      </c>
      <c r="H948" s="153" t="s">
        <v>558</v>
      </c>
      <c r="I948" s="153">
        <v>10</v>
      </c>
      <c r="J948" s="154">
        <v>45793</v>
      </c>
      <c r="K948" s="153" t="s">
        <v>91</v>
      </c>
      <c r="L948" s="153"/>
      <c r="M948" s="153" t="s">
        <v>1550</v>
      </c>
      <c r="N948" s="153" t="s">
        <v>72</v>
      </c>
      <c r="O948" s="153" t="s">
        <v>1551</v>
      </c>
      <c r="P948" s="153" t="s">
        <v>3843</v>
      </c>
      <c r="Q948" s="153"/>
      <c r="R948" s="153" t="s">
        <v>50</v>
      </c>
      <c r="S948" s="153" t="s">
        <v>114</v>
      </c>
      <c r="T948" s="153" t="s">
        <v>3846</v>
      </c>
      <c r="U948" s="140"/>
      <c r="V948" s="140"/>
      <c r="W948" s="140"/>
      <c r="X948" s="97" t="str">
        <f t="shared" si="154"/>
        <v>2023-007 - Ector BI 20E Rehab Roadway</v>
      </c>
      <c r="Y948" s="97" t="str">
        <f>IFERROR(VLOOKUP($D948,PM!$A:$H,2,FALSE),"")</f>
        <v>Bikhyat Adhikari</v>
      </c>
      <c r="Z948" s="98">
        <f t="shared" si="155"/>
        <v>45793</v>
      </c>
      <c r="AA948" s="98" t="str">
        <f t="shared" si="156"/>
        <v>Friday</v>
      </c>
      <c r="AB948" s="99" t="str">
        <f t="shared" si="157"/>
        <v>05/16/2025 1:37 PM</v>
      </c>
      <c r="AC948" s="100">
        <f t="shared" si="158"/>
        <v>45793.845324074071</v>
      </c>
      <c r="AD948" s="100" t="str">
        <f t="shared" si="159"/>
        <v>Approved On Time</v>
      </c>
      <c r="AE948" s="101">
        <f t="shared" si="160"/>
        <v>10</v>
      </c>
      <c r="AF948" s="124" t="str">
        <f t="shared" si="161"/>
        <v/>
      </c>
      <c r="AG948" s="101" t="str">
        <f t="shared" si="162"/>
        <v>467 6168E - F P S Sides</v>
      </c>
      <c r="AH948" s="101" t="str">
        <f t="shared" si="163"/>
        <v>240706 - Jose M. Salazar Moreno</v>
      </c>
      <c r="AI948" s="102" t="str">
        <f t="shared" si="164"/>
        <v>Sabino Ibarra's Crew</v>
      </c>
    </row>
    <row r="949" spans="1:35" ht="15.75" x14ac:dyDescent="0.25">
      <c r="A949" s="153">
        <v>603329</v>
      </c>
      <c r="B949" s="153" t="s">
        <v>1565</v>
      </c>
      <c r="C949" s="153" t="s">
        <v>1566</v>
      </c>
      <c r="D949" s="153" t="s">
        <v>112</v>
      </c>
      <c r="E949" s="153" t="s">
        <v>113</v>
      </c>
      <c r="F949" s="153" t="s">
        <v>1548</v>
      </c>
      <c r="G949" s="153" t="s">
        <v>1549</v>
      </c>
      <c r="H949" s="153" t="s">
        <v>558</v>
      </c>
      <c r="I949" s="153">
        <v>10</v>
      </c>
      <c r="J949" s="154">
        <v>45789</v>
      </c>
      <c r="K949" s="153" t="s">
        <v>91</v>
      </c>
      <c r="L949" s="153"/>
      <c r="M949" s="153" t="s">
        <v>1550</v>
      </c>
      <c r="N949" s="153" t="s">
        <v>72</v>
      </c>
      <c r="O949" s="153" t="s">
        <v>1551</v>
      </c>
      <c r="P949" s="153" t="s">
        <v>1552</v>
      </c>
      <c r="Q949" s="153"/>
      <c r="R949" s="153" t="s">
        <v>50</v>
      </c>
      <c r="S949" s="153" t="s">
        <v>114</v>
      </c>
      <c r="T949" s="153" t="s">
        <v>1567</v>
      </c>
      <c r="U949" s="140"/>
      <c r="V949" s="140"/>
      <c r="W949" s="140"/>
      <c r="X949" s="97" t="str">
        <f t="shared" si="154"/>
        <v>2023-007 - Ector BI 20E Rehab Roadway</v>
      </c>
      <c r="Y949" s="97" t="str">
        <f>IFERROR(VLOOKUP($D949,PM!$A:$H,2,FALSE),"")</f>
        <v>Bikhyat Adhikari</v>
      </c>
      <c r="Z949" s="98">
        <f t="shared" si="155"/>
        <v>45789</v>
      </c>
      <c r="AA949" s="98" t="str">
        <f t="shared" si="156"/>
        <v>Monday</v>
      </c>
      <c r="AB949" s="99" t="str">
        <f t="shared" si="157"/>
        <v>05/13/2025 7:07 AM</v>
      </c>
      <c r="AC949" s="100">
        <f t="shared" si="158"/>
        <v>45790.522430555553</v>
      </c>
      <c r="AD949" s="100" t="str">
        <f t="shared" si="159"/>
        <v>Approved On Time</v>
      </c>
      <c r="AE949" s="101">
        <f t="shared" si="160"/>
        <v>10</v>
      </c>
      <c r="AF949" s="124" t="str">
        <f t="shared" si="161"/>
        <v/>
      </c>
      <c r="AG949" s="101" t="str">
        <f t="shared" si="162"/>
        <v>466 6179E - F P S Wingwalls</v>
      </c>
      <c r="AH949" s="101" t="str">
        <f t="shared" si="163"/>
        <v>240347 - Manuel Bueno-Ibarra</v>
      </c>
      <c r="AI949" s="102" t="str">
        <f t="shared" si="164"/>
        <v>Sabino Ibarra's Crew</v>
      </c>
    </row>
    <row r="950" spans="1:35" ht="15.75" x14ac:dyDescent="0.25">
      <c r="A950" s="153">
        <v>604230</v>
      </c>
      <c r="B950" s="153" t="s">
        <v>1565</v>
      </c>
      <c r="C950" s="153" t="s">
        <v>1566</v>
      </c>
      <c r="D950" s="153" t="s">
        <v>112</v>
      </c>
      <c r="E950" s="153" t="s">
        <v>113</v>
      </c>
      <c r="F950" s="153" t="s">
        <v>2775</v>
      </c>
      <c r="G950" s="153" t="s">
        <v>2776</v>
      </c>
      <c r="H950" s="153" t="s">
        <v>558</v>
      </c>
      <c r="I950" s="153">
        <v>10</v>
      </c>
      <c r="J950" s="154">
        <v>45791</v>
      </c>
      <c r="K950" s="153" t="s">
        <v>91</v>
      </c>
      <c r="L950" s="153"/>
      <c r="M950" s="153" t="s">
        <v>1550</v>
      </c>
      <c r="N950" s="153" t="s">
        <v>72</v>
      </c>
      <c r="O950" s="153" t="s">
        <v>1551</v>
      </c>
      <c r="P950" s="153" t="s">
        <v>2777</v>
      </c>
      <c r="Q950" s="153"/>
      <c r="R950" s="153" t="s">
        <v>50</v>
      </c>
      <c r="S950" s="153" t="s">
        <v>114</v>
      </c>
      <c r="T950" s="153" t="s">
        <v>2852</v>
      </c>
      <c r="U950" s="140"/>
      <c r="V950" s="140"/>
      <c r="W950" s="140"/>
      <c r="X950" s="97" t="str">
        <f t="shared" si="154"/>
        <v>2023-007 - Ector BI 20E Rehab Roadway</v>
      </c>
      <c r="Y950" s="97" t="str">
        <f>IFERROR(VLOOKUP($D950,PM!$A:$H,2,FALSE),"")</f>
        <v>Bikhyat Adhikari</v>
      </c>
      <c r="Z950" s="98">
        <f t="shared" si="155"/>
        <v>45791</v>
      </c>
      <c r="AA950" s="98" t="str">
        <f t="shared" si="156"/>
        <v>Wednesday</v>
      </c>
      <c r="AB950" s="99" t="str">
        <f t="shared" si="157"/>
        <v>05/15/2025 7:21 AM</v>
      </c>
      <c r="AC950" s="100">
        <f t="shared" si="158"/>
        <v>45792.539074074077</v>
      </c>
      <c r="AD950" s="100" t="str">
        <f t="shared" si="159"/>
        <v>Approved On Time</v>
      </c>
      <c r="AE950" s="101">
        <f t="shared" si="160"/>
        <v>10</v>
      </c>
      <c r="AF950" s="124" t="str">
        <f t="shared" si="161"/>
        <v/>
      </c>
      <c r="AG950" s="101" t="str">
        <f t="shared" si="162"/>
        <v>462 6050I - CONC BOX CULV (5 FT X 2 FT)(EX</v>
      </c>
      <c r="AH950" s="101" t="str">
        <f t="shared" si="163"/>
        <v>240347 - Manuel Bueno-Ibarra</v>
      </c>
      <c r="AI950" s="102" t="str">
        <f t="shared" si="164"/>
        <v>Sabino Ibarra's Crew</v>
      </c>
    </row>
    <row r="951" spans="1:35" ht="15.75" x14ac:dyDescent="0.25">
      <c r="A951" s="153">
        <v>604657</v>
      </c>
      <c r="B951" s="153" t="s">
        <v>1565</v>
      </c>
      <c r="C951" s="153" t="s">
        <v>1566</v>
      </c>
      <c r="D951" s="153" t="s">
        <v>112</v>
      </c>
      <c r="E951" s="153" t="s">
        <v>113</v>
      </c>
      <c r="F951" s="153" t="s">
        <v>3035</v>
      </c>
      <c r="G951" s="153" t="s">
        <v>3036</v>
      </c>
      <c r="H951" s="153" t="s">
        <v>558</v>
      </c>
      <c r="I951" s="153">
        <v>10</v>
      </c>
      <c r="J951" s="154">
        <v>45792</v>
      </c>
      <c r="K951" s="153" t="s">
        <v>91</v>
      </c>
      <c r="L951" s="153"/>
      <c r="M951" s="153" t="s">
        <v>1550</v>
      </c>
      <c r="N951" s="153" t="s">
        <v>72</v>
      </c>
      <c r="O951" s="153" t="s">
        <v>1551</v>
      </c>
      <c r="P951" s="153" t="s">
        <v>3037</v>
      </c>
      <c r="Q951" s="153"/>
      <c r="R951" s="153" t="s">
        <v>50</v>
      </c>
      <c r="S951" s="153" t="s">
        <v>114</v>
      </c>
      <c r="T951" s="153" t="s">
        <v>3255</v>
      </c>
      <c r="U951" s="140"/>
      <c r="V951" s="140"/>
      <c r="W951" s="140"/>
      <c r="X951" s="97" t="str">
        <f t="shared" si="154"/>
        <v>2023-007 - Ector BI 20E Rehab Roadway</v>
      </c>
      <c r="Y951" s="97" t="str">
        <f>IFERROR(VLOOKUP($D951,PM!$A:$H,2,FALSE),"")</f>
        <v>Bikhyat Adhikari</v>
      </c>
      <c r="Z951" s="98">
        <f t="shared" si="155"/>
        <v>45792</v>
      </c>
      <c r="AA951" s="98" t="str">
        <f t="shared" si="156"/>
        <v>Thursday</v>
      </c>
      <c r="AB951" s="99" t="str">
        <f t="shared" si="157"/>
        <v>05/16/2025 7:01 AM</v>
      </c>
      <c r="AC951" s="100">
        <f t="shared" si="158"/>
        <v>45793.508611111109</v>
      </c>
      <c r="AD951" s="100" t="str">
        <f t="shared" si="159"/>
        <v>Approved On Time</v>
      </c>
      <c r="AE951" s="101">
        <f t="shared" si="160"/>
        <v>10</v>
      </c>
      <c r="AF951" s="124" t="str">
        <f t="shared" si="161"/>
        <v/>
      </c>
      <c r="AG951" s="101" t="str">
        <f t="shared" si="162"/>
        <v>467 6168E - F P S Sides</v>
      </c>
      <c r="AH951" s="101" t="str">
        <f t="shared" si="163"/>
        <v>240347 - Manuel Bueno-Ibarra</v>
      </c>
      <c r="AI951" s="102" t="str">
        <f t="shared" si="164"/>
        <v>Sabino Ibarra's Crew</v>
      </c>
    </row>
    <row r="952" spans="1:35" ht="15.75" x14ac:dyDescent="0.25">
      <c r="A952" s="153">
        <v>604853</v>
      </c>
      <c r="B952" s="153" t="s">
        <v>1565</v>
      </c>
      <c r="C952" s="153" t="s">
        <v>1566</v>
      </c>
      <c r="D952" s="153" t="s">
        <v>112</v>
      </c>
      <c r="E952" s="153" t="s">
        <v>113</v>
      </c>
      <c r="F952" s="153" t="s">
        <v>3035</v>
      </c>
      <c r="G952" s="153" t="s">
        <v>3036</v>
      </c>
      <c r="H952" s="153" t="s">
        <v>558</v>
      </c>
      <c r="I952" s="153">
        <v>4</v>
      </c>
      <c r="J952" s="154">
        <v>45793</v>
      </c>
      <c r="K952" s="153" t="s">
        <v>91</v>
      </c>
      <c r="L952" s="153"/>
      <c r="M952" s="153" t="s">
        <v>1550</v>
      </c>
      <c r="N952" s="153" t="s">
        <v>72</v>
      </c>
      <c r="O952" s="153" t="s">
        <v>1551</v>
      </c>
      <c r="P952" s="153" t="s">
        <v>3843</v>
      </c>
      <c r="Q952" s="153"/>
      <c r="R952" s="153" t="s">
        <v>50</v>
      </c>
      <c r="S952" s="153" t="s">
        <v>114</v>
      </c>
      <c r="T952" s="153" t="s">
        <v>3847</v>
      </c>
      <c r="U952" s="140"/>
      <c r="V952" s="140"/>
      <c r="W952" s="140"/>
      <c r="X952" s="97" t="str">
        <f t="shared" si="154"/>
        <v>2023-007 - Ector BI 20E Rehab Roadway</v>
      </c>
      <c r="Y952" s="97" t="str">
        <f>IFERROR(VLOOKUP($D952,PM!$A:$H,2,FALSE),"")</f>
        <v>Bikhyat Adhikari</v>
      </c>
      <c r="Z952" s="98">
        <f t="shared" si="155"/>
        <v>45793</v>
      </c>
      <c r="AA952" s="98" t="str">
        <f t="shared" si="156"/>
        <v>Friday</v>
      </c>
      <c r="AB952" s="99" t="str">
        <f t="shared" si="157"/>
        <v>05/16/2025 1:37 PM</v>
      </c>
      <c r="AC952" s="100">
        <f t="shared" si="158"/>
        <v>45793.845324074071</v>
      </c>
      <c r="AD952" s="100" t="str">
        <f t="shared" si="159"/>
        <v>Approved On Time</v>
      </c>
      <c r="AE952" s="101">
        <f t="shared" si="160"/>
        <v>4</v>
      </c>
      <c r="AF952" s="124" t="str">
        <f t="shared" si="161"/>
        <v/>
      </c>
      <c r="AG952" s="101" t="str">
        <f t="shared" si="162"/>
        <v>467 6168E - F P S Sides</v>
      </c>
      <c r="AH952" s="101" t="str">
        <f t="shared" si="163"/>
        <v>240347 - Manuel Bueno-Ibarra</v>
      </c>
      <c r="AI952" s="102" t="str">
        <f t="shared" si="164"/>
        <v>Sabino Ibarra's Crew</v>
      </c>
    </row>
    <row r="953" spans="1:35" ht="15.75" x14ac:dyDescent="0.25">
      <c r="A953" s="153">
        <v>603755</v>
      </c>
      <c r="B953" s="153" t="s">
        <v>1565</v>
      </c>
      <c r="C953" s="153" t="s">
        <v>1566</v>
      </c>
      <c r="D953" s="153" t="s">
        <v>112</v>
      </c>
      <c r="E953" s="153" t="s">
        <v>113</v>
      </c>
      <c r="F953" s="153" t="s">
        <v>1938</v>
      </c>
      <c r="G953" s="153" t="s">
        <v>1939</v>
      </c>
      <c r="H953" s="153" t="s">
        <v>558</v>
      </c>
      <c r="I953" s="153">
        <v>10.5</v>
      </c>
      <c r="J953" s="154">
        <v>45790</v>
      </c>
      <c r="K953" s="153" t="s">
        <v>91</v>
      </c>
      <c r="L953" s="153"/>
      <c r="M953" s="153" t="s">
        <v>1550</v>
      </c>
      <c r="N953" s="153" t="s">
        <v>72</v>
      </c>
      <c r="O953" s="153" t="s">
        <v>1551</v>
      </c>
      <c r="P953" s="153" t="s">
        <v>1940</v>
      </c>
      <c r="Q953" s="153"/>
      <c r="R953" s="153" t="s">
        <v>50</v>
      </c>
      <c r="S953" s="153" t="s">
        <v>114</v>
      </c>
      <c r="T953" s="153" t="s">
        <v>2205</v>
      </c>
      <c r="U953" s="140"/>
      <c r="V953" s="140"/>
      <c r="W953" s="140"/>
      <c r="X953" s="97" t="str">
        <f t="shared" si="154"/>
        <v>2023-007 - Ector BI 20E Rehab Roadway</v>
      </c>
      <c r="Y953" s="97" t="str">
        <f>IFERROR(VLOOKUP($D953,PM!$A:$H,2,FALSE),"")</f>
        <v>Bikhyat Adhikari</v>
      </c>
      <c r="Z953" s="98">
        <f t="shared" si="155"/>
        <v>45790</v>
      </c>
      <c r="AA953" s="98" t="str">
        <f t="shared" si="156"/>
        <v>Tuesday</v>
      </c>
      <c r="AB953" s="99" t="str">
        <f t="shared" si="157"/>
        <v>05/14/2025 7:04 AM</v>
      </c>
      <c r="AC953" s="100">
        <f t="shared" si="158"/>
        <v>45791.515567129631</v>
      </c>
      <c r="AD953" s="100" t="str">
        <f t="shared" si="159"/>
        <v>Approved On Time</v>
      </c>
      <c r="AE953" s="101">
        <f t="shared" si="160"/>
        <v>10.5</v>
      </c>
      <c r="AF953" s="124" t="str">
        <f t="shared" si="161"/>
        <v/>
      </c>
      <c r="AG953" s="101" t="str">
        <f t="shared" si="162"/>
        <v>467 6168F - F P S Toe</v>
      </c>
      <c r="AH953" s="101" t="str">
        <f t="shared" si="163"/>
        <v>240347 - Manuel Bueno-Ibarra</v>
      </c>
      <c r="AI953" s="102" t="str">
        <f t="shared" si="164"/>
        <v>Sabino Ibarra's Crew</v>
      </c>
    </row>
    <row r="954" spans="1:35" ht="15.75" x14ac:dyDescent="0.25">
      <c r="A954" s="153">
        <v>603756</v>
      </c>
      <c r="B954" s="153" t="s">
        <v>1560</v>
      </c>
      <c r="C954" s="153" t="s">
        <v>1561</v>
      </c>
      <c r="D954" s="153" t="s">
        <v>112</v>
      </c>
      <c r="E954" s="153" t="s">
        <v>113</v>
      </c>
      <c r="F954" s="153" t="s">
        <v>1938</v>
      </c>
      <c r="G954" s="153" t="s">
        <v>1939</v>
      </c>
      <c r="H954" s="153" t="s">
        <v>558</v>
      </c>
      <c r="I954" s="153">
        <v>10.5</v>
      </c>
      <c r="J954" s="154">
        <v>45790</v>
      </c>
      <c r="K954" s="153" t="s">
        <v>91</v>
      </c>
      <c r="L954" s="153"/>
      <c r="M954" s="153" t="s">
        <v>1550</v>
      </c>
      <c r="N954" s="153" t="s">
        <v>72</v>
      </c>
      <c r="O954" s="153" t="s">
        <v>1551</v>
      </c>
      <c r="P954" s="153" t="s">
        <v>1940</v>
      </c>
      <c r="Q954" s="153"/>
      <c r="R954" s="153" t="s">
        <v>50</v>
      </c>
      <c r="S954" s="153" t="s">
        <v>114</v>
      </c>
      <c r="T954" s="153" t="s">
        <v>2208</v>
      </c>
      <c r="U954" s="140"/>
      <c r="V954" s="140"/>
      <c r="W954" s="140"/>
      <c r="X954" s="97" t="str">
        <f t="shared" si="154"/>
        <v>2023-007 - Ector BI 20E Rehab Roadway</v>
      </c>
      <c r="Y954" s="97" t="str">
        <f>IFERROR(VLOOKUP($D954,PM!$A:$H,2,FALSE),"")</f>
        <v>Bikhyat Adhikari</v>
      </c>
      <c r="Z954" s="98">
        <f t="shared" si="155"/>
        <v>45790</v>
      </c>
      <c r="AA954" s="98" t="str">
        <f t="shared" si="156"/>
        <v>Tuesday</v>
      </c>
      <c r="AB954" s="99" t="str">
        <f t="shared" si="157"/>
        <v>05/14/2025 7:04 AM</v>
      </c>
      <c r="AC954" s="100">
        <f t="shared" si="158"/>
        <v>45791.515567129631</v>
      </c>
      <c r="AD954" s="100" t="str">
        <f t="shared" si="159"/>
        <v>Approved On Time</v>
      </c>
      <c r="AE954" s="101">
        <f t="shared" si="160"/>
        <v>10.5</v>
      </c>
      <c r="AF954" s="124" t="str">
        <f t="shared" si="161"/>
        <v/>
      </c>
      <c r="AG954" s="101" t="str">
        <f t="shared" si="162"/>
        <v>467 6168F - F P S Toe</v>
      </c>
      <c r="AH954" s="101" t="str">
        <f t="shared" si="163"/>
        <v>240378 - Hector G. Ibarra</v>
      </c>
      <c r="AI954" s="102" t="str">
        <f t="shared" si="164"/>
        <v>Sabino Ibarra's Crew</v>
      </c>
    </row>
    <row r="955" spans="1:35" ht="15.75" x14ac:dyDescent="0.25">
      <c r="A955" s="153">
        <v>603331</v>
      </c>
      <c r="B955" s="153" t="s">
        <v>1560</v>
      </c>
      <c r="C955" s="153" t="s">
        <v>1561</v>
      </c>
      <c r="D955" s="153" t="s">
        <v>112</v>
      </c>
      <c r="E955" s="153" t="s">
        <v>113</v>
      </c>
      <c r="F955" s="153" t="s">
        <v>1562</v>
      </c>
      <c r="G955" s="153" t="s">
        <v>1563</v>
      </c>
      <c r="H955" s="153" t="s">
        <v>558</v>
      </c>
      <c r="I955" s="153">
        <v>10</v>
      </c>
      <c r="J955" s="154">
        <v>45789</v>
      </c>
      <c r="K955" s="153" t="s">
        <v>91</v>
      </c>
      <c r="L955" s="153"/>
      <c r="M955" s="153" t="s">
        <v>1550</v>
      </c>
      <c r="N955" s="153" t="s">
        <v>72</v>
      </c>
      <c r="O955" s="153" t="s">
        <v>1551</v>
      </c>
      <c r="P955" s="153" t="s">
        <v>1564</v>
      </c>
      <c r="Q955" s="153"/>
      <c r="R955" s="153" t="s">
        <v>50</v>
      </c>
      <c r="S955" s="153" t="s">
        <v>114</v>
      </c>
      <c r="T955" s="153" t="s">
        <v>1559</v>
      </c>
      <c r="U955" s="140"/>
      <c r="V955" s="140"/>
      <c r="W955" s="140"/>
      <c r="X955" s="97" t="str">
        <f t="shared" si="154"/>
        <v>2023-007 - Ector BI 20E Rehab Roadway</v>
      </c>
      <c r="Y955" s="97" t="str">
        <f>IFERROR(VLOOKUP($D955,PM!$A:$H,2,FALSE),"")</f>
        <v>Bikhyat Adhikari</v>
      </c>
      <c r="Z955" s="98">
        <f t="shared" si="155"/>
        <v>45789</v>
      </c>
      <c r="AA955" s="98" t="str">
        <f t="shared" si="156"/>
        <v>Monday</v>
      </c>
      <c r="AB955" s="99" t="str">
        <f t="shared" si="157"/>
        <v>05/13/2025 7:10 AM</v>
      </c>
      <c r="AC955" s="100">
        <f t="shared" si="158"/>
        <v>45790.522430555553</v>
      </c>
      <c r="AD955" s="100" t="str">
        <f t="shared" si="159"/>
        <v>Approved On Time</v>
      </c>
      <c r="AE955" s="101">
        <f t="shared" si="160"/>
        <v>10</v>
      </c>
      <c r="AF955" s="124" t="str">
        <f t="shared" si="161"/>
        <v/>
      </c>
      <c r="AG955" s="101" t="str">
        <f t="shared" si="162"/>
        <v>467 6168D - F P S Bottom</v>
      </c>
      <c r="AH955" s="101" t="str">
        <f t="shared" si="163"/>
        <v>240378 - Hector G. Ibarra</v>
      </c>
      <c r="AI955" s="102" t="str">
        <f t="shared" si="164"/>
        <v>Sabino Ibarra's Crew</v>
      </c>
    </row>
    <row r="956" spans="1:35" ht="15.75" x14ac:dyDescent="0.25">
      <c r="A956" s="153">
        <v>604854</v>
      </c>
      <c r="B956" s="153" t="s">
        <v>1560</v>
      </c>
      <c r="C956" s="153" t="s">
        <v>1561</v>
      </c>
      <c r="D956" s="153" t="s">
        <v>112</v>
      </c>
      <c r="E956" s="153" t="s">
        <v>113</v>
      </c>
      <c r="F956" s="153" t="s">
        <v>3035</v>
      </c>
      <c r="G956" s="153" t="s">
        <v>3036</v>
      </c>
      <c r="H956" s="153" t="s">
        <v>558</v>
      </c>
      <c r="I956" s="153">
        <v>10</v>
      </c>
      <c r="J956" s="154">
        <v>45793</v>
      </c>
      <c r="K956" s="153" t="s">
        <v>91</v>
      </c>
      <c r="L956" s="153"/>
      <c r="M956" s="153" t="s">
        <v>1550</v>
      </c>
      <c r="N956" s="153" t="s">
        <v>72</v>
      </c>
      <c r="O956" s="153" t="s">
        <v>1551</v>
      </c>
      <c r="P956" s="153" t="s">
        <v>3843</v>
      </c>
      <c r="Q956" s="153"/>
      <c r="R956" s="153" t="s">
        <v>50</v>
      </c>
      <c r="S956" s="153" t="s">
        <v>114</v>
      </c>
      <c r="T956" s="153" t="s">
        <v>3848</v>
      </c>
      <c r="U956" s="140"/>
      <c r="V956" s="140"/>
      <c r="W956" s="140"/>
      <c r="X956" s="97" t="str">
        <f t="shared" si="154"/>
        <v>2023-007 - Ector BI 20E Rehab Roadway</v>
      </c>
      <c r="Y956" s="97" t="str">
        <f>IFERROR(VLOOKUP($D956,PM!$A:$H,2,FALSE),"")</f>
        <v>Bikhyat Adhikari</v>
      </c>
      <c r="Z956" s="98">
        <f t="shared" si="155"/>
        <v>45793</v>
      </c>
      <c r="AA956" s="98" t="str">
        <f t="shared" si="156"/>
        <v>Friday</v>
      </c>
      <c r="AB956" s="99" t="str">
        <f t="shared" si="157"/>
        <v>05/16/2025 1:37 PM</v>
      </c>
      <c r="AC956" s="100">
        <f t="shared" si="158"/>
        <v>45793.845324074071</v>
      </c>
      <c r="AD956" s="100" t="str">
        <f t="shared" si="159"/>
        <v>Approved On Time</v>
      </c>
      <c r="AE956" s="101">
        <f t="shared" si="160"/>
        <v>10</v>
      </c>
      <c r="AF956" s="124" t="str">
        <f t="shared" si="161"/>
        <v/>
      </c>
      <c r="AG956" s="101" t="str">
        <f t="shared" si="162"/>
        <v>467 6168E - F P S Sides</v>
      </c>
      <c r="AH956" s="101" t="str">
        <f t="shared" si="163"/>
        <v>240378 - Hector G. Ibarra</v>
      </c>
      <c r="AI956" s="102" t="str">
        <f t="shared" si="164"/>
        <v>Sabino Ibarra's Crew</v>
      </c>
    </row>
    <row r="957" spans="1:35" ht="15.75" x14ac:dyDescent="0.25">
      <c r="A957" s="153">
        <v>604658</v>
      </c>
      <c r="B957" s="153" t="s">
        <v>1560</v>
      </c>
      <c r="C957" s="153" t="s">
        <v>1561</v>
      </c>
      <c r="D957" s="153" t="s">
        <v>112</v>
      </c>
      <c r="E957" s="153" t="s">
        <v>113</v>
      </c>
      <c r="F957" s="153" t="s">
        <v>3035</v>
      </c>
      <c r="G957" s="153" t="s">
        <v>3036</v>
      </c>
      <c r="H957" s="153" t="s">
        <v>558</v>
      </c>
      <c r="I957" s="153">
        <v>10</v>
      </c>
      <c r="J957" s="154">
        <v>45792</v>
      </c>
      <c r="K957" s="153" t="s">
        <v>91</v>
      </c>
      <c r="L957" s="153"/>
      <c r="M957" s="153" t="s">
        <v>1550</v>
      </c>
      <c r="N957" s="153" t="s">
        <v>72</v>
      </c>
      <c r="O957" s="153" t="s">
        <v>1551</v>
      </c>
      <c r="P957" s="153" t="s">
        <v>3037</v>
      </c>
      <c r="Q957" s="153"/>
      <c r="R957" s="153" t="s">
        <v>50</v>
      </c>
      <c r="S957" s="153" t="s">
        <v>114</v>
      </c>
      <c r="T957" s="153" t="s">
        <v>3258</v>
      </c>
      <c r="U957" s="140"/>
      <c r="V957" s="140"/>
      <c r="W957" s="140"/>
      <c r="X957" s="97" t="str">
        <f t="shared" si="154"/>
        <v>2023-007 - Ector BI 20E Rehab Roadway</v>
      </c>
      <c r="Y957" s="97" t="str">
        <f>IFERROR(VLOOKUP($D957,PM!$A:$H,2,FALSE),"")</f>
        <v>Bikhyat Adhikari</v>
      </c>
      <c r="Z957" s="98">
        <f t="shared" si="155"/>
        <v>45792</v>
      </c>
      <c r="AA957" s="98" t="str">
        <f t="shared" si="156"/>
        <v>Thursday</v>
      </c>
      <c r="AB957" s="99" t="str">
        <f t="shared" si="157"/>
        <v>05/16/2025 7:01 AM</v>
      </c>
      <c r="AC957" s="100">
        <f t="shared" si="158"/>
        <v>45793.508611111109</v>
      </c>
      <c r="AD957" s="100" t="str">
        <f t="shared" si="159"/>
        <v>Approved On Time</v>
      </c>
      <c r="AE957" s="101">
        <f t="shared" si="160"/>
        <v>10</v>
      </c>
      <c r="AF957" s="124" t="str">
        <f t="shared" si="161"/>
        <v/>
      </c>
      <c r="AG957" s="101" t="str">
        <f t="shared" si="162"/>
        <v>467 6168E - F P S Sides</v>
      </c>
      <c r="AH957" s="101" t="str">
        <f t="shared" si="163"/>
        <v>240378 - Hector G. Ibarra</v>
      </c>
      <c r="AI957" s="102" t="str">
        <f t="shared" si="164"/>
        <v>Sabino Ibarra's Crew</v>
      </c>
    </row>
    <row r="958" spans="1:35" ht="15.75" x14ac:dyDescent="0.25">
      <c r="A958" s="153">
        <v>604234</v>
      </c>
      <c r="B958" s="153" t="s">
        <v>1560</v>
      </c>
      <c r="C958" s="153" t="s">
        <v>1561</v>
      </c>
      <c r="D958" s="153" t="s">
        <v>112</v>
      </c>
      <c r="E958" s="153" t="s">
        <v>113</v>
      </c>
      <c r="F958" s="153" t="s">
        <v>2775</v>
      </c>
      <c r="G958" s="153" t="s">
        <v>2776</v>
      </c>
      <c r="H958" s="153" t="s">
        <v>558</v>
      </c>
      <c r="I958" s="153">
        <v>10</v>
      </c>
      <c r="J958" s="154">
        <v>45791</v>
      </c>
      <c r="K958" s="153" t="s">
        <v>91</v>
      </c>
      <c r="L958" s="153"/>
      <c r="M958" s="153" t="s">
        <v>1550</v>
      </c>
      <c r="N958" s="153" t="s">
        <v>72</v>
      </c>
      <c r="O958" s="153" t="s">
        <v>1551</v>
      </c>
      <c r="P958" s="153" t="s">
        <v>2848</v>
      </c>
      <c r="Q958" s="153"/>
      <c r="R958" s="153" t="s">
        <v>50</v>
      </c>
      <c r="S958" s="153" t="s">
        <v>114</v>
      </c>
      <c r="T958" s="153" t="s">
        <v>2853</v>
      </c>
      <c r="U958" s="140"/>
      <c r="V958" s="140"/>
      <c r="W958" s="140"/>
      <c r="X958" s="97" t="str">
        <f t="shared" si="154"/>
        <v>2023-007 - Ector BI 20E Rehab Roadway</v>
      </c>
      <c r="Y958" s="97" t="str">
        <f>IFERROR(VLOOKUP($D958,PM!$A:$H,2,FALSE),"")</f>
        <v>Bikhyat Adhikari</v>
      </c>
      <c r="Z958" s="98">
        <f t="shared" si="155"/>
        <v>45791</v>
      </c>
      <c r="AA958" s="98" t="str">
        <f t="shared" si="156"/>
        <v>Wednesday</v>
      </c>
      <c r="AB958" s="99" t="str">
        <f t="shared" si="157"/>
        <v>05/15/2025 7:22 AM</v>
      </c>
      <c r="AC958" s="100">
        <f t="shared" si="158"/>
        <v>45792.539074074077</v>
      </c>
      <c r="AD958" s="100" t="str">
        <f t="shared" si="159"/>
        <v>Approved On Time</v>
      </c>
      <c r="AE958" s="101">
        <f t="shared" si="160"/>
        <v>10</v>
      </c>
      <c r="AF958" s="124" t="str">
        <f t="shared" si="161"/>
        <v/>
      </c>
      <c r="AG958" s="101" t="str">
        <f t="shared" si="162"/>
        <v>462 6050I - CONC BOX CULV (5 FT X 2 FT)(EX</v>
      </c>
      <c r="AH958" s="101" t="str">
        <f t="shared" si="163"/>
        <v>240378 - Hector G. Ibarra</v>
      </c>
      <c r="AI958" s="102" t="str">
        <f t="shared" si="164"/>
        <v>Sabino Ibarra's Crew</v>
      </c>
    </row>
    <row r="959" spans="1:35" ht="15.75" x14ac:dyDescent="0.25">
      <c r="A959" s="153">
        <v>603333</v>
      </c>
      <c r="B959" s="153" t="s">
        <v>1571</v>
      </c>
      <c r="C959" s="153" t="s">
        <v>1572</v>
      </c>
      <c r="D959" s="153" t="s">
        <v>112</v>
      </c>
      <c r="E959" s="153" t="s">
        <v>113</v>
      </c>
      <c r="F959" s="153" t="s">
        <v>1556</v>
      </c>
      <c r="G959" s="153" t="s">
        <v>1557</v>
      </c>
      <c r="H959" s="153" t="s">
        <v>558</v>
      </c>
      <c r="I959" s="153">
        <v>10</v>
      </c>
      <c r="J959" s="154">
        <v>45789</v>
      </c>
      <c r="K959" s="153" t="s">
        <v>91</v>
      </c>
      <c r="L959" s="153"/>
      <c r="M959" s="153" t="s">
        <v>1550</v>
      </c>
      <c r="N959" s="153" t="s">
        <v>72</v>
      </c>
      <c r="O959" s="153" t="s">
        <v>1551</v>
      </c>
      <c r="P959" s="153" t="s">
        <v>1558</v>
      </c>
      <c r="Q959" s="153"/>
      <c r="R959" s="153" t="s">
        <v>50</v>
      </c>
      <c r="S959" s="153" t="s">
        <v>114</v>
      </c>
      <c r="T959" s="153" t="s">
        <v>1573</v>
      </c>
      <c r="U959" s="140"/>
      <c r="V959" s="140"/>
      <c r="W959" s="140"/>
      <c r="X959" s="97" t="str">
        <f t="shared" si="154"/>
        <v>2023-007 - Ector BI 20E Rehab Roadway</v>
      </c>
      <c r="Y959" s="97" t="str">
        <f>IFERROR(VLOOKUP($D959,PM!$A:$H,2,FALSE),"")</f>
        <v>Bikhyat Adhikari</v>
      </c>
      <c r="Z959" s="98">
        <f t="shared" si="155"/>
        <v>45789</v>
      </c>
      <c r="AA959" s="98" t="str">
        <f t="shared" si="156"/>
        <v>Monday</v>
      </c>
      <c r="AB959" s="99" t="str">
        <f t="shared" si="157"/>
        <v>05/13/2025 7:13 AM</v>
      </c>
      <c r="AC959" s="100">
        <f t="shared" si="158"/>
        <v>45790.522430555553</v>
      </c>
      <c r="AD959" s="100" t="str">
        <f t="shared" si="159"/>
        <v>Approved On Time</v>
      </c>
      <c r="AE959" s="101">
        <f t="shared" si="160"/>
        <v>10</v>
      </c>
      <c r="AF959" s="124" t="str">
        <f t="shared" si="161"/>
        <v/>
      </c>
      <c r="AG959" s="101" t="str">
        <f t="shared" si="162"/>
        <v>467 6168C - Provide and Tie Steel</v>
      </c>
      <c r="AH959" s="101" t="str">
        <f t="shared" si="163"/>
        <v>240714 - Juan P. Granados Cerritos</v>
      </c>
      <c r="AI959" s="102" t="str">
        <f t="shared" si="164"/>
        <v>Sabino Ibarra's Crew</v>
      </c>
    </row>
    <row r="960" spans="1:35" ht="15.75" x14ac:dyDescent="0.25">
      <c r="A960" s="153">
        <v>603757</v>
      </c>
      <c r="B960" s="153" t="s">
        <v>1571</v>
      </c>
      <c r="C960" s="153" t="s">
        <v>1572</v>
      </c>
      <c r="D960" s="153" t="s">
        <v>112</v>
      </c>
      <c r="E960" s="153" t="s">
        <v>113</v>
      </c>
      <c r="F960" s="153" t="s">
        <v>1938</v>
      </c>
      <c r="G960" s="153" t="s">
        <v>1939</v>
      </c>
      <c r="H960" s="153" t="s">
        <v>558</v>
      </c>
      <c r="I960" s="153">
        <v>10.5</v>
      </c>
      <c r="J960" s="154">
        <v>45790</v>
      </c>
      <c r="K960" s="153" t="s">
        <v>91</v>
      </c>
      <c r="L960" s="153"/>
      <c r="M960" s="153" t="s">
        <v>1550</v>
      </c>
      <c r="N960" s="153" t="s">
        <v>72</v>
      </c>
      <c r="O960" s="153" t="s">
        <v>1551</v>
      </c>
      <c r="P960" s="153" t="s">
        <v>1940</v>
      </c>
      <c r="Q960" s="153"/>
      <c r="R960" s="153" t="s">
        <v>50</v>
      </c>
      <c r="S960" s="153" t="s">
        <v>114</v>
      </c>
      <c r="T960" s="153" t="s">
        <v>2208</v>
      </c>
      <c r="U960" s="140"/>
      <c r="V960" s="140"/>
      <c r="W960" s="140"/>
      <c r="X960" s="97" t="str">
        <f t="shared" si="154"/>
        <v>2023-007 - Ector BI 20E Rehab Roadway</v>
      </c>
      <c r="Y960" s="97" t="str">
        <f>IFERROR(VLOOKUP($D960,PM!$A:$H,2,FALSE),"")</f>
        <v>Bikhyat Adhikari</v>
      </c>
      <c r="Z960" s="98">
        <f t="shared" si="155"/>
        <v>45790</v>
      </c>
      <c r="AA960" s="98" t="str">
        <f t="shared" si="156"/>
        <v>Tuesday</v>
      </c>
      <c r="AB960" s="99" t="str">
        <f t="shared" si="157"/>
        <v>05/14/2025 7:04 AM</v>
      </c>
      <c r="AC960" s="100">
        <f t="shared" si="158"/>
        <v>45791.515567129631</v>
      </c>
      <c r="AD960" s="100" t="str">
        <f t="shared" si="159"/>
        <v>Approved On Time</v>
      </c>
      <c r="AE960" s="101">
        <f t="shared" si="160"/>
        <v>10.5</v>
      </c>
      <c r="AF960" s="124" t="str">
        <f t="shared" si="161"/>
        <v/>
      </c>
      <c r="AG960" s="101" t="str">
        <f t="shared" si="162"/>
        <v>467 6168F - F P S Toe</v>
      </c>
      <c r="AH960" s="101" t="str">
        <f t="shared" si="163"/>
        <v>240714 - Juan P. Granados Cerritos</v>
      </c>
      <c r="AI960" s="102" t="str">
        <f t="shared" si="164"/>
        <v>Sabino Ibarra's Crew</v>
      </c>
    </row>
    <row r="961" spans="1:35" ht="15.75" x14ac:dyDescent="0.25">
      <c r="A961" s="153">
        <v>604659</v>
      </c>
      <c r="B961" s="153" t="s">
        <v>1571</v>
      </c>
      <c r="C961" s="153" t="s">
        <v>1572</v>
      </c>
      <c r="D961" s="153" t="s">
        <v>112</v>
      </c>
      <c r="E961" s="153" t="s">
        <v>113</v>
      </c>
      <c r="F961" s="153" t="s">
        <v>3035</v>
      </c>
      <c r="G961" s="153" t="s">
        <v>3036</v>
      </c>
      <c r="H961" s="153" t="s">
        <v>558</v>
      </c>
      <c r="I961" s="153">
        <v>10</v>
      </c>
      <c r="J961" s="154">
        <v>45792</v>
      </c>
      <c r="K961" s="153" t="s">
        <v>91</v>
      </c>
      <c r="L961" s="153"/>
      <c r="M961" s="153" t="s">
        <v>1550</v>
      </c>
      <c r="N961" s="153" t="s">
        <v>72</v>
      </c>
      <c r="O961" s="153" t="s">
        <v>1551</v>
      </c>
      <c r="P961" s="153" t="s">
        <v>3037</v>
      </c>
      <c r="Q961" s="153"/>
      <c r="R961" s="153" t="s">
        <v>50</v>
      </c>
      <c r="S961" s="153" t="s">
        <v>114</v>
      </c>
      <c r="T961" s="153" t="s">
        <v>3259</v>
      </c>
      <c r="U961" s="140"/>
      <c r="V961" s="140"/>
      <c r="W961" s="140"/>
      <c r="X961" s="97" t="str">
        <f t="shared" si="154"/>
        <v>2023-007 - Ector BI 20E Rehab Roadway</v>
      </c>
      <c r="Y961" s="97" t="str">
        <f>IFERROR(VLOOKUP($D961,PM!$A:$H,2,FALSE),"")</f>
        <v>Bikhyat Adhikari</v>
      </c>
      <c r="Z961" s="98">
        <f t="shared" si="155"/>
        <v>45792</v>
      </c>
      <c r="AA961" s="98" t="str">
        <f t="shared" si="156"/>
        <v>Thursday</v>
      </c>
      <c r="AB961" s="99" t="str">
        <f t="shared" si="157"/>
        <v>05/16/2025 7:01 AM</v>
      </c>
      <c r="AC961" s="100">
        <f t="shared" si="158"/>
        <v>45793.508611111109</v>
      </c>
      <c r="AD961" s="100" t="str">
        <f t="shared" si="159"/>
        <v>Approved On Time</v>
      </c>
      <c r="AE961" s="101">
        <f t="shared" si="160"/>
        <v>10</v>
      </c>
      <c r="AF961" s="124" t="str">
        <f t="shared" si="161"/>
        <v/>
      </c>
      <c r="AG961" s="101" t="str">
        <f t="shared" si="162"/>
        <v>467 6168E - F P S Sides</v>
      </c>
      <c r="AH961" s="101" t="str">
        <f t="shared" si="163"/>
        <v>240714 - Juan P. Granados Cerritos</v>
      </c>
      <c r="AI961" s="102" t="str">
        <f t="shared" si="164"/>
        <v>Sabino Ibarra's Crew</v>
      </c>
    </row>
    <row r="962" spans="1:35" ht="15.75" x14ac:dyDescent="0.25">
      <c r="A962" s="153">
        <v>604855</v>
      </c>
      <c r="B962" s="153" t="s">
        <v>1571</v>
      </c>
      <c r="C962" s="153" t="s">
        <v>1572</v>
      </c>
      <c r="D962" s="153" t="s">
        <v>112</v>
      </c>
      <c r="E962" s="153" t="s">
        <v>113</v>
      </c>
      <c r="F962" s="153" t="s">
        <v>3035</v>
      </c>
      <c r="G962" s="153" t="s">
        <v>3036</v>
      </c>
      <c r="H962" s="153" t="s">
        <v>558</v>
      </c>
      <c r="I962" s="153">
        <v>10</v>
      </c>
      <c r="J962" s="154">
        <v>45793</v>
      </c>
      <c r="K962" s="153" t="s">
        <v>91</v>
      </c>
      <c r="L962" s="153"/>
      <c r="M962" s="153" t="s">
        <v>1550</v>
      </c>
      <c r="N962" s="153" t="s">
        <v>72</v>
      </c>
      <c r="O962" s="153" t="s">
        <v>1551</v>
      </c>
      <c r="P962" s="153" t="s">
        <v>3843</v>
      </c>
      <c r="Q962" s="153"/>
      <c r="R962" s="153" t="s">
        <v>50</v>
      </c>
      <c r="S962" s="153" t="s">
        <v>114</v>
      </c>
      <c r="T962" s="153" t="s">
        <v>3849</v>
      </c>
      <c r="U962" s="140"/>
      <c r="V962" s="140"/>
      <c r="W962" s="140"/>
      <c r="X962" s="97" t="str">
        <f t="shared" si="154"/>
        <v>2023-007 - Ector BI 20E Rehab Roadway</v>
      </c>
      <c r="Y962" s="97" t="str">
        <f>IFERROR(VLOOKUP($D962,PM!$A:$H,2,FALSE),"")</f>
        <v>Bikhyat Adhikari</v>
      </c>
      <c r="Z962" s="98">
        <f t="shared" si="155"/>
        <v>45793</v>
      </c>
      <c r="AA962" s="98" t="str">
        <f t="shared" si="156"/>
        <v>Friday</v>
      </c>
      <c r="AB962" s="99" t="str">
        <f t="shared" si="157"/>
        <v>05/16/2025 1:37 PM</v>
      </c>
      <c r="AC962" s="100">
        <f t="shared" si="158"/>
        <v>45793.845324074071</v>
      </c>
      <c r="AD962" s="100" t="str">
        <f t="shared" si="159"/>
        <v>Approved On Time</v>
      </c>
      <c r="AE962" s="101">
        <f t="shared" si="160"/>
        <v>10</v>
      </c>
      <c r="AF962" s="124" t="str">
        <f t="shared" si="161"/>
        <v/>
      </c>
      <c r="AG962" s="101" t="str">
        <f t="shared" si="162"/>
        <v>467 6168E - F P S Sides</v>
      </c>
      <c r="AH962" s="101" t="str">
        <f t="shared" si="163"/>
        <v>240714 - Juan P. Granados Cerritos</v>
      </c>
      <c r="AI962" s="102" t="str">
        <f t="shared" si="164"/>
        <v>Sabino Ibarra's Crew</v>
      </c>
    </row>
    <row r="963" spans="1:35" ht="15.75" x14ac:dyDescent="0.25">
      <c r="A963" s="153">
        <v>604233</v>
      </c>
      <c r="B963" s="153" t="s">
        <v>1571</v>
      </c>
      <c r="C963" s="153" t="s">
        <v>1572</v>
      </c>
      <c r="D963" s="153" t="s">
        <v>112</v>
      </c>
      <c r="E963" s="153" t="s">
        <v>113</v>
      </c>
      <c r="F963" s="153" t="s">
        <v>2775</v>
      </c>
      <c r="G963" s="153" t="s">
        <v>2776</v>
      </c>
      <c r="H963" s="153" t="s">
        <v>558</v>
      </c>
      <c r="I963" s="153">
        <v>5</v>
      </c>
      <c r="J963" s="154">
        <v>45791</v>
      </c>
      <c r="K963" s="153" t="s">
        <v>91</v>
      </c>
      <c r="L963" s="153"/>
      <c r="M963" s="153" t="s">
        <v>1550</v>
      </c>
      <c r="N963" s="153" t="s">
        <v>72</v>
      </c>
      <c r="O963" s="153" t="s">
        <v>1551</v>
      </c>
      <c r="P963" s="153" t="s">
        <v>2848</v>
      </c>
      <c r="Q963" s="153"/>
      <c r="R963" s="153" t="s">
        <v>50</v>
      </c>
      <c r="S963" s="153" t="s">
        <v>114</v>
      </c>
      <c r="T963" s="153" t="s">
        <v>2856</v>
      </c>
      <c r="U963" s="140"/>
      <c r="V963" s="140"/>
      <c r="W963" s="140"/>
      <c r="X963" s="97" t="str">
        <f t="shared" si="154"/>
        <v>2023-007 - Ector BI 20E Rehab Roadway</v>
      </c>
      <c r="Y963" s="97" t="str">
        <f>IFERROR(VLOOKUP($D963,PM!$A:$H,2,FALSE),"")</f>
        <v>Bikhyat Adhikari</v>
      </c>
      <c r="Z963" s="98">
        <f t="shared" si="155"/>
        <v>45791</v>
      </c>
      <c r="AA963" s="98" t="str">
        <f t="shared" si="156"/>
        <v>Wednesday</v>
      </c>
      <c r="AB963" s="99" t="str">
        <f t="shared" si="157"/>
        <v>05/15/2025 7:22 AM</v>
      </c>
      <c r="AC963" s="100">
        <f t="shared" si="158"/>
        <v>45792.539074074077</v>
      </c>
      <c r="AD963" s="100" t="str">
        <f t="shared" si="159"/>
        <v>Approved On Time</v>
      </c>
      <c r="AE963" s="101">
        <f t="shared" si="160"/>
        <v>5</v>
      </c>
      <c r="AF963" s="124" t="str">
        <f t="shared" si="161"/>
        <v/>
      </c>
      <c r="AG963" s="101" t="str">
        <f t="shared" si="162"/>
        <v>462 6050I - CONC BOX CULV (5 FT X 2 FT)(EX</v>
      </c>
      <c r="AH963" s="101" t="str">
        <f t="shared" si="163"/>
        <v>240714 - Juan P. Granados Cerritos</v>
      </c>
      <c r="AI963" s="102" t="str">
        <f t="shared" si="164"/>
        <v>Sabino Ibarra's Crew</v>
      </c>
    </row>
    <row r="964" spans="1:35" ht="15.75" x14ac:dyDescent="0.25">
      <c r="A964" s="153">
        <v>604224</v>
      </c>
      <c r="B964" s="153" t="s">
        <v>1571</v>
      </c>
      <c r="C964" s="153" t="s">
        <v>1572</v>
      </c>
      <c r="D964" s="153" t="s">
        <v>112</v>
      </c>
      <c r="E964" s="153" t="s">
        <v>113</v>
      </c>
      <c r="F964" s="153" t="s">
        <v>2558</v>
      </c>
      <c r="G964" s="153" t="s">
        <v>2559</v>
      </c>
      <c r="H964" s="153" t="s">
        <v>558</v>
      </c>
      <c r="I964" s="153">
        <v>5</v>
      </c>
      <c r="J964" s="154">
        <v>45791</v>
      </c>
      <c r="K964" s="153" t="s">
        <v>91</v>
      </c>
      <c r="L964" s="153"/>
      <c r="M964" s="153" t="s">
        <v>1550</v>
      </c>
      <c r="N964" s="153" t="s">
        <v>72</v>
      </c>
      <c r="O964" s="153" t="s">
        <v>1551</v>
      </c>
      <c r="P964" s="153" t="s">
        <v>2560</v>
      </c>
      <c r="Q964" s="153"/>
      <c r="R964" s="153" t="s">
        <v>50</v>
      </c>
      <c r="S964" s="153" t="s">
        <v>114</v>
      </c>
      <c r="T964" s="153" t="s">
        <v>2857</v>
      </c>
      <c r="U964" s="140"/>
      <c r="V964" s="140"/>
      <c r="W964" s="140"/>
      <c r="X964" s="97" t="str">
        <f t="shared" si="154"/>
        <v>2023-007 - Ector BI 20E Rehab Roadway</v>
      </c>
      <c r="Y964" s="97" t="str">
        <f>IFERROR(VLOOKUP($D964,PM!$A:$H,2,FALSE),"")</f>
        <v>Bikhyat Adhikari</v>
      </c>
      <c r="Z964" s="98">
        <f t="shared" si="155"/>
        <v>45791</v>
      </c>
      <c r="AA964" s="98" t="str">
        <f t="shared" si="156"/>
        <v>Wednesday</v>
      </c>
      <c r="AB964" s="99" t="str">
        <f t="shared" si="157"/>
        <v>05/15/2025 7:20 AM</v>
      </c>
      <c r="AC964" s="100">
        <f t="shared" si="158"/>
        <v>45792.539074074077</v>
      </c>
      <c r="AD964" s="100" t="str">
        <f t="shared" si="159"/>
        <v>Approved On Time</v>
      </c>
      <c r="AE964" s="101">
        <f t="shared" si="160"/>
        <v>5</v>
      </c>
      <c r="AF964" s="124" t="str">
        <f t="shared" si="161"/>
        <v/>
      </c>
      <c r="AG964" s="101" t="str">
        <f t="shared" si="162"/>
        <v>464 6005A - RCP 24 Ins Back Pipe</v>
      </c>
      <c r="AH964" s="101" t="str">
        <f t="shared" si="163"/>
        <v>240714 - Juan P. Granados Cerritos</v>
      </c>
      <c r="AI964" s="102" t="str">
        <f t="shared" si="164"/>
        <v>Sabino Ibarra's Crew</v>
      </c>
    </row>
    <row r="965" spans="1:35" ht="15.75" x14ac:dyDescent="0.25">
      <c r="A965" s="153">
        <v>604218</v>
      </c>
      <c r="B965" s="153" t="s">
        <v>792</v>
      </c>
      <c r="C965" s="153" t="s">
        <v>793</v>
      </c>
      <c r="D965" s="153" t="s">
        <v>112</v>
      </c>
      <c r="E965" s="153" t="s">
        <v>113</v>
      </c>
      <c r="F965" s="153" t="s">
        <v>1946</v>
      </c>
      <c r="G965" s="153" t="s">
        <v>1947</v>
      </c>
      <c r="H965" s="153" t="s">
        <v>558</v>
      </c>
      <c r="I965" s="153">
        <v>5</v>
      </c>
      <c r="J965" s="154">
        <v>45791</v>
      </c>
      <c r="K965" s="153" t="s">
        <v>91</v>
      </c>
      <c r="L965" s="153"/>
      <c r="M965" s="153" t="s">
        <v>118</v>
      </c>
      <c r="N965" s="153" t="s">
        <v>72</v>
      </c>
      <c r="O965" s="153" t="s">
        <v>1551</v>
      </c>
      <c r="P965" s="153" t="s">
        <v>2565</v>
      </c>
      <c r="Q965" s="153"/>
      <c r="R965" s="153" t="s">
        <v>50</v>
      </c>
      <c r="S965" s="153" t="s">
        <v>114</v>
      </c>
      <c r="T965" s="153" t="s">
        <v>2854</v>
      </c>
      <c r="U965" s="140"/>
      <c r="V965" s="140"/>
      <c r="W965" s="140"/>
      <c r="X965" s="97" t="str">
        <f t="shared" si="154"/>
        <v>2023-007 - Ector BI 20E Rehab Roadway</v>
      </c>
      <c r="Y965" s="97" t="str">
        <f>IFERROR(VLOOKUP($D965,PM!$A:$H,2,FALSE),"")</f>
        <v>Bikhyat Adhikari</v>
      </c>
      <c r="Z965" s="98">
        <f t="shared" si="155"/>
        <v>45791</v>
      </c>
      <c r="AA965" s="98" t="str">
        <f t="shared" si="156"/>
        <v>Wednesday</v>
      </c>
      <c r="AB965" s="99" t="str">
        <f t="shared" si="157"/>
        <v>05/15/2025 7:07 AM</v>
      </c>
      <c r="AC965" s="100">
        <f t="shared" si="158"/>
        <v>45792.539189814815</v>
      </c>
      <c r="AD965" s="100" t="str">
        <f t="shared" si="159"/>
        <v>Approved On Time</v>
      </c>
      <c r="AE965" s="101">
        <f t="shared" si="160"/>
        <v>5</v>
      </c>
      <c r="AF965" s="124" t="str">
        <f t="shared" si="161"/>
        <v/>
      </c>
      <c r="AG965" s="101" t="str">
        <f t="shared" si="162"/>
        <v>6185 6005A - Install Maintain Remove Attenu</v>
      </c>
      <c r="AH965" s="101" t="str">
        <f t="shared" si="163"/>
        <v>240400 - Thomas G. Workman</v>
      </c>
      <c r="AI965" s="102" t="str">
        <f t="shared" si="164"/>
        <v>Jorge Flores's Crew</v>
      </c>
    </row>
    <row r="966" spans="1:35" ht="15.75" x14ac:dyDescent="0.25">
      <c r="A966" s="153">
        <v>603328</v>
      </c>
      <c r="B966" s="153" t="s">
        <v>1568</v>
      </c>
      <c r="C966" s="153" t="s">
        <v>1569</v>
      </c>
      <c r="D966" s="153" t="s">
        <v>112</v>
      </c>
      <c r="E966" s="153" t="s">
        <v>113</v>
      </c>
      <c r="F966" s="153" t="s">
        <v>1548</v>
      </c>
      <c r="G966" s="153" t="s">
        <v>1549</v>
      </c>
      <c r="H966" s="153" t="s">
        <v>558</v>
      </c>
      <c r="I966" s="153">
        <v>10</v>
      </c>
      <c r="J966" s="154">
        <v>45789</v>
      </c>
      <c r="K966" s="153" t="s">
        <v>91</v>
      </c>
      <c r="L966" s="153"/>
      <c r="M966" s="153" t="s">
        <v>1550</v>
      </c>
      <c r="N966" s="153" t="s">
        <v>72</v>
      </c>
      <c r="O966" s="153" t="s">
        <v>1551</v>
      </c>
      <c r="P966" s="153" t="s">
        <v>1552</v>
      </c>
      <c r="Q966" s="153"/>
      <c r="R966" s="153" t="s">
        <v>50</v>
      </c>
      <c r="S966" s="153" t="s">
        <v>114</v>
      </c>
      <c r="T966" s="153" t="s">
        <v>1570</v>
      </c>
      <c r="U966" s="140"/>
      <c r="V966" s="140"/>
      <c r="W966" s="140"/>
      <c r="X966" s="97" t="str">
        <f t="shared" si="154"/>
        <v>2023-007 - Ector BI 20E Rehab Roadway</v>
      </c>
      <c r="Y966" s="97" t="str">
        <f>IFERROR(VLOOKUP($D966,PM!$A:$H,2,FALSE),"")</f>
        <v>Bikhyat Adhikari</v>
      </c>
      <c r="Z966" s="98">
        <f t="shared" si="155"/>
        <v>45789</v>
      </c>
      <c r="AA966" s="98" t="str">
        <f t="shared" si="156"/>
        <v>Monday</v>
      </c>
      <c r="AB966" s="99" t="str">
        <f t="shared" si="157"/>
        <v>05/13/2025 7:07 AM</v>
      </c>
      <c r="AC966" s="100">
        <f t="shared" si="158"/>
        <v>45790.522430555553</v>
      </c>
      <c r="AD966" s="100" t="str">
        <f t="shared" si="159"/>
        <v>Approved On Time</v>
      </c>
      <c r="AE966" s="101">
        <f t="shared" si="160"/>
        <v>10</v>
      </c>
      <c r="AF966" s="124" t="str">
        <f t="shared" si="161"/>
        <v/>
      </c>
      <c r="AG966" s="101" t="str">
        <f t="shared" si="162"/>
        <v>466 6179E - F P S Wingwalls</v>
      </c>
      <c r="AH966" s="101" t="str">
        <f t="shared" si="163"/>
        <v>240599 - Isaac Lucero</v>
      </c>
      <c r="AI966" s="102" t="str">
        <f t="shared" si="164"/>
        <v>Sabino Ibarra's Crew</v>
      </c>
    </row>
    <row r="967" spans="1:35" ht="15.75" x14ac:dyDescent="0.25">
      <c r="A967" s="153">
        <v>603759</v>
      </c>
      <c r="B967" s="153" t="s">
        <v>1568</v>
      </c>
      <c r="C967" s="153" t="s">
        <v>1569</v>
      </c>
      <c r="D967" s="153" t="s">
        <v>112</v>
      </c>
      <c r="E967" s="153" t="s">
        <v>113</v>
      </c>
      <c r="F967" s="153" t="s">
        <v>1938</v>
      </c>
      <c r="G967" s="153" t="s">
        <v>1939</v>
      </c>
      <c r="H967" s="153" t="s">
        <v>558</v>
      </c>
      <c r="I967" s="153">
        <v>10.5</v>
      </c>
      <c r="J967" s="154">
        <v>45790</v>
      </c>
      <c r="K967" s="153" t="s">
        <v>91</v>
      </c>
      <c r="L967" s="153"/>
      <c r="M967" s="153" t="s">
        <v>1550</v>
      </c>
      <c r="N967" s="153" t="s">
        <v>72</v>
      </c>
      <c r="O967" s="153" t="s">
        <v>1551</v>
      </c>
      <c r="P967" s="153" t="s">
        <v>1940</v>
      </c>
      <c r="Q967" s="153"/>
      <c r="R967" s="153" t="s">
        <v>50</v>
      </c>
      <c r="S967" s="153" t="s">
        <v>114</v>
      </c>
      <c r="T967" s="153" t="s">
        <v>2209</v>
      </c>
      <c r="U967" s="140"/>
      <c r="V967" s="140"/>
      <c r="W967" s="140"/>
      <c r="X967" s="97" t="str">
        <f t="shared" ref="X967:X1030" si="165">$D967&amp;" - "&amp;$E967</f>
        <v>2023-007 - Ector BI 20E Rehab Roadway</v>
      </c>
      <c r="Y967" s="97" t="str">
        <f>IFERROR(VLOOKUP($D967,PM!$A:$H,2,FALSE),"")</f>
        <v>Bikhyat Adhikari</v>
      </c>
      <c r="Z967" s="98">
        <f t="shared" ref="Z967:Z1030" si="166">$J967</f>
        <v>45790</v>
      </c>
      <c r="AA967" s="98" t="str">
        <f t="shared" ref="AA967:AA1030" si="167">TEXT($J967,"dddd")</f>
        <v>Tuesday</v>
      </c>
      <c r="AB967" s="99" t="str">
        <f t="shared" ref="AB967:AB1030" si="168">TEXT(DATE(MID($P967,7,4), LEFT($P967,2), MID($P967,4,2)) + TIME(LEFT(MID($P967,13,5),2), RIGHT(MID($P967,13,5),2), 0), "MM/DD/YYYY h:mm AM/PM")</f>
        <v>05/14/2025 7:04 AM</v>
      </c>
      <c r="AC967" s="100">
        <f t="shared" ref="AC967:AC1030" si="169">IFERROR(DATE(LEFT($T967,4), MID($T967,6,2), MID($T967,9,2)) + TIME(MID($T967,12,2), MID($T967,15,2), MID($T967,18,2)),"")</f>
        <v>45791.515567129631</v>
      </c>
      <c r="AD967" s="100" t="str">
        <f t="shared" ref="AD967:AD1030" si="170">IF(OR($AB967="1/1/01 12:00 AM", $AB967=""), "Not Approved", IF(VALUE($AB967) &lt;= (VALUE($AC967) + 1 + TIME(9, 0, 0)), "Approved On Time", "Not Approved On Time"))</f>
        <v>Approved On Time</v>
      </c>
      <c r="AE967" s="101">
        <f t="shared" ref="AE967:AE1030" si="171">$I967</f>
        <v>10.5</v>
      </c>
      <c r="AF967" s="124" t="str">
        <f t="shared" ref="AF967:AF1030" si="172">IF(SUMIF($X$6:$X$2297, "*", $AI$6:$AI$2297) &gt; 0, SUMIFS($AI$6:$AI$2297, $X$6:$X$2297, "Approved On Time") / SUMIF($X$6:$X$2297, "*", $AI$6:$AI$2297), "")</f>
        <v/>
      </c>
      <c r="AG967" s="101" t="str">
        <f t="shared" ref="AG967:AG1030" si="173">$F967&amp;" - "&amp;G967</f>
        <v>467 6168F - F P S Toe</v>
      </c>
      <c r="AH967" s="101" t="str">
        <f t="shared" ref="AH967:AH1030" si="174">$B967&amp;" - "&amp;$C967</f>
        <v>240599 - Isaac Lucero</v>
      </c>
      <c r="AI967" s="102" t="str">
        <f t="shared" ref="AI967:AI1030" si="175">IF($M967="","",$M967)</f>
        <v>Sabino Ibarra's Crew</v>
      </c>
    </row>
    <row r="968" spans="1:35" ht="15.75" x14ac:dyDescent="0.25">
      <c r="A968" s="153">
        <v>604857</v>
      </c>
      <c r="B968" s="153" t="s">
        <v>1568</v>
      </c>
      <c r="C968" s="153" t="s">
        <v>1569</v>
      </c>
      <c r="D968" s="153" t="s">
        <v>112</v>
      </c>
      <c r="E968" s="153" t="s">
        <v>113</v>
      </c>
      <c r="F968" s="153" t="s">
        <v>3035</v>
      </c>
      <c r="G968" s="153" t="s">
        <v>3036</v>
      </c>
      <c r="H968" s="153" t="s">
        <v>558</v>
      </c>
      <c r="I968" s="153">
        <v>4</v>
      </c>
      <c r="J968" s="154">
        <v>45793</v>
      </c>
      <c r="K968" s="153" t="s">
        <v>91</v>
      </c>
      <c r="L968" s="153"/>
      <c r="M968" s="153" t="s">
        <v>1550</v>
      </c>
      <c r="N968" s="153" t="s">
        <v>72</v>
      </c>
      <c r="O968" s="153" t="s">
        <v>1551</v>
      </c>
      <c r="P968" s="153" t="s">
        <v>3843</v>
      </c>
      <c r="Q968" s="153"/>
      <c r="R968" s="153" t="s">
        <v>50</v>
      </c>
      <c r="S968" s="153" t="s">
        <v>114</v>
      </c>
      <c r="T968" s="153" t="s">
        <v>3850</v>
      </c>
      <c r="U968" s="140"/>
      <c r="V968" s="140"/>
      <c r="W968" s="140"/>
      <c r="X968" s="97" t="str">
        <f t="shared" si="165"/>
        <v>2023-007 - Ector BI 20E Rehab Roadway</v>
      </c>
      <c r="Y968" s="97" t="str">
        <f>IFERROR(VLOOKUP($D968,PM!$A:$H,2,FALSE),"")</f>
        <v>Bikhyat Adhikari</v>
      </c>
      <c r="Z968" s="98">
        <f t="shared" si="166"/>
        <v>45793</v>
      </c>
      <c r="AA968" s="98" t="str">
        <f t="shared" si="167"/>
        <v>Friday</v>
      </c>
      <c r="AB968" s="99" t="str">
        <f t="shared" si="168"/>
        <v>05/16/2025 1:37 PM</v>
      </c>
      <c r="AC968" s="100">
        <f t="shared" si="169"/>
        <v>45793.845324074071</v>
      </c>
      <c r="AD968" s="100" t="str">
        <f t="shared" si="170"/>
        <v>Approved On Time</v>
      </c>
      <c r="AE968" s="101">
        <f t="shared" si="171"/>
        <v>4</v>
      </c>
      <c r="AF968" s="124" t="str">
        <f t="shared" si="172"/>
        <v/>
      </c>
      <c r="AG968" s="101" t="str">
        <f t="shared" si="173"/>
        <v>467 6168E - F P S Sides</v>
      </c>
      <c r="AH968" s="101" t="str">
        <f t="shared" si="174"/>
        <v>240599 - Isaac Lucero</v>
      </c>
      <c r="AI968" s="102" t="str">
        <f t="shared" si="175"/>
        <v>Sabino Ibarra's Crew</v>
      </c>
    </row>
    <row r="969" spans="1:35" ht="15.75" x14ac:dyDescent="0.25">
      <c r="A969" s="153">
        <v>604662</v>
      </c>
      <c r="B969" s="153" t="s">
        <v>1568</v>
      </c>
      <c r="C969" s="153" t="s">
        <v>1569</v>
      </c>
      <c r="D969" s="153" t="s">
        <v>112</v>
      </c>
      <c r="E969" s="153" t="s">
        <v>113</v>
      </c>
      <c r="F969" s="153" t="s">
        <v>3035</v>
      </c>
      <c r="G969" s="153" t="s">
        <v>3036</v>
      </c>
      <c r="H969" s="153" t="s">
        <v>558</v>
      </c>
      <c r="I969" s="153">
        <v>10</v>
      </c>
      <c r="J969" s="154">
        <v>45792</v>
      </c>
      <c r="K969" s="153" t="s">
        <v>91</v>
      </c>
      <c r="L969" s="153"/>
      <c r="M969" s="153" t="s">
        <v>1550</v>
      </c>
      <c r="N969" s="153" t="s">
        <v>72</v>
      </c>
      <c r="O969" s="153" t="s">
        <v>1551</v>
      </c>
      <c r="P969" s="153" t="s">
        <v>3037</v>
      </c>
      <c r="Q969" s="153"/>
      <c r="R969" s="153" t="s">
        <v>50</v>
      </c>
      <c r="S969" s="153" t="s">
        <v>114</v>
      </c>
      <c r="T969" s="153" t="s">
        <v>3260</v>
      </c>
      <c r="U969" s="140"/>
      <c r="V969" s="140"/>
      <c r="W969" s="140"/>
      <c r="X969" s="97" t="str">
        <f t="shared" si="165"/>
        <v>2023-007 - Ector BI 20E Rehab Roadway</v>
      </c>
      <c r="Y969" s="97" t="str">
        <f>IFERROR(VLOOKUP($D969,PM!$A:$H,2,FALSE),"")</f>
        <v>Bikhyat Adhikari</v>
      </c>
      <c r="Z969" s="98">
        <f t="shared" si="166"/>
        <v>45792</v>
      </c>
      <c r="AA969" s="98" t="str">
        <f t="shared" si="167"/>
        <v>Thursday</v>
      </c>
      <c r="AB969" s="99" t="str">
        <f t="shared" si="168"/>
        <v>05/16/2025 7:01 AM</v>
      </c>
      <c r="AC969" s="100">
        <f t="shared" si="169"/>
        <v>45793.508611111109</v>
      </c>
      <c r="AD969" s="100" t="str">
        <f t="shared" si="170"/>
        <v>Approved On Time</v>
      </c>
      <c r="AE969" s="101">
        <f t="shared" si="171"/>
        <v>10</v>
      </c>
      <c r="AF969" s="124" t="str">
        <f t="shared" si="172"/>
        <v/>
      </c>
      <c r="AG969" s="101" t="str">
        <f t="shared" si="173"/>
        <v>467 6168E - F P S Sides</v>
      </c>
      <c r="AH969" s="101" t="str">
        <f t="shared" si="174"/>
        <v>240599 - Isaac Lucero</v>
      </c>
      <c r="AI969" s="102" t="str">
        <f t="shared" si="175"/>
        <v>Sabino Ibarra's Crew</v>
      </c>
    </row>
    <row r="970" spans="1:35" ht="15.75" x14ac:dyDescent="0.25">
      <c r="A970" s="153">
        <v>604223</v>
      </c>
      <c r="B970" s="153" t="s">
        <v>1568</v>
      </c>
      <c r="C970" s="153" t="s">
        <v>1569</v>
      </c>
      <c r="D970" s="153" t="s">
        <v>112</v>
      </c>
      <c r="E970" s="153" t="s">
        <v>113</v>
      </c>
      <c r="F970" s="153" t="s">
        <v>2566</v>
      </c>
      <c r="G970" s="153" t="s">
        <v>2567</v>
      </c>
      <c r="H970" s="153" t="s">
        <v>558</v>
      </c>
      <c r="I970" s="153">
        <v>10</v>
      </c>
      <c r="J970" s="154">
        <v>45791</v>
      </c>
      <c r="K970" s="153" t="s">
        <v>91</v>
      </c>
      <c r="L970" s="153"/>
      <c r="M970" s="153" t="s">
        <v>1550</v>
      </c>
      <c r="N970" s="153" t="s">
        <v>72</v>
      </c>
      <c r="O970" s="153" t="s">
        <v>1551</v>
      </c>
      <c r="P970" s="153" t="s">
        <v>2560</v>
      </c>
      <c r="Q970" s="153"/>
      <c r="R970" s="153" t="s">
        <v>50</v>
      </c>
      <c r="S970" s="153" t="s">
        <v>114</v>
      </c>
      <c r="T970" s="153" t="s">
        <v>2855</v>
      </c>
      <c r="U970" s="140"/>
      <c r="V970" s="140"/>
      <c r="W970" s="140"/>
      <c r="X970" s="97" t="str">
        <f t="shared" si="165"/>
        <v>2023-007 - Ector BI 20E Rehab Roadway</v>
      </c>
      <c r="Y970" s="97" t="str">
        <f>IFERROR(VLOOKUP($D970,PM!$A:$H,2,FALSE),"")</f>
        <v>Bikhyat Adhikari</v>
      </c>
      <c r="Z970" s="98">
        <f t="shared" si="166"/>
        <v>45791</v>
      </c>
      <c r="AA970" s="98" t="str">
        <f t="shared" si="167"/>
        <v>Wednesday</v>
      </c>
      <c r="AB970" s="99" t="str">
        <f t="shared" si="168"/>
        <v>05/15/2025 7:20 AM</v>
      </c>
      <c r="AC970" s="100">
        <f t="shared" si="169"/>
        <v>45792.539074074077</v>
      </c>
      <c r="AD970" s="100" t="str">
        <f t="shared" si="170"/>
        <v>Approved On Time</v>
      </c>
      <c r="AE970" s="101">
        <f t="shared" si="171"/>
        <v>10</v>
      </c>
      <c r="AF970" s="124" t="str">
        <f t="shared" si="172"/>
        <v/>
      </c>
      <c r="AG970" s="101" t="str">
        <f t="shared" si="173"/>
        <v>467 6390A - SET (TY II) (24 IN) (RCP) (4:</v>
      </c>
      <c r="AH970" s="101" t="str">
        <f t="shared" si="174"/>
        <v>240599 - Isaac Lucero</v>
      </c>
      <c r="AI970" s="102" t="str">
        <f t="shared" si="175"/>
        <v>Sabino Ibarra's Crew</v>
      </c>
    </row>
    <row r="971" spans="1:35" ht="15.75" x14ac:dyDescent="0.25">
      <c r="A971" s="153">
        <v>603327</v>
      </c>
      <c r="B971" s="153" t="s">
        <v>1574</v>
      </c>
      <c r="C971" s="153" t="s">
        <v>1575</v>
      </c>
      <c r="D971" s="153" t="s">
        <v>112</v>
      </c>
      <c r="E971" s="153" t="s">
        <v>113</v>
      </c>
      <c r="F971" s="153" t="s">
        <v>1548</v>
      </c>
      <c r="G971" s="153" t="s">
        <v>1549</v>
      </c>
      <c r="H971" s="153" t="s">
        <v>558</v>
      </c>
      <c r="I971" s="153">
        <v>5</v>
      </c>
      <c r="J971" s="154">
        <v>45789</v>
      </c>
      <c r="K971" s="153" t="s">
        <v>91</v>
      </c>
      <c r="L971" s="153"/>
      <c r="M971" s="153" t="s">
        <v>1550</v>
      </c>
      <c r="N971" s="153" t="s">
        <v>72</v>
      </c>
      <c r="O971" s="153" t="s">
        <v>1551</v>
      </c>
      <c r="P971" s="153" t="s">
        <v>1552</v>
      </c>
      <c r="Q971" s="153"/>
      <c r="R971" s="153" t="s">
        <v>50</v>
      </c>
      <c r="S971" s="153" t="s">
        <v>114</v>
      </c>
      <c r="T971" s="153" t="s">
        <v>1578</v>
      </c>
      <c r="U971" s="140"/>
      <c r="V971" s="140"/>
      <c r="W971" s="140"/>
      <c r="X971" s="97" t="str">
        <f t="shared" si="165"/>
        <v>2023-007 - Ector BI 20E Rehab Roadway</v>
      </c>
      <c r="Y971" s="97" t="str">
        <f>IFERROR(VLOOKUP($D971,PM!$A:$H,2,FALSE),"")</f>
        <v>Bikhyat Adhikari</v>
      </c>
      <c r="Z971" s="98">
        <f t="shared" si="166"/>
        <v>45789</v>
      </c>
      <c r="AA971" s="98" t="str">
        <f t="shared" si="167"/>
        <v>Monday</v>
      </c>
      <c r="AB971" s="99" t="str">
        <f t="shared" si="168"/>
        <v>05/13/2025 7:07 AM</v>
      </c>
      <c r="AC971" s="100">
        <f t="shared" si="169"/>
        <v>45790.522430555553</v>
      </c>
      <c r="AD971" s="100" t="str">
        <f t="shared" si="170"/>
        <v>Approved On Time</v>
      </c>
      <c r="AE971" s="101">
        <f t="shared" si="171"/>
        <v>5</v>
      </c>
      <c r="AF971" s="124" t="str">
        <f t="shared" si="172"/>
        <v/>
      </c>
      <c r="AG971" s="101" t="str">
        <f t="shared" si="173"/>
        <v>466 6179E - F P S Wingwalls</v>
      </c>
      <c r="AH971" s="101" t="str">
        <f t="shared" si="174"/>
        <v>240351 - Timoteo Negrete-Herrera</v>
      </c>
      <c r="AI971" s="102" t="str">
        <f t="shared" si="175"/>
        <v>Sabino Ibarra's Crew</v>
      </c>
    </row>
    <row r="972" spans="1:35" ht="15.75" x14ac:dyDescent="0.25">
      <c r="A972" s="153">
        <v>603761</v>
      </c>
      <c r="B972" s="153" t="s">
        <v>1574</v>
      </c>
      <c r="C972" s="153" t="s">
        <v>1575</v>
      </c>
      <c r="D972" s="153" t="s">
        <v>112</v>
      </c>
      <c r="E972" s="153" t="s">
        <v>113</v>
      </c>
      <c r="F972" s="153" t="s">
        <v>1938</v>
      </c>
      <c r="G972" s="153" t="s">
        <v>1939</v>
      </c>
      <c r="H972" s="153" t="s">
        <v>558</v>
      </c>
      <c r="I972" s="153">
        <v>10.5</v>
      </c>
      <c r="J972" s="154">
        <v>45790</v>
      </c>
      <c r="K972" s="153" t="s">
        <v>91</v>
      </c>
      <c r="L972" s="153"/>
      <c r="M972" s="153" t="s">
        <v>1550</v>
      </c>
      <c r="N972" s="153" t="s">
        <v>72</v>
      </c>
      <c r="O972" s="153" t="s">
        <v>1551</v>
      </c>
      <c r="P972" s="153" t="s">
        <v>1941</v>
      </c>
      <c r="Q972" s="153"/>
      <c r="R972" s="153" t="s">
        <v>50</v>
      </c>
      <c r="S972" s="153" t="s">
        <v>114</v>
      </c>
      <c r="T972" s="153" t="s">
        <v>2210</v>
      </c>
      <c r="U972" s="140"/>
      <c r="V972" s="140"/>
      <c r="W972" s="140"/>
      <c r="X972" s="97" t="str">
        <f t="shared" si="165"/>
        <v>2023-007 - Ector BI 20E Rehab Roadway</v>
      </c>
      <c r="Y972" s="97" t="str">
        <f>IFERROR(VLOOKUP($D972,PM!$A:$H,2,FALSE),"")</f>
        <v>Bikhyat Adhikari</v>
      </c>
      <c r="Z972" s="98">
        <f t="shared" si="166"/>
        <v>45790</v>
      </c>
      <c r="AA972" s="98" t="str">
        <f t="shared" si="167"/>
        <v>Tuesday</v>
      </c>
      <c r="AB972" s="99" t="str">
        <f t="shared" si="168"/>
        <v>05/14/2025 7:05 AM</v>
      </c>
      <c r="AC972" s="100">
        <f t="shared" si="169"/>
        <v>45791.515567129631</v>
      </c>
      <c r="AD972" s="100" t="str">
        <f t="shared" si="170"/>
        <v>Approved On Time</v>
      </c>
      <c r="AE972" s="101">
        <f t="shared" si="171"/>
        <v>10.5</v>
      </c>
      <c r="AF972" s="124" t="str">
        <f t="shared" si="172"/>
        <v/>
      </c>
      <c r="AG972" s="101" t="str">
        <f t="shared" si="173"/>
        <v>467 6168F - F P S Toe</v>
      </c>
      <c r="AH972" s="101" t="str">
        <f t="shared" si="174"/>
        <v>240351 - Timoteo Negrete-Herrera</v>
      </c>
      <c r="AI972" s="102" t="str">
        <f t="shared" si="175"/>
        <v>Sabino Ibarra's Crew</v>
      </c>
    </row>
    <row r="973" spans="1:35" ht="15.75" x14ac:dyDescent="0.25">
      <c r="A973" s="153">
        <v>604859</v>
      </c>
      <c r="B973" s="153" t="s">
        <v>1574</v>
      </c>
      <c r="C973" s="153" t="s">
        <v>1575</v>
      </c>
      <c r="D973" s="153" t="s">
        <v>112</v>
      </c>
      <c r="E973" s="153" t="s">
        <v>113</v>
      </c>
      <c r="F973" s="153" t="s">
        <v>3035</v>
      </c>
      <c r="G973" s="153" t="s">
        <v>3036</v>
      </c>
      <c r="H973" s="153" t="s">
        <v>558</v>
      </c>
      <c r="I973" s="153">
        <v>10</v>
      </c>
      <c r="J973" s="154">
        <v>45793</v>
      </c>
      <c r="K973" s="153" t="s">
        <v>91</v>
      </c>
      <c r="L973" s="153"/>
      <c r="M973" s="153" t="s">
        <v>1550</v>
      </c>
      <c r="N973" s="153" t="s">
        <v>72</v>
      </c>
      <c r="O973" s="153" t="s">
        <v>1551</v>
      </c>
      <c r="P973" s="153" t="s">
        <v>3843</v>
      </c>
      <c r="Q973" s="153"/>
      <c r="R973" s="153" t="s">
        <v>50</v>
      </c>
      <c r="S973" s="153" t="s">
        <v>114</v>
      </c>
      <c r="T973" s="153" t="s">
        <v>3851</v>
      </c>
      <c r="U973" s="140"/>
      <c r="V973" s="140"/>
      <c r="W973" s="140"/>
      <c r="X973" s="97" t="str">
        <f t="shared" si="165"/>
        <v>2023-007 - Ector BI 20E Rehab Roadway</v>
      </c>
      <c r="Y973" s="97" t="str">
        <f>IFERROR(VLOOKUP($D973,PM!$A:$H,2,FALSE),"")</f>
        <v>Bikhyat Adhikari</v>
      </c>
      <c r="Z973" s="98">
        <f t="shared" si="166"/>
        <v>45793</v>
      </c>
      <c r="AA973" s="98" t="str">
        <f t="shared" si="167"/>
        <v>Friday</v>
      </c>
      <c r="AB973" s="99" t="str">
        <f t="shared" si="168"/>
        <v>05/16/2025 1:37 PM</v>
      </c>
      <c r="AC973" s="100">
        <f t="shared" si="169"/>
        <v>45793.845324074071</v>
      </c>
      <c r="AD973" s="100" t="str">
        <f t="shared" si="170"/>
        <v>Approved On Time</v>
      </c>
      <c r="AE973" s="101">
        <f t="shared" si="171"/>
        <v>10</v>
      </c>
      <c r="AF973" s="124" t="str">
        <f t="shared" si="172"/>
        <v/>
      </c>
      <c r="AG973" s="101" t="str">
        <f t="shared" si="173"/>
        <v>467 6168E - F P S Sides</v>
      </c>
      <c r="AH973" s="101" t="str">
        <f t="shared" si="174"/>
        <v>240351 - Timoteo Negrete-Herrera</v>
      </c>
      <c r="AI973" s="102" t="str">
        <f t="shared" si="175"/>
        <v>Sabino Ibarra's Crew</v>
      </c>
    </row>
    <row r="974" spans="1:35" ht="15.75" x14ac:dyDescent="0.25">
      <c r="A974" s="153">
        <v>604663</v>
      </c>
      <c r="B974" s="153" t="s">
        <v>1574</v>
      </c>
      <c r="C974" s="153" t="s">
        <v>1575</v>
      </c>
      <c r="D974" s="153" t="s">
        <v>112</v>
      </c>
      <c r="E974" s="153" t="s">
        <v>113</v>
      </c>
      <c r="F974" s="153" t="s">
        <v>3035</v>
      </c>
      <c r="G974" s="153" t="s">
        <v>3036</v>
      </c>
      <c r="H974" s="153" t="s">
        <v>558</v>
      </c>
      <c r="I974" s="153">
        <v>10</v>
      </c>
      <c r="J974" s="154">
        <v>45792</v>
      </c>
      <c r="K974" s="153" t="s">
        <v>91</v>
      </c>
      <c r="L974" s="153"/>
      <c r="M974" s="153" t="s">
        <v>1550</v>
      </c>
      <c r="N974" s="153" t="s">
        <v>72</v>
      </c>
      <c r="O974" s="153" t="s">
        <v>1551</v>
      </c>
      <c r="P974" s="153" t="s">
        <v>3037</v>
      </c>
      <c r="Q974" s="153"/>
      <c r="R974" s="153" t="s">
        <v>50</v>
      </c>
      <c r="S974" s="153" t="s">
        <v>114</v>
      </c>
      <c r="T974" s="153" t="s">
        <v>3262</v>
      </c>
      <c r="U974" s="140"/>
      <c r="V974" s="140"/>
      <c r="W974" s="140"/>
      <c r="X974" s="97" t="str">
        <f t="shared" si="165"/>
        <v>2023-007 - Ector BI 20E Rehab Roadway</v>
      </c>
      <c r="Y974" s="97" t="str">
        <f>IFERROR(VLOOKUP($D974,PM!$A:$H,2,FALSE),"")</f>
        <v>Bikhyat Adhikari</v>
      </c>
      <c r="Z974" s="98">
        <f t="shared" si="166"/>
        <v>45792</v>
      </c>
      <c r="AA974" s="98" t="str">
        <f t="shared" si="167"/>
        <v>Thursday</v>
      </c>
      <c r="AB974" s="99" t="str">
        <f t="shared" si="168"/>
        <v>05/16/2025 7:01 AM</v>
      </c>
      <c r="AC974" s="100">
        <f t="shared" si="169"/>
        <v>45793.508611111109</v>
      </c>
      <c r="AD974" s="100" t="str">
        <f t="shared" si="170"/>
        <v>Approved On Time</v>
      </c>
      <c r="AE974" s="101">
        <f t="shared" si="171"/>
        <v>10</v>
      </c>
      <c r="AF974" s="124" t="str">
        <f t="shared" si="172"/>
        <v/>
      </c>
      <c r="AG974" s="101" t="str">
        <f t="shared" si="173"/>
        <v>467 6168E - F P S Sides</v>
      </c>
      <c r="AH974" s="101" t="str">
        <f t="shared" si="174"/>
        <v>240351 - Timoteo Negrete-Herrera</v>
      </c>
      <c r="AI974" s="102" t="str">
        <f t="shared" si="175"/>
        <v>Sabino Ibarra's Crew</v>
      </c>
    </row>
    <row r="975" spans="1:35" ht="15.75" x14ac:dyDescent="0.25">
      <c r="A975" s="153">
        <v>604221</v>
      </c>
      <c r="B975" s="153" t="s">
        <v>1574</v>
      </c>
      <c r="C975" s="153" t="s">
        <v>1575</v>
      </c>
      <c r="D975" s="153" t="s">
        <v>112</v>
      </c>
      <c r="E975" s="153" t="s">
        <v>113</v>
      </c>
      <c r="F975" s="153" t="s">
        <v>2561</v>
      </c>
      <c r="G975" s="153" t="s">
        <v>2562</v>
      </c>
      <c r="H975" s="153" t="s">
        <v>558</v>
      </c>
      <c r="I975" s="153">
        <v>5</v>
      </c>
      <c r="J975" s="154">
        <v>45791</v>
      </c>
      <c r="K975" s="153" t="s">
        <v>91</v>
      </c>
      <c r="L975" s="153"/>
      <c r="M975" s="153" t="s">
        <v>1550</v>
      </c>
      <c r="N975" s="153" t="s">
        <v>72</v>
      </c>
      <c r="O975" s="153" t="s">
        <v>1551</v>
      </c>
      <c r="P975" s="153" t="s">
        <v>2560</v>
      </c>
      <c r="Q975" s="153"/>
      <c r="R975" s="153" t="s">
        <v>50</v>
      </c>
      <c r="S975" s="153" t="s">
        <v>114</v>
      </c>
      <c r="T975" s="153" t="s">
        <v>2858</v>
      </c>
      <c r="U975" s="140"/>
      <c r="V975" s="140"/>
      <c r="W975" s="140"/>
      <c r="X975" s="97" t="str">
        <f t="shared" si="165"/>
        <v>2023-007 - Ector BI 20E Rehab Roadway</v>
      </c>
      <c r="Y975" s="97" t="str">
        <f>IFERROR(VLOOKUP($D975,PM!$A:$H,2,FALSE),"")</f>
        <v>Bikhyat Adhikari</v>
      </c>
      <c r="Z975" s="98">
        <f t="shared" si="166"/>
        <v>45791</v>
      </c>
      <c r="AA975" s="98" t="str">
        <f t="shared" si="167"/>
        <v>Wednesday</v>
      </c>
      <c r="AB975" s="99" t="str">
        <f t="shared" si="168"/>
        <v>05/15/2025 7:20 AM</v>
      </c>
      <c r="AC975" s="100">
        <f t="shared" si="169"/>
        <v>45792.539074074077</v>
      </c>
      <c r="AD975" s="100" t="str">
        <f t="shared" si="170"/>
        <v>Approved On Time</v>
      </c>
      <c r="AE975" s="101">
        <f t="shared" si="171"/>
        <v>5</v>
      </c>
      <c r="AF975" s="124" t="str">
        <f t="shared" si="172"/>
        <v/>
      </c>
      <c r="AG975" s="101" t="str">
        <f t="shared" si="173"/>
        <v>496 6007A - Remove Existing Pipe</v>
      </c>
      <c r="AH975" s="101" t="str">
        <f t="shared" si="174"/>
        <v>240351 - Timoteo Negrete-Herrera</v>
      </c>
      <c r="AI975" s="102" t="str">
        <f t="shared" si="175"/>
        <v>Sabino Ibarra's Crew</v>
      </c>
    </row>
    <row r="976" spans="1:35" ht="15.75" x14ac:dyDescent="0.25">
      <c r="A976" s="153">
        <v>604222</v>
      </c>
      <c r="B976" s="153" t="s">
        <v>1574</v>
      </c>
      <c r="C976" s="153" t="s">
        <v>1575</v>
      </c>
      <c r="D976" s="153" t="s">
        <v>112</v>
      </c>
      <c r="E976" s="153" t="s">
        <v>113</v>
      </c>
      <c r="F976" s="153" t="s">
        <v>2563</v>
      </c>
      <c r="G976" s="153" t="s">
        <v>2564</v>
      </c>
      <c r="H976" s="153" t="s">
        <v>558</v>
      </c>
      <c r="I976" s="153">
        <v>5</v>
      </c>
      <c r="J976" s="154">
        <v>45791</v>
      </c>
      <c r="K976" s="153" t="s">
        <v>91</v>
      </c>
      <c r="L976" s="153"/>
      <c r="M976" s="153" t="s">
        <v>1550</v>
      </c>
      <c r="N976" s="153" t="s">
        <v>72</v>
      </c>
      <c r="O976" s="153" t="s">
        <v>1551</v>
      </c>
      <c r="P976" s="153" t="s">
        <v>2560</v>
      </c>
      <c r="Q976" s="153"/>
      <c r="R976" s="153" t="s">
        <v>50</v>
      </c>
      <c r="S976" s="153" t="s">
        <v>114</v>
      </c>
      <c r="T976" s="153" t="s">
        <v>2859</v>
      </c>
      <c r="U976" s="140"/>
      <c r="V976" s="140"/>
      <c r="W976" s="140"/>
      <c r="X976" s="97" t="str">
        <f t="shared" si="165"/>
        <v>2023-007 - Ector BI 20E Rehab Roadway</v>
      </c>
      <c r="Y976" s="97" t="str">
        <f>IFERROR(VLOOKUP($D976,PM!$A:$H,2,FALSE),"")</f>
        <v>Bikhyat Adhikari</v>
      </c>
      <c r="Z976" s="98">
        <f t="shared" si="166"/>
        <v>45791</v>
      </c>
      <c r="AA976" s="98" t="str">
        <f t="shared" si="167"/>
        <v>Wednesday</v>
      </c>
      <c r="AB976" s="99" t="str">
        <f t="shared" si="168"/>
        <v>05/15/2025 7:20 AM</v>
      </c>
      <c r="AC976" s="100">
        <f t="shared" si="169"/>
        <v>45792.539074074077</v>
      </c>
      <c r="AD976" s="100" t="str">
        <f t="shared" si="170"/>
        <v>Approved On Time</v>
      </c>
      <c r="AE976" s="101">
        <f t="shared" si="171"/>
        <v>5</v>
      </c>
      <c r="AF976" s="124" t="str">
        <f t="shared" si="172"/>
        <v/>
      </c>
      <c r="AG976" s="101" t="str">
        <f t="shared" si="173"/>
        <v>496 6004A - REMOV STR (SET)</v>
      </c>
      <c r="AH976" s="101" t="str">
        <f t="shared" si="174"/>
        <v>240351 - Timoteo Negrete-Herrera</v>
      </c>
      <c r="AI976" s="102" t="str">
        <f t="shared" si="175"/>
        <v>Sabino Ibarra's Crew</v>
      </c>
    </row>
    <row r="977" spans="1:35" ht="15.75" x14ac:dyDescent="0.25">
      <c r="A977" s="153">
        <v>603345</v>
      </c>
      <c r="B977" s="153" t="s">
        <v>1574</v>
      </c>
      <c r="C977" s="153" t="s">
        <v>1575</v>
      </c>
      <c r="D977" s="153" t="s">
        <v>112</v>
      </c>
      <c r="E977" s="153" t="s">
        <v>113</v>
      </c>
      <c r="F977" s="153" t="s">
        <v>1556</v>
      </c>
      <c r="G977" s="153" t="s">
        <v>1557</v>
      </c>
      <c r="H977" s="153" t="s">
        <v>558</v>
      </c>
      <c r="I977" s="153">
        <v>5</v>
      </c>
      <c r="J977" s="154">
        <v>45789</v>
      </c>
      <c r="K977" s="153" t="s">
        <v>91</v>
      </c>
      <c r="L977" s="153"/>
      <c r="M977" s="153" t="s">
        <v>1550</v>
      </c>
      <c r="N977" s="153" t="s">
        <v>72</v>
      </c>
      <c r="O977" s="153" t="s">
        <v>1551</v>
      </c>
      <c r="P977" s="153" t="s">
        <v>1576</v>
      </c>
      <c r="Q977" s="153"/>
      <c r="R977" s="153" t="s">
        <v>50</v>
      </c>
      <c r="S977" s="153" t="s">
        <v>114</v>
      </c>
      <c r="T977" s="153" t="s">
        <v>1577</v>
      </c>
      <c r="U977" s="140"/>
      <c r="V977" s="140"/>
      <c r="W977" s="140"/>
      <c r="X977" s="97" t="str">
        <f t="shared" si="165"/>
        <v>2023-007 - Ector BI 20E Rehab Roadway</v>
      </c>
      <c r="Y977" s="97" t="str">
        <f>IFERROR(VLOOKUP($D977,PM!$A:$H,2,FALSE),"")</f>
        <v>Bikhyat Adhikari</v>
      </c>
      <c r="Z977" s="98">
        <f t="shared" si="166"/>
        <v>45789</v>
      </c>
      <c r="AA977" s="98" t="str">
        <f t="shared" si="167"/>
        <v>Monday</v>
      </c>
      <c r="AB977" s="99" t="str">
        <f t="shared" si="168"/>
        <v>05/13/2025 7:23 AM</v>
      </c>
      <c r="AC977" s="100">
        <f t="shared" si="169"/>
        <v>45790.522430555553</v>
      </c>
      <c r="AD977" s="100" t="str">
        <f t="shared" si="170"/>
        <v>Approved On Time</v>
      </c>
      <c r="AE977" s="101">
        <f t="shared" si="171"/>
        <v>5</v>
      </c>
      <c r="AF977" s="124" t="str">
        <f t="shared" si="172"/>
        <v/>
      </c>
      <c r="AG977" s="101" t="str">
        <f t="shared" si="173"/>
        <v>467 6168C - Provide and Tie Steel</v>
      </c>
      <c r="AH977" s="101" t="str">
        <f t="shared" si="174"/>
        <v>240351 - Timoteo Negrete-Herrera</v>
      </c>
      <c r="AI977" s="102" t="str">
        <f t="shared" si="175"/>
        <v>Sabino Ibarra's Crew</v>
      </c>
    </row>
    <row r="978" spans="1:35" ht="15.75" x14ac:dyDescent="0.25">
      <c r="A978" s="153">
        <v>604667</v>
      </c>
      <c r="B978" s="153" t="s">
        <v>1538</v>
      </c>
      <c r="C978" s="153" t="s">
        <v>1539</v>
      </c>
      <c r="D978" s="153" t="s">
        <v>112</v>
      </c>
      <c r="E978" s="153" t="s">
        <v>113</v>
      </c>
      <c r="F978" s="153" t="s">
        <v>1533</v>
      </c>
      <c r="G978" s="153" t="s">
        <v>1534</v>
      </c>
      <c r="H978" s="153" t="s">
        <v>558</v>
      </c>
      <c r="I978" s="153">
        <v>12</v>
      </c>
      <c r="J978" s="154">
        <v>45792</v>
      </c>
      <c r="K978" s="153" t="s">
        <v>91</v>
      </c>
      <c r="L978" s="153"/>
      <c r="M978" s="153" t="s">
        <v>1535</v>
      </c>
      <c r="N978" s="153" t="s">
        <v>64</v>
      </c>
      <c r="O978" s="153" t="s">
        <v>1551</v>
      </c>
      <c r="P978" s="153" t="s">
        <v>3194</v>
      </c>
      <c r="Q978" s="153"/>
      <c r="R978" s="153" t="s">
        <v>50</v>
      </c>
      <c r="S978" s="153" t="s">
        <v>114</v>
      </c>
      <c r="T978" s="153" t="s">
        <v>3261</v>
      </c>
      <c r="U978" s="140"/>
      <c r="V978" s="140"/>
      <c r="W978" s="140"/>
      <c r="X978" s="97" t="str">
        <f t="shared" si="165"/>
        <v>2023-007 - Ector BI 20E Rehab Roadway</v>
      </c>
      <c r="Y978" s="97" t="str">
        <f>IFERROR(VLOOKUP($D978,PM!$A:$H,2,FALSE),"")</f>
        <v>Bikhyat Adhikari</v>
      </c>
      <c r="Z978" s="98">
        <f t="shared" si="166"/>
        <v>45792</v>
      </c>
      <c r="AA978" s="98" t="str">
        <f t="shared" si="167"/>
        <v>Thursday</v>
      </c>
      <c r="AB978" s="99" t="str">
        <f t="shared" si="168"/>
        <v>05/16/2025 7:03 AM</v>
      </c>
      <c r="AC978" s="100">
        <f t="shared" si="169"/>
        <v>45793.508194444446</v>
      </c>
      <c r="AD978" s="100" t="str">
        <f t="shared" si="170"/>
        <v>Approved On Time</v>
      </c>
      <c r="AE978" s="101">
        <f t="shared" si="171"/>
        <v>12</v>
      </c>
      <c r="AF978" s="124" t="str">
        <f t="shared" si="172"/>
        <v/>
      </c>
      <c r="AG978" s="101" t="str">
        <f t="shared" si="173"/>
        <v>9606 6056I - BARRICADES SIGNS AND TRAFFIC H</v>
      </c>
      <c r="AH978" s="101" t="str">
        <f t="shared" si="174"/>
        <v>340064 - Felix G. Ortiz Rosado</v>
      </c>
      <c r="AI978" s="102" t="str">
        <f t="shared" si="175"/>
        <v>WILLIAM PERSINGER WTX TC</v>
      </c>
    </row>
    <row r="979" spans="1:35" ht="15.75" x14ac:dyDescent="0.25">
      <c r="A979" s="153">
        <v>603897</v>
      </c>
      <c r="B979" s="153" t="s">
        <v>2687</v>
      </c>
      <c r="C979" s="153" t="s">
        <v>109</v>
      </c>
      <c r="D979" s="153" t="s">
        <v>124</v>
      </c>
      <c r="E979" s="153" t="s">
        <v>125</v>
      </c>
      <c r="F979" s="153" t="s">
        <v>53</v>
      </c>
      <c r="G979" s="153" t="s">
        <v>54</v>
      </c>
      <c r="H979" s="153" t="s">
        <v>558</v>
      </c>
      <c r="I979" s="153">
        <v>2</v>
      </c>
      <c r="J979" s="154">
        <v>45789</v>
      </c>
      <c r="K979" s="153" t="s">
        <v>91</v>
      </c>
      <c r="L979" s="153"/>
      <c r="M979" s="153"/>
      <c r="N979" s="153"/>
      <c r="O979" s="153" t="s">
        <v>109</v>
      </c>
      <c r="P979" s="153" t="s">
        <v>2688</v>
      </c>
      <c r="Q979" s="153"/>
      <c r="R979" s="153" t="s">
        <v>50</v>
      </c>
      <c r="S979" s="153" t="s">
        <v>109</v>
      </c>
      <c r="T979" s="153" t="s">
        <v>2689</v>
      </c>
      <c r="U979" s="140"/>
      <c r="V979" s="140"/>
      <c r="W979" s="140"/>
      <c r="X979" s="97" t="str">
        <f t="shared" si="165"/>
        <v>2024-024 - Tarrant CS Intersection Improv</v>
      </c>
      <c r="Y979" s="97" t="str">
        <f>IFERROR(VLOOKUP($D979,PM!$A:$H,2,FALSE),"")</f>
        <v>Bikhyat Adhikari</v>
      </c>
      <c r="Z979" s="98">
        <f t="shared" si="166"/>
        <v>45789</v>
      </c>
      <c r="AA979" s="98" t="str">
        <f t="shared" si="167"/>
        <v>Monday</v>
      </c>
      <c r="AB979" s="99" t="str">
        <f t="shared" si="168"/>
        <v>05/14/2025 11:26 AM</v>
      </c>
      <c r="AC979" s="100">
        <f t="shared" si="169"/>
        <v>45791.685972222222</v>
      </c>
      <c r="AD979" s="100" t="str">
        <f t="shared" si="170"/>
        <v>Approved On Time</v>
      </c>
      <c r="AE979" s="101">
        <f t="shared" si="171"/>
        <v>2</v>
      </c>
      <c r="AF979" s="124" t="str">
        <f t="shared" si="172"/>
        <v/>
      </c>
      <c r="AG979" s="101" t="str">
        <f t="shared" si="173"/>
        <v>9000 100A - PROJECT MANAGER ENGINEER</v>
      </c>
      <c r="AH979" s="101" t="str">
        <f t="shared" si="174"/>
        <v>210053 - Jared K. Ruhrup</v>
      </c>
      <c r="AI979" s="102" t="str">
        <f t="shared" si="175"/>
        <v/>
      </c>
    </row>
    <row r="980" spans="1:35" ht="15.75" x14ac:dyDescent="0.25">
      <c r="A980" s="153">
        <v>603898</v>
      </c>
      <c r="B980" s="153" t="s">
        <v>2687</v>
      </c>
      <c r="C980" s="153" t="s">
        <v>109</v>
      </c>
      <c r="D980" s="153" t="s">
        <v>124</v>
      </c>
      <c r="E980" s="153" t="s">
        <v>125</v>
      </c>
      <c r="F980" s="153" t="s">
        <v>53</v>
      </c>
      <c r="G980" s="153" t="s">
        <v>54</v>
      </c>
      <c r="H980" s="153" t="s">
        <v>558</v>
      </c>
      <c r="I980" s="153">
        <v>2</v>
      </c>
      <c r="J980" s="154">
        <v>45790</v>
      </c>
      <c r="K980" s="153" t="s">
        <v>91</v>
      </c>
      <c r="L980" s="153"/>
      <c r="M980" s="153"/>
      <c r="N980" s="153"/>
      <c r="O980" s="153" t="s">
        <v>109</v>
      </c>
      <c r="P980" s="153" t="s">
        <v>2688</v>
      </c>
      <c r="Q980" s="153"/>
      <c r="R980" s="153" t="s">
        <v>50</v>
      </c>
      <c r="S980" s="153" t="s">
        <v>109</v>
      </c>
      <c r="T980" s="153" t="s">
        <v>2690</v>
      </c>
      <c r="U980" s="140"/>
      <c r="V980" s="140"/>
      <c r="W980" s="140"/>
      <c r="X980" s="97" t="str">
        <f t="shared" si="165"/>
        <v>2024-024 - Tarrant CS Intersection Improv</v>
      </c>
      <c r="Y980" s="97" t="str">
        <f>IFERROR(VLOOKUP($D980,PM!$A:$H,2,FALSE),"")</f>
        <v>Bikhyat Adhikari</v>
      </c>
      <c r="Z980" s="98">
        <f t="shared" si="166"/>
        <v>45790</v>
      </c>
      <c r="AA980" s="98" t="str">
        <f t="shared" si="167"/>
        <v>Tuesday</v>
      </c>
      <c r="AB980" s="99" t="str">
        <f t="shared" si="168"/>
        <v>05/14/2025 11:26 AM</v>
      </c>
      <c r="AC980" s="100">
        <f t="shared" si="169"/>
        <v>45791.685972222222</v>
      </c>
      <c r="AD980" s="100" t="str">
        <f t="shared" si="170"/>
        <v>Approved On Time</v>
      </c>
      <c r="AE980" s="101">
        <f t="shared" si="171"/>
        <v>2</v>
      </c>
      <c r="AF980" s="124" t="str">
        <f t="shared" si="172"/>
        <v/>
      </c>
      <c r="AG980" s="101" t="str">
        <f t="shared" si="173"/>
        <v>9000 100A - PROJECT MANAGER ENGINEER</v>
      </c>
      <c r="AH980" s="101" t="str">
        <f t="shared" si="174"/>
        <v>210053 - Jared K. Ruhrup</v>
      </c>
      <c r="AI980" s="102" t="str">
        <f t="shared" si="175"/>
        <v/>
      </c>
    </row>
    <row r="981" spans="1:35" ht="15.75" x14ac:dyDescent="0.25">
      <c r="A981" s="153">
        <v>603899</v>
      </c>
      <c r="B981" s="153" t="s">
        <v>2687</v>
      </c>
      <c r="C981" s="153" t="s">
        <v>109</v>
      </c>
      <c r="D981" s="153" t="s">
        <v>124</v>
      </c>
      <c r="E981" s="153" t="s">
        <v>125</v>
      </c>
      <c r="F981" s="153" t="s">
        <v>53</v>
      </c>
      <c r="G981" s="153" t="s">
        <v>54</v>
      </c>
      <c r="H981" s="153" t="s">
        <v>558</v>
      </c>
      <c r="I981" s="153">
        <v>2</v>
      </c>
      <c r="J981" s="154">
        <v>45791</v>
      </c>
      <c r="K981" s="153" t="s">
        <v>91</v>
      </c>
      <c r="L981" s="153"/>
      <c r="M981" s="153"/>
      <c r="N981" s="153"/>
      <c r="O981" s="153" t="s">
        <v>109</v>
      </c>
      <c r="P981" s="153" t="s">
        <v>2688</v>
      </c>
      <c r="Q981" s="153"/>
      <c r="R981" s="153" t="s">
        <v>50</v>
      </c>
      <c r="S981" s="153" t="s">
        <v>109</v>
      </c>
      <c r="T981" s="153" t="s">
        <v>2691</v>
      </c>
      <c r="U981" s="140"/>
      <c r="V981" s="140"/>
      <c r="W981" s="140"/>
      <c r="X981" s="97" t="str">
        <f t="shared" si="165"/>
        <v>2024-024 - Tarrant CS Intersection Improv</v>
      </c>
      <c r="Y981" s="97" t="str">
        <f>IFERROR(VLOOKUP($D981,PM!$A:$H,2,FALSE),"")</f>
        <v>Bikhyat Adhikari</v>
      </c>
      <c r="Z981" s="98">
        <f t="shared" si="166"/>
        <v>45791</v>
      </c>
      <c r="AA981" s="98" t="str">
        <f t="shared" si="167"/>
        <v>Wednesday</v>
      </c>
      <c r="AB981" s="99" t="str">
        <f t="shared" si="168"/>
        <v>05/14/2025 11:26 AM</v>
      </c>
      <c r="AC981" s="100">
        <f t="shared" si="169"/>
        <v>45791.685972222222</v>
      </c>
      <c r="AD981" s="100" t="str">
        <f t="shared" si="170"/>
        <v>Approved On Time</v>
      </c>
      <c r="AE981" s="101">
        <f t="shared" si="171"/>
        <v>2</v>
      </c>
      <c r="AF981" s="124" t="str">
        <f t="shared" si="172"/>
        <v/>
      </c>
      <c r="AG981" s="101" t="str">
        <f t="shared" si="173"/>
        <v>9000 100A - PROJECT MANAGER ENGINEER</v>
      </c>
      <c r="AH981" s="101" t="str">
        <f t="shared" si="174"/>
        <v>210053 - Jared K. Ruhrup</v>
      </c>
      <c r="AI981" s="102" t="str">
        <f t="shared" si="175"/>
        <v/>
      </c>
    </row>
    <row r="982" spans="1:35" ht="15.75" x14ac:dyDescent="0.25">
      <c r="A982" s="153">
        <v>603900</v>
      </c>
      <c r="B982" s="153" t="s">
        <v>2687</v>
      </c>
      <c r="C982" s="153" t="s">
        <v>109</v>
      </c>
      <c r="D982" s="153" t="s">
        <v>124</v>
      </c>
      <c r="E982" s="153" t="s">
        <v>125</v>
      </c>
      <c r="F982" s="153" t="s">
        <v>53</v>
      </c>
      <c r="G982" s="153" t="s">
        <v>54</v>
      </c>
      <c r="H982" s="153" t="s">
        <v>558</v>
      </c>
      <c r="I982" s="153">
        <v>2</v>
      </c>
      <c r="J982" s="154">
        <v>45792</v>
      </c>
      <c r="K982" s="153" t="s">
        <v>91</v>
      </c>
      <c r="L982" s="153"/>
      <c r="M982" s="153"/>
      <c r="N982" s="153"/>
      <c r="O982" s="153" t="s">
        <v>109</v>
      </c>
      <c r="P982" s="153" t="s">
        <v>2688</v>
      </c>
      <c r="Q982" s="153"/>
      <c r="R982" s="153" t="s">
        <v>50</v>
      </c>
      <c r="S982" s="153" t="s">
        <v>109</v>
      </c>
      <c r="T982" s="153" t="s">
        <v>2692</v>
      </c>
      <c r="U982" s="140"/>
      <c r="V982" s="140"/>
      <c r="W982" s="140"/>
      <c r="X982" s="97" t="str">
        <f t="shared" si="165"/>
        <v>2024-024 - Tarrant CS Intersection Improv</v>
      </c>
      <c r="Y982" s="97" t="str">
        <f>IFERROR(VLOOKUP($D982,PM!$A:$H,2,FALSE),"")</f>
        <v>Bikhyat Adhikari</v>
      </c>
      <c r="Z982" s="98">
        <f t="shared" si="166"/>
        <v>45792</v>
      </c>
      <c r="AA982" s="98" t="str">
        <f t="shared" si="167"/>
        <v>Thursday</v>
      </c>
      <c r="AB982" s="99" t="str">
        <f t="shared" si="168"/>
        <v>05/14/2025 11:26 AM</v>
      </c>
      <c r="AC982" s="100">
        <f t="shared" si="169"/>
        <v>45791.685972222222</v>
      </c>
      <c r="AD982" s="100" t="str">
        <f t="shared" si="170"/>
        <v>Approved On Time</v>
      </c>
      <c r="AE982" s="101">
        <f t="shared" si="171"/>
        <v>2</v>
      </c>
      <c r="AF982" s="124" t="str">
        <f t="shared" si="172"/>
        <v/>
      </c>
      <c r="AG982" s="101" t="str">
        <f t="shared" si="173"/>
        <v>9000 100A - PROJECT MANAGER ENGINEER</v>
      </c>
      <c r="AH982" s="101" t="str">
        <f t="shared" si="174"/>
        <v>210053 - Jared K. Ruhrup</v>
      </c>
      <c r="AI982" s="102" t="str">
        <f t="shared" si="175"/>
        <v/>
      </c>
    </row>
    <row r="983" spans="1:35" ht="15.75" x14ac:dyDescent="0.25">
      <c r="A983" s="153">
        <v>603901</v>
      </c>
      <c r="B983" s="153" t="s">
        <v>2687</v>
      </c>
      <c r="C983" s="153" t="s">
        <v>109</v>
      </c>
      <c r="D983" s="153" t="s">
        <v>124</v>
      </c>
      <c r="E983" s="153" t="s">
        <v>125</v>
      </c>
      <c r="F983" s="153" t="s">
        <v>53</v>
      </c>
      <c r="G983" s="153" t="s">
        <v>54</v>
      </c>
      <c r="H983" s="153" t="s">
        <v>558</v>
      </c>
      <c r="I983" s="153">
        <v>2</v>
      </c>
      <c r="J983" s="154">
        <v>45793</v>
      </c>
      <c r="K983" s="153" t="s">
        <v>91</v>
      </c>
      <c r="L983" s="153"/>
      <c r="M983" s="153"/>
      <c r="N983" s="153"/>
      <c r="O983" s="153" t="s">
        <v>109</v>
      </c>
      <c r="P983" s="153" t="s">
        <v>2688</v>
      </c>
      <c r="Q983" s="153"/>
      <c r="R983" s="153" t="s">
        <v>50</v>
      </c>
      <c r="S983" s="153" t="s">
        <v>109</v>
      </c>
      <c r="T983" s="153" t="s">
        <v>2693</v>
      </c>
      <c r="U983" s="140"/>
      <c r="V983" s="140"/>
      <c r="W983" s="140"/>
      <c r="X983" s="97" t="str">
        <f t="shared" si="165"/>
        <v>2024-024 - Tarrant CS Intersection Improv</v>
      </c>
      <c r="Y983" s="97" t="str">
        <f>IFERROR(VLOOKUP($D983,PM!$A:$H,2,FALSE),"")</f>
        <v>Bikhyat Adhikari</v>
      </c>
      <c r="Z983" s="98">
        <f t="shared" si="166"/>
        <v>45793</v>
      </c>
      <c r="AA983" s="98" t="str">
        <f t="shared" si="167"/>
        <v>Friday</v>
      </c>
      <c r="AB983" s="99" t="str">
        <f t="shared" si="168"/>
        <v>05/14/2025 11:26 AM</v>
      </c>
      <c r="AC983" s="100">
        <f t="shared" si="169"/>
        <v>45791.685972222222</v>
      </c>
      <c r="AD983" s="100" t="str">
        <f t="shared" si="170"/>
        <v>Approved On Time</v>
      </c>
      <c r="AE983" s="101">
        <f t="shared" si="171"/>
        <v>2</v>
      </c>
      <c r="AF983" s="124" t="str">
        <f t="shared" si="172"/>
        <v/>
      </c>
      <c r="AG983" s="101" t="str">
        <f t="shared" si="173"/>
        <v>9000 100A - PROJECT MANAGER ENGINEER</v>
      </c>
      <c r="AH983" s="101" t="str">
        <f t="shared" si="174"/>
        <v>210053 - Jared K. Ruhrup</v>
      </c>
      <c r="AI983" s="102" t="str">
        <f t="shared" si="175"/>
        <v/>
      </c>
    </row>
    <row r="984" spans="1:35" ht="15.75" x14ac:dyDescent="0.25">
      <c r="A984" s="153">
        <v>603902</v>
      </c>
      <c r="B984" s="153" t="s">
        <v>2687</v>
      </c>
      <c r="C984" s="153" t="s">
        <v>109</v>
      </c>
      <c r="D984" s="153" t="s">
        <v>110</v>
      </c>
      <c r="E984" s="153" t="s">
        <v>111</v>
      </c>
      <c r="F984" s="153" t="s">
        <v>53</v>
      </c>
      <c r="G984" s="153" t="s">
        <v>54</v>
      </c>
      <c r="H984" s="153" t="s">
        <v>558</v>
      </c>
      <c r="I984" s="153">
        <v>2</v>
      </c>
      <c r="J984" s="154">
        <v>45792</v>
      </c>
      <c r="K984" s="153" t="s">
        <v>91</v>
      </c>
      <c r="L984" s="153"/>
      <c r="M984" s="153"/>
      <c r="N984" s="153"/>
      <c r="O984" s="153" t="s">
        <v>109</v>
      </c>
      <c r="P984" s="153" t="s">
        <v>2688</v>
      </c>
      <c r="Q984" s="153"/>
      <c r="R984" s="153" t="s">
        <v>50</v>
      </c>
      <c r="S984" s="153" t="s">
        <v>109</v>
      </c>
      <c r="T984" s="153" t="s">
        <v>2694</v>
      </c>
      <c r="U984" s="140"/>
      <c r="V984" s="140"/>
      <c r="W984" s="140"/>
      <c r="X984" s="97" t="str">
        <f t="shared" si="165"/>
        <v>2024-019 - Tarrant VA Bridge Rehab</v>
      </c>
      <c r="Y984" s="97" t="str">
        <f>IFERROR(VLOOKUP($D984,PM!$A:$H,2,FALSE),"")</f>
        <v>Bikhyat Adhikari</v>
      </c>
      <c r="Z984" s="98">
        <f t="shared" si="166"/>
        <v>45792</v>
      </c>
      <c r="AA984" s="98" t="str">
        <f t="shared" si="167"/>
        <v>Thursday</v>
      </c>
      <c r="AB984" s="99" t="str">
        <f t="shared" si="168"/>
        <v>05/14/2025 11:26 AM</v>
      </c>
      <c r="AC984" s="100">
        <f t="shared" si="169"/>
        <v>45791.685810185183</v>
      </c>
      <c r="AD984" s="100" t="str">
        <f t="shared" si="170"/>
        <v>Approved On Time</v>
      </c>
      <c r="AE984" s="101">
        <f t="shared" si="171"/>
        <v>2</v>
      </c>
      <c r="AF984" s="124" t="str">
        <f t="shared" si="172"/>
        <v/>
      </c>
      <c r="AG984" s="101" t="str">
        <f t="shared" si="173"/>
        <v>9000 100A - PROJECT MANAGER ENGINEER</v>
      </c>
      <c r="AH984" s="101" t="str">
        <f t="shared" si="174"/>
        <v>210053 - Jared K. Ruhrup</v>
      </c>
      <c r="AI984" s="102" t="str">
        <f t="shared" si="175"/>
        <v/>
      </c>
    </row>
    <row r="985" spans="1:35" ht="15.75" x14ac:dyDescent="0.25">
      <c r="A985" s="153">
        <v>603903</v>
      </c>
      <c r="B985" s="153" t="s">
        <v>2687</v>
      </c>
      <c r="C985" s="153" t="s">
        <v>109</v>
      </c>
      <c r="D985" s="153" t="s">
        <v>110</v>
      </c>
      <c r="E985" s="153" t="s">
        <v>111</v>
      </c>
      <c r="F985" s="153" t="s">
        <v>53</v>
      </c>
      <c r="G985" s="153" t="s">
        <v>54</v>
      </c>
      <c r="H985" s="153" t="s">
        <v>558</v>
      </c>
      <c r="I985" s="153">
        <v>3</v>
      </c>
      <c r="J985" s="154">
        <v>45789</v>
      </c>
      <c r="K985" s="153" t="s">
        <v>91</v>
      </c>
      <c r="L985" s="153"/>
      <c r="M985" s="153"/>
      <c r="N985" s="153"/>
      <c r="O985" s="153" t="s">
        <v>109</v>
      </c>
      <c r="P985" s="153" t="s">
        <v>2688</v>
      </c>
      <c r="Q985" s="153"/>
      <c r="R985" s="153" t="s">
        <v>50</v>
      </c>
      <c r="S985" s="153" t="s">
        <v>109</v>
      </c>
      <c r="T985" s="153" t="s">
        <v>2695</v>
      </c>
      <c r="U985" s="140"/>
      <c r="V985" s="140"/>
      <c r="W985" s="140"/>
      <c r="X985" s="97" t="str">
        <f t="shared" si="165"/>
        <v>2024-019 - Tarrant VA Bridge Rehab</v>
      </c>
      <c r="Y985" s="97" t="str">
        <f>IFERROR(VLOOKUP($D985,PM!$A:$H,2,FALSE),"")</f>
        <v>Bikhyat Adhikari</v>
      </c>
      <c r="Z985" s="98">
        <f t="shared" si="166"/>
        <v>45789</v>
      </c>
      <c r="AA985" s="98" t="str">
        <f t="shared" si="167"/>
        <v>Monday</v>
      </c>
      <c r="AB985" s="99" t="str">
        <f t="shared" si="168"/>
        <v>05/14/2025 11:26 AM</v>
      </c>
      <c r="AC985" s="100">
        <f t="shared" si="169"/>
        <v>45791.685810185183</v>
      </c>
      <c r="AD985" s="100" t="str">
        <f t="shared" si="170"/>
        <v>Approved On Time</v>
      </c>
      <c r="AE985" s="101">
        <f t="shared" si="171"/>
        <v>3</v>
      </c>
      <c r="AF985" s="124" t="str">
        <f t="shared" si="172"/>
        <v/>
      </c>
      <c r="AG985" s="101" t="str">
        <f t="shared" si="173"/>
        <v>9000 100A - PROJECT MANAGER ENGINEER</v>
      </c>
      <c r="AH985" s="101" t="str">
        <f t="shared" si="174"/>
        <v>210053 - Jared K. Ruhrup</v>
      </c>
      <c r="AI985" s="102" t="str">
        <f t="shared" si="175"/>
        <v/>
      </c>
    </row>
    <row r="986" spans="1:35" ht="15.75" x14ac:dyDescent="0.25">
      <c r="A986" s="153">
        <v>603905</v>
      </c>
      <c r="B986" s="153" t="s">
        <v>2687</v>
      </c>
      <c r="C986" s="153" t="s">
        <v>109</v>
      </c>
      <c r="D986" s="153" t="s">
        <v>110</v>
      </c>
      <c r="E986" s="153" t="s">
        <v>111</v>
      </c>
      <c r="F986" s="153" t="s">
        <v>53</v>
      </c>
      <c r="G986" s="153" t="s">
        <v>54</v>
      </c>
      <c r="H986" s="153" t="s">
        <v>558</v>
      </c>
      <c r="I986" s="153">
        <v>3</v>
      </c>
      <c r="J986" s="154">
        <v>45790</v>
      </c>
      <c r="K986" s="153" t="s">
        <v>91</v>
      </c>
      <c r="L986" s="153"/>
      <c r="M986" s="153"/>
      <c r="N986" s="153"/>
      <c r="O986" s="153" t="s">
        <v>109</v>
      </c>
      <c r="P986" s="153" t="s">
        <v>2688</v>
      </c>
      <c r="Q986" s="153"/>
      <c r="R986" s="153" t="s">
        <v>50</v>
      </c>
      <c r="S986" s="153" t="s">
        <v>109</v>
      </c>
      <c r="T986" s="153" t="s">
        <v>2696</v>
      </c>
      <c r="U986" s="140"/>
      <c r="V986" s="140"/>
      <c r="W986" s="140"/>
      <c r="X986" s="97" t="str">
        <f t="shared" si="165"/>
        <v>2024-019 - Tarrant VA Bridge Rehab</v>
      </c>
      <c r="Y986" s="97" t="str">
        <f>IFERROR(VLOOKUP($D986,PM!$A:$H,2,FALSE),"")</f>
        <v>Bikhyat Adhikari</v>
      </c>
      <c r="Z986" s="98">
        <f t="shared" si="166"/>
        <v>45790</v>
      </c>
      <c r="AA986" s="98" t="str">
        <f t="shared" si="167"/>
        <v>Tuesday</v>
      </c>
      <c r="AB986" s="99" t="str">
        <f t="shared" si="168"/>
        <v>05/14/2025 11:26 AM</v>
      </c>
      <c r="AC986" s="100">
        <f t="shared" si="169"/>
        <v>45791.685810185183</v>
      </c>
      <c r="AD986" s="100" t="str">
        <f t="shared" si="170"/>
        <v>Approved On Time</v>
      </c>
      <c r="AE986" s="101">
        <f t="shared" si="171"/>
        <v>3</v>
      </c>
      <c r="AF986" s="124" t="str">
        <f t="shared" si="172"/>
        <v/>
      </c>
      <c r="AG986" s="101" t="str">
        <f t="shared" si="173"/>
        <v>9000 100A - PROJECT MANAGER ENGINEER</v>
      </c>
      <c r="AH986" s="101" t="str">
        <f t="shared" si="174"/>
        <v>210053 - Jared K. Ruhrup</v>
      </c>
      <c r="AI986" s="102" t="str">
        <f t="shared" si="175"/>
        <v/>
      </c>
    </row>
    <row r="987" spans="1:35" ht="15.75" x14ac:dyDescent="0.25">
      <c r="A987" s="153">
        <v>603907</v>
      </c>
      <c r="B987" s="153" t="s">
        <v>2687</v>
      </c>
      <c r="C987" s="153" t="s">
        <v>109</v>
      </c>
      <c r="D987" s="153" t="s">
        <v>110</v>
      </c>
      <c r="E987" s="153" t="s">
        <v>111</v>
      </c>
      <c r="F987" s="153" t="s">
        <v>53</v>
      </c>
      <c r="G987" s="153" t="s">
        <v>54</v>
      </c>
      <c r="H987" s="153" t="s">
        <v>558</v>
      </c>
      <c r="I987" s="153">
        <v>3</v>
      </c>
      <c r="J987" s="154">
        <v>45791</v>
      </c>
      <c r="K987" s="153" t="s">
        <v>91</v>
      </c>
      <c r="L987" s="153"/>
      <c r="M987" s="153"/>
      <c r="N987" s="153"/>
      <c r="O987" s="153" t="s">
        <v>109</v>
      </c>
      <c r="P987" s="153" t="s">
        <v>2688</v>
      </c>
      <c r="Q987" s="153"/>
      <c r="R987" s="153" t="s">
        <v>50</v>
      </c>
      <c r="S987" s="153" t="s">
        <v>109</v>
      </c>
      <c r="T987" s="153" t="s">
        <v>2697</v>
      </c>
      <c r="U987" s="140"/>
      <c r="V987" s="140"/>
      <c r="W987" s="140"/>
      <c r="X987" s="97" t="str">
        <f t="shared" si="165"/>
        <v>2024-019 - Tarrant VA Bridge Rehab</v>
      </c>
      <c r="Y987" s="97" t="str">
        <f>IFERROR(VLOOKUP($D987,PM!$A:$H,2,FALSE),"")</f>
        <v>Bikhyat Adhikari</v>
      </c>
      <c r="Z987" s="98">
        <f t="shared" si="166"/>
        <v>45791</v>
      </c>
      <c r="AA987" s="98" t="str">
        <f t="shared" si="167"/>
        <v>Wednesday</v>
      </c>
      <c r="AB987" s="99" t="str">
        <f t="shared" si="168"/>
        <v>05/14/2025 11:26 AM</v>
      </c>
      <c r="AC987" s="100">
        <f t="shared" si="169"/>
        <v>45791.685810185183</v>
      </c>
      <c r="AD987" s="100" t="str">
        <f t="shared" si="170"/>
        <v>Approved On Time</v>
      </c>
      <c r="AE987" s="101">
        <f t="shared" si="171"/>
        <v>3</v>
      </c>
      <c r="AF987" s="124" t="str">
        <f t="shared" si="172"/>
        <v/>
      </c>
      <c r="AG987" s="101" t="str">
        <f t="shared" si="173"/>
        <v>9000 100A - PROJECT MANAGER ENGINEER</v>
      </c>
      <c r="AH987" s="101" t="str">
        <f t="shared" si="174"/>
        <v>210053 - Jared K. Ruhrup</v>
      </c>
      <c r="AI987" s="102" t="str">
        <f t="shared" si="175"/>
        <v/>
      </c>
    </row>
    <row r="988" spans="1:35" ht="15.75" x14ac:dyDescent="0.25">
      <c r="A988" s="153">
        <v>603904</v>
      </c>
      <c r="B988" s="153" t="s">
        <v>2687</v>
      </c>
      <c r="C988" s="153" t="s">
        <v>109</v>
      </c>
      <c r="D988" s="153" t="s">
        <v>122</v>
      </c>
      <c r="E988" s="153" t="s">
        <v>123</v>
      </c>
      <c r="F988" s="153" t="s">
        <v>53</v>
      </c>
      <c r="G988" s="153" t="s">
        <v>54</v>
      </c>
      <c r="H988" s="153" t="s">
        <v>558</v>
      </c>
      <c r="I988" s="153">
        <v>3</v>
      </c>
      <c r="J988" s="154">
        <v>45789</v>
      </c>
      <c r="K988" s="153" t="s">
        <v>91</v>
      </c>
      <c r="L988" s="153"/>
      <c r="M988" s="153"/>
      <c r="N988" s="153"/>
      <c r="O988" s="153" t="s">
        <v>109</v>
      </c>
      <c r="P988" s="153" t="s">
        <v>2688</v>
      </c>
      <c r="Q988" s="153"/>
      <c r="R988" s="153" t="s">
        <v>50</v>
      </c>
      <c r="S988" s="153" t="s">
        <v>109</v>
      </c>
      <c r="T988" s="153" t="s">
        <v>2698</v>
      </c>
      <c r="U988" s="140"/>
      <c r="V988" s="140"/>
      <c r="W988" s="140"/>
      <c r="X988" s="97" t="str">
        <f t="shared" si="165"/>
        <v>2024-023 - Tarrant Riverside Bridge Rehab</v>
      </c>
      <c r="Y988" s="97" t="str">
        <f>IFERROR(VLOOKUP($D988,PM!$A:$H,2,FALSE),"")</f>
        <v>Bikhyat Adhikari</v>
      </c>
      <c r="Z988" s="98">
        <f t="shared" si="166"/>
        <v>45789</v>
      </c>
      <c r="AA988" s="98" t="str">
        <f t="shared" si="167"/>
        <v>Monday</v>
      </c>
      <c r="AB988" s="99" t="str">
        <f t="shared" si="168"/>
        <v>05/14/2025 11:26 AM</v>
      </c>
      <c r="AC988" s="100">
        <f t="shared" si="169"/>
        <v>45791.685891203706</v>
      </c>
      <c r="AD988" s="100" t="str">
        <f t="shared" si="170"/>
        <v>Approved On Time</v>
      </c>
      <c r="AE988" s="101">
        <f t="shared" si="171"/>
        <v>3</v>
      </c>
      <c r="AF988" s="124" t="str">
        <f t="shared" si="172"/>
        <v/>
      </c>
      <c r="AG988" s="101" t="str">
        <f t="shared" si="173"/>
        <v>9000 100A - PROJECT MANAGER ENGINEER</v>
      </c>
      <c r="AH988" s="101" t="str">
        <f t="shared" si="174"/>
        <v>210053 - Jared K. Ruhrup</v>
      </c>
      <c r="AI988" s="102" t="str">
        <f t="shared" si="175"/>
        <v/>
      </c>
    </row>
    <row r="989" spans="1:35" ht="15.75" x14ac:dyDescent="0.25">
      <c r="A989" s="153">
        <v>603906</v>
      </c>
      <c r="B989" s="153" t="s">
        <v>2687</v>
      </c>
      <c r="C989" s="153" t="s">
        <v>109</v>
      </c>
      <c r="D989" s="153" t="s">
        <v>122</v>
      </c>
      <c r="E989" s="153" t="s">
        <v>123</v>
      </c>
      <c r="F989" s="153" t="s">
        <v>53</v>
      </c>
      <c r="G989" s="153" t="s">
        <v>54</v>
      </c>
      <c r="H989" s="153" t="s">
        <v>558</v>
      </c>
      <c r="I989" s="153">
        <v>3</v>
      </c>
      <c r="J989" s="154">
        <v>45790</v>
      </c>
      <c r="K989" s="153" t="s">
        <v>91</v>
      </c>
      <c r="L989" s="153"/>
      <c r="M989" s="153"/>
      <c r="N989" s="153"/>
      <c r="O989" s="153" t="s">
        <v>109</v>
      </c>
      <c r="P989" s="153" t="s">
        <v>2688</v>
      </c>
      <c r="Q989" s="153"/>
      <c r="R989" s="153" t="s">
        <v>50</v>
      </c>
      <c r="S989" s="153" t="s">
        <v>109</v>
      </c>
      <c r="T989" s="153" t="s">
        <v>2699</v>
      </c>
      <c r="U989" s="140"/>
      <c r="V989" s="140"/>
      <c r="W989" s="140"/>
      <c r="X989" s="97" t="str">
        <f t="shared" si="165"/>
        <v>2024-023 - Tarrant Riverside Bridge Rehab</v>
      </c>
      <c r="Y989" s="97" t="str">
        <f>IFERROR(VLOOKUP($D989,PM!$A:$H,2,FALSE),"")</f>
        <v>Bikhyat Adhikari</v>
      </c>
      <c r="Z989" s="98">
        <f t="shared" si="166"/>
        <v>45790</v>
      </c>
      <c r="AA989" s="98" t="str">
        <f t="shared" si="167"/>
        <v>Tuesday</v>
      </c>
      <c r="AB989" s="99" t="str">
        <f t="shared" si="168"/>
        <v>05/14/2025 11:26 AM</v>
      </c>
      <c r="AC989" s="100">
        <f t="shared" si="169"/>
        <v>45791.685891203706</v>
      </c>
      <c r="AD989" s="100" t="str">
        <f t="shared" si="170"/>
        <v>Approved On Time</v>
      </c>
      <c r="AE989" s="101">
        <f t="shared" si="171"/>
        <v>3</v>
      </c>
      <c r="AF989" s="124" t="str">
        <f t="shared" si="172"/>
        <v/>
      </c>
      <c r="AG989" s="101" t="str">
        <f t="shared" si="173"/>
        <v>9000 100A - PROJECT MANAGER ENGINEER</v>
      </c>
      <c r="AH989" s="101" t="str">
        <f t="shared" si="174"/>
        <v>210053 - Jared K. Ruhrup</v>
      </c>
      <c r="AI989" s="102" t="str">
        <f t="shared" si="175"/>
        <v/>
      </c>
    </row>
    <row r="990" spans="1:35" ht="15.75" x14ac:dyDescent="0.25">
      <c r="A990" s="153">
        <v>603908</v>
      </c>
      <c r="B990" s="153" t="s">
        <v>2687</v>
      </c>
      <c r="C990" s="153" t="s">
        <v>109</v>
      </c>
      <c r="D990" s="153" t="s">
        <v>122</v>
      </c>
      <c r="E990" s="153" t="s">
        <v>123</v>
      </c>
      <c r="F990" s="153" t="s">
        <v>53</v>
      </c>
      <c r="G990" s="153" t="s">
        <v>54</v>
      </c>
      <c r="H990" s="153" t="s">
        <v>558</v>
      </c>
      <c r="I990" s="153">
        <v>3</v>
      </c>
      <c r="J990" s="154">
        <v>45791</v>
      </c>
      <c r="K990" s="153" t="s">
        <v>91</v>
      </c>
      <c r="L990" s="153"/>
      <c r="M990" s="153"/>
      <c r="N990" s="153"/>
      <c r="O990" s="153" t="s">
        <v>109</v>
      </c>
      <c r="P990" s="153" t="s">
        <v>2688</v>
      </c>
      <c r="Q990" s="153"/>
      <c r="R990" s="153" t="s">
        <v>50</v>
      </c>
      <c r="S990" s="153" t="s">
        <v>109</v>
      </c>
      <c r="T990" s="153" t="s">
        <v>2700</v>
      </c>
      <c r="U990" s="140"/>
      <c r="V990" s="140"/>
      <c r="W990" s="140"/>
      <c r="X990" s="97" t="str">
        <f t="shared" si="165"/>
        <v>2024-023 - Tarrant Riverside Bridge Rehab</v>
      </c>
      <c r="Y990" s="97" t="str">
        <f>IFERROR(VLOOKUP($D990,PM!$A:$H,2,FALSE),"")</f>
        <v>Bikhyat Adhikari</v>
      </c>
      <c r="Z990" s="98">
        <f t="shared" si="166"/>
        <v>45791</v>
      </c>
      <c r="AA990" s="98" t="str">
        <f t="shared" si="167"/>
        <v>Wednesday</v>
      </c>
      <c r="AB990" s="99" t="str">
        <f t="shared" si="168"/>
        <v>05/14/2025 11:26 AM</v>
      </c>
      <c r="AC990" s="100">
        <f t="shared" si="169"/>
        <v>45791.685891203706</v>
      </c>
      <c r="AD990" s="100" t="str">
        <f t="shared" si="170"/>
        <v>Approved On Time</v>
      </c>
      <c r="AE990" s="101">
        <f t="shared" si="171"/>
        <v>3</v>
      </c>
      <c r="AF990" s="124" t="str">
        <f t="shared" si="172"/>
        <v/>
      </c>
      <c r="AG990" s="101" t="str">
        <f t="shared" si="173"/>
        <v>9000 100A - PROJECT MANAGER ENGINEER</v>
      </c>
      <c r="AH990" s="101" t="str">
        <f t="shared" si="174"/>
        <v>210053 - Jared K. Ruhrup</v>
      </c>
      <c r="AI990" s="102" t="str">
        <f t="shared" si="175"/>
        <v/>
      </c>
    </row>
    <row r="991" spans="1:35" ht="15.75" x14ac:dyDescent="0.25">
      <c r="A991" s="153">
        <v>603910</v>
      </c>
      <c r="B991" s="153" t="s">
        <v>2687</v>
      </c>
      <c r="C991" s="153" t="s">
        <v>109</v>
      </c>
      <c r="D991" s="153" t="s">
        <v>122</v>
      </c>
      <c r="E991" s="153" t="s">
        <v>123</v>
      </c>
      <c r="F991" s="153" t="s">
        <v>53</v>
      </c>
      <c r="G991" s="153" t="s">
        <v>54</v>
      </c>
      <c r="H991" s="153" t="s">
        <v>558</v>
      </c>
      <c r="I991" s="153">
        <v>6</v>
      </c>
      <c r="J991" s="154">
        <v>45793</v>
      </c>
      <c r="K991" s="153" t="s">
        <v>91</v>
      </c>
      <c r="L991" s="153"/>
      <c r="M991" s="153"/>
      <c r="N991" s="153"/>
      <c r="O991" s="153" t="s">
        <v>109</v>
      </c>
      <c r="P991" s="153" t="s">
        <v>2701</v>
      </c>
      <c r="Q991" s="153"/>
      <c r="R991" s="153" t="s">
        <v>50</v>
      </c>
      <c r="S991" s="153" t="s">
        <v>109</v>
      </c>
      <c r="T991" s="153" t="s">
        <v>2702</v>
      </c>
      <c r="U991" s="140"/>
      <c r="V991" s="140"/>
      <c r="W991" s="140"/>
      <c r="X991" s="97" t="str">
        <f t="shared" si="165"/>
        <v>2024-023 - Tarrant Riverside Bridge Rehab</v>
      </c>
      <c r="Y991" s="97" t="str">
        <f>IFERROR(VLOOKUP($D991,PM!$A:$H,2,FALSE),"")</f>
        <v>Bikhyat Adhikari</v>
      </c>
      <c r="Z991" s="98">
        <f t="shared" si="166"/>
        <v>45793</v>
      </c>
      <c r="AA991" s="98" t="str">
        <f t="shared" si="167"/>
        <v>Friday</v>
      </c>
      <c r="AB991" s="99" t="str">
        <f t="shared" si="168"/>
        <v>05/14/2025 11:27 AM</v>
      </c>
      <c r="AC991" s="100">
        <f t="shared" si="169"/>
        <v>45791.685891203706</v>
      </c>
      <c r="AD991" s="100" t="str">
        <f t="shared" si="170"/>
        <v>Approved On Time</v>
      </c>
      <c r="AE991" s="101">
        <f t="shared" si="171"/>
        <v>6</v>
      </c>
      <c r="AF991" s="124" t="str">
        <f t="shared" si="172"/>
        <v/>
      </c>
      <c r="AG991" s="101" t="str">
        <f t="shared" si="173"/>
        <v>9000 100A - PROJECT MANAGER ENGINEER</v>
      </c>
      <c r="AH991" s="101" t="str">
        <f t="shared" si="174"/>
        <v>210053 - Jared K. Ruhrup</v>
      </c>
      <c r="AI991" s="102" t="str">
        <f t="shared" si="175"/>
        <v/>
      </c>
    </row>
    <row r="992" spans="1:35" ht="15.75" x14ac:dyDescent="0.25">
      <c r="A992" s="153">
        <v>603896</v>
      </c>
      <c r="B992" s="153" t="s">
        <v>2687</v>
      </c>
      <c r="C992" s="153" t="s">
        <v>109</v>
      </c>
      <c r="D992" s="153" t="s">
        <v>55</v>
      </c>
      <c r="E992" s="153" t="s">
        <v>56</v>
      </c>
      <c r="F992" s="153" t="s">
        <v>53</v>
      </c>
      <c r="G992" s="153" t="s">
        <v>54</v>
      </c>
      <c r="H992" s="153" t="s">
        <v>558</v>
      </c>
      <c r="I992" s="153">
        <v>4</v>
      </c>
      <c r="J992" s="154">
        <v>45792</v>
      </c>
      <c r="K992" s="153" t="s">
        <v>91</v>
      </c>
      <c r="L992" s="153"/>
      <c r="M992" s="153"/>
      <c r="N992" s="153"/>
      <c r="O992" s="153" t="s">
        <v>109</v>
      </c>
      <c r="P992" s="153" t="s">
        <v>2688</v>
      </c>
      <c r="Q992" s="153"/>
      <c r="R992" s="153" t="s">
        <v>50</v>
      </c>
      <c r="S992" s="153" t="s">
        <v>109</v>
      </c>
      <c r="T992" s="153" t="s">
        <v>2703</v>
      </c>
      <c r="U992" s="140"/>
      <c r="V992" s="140"/>
      <c r="W992" s="140"/>
      <c r="X992" s="97" t="str">
        <f t="shared" si="165"/>
        <v>2023-014 - Tarrant IH 20 US 81 Bridge Dec</v>
      </c>
      <c r="Y992" s="97" t="str">
        <f>IFERROR(VLOOKUP($D992,PM!$A:$H,2,FALSE),"")</f>
        <v>Bikhyat Adhikari</v>
      </c>
      <c r="Z992" s="98">
        <f t="shared" si="166"/>
        <v>45792</v>
      </c>
      <c r="AA992" s="98" t="str">
        <f t="shared" si="167"/>
        <v>Thursday</v>
      </c>
      <c r="AB992" s="99" t="str">
        <f t="shared" si="168"/>
        <v>05/14/2025 11:26 AM</v>
      </c>
      <c r="AC992" s="100">
        <f t="shared" si="169"/>
        <v>45791.685740740744</v>
      </c>
      <c r="AD992" s="100" t="str">
        <f t="shared" si="170"/>
        <v>Approved On Time</v>
      </c>
      <c r="AE992" s="101">
        <f t="shared" si="171"/>
        <v>4</v>
      </c>
      <c r="AF992" s="124" t="str">
        <f t="shared" si="172"/>
        <v/>
      </c>
      <c r="AG992" s="101" t="str">
        <f t="shared" si="173"/>
        <v>9000 100A - PROJECT MANAGER ENGINEER</v>
      </c>
      <c r="AH992" s="101" t="str">
        <f t="shared" si="174"/>
        <v>210053 - Jared K. Ruhrup</v>
      </c>
      <c r="AI992" s="102" t="str">
        <f t="shared" si="175"/>
        <v/>
      </c>
    </row>
    <row r="993" spans="1:35" ht="15.75" x14ac:dyDescent="0.25">
      <c r="A993" s="153">
        <v>603699</v>
      </c>
      <c r="B993" s="153" t="s">
        <v>2055</v>
      </c>
      <c r="C993" s="153" t="s">
        <v>2056</v>
      </c>
      <c r="D993" s="153" t="s">
        <v>2058</v>
      </c>
      <c r="E993" s="153" t="s">
        <v>2059</v>
      </c>
      <c r="F993" s="153" t="s">
        <v>75</v>
      </c>
      <c r="G993" s="153" t="s">
        <v>827</v>
      </c>
      <c r="H993" s="153" t="s">
        <v>558</v>
      </c>
      <c r="I993" s="153">
        <v>8</v>
      </c>
      <c r="J993" s="154">
        <v>45789</v>
      </c>
      <c r="K993" s="153" t="s">
        <v>91</v>
      </c>
      <c r="L993" s="153"/>
      <c r="M993" s="153"/>
      <c r="N993" s="153"/>
      <c r="O993" s="153" t="s">
        <v>2056</v>
      </c>
      <c r="P993" s="153" t="s">
        <v>2057</v>
      </c>
      <c r="Q993" s="153"/>
      <c r="R993" s="153" t="s">
        <v>50</v>
      </c>
      <c r="S993" s="153" t="s">
        <v>109</v>
      </c>
      <c r="T993" s="153" t="s">
        <v>2212</v>
      </c>
      <c r="U993" s="140"/>
      <c r="V993" s="140"/>
      <c r="W993" s="140"/>
      <c r="X993" s="97" t="str">
        <f t="shared" si="165"/>
        <v>2025-008 - NTTA CTP Southbound Mainlanes</v>
      </c>
      <c r="Y993" s="97" t="str">
        <f>IFERROR(VLOOKUP($D993,PM!$A:$H,2,FALSE),"")</f>
        <v/>
      </c>
      <c r="Z993" s="98">
        <f t="shared" si="166"/>
        <v>45789</v>
      </c>
      <c r="AA993" s="98" t="str">
        <f t="shared" si="167"/>
        <v>Monday</v>
      </c>
      <c r="AB993" s="99" t="str">
        <f t="shared" si="168"/>
        <v>05/14/2025 6:18 AM</v>
      </c>
      <c r="AC993" s="100">
        <f t="shared" si="169"/>
        <v>45791.564062500001</v>
      </c>
      <c r="AD993" s="100" t="str">
        <f t="shared" si="170"/>
        <v>Approved On Time</v>
      </c>
      <c r="AE993" s="101">
        <f t="shared" si="171"/>
        <v>8</v>
      </c>
      <c r="AF993" s="124" t="str">
        <f t="shared" si="172"/>
        <v/>
      </c>
      <c r="AG993" s="101" t="str">
        <f t="shared" si="173"/>
        <v>9000 100S - Safety/Survey/Scheduling</v>
      </c>
      <c r="AH993" s="101" t="str">
        <f t="shared" si="174"/>
        <v>240801 - Justin D. Hampton</v>
      </c>
      <c r="AI993" s="102" t="str">
        <f t="shared" si="175"/>
        <v/>
      </c>
    </row>
    <row r="994" spans="1:35" ht="15.75" x14ac:dyDescent="0.25">
      <c r="A994" s="153">
        <v>603047</v>
      </c>
      <c r="B994" s="153" t="s">
        <v>1030</v>
      </c>
      <c r="C994" s="153" t="s">
        <v>1031</v>
      </c>
      <c r="D994" s="153" t="s">
        <v>102</v>
      </c>
      <c r="E994" s="153" t="s">
        <v>628</v>
      </c>
      <c r="F994" s="153" t="s">
        <v>1162</v>
      </c>
      <c r="G994" s="153" t="s">
        <v>1163</v>
      </c>
      <c r="H994" s="153" t="s">
        <v>558</v>
      </c>
      <c r="I994" s="153">
        <v>1</v>
      </c>
      <c r="J994" s="154">
        <v>45789</v>
      </c>
      <c r="K994" s="153" t="s">
        <v>91</v>
      </c>
      <c r="L994" s="153"/>
      <c r="M994" s="153"/>
      <c r="N994" s="153"/>
      <c r="O994" s="153" t="s">
        <v>1031</v>
      </c>
      <c r="P994" s="153" t="s">
        <v>1296</v>
      </c>
      <c r="Q994" s="153"/>
      <c r="R994" s="153" t="s">
        <v>50</v>
      </c>
      <c r="S994" s="153" t="s">
        <v>104</v>
      </c>
      <c r="T994" s="153" t="s">
        <v>1593</v>
      </c>
      <c r="U994" s="140"/>
      <c r="V994" s="140"/>
      <c r="W994" s="140"/>
      <c r="X994" s="97" t="str">
        <f t="shared" si="165"/>
        <v>2023-006 - Tarrant SH183 Bridge</v>
      </c>
      <c r="Y994" s="97" t="str">
        <f>IFERROR(VLOOKUP($D994,PM!$A:$H,2,FALSE),"")</f>
        <v>Bikhyat Adhikari</v>
      </c>
      <c r="Z994" s="98">
        <f t="shared" si="166"/>
        <v>45789</v>
      </c>
      <c r="AA994" s="98" t="str">
        <f t="shared" si="167"/>
        <v>Monday</v>
      </c>
      <c r="AB994" s="99" t="str">
        <f t="shared" si="168"/>
        <v>05/12/2025 1:52 PM</v>
      </c>
      <c r="AC994" s="100">
        <f t="shared" si="169"/>
        <v>45790.518206018518</v>
      </c>
      <c r="AD994" s="100" t="str">
        <f t="shared" si="170"/>
        <v>Approved On Time</v>
      </c>
      <c r="AE994" s="101">
        <f t="shared" si="171"/>
        <v>1</v>
      </c>
      <c r="AF994" s="124" t="str">
        <f t="shared" si="172"/>
        <v/>
      </c>
      <c r="AG994" s="101" t="str">
        <f t="shared" si="173"/>
        <v>100 6002B - Survey and Layout</v>
      </c>
      <c r="AH994" s="101" t="str">
        <f t="shared" si="174"/>
        <v>210013 - Matthew C. Shaylor</v>
      </c>
      <c r="AI994" s="102" t="str">
        <f t="shared" si="175"/>
        <v/>
      </c>
    </row>
    <row r="995" spans="1:35" ht="15.75" x14ac:dyDescent="0.25">
      <c r="A995" s="153">
        <v>604524</v>
      </c>
      <c r="B995" s="153" t="s">
        <v>839</v>
      </c>
      <c r="C995" s="153" t="s">
        <v>840</v>
      </c>
      <c r="D995" s="153" t="s">
        <v>102</v>
      </c>
      <c r="E995" s="153" t="s">
        <v>628</v>
      </c>
      <c r="F995" s="153" t="s">
        <v>1178</v>
      </c>
      <c r="G995" s="153" t="s">
        <v>1179</v>
      </c>
      <c r="H995" s="153" t="s">
        <v>558</v>
      </c>
      <c r="I995" s="153">
        <v>3</v>
      </c>
      <c r="J995" s="154">
        <v>45792</v>
      </c>
      <c r="K995" s="153" t="s">
        <v>91</v>
      </c>
      <c r="L995" s="153"/>
      <c r="M995" s="153" t="s">
        <v>841</v>
      </c>
      <c r="N995" s="153" t="s">
        <v>49</v>
      </c>
      <c r="O995" s="153" t="s">
        <v>842</v>
      </c>
      <c r="P995" s="153" t="s">
        <v>3080</v>
      </c>
      <c r="Q995" s="153"/>
      <c r="R995" s="153" t="s">
        <v>50</v>
      </c>
      <c r="S995" s="153" t="s">
        <v>104</v>
      </c>
      <c r="T995" s="153" t="s">
        <v>3268</v>
      </c>
      <c r="U995" s="140"/>
      <c r="V995" s="140"/>
      <c r="W995" s="140"/>
      <c r="X995" s="97" t="str">
        <f t="shared" si="165"/>
        <v>2023-006 - Tarrant SH183 Bridge</v>
      </c>
      <c r="Y995" s="97" t="str">
        <f>IFERROR(VLOOKUP($D995,PM!$A:$H,2,FALSE),"")</f>
        <v>Bikhyat Adhikari</v>
      </c>
      <c r="Z995" s="98">
        <f t="shared" si="166"/>
        <v>45792</v>
      </c>
      <c r="AA995" s="98" t="str">
        <f t="shared" si="167"/>
        <v>Thursday</v>
      </c>
      <c r="AB995" s="99" t="str">
        <f t="shared" si="168"/>
        <v>05/15/2025 8:29 PM</v>
      </c>
      <c r="AC995" s="100">
        <f t="shared" si="169"/>
        <v>45793.510277777779</v>
      </c>
      <c r="AD995" s="100" t="str">
        <f t="shared" si="170"/>
        <v>Approved On Time</v>
      </c>
      <c r="AE995" s="101">
        <f t="shared" si="171"/>
        <v>3</v>
      </c>
      <c r="AF995" s="124" t="str">
        <f t="shared" si="172"/>
        <v/>
      </c>
      <c r="AG995" s="101" t="str">
        <f t="shared" si="173"/>
        <v>416 6004E - Install 1 4 x 4 Steel Plate</v>
      </c>
      <c r="AH995" s="101" t="str">
        <f t="shared" si="174"/>
        <v>240740 - Juan C. Santana Solis</v>
      </c>
      <c r="AI995" s="102" t="str">
        <f t="shared" si="175"/>
        <v>Alonso Miramontes's Crew</v>
      </c>
    </row>
    <row r="996" spans="1:35" ht="15.75" x14ac:dyDescent="0.25">
      <c r="A996" s="153">
        <v>604529</v>
      </c>
      <c r="B996" s="153" t="s">
        <v>839</v>
      </c>
      <c r="C996" s="153" t="s">
        <v>840</v>
      </c>
      <c r="D996" s="153" t="s">
        <v>102</v>
      </c>
      <c r="E996" s="153" t="s">
        <v>628</v>
      </c>
      <c r="F996" s="153" t="s">
        <v>2025</v>
      </c>
      <c r="G996" s="153" t="s">
        <v>2026</v>
      </c>
      <c r="H996" s="153" t="s">
        <v>558</v>
      </c>
      <c r="I996" s="153">
        <v>2</v>
      </c>
      <c r="J996" s="154">
        <v>45792</v>
      </c>
      <c r="K996" s="153" t="s">
        <v>91</v>
      </c>
      <c r="L996" s="153"/>
      <c r="M996" s="153" t="s">
        <v>841</v>
      </c>
      <c r="N996" s="153" t="s">
        <v>49</v>
      </c>
      <c r="O996" s="153" t="s">
        <v>842</v>
      </c>
      <c r="P996" s="153" t="s">
        <v>3085</v>
      </c>
      <c r="Q996" s="153"/>
      <c r="R996" s="153" t="s">
        <v>50</v>
      </c>
      <c r="S996" s="153" t="s">
        <v>104</v>
      </c>
      <c r="T996" s="153" t="s">
        <v>3269</v>
      </c>
      <c r="U996" s="140"/>
      <c r="V996" s="140"/>
      <c r="W996" s="140"/>
      <c r="X996" s="97" t="str">
        <f t="shared" si="165"/>
        <v>2023-006 - Tarrant SH183 Bridge</v>
      </c>
      <c r="Y996" s="97" t="str">
        <f>IFERROR(VLOOKUP($D996,PM!$A:$H,2,FALSE),"")</f>
        <v>Bikhyat Adhikari</v>
      </c>
      <c r="Z996" s="98">
        <f t="shared" si="166"/>
        <v>45792</v>
      </c>
      <c r="AA996" s="98" t="str">
        <f t="shared" si="167"/>
        <v>Thursday</v>
      </c>
      <c r="AB996" s="99" t="str">
        <f t="shared" si="168"/>
        <v>05/15/2025 8:31 PM</v>
      </c>
      <c r="AC996" s="100">
        <f t="shared" si="169"/>
        <v>45793.510277777779</v>
      </c>
      <c r="AD996" s="100" t="str">
        <f t="shared" si="170"/>
        <v>Approved On Time</v>
      </c>
      <c r="AE996" s="101">
        <f t="shared" si="171"/>
        <v>2</v>
      </c>
      <c r="AF996" s="124" t="str">
        <f t="shared" si="172"/>
        <v/>
      </c>
      <c r="AG996" s="101" t="str">
        <f t="shared" si="173"/>
        <v>423 6007O - Install Shotcrete</v>
      </c>
      <c r="AH996" s="101" t="str">
        <f t="shared" si="174"/>
        <v>240740 - Juan C. Santana Solis</v>
      </c>
      <c r="AI996" s="102" t="str">
        <f t="shared" si="175"/>
        <v>Alonso Miramontes's Crew</v>
      </c>
    </row>
    <row r="997" spans="1:35" ht="15.75" x14ac:dyDescent="0.25">
      <c r="A997" s="153">
        <v>603299</v>
      </c>
      <c r="B997" s="153" t="s">
        <v>839</v>
      </c>
      <c r="C997" s="153" t="s">
        <v>840</v>
      </c>
      <c r="D997" s="153" t="s">
        <v>102</v>
      </c>
      <c r="E997" s="153" t="s">
        <v>628</v>
      </c>
      <c r="F997" s="153" t="s">
        <v>1290</v>
      </c>
      <c r="G997" s="153" t="s">
        <v>1291</v>
      </c>
      <c r="H997" s="153" t="s">
        <v>558</v>
      </c>
      <c r="I997" s="153">
        <v>2</v>
      </c>
      <c r="J997" s="154">
        <v>45789</v>
      </c>
      <c r="K997" s="153" t="s">
        <v>91</v>
      </c>
      <c r="L997" s="153"/>
      <c r="M997" s="153" t="s">
        <v>841</v>
      </c>
      <c r="N997" s="153" t="s">
        <v>49</v>
      </c>
      <c r="O997" s="153" t="s">
        <v>842</v>
      </c>
      <c r="P997" s="153" t="s">
        <v>1293</v>
      </c>
      <c r="Q997" s="153"/>
      <c r="R997" s="153" t="s">
        <v>50</v>
      </c>
      <c r="S997" s="153" t="s">
        <v>104</v>
      </c>
      <c r="T997" s="153" t="s">
        <v>1586</v>
      </c>
      <c r="U997" s="140"/>
      <c r="V997" s="140"/>
      <c r="W997" s="140"/>
      <c r="X997" s="97" t="str">
        <f t="shared" si="165"/>
        <v>2023-006 - Tarrant SH183 Bridge</v>
      </c>
      <c r="Y997" s="97" t="str">
        <f>IFERROR(VLOOKUP($D997,PM!$A:$H,2,FALSE),"")</f>
        <v>Bikhyat Adhikari</v>
      </c>
      <c r="Z997" s="98">
        <f t="shared" si="166"/>
        <v>45789</v>
      </c>
      <c r="AA997" s="98" t="str">
        <f t="shared" si="167"/>
        <v>Monday</v>
      </c>
      <c r="AB997" s="99" t="str">
        <f t="shared" si="168"/>
        <v>05/13/2025 6:40 AM</v>
      </c>
      <c r="AC997" s="100">
        <f t="shared" si="169"/>
        <v>45790.517870370371</v>
      </c>
      <c r="AD997" s="100" t="str">
        <f t="shared" si="170"/>
        <v>Approved On Time</v>
      </c>
      <c r="AE997" s="101">
        <f t="shared" si="171"/>
        <v>2</v>
      </c>
      <c r="AF997" s="124" t="str">
        <f t="shared" si="172"/>
        <v/>
      </c>
      <c r="AG997" s="101" t="str">
        <f t="shared" si="173"/>
        <v>403 6008G - Exc and Install W Beam Lagging</v>
      </c>
      <c r="AH997" s="101" t="str">
        <f t="shared" si="174"/>
        <v>240740 - Juan C. Santana Solis</v>
      </c>
      <c r="AI997" s="102" t="str">
        <f t="shared" si="175"/>
        <v>Alonso Miramontes's Crew</v>
      </c>
    </row>
    <row r="998" spans="1:35" ht="15.75" x14ac:dyDescent="0.25">
      <c r="A998" s="153">
        <v>603300</v>
      </c>
      <c r="B998" s="153" t="s">
        <v>839</v>
      </c>
      <c r="C998" s="153" t="s">
        <v>840</v>
      </c>
      <c r="D998" s="153" t="s">
        <v>102</v>
      </c>
      <c r="E998" s="153" t="s">
        <v>628</v>
      </c>
      <c r="F998" s="153" t="s">
        <v>1178</v>
      </c>
      <c r="G998" s="153" t="s">
        <v>1179</v>
      </c>
      <c r="H998" s="153" t="s">
        <v>558</v>
      </c>
      <c r="I998" s="153">
        <v>8</v>
      </c>
      <c r="J998" s="154">
        <v>45789</v>
      </c>
      <c r="K998" s="153" t="s">
        <v>91</v>
      </c>
      <c r="L998" s="153"/>
      <c r="M998" s="153" t="s">
        <v>841</v>
      </c>
      <c r="N998" s="153" t="s">
        <v>49</v>
      </c>
      <c r="O998" s="153" t="s">
        <v>842</v>
      </c>
      <c r="P998" s="153" t="s">
        <v>1293</v>
      </c>
      <c r="Q998" s="153"/>
      <c r="R998" s="153" t="s">
        <v>50</v>
      </c>
      <c r="S998" s="153" t="s">
        <v>104</v>
      </c>
      <c r="T998" s="153" t="s">
        <v>1587</v>
      </c>
      <c r="U998" s="140"/>
      <c r="V998" s="140"/>
      <c r="W998" s="140"/>
      <c r="X998" s="97" t="str">
        <f t="shared" si="165"/>
        <v>2023-006 - Tarrant SH183 Bridge</v>
      </c>
      <c r="Y998" s="97" t="str">
        <f>IFERROR(VLOOKUP($D998,PM!$A:$H,2,FALSE),"")</f>
        <v>Bikhyat Adhikari</v>
      </c>
      <c r="Z998" s="98">
        <f t="shared" si="166"/>
        <v>45789</v>
      </c>
      <c r="AA998" s="98" t="str">
        <f t="shared" si="167"/>
        <v>Monday</v>
      </c>
      <c r="AB998" s="99" t="str">
        <f t="shared" si="168"/>
        <v>05/13/2025 6:40 AM</v>
      </c>
      <c r="AC998" s="100">
        <f t="shared" si="169"/>
        <v>45790.517870370371</v>
      </c>
      <c r="AD998" s="100" t="str">
        <f t="shared" si="170"/>
        <v>Approved On Time</v>
      </c>
      <c r="AE998" s="101">
        <f t="shared" si="171"/>
        <v>8</v>
      </c>
      <c r="AF998" s="124" t="str">
        <f t="shared" si="172"/>
        <v/>
      </c>
      <c r="AG998" s="101" t="str">
        <f t="shared" si="173"/>
        <v>416 6004E - Install 1 4 x 4 Steel Plate</v>
      </c>
      <c r="AH998" s="101" t="str">
        <f t="shared" si="174"/>
        <v>240740 - Juan C. Santana Solis</v>
      </c>
      <c r="AI998" s="102" t="str">
        <f t="shared" si="175"/>
        <v>Alonso Miramontes's Crew</v>
      </c>
    </row>
    <row r="999" spans="1:35" ht="15.75" x14ac:dyDescent="0.25">
      <c r="A999" s="153">
        <v>603724</v>
      </c>
      <c r="B999" s="153" t="s">
        <v>839</v>
      </c>
      <c r="C999" s="153" t="s">
        <v>840</v>
      </c>
      <c r="D999" s="153" t="s">
        <v>102</v>
      </c>
      <c r="E999" s="153" t="s">
        <v>628</v>
      </c>
      <c r="F999" s="153" t="s">
        <v>2022</v>
      </c>
      <c r="G999" s="153" t="s">
        <v>2023</v>
      </c>
      <c r="H999" s="153" t="s">
        <v>558</v>
      </c>
      <c r="I999" s="153">
        <v>4</v>
      </c>
      <c r="J999" s="154">
        <v>45790</v>
      </c>
      <c r="K999" s="153" t="s">
        <v>91</v>
      </c>
      <c r="L999" s="153"/>
      <c r="M999" s="153" t="s">
        <v>841</v>
      </c>
      <c r="N999" s="153" t="s">
        <v>49</v>
      </c>
      <c r="O999" s="153" t="s">
        <v>842</v>
      </c>
      <c r="P999" s="153" t="s">
        <v>2024</v>
      </c>
      <c r="Q999" s="153"/>
      <c r="R999" s="153" t="s">
        <v>50</v>
      </c>
      <c r="S999" s="153" t="s">
        <v>104</v>
      </c>
      <c r="T999" s="153" t="s">
        <v>2225</v>
      </c>
      <c r="U999" s="140"/>
      <c r="V999" s="140"/>
      <c r="W999" s="140"/>
      <c r="X999" s="97" t="str">
        <f t="shared" si="165"/>
        <v>2023-006 - Tarrant SH183 Bridge</v>
      </c>
      <c r="Y999" s="97" t="str">
        <f>IFERROR(VLOOKUP($D999,PM!$A:$H,2,FALSE),"")</f>
        <v>Bikhyat Adhikari</v>
      </c>
      <c r="Z999" s="98">
        <f t="shared" si="166"/>
        <v>45790</v>
      </c>
      <c r="AA999" s="98" t="str">
        <f t="shared" si="167"/>
        <v>Tuesday</v>
      </c>
      <c r="AB999" s="99" t="str">
        <f t="shared" si="168"/>
        <v>05/14/2025 6:51 AM</v>
      </c>
      <c r="AC999" s="100">
        <f t="shared" si="169"/>
        <v>45791.514872685184</v>
      </c>
      <c r="AD999" s="100" t="str">
        <f t="shared" si="170"/>
        <v>Approved On Time</v>
      </c>
      <c r="AE999" s="101">
        <f t="shared" si="171"/>
        <v>4</v>
      </c>
      <c r="AF999" s="124" t="str">
        <f t="shared" si="172"/>
        <v/>
      </c>
      <c r="AG999" s="101" t="str">
        <f t="shared" si="173"/>
        <v>423 6007J - Install Drainage Mat and Geote</v>
      </c>
      <c r="AH999" s="101" t="str">
        <f t="shared" si="174"/>
        <v>240740 - Juan C. Santana Solis</v>
      </c>
      <c r="AI999" s="102" t="str">
        <f t="shared" si="175"/>
        <v>Alonso Miramontes's Crew</v>
      </c>
    </row>
    <row r="1000" spans="1:35" ht="15.75" x14ac:dyDescent="0.25">
      <c r="A1000" s="153">
        <v>603725</v>
      </c>
      <c r="B1000" s="153" t="s">
        <v>839</v>
      </c>
      <c r="C1000" s="153" t="s">
        <v>840</v>
      </c>
      <c r="D1000" s="153" t="s">
        <v>102</v>
      </c>
      <c r="E1000" s="153" t="s">
        <v>628</v>
      </c>
      <c r="F1000" s="153" t="s">
        <v>2025</v>
      </c>
      <c r="G1000" s="153" t="s">
        <v>2026</v>
      </c>
      <c r="H1000" s="153" t="s">
        <v>558</v>
      </c>
      <c r="I1000" s="153">
        <v>3</v>
      </c>
      <c r="J1000" s="154">
        <v>45790</v>
      </c>
      <c r="K1000" s="153" t="s">
        <v>91</v>
      </c>
      <c r="L1000" s="153"/>
      <c r="M1000" s="153" t="s">
        <v>841</v>
      </c>
      <c r="N1000" s="153" t="s">
        <v>49</v>
      </c>
      <c r="O1000" s="153" t="s">
        <v>842</v>
      </c>
      <c r="P1000" s="153" t="s">
        <v>2024</v>
      </c>
      <c r="Q1000" s="153"/>
      <c r="R1000" s="153" t="s">
        <v>50</v>
      </c>
      <c r="S1000" s="153" t="s">
        <v>104</v>
      </c>
      <c r="T1000" s="153" t="s">
        <v>2226</v>
      </c>
      <c r="U1000" s="140"/>
      <c r="V1000" s="140"/>
      <c r="W1000" s="140"/>
      <c r="X1000" s="97" t="str">
        <f t="shared" si="165"/>
        <v>2023-006 - Tarrant SH183 Bridge</v>
      </c>
      <c r="Y1000" s="97" t="str">
        <f>IFERROR(VLOOKUP($D1000,PM!$A:$H,2,FALSE),"")</f>
        <v>Bikhyat Adhikari</v>
      </c>
      <c r="Z1000" s="98">
        <f t="shared" si="166"/>
        <v>45790</v>
      </c>
      <c r="AA1000" s="98" t="str">
        <f t="shared" si="167"/>
        <v>Tuesday</v>
      </c>
      <c r="AB1000" s="99" t="str">
        <f t="shared" si="168"/>
        <v>05/14/2025 6:51 AM</v>
      </c>
      <c r="AC1000" s="100">
        <f t="shared" si="169"/>
        <v>45791.514872685184</v>
      </c>
      <c r="AD1000" s="100" t="str">
        <f t="shared" si="170"/>
        <v>Approved On Time</v>
      </c>
      <c r="AE1000" s="101">
        <f t="shared" si="171"/>
        <v>3</v>
      </c>
      <c r="AF1000" s="124" t="str">
        <f t="shared" si="172"/>
        <v/>
      </c>
      <c r="AG1000" s="101" t="str">
        <f t="shared" si="173"/>
        <v>423 6007O - Install Shotcrete</v>
      </c>
      <c r="AH1000" s="101" t="str">
        <f t="shared" si="174"/>
        <v>240740 - Juan C. Santana Solis</v>
      </c>
      <c r="AI1000" s="102" t="str">
        <f t="shared" si="175"/>
        <v>Alonso Miramontes's Crew</v>
      </c>
    </row>
    <row r="1001" spans="1:35" ht="15.75" x14ac:dyDescent="0.25">
      <c r="A1001" s="153">
        <v>603726</v>
      </c>
      <c r="B1001" s="153" t="s">
        <v>839</v>
      </c>
      <c r="C1001" s="153" t="s">
        <v>840</v>
      </c>
      <c r="D1001" s="153" t="s">
        <v>102</v>
      </c>
      <c r="E1001" s="153" t="s">
        <v>628</v>
      </c>
      <c r="F1001" s="153" t="s">
        <v>1178</v>
      </c>
      <c r="G1001" s="153" t="s">
        <v>1179</v>
      </c>
      <c r="H1001" s="153" t="s">
        <v>558</v>
      </c>
      <c r="I1001" s="153">
        <v>3</v>
      </c>
      <c r="J1001" s="154">
        <v>45790</v>
      </c>
      <c r="K1001" s="153" t="s">
        <v>91</v>
      </c>
      <c r="L1001" s="153"/>
      <c r="M1001" s="153" t="s">
        <v>841</v>
      </c>
      <c r="N1001" s="153" t="s">
        <v>49</v>
      </c>
      <c r="O1001" s="153" t="s">
        <v>842</v>
      </c>
      <c r="P1001" s="153" t="s">
        <v>2024</v>
      </c>
      <c r="Q1001" s="153"/>
      <c r="R1001" s="153" t="s">
        <v>50</v>
      </c>
      <c r="S1001" s="153" t="s">
        <v>104</v>
      </c>
      <c r="T1001" s="153" t="s">
        <v>2227</v>
      </c>
      <c r="U1001" s="140"/>
      <c r="V1001" s="140"/>
      <c r="W1001" s="140"/>
      <c r="X1001" s="97" t="str">
        <f t="shared" si="165"/>
        <v>2023-006 - Tarrant SH183 Bridge</v>
      </c>
      <c r="Y1001" s="97" t="str">
        <f>IFERROR(VLOOKUP($D1001,PM!$A:$H,2,FALSE),"")</f>
        <v>Bikhyat Adhikari</v>
      </c>
      <c r="Z1001" s="98">
        <f t="shared" si="166"/>
        <v>45790</v>
      </c>
      <c r="AA1001" s="98" t="str">
        <f t="shared" si="167"/>
        <v>Tuesday</v>
      </c>
      <c r="AB1001" s="99" t="str">
        <f t="shared" si="168"/>
        <v>05/14/2025 6:51 AM</v>
      </c>
      <c r="AC1001" s="100">
        <f t="shared" si="169"/>
        <v>45791.514872685184</v>
      </c>
      <c r="AD1001" s="100" t="str">
        <f t="shared" si="170"/>
        <v>Approved On Time</v>
      </c>
      <c r="AE1001" s="101">
        <f t="shared" si="171"/>
        <v>3</v>
      </c>
      <c r="AF1001" s="124" t="str">
        <f t="shared" si="172"/>
        <v/>
      </c>
      <c r="AG1001" s="101" t="str">
        <f t="shared" si="173"/>
        <v>416 6004E - Install 1 4 x 4 Steel Plate</v>
      </c>
      <c r="AH1001" s="101" t="str">
        <f t="shared" si="174"/>
        <v>240740 - Juan C. Santana Solis</v>
      </c>
      <c r="AI1001" s="102" t="str">
        <f t="shared" si="175"/>
        <v>Alonso Miramontes's Crew</v>
      </c>
    </row>
    <row r="1002" spans="1:35" ht="15.75" x14ac:dyDescent="0.25">
      <c r="A1002" s="153">
        <v>604183</v>
      </c>
      <c r="B1002" s="153" t="s">
        <v>839</v>
      </c>
      <c r="C1002" s="153" t="s">
        <v>840</v>
      </c>
      <c r="D1002" s="153" t="s">
        <v>102</v>
      </c>
      <c r="E1002" s="153" t="s">
        <v>628</v>
      </c>
      <c r="F1002" s="153" t="s">
        <v>2653</v>
      </c>
      <c r="G1002" s="153" t="s">
        <v>2654</v>
      </c>
      <c r="H1002" s="153" t="s">
        <v>558</v>
      </c>
      <c r="I1002" s="153">
        <v>2</v>
      </c>
      <c r="J1002" s="154">
        <v>45791</v>
      </c>
      <c r="K1002" s="153" t="s">
        <v>91</v>
      </c>
      <c r="L1002" s="153"/>
      <c r="M1002" s="153" t="s">
        <v>841</v>
      </c>
      <c r="N1002" s="153" t="s">
        <v>49</v>
      </c>
      <c r="O1002" s="153" t="s">
        <v>842</v>
      </c>
      <c r="P1002" s="153" t="s">
        <v>2647</v>
      </c>
      <c r="Q1002" s="153"/>
      <c r="R1002" s="153" t="s">
        <v>50</v>
      </c>
      <c r="S1002" s="153" t="s">
        <v>104</v>
      </c>
      <c r="T1002" s="153" t="s">
        <v>2872</v>
      </c>
      <c r="U1002" s="140"/>
      <c r="V1002" s="140"/>
      <c r="W1002" s="140"/>
      <c r="X1002" s="97" t="str">
        <f t="shared" si="165"/>
        <v>2023-006 - Tarrant SH183 Bridge</v>
      </c>
      <c r="Y1002" s="97" t="str">
        <f>IFERROR(VLOOKUP($D1002,PM!$A:$H,2,FALSE),"")</f>
        <v>Bikhyat Adhikari</v>
      </c>
      <c r="Z1002" s="98">
        <f t="shared" si="166"/>
        <v>45791</v>
      </c>
      <c r="AA1002" s="98" t="str">
        <f t="shared" si="167"/>
        <v>Wednesday</v>
      </c>
      <c r="AB1002" s="99" t="str">
        <f t="shared" si="168"/>
        <v>05/15/2025 6:47 AM</v>
      </c>
      <c r="AC1002" s="100">
        <f t="shared" si="169"/>
        <v>45792.533854166664</v>
      </c>
      <c r="AD1002" s="100" t="str">
        <f t="shared" si="170"/>
        <v>Approved On Time</v>
      </c>
      <c r="AE1002" s="101">
        <f t="shared" si="171"/>
        <v>2</v>
      </c>
      <c r="AF1002" s="124" t="str">
        <f t="shared" si="172"/>
        <v/>
      </c>
      <c r="AG1002" s="101" t="str">
        <f t="shared" si="173"/>
        <v>500 6001B - Clean Project 2.5% of DL</v>
      </c>
      <c r="AH1002" s="101" t="str">
        <f t="shared" si="174"/>
        <v>240740 - Juan C. Santana Solis</v>
      </c>
      <c r="AI1002" s="102" t="str">
        <f t="shared" si="175"/>
        <v>Alonso Miramontes's Crew</v>
      </c>
    </row>
    <row r="1003" spans="1:35" ht="15.75" x14ac:dyDescent="0.25">
      <c r="A1003" s="153">
        <v>604184</v>
      </c>
      <c r="B1003" s="153" t="s">
        <v>839</v>
      </c>
      <c r="C1003" s="153" t="s">
        <v>840</v>
      </c>
      <c r="D1003" s="153" t="s">
        <v>102</v>
      </c>
      <c r="E1003" s="153" t="s">
        <v>628</v>
      </c>
      <c r="F1003" s="153" t="s">
        <v>1201</v>
      </c>
      <c r="G1003" s="153" t="s">
        <v>2652</v>
      </c>
      <c r="H1003" s="153" t="s">
        <v>558</v>
      </c>
      <c r="I1003" s="153">
        <v>2</v>
      </c>
      <c r="J1003" s="154">
        <v>45791</v>
      </c>
      <c r="K1003" s="153" t="s">
        <v>91</v>
      </c>
      <c r="L1003" s="153"/>
      <c r="M1003" s="153" t="s">
        <v>841</v>
      </c>
      <c r="N1003" s="153" t="s">
        <v>49</v>
      </c>
      <c r="O1003" s="153" t="s">
        <v>842</v>
      </c>
      <c r="P1003" s="153" t="s">
        <v>2647</v>
      </c>
      <c r="Q1003" s="153"/>
      <c r="R1003" s="153" t="s">
        <v>50</v>
      </c>
      <c r="S1003" s="153" t="s">
        <v>104</v>
      </c>
      <c r="T1003" s="153" t="s">
        <v>2873</v>
      </c>
      <c r="U1003" s="140"/>
      <c r="V1003" s="140"/>
      <c r="W1003" s="140"/>
      <c r="X1003" s="97" t="str">
        <f t="shared" si="165"/>
        <v>2023-006 - Tarrant SH183 Bridge</v>
      </c>
      <c r="Y1003" s="97" t="str">
        <f>IFERROR(VLOOKUP($D1003,PM!$A:$H,2,FALSE),"")</f>
        <v>Bikhyat Adhikari</v>
      </c>
      <c r="Z1003" s="98">
        <f t="shared" si="166"/>
        <v>45791</v>
      </c>
      <c r="AA1003" s="98" t="str">
        <f t="shared" si="167"/>
        <v>Wednesday</v>
      </c>
      <c r="AB1003" s="99" t="str">
        <f t="shared" si="168"/>
        <v>05/15/2025 6:47 AM</v>
      </c>
      <c r="AC1003" s="100">
        <f t="shared" si="169"/>
        <v>45792.533854166664</v>
      </c>
      <c r="AD1003" s="100" t="str">
        <f t="shared" si="170"/>
        <v>Approved On Time</v>
      </c>
      <c r="AE1003" s="101">
        <f t="shared" si="171"/>
        <v>2</v>
      </c>
      <c r="AF1003" s="124" t="str">
        <f t="shared" si="172"/>
        <v/>
      </c>
      <c r="AG1003" s="101" t="str">
        <f t="shared" si="173"/>
        <v>500 6001C - Maintain Eros 2.5% of DL</v>
      </c>
      <c r="AH1003" s="101" t="str">
        <f t="shared" si="174"/>
        <v>240740 - Juan C. Santana Solis</v>
      </c>
      <c r="AI1003" s="102" t="str">
        <f t="shared" si="175"/>
        <v>Alonso Miramontes's Crew</v>
      </c>
    </row>
    <row r="1004" spans="1:35" ht="15.75" x14ac:dyDescent="0.25">
      <c r="A1004" s="153">
        <v>604185</v>
      </c>
      <c r="B1004" s="153" t="s">
        <v>839</v>
      </c>
      <c r="C1004" s="153" t="s">
        <v>840</v>
      </c>
      <c r="D1004" s="153" t="s">
        <v>102</v>
      </c>
      <c r="E1004" s="153" t="s">
        <v>628</v>
      </c>
      <c r="F1004" s="153" t="s">
        <v>1178</v>
      </c>
      <c r="G1004" s="153" t="s">
        <v>1179</v>
      </c>
      <c r="H1004" s="153" t="s">
        <v>558</v>
      </c>
      <c r="I1004" s="153">
        <v>6</v>
      </c>
      <c r="J1004" s="154">
        <v>45791</v>
      </c>
      <c r="K1004" s="153" t="s">
        <v>91</v>
      </c>
      <c r="L1004" s="153"/>
      <c r="M1004" s="153" t="s">
        <v>841</v>
      </c>
      <c r="N1004" s="153" t="s">
        <v>49</v>
      </c>
      <c r="O1004" s="153" t="s">
        <v>842</v>
      </c>
      <c r="P1004" s="153" t="s">
        <v>2647</v>
      </c>
      <c r="Q1004" s="153"/>
      <c r="R1004" s="153" t="s">
        <v>50</v>
      </c>
      <c r="S1004" s="153" t="s">
        <v>104</v>
      </c>
      <c r="T1004" s="153" t="s">
        <v>2874</v>
      </c>
      <c r="U1004" s="140"/>
      <c r="V1004" s="140"/>
      <c r="W1004" s="140"/>
      <c r="X1004" s="97" t="str">
        <f t="shared" si="165"/>
        <v>2023-006 - Tarrant SH183 Bridge</v>
      </c>
      <c r="Y1004" s="97" t="str">
        <f>IFERROR(VLOOKUP($D1004,PM!$A:$H,2,FALSE),"")</f>
        <v>Bikhyat Adhikari</v>
      </c>
      <c r="Z1004" s="98">
        <f t="shared" si="166"/>
        <v>45791</v>
      </c>
      <c r="AA1004" s="98" t="str">
        <f t="shared" si="167"/>
        <v>Wednesday</v>
      </c>
      <c r="AB1004" s="99" t="str">
        <f t="shared" si="168"/>
        <v>05/15/2025 6:47 AM</v>
      </c>
      <c r="AC1004" s="100">
        <f t="shared" si="169"/>
        <v>45792.533854166664</v>
      </c>
      <c r="AD1004" s="100" t="str">
        <f t="shared" si="170"/>
        <v>Approved On Time</v>
      </c>
      <c r="AE1004" s="101">
        <f t="shared" si="171"/>
        <v>6</v>
      </c>
      <c r="AF1004" s="124" t="str">
        <f t="shared" si="172"/>
        <v/>
      </c>
      <c r="AG1004" s="101" t="str">
        <f t="shared" si="173"/>
        <v>416 6004E - Install 1 4 x 4 Steel Plate</v>
      </c>
      <c r="AH1004" s="101" t="str">
        <f t="shared" si="174"/>
        <v>240740 - Juan C. Santana Solis</v>
      </c>
      <c r="AI1004" s="102" t="str">
        <f t="shared" si="175"/>
        <v>Alonso Miramontes's Crew</v>
      </c>
    </row>
    <row r="1005" spans="1:35" ht="15.75" x14ac:dyDescent="0.25">
      <c r="A1005" s="153">
        <v>604530</v>
      </c>
      <c r="B1005" s="153" t="s">
        <v>845</v>
      </c>
      <c r="C1005" s="153" t="s">
        <v>846</v>
      </c>
      <c r="D1005" s="153" t="s">
        <v>102</v>
      </c>
      <c r="E1005" s="153" t="s">
        <v>628</v>
      </c>
      <c r="F1005" s="153" t="s">
        <v>2025</v>
      </c>
      <c r="G1005" s="153" t="s">
        <v>2026</v>
      </c>
      <c r="H1005" s="153" t="s">
        <v>558</v>
      </c>
      <c r="I1005" s="153">
        <v>2</v>
      </c>
      <c r="J1005" s="154">
        <v>45792</v>
      </c>
      <c r="K1005" s="153" t="s">
        <v>91</v>
      </c>
      <c r="L1005" s="153"/>
      <c r="M1005" s="153" t="s">
        <v>841</v>
      </c>
      <c r="N1005" s="153" t="s">
        <v>49</v>
      </c>
      <c r="O1005" s="153" t="s">
        <v>842</v>
      </c>
      <c r="P1005" s="153" t="s">
        <v>3085</v>
      </c>
      <c r="Q1005" s="153"/>
      <c r="R1005" s="153" t="s">
        <v>50</v>
      </c>
      <c r="S1005" s="153" t="s">
        <v>104</v>
      </c>
      <c r="T1005" s="153" t="s">
        <v>3266</v>
      </c>
      <c r="U1005" s="140"/>
      <c r="V1005" s="140"/>
      <c r="W1005" s="140"/>
      <c r="X1005" s="97" t="str">
        <f t="shared" si="165"/>
        <v>2023-006 - Tarrant SH183 Bridge</v>
      </c>
      <c r="Y1005" s="97" t="str">
        <f>IFERROR(VLOOKUP($D1005,PM!$A:$H,2,FALSE),"")</f>
        <v>Bikhyat Adhikari</v>
      </c>
      <c r="Z1005" s="98">
        <f t="shared" si="166"/>
        <v>45792</v>
      </c>
      <c r="AA1005" s="98" t="str">
        <f t="shared" si="167"/>
        <v>Thursday</v>
      </c>
      <c r="AB1005" s="99" t="str">
        <f t="shared" si="168"/>
        <v>05/15/2025 8:31 PM</v>
      </c>
      <c r="AC1005" s="100">
        <f t="shared" si="169"/>
        <v>45793.51021990741</v>
      </c>
      <c r="AD1005" s="100" t="str">
        <f t="shared" si="170"/>
        <v>Approved On Time</v>
      </c>
      <c r="AE1005" s="101">
        <f t="shared" si="171"/>
        <v>2</v>
      </c>
      <c r="AF1005" s="124" t="str">
        <f t="shared" si="172"/>
        <v/>
      </c>
      <c r="AG1005" s="101" t="str">
        <f t="shared" si="173"/>
        <v>423 6007O - Install Shotcrete</v>
      </c>
      <c r="AH1005" s="101" t="str">
        <f t="shared" si="174"/>
        <v>240662 - Izaiah C. Casas</v>
      </c>
      <c r="AI1005" s="102" t="str">
        <f t="shared" si="175"/>
        <v>Alonso Miramontes's Crew</v>
      </c>
    </row>
    <row r="1006" spans="1:35" ht="15.75" x14ac:dyDescent="0.25">
      <c r="A1006" s="153">
        <v>604525</v>
      </c>
      <c r="B1006" s="153" t="s">
        <v>845</v>
      </c>
      <c r="C1006" s="153" t="s">
        <v>846</v>
      </c>
      <c r="D1006" s="153" t="s">
        <v>102</v>
      </c>
      <c r="E1006" s="153" t="s">
        <v>628</v>
      </c>
      <c r="F1006" s="153" t="s">
        <v>1178</v>
      </c>
      <c r="G1006" s="153" t="s">
        <v>1179</v>
      </c>
      <c r="H1006" s="153" t="s">
        <v>558</v>
      </c>
      <c r="I1006" s="153">
        <v>3</v>
      </c>
      <c r="J1006" s="154">
        <v>45792</v>
      </c>
      <c r="K1006" s="153" t="s">
        <v>91</v>
      </c>
      <c r="L1006" s="153"/>
      <c r="M1006" s="153" t="s">
        <v>841</v>
      </c>
      <c r="N1006" s="153" t="s">
        <v>49</v>
      </c>
      <c r="O1006" s="153" t="s">
        <v>842</v>
      </c>
      <c r="P1006" s="153" t="s">
        <v>3080</v>
      </c>
      <c r="Q1006" s="153"/>
      <c r="R1006" s="153" t="s">
        <v>50</v>
      </c>
      <c r="S1006" s="153" t="s">
        <v>104</v>
      </c>
      <c r="T1006" s="153" t="s">
        <v>3267</v>
      </c>
      <c r="U1006" s="140"/>
      <c r="V1006" s="140"/>
      <c r="W1006" s="140"/>
      <c r="X1006" s="97" t="str">
        <f t="shared" si="165"/>
        <v>2023-006 - Tarrant SH183 Bridge</v>
      </c>
      <c r="Y1006" s="97" t="str">
        <f>IFERROR(VLOOKUP($D1006,PM!$A:$H,2,FALSE),"")</f>
        <v>Bikhyat Adhikari</v>
      </c>
      <c r="Z1006" s="98">
        <f t="shared" si="166"/>
        <v>45792</v>
      </c>
      <c r="AA1006" s="98" t="str">
        <f t="shared" si="167"/>
        <v>Thursday</v>
      </c>
      <c r="AB1006" s="99" t="str">
        <f t="shared" si="168"/>
        <v>05/15/2025 8:29 PM</v>
      </c>
      <c r="AC1006" s="100">
        <f t="shared" si="169"/>
        <v>45793.51021990741</v>
      </c>
      <c r="AD1006" s="100" t="str">
        <f t="shared" si="170"/>
        <v>Approved On Time</v>
      </c>
      <c r="AE1006" s="101">
        <f t="shared" si="171"/>
        <v>3</v>
      </c>
      <c r="AF1006" s="124" t="str">
        <f t="shared" si="172"/>
        <v/>
      </c>
      <c r="AG1006" s="101" t="str">
        <f t="shared" si="173"/>
        <v>416 6004E - Install 1 4 x 4 Steel Plate</v>
      </c>
      <c r="AH1006" s="101" t="str">
        <f t="shared" si="174"/>
        <v>240662 - Izaiah C. Casas</v>
      </c>
      <c r="AI1006" s="102" t="str">
        <f t="shared" si="175"/>
        <v>Alonso Miramontes's Crew</v>
      </c>
    </row>
    <row r="1007" spans="1:35" ht="15.75" x14ac:dyDescent="0.25">
      <c r="A1007" s="153">
        <v>604186</v>
      </c>
      <c r="B1007" s="153" t="s">
        <v>845</v>
      </c>
      <c r="C1007" s="153" t="s">
        <v>846</v>
      </c>
      <c r="D1007" s="153" t="s">
        <v>102</v>
      </c>
      <c r="E1007" s="153" t="s">
        <v>628</v>
      </c>
      <c r="F1007" s="153" t="s">
        <v>1178</v>
      </c>
      <c r="G1007" s="153" t="s">
        <v>1179</v>
      </c>
      <c r="H1007" s="153" t="s">
        <v>558</v>
      </c>
      <c r="I1007" s="153">
        <v>6</v>
      </c>
      <c r="J1007" s="154">
        <v>45791</v>
      </c>
      <c r="K1007" s="153" t="s">
        <v>91</v>
      </c>
      <c r="L1007" s="153"/>
      <c r="M1007" s="153" t="s">
        <v>841</v>
      </c>
      <c r="N1007" s="153" t="s">
        <v>49</v>
      </c>
      <c r="O1007" s="153" t="s">
        <v>842</v>
      </c>
      <c r="P1007" s="153" t="s">
        <v>2647</v>
      </c>
      <c r="Q1007" s="153"/>
      <c r="R1007" s="153" t="s">
        <v>50</v>
      </c>
      <c r="S1007" s="153" t="s">
        <v>104</v>
      </c>
      <c r="T1007" s="153" t="s">
        <v>2875</v>
      </c>
      <c r="U1007" s="140"/>
      <c r="V1007" s="140"/>
      <c r="W1007" s="140"/>
      <c r="X1007" s="97" t="str">
        <f t="shared" si="165"/>
        <v>2023-006 - Tarrant SH183 Bridge</v>
      </c>
      <c r="Y1007" s="97" t="str">
        <f>IFERROR(VLOOKUP($D1007,PM!$A:$H,2,FALSE),"")</f>
        <v>Bikhyat Adhikari</v>
      </c>
      <c r="Z1007" s="98">
        <f t="shared" si="166"/>
        <v>45791</v>
      </c>
      <c r="AA1007" s="98" t="str">
        <f t="shared" si="167"/>
        <v>Wednesday</v>
      </c>
      <c r="AB1007" s="99" t="str">
        <f t="shared" si="168"/>
        <v>05/15/2025 6:47 AM</v>
      </c>
      <c r="AC1007" s="100">
        <f t="shared" si="169"/>
        <v>45792.533784722225</v>
      </c>
      <c r="AD1007" s="100" t="str">
        <f t="shared" si="170"/>
        <v>Approved On Time</v>
      </c>
      <c r="AE1007" s="101">
        <f t="shared" si="171"/>
        <v>6</v>
      </c>
      <c r="AF1007" s="124" t="str">
        <f t="shared" si="172"/>
        <v/>
      </c>
      <c r="AG1007" s="101" t="str">
        <f t="shared" si="173"/>
        <v>416 6004E - Install 1 4 x 4 Steel Plate</v>
      </c>
      <c r="AH1007" s="101" t="str">
        <f t="shared" si="174"/>
        <v>240662 - Izaiah C. Casas</v>
      </c>
      <c r="AI1007" s="102" t="str">
        <f t="shared" si="175"/>
        <v>Alonso Miramontes's Crew</v>
      </c>
    </row>
    <row r="1008" spans="1:35" ht="15.75" x14ac:dyDescent="0.25">
      <c r="A1008" s="153">
        <v>604187</v>
      </c>
      <c r="B1008" s="153" t="s">
        <v>845</v>
      </c>
      <c r="C1008" s="153" t="s">
        <v>846</v>
      </c>
      <c r="D1008" s="153" t="s">
        <v>102</v>
      </c>
      <c r="E1008" s="153" t="s">
        <v>628</v>
      </c>
      <c r="F1008" s="153" t="s">
        <v>1201</v>
      </c>
      <c r="G1008" s="153" t="s">
        <v>2652</v>
      </c>
      <c r="H1008" s="153" t="s">
        <v>558</v>
      </c>
      <c r="I1008" s="153">
        <v>2</v>
      </c>
      <c r="J1008" s="154">
        <v>45791</v>
      </c>
      <c r="K1008" s="153" t="s">
        <v>91</v>
      </c>
      <c r="L1008" s="153"/>
      <c r="M1008" s="153" t="s">
        <v>841</v>
      </c>
      <c r="N1008" s="153" t="s">
        <v>49</v>
      </c>
      <c r="O1008" s="153" t="s">
        <v>842</v>
      </c>
      <c r="P1008" s="153" t="s">
        <v>2647</v>
      </c>
      <c r="Q1008" s="153"/>
      <c r="R1008" s="153" t="s">
        <v>50</v>
      </c>
      <c r="S1008" s="153" t="s">
        <v>104</v>
      </c>
      <c r="T1008" s="153" t="s">
        <v>2876</v>
      </c>
      <c r="U1008" s="140"/>
      <c r="V1008" s="140"/>
      <c r="W1008" s="140"/>
      <c r="X1008" s="97" t="str">
        <f t="shared" si="165"/>
        <v>2023-006 - Tarrant SH183 Bridge</v>
      </c>
      <c r="Y1008" s="97" t="str">
        <f>IFERROR(VLOOKUP($D1008,PM!$A:$H,2,FALSE),"")</f>
        <v>Bikhyat Adhikari</v>
      </c>
      <c r="Z1008" s="98">
        <f t="shared" si="166"/>
        <v>45791</v>
      </c>
      <c r="AA1008" s="98" t="str">
        <f t="shared" si="167"/>
        <v>Wednesday</v>
      </c>
      <c r="AB1008" s="99" t="str">
        <f t="shared" si="168"/>
        <v>05/15/2025 6:47 AM</v>
      </c>
      <c r="AC1008" s="100">
        <f t="shared" si="169"/>
        <v>45792.533784722225</v>
      </c>
      <c r="AD1008" s="100" t="str">
        <f t="shared" si="170"/>
        <v>Approved On Time</v>
      </c>
      <c r="AE1008" s="101">
        <f t="shared" si="171"/>
        <v>2</v>
      </c>
      <c r="AF1008" s="124" t="str">
        <f t="shared" si="172"/>
        <v/>
      </c>
      <c r="AG1008" s="101" t="str">
        <f t="shared" si="173"/>
        <v>500 6001C - Maintain Eros 2.5% of DL</v>
      </c>
      <c r="AH1008" s="101" t="str">
        <f t="shared" si="174"/>
        <v>240662 - Izaiah C. Casas</v>
      </c>
      <c r="AI1008" s="102" t="str">
        <f t="shared" si="175"/>
        <v>Alonso Miramontes's Crew</v>
      </c>
    </row>
    <row r="1009" spans="1:35" ht="15.75" x14ac:dyDescent="0.25">
      <c r="A1009" s="153">
        <v>604188</v>
      </c>
      <c r="B1009" s="153" t="s">
        <v>845</v>
      </c>
      <c r="C1009" s="153" t="s">
        <v>846</v>
      </c>
      <c r="D1009" s="153" t="s">
        <v>102</v>
      </c>
      <c r="E1009" s="153" t="s">
        <v>628</v>
      </c>
      <c r="F1009" s="153" t="s">
        <v>2653</v>
      </c>
      <c r="G1009" s="153" t="s">
        <v>2654</v>
      </c>
      <c r="H1009" s="153" t="s">
        <v>558</v>
      </c>
      <c r="I1009" s="153">
        <v>2</v>
      </c>
      <c r="J1009" s="154">
        <v>45791</v>
      </c>
      <c r="K1009" s="153" t="s">
        <v>91</v>
      </c>
      <c r="L1009" s="153"/>
      <c r="M1009" s="153" t="s">
        <v>841</v>
      </c>
      <c r="N1009" s="153" t="s">
        <v>49</v>
      </c>
      <c r="O1009" s="153" t="s">
        <v>842</v>
      </c>
      <c r="P1009" s="153" t="s">
        <v>2647</v>
      </c>
      <c r="Q1009" s="153"/>
      <c r="R1009" s="153" t="s">
        <v>50</v>
      </c>
      <c r="S1009" s="153" t="s">
        <v>104</v>
      </c>
      <c r="T1009" s="153" t="s">
        <v>2877</v>
      </c>
      <c r="U1009" s="140"/>
      <c r="V1009" s="140"/>
      <c r="W1009" s="140"/>
      <c r="X1009" s="97" t="str">
        <f t="shared" si="165"/>
        <v>2023-006 - Tarrant SH183 Bridge</v>
      </c>
      <c r="Y1009" s="97" t="str">
        <f>IFERROR(VLOOKUP($D1009,PM!$A:$H,2,FALSE),"")</f>
        <v>Bikhyat Adhikari</v>
      </c>
      <c r="Z1009" s="98">
        <f t="shared" si="166"/>
        <v>45791</v>
      </c>
      <c r="AA1009" s="98" t="str">
        <f t="shared" si="167"/>
        <v>Wednesday</v>
      </c>
      <c r="AB1009" s="99" t="str">
        <f t="shared" si="168"/>
        <v>05/15/2025 6:47 AM</v>
      </c>
      <c r="AC1009" s="100">
        <f t="shared" si="169"/>
        <v>45792.533784722225</v>
      </c>
      <c r="AD1009" s="100" t="str">
        <f t="shared" si="170"/>
        <v>Approved On Time</v>
      </c>
      <c r="AE1009" s="101">
        <f t="shared" si="171"/>
        <v>2</v>
      </c>
      <c r="AF1009" s="124" t="str">
        <f t="shared" si="172"/>
        <v/>
      </c>
      <c r="AG1009" s="101" t="str">
        <f t="shared" si="173"/>
        <v>500 6001B - Clean Project 2.5% of DL</v>
      </c>
      <c r="AH1009" s="101" t="str">
        <f t="shared" si="174"/>
        <v>240662 - Izaiah C. Casas</v>
      </c>
      <c r="AI1009" s="102" t="str">
        <f t="shared" si="175"/>
        <v>Alonso Miramontes's Crew</v>
      </c>
    </row>
    <row r="1010" spans="1:35" ht="15.75" x14ac:dyDescent="0.25">
      <c r="A1010" s="153">
        <v>603727</v>
      </c>
      <c r="B1010" s="153" t="s">
        <v>845</v>
      </c>
      <c r="C1010" s="153" t="s">
        <v>846</v>
      </c>
      <c r="D1010" s="153" t="s">
        <v>102</v>
      </c>
      <c r="E1010" s="153" t="s">
        <v>628</v>
      </c>
      <c r="F1010" s="153" t="s">
        <v>2022</v>
      </c>
      <c r="G1010" s="153" t="s">
        <v>2023</v>
      </c>
      <c r="H1010" s="153" t="s">
        <v>558</v>
      </c>
      <c r="I1010" s="153">
        <v>4</v>
      </c>
      <c r="J1010" s="154">
        <v>45790</v>
      </c>
      <c r="K1010" s="153" t="s">
        <v>91</v>
      </c>
      <c r="L1010" s="153"/>
      <c r="M1010" s="153" t="s">
        <v>841</v>
      </c>
      <c r="N1010" s="153" t="s">
        <v>49</v>
      </c>
      <c r="O1010" s="153" t="s">
        <v>842</v>
      </c>
      <c r="P1010" s="153" t="s">
        <v>2024</v>
      </c>
      <c r="Q1010" s="153"/>
      <c r="R1010" s="153" t="s">
        <v>50</v>
      </c>
      <c r="S1010" s="153" t="s">
        <v>104</v>
      </c>
      <c r="T1010" s="153" t="s">
        <v>2222</v>
      </c>
      <c r="U1010" s="140"/>
      <c r="V1010" s="140"/>
      <c r="W1010" s="140"/>
      <c r="X1010" s="97" t="str">
        <f t="shared" si="165"/>
        <v>2023-006 - Tarrant SH183 Bridge</v>
      </c>
      <c r="Y1010" s="97" t="str">
        <f>IFERROR(VLOOKUP($D1010,PM!$A:$H,2,FALSE),"")</f>
        <v>Bikhyat Adhikari</v>
      </c>
      <c r="Z1010" s="98">
        <f t="shared" si="166"/>
        <v>45790</v>
      </c>
      <c r="AA1010" s="98" t="str">
        <f t="shared" si="167"/>
        <v>Tuesday</v>
      </c>
      <c r="AB1010" s="99" t="str">
        <f t="shared" si="168"/>
        <v>05/14/2025 6:51 AM</v>
      </c>
      <c r="AC1010" s="100">
        <f t="shared" si="169"/>
        <v>45791.514814814815</v>
      </c>
      <c r="AD1010" s="100" t="str">
        <f t="shared" si="170"/>
        <v>Approved On Time</v>
      </c>
      <c r="AE1010" s="101">
        <f t="shared" si="171"/>
        <v>4</v>
      </c>
      <c r="AF1010" s="124" t="str">
        <f t="shared" si="172"/>
        <v/>
      </c>
      <c r="AG1010" s="101" t="str">
        <f t="shared" si="173"/>
        <v>423 6007J - Install Drainage Mat and Geote</v>
      </c>
      <c r="AH1010" s="101" t="str">
        <f t="shared" si="174"/>
        <v>240662 - Izaiah C. Casas</v>
      </c>
      <c r="AI1010" s="102" t="str">
        <f t="shared" si="175"/>
        <v>Alonso Miramontes's Crew</v>
      </c>
    </row>
    <row r="1011" spans="1:35" ht="15.75" x14ac:dyDescent="0.25">
      <c r="A1011" s="153">
        <v>603728</v>
      </c>
      <c r="B1011" s="153" t="s">
        <v>845</v>
      </c>
      <c r="C1011" s="153" t="s">
        <v>846</v>
      </c>
      <c r="D1011" s="153" t="s">
        <v>102</v>
      </c>
      <c r="E1011" s="153" t="s">
        <v>628</v>
      </c>
      <c r="F1011" s="153" t="s">
        <v>2025</v>
      </c>
      <c r="G1011" s="153" t="s">
        <v>2026</v>
      </c>
      <c r="H1011" s="153" t="s">
        <v>558</v>
      </c>
      <c r="I1011" s="153">
        <v>3</v>
      </c>
      <c r="J1011" s="154">
        <v>45790</v>
      </c>
      <c r="K1011" s="153" t="s">
        <v>91</v>
      </c>
      <c r="L1011" s="153"/>
      <c r="M1011" s="153" t="s">
        <v>841</v>
      </c>
      <c r="N1011" s="153" t="s">
        <v>49</v>
      </c>
      <c r="O1011" s="153" t="s">
        <v>842</v>
      </c>
      <c r="P1011" s="153" t="s">
        <v>2024</v>
      </c>
      <c r="Q1011" s="153"/>
      <c r="R1011" s="153" t="s">
        <v>50</v>
      </c>
      <c r="S1011" s="153" t="s">
        <v>104</v>
      </c>
      <c r="T1011" s="153" t="s">
        <v>2223</v>
      </c>
      <c r="U1011" s="140"/>
      <c r="V1011" s="140"/>
      <c r="W1011" s="140"/>
      <c r="X1011" s="97" t="str">
        <f t="shared" si="165"/>
        <v>2023-006 - Tarrant SH183 Bridge</v>
      </c>
      <c r="Y1011" s="97" t="str">
        <f>IFERROR(VLOOKUP($D1011,PM!$A:$H,2,FALSE),"")</f>
        <v>Bikhyat Adhikari</v>
      </c>
      <c r="Z1011" s="98">
        <f t="shared" si="166"/>
        <v>45790</v>
      </c>
      <c r="AA1011" s="98" t="str">
        <f t="shared" si="167"/>
        <v>Tuesday</v>
      </c>
      <c r="AB1011" s="99" t="str">
        <f t="shared" si="168"/>
        <v>05/14/2025 6:51 AM</v>
      </c>
      <c r="AC1011" s="100">
        <f t="shared" si="169"/>
        <v>45791.514814814815</v>
      </c>
      <c r="AD1011" s="100" t="str">
        <f t="shared" si="170"/>
        <v>Approved On Time</v>
      </c>
      <c r="AE1011" s="101">
        <f t="shared" si="171"/>
        <v>3</v>
      </c>
      <c r="AF1011" s="124" t="str">
        <f t="shared" si="172"/>
        <v/>
      </c>
      <c r="AG1011" s="101" t="str">
        <f t="shared" si="173"/>
        <v>423 6007O - Install Shotcrete</v>
      </c>
      <c r="AH1011" s="101" t="str">
        <f t="shared" si="174"/>
        <v>240662 - Izaiah C. Casas</v>
      </c>
      <c r="AI1011" s="102" t="str">
        <f t="shared" si="175"/>
        <v>Alonso Miramontes's Crew</v>
      </c>
    </row>
    <row r="1012" spans="1:35" ht="15.75" x14ac:dyDescent="0.25">
      <c r="A1012" s="153">
        <v>603729</v>
      </c>
      <c r="B1012" s="153" t="s">
        <v>845</v>
      </c>
      <c r="C1012" s="153" t="s">
        <v>846</v>
      </c>
      <c r="D1012" s="153" t="s">
        <v>102</v>
      </c>
      <c r="E1012" s="153" t="s">
        <v>628</v>
      </c>
      <c r="F1012" s="153" t="s">
        <v>1178</v>
      </c>
      <c r="G1012" s="153" t="s">
        <v>1179</v>
      </c>
      <c r="H1012" s="153" t="s">
        <v>558</v>
      </c>
      <c r="I1012" s="153">
        <v>3</v>
      </c>
      <c r="J1012" s="154">
        <v>45790</v>
      </c>
      <c r="K1012" s="153" t="s">
        <v>91</v>
      </c>
      <c r="L1012" s="153"/>
      <c r="M1012" s="153" t="s">
        <v>841</v>
      </c>
      <c r="N1012" s="153" t="s">
        <v>49</v>
      </c>
      <c r="O1012" s="153" t="s">
        <v>842</v>
      </c>
      <c r="P1012" s="153" t="s">
        <v>2024</v>
      </c>
      <c r="Q1012" s="153"/>
      <c r="R1012" s="153" t="s">
        <v>50</v>
      </c>
      <c r="S1012" s="153" t="s">
        <v>104</v>
      </c>
      <c r="T1012" s="153" t="s">
        <v>2224</v>
      </c>
      <c r="U1012" s="140"/>
      <c r="V1012" s="140"/>
      <c r="W1012" s="140"/>
      <c r="X1012" s="97" t="str">
        <f t="shared" si="165"/>
        <v>2023-006 - Tarrant SH183 Bridge</v>
      </c>
      <c r="Y1012" s="97" t="str">
        <f>IFERROR(VLOOKUP($D1012,PM!$A:$H,2,FALSE),"")</f>
        <v>Bikhyat Adhikari</v>
      </c>
      <c r="Z1012" s="98">
        <f t="shared" si="166"/>
        <v>45790</v>
      </c>
      <c r="AA1012" s="98" t="str">
        <f t="shared" si="167"/>
        <v>Tuesday</v>
      </c>
      <c r="AB1012" s="99" t="str">
        <f t="shared" si="168"/>
        <v>05/14/2025 6:51 AM</v>
      </c>
      <c r="AC1012" s="100">
        <f t="shared" si="169"/>
        <v>45791.514814814815</v>
      </c>
      <c r="AD1012" s="100" t="str">
        <f t="shared" si="170"/>
        <v>Approved On Time</v>
      </c>
      <c r="AE1012" s="101">
        <f t="shared" si="171"/>
        <v>3</v>
      </c>
      <c r="AF1012" s="124" t="str">
        <f t="shared" si="172"/>
        <v/>
      </c>
      <c r="AG1012" s="101" t="str">
        <f t="shared" si="173"/>
        <v>416 6004E - Install 1 4 x 4 Steel Plate</v>
      </c>
      <c r="AH1012" s="101" t="str">
        <f t="shared" si="174"/>
        <v>240662 - Izaiah C. Casas</v>
      </c>
      <c r="AI1012" s="102" t="str">
        <f t="shared" si="175"/>
        <v>Alonso Miramontes's Crew</v>
      </c>
    </row>
    <row r="1013" spans="1:35" ht="15.75" x14ac:dyDescent="0.25">
      <c r="A1013" s="153">
        <v>603301</v>
      </c>
      <c r="B1013" s="153" t="s">
        <v>845</v>
      </c>
      <c r="C1013" s="153" t="s">
        <v>846</v>
      </c>
      <c r="D1013" s="153" t="s">
        <v>102</v>
      </c>
      <c r="E1013" s="153" t="s">
        <v>628</v>
      </c>
      <c r="F1013" s="153" t="s">
        <v>1290</v>
      </c>
      <c r="G1013" s="153" t="s">
        <v>1291</v>
      </c>
      <c r="H1013" s="153" t="s">
        <v>558</v>
      </c>
      <c r="I1013" s="153">
        <v>8</v>
      </c>
      <c r="J1013" s="154">
        <v>45789</v>
      </c>
      <c r="K1013" s="153" t="s">
        <v>91</v>
      </c>
      <c r="L1013" s="153"/>
      <c r="M1013" s="153" t="s">
        <v>841</v>
      </c>
      <c r="N1013" s="153" t="s">
        <v>49</v>
      </c>
      <c r="O1013" s="153" t="s">
        <v>842</v>
      </c>
      <c r="P1013" s="153" t="s">
        <v>1293</v>
      </c>
      <c r="Q1013" s="153"/>
      <c r="R1013" s="153" t="s">
        <v>50</v>
      </c>
      <c r="S1013" s="153" t="s">
        <v>104</v>
      </c>
      <c r="T1013" s="153" t="s">
        <v>1582</v>
      </c>
      <c r="U1013" s="140"/>
      <c r="V1013" s="140"/>
      <c r="W1013" s="140"/>
      <c r="X1013" s="97" t="str">
        <f t="shared" si="165"/>
        <v>2023-006 - Tarrant SH183 Bridge</v>
      </c>
      <c r="Y1013" s="97" t="str">
        <f>IFERROR(VLOOKUP($D1013,PM!$A:$H,2,FALSE),"")</f>
        <v>Bikhyat Adhikari</v>
      </c>
      <c r="Z1013" s="98">
        <f t="shared" si="166"/>
        <v>45789</v>
      </c>
      <c r="AA1013" s="98" t="str">
        <f t="shared" si="167"/>
        <v>Monday</v>
      </c>
      <c r="AB1013" s="99" t="str">
        <f t="shared" si="168"/>
        <v>05/13/2025 6:40 AM</v>
      </c>
      <c r="AC1013" s="100">
        <f t="shared" si="169"/>
        <v>45790.517812500002</v>
      </c>
      <c r="AD1013" s="100" t="str">
        <f t="shared" si="170"/>
        <v>Approved On Time</v>
      </c>
      <c r="AE1013" s="101">
        <f t="shared" si="171"/>
        <v>8</v>
      </c>
      <c r="AF1013" s="124" t="str">
        <f t="shared" si="172"/>
        <v/>
      </c>
      <c r="AG1013" s="101" t="str">
        <f t="shared" si="173"/>
        <v>403 6008G - Exc and Install W Beam Lagging</v>
      </c>
      <c r="AH1013" s="101" t="str">
        <f t="shared" si="174"/>
        <v>240662 - Izaiah C. Casas</v>
      </c>
      <c r="AI1013" s="102" t="str">
        <f t="shared" si="175"/>
        <v>Alonso Miramontes's Crew</v>
      </c>
    </row>
    <row r="1014" spans="1:35" ht="15.75" x14ac:dyDescent="0.25">
      <c r="A1014" s="153">
        <v>603302</v>
      </c>
      <c r="B1014" s="153" t="s">
        <v>845</v>
      </c>
      <c r="C1014" s="153" t="s">
        <v>846</v>
      </c>
      <c r="D1014" s="153" t="s">
        <v>102</v>
      </c>
      <c r="E1014" s="153" t="s">
        <v>628</v>
      </c>
      <c r="F1014" s="153" t="s">
        <v>1178</v>
      </c>
      <c r="G1014" s="153" t="s">
        <v>1179</v>
      </c>
      <c r="H1014" s="153" t="s">
        <v>558</v>
      </c>
      <c r="I1014" s="153">
        <v>2</v>
      </c>
      <c r="J1014" s="154">
        <v>45789</v>
      </c>
      <c r="K1014" s="153" t="s">
        <v>91</v>
      </c>
      <c r="L1014" s="153"/>
      <c r="M1014" s="153" t="s">
        <v>841</v>
      </c>
      <c r="N1014" s="153" t="s">
        <v>49</v>
      </c>
      <c r="O1014" s="153" t="s">
        <v>842</v>
      </c>
      <c r="P1014" s="153" t="s">
        <v>1292</v>
      </c>
      <c r="Q1014" s="153"/>
      <c r="R1014" s="153" t="s">
        <v>50</v>
      </c>
      <c r="S1014" s="153" t="s">
        <v>104</v>
      </c>
      <c r="T1014" s="153" t="s">
        <v>1583</v>
      </c>
      <c r="U1014" s="140"/>
      <c r="V1014" s="140"/>
      <c r="W1014" s="140"/>
      <c r="X1014" s="97" t="str">
        <f t="shared" si="165"/>
        <v>2023-006 - Tarrant SH183 Bridge</v>
      </c>
      <c r="Y1014" s="97" t="str">
        <f>IFERROR(VLOOKUP($D1014,PM!$A:$H,2,FALSE),"")</f>
        <v>Bikhyat Adhikari</v>
      </c>
      <c r="Z1014" s="98">
        <f t="shared" si="166"/>
        <v>45789</v>
      </c>
      <c r="AA1014" s="98" t="str">
        <f t="shared" si="167"/>
        <v>Monday</v>
      </c>
      <c r="AB1014" s="99" t="str">
        <f t="shared" si="168"/>
        <v>05/13/2025 6:41 AM</v>
      </c>
      <c r="AC1014" s="100">
        <f t="shared" si="169"/>
        <v>45790.517812500002</v>
      </c>
      <c r="AD1014" s="100" t="str">
        <f t="shared" si="170"/>
        <v>Approved On Time</v>
      </c>
      <c r="AE1014" s="101">
        <f t="shared" si="171"/>
        <v>2</v>
      </c>
      <c r="AF1014" s="124" t="str">
        <f t="shared" si="172"/>
        <v/>
      </c>
      <c r="AG1014" s="101" t="str">
        <f t="shared" si="173"/>
        <v>416 6004E - Install 1 4 x 4 Steel Plate</v>
      </c>
      <c r="AH1014" s="101" t="str">
        <f t="shared" si="174"/>
        <v>240662 - Izaiah C. Casas</v>
      </c>
      <c r="AI1014" s="102" t="str">
        <f t="shared" si="175"/>
        <v>Alonso Miramontes's Crew</v>
      </c>
    </row>
    <row r="1015" spans="1:35" ht="15.75" x14ac:dyDescent="0.25">
      <c r="A1015" s="153">
        <v>604526</v>
      </c>
      <c r="B1015" s="153" t="s">
        <v>849</v>
      </c>
      <c r="C1015" s="153" t="s">
        <v>842</v>
      </c>
      <c r="D1015" s="153" t="s">
        <v>102</v>
      </c>
      <c r="E1015" s="153" t="s">
        <v>628</v>
      </c>
      <c r="F1015" s="153" t="s">
        <v>1178</v>
      </c>
      <c r="G1015" s="153" t="s">
        <v>1179</v>
      </c>
      <c r="H1015" s="153" t="s">
        <v>558</v>
      </c>
      <c r="I1015" s="153">
        <v>4</v>
      </c>
      <c r="J1015" s="154">
        <v>45792</v>
      </c>
      <c r="K1015" s="153" t="s">
        <v>91</v>
      </c>
      <c r="L1015" s="153"/>
      <c r="M1015" s="153" t="s">
        <v>841</v>
      </c>
      <c r="N1015" s="153" t="s">
        <v>49</v>
      </c>
      <c r="O1015" s="153" t="s">
        <v>842</v>
      </c>
      <c r="P1015" s="153" t="s">
        <v>3080</v>
      </c>
      <c r="Q1015" s="153"/>
      <c r="R1015" s="153" t="s">
        <v>50</v>
      </c>
      <c r="S1015" s="153" t="s">
        <v>104</v>
      </c>
      <c r="T1015" s="153" t="s">
        <v>3271</v>
      </c>
      <c r="U1015" s="140"/>
      <c r="V1015" s="140"/>
      <c r="W1015" s="140"/>
      <c r="X1015" s="97" t="str">
        <f t="shared" si="165"/>
        <v>2023-006 - Tarrant SH183 Bridge</v>
      </c>
      <c r="Y1015" s="97" t="str">
        <f>IFERROR(VLOOKUP($D1015,PM!$A:$H,2,FALSE),"")</f>
        <v>Bikhyat Adhikari</v>
      </c>
      <c r="Z1015" s="98">
        <f t="shared" si="166"/>
        <v>45792</v>
      </c>
      <c r="AA1015" s="98" t="str">
        <f t="shared" si="167"/>
        <v>Thursday</v>
      </c>
      <c r="AB1015" s="99" t="str">
        <f t="shared" si="168"/>
        <v>05/15/2025 8:29 PM</v>
      </c>
      <c r="AC1015" s="100">
        <f t="shared" si="169"/>
        <v>45793.51017361111</v>
      </c>
      <c r="AD1015" s="100" t="str">
        <f t="shared" si="170"/>
        <v>Approved On Time</v>
      </c>
      <c r="AE1015" s="101">
        <f t="shared" si="171"/>
        <v>4</v>
      </c>
      <c r="AF1015" s="124" t="str">
        <f t="shared" si="172"/>
        <v/>
      </c>
      <c r="AG1015" s="101" t="str">
        <f t="shared" si="173"/>
        <v>416 6004E - Install 1 4 x 4 Steel Plate</v>
      </c>
      <c r="AH1015" s="101" t="str">
        <f t="shared" si="174"/>
        <v>240442 - Alonso Miramontes</v>
      </c>
      <c r="AI1015" s="102" t="str">
        <f t="shared" si="175"/>
        <v>Alonso Miramontes's Crew</v>
      </c>
    </row>
    <row r="1016" spans="1:35" ht="15.75" x14ac:dyDescent="0.25">
      <c r="A1016" s="153">
        <v>604189</v>
      </c>
      <c r="B1016" s="153" t="s">
        <v>849</v>
      </c>
      <c r="C1016" s="153" t="s">
        <v>842</v>
      </c>
      <c r="D1016" s="153" t="s">
        <v>102</v>
      </c>
      <c r="E1016" s="153" t="s">
        <v>628</v>
      </c>
      <c r="F1016" s="153" t="s">
        <v>2645</v>
      </c>
      <c r="G1016" s="153" t="s">
        <v>2646</v>
      </c>
      <c r="H1016" s="153" t="s">
        <v>558</v>
      </c>
      <c r="I1016" s="153">
        <v>8</v>
      </c>
      <c r="J1016" s="154">
        <v>45791</v>
      </c>
      <c r="K1016" s="153" t="s">
        <v>91</v>
      </c>
      <c r="L1016" s="153"/>
      <c r="M1016" s="153" t="s">
        <v>841</v>
      </c>
      <c r="N1016" s="153" t="s">
        <v>49</v>
      </c>
      <c r="O1016" s="153" t="s">
        <v>842</v>
      </c>
      <c r="P1016" s="153" t="s">
        <v>2647</v>
      </c>
      <c r="Q1016" s="153"/>
      <c r="R1016" s="153" t="s">
        <v>50</v>
      </c>
      <c r="S1016" s="153" t="s">
        <v>104</v>
      </c>
      <c r="T1016" s="153" t="s">
        <v>2864</v>
      </c>
      <c r="U1016" s="140"/>
      <c r="V1016" s="140"/>
      <c r="W1016" s="140"/>
      <c r="X1016" s="97" t="str">
        <f t="shared" si="165"/>
        <v>2023-006 - Tarrant SH183 Bridge</v>
      </c>
      <c r="Y1016" s="97" t="str">
        <f>IFERROR(VLOOKUP($D1016,PM!$A:$H,2,FALSE),"")</f>
        <v>Bikhyat Adhikari</v>
      </c>
      <c r="Z1016" s="98">
        <f t="shared" si="166"/>
        <v>45791</v>
      </c>
      <c r="AA1016" s="98" t="str">
        <f t="shared" si="167"/>
        <v>Wednesday</v>
      </c>
      <c r="AB1016" s="99" t="str">
        <f t="shared" si="168"/>
        <v>05/15/2025 6:47 AM</v>
      </c>
      <c r="AC1016" s="100">
        <f t="shared" si="169"/>
        <v>45792.533761574072</v>
      </c>
      <c r="AD1016" s="100" t="str">
        <f t="shared" si="170"/>
        <v>Approved On Time</v>
      </c>
      <c r="AE1016" s="101">
        <f t="shared" si="171"/>
        <v>8</v>
      </c>
      <c r="AF1016" s="124" t="str">
        <f t="shared" si="172"/>
        <v/>
      </c>
      <c r="AG1016" s="101" t="str">
        <f t="shared" si="173"/>
        <v>110 6001J - Cut and Waste Common</v>
      </c>
      <c r="AH1016" s="101" t="str">
        <f t="shared" si="174"/>
        <v>240442 - Alonso Miramontes</v>
      </c>
      <c r="AI1016" s="102" t="str">
        <f t="shared" si="175"/>
        <v>Alonso Miramontes's Crew</v>
      </c>
    </row>
    <row r="1017" spans="1:35" ht="15.75" x14ac:dyDescent="0.25">
      <c r="A1017" s="153">
        <v>603303</v>
      </c>
      <c r="B1017" s="153" t="s">
        <v>849</v>
      </c>
      <c r="C1017" s="153" t="s">
        <v>842</v>
      </c>
      <c r="D1017" s="153" t="s">
        <v>102</v>
      </c>
      <c r="E1017" s="153" t="s">
        <v>628</v>
      </c>
      <c r="F1017" s="153" t="s">
        <v>1290</v>
      </c>
      <c r="G1017" s="153" t="s">
        <v>1291</v>
      </c>
      <c r="H1017" s="153" t="s">
        <v>558</v>
      </c>
      <c r="I1017" s="153">
        <v>4</v>
      </c>
      <c r="J1017" s="154">
        <v>45789</v>
      </c>
      <c r="K1017" s="153" t="s">
        <v>91</v>
      </c>
      <c r="L1017" s="153"/>
      <c r="M1017" s="153" t="s">
        <v>841</v>
      </c>
      <c r="N1017" s="153" t="s">
        <v>49</v>
      </c>
      <c r="O1017" s="153" t="s">
        <v>842</v>
      </c>
      <c r="P1017" s="153" t="s">
        <v>1292</v>
      </c>
      <c r="Q1017" s="153"/>
      <c r="R1017" s="153" t="s">
        <v>50</v>
      </c>
      <c r="S1017" s="153" t="s">
        <v>104</v>
      </c>
      <c r="T1017" s="153" t="s">
        <v>1584</v>
      </c>
      <c r="U1017" s="140"/>
      <c r="V1017" s="140"/>
      <c r="W1017" s="140"/>
      <c r="X1017" s="97" t="str">
        <f t="shared" si="165"/>
        <v>2023-006 - Tarrant SH183 Bridge</v>
      </c>
      <c r="Y1017" s="97" t="str">
        <f>IFERROR(VLOOKUP($D1017,PM!$A:$H,2,FALSE),"")</f>
        <v>Bikhyat Adhikari</v>
      </c>
      <c r="Z1017" s="98">
        <f t="shared" si="166"/>
        <v>45789</v>
      </c>
      <c r="AA1017" s="98" t="str">
        <f t="shared" si="167"/>
        <v>Monday</v>
      </c>
      <c r="AB1017" s="99" t="str">
        <f t="shared" si="168"/>
        <v>05/13/2025 6:41 AM</v>
      </c>
      <c r="AC1017" s="100">
        <f t="shared" si="169"/>
        <v>45790.517777777779</v>
      </c>
      <c r="AD1017" s="100" t="str">
        <f t="shared" si="170"/>
        <v>Approved On Time</v>
      </c>
      <c r="AE1017" s="101">
        <f t="shared" si="171"/>
        <v>4</v>
      </c>
      <c r="AF1017" s="124" t="str">
        <f t="shared" si="172"/>
        <v/>
      </c>
      <c r="AG1017" s="101" t="str">
        <f t="shared" si="173"/>
        <v>403 6008G - Exc and Install W Beam Lagging</v>
      </c>
      <c r="AH1017" s="101" t="str">
        <f t="shared" si="174"/>
        <v>240442 - Alonso Miramontes</v>
      </c>
      <c r="AI1017" s="102" t="str">
        <f t="shared" si="175"/>
        <v>Alonso Miramontes's Crew</v>
      </c>
    </row>
    <row r="1018" spans="1:35" ht="15.75" x14ac:dyDescent="0.25">
      <c r="A1018" s="153">
        <v>603304</v>
      </c>
      <c r="B1018" s="153" t="s">
        <v>849</v>
      </c>
      <c r="C1018" s="153" t="s">
        <v>842</v>
      </c>
      <c r="D1018" s="153" t="s">
        <v>102</v>
      </c>
      <c r="E1018" s="153" t="s">
        <v>628</v>
      </c>
      <c r="F1018" s="153" t="s">
        <v>1178</v>
      </c>
      <c r="G1018" s="153" t="s">
        <v>1179</v>
      </c>
      <c r="H1018" s="153" t="s">
        <v>558</v>
      </c>
      <c r="I1018" s="153">
        <v>4</v>
      </c>
      <c r="J1018" s="154">
        <v>45789</v>
      </c>
      <c r="K1018" s="153" t="s">
        <v>91</v>
      </c>
      <c r="L1018" s="153"/>
      <c r="M1018" s="153" t="s">
        <v>841</v>
      </c>
      <c r="N1018" s="153" t="s">
        <v>49</v>
      </c>
      <c r="O1018" s="153" t="s">
        <v>842</v>
      </c>
      <c r="P1018" s="153" t="s">
        <v>1292</v>
      </c>
      <c r="Q1018" s="153"/>
      <c r="R1018" s="153" t="s">
        <v>50</v>
      </c>
      <c r="S1018" s="153" t="s">
        <v>104</v>
      </c>
      <c r="T1018" s="153" t="s">
        <v>1585</v>
      </c>
      <c r="U1018" s="140"/>
      <c r="V1018" s="140"/>
      <c r="W1018" s="140"/>
      <c r="X1018" s="97" t="str">
        <f t="shared" si="165"/>
        <v>2023-006 - Tarrant SH183 Bridge</v>
      </c>
      <c r="Y1018" s="97" t="str">
        <f>IFERROR(VLOOKUP($D1018,PM!$A:$H,2,FALSE),"")</f>
        <v>Bikhyat Adhikari</v>
      </c>
      <c r="Z1018" s="98">
        <f t="shared" si="166"/>
        <v>45789</v>
      </c>
      <c r="AA1018" s="98" t="str">
        <f t="shared" si="167"/>
        <v>Monday</v>
      </c>
      <c r="AB1018" s="99" t="str">
        <f t="shared" si="168"/>
        <v>05/13/2025 6:41 AM</v>
      </c>
      <c r="AC1018" s="100">
        <f t="shared" si="169"/>
        <v>45790.517777777779</v>
      </c>
      <c r="AD1018" s="100" t="str">
        <f t="shared" si="170"/>
        <v>Approved On Time</v>
      </c>
      <c r="AE1018" s="101">
        <f t="shared" si="171"/>
        <v>4</v>
      </c>
      <c r="AF1018" s="124" t="str">
        <f t="shared" si="172"/>
        <v/>
      </c>
      <c r="AG1018" s="101" t="str">
        <f t="shared" si="173"/>
        <v>416 6004E - Install 1 4 x 4 Steel Plate</v>
      </c>
      <c r="AH1018" s="101" t="str">
        <f t="shared" si="174"/>
        <v>240442 - Alonso Miramontes</v>
      </c>
      <c r="AI1018" s="102" t="str">
        <f t="shared" si="175"/>
        <v>Alonso Miramontes's Crew</v>
      </c>
    </row>
    <row r="1019" spans="1:35" ht="15.75" x14ac:dyDescent="0.25">
      <c r="A1019" s="153">
        <v>603730</v>
      </c>
      <c r="B1019" s="153" t="s">
        <v>849</v>
      </c>
      <c r="C1019" s="153" t="s">
        <v>842</v>
      </c>
      <c r="D1019" s="153" t="s">
        <v>102</v>
      </c>
      <c r="E1019" s="153" t="s">
        <v>628</v>
      </c>
      <c r="F1019" s="153" t="s">
        <v>2022</v>
      </c>
      <c r="G1019" s="153" t="s">
        <v>2023</v>
      </c>
      <c r="H1019" s="153" t="s">
        <v>558</v>
      </c>
      <c r="I1019" s="153">
        <v>4</v>
      </c>
      <c r="J1019" s="154">
        <v>45790</v>
      </c>
      <c r="K1019" s="153" t="s">
        <v>91</v>
      </c>
      <c r="L1019" s="153"/>
      <c r="M1019" s="153" t="s">
        <v>841</v>
      </c>
      <c r="N1019" s="153" t="s">
        <v>49</v>
      </c>
      <c r="O1019" s="153" t="s">
        <v>842</v>
      </c>
      <c r="P1019" s="153" t="s">
        <v>2024</v>
      </c>
      <c r="Q1019" s="153"/>
      <c r="R1019" s="153" t="s">
        <v>50</v>
      </c>
      <c r="S1019" s="153" t="s">
        <v>104</v>
      </c>
      <c r="T1019" s="153" t="s">
        <v>2215</v>
      </c>
      <c r="U1019" s="140"/>
      <c r="V1019" s="140"/>
      <c r="W1019" s="140"/>
      <c r="X1019" s="97" t="str">
        <f t="shared" si="165"/>
        <v>2023-006 - Tarrant SH183 Bridge</v>
      </c>
      <c r="Y1019" s="97" t="str">
        <f>IFERROR(VLOOKUP($D1019,PM!$A:$H,2,FALSE),"")</f>
        <v>Bikhyat Adhikari</v>
      </c>
      <c r="Z1019" s="98">
        <f t="shared" si="166"/>
        <v>45790</v>
      </c>
      <c r="AA1019" s="98" t="str">
        <f t="shared" si="167"/>
        <v>Tuesday</v>
      </c>
      <c r="AB1019" s="99" t="str">
        <f t="shared" si="168"/>
        <v>05/14/2025 6:51 AM</v>
      </c>
      <c r="AC1019" s="100">
        <f t="shared" si="169"/>
        <v>45791.514780092592</v>
      </c>
      <c r="AD1019" s="100" t="str">
        <f t="shared" si="170"/>
        <v>Approved On Time</v>
      </c>
      <c r="AE1019" s="101">
        <f t="shared" si="171"/>
        <v>4</v>
      </c>
      <c r="AF1019" s="124" t="str">
        <f t="shared" si="172"/>
        <v/>
      </c>
      <c r="AG1019" s="101" t="str">
        <f t="shared" si="173"/>
        <v>423 6007J - Install Drainage Mat and Geote</v>
      </c>
      <c r="AH1019" s="101" t="str">
        <f t="shared" si="174"/>
        <v>240442 - Alonso Miramontes</v>
      </c>
      <c r="AI1019" s="102" t="str">
        <f t="shared" si="175"/>
        <v>Alonso Miramontes's Crew</v>
      </c>
    </row>
    <row r="1020" spans="1:35" ht="15.75" x14ac:dyDescent="0.25">
      <c r="A1020" s="153">
        <v>603731</v>
      </c>
      <c r="B1020" s="153" t="s">
        <v>849</v>
      </c>
      <c r="C1020" s="153" t="s">
        <v>842</v>
      </c>
      <c r="D1020" s="153" t="s">
        <v>102</v>
      </c>
      <c r="E1020" s="153" t="s">
        <v>628</v>
      </c>
      <c r="F1020" s="153" t="s">
        <v>2025</v>
      </c>
      <c r="G1020" s="153" t="s">
        <v>2026</v>
      </c>
      <c r="H1020" s="153" t="s">
        <v>558</v>
      </c>
      <c r="I1020" s="153">
        <v>2</v>
      </c>
      <c r="J1020" s="154">
        <v>45790</v>
      </c>
      <c r="K1020" s="153" t="s">
        <v>91</v>
      </c>
      <c r="L1020" s="153"/>
      <c r="M1020" s="153" t="s">
        <v>841</v>
      </c>
      <c r="N1020" s="153" t="s">
        <v>49</v>
      </c>
      <c r="O1020" s="153" t="s">
        <v>842</v>
      </c>
      <c r="P1020" s="153" t="s">
        <v>2024</v>
      </c>
      <c r="Q1020" s="153"/>
      <c r="R1020" s="153" t="s">
        <v>50</v>
      </c>
      <c r="S1020" s="153" t="s">
        <v>104</v>
      </c>
      <c r="T1020" s="153" t="s">
        <v>2216</v>
      </c>
      <c r="U1020" s="140"/>
      <c r="V1020" s="140"/>
      <c r="W1020" s="140"/>
      <c r="X1020" s="97" t="str">
        <f t="shared" si="165"/>
        <v>2023-006 - Tarrant SH183 Bridge</v>
      </c>
      <c r="Y1020" s="97" t="str">
        <f>IFERROR(VLOOKUP($D1020,PM!$A:$H,2,FALSE),"")</f>
        <v>Bikhyat Adhikari</v>
      </c>
      <c r="Z1020" s="98">
        <f t="shared" si="166"/>
        <v>45790</v>
      </c>
      <c r="AA1020" s="98" t="str">
        <f t="shared" si="167"/>
        <v>Tuesday</v>
      </c>
      <c r="AB1020" s="99" t="str">
        <f t="shared" si="168"/>
        <v>05/14/2025 6:51 AM</v>
      </c>
      <c r="AC1020" s="100">
        <f t="shared" si="169"/>
        <v>45791.514780092592</v>
      </c>
      <c r="AD1020" s="100" t="str">
        <f t="shared" si="170"/>
        <v>Approved On Time</v>
      </c>
      <c r="AE1020" s="101">
        <f t="shared" si="171"/>
        <v>2</v>
      </c>
      <c r="AF1020" s="124" t="str">
        <f t="shared" si="172"/>
        <v/>
      </c>
      <c r="AG1020" s="101" t="str">
        <f t="shared" si="173"/>
        <v>423 6007O - Install Shotcrete</v>
      </c>
      <c r="AH1020" s="101" t="str">
        <f t="shared" si="174"/>
        <v>240442 - Alonso Miramontes</v>
      </c>
      <c r="AI1020" s="102" t="str">
        <f t="shared" si="175"/>
        <v>Alonso Miramontes's Crew</v>
      </c>
    </row>
    <row r="1021" spans="1:35" ht="15.75" x14ac:dyDescent="0.25">
      <c r="A1021" s="153">
        <v>603732</v>
      </c>
      <c r="B1021" s="153" t="s">
        <v>849</v>
      </c>
      <c r="C1021" s="153" t="s">
        <v>842</v>
      </c>
      <c r="D1021" s="153" t="s">
        <v>102</v>
      </c>
      <c r="E1021" s="153" t="s">
        <v>628</v>
      </c>
      <c r="F1021" s="153" t="s">
        <v>1178</v>
      </c>
      <c r="G1021" s="153" t="s">
        <v>1179</v>
      </c>
      <c r="H1021" s="153" t="s">
        <v>558</v>
      </c>
      <c r="I1021" s="153">
        <v>2</v>
      </c>
      <c r="J1021" s="154">
        <v>45790</v>
      </c>
      <c r="K1021" s="153" t="s">
        <v>91</v>
      </c>
      <c r="L1021" s="153"/>
      <c r="M1021" s="153" t="s">
        <v>841</v>
      </c>
      <c r="N1021" s="153" t="s">
        <v>49</v>
      </c>
      <c r="O1021" s="153" t="s">
        <v>842</v>
      </c>
      <c r="P1021" s="153" t="s">
        <v>2024</v>
      </c>
      <c r="Q1021" s="153"/>
      <c r="R1021" s="153" t="s">
        <v>50</v>
      </c>
      <c r="S1021" s="153" t="s">
        <v>104</v>
      </c>
      <c r="T1021" s="153" t="s">
        <v>2217</v>
      </c>
      <c r="U1021" s="140"/>
      <c r="V1021" s="140"/>
      <c r="W1021" s="140"/>
      <c r="X1021" s="97" t="str">
        <f t="shared" si="165"/>
        <v>2023-006 - Tarrant SH183 Bridge</v>
      </c>
      <c r="Y1021" s="97" t="str">
        <f>IFERROR(VLOOKUP($D1021,PM!$A:$H,2,FALSE),"")</f>
        <v>Bikhyat Adhikari</v>
      </c>
      <c r="Z1021" s="98">
        <f t="shared" si="166"/>
        <v>45790</v>
      </c>
      <c r="AA1021" s="98" t="str">
        <f t="shared" si="167"/>
        <v>Tuesday</v>
      </c>
      <c r="AB1021" s="99" t="str">
        <f t="shared" si="168"/>
        <v>05/14/2025 6:51 AM</v>
      </c>
      <c r="AC1021" s="100">
        <f t="shared" si="169"/>
        <v>45791.514780092592</v>
      </c>
      <c r="AD1021" s="100" t="str">
        <f t="shared" si="170"/>
        <v>Approved On Time</v>
      </c>
      <c r="AE1021" s="101">
        <f t="shared" si="171"/>
        <v>2</v>
      </c>
      <c r="AF1021" s="124" t="str">
        <f t="shared" si="172"/>
        <v/>
      </c>
      <c r="AG1021" s="101" t="str">
        <f t="shared" si="173"/>
        <v>416 6004E - Install 1 4 x 4 Steel Plate</v>
      </c>
      <c r="AH1021" s="101" t="str">
        <f t="shared" si="174"/>
        <v>240442 - Alonso Miramontes</v>
      </c>
      <c r="AI1021" s="102" t="str">
        <f t="shared" si="175"/>
        <v>Alonso Miramontes's Crew</v>
      </c>
    </row>
    <row r="1022" spans="1:35" ht="15.75" x14ac:dyDescent="0.25">
      <c r="A1022" s="153">
        <v>604528</v>
      </c>
      <c r="B1022" s="153" t="s">
        <v>850</v>
      </c>
      <c r="C1022" s="153" t="s">
        <v>851</v>
      </c>
      <c r="D1022" s="153" t="s">
        <v>102</v>
      </c>
      <c r="E1022" s="153" t="s">
        <v>628</v>
      </c>
      <c r="F1022" s="153" t="s">
        <v>1178</v>
      </c>
      <c r="G1022" s="153" t="s">
        <v>1179</v>
      </c>
      <c r="H1022" s="153" t="s">
        <v>558</v>
      </c>
      <c r="I1022" s="153">
        <v>5</v>
      </c>
      <c r="J1022" s="154">
        <v>45792</v>
      </c>
      <c r="K1022" s="153" t="s">
        <v>91</v>
      </c>
      <c r="L1022" s="153"/>
      <c r="M1022" s="153" t="s">
        <v>841</v>
      </c>
      <c r="N1022" s="153" t="s">
        <v>49</v>
      </c>
      <c r="O1022" s="153" t="s">
        <v>842</v>
      </c>
      <c r="P1022" s="153" t="s">
        <v>3084</v>
      </c>
      <c r="Q1022" s="153"/>
      <c r="R1022" s="153" t="s">
        <v>50</v>
      </c>
      <c r="S1022" s="153" t="s">
        <v>104</v>
      </c>
      <c r="T1022" s="153" t="s">
        <v>3265</v>
      </c>
      <c r="U1022" s="140"/>
      <c r="V1022" s="140"/>
      <c r="W1022" s="140"/>
      <c r="X1022" s="97" t="str">
        <f t="shared" si="165"/>
        <v>2023-006 - Tarrant SH183 Bridge</v>
      </c>
      <c r="Y1022" s="97" t="str">
        <f>IFERROR(VLOOKUP($D1022,PM!$A:$H,2,FALSE),"")</f>
        <v>Bikhyat Adhikari</v>
      </c>
      <c r="Z1022" s="98">
        <f t="shared" si="166"/>
        <v>45792</v>
      </c>
      <c r="AA1022" s="98" t="str">
        <f t="shared" si="167"/>
        <v>Thursday</v>
      </c>
      <c r="AB1022" s="99" t="str">
        <f t="shared" si="168"/>
        <v>05/15/2025 8:30 PM</v>
      </c>
      <c r="AC1022" s="100">
        <f t="shared" si="169"/>
        <v>45793.510254629633</v>
      </c>
      <c r="AD1022" s="100" t="str">
        <f t="shared" si="170"/>
        <v>Approved On Time</v>
      </c>
      <c r="AE1022" s="101">
        <f t="shared" si="171"/>
        <v>5</v>
      </c>
      <c r="AF1022" s="124" t="str">
        <f t="shared" si="172"/>
        <v/>
      </c>
      <c r="AG1022" s="101" t="str">
        <f t="shared" si="173"/>
        <v>416 6004E - Install 1 4 x 4 Steel Plate</v>
      </c>
      <c r="AH1022" s="101" t="str">
        <f t="shared" si="174"/>
        <v>240443 - Juan C. Miramontes Marquez</v>
      </c>
      <c r="AI1022" s="102" t="str">
        <f t="shared" si="175"/>
        <v>Alonso Miramontes's Crew</v>
      </c>
    </row>
    <row r="1023" spans="1:35" ht="15.75" x14ac:dyDescent="0.25">
      <c r="A1023" s="153">
        <v>604190</v>
      </c>
      <c r="B1023" s="153" t="s">
        <v>850</v>
      </c>
      <c r="C1023" s="153" t="s">
        <v>851</v>
      </c>
      <c r="D1023" s="153" t="s">
        <v>102</v>
      </c>
      <c r="E1023" s="153" t="s">
        <v>628</v>
      </c>
      <c r="F1023" s="153" t="s">
        <v>2645</v>
      </c>
      <c r="G1023" s="153" t="s">
        <v>2646</v>
      </c>
      <c r="H1023" s="153" t="s">
        <v>558</v>
      </c>
      <c r="I1023" s="153">
        <v>2</v>
      </c>
      <c r="J1023" s="154">
        <v>45791</v>
      </c>
      <c r="K1023" s="153" t="s">
        <v>91</v>
      </c>
      <c r="L1023" s="153"/>
      <c r="M1023" s="153" t="s">
        <v>841</v>
      </c>
      <c r="N1023" s="153" t="s">
        <v>49</v>
      </c>
      <c r="O1023" s="153" t="s">
        <v>842</v>
      </c>
      <c r="P1023" s="153" t="s">
        <v>2647</v>
      </c>
      <c r="Q1023" s="153"/>
      <c r="R1023" s="153" t="s">
        <v>50</v>
      </c>
      <c r="S1023" s="153" t="s">
        <v>104</v>
      </c>
      <c r="T1023" s="153" t="s">
        <v>2868</v>
      </c>
      <c r="U1023" s="140"/>
      <c r="V1023" s="140"/>
      <c r="W1023" s="140"/>
      <c r="X1023" s="97" t="str">
        <f t="shared" si="165"/>
        <v>2023-006 - Tarrant SH183 Bridge</v>
      </c>
      <c r="Y1023" s="97" t="str">
        <f>IFERROR(VLOOKUP($D1023,PM!$A:$H,2,FALSE),"")</f>
        <v>Bikhyat Adhikari</v>
      </c>
      <c r="Z1023" s="98">
        <f t="shared" si="166"/>
        <v>45791</v>
      </c>
      <c r="AA1023" s="98" t="str">
        <f t="shared" si="167"/>
        <v>Wednesday</v>
      </c>
      <c r="AB1023" s="99" t="str">
        <f t="shared" si="168"/>
        <v>05/15/2025 6:47 AM</v>
      </c>
      <c r="AC1023" s="100">
        <f t="shared" si="169"/>
        <v>45792.533819444441</v>
      </c>
      <c r="AD1023" s="100" t="str">
        <f t="shared" si="170"/>
        <v>Approved On Time</v>
      </c>
      <c r="AE1023" s="101">
        <f t="shared" si="171"/>
        <v>2</v>
      </c>
      <c r="AF1023" s="124" t="str">
        <f t="shared" si="172"/>
        <v/>
      </c>
      <c r="AG1023" s="101" t="str">
        <f t="shared" si="173"/>
        <v>110 6001J - Cut and Waste Common</v>
      </c>
      <c r="AH1023" s="101" t="str">
        <f t="shared" si="174"/>
        <v>240443 - Juan C. Miramontes Marquez</v>
      </c>
      <c r="AI1023" s="102" t="str">
        <f t="shared" si="175"/>
        <v>Alonso Miramontes's Crew</v>
      </c>
    </row>
    <row r="1024" spans="1:35" ht="15.75" x14ac:dyDescent="0.25">
      <c r="A1024" s="153">
        <v>604191</v>
      </c>
      <c r="B1024" s="153" t="s">
        <v>850</v>
      </c>
      <c r="C1024" s="153" t="s">
        <v>851</v>
      </c>
      <c r="D1024" s="153" t="s">
        <v>102</v>
      </c>
      <c r="E1024" s="153" t="s">
        <v>628</v>
      </c>
      <c r="F1024" s="153" t="s">
        <v>1178</v>
      </c>
      <c r="G1024" s="153" t="s">
        <v>1179</v>
      </c>
      <c r="H1024" s="153" t="s">
        <v>558</v>
      </c>
      <c r="I1024" s="153">
        <v>4</v>
      </c>
      <c r="J1024" s="154">
        <v>45791</v>
      </c>
      <c r="K1024" s="153" t="s">
        <v>91</v>
      </c>
      <c r="L1024" s="153"/>
      <c r="M1024" s="153" t="s">
        <v>841</v>
      </c>
      <c r="N1024" s="153" t="s">
        <v>49</v>
      </c>
      <c r="O1024" s="153" t="s">
        <v>842</v>
      </c>
      <c r="P1024" s="153" t="s">
        <v>2647</v>
      </c>
      <c r="Q1024" s="153"/>
      <c r="R1024" s="153" t="s">
        <v>50</v>
      </c>
      <c r="S1024" s="153" t="s">
        <v>104</v>
      </c>
      <c r="T1024" s="153" t="s">
        <v>2869</v>
      </c>
      <c r="U1024" s="140"/>
      <c r="V1024" s="140"/>
      <c r="W1024" s="140"/>
      <c r="X1024" s="97" t="str">
        <f t="shared" si="165"/>
        <v>2023-006 - Tarrant SH183 Bridge</v>
      </c>
      <c r="Y1024" s="97" t="str">
        <f>IFERROR(VLOOKUP($D1024,PM!$A:$H,2,FALSE),"")</f>
        <v>Bikhyat Adhikari</v>
      </c>
      <c r="Z1024" s="98">
        <f t="shared" si="166"/>
        <v>45791</v>
      </c>
      <c r="AA1024" s="98" t="str">
        <f t="shared" si="167"/>
        <v>Wednesday</v>
      </c>
      <c r="AB1024" s="99" t="str">
        <f t="shared" si="168"/>
        <v>05/15/2025 6:47 AM</v>
      </c>
      <c r="AC1024" s="100">
        <f t="shared" si="169"/>
        <v>45792.533819444441</v>
      </c>
      <c r="AD1024" s="100" t="str">
        <f t="shared" si="170"/>
        <v>Approved On Time</v>
      </c>
      <c r="AE1024" s="101">
        <f t="shared" si="171"/>
        <v>4</v>
      </c>
      <c r="AF1024" s="124" t="str">
        <f t="shared" si="172"/>
        <v/>
      </c>
      <c r="AG1024" s="101" t="str">
        <f t="shared" si="173"/>
        <v>416 6004E - Install 1 4 x 4 Steel Plate</v>
      </c>
      <c r="AH1024" s="101" t="str">
        <f t="shared" si="174"/>
        <v>240443 - Juan C. Miramontes Marquez</v>
      </c>
      <c r="AI1024" s="102" t="str">
        <f t="shared" si="175"/>
        <v>Alonso Miramontes's Crew</v>
      </c>
    </row>
    <row r="1025" spans="1:35" ht="15.75" x14ac:dyDescent="0.25">
      <c r="A1025" s="153">
        <v>604192</v>
      </c>
      <c r="B1025" s="153" t="s">
        <v>850</v>
      </c>
      <c r="C1025" s="153" t="s">
        <v>851</v>
      </c>
      <c r="D1025" s="153" t="s">
        <v>102</v>
      </c>
      <c r="E1025" s="153" t="s">
        <v>628</v>
      </c>
      <c r="F1025" s="153" t="s">
        <v>1201</v>
      </c>
      <c r="G1025" s="153" t="s">
        <v>2652</v>
      </c>
      <c r="H1025" s="153" t="s">
        <v>558</v>
      </c>
      <c r="I1025" s="153">
        <v>2</v>
      </c>
      <c r="J1025" s="154">
        <v>45791</v>
      </c>
      <c r="K1025" s="153" t="s">
        <v>91</v>
      </c>
      <c r="L1025" s="153"/>
      <c r="M1025" s="153" t="s">
        <v>841</v>
      </c>
      <c r="N1025" s="153" t="s">
        <v>49</v>
      </c>
      <c r="O1025" s="153" t="s">
        <v>842</v>
      </c>
      <c r="P1025" s="153" t="s">
        <v>2647</v>
      </c>
      <c r="Q1025" s="153"/>
      <c r="R1025" s="153" t="s">
        <v>50</v>
      </c>
      <c r="S1025" s="153" t="s">
        <v>104</v>
      </c>
      <c r="T1025" s="153" t="s">
        <v>2870</v>
      </c>
      <c r="U1025" s="140"/>
      <c r="V1025" s="140"/>
      <c r="W1025" s="140"/>
      <c r="X1025" s="97" t="str">
        <f t="shared" si="165"/>
        <v>2023-006 - Tarrant SH183 Bridge</v>
      </c>
      <c r="Y1025" s="97" t="str">
        <f>IFERROR(VLOOKUP($D1025,PM!$A:$H,2,FALSE),"")</f>
        <v>Bikhyat Adhikari</v>
      </c>
      <c r="Z1025" s="98">
        <f t="shared" si="166"/>
        <v>45791</v>
      </c>
      <c r="AA1025" s="98" t="str">
        <f t="shared" si="167"/>
        <v>Wednesday</v>
      </c>
      <c r="AB1025" s="99" t="str">
        <f t="shared" si="168"/>
        <v>05/15/2025 6:47 AM</v>
      </c>
      <c r="AC1025" s="100">
        <f t="shared" si="169"/>
        <v>45792.533819444441</v>
      </c>
      <c r="AD1025" s="100" t="str">
        <f t="shared" si="170"/>
        <v>Approved On Time</v>
      </c>
      <c r="AE1025" s="101">
        <f t="shared" si="171"/>
        <v>2</v>
      </c>
      <c r="AF1025" s="124" t="str">
        <f t="shared" si="172"/>
        <v/>
      </c>
      <c r="AG1025" s="101" t="str">
        <f t="shared" si="173"/>
        <v>500 6001C - Maintain Eros 2.5% of DL</v>
      </c>
      <c r="AH1025" s="101" t="str">
        <f t="shared" si="174"/>
        <v>240443 - Juan C. Miramontes Marquez</v>
      </c>
      <c r="AI1025" s="102" t="str">
        <f t="shared" si="175"/>
        <v>Alonso Miramontes's Crew</v>
      </c>
    </row>
    <row r="1026" spans="1:35" ht="15.75" x14ac:dyDescent="0.25">
      <c r="A1026" s="153">
        <v>604193</v>
      </c>
      <c r="B1026" s="153" t="s">
        <v>850</v>
      </c>
      <c r="C1026" s="153" t="s">
        <v>851</v>
      </c>
      <c r="D1026" s="153" t="s">
        <v>102</v>
      </c>
      <c r="E1026" s="153" t="s">
        <v>628</v>
      </c>
      <c r="F1026" s="153" t="s">
        <v>2653</v>
      </c>
      <c r="G1026" s="153" t="s">
        <v>2654</v>
      </c>
      <c r="H1026" s="153" t="s">
        <v>558</v>
      </c>
      <c r="I1026" s="153">
        <v>2</v>
      </c>
      <c r="J1026" s="154">
        <v>45791</v>
      </c>
      <c r="K1026" s="153" t="s">
        <v>91</v>
      </c>
      <c r="L1026" s="153"/>
      <c r="M1026" s="153" t="s">
        <v>841</v>
      </c>
      <c r="N1026" s="153" t="s">
        <v>49</v>
      </c>
      <c r="O1026" s="153" t="s">
        <v>842</v>
      </c>
      <c r="P1026" s="153" t="s">
        <v>2651</v>
      </c>
      <c r="Q1026" s="153"/>
      <c r="R1026" s="153" t="s">
        <v>50</v>
      </c>
      <c r="S1026" s="153" t="s">
        <v>104</v>
      </c>
      <c r="T1026" s="153" t="s">
        <v>2871</v>
      </c>
      <c r="U1026" s="140"/>
      <c r="V1026" s="140"/>
      <c r="W1026" s="140"/>
      <c r="X1026" s="97" t="str">
        <f t="shared" si="165"/>
        <v>2023-006 - Tarrant SH183 Bridge</v>
      </c>
      <c r="Y1026" s="97" t="str">
        <f>IFERROR(VLOOKUP($D1026,PM!$A:$H,2,FALSE),"")</f>
        <v>Bikhyat Adhikari</v>
      </c>
      <c r="Z1026" s="98">
        <f t="shared" si="166"/>
        <v>45791</v>
      </c>
      <c r="AA1026" s="98" t="str">
        <f t="shared" si="167"/>
        <v>Wednesday</v>
      </c>
      <c r="AB1026" s="99" t="str">
        <f t="shared" si="168"/>
        <v>05/15/2025 6:48 AM</v>
      </c>
      <c r="AC1026" s="100">
        <f t="shared" si="169"/>
        <v>45792.533819444441</v>
      </c>
      <c r="AD1026" s="100" t="str">
        <f t="shared" si="170"/>
        <v>Approved On Time</v>
      </c>
      <c r="AE1026" s="101">
        <f t="shared" si="171"/>
        <v>2</v>
      </c>
      <c r="AF1026" s="124" t="str">
        <f t="shared" si="172"/>
        <v/>
      </c>
      <c r="AG1026" s="101" t="str">
        <f t="shared" si="173"/>
        <v>500 6001B - Clean Project 2.5% of DL</v>
      </c>
      <c r="AH1026" s="101" t="str">
        <f t="shared" si="174"/>
        <v>240443 - Juan C. Miramontes Marquez</v>
      </c>
      <c r="AI1026" s="102" t="str">
        <f t="shared" si="175"/>
        <v>Alonso Miramontes's Crew</v>
      </c>
    </row>
    <row r="1027" spans="1:35" ht="15.75" x14ac:dyDescent="0.25">
      <c r="A1027" s="153">
        <v>603307</v>
      </c>
      <c r="B1027" s="153" t="s">
        <v>850</v>
      </c>
      <c r="C1027" s="153" t="s">
        <v>851</v>
      </c>
      <c r="D1027" s="153" t="s">
        <v>102</v>
      </c>
      <c r="E1027" s="153" t="s">
        <v>628</v>
      </c>
      <c r="F1027" s="153" t="s">
        <v>1178</v>
      </c>
      <c r="G1027" s="153" t="s">
        <v>1179</v>
      </c>
      <c r="H1027" s="153" t="s">
        <v>558</v>
      </c>
      <c r="I1027" s="153">
        <v>7</v>
      </c>
      <c r="J1027" s="154">
        <v>45789</v>
      </c>
      <c r="K1027" s="153" t="s">
        <v>91</v>
      </c>
      <c r="L1027" s="153"/>
      <c r="M1027" s="153" t="s">
        <v>841</v>
      </c>
      <c r="N1027" s="153" t="s">
        <v>49</v>
      </c>
      <c r="O1027" s="153" t="s">
        <v>842</v>
      </c>
      <c r="P1027" s="153" t="s">
        <v>1292</v>
      </c>
      <c r="Q1027" s="153"/>
      <c r="R1027" s="153" t="s">
        <v>50</v>
      </c>
      <c r="S1027" s="153" t="s">
        <v>104</v>
      </c>
      <c r="T1027" s="153" t="s">
        <v>1588</v>
      </c>
      <c r="U1027" s="140"/>
      <c r="V1027" s="140"/>
      <c r="W1027" s="140"/>
      <c r="X1027" s="97" t="str">
        <f t="shared" si="165"/>
        <v>2023-006 - Tarrant SH183 Bridge</v>
      </c>
      <c r="Y1027" s="97" t="str">
        <f>IFERROR(VLOOKUP($D1027,PM!$A:$H,2,FALSE),"")</f>
        <v>Bikhyat Adhikari</v>
      </c>
      <c r="Z1027" s="98">
        <f t="shared" si="166"/>
        <v>45789</v>
      </c>
      <c r="AA1027" s="98" t="str">
        <f t="shared" si="167"/>
        <v>Monday</v>
      </c>
      <c r="AB1027" s="99" t="str">
        <f t="shared" si="168"/>
        <v>05/13/2025 6:41 AM</v>
      </c>
      <c r="AC1027" s="100">
        <f t="shared" si="169"/>
        <v>45790.517835648148</v>
      </c>
      <c r="AD1027" s="100" t="str">
        <f t="shared" si="170"/>
        <v>Approved On Time</v>
      </c>
      <c r="AE1027" s="101">
        <f t="shared" si="171"/>
        <v>7</v>
      </c>
      <c r="AF1027" s="124" t="str">
        <f t="shared" si="172"/>
        <v/>
      </c>
      <c r="AG1027" s="101" t="str">
        <f t="shared" si="173"/>
        <v>416 6004E - Install 1 4 x 4 Steel Plate</v>
      </c>
      <c r="AH1027" s="101" t="str">
        <f t="shared" si="174"/>
        <v>240443 - Juan C. Miramontes Marquez</v>
      </c>
      <c r="AI1027" s="102" t="str">
        <f t="shared" si="175"/>
        <v>Alonso Miramontes's Crew</v>
      </c>
    </row>
    <row r="1028" spans="1:35" ht="15.75" x14ac:dyDescent="0.25">
      <c r="A1028" s="153">
        <v>603308</v>
      </c>
      <c r="B1028" s="153" t="s">
        <v>850</v>
      </c>
      <c r="C1028" s="153" t="s">
        <v>851</v>
      </c>
      <c r="D1028" s="153" t="s">
        <v>102</v>
      </c>
      <c r="E1028" s="153" t="s">
        <v>628</v>
      </c>
      <c r="F1028" s="153" t="s">
        <v>1290</v>
      </c>
      <c r="G1028" s="153" t="s">
        <v>1291</v>
      </c>
      <c r="H1028" s="153" t="s">
        <v>558</v>
      </c>
      <c r="I1028" s="153">
        <v>3</v>
      </c>
      <c r="J1028" s="154">
        <v>45789</v>
      </c>
      <c r="K1028" s="153" t="s">
        <v>91</v>
      </c>
      <c r="L1028" s="153"/>
      <c r="M1028" s="153" t="s">
        <v>841</v>
      </c>
      <c r="N1028" s="153" t="s">
        <v>49</v>
      </c>
      <c r="O1028" s="153" t="s">
        <v>842</v>
      </c>
      <c r="P1028" s="153" t="s">
        <v>1292</v>
      </c>
      <c r="Q1028" s="153"/>
      <c r="R1028" s="153" t="s">
        <v>50</v>
      </c>
      <c r="S1028" s="153" t="s">
        <v>104</v>
      </c>
      <c r="T1028" s="153" t="s">
        <v>1589</v>
      </c>
      <c r="U1028" s="140"/>
      <c r="V1028" s="140"/>
      <c r="W1028" s="140"/>
      <c r="X1028" s="97" t="str">
        <f t="shared" si="165"/>
        <v>2023-006 - Tarrant SH183 Bridge</v>
      </c>
      <c r="Y1028" s="97" t="str">
        <f>IFERROR(VLOOKUP($D1028,PM!$A:$H,2,FALSE),"")</f>
        <v>Bikhyat Adhikari</v>
      </c>
      <c r="Z1028" s="98">
        <f t="shared" si="166"/>
        <v>45789</v>
      </c>
      <c r="AA1028" s="98" t="str">
        <f t="shared" si="167"/>
        <v>Monday</v>
      </c>
      <c r="AB1028" s="99" t="str">
        <f t="shared" si="168"/>
        <v>05/13/2025 6:41 AM</v>
      </c>
      <c r="AC1028" s="100">
        <f t="shared" si="169"/>
        <v>45790.517835648148</v>
      </c>
      <c r="AD1028" s="100" t="str">
        <f t="shared" si="170"/>
        <v>Approved On Time</v>
      </c>
      <c r="AE1028" s="101">
        <f t="shared" si="171"/>
        <v>3</v>
      </c>
      <c r="AF1028" s="124" t="str">
        <f t="shared" si="172"/>
        <v/>
      </c>
      <c r="AG1028" s="101" t="str">
        <f t="shared" si="173"/>
        <v>403 6008G - Exc and Install W Beam Lagging</v>
      </c>
      <c r="AH1028" s="101" t="str">
        <f t="shared" si="174"/>
        <v>240443 - Juan C. Miramontes Marquez</v>
      </c>
      <c r="AI1028" s="102" t="str">
        <f t="shared" si="175"/>
        <v>Alonso Miramontes's Crew</v>
      </c>
    </row>
    <row r="1029" spans="1:35" ht="15.75" x14ac:dyDescent="0.25">
      <c r="A1029" s="153">
        <v>603736</v>
      </c>
      <c r="B1029" s="153" t="s">
        <v>850</v>
      </c>
      <c r="C1029" s="153" t="s">
        <v>851</v>
      </c>
      <c r="D1029" s="153" t="s">
        <v>102</v>
      </c>
      <c r="E1029" s="153" t="s">
        <v>628</v>
      </c>
      <c r="F1029" s="153" t="s">
        <v>1178</v>
      </c>
      <c r="G1029" s="153" t="s">
        <v>1179</v>
      </c>
      <c r="H1029" s="153" t="s">
        <v>558</v>
      </c>
      <c r="I1029" s="153">
        <v>2</v>
      </c>
      <c r="J1029" s="154">
        <v>45790</v>
      </c>
      <c r="K1029" s="153" t="s">
        <v>91</v>
      </c>
      <c r="L1029" s="153"/>
      <c r="M1029" s="153" t="s">
        <v>841</v>
      </c>
      <c r="N1029" s="153" t="s">
        <v>49</v>
      </c>
      <c r="O1029" s="153" t="s">
        <v>842</v>
      </c>
      <c r="P1029" s="153" t="s">
        <v>2024</v>
      </c>
      <c r="Q1029" s="153"/>
      <c r="R1029" s="153" t="s">
        <v>50</v>
      </c>
      <c r="S1029" s="153" t="s">
        <v>104</v>
      </c>
      <c r="T1029" s="153" t="s">
        <v>2218</v>
      </c>
      <c r="U1029" s="140"/>
      <c r="V1029" s="140"/>
      <c r="W1029" s="140"/>
      <c r="X1029" s="97" t="str">
        <f t="shared" si="165"/>
        <v>2023-006 - Tarrant SH183 Bridge</v>
      </c>
      <c r="Y1029" s="97" t="str">
        <f>IFERROR(VLOOKUP($D1029,PM!$A:$H,2,FALSE),"")</f>
        <v>Bikhyat Adhikari</v>
      </c>
      <c r="Z1029" s="98">
        <f t="shared" si="166"/>
        <v>45790</v>
      </c>
      <c r="AA1029" s="98" t="str">
        <f t="shared" si="167"/>
        <v>Tuesday</v>
      </c>
      <c r="AB1029" s="99" t="str">
        <f t="shared" si="168"/>
        <v>05/14/2025 6:51 AM</v>
      </c>
      <c r="AC1029" s="100">
        <f t="shared" si="169"/>
        <v>45791.514837962961</v>
      </c>
      <c r="AD1029" s="100" t="str">
        <f t="shared" si="170"/>
        <v>Approved On Time</v>
      </c>
      <c r="AE1029" s="101">
        <f t="shared" si="171"/>
        <v>2</v>
      </c>
      <c r="AF1029" s="124" t="str">
        <f t="shared" si="172"/>
        <v/>
      </c>
      <c r="AG1029" s="101" t="str">
        <f t="shared" si="173"/>
        <v>416 6004E - Install 1 4 x 4 Steel Plate</v>
      </c>
      <c r="AH1029" s="101" t="str">
        <f t="shared" si="174"/>
        <v>240443 - Juan C. Miramontes Marquez</v>
      </c>
      <c r="AI1029" s="102" t="str">
        <f t="shared" si="175"/>
        <v>Alonso Miramontes's Crew</v>
      </c>
    </row>
    <row r="1030" spans="1:35" ht="15.75" x14ac:dyDescent="0.25">
      <c r="A1030" s="153">
        <v>603737</v>
      </c>
      <c r="B1030" s="153" t="s">
        <v>850</v>
      </c>
      <c r="C1030" s="153" t="s">
        <v>851</v>
      </c>
      <c r="D1030" s="153" t="s">
        <v>102</v>
      </c>
      <c r="E1030" s="153" t="s">
        <v>628</v>
      </c>
      <c r="F1030" s="153" t="s">
        <v>1290</v>
      </c>
      <c r="G1030" s="153" t="s">
        <v>1291</v>
      </c>
      <c r="H1030" s="153" t="s">
        <v>558</v>
      </c>
      <c r="I1030" s="153">
        <v>6</v>
      </c>
      <c r="J1030" s="154">
        <v>45790</v>
      </c>
      <c r="K1030" s="153" t="s">
        <v>91</v>
      </c>
      <c r="L1030" s="153"/>
      <c r="M1030" s="153" t="s">
        <v>841</v>
      </c>
      <c r="N1030" s="153" t="s">
        <v>49</v>
      </c>
      <c r="O1030" s="153" t="s">
        <v>842</v>
      </c>
      <c r="P1030" s="153" t="s">
        <v>2027</v>
      </c>
      <c r="Q1030" s="153"/>
      <c r="R1030" s="153" t="s">
        <v>50</v>
      </c>
      <c r="S1030" s="153" t="s">
        <v>104</v>
      </c>
      <c r="T1030" s="153" t="s">
        <v>2219</v>
      </c>
      <c r="U1030" s="140"/>
      <c r="V1030" s="140"/>
      <c r="W1030" s="140"/>
      <c r="X1030" s="97" t="str">
        <f t="shared" si="165"/>
        <v>2023-006 - Tarrant SH183 Bridge</v>
      </c>
      <c r="Y1030" s="97" t="str">
        <f>IFERROR(VLOOKUP($D1030,PM!$A:$H,2,FALSE),"")</f>
        <v>Bikhyat Adhikari</v>
      </c>
      <c r="Z1030" s="98">
        <f t="shared" si="166"/>
        <v>45790</v>
      </c>
      <c r="AA1030" s="98" t="str">
        <f t="shared" si="167"/>
        <v>Tuesday</v>
      </c>
      <c r="AB1030" s="99" t="str">
        <f t="shared" si="168"/>
        <v>05/14/2025 6:52 AM</v>
      </c>
      <c r="AC1030" s="100">
        <f t="shared" si="169"/>
        <v>45791.514837962961</v>
      </c>
      <c r="AD1030" s="100" t="str">
        <f t="shared" si="170"/>
        <v>Approved On Time</v>
      </c>
      <c r="AE1030" s="101">
        <f t="shared" si="171"/>
        <v>6</v>
      </c>
      <c r="AF1030" s="124" t="str">
        <f t="shared" si="172"/>
        <v/>
      </c>
      <c r="AG1030" s="101" t="str">
        <f t="shared" si="173"/>
        <v>403 6008G - Exc and Install W Beam Lagging</v>
      </c>
      <c r="AH1030" s="101" t="str">
        <f t="shared" si="174"/>
        <v>240443 - Juan C. Miramontes Marquez</v>
      </c>
      <c r="AI1030" s="102" t="str">
        <f t="shared" si="175"/>
        <v>Alonso Miramontes's Crew</v>
      </c>
    </row>
    <row r="1031" spans="1:35" ht="15.75" x14ac:dyDescent="0.25">
      <c r="A1031" s="153">
        <v>603738</v>
      </c>
      <c r="B1031" s="153" t="s">
        <v>850</v>
      </c>
      <c r="C1031" s="153" t="s">
        <v>851</v>
      </c>
      <c r="D1031" s="153" t="s">
        <v>102</v>
      </c>
      <c r="E1031" s="153" t="s">
        <v>628</v>
      </c>
      <c r="F1031" s="153" t="s">
        <v>2025</v>
      </c>
      <c r="G1031" s="153" t="s">
        <v>2026</v>
      </c>
      <c r="H1031" s="153" t="s">
        <v>558</v>
      </c>
      <c r="I1031" s="153">
        <v>2</v>
      </c>
      <c r="J1031" s="154">
        <v>45790</v>
      </c>
      <c r="K1031" s="153" t="s">
        <v>91</v>
      </c>
      <c r="L1031" s="153"/>
      <c r="M1031" s="153" t="s">
        <v>841</v>
      </c>
      <c r="N1031" s="153" t="s">
        <v>49</v>
      </c>
      <c r="O1031" s="153" t="s">
        <v>842</v>
      </c>
      <c r="P1031" s="153" t="s">
        <v>2027</v>
      </c>
      <c r="Q1031" s="153"/>
      <c r="R1031" s="153" t="s">
        <v>50</v>
      </c>
      <c r="S1031" s="153" t="s">
        <v>104</v>
      </c>
      <c r="T1031" s="153" t="s">
        <v>2220</v>
      </c>
      <c r="U1031" s="140"/>
      <c r="V1031" s="140"/>
      <c r="W1031" s="140"/>
      <c r="X1031" s="97" t="str">
        <f t="shared" ref="X1031:X1094" si="176">$D1031&amp;" - "&amp;$E1031</f>
        <v>2023-006 - Tarrant SH183 Bridge</v>
      </c>
      <c r="Y1031" s="97" t="str">
        <f>IFERROR(VLOOKUP($D1031,PM!$A:$H,2,FALSE),"")</f>
        <v>Bikhyat Adhikari</v>
      </c>
      <c r="Z1031" s="98">
        <f t="shared" ref="Z1031:Z1094" si="177">$J1031</f>
        <v>45790</v>
      </c>
      <c r="AA1031" s="98" t="str">
        <f t="shared" ref="AA1031:AA1094" si="178">TEXT($J1031,"dddd")</f>
        <v>Tuesday</v>
      </c>
      <c r="AB1031" s="99" t="str">
        <f t="shared" ref="AB1031:AB1094" si="179">TEXT(DATE(MID($P1031,7,4), LEFT($P1031,2), MID($P1031,4,2)) + TIME(LEFT(MID($P1031,13,5),2), RIGHT(MID($P1031,13,5),2), 0), "MM/DD/YYYY h:mm AM/PM")</f>
        <v>05/14/2025 6:52 AM</v>
      </c>
      <c r="AC1031" s="100">
        <f t="shared" ref="AC1031:AC1094" si="180">IFERROR(DATE(LEFT($T1031,4), MID($T1031,6,2), MID($T1031,9,2)) + TIME(MID($T1031,12,2), MID($T1031,15,2), MID($T1031,18,2)),"")</f>
        <v>45791.514837962961</v>
      </c>
      <c r="AD1031" s="100" t="str">
        <f t="shared" ref="AD1031:AD1094" si="181">IF(OR($AB1031="1/1/01 12:00 AM", $AB1031=""), "Not Approved", IF(VALUE($AB1031) &lt;= (VALUE($AC1031) + 1 + TIME(9, 0, 0)), "Approved On Time", "Not Approved On Time"))</f>
        <v>Approved On Time</v>
      </c>
      <c r="AE1031" s="101">
        <f t="shared" ref="AE1031:AE1094" si="182">$I1031</f>
        <v>2</v>
      </c>
      <c r="AF1031" s="124" t="str">
        <f t="shared" ref="AF1031:AF1094" si="183">IF(SUMIF($X$6:$X$2297, "*", $AI$6:$AI$2297) &gt; 0, SUMIFS($AI$6:$AI$2297, $X$6:$X$2297, "Approved On Time") / SUMIF($X$6:$X$2297, "*", $AI$6:$AI$2297), "")</f>
        <v/>
      </c>
      <c r="AG1031" s="101" t="str">
        <f t="shared" ref="AG1031:AG1094" si="184">$F1031&amp;" - "&amp;G1031</f>
        <v>423 6007O - Install Shotcrete</v>
      </c>
      <c r="AH1031" s="101" t="str">
        <f t="shared" ref="AH1031:AH1094" si="185">$B1031&amp;" - "&amp;$C1031</f>
        <v>240443 - Juan C. Miramontes Marquez</v>
      </c>
      <c r="AI1031" s="102" t="str">
        <f t="shared" ref="AI1031:AI1094" si="186">IF($M1031="","",$M1031)</f>
        <v>Alonso Miramontes's Crew</v>
      </c>
    </row>
    <row r="1032" spans="1:35" ht="15.75" x14ac:dyDescent="0.25">
      <c r="A1032" s="153">
        <v>603734</v>
      </c>
      <c r="B1032" s="153" t="s">
        <v>847</v>
      </c>
      <c r="C1032" s="153" t="s">
        <v>848</v>
      </c>
      <c r="D1032" s="153" t="s">
        <v>102</v>
      </c>
      <c r="E1032" s="153" t="s">
        <v>628</v>
      </c>
      <c r="F1032" s="153" t="s">
        <v>1178</v>
      </c>
      <c r="G1032" s="153" t="s">
        <v>1179</v>
      </c>
      <c r="H1032" s="153" t="s">
        <v>558</v>
      </c>
      <c r="I1032" s="153">
        <v>5</v>
      </c>
      <c r="J1032" s="154">
        <v>45790</v>
      </c>
      <c r="K1032" s="153" t="s">
        <v>91</v>
      </c>
      <c r="L1032" s="153"/>
      <c r="M1032" s="153" t="s">
        <v>841</v>
      </c>
      <c r="N1032" s="153" t="s">
        <v>49</v>
      </c>
      <c r="O1032" s="153" t="s">
        <v>842</v>
      </c>
      <c r="P1032" s="153" t="s">
        <v>2024</v>
      </c>
      <c r="Q1032" s="153"/>
      <c r="R1032" s="153" t="s">
        <v>50</v>
      </c>
      <c r="S1032" s="153" t="s">
        <v>104</v>
      </c>
      <c r="T1032" s="153" t="s">
        <v>2221</v>
      </c>
      <c r="U1032" s="140"/>
      <c r="V1032" s="140"/>
      <c r="W1032" s="140"/>
      <c r="X1032" s="97" t="str">
        <f t="shared" si="176"/>
        <v>2023-006 - Tarrant SH183 Bridge</v>
      </c>
      <c r="Y1032" s="97" t="str">
        <f>IFERROR(VLOOKUP($D1032,PM!$A:$H,2,FALSE),"")</f>
        <v>Bikhyat Adhikari</v>
      </c>
      <c r="Z1032" s="98">
        <f t="shared" si="177"/>
        <v>45790</v>
      </c>
      <c r="AA1032" s="98" t="str">
        <f t="shared" si="178"/>
        <v>Tuesday</v>
      </c>
      <c r="AB1032" s="99" t="str">
        <f t="shared" si="179"/>
        <v>05/14/2025 6:51 AM</v>
      </c>
      <c r="AC1032" s="100">
        <f t="shared" si="180"/>
        <v>45791.514745370368</v>
      </c>
      <c r="AD1032" s="100" t="str">
        <f t="shared" si="181"/>
        <v>Approved On Time</v>
      </c>
      <c r="AE1032" s="101">
        <f t="shared" si="182"/>
        <v>5</v>
      </c>
      <c r="AF1032" s="124" t="str">
        <f t="shared" si="183"/>
        <v/>
      </c>
      <c r="AG1032" s="101" t="str">
        <f t="shared" si="184"/>
        <v>416 6004E - Install 1 4 x 4 Steel Plate</v>
      </c>
      <c r="AH1032" s="101" t="str">
        <f t="shared" si="185"/>
        <v>240753 - Agustin Rodriguez Quilo</v>
      </c>
      <c r="AI1032" s="102" t="str">
        <f t="shared" si="186"/>
        <v>Alonso Miramontes's Crew</v>
      </c>
    </row>
    <row r="1033" spans="1:35" ht="15.75" x14ac:dyDescent="0.25">
      <c r="A1033" s="153">
        <v>603305</v>
      </c>
      <c r="B1033" s="153" t="s">
        <v>847</v>
      </c>
      <c r="C1033" s="153" t="s">
        <v>848</v>
      </c>
      <c r="D1033" s="153" t="s">
        <v>102</v>
      </c>
      <c r="E1033" s="153" t="s">
        <v>628</v>
      </c>
      <c r="F1033" s="153" t="s">
        <v>1290</v>
      </c>
      <c r="G1033" s="153" t="s">
        <v>1291</v>
      </c>
      <c r="H1033" s="153" t="s">
        <v>558</v>
      </c>
      <c r="I1033" s="153">
        <v>8</v>
      </c>
      <c r="J1033" s="154">
        <v>45789</v>
      </c>
      <c r="K1033" s="153" t="s">
        <v>91</v>
      </c>
      <c r="L1033" s="153"/>
      <c r="M1033" s="153" t="s">
        <v>841</v>
      </c>
      <c r="N1033" s="153" t="s">
        <v>49</v>
      </c>
      <c r="O1033" s="153" t="s">
        <v>842</v>
      </c>
      <c r="P1033" s="153" t="s">
        <v>1292</v>
      </c>
      <c r="Q1033" s="153"/>
      <c r="R1033" s="153" t="s">
        <v>50</v>
      </c>
      <c r="S1033" s="153" t="s">
        <v>104</v>
      </c>
      <c r="T1033" s="153" t="s">
        <v>1590</v>
      </c>
      <c r="U1033" s="140"/>
      <c r="V1033" s="140"/>
      <c r="W1033" s="140"/>
      <c r="X1033" s="97" t="str">
        <f t="shared" si="176"/>
        <v>2023-006 - Tarrant SH183 Bridge</v>
      </c>
      <c r="Y1033" s="97" t="str">
        <f>IFERROR(VLOOKUP($D1033,PM!$A:$H,2,FALSE),"")</f>
        <v>Bikhyat Adhikari</v>
      </c>
      <c r="Z1033" s="98">
        <f t="shared" si="177"/>
        <v>45789</v>
      </c>
      <c r="AA1033" s="98" t="str">
        <f t="shared" si="178"/>
        <v>Monday</v>
      </c>
      <c r="AB1033" s="99" t="str">
        <f t="shared" si="179"/>
        <v>05/13/2025 6:41 AM</v>
      </c>
      <c r="AC1033" s="100">
        <f t="shared" si="180"/>
        <v>45790.517754629633</v>
      </c>
      <c r="AD1033" s="100" t="str">
        <f t="shared" si="181"/>
        <v>Approved On Time</v>
      </c>
      <c r="AE1033" s="101">
        <f t="shared" si="182"/>
        <v>8</v>
      </c>
      <c r="AF1033" s="124" t="str">
        <f t="shared" si="183"/>
        <v/>
      </c>
      <c r="AG1033" s="101" t="str">
        <f t="shared" si="184"/>
        <v>403 6008G - Exc and Install W Beam Lagging</v>
      </c>
      <c r="AH1033" s="101" t="str">
        <f t="shared" si="185"/>
        <v>240753 - Agustin Rodriguez Quilo</v>
      </c>
      <c r="AI1033" s="102" t="str">
        <f t="shared" si="186"/>
        <v>Alonso Miramontes's Crew</v>
      </c>
    </row>
    <row r="1034" spans="1:35" ht="15.75" x14ac:dyDescent="0.25">
      <c r="A1034" s="153">
        <v>603306</v>
      </c>
      <c r="B1034" s="153" t="s">
        <v>847</v>
      </c>
      <c r="C1034" s="153" t="s">
        <v>848</v>
      </c>
      <c r="D1034" s="153" t="s">
        <v>102</v>
      </c>
      <c r="E1034" s="153" t="s">
        <v>628</v>
      </c>
      <c r="F1034" s="153" t="s">
        <v>1178</v>
      </c>
      <c r="G1034" s="153" t="s">
        <v>1179</v>
      </c>
      <c r="H1034" s="153" t="s">
        <v>558</v>
      </c>
      <c r="I1034" s="153">
        <v>2</v>
      </c>
      <c r="J1034" s="154">
        <v>45789</v>
      </c>
      <c r="K1034" s="153" t="s">
        <v>91</v>
      </c>
      <c r="L1034" s="153"/>
      <c r="M1034" s="153" t="s">
        <v>841</v>
      </c>
      <c r="N1034" s="153" t="s">
        <v>49</v>
      </c>
      <c r="O1034" s="153" t="s">
        <v>842</v>
      </c>
      <c r="P1034" s="153" t="s">
        <v>1292</v>
      </c>
      <c r="Q1034" s="153"/>
      <c r="R1034" s="153" t="s">
        <v>50</v>
      </c>
      <c r="S1034" s="153" t="s">
        <v>104</v>
      </c>
      <c r="T1034" s="153" t="s">
        <v>1591</v>
      </c>
      <c r="U1034" s="140"/>
      <c r="V1034" s="140"/>
      <c r="W1034" s="140"/>
      <c r="X1034" s="97" t="str">
        <f t="shared" si="176"/>
        <v>2023-006 - Tarrant SH183 Bridge</v>
      </c>
      <c r="Y1034" s="97" t="str">
        <f>IFERROR(VLOOKUP($D1034,PM!$A:$H,2,FALSE),"")</f>
        <v>Bikhyat Adhikari</v>
      </c>
      <c r="Z1034" s="98">
        <f t="shared" si="177"/>
        <v>45789</v>
      </c>
      <c r="AA1034" s="98" t="str">
        <f t="shared" si="178"/>
        <v>Monday</v>
      </c>
      <c r="AB1034" s="99" t="str">
        <f t="shared" si="179"/>
        <v>05/13/2025 6:41 AM</v>
      </c>
      <c r="AC1034" s="100">
        <f t="shared" si="180"/>
        <v>45790.517754629633</v>
      </c>
      <c r="AD1034" s="100" t="str">
        <f t="shared" si="181"/>
        <v>Approved On Time</v>
      </c>
      <c r="AE1034" s="101">
        <f t="shared" si="182"/>
        <v>2</v>
      </c>
      <c r="AF1034" s="124" t="str">
        <f t="shared" si="183"/>
        <v/>
      </c>
      <c r="AG1034" s="101" t="str">
        <f t="shared" si="184"/>
        <v>416 6004E - Install 1 4 x 4 Steel Plate</v>
      </c>
      <c r="AH1034" s="101" t="str">
        <f t="shared" si="185"/>
        <v>240753 - Agustin Rodriguez Quilo</v>
      </c>
      <c r="AI1034" s="102" t="str">
        <f t="shared" si="186"/>
        <v>Alonso Miramontes's Crew</v>
      </c>
    </row>
    <row r="1035" spans="1:35" ht="15.75" x14ac:dyDescent="0.25">
      <c r="A1035" s="153">
        <v>604194</v>
      </c>
      <c r="B1035" s="153" t="s">
        <v>847</v>
      </c>
      <c r="C1035" s="153" t="s">
        <v>848</v>
      </c>
      <c r="D1035" s="153" t="s">
        <v>102</v>
      </c>
      <c r="E1035" s="153" t="s">
        <v>628</v>
      </c>
      <c r="F1035" s="153" t="s">
        <v>1178</v>
      </c>
      <c r="G1035" s="153" t="s">
        <v>1179</v>
      </c>
      <c r="H1035" s="153" t="s">
        <v>558</v>
      </c>
      <c r="I1035" s="153">
        <v>8</v>
      </c>
      <c r="J1035" s="154">
        <v>45791</v>
      </c>
      <c r="K1035" s="153" t="s">
        <v>91</v>
      </c>
      <c r="L1035" s="153"/>
      <c r="M1035" s="153" t="s">
        <v>841</v>
      </c>
      <c r="N1035" s="153" t="s">
        <v>49</v>
      </c>
      <c r="O1035" s="153" t="s">
        <v>842</v>
      </c>
      <c r="P1035" s="153" t="s">
        <v>2651</v>
      </c>
      <c r="Q1035" s="153"/>
      <c r="R1035" s="153" t="s">
        <v>50</v>
      </c>
      <c r="S1035" s="153" t="s">
        <v>104</v>
      </c>
      <c r="T1035" s="153" t="s">
        <v>2865</v>
      </c>
      <c r="U1035" s="140"/>
      <c r="V1035" s="140"/>
      <c r="W1035" s="140"/>
      <c r="X1035" s="97" t="str">
        <f t="shared" si="176"/>
        <v>2023-006 - Tarrant SH183 Bridge</v>
      </c>
      <c r="Y1035" s="97" t="str">
        <f>IFERROR(VLOOKUP($D1035,PM!$A:$H,2,FALSE),"")</f>
        <v>Bikhyat Adhikari</v>
      </c>
      <c r="Z1035" s="98">
        <f t="shared" si="177"/>
        <v>45791</v>
      </c>
      <c r="AA1035" s="98" t="str">
        <f t="shared" si="178"/>
        <v>Wednesday</v>
      </c>
      <c r="AB1035" s="99" t="str">
        <f t="shared" si="179"/>
        <v>05/15/2025 6:48 AM</v>
      </c>
      <c r="AC1035" s="100">
        <f t="shared" si="180"/>
        <v>45792.533726851849</v>
      </c>
      <c r="AD1035" s="100" t="str">
        <f t="shared" si="181"/>
        <v>Approved On Time</v>
      </c>
      <c r="AE1035" s="101">
        <f t="shared" si="182"/>
        <v>8</v>
      </c>
      <c r="AF1035" s="124" t="str">
        <f t="shared" si="183"/>
        <v/>
      </c>
      <c r="AG1035" s="101" t="str">
        <f t="shared" si="184"/>
        <v>416 6004E - Install 1 4 x 4 Steel Plate</v>
      </c>
      <c r="AH1035" s="101" t="str">
        <f t="shared" si="185"/>
        <v>240753 - Agustin Rodriguez Quilo</v>
      </c>
      <c r="AI1035" s="102" t="str">
        <f t="shared" si="186"/>
        <v>Alonso Miramontes's Crew</v>
      </c>
    </row>
    <row r="1036" spans="1:35" ht="15.75" x14ac:dyDescent="0.25">
      <c r="A1036" s="153">
        <v>604195</v>
      </c>
      <c r="B1036" s="153" t="s">
        <v>847</v>
      </c>
      <c r="C1036" s="153" t="s">
        <v>848</v>
      </c>
      <c r="D1036" s="153" t="s">
        <v>102</v>
      </c>
      <c r="E1036" s="153" t="s">
        <v>628</v>
      </c>
      <c r="F1036" s="153" t="s">
        <v>1201</v>
      </c>
      <c r="G1036" s="153" t="s">
        <v>2652</v>
      </c>
      <c r="H1036" s="153" t="s">
        <v>558</v>
      </c>
      <c r="I1036" s="153">
        <v>1</v>
      </c>
      <c r="J1036" s="154">
        <v>45791</v>
      </c>
      <c r="K1036" s="153" t="s">
        <v>91</v>
      </c>
      <c r="L1036" s="153"/>
      <c r="M1036" s="153" t="s">
        <v>841</v>
      </c>
      <c r="N1036" s="153" t="s">
        <v>49</v>
      </c>
      <c r="O1036" s="153" t="s">
        <v>842</v>
      </c>
      <c r="P1036" s="153" t="s">
        <v>2651</v>
      </c>
      <c r="Q1036" s="153"/>
      <c r="R1036" s="153" t="s">
        <v>50</v>
      </c>
      <c r="S1036" s="153" t="s">
        <v>104</v>
      </c>
      <c r="T1036" s="153" t="s">
        <v>2866</v>
      </c>
      <c r="U1036" s="140"/>
      <c r="V1036" s="140"/>
      <c r="W1036" s="140"/>
      <c r="X1036" s="97" t="str">
        <f t="shared" si="176"/>
        <v>2023-006 - Tarrant SH183 Bridge</v>
      </c>
      <c r="Y1036" s="97" t="str">
        <f>IFERROR(VLOOKUP($D1036,PM!$A:$H,2,FALSE),"")</f>
        <v>Bikhyat Adhikari</v>
      </c>
      <c r="Z1036" s="98">
        <f t="shared" si="177"/>
        <v>45791</v>
      </c>
      <c r="AA1036" s="98" t="str">
        <f t="shared" si="178"/>
        <v>Wednesday</v>
      </c>
      <c r="AB1036" s="99" t="str">
        <f t="shared" si="179"/>
        <v>05/15/2025 6:48 AM</v>
      </c>
      <c r="AC1036" s="100">
        <f t="shared" si="180"/>
        <v>45792.533726851849</v>
      </c>
      <c r="AD1036" s="100" t="str">
        <f t="shared" si="181"/>
        <v>Approved On Time</v>
      </c>
      <c r="AE1036" s="101">
        <f t="shared" si="182"/>
        <v>1</v>
      </c>
      <c r="AF1036" s="124" t="str">
        <f t="shared" si="183"/>
        <v/>
      </c>
      <c r="AG1036" s="101" t="str">
        <f t="shared" si="184"/>
        <v>500 6001C - Maintain Eros 2.5% of DL</v>
      </c>
      <c r="AH1036" s="101" t="str">
        <f t="shared" si="185"/>
        <v>240753 - Agustin Rodriguez Quilo</v>
      </c>
      <c r="AI1036" s="102" t="str">
        <f t="shared" si="186"/>
        <v>Alonso Miramontes's Crew</v>
      </c>
    </row>
    <row r="1037" spans="1:35" ht="15.75" x14ac:dyDescent="0.25">
      <c r="A1037" s="153">
        <v>604196</v>
      </c>
      <c r="B1037" s="153" t="s">
        <v>847</v>
      </c>
      <c r="C1037" s="153" t="s">
        <v>848</v>
      </c>
      <c r="D1037" s="153" t="s">
        <v>102</v>
      </c>
      <c r="E1037" s="153" t="s">
        <v>628</v>
      </c>
      <c r="F1037" s="153" t="s">
        <v>2653</v>
      </c>
      <c r="G1037" s="153" t="s">
        <v>2654</v>
      </c>
      <c r="H1037" s="153" t="s">
        <v>558</v>
      </c>
      <c r="I1037" s="153">
        <v>1</v>
      </c>
      <c r="J1037" s="154">
        <v>45791</v>
      </c>
      <c r="K1037" s="153" t="s">
        <v>91</v>
      </c>
      <c r="L1037" s="153"/>
      <c r="M1037" s="153" t="s">
        <v>841</v>
      </c>
      <c r="N1037" s="153" t="s">
        <v>49</v>
      </c>
      <c r="O1037" s="153" t="s">
        <v>842</v>
      </c>
      <c r="P1037" s="153" t="s">
        <v>2651</v>
      </c>
      <c r="Q1037" s="153"/>
      <c r="R1037" s="153" t="s">
        <v>50</v>
      </c>
      <c r="S1037" s="153" t="s">
        <v>104</v>
      </c>
      <c r="T1037" s="153" t="s">
        <v>2867</v>
      </c>
      <c r="U1037" s="140"/>
      <c r="V1037" s="140"/>
      <c r="W1037" s="140"/>
      <c r="X1037" s="97" t="str">
        <f t="shared" si="176"/>
        <v>2023-006 - Tarrant SH183 Bridge</v>
      </c>
      <c r="Y1037" s="97" t="str">
        <f>IFERROR(VLOOKUP($D1037,PM!$A:$H,2,FALSE),"")</f>
        <v>Bikhyat Adhikari</v>
      </c>
      <c r="Z1037" s="98">
        <f t="shared" si="177"/>
        <v>45791</v>
      </c>
      <c r="AA1037" s="98" t="str">
        <f t="shared" si="178"/>
        <v>Wednesday</v>
      </c>
      <c r="AB1037" s="99" t="str">
        <f t="shared" si="179"/>
        <v>05/15/2025 6:48 AM</v>
      </c>
      <c r="AC1037" s="100">
        <f t="shared" si="180"/>
        <v>45792.533726851849</v>
      </c>
      <c r="AD1037" s="100" t="str">
        <f t="shared" si="181"/>
        <v>Approved On Time</v>
      </c>
      <c r="AE1037" s="101">
        <f t="shared" si="182"/>
        <v>1</v>
      </c>
      <c r="AF1037" s="124" t="str">
        <f t="shared" si="183"/>
        <v/>
      </c>
      <c r="AG1037" s="101" t="str">
        <f t="shared" si="184"/>
        <v>500 6001B - Clean Project 2.5% of DL</v>
      </c>
      <c r="AH1037" s="101" t="str">
        <f t="shared" si="185"/>
        <v>240753 - Agustin Rodriguez Quilo</v>
      </c>
      <c r="AI1037" s="102" t="str">
        <f t="shared" si="186"/>
        <v>Alonso Miramontes's Crew</v>
      </c>
    </row>
    <row r="1038" spans="1:35" ht="15.75" x14ac:dyDescent="0.25">
      <c r="A1038" s="153">
        <v>604527</v>
      </c>
      <c r="B1038" s="153" t="s">
        <v>847</v>
      </c>
      <c r="C1038" s="153" t="s">
        <v>848</v>
      </c>
      <c r="D1038" s="153" t="s">
        <v>102</v>
      </c>
      <c r="E1038" s="153" t="s">
        <v>628</v>
      </c>
      <c r="F1038" s="153" t="s">
        <v>1178</v>
      </c>
      <c r="G1038" s="153" t="s">
        <v>1179</v>
      </c>
      <c r="H1038" s="153" t="s">
        <v>558</v>
      </c>
      <c r="I1038" s="153">
        <v>5</v>
      </c>
      <c r="J1038" s="154">
        <v>45792</v>
      </c>
      <c r="K1038" s="153" t="s">
        <v>91</v>
      </c>
      <c r="L1038" s="153"/>
      <c r="M1038" s="153" t="s">
        <v>841</v>
      </c>
      <c r="N1038" s="153" t="s">
        <v>49</v>
      </c>
      <c r="O1038" s="153" t="s">
        <v>842</v>
      </c>
      <c r="P1038" s="153" t="s">
        <v>3084</v>
      </c>
      <c r="Q1038" s="153"/>
      <c r="R1038" s="153" t="s">
        <v>50</v>
      </c>
      <c r="S1038" s="153" t="s">
        <v>104</v>
      </c>
      <c r="T1038" s="153" t="s">
        <v>3270</v>
      </c>
      <c r="U1038" s="140"/>
      <c r="V1038" s="140"/>
      <c r="W1038" s="140"/>
      <c r="X1038" s="97" t="str">
        <f t="shared" si="176"/>
        <v>2023-006 - Tarrant SH183 Bridge</v>
      </c>
      <c r="Y1038" s="97" t="str">
        <f>IFERROR(VLOOKUP($D1038,PM!$A:$H,2,FALSE),"")</f>
        <v>Bikhyat Adhikari</v>
      </c>
      <c r="Z1038" s="98">
        <f t="shared" si="177"/>
        <v>45792</v>
      </c>
      <c r="AA1038" s="98" t="str">
        <f t="shared" si="178"/>
        <v>Thursday</v>
      </c>
      <c r="AB1038" s="99" t="str">
        <f t="shared" si="179"/>
        <v>05/15/2025 8:30 PM</v>
      </c>
      <c r="AC1038" s="100">
        <f t="shared" si="180"/>
        <v>45793.510138888887</v>
      </c>
      <c r="AD1038" s="100" t="str">
        <f t="shared" si="181"/>
        <v>Approved On Time</v>
      </c>
      <c r="AE1038" s="101">
        <f t="shared" si="182"/>
        <v>5</v>
      </c>
      <c r="AF1038" s="124" t="str">
        <f t="shared" si="183"/>
        <v/>
      </c>
      <c r="AG1038" s="101" t="str">
        <f t="shared" si="184"/>
        <v>416 6004E - Install 1 4 x 4 Steel Plate</v>
      </c>
      <c r="AH1038" s="101" t="str">
        <f t="shared" si="185"/>
        <v>240753 - Agustin Rodriguez Quilo</v>
      </c>
      <c r="AI1038" s="102" t="str">
        <f t="shared" si="186"/>
        <v>Alonso Miramontes's Crew</v>
      </c>
    </row>
    <row r="1039" spans="1:35" ht="15.75" x14ac:dyDescent="0.25">
      <c r="A1039" s="153">
        <v>604243</v>
      </c>
      <c r="B1039" s="153" t="s">
        <v>1509</v>
      </c>
      <c r="C1039" s="153" t="s">
        <v>1510</v>
      </c>
      <c r="D1039" s="153" t="s">
        <v>102</v>
      </c>
      <c r="E1039" s="153" t="s">
        <v>628</v>
      </c>
      <c r="F1039" s="153" t="s">
        <v>584</v>
      </c>
      <c r="G1039" s="153" t="s">
        <v>585</v>
      </c>
      <c r="H1039" s="153" t="s">
        <v>558</v>
      </c>
      <c r="I1039" s="153">
        <v>2.5</v>
      </c>
      <c r="J1039" s="154">
        <v>45790</v>
      </c>
      <c r="K1039" s="153" t="s">
        <v>91</v>
      </c>
      <c r="L1039" s="153"/>
      <c r="M1039" s="153"/>
      <c r="N1039" s="153"/>
      <c r="O1039" s="153" t="s">
        <v>1510</v>
      </c>
      <c r="P1039" s="153" t="s">
        <v>2803</v>
      </c>
      <c r="Q1039" s="153"/>
      <c r="R1039" s="153" t="s">
        <v>50</v>
      </c>
      <c r="S1039" s="153" t="s">
        <v>104</v>
      </c>
      <c r="T1039" s="153" t="s">
        <v>2862</v>
      </c>
      <c r="U1039" s="140"/>
      <c r="V1039" s="140"/>
      <c r="W1039" s="140"/>
      <c r="X1039" s="97" t="str">
        <f t="shared" si="176"/>
        <v>2023-006 - Tarrant SH183 Bridge</v>
      </c>
      <c r="Y1039" s="97" t="str">
        <f>IFERROR(VLOOKUP($D1039,PM!$A:$H,2,FALSE),"")</f>
        <v>Bikhyat Adhikari</v>
      </c>
      <c r="Z1039" s="98">
        <f t="shared" si="177"/>
        <v>45790</v>
      </c>
      <c r="AA1039" s="98" t="str">
        <f t="shared" si="178"/>
        <v>Tuesday</v>
      </c>
      <c r="AB1039" s="99" t="str">
        <f t="shared" si="179"/>
        <v>05/15/2025 7:29 AM</v>
      </c>
      <c r="AC1039" s="100">
        <f t="shared" si="180"/>
        <v>45792.548449074071</v>
      </c>
      <c r="AD1039" s="100" t="str">
        <f t="shared" si="181"/>
        <v>Approved On Time</v>
      </c>
      <c r="AE1039" s="101">
        <f t="shared" si="182"/>
        <v>2.5</v>
      </c>
      <c r="AF1039" s="124" t="str">
        <f t="shared" si="183"/>
        <v/>
      </c>
      <c r="AG1039" s="101" t="str">
        <f t="shared" si="184"/>
        <v>9000 100B - SUPERINTENDENT</v>
      </c>
      <c r="AH1039" s="101" t="str">
        <f t="shared" si="185"/>
        <v>240441 - Juan C. Miramontes Jr</v>
      </c>
      <c r="AI1039" s="102" t="str">
        <f t="shared" si="186"/>
        <v/>
      </c>
    </row>
    <row r="1040" spans="1:35" ht="15.75" x14ac:dyDescent="0.25">
      <c r="A1040" s="153">
        <v>604245</v>
      </c>
      <c r="B1040" s="153" t="s">
        <v>1509</v>
      </c>
      <c r="C1040" s="153" t="s">
        <v>1510</v>
      </c>
      <c r="D1040" s="153" t="s">
        <v>102</v>
      </c>
      <c r="E1040" s="153" t="s">
        <v>628</v>
      </c>
      <c r="F1040" s="153" t="s">
        <v>584</v>
      </c>
      <c r="G1040" s="153" t="s">
        <v>585</v>
      </c>
      <c r="H1040" s="153" t="s">
        <v>558</v>
      </c>
      <c r="I1040" s="153">
        <v>4</v>
      </c>
      <c r="J1040" s="154">
        <v>45791</v>
      </c>
      <c r="K1040" s="153" t="s">
        <v>91</v>
      </c>
      <c r="L1040" s="153"/>
      <c r="M1040" s="153"/>
      <c r="N1040" s="153"/>
      <c r="O1040" s="153" t="s">
        <v>1510</v>
      </c>
      <c r="P1040" s="153" t="s">
        <v>2803</v>
      </c>
      <c r="Q1040" s="153"/>
      <c r="R1040" s="153" t="s">
        <v>50</v>
      </c>
      <c r="S1040" s="153" t="s">
        <v>104</v>
      </c>
      <c r="T1040" s="153" t="s">
        <v>2863</v>
      </c>
      <c r="U1040" s="140"/>
      <c r="V1040" s="140"/>
      <c r="W1040" s="140"/>
      <c r="X1040" s="97" t="str">
        <f t="shared" si="176"/>
        <v>2023-006 - Tarrant SH183 Bridge</v>
      </c>
      <c r="Y1040" s="97" t="str">
        <f>IFERROR(VLOOKUP($D1040,PM!$A:$H,2,FALSE),"")</f>
        <v>Bikhyat Adhikari</v>
      </c>
      <c r="Z1040" s="98">
        <f t="shared" si="177"/>
        <v>45791</v>
      </c>
      <c r="AA1040" s="98" t="str">
        <f t="shared" si="178"/>
        <v>Wednesday</v>
      </c>
      <c r="AB1040" s="99" t="str">
        <f t="shared" si="179"/>
        <v>05/15/2025 7:29 AM</v>
      </c>
      <c r="AC1040" s="100">
        <f t="shared" si="180"/>
        <v>45792.548449074071</v>
      </c>
      <c r="AD1040" s="100" t="str">
        <f t="shared" si="181"/>
        <v>Approved On Time</v>
      </c>
      <c r="AE1040" s="101">
        <f t="shared" si="182"/>
        <v>4</v>
      </c>
      <c r="AF1040" s="124" t="str">
        <f t="shared" si="183"/>
        <v/>
      </c>
      <c r="AG1040" s="101" t="str">
        <f t="shared" si="184"/>
        <v>9000 100B - SUPERINTENDENT</v>
      </c>
      <c r="AH1040" s="101" t="str">
        <f t="shared" si="185"/>
        <v>240441 - Juan C. Miramontes Jr</v>
      </c>
      <c r="AI1040" s="102" t="str">
        <f t="shared" si="186"/>
        <v/>
      </c>
    </row>
    <row r="1041" spans="1:35" ht="15.75" x14ac:dyDescent="0.25">
      <c r="A1041" s="153">
        <v>603775</v>
      </c>
      <c r="B1041" s="153" t="s">
        <v>847</v>
      </c>
      <c r="C1041" s="153" t="s">
        <v>848</v>
      </c>
      <c r="D1041" s="153" t="s">
        <v>102</v>
      </c>
      <c r="E1041" s="153" t="s">
        <v>628</v>
      </c>
      <c r="F1041" s="153" t="s">
        <v>2022</v>
      </c>
      <c r="G1041" s="153" t="s">
        <v>2023</v>
      </c>
      <c r="H1041" s="153" t="s">
        <v>558</v>
      </c>
      <c r="I1041" s="153">
        <v>5</v>
      </c>
      <c r="J1041" s="154">
        <v>45790</v>
      </c>
      <c r="K1041" s="153" t="s">
        <v>91</v>
      </c>
      <c r="L1041" s="153"/>
      <c r="M1041" s="153" t="s">
        <v>841</v>
      </c>
      <c r="N1041" s="153" t="s">
        <v>49</v>
      </c>
      <c r="O1041" s="153" t="s">
        <v>104</v>
      </c>
      <c r="P1041" s="153" t="s">
        <v>2213</v>
      </c>
      <c r="Q1041" s="153"/>
      <c r="R1041" s="153" t="s">
        <v>50</v>
      </c>
      <c r="S1041" s="153" t="s">
        <v>104</v>
      </c>
      <c r="T1041" s="153" t="s">
        <v>2214</v>
      </c>
      <c r="U1041" s="140"/>
      <c r="V1041" s="140"/>
      <c r="W1041" s="140"/>
      <c r="X1041" s="97" t="str">
        <f t="shared" si="176"/>
        <v>2023-006 - Tarrant SH183 Bridge</v>
      </c>
      <c r="Y1041" s="97" t="str">
        <f>IFERROR(VLOOKUP($D1041,PM!$A:$H,2,FALSE),"")</f>
        <v>Bikhyat Adhikari</v>
      </c>
      <c r="Z1041" s="98">
        <f t="shared" si="177"/>
        <v>45790</v>
      </c>
      <c r="AA1041" s="98" t="str">
        <f t="shared" si="178"/>
        <v>Tuesday</v>
      </c>
      <c r="AB1041" s="99" t="str">
        <f t="shared" si="179"/>
        <v>05/14/2025 7:20 AM</v>
      </c>
      <c r="AC1041" s="100">
        <f t="shared" si="180"/>
        <v>45791.514745370368</v>
      </c>
      <c r="AD1041" s="100" t="str">
        <f t="shared" si="181"/>
        <v>Approved On Time</v>
      </c>
      <c r="AE1041" s="101">
        <f t="shared" si="182"/>
        <v>5</v>
      </c>
      <c r="AF1041" s="124" t="str">
        <f t="shared" si="183"/>
        <v/>
      </c>
      <c r="AG1041" s="101" t="str">
        <f t="shared" si="184"/>
        <v>423 6007J - Install Drainage Mat and Geote</v>
      </c>
      <c r="AH1041" s="101" t="str">
        <f t="shared" si="185"/>
        <v>240753 - Agustin Rodriguez Quilo</v>
      </c>
      <c r="AI1041" s="102" t="str">
        <f t="shared" si="186"/>
        <v>Alonso Miramontes's Crew</v>
      </c>
    </row>
    <row r="1042" spans="1:35" ht="15.75" x14ac:dyDescent="0.25">
      <c r="A1042" s="153">
        <v>603082</v>
      </c>
      <c r="B1042" s="153" t="s">
        <v>1122</v>
      </c>
      <c r="C1042" s="153" t="s">
        <v>1123</v>
      </c>
      <c r="D1042" s="153" t="s">
        <v>102</v>
      </c>
      <c r="E1042" s="153" t="s">
        <v>628</v>
      </c>
      <c r="F1042" s="153" t="s">
        <v>1162</v>
      </c>
      <c r="G1042" s="153" t="s">
        <v>1163</v>
      </c>
      <c r="H1042" s="153" t="s">
        <v>782</v>
      </c>
      <c r="I1042" s="153">
        <v>2.5</v>
      </c>
      <c r="J1042" s="154">
        <v>45789</v>
      </c>
      <c r="K1042" s="153" t="s">
        <v>91</v>
      </c>
      <c r="L1042" s="153"/>
      <c r="M1042" s="153"/>
      <c r="N1042" s="153"/>
      <c r="O1042" s="153" t="s">
        <v>1123</v>
      </c>
      <c r="P1042" s="153" t="s">
        <v>1272</v>
      </c>
      <c r="Q1042" s="153"/>
      <c r="R1042" s="153" t="s">
        <v>50</v>
      </c>
      <c r="S1042" s="153" t="s">
        <v>104</v>
      </c>
      <c r="T1042" s="153" t="s">
        <v>1592</v>
      </c>
      <c r="U1042" s="140"/>
      <c r="V1042" s="140"/>
      <c r="W1042" s="140"/>
      <c r="X1042" s="97" t="str">
        <f t="shared" si="176"/>
        <v>2023-006 - Tarrant SH183 Bridge</v>
      </c>
      <c r="Y1042" s="97" t="str">
        <f>IFERROR(VLOOKUP($D1042,PM!$A:$H,2,FALSE),"")</f>
        <v>Bikhyat Adhikari</v>
      </c>
      <c r="Z1042" s="98">
        <f t="shared" si="177"/>
        <v>45789</v>
      </c>
      <c r="AA1042" s="98" t="str">
        <f t="shared" si="178"/>
        <v>Monday</v>
      </c>
      <c r="AB1042" s="99" t="str">
        <f t="shared" si="179"/>
        <v>05/12/2025 5:14 PM</v>
      </c>
      <c r="AC1042" s="100">
        <f t="shared" si="180"/>
        <v>45790.518101851849</v>
      </c>
      <c r="AD1042" s="100" t="str">
        <f t="shared" si="181"/>
        <v>Approved On Time</v>
      </c>
      <c r="AE1042" s="101">
        <f t="shared" si="182"/>
        <v>2.5</v>
      </c>
      <c r="AF1042" s="124" t="str">
        <f t="shared" si="183"/>
        <v/>
      </c>
      <c r="AG1042" s="101" t="str">
        <f t="shared" si="184"/>
        <v>100 6002B - Survey and Layout</v>
      </c>
      <c r="AH1042" s="101" t="str">
        <f t="shared" si="185"/>
        <v>210036 - Jose C. Ramirez</v>
      </c>
      <c r="AI1042" s="102" t="str">
        <f t="shared" si="186"/>
        <v/>
      </c>
    </row>
    <row r="1043" spans="1:35" ht="15.75" x14ac:dyDescent="0.25">
      <c r="A1043" s="153">
        <v>603054</v>
      </c>
      <c r="B1043" s="153" t="s">
        <v>828</v>
      </c>
      <c r="C1043" s="153" t="s">
        <v>829</v>
      </c>
      <c r="D1043" s="153" t="s">
        <v>142</v>
      </c>
      <c r="E1043" s="153" t="s">
        <v>143</v>
      </c>
      <c r="F1043" s="153" t="s">
        <v>75</v>
      </c>
      <c r="G1043" s="153" t="s">
        <v>614</v>
      </c>
      <c r="H1043" s="153" t="s">
        <v>558</v>
      </c>
      <c r="I1043" s="153">
        <v>4</v>
      </c>
      <c r="J1043" s="154">
        <v>45789</v>
      </c>
      <c r="K1043" s="153" t="s">
        <v>91</v>
      </c>
      <c r="L1043" s="153"/>
      <c r="M1043" s="153"/>
      <c r="N1043" s="153"/>
      <c r="O1043" s="153" t="s">
        <v>829</v>
      </c>
      <c r="P1043" s="153" t="s">
        <v>1268</v>
      </c>
      <c r="Q1043" s="153"/>
      <c r="R1043" s="153" t="s">
        <v>50</v>
      </c>
      <c r="S1043" s="153" t="s">
        <v>137</v>
      </c>
      <c r="T1043" s="153" t="s">
        <v>1595</v>
      </c>
      <c r="U1043" s="140"/>
      <c r="V1043" s="140"/>
      <c r="W1043" s="140"/>
      <c r="X1043" s="97" t="str">
        <f t="shared" si="176"/>
        <v>2024-012 - Dallas IH 635 U-Turn Bridge</v>
      </c>
      <c r="Y1043" s="97" t="str">
        <f>IFERROR(VLOOKUP($D1043,PM!$A:$H,2,FALSE),"")</f>
        <v>Adam H. Goode</v>
      </c>
      <c r="Z1043" s="98">
        <f t="shared" si="177"/>
        <v>45789</v>
      </c>
      <c r="AA1043" s="98" t="str">
        <f t="shared" si="178"/>
        <v>Monday</v>
      </c>
      <c r="AB1043" s="99" t="str">
        <f t="shared" si="179"/>
        <v>05/12/2025 3:35 PM</v>
      </c>
      <c r="AC1043" s="100">
        <f t="shared" si="180"/>
        <v>45790.532083333332</v>
      </c>
      <c r="AD1043" s="100" t="str">
        <f t="shared" si="181"/>
        <v>Approved On Time</v>
      </c>
      <c r="AE1043" s="101">
        <f t="shared" si="182"/>
        <v>4</v>
      </c>
      <c r="AF1043" s="124" t="str">
        <f t="shared" si="183"/>
        <v/>
      </c>
      <c r="AG1043" s="101" t="str">
        <f t="shared" si="184"/>
        <v>9000 100S - SAFETY SCHED</v>
      </c>
      <c r="AH1043" s="101" t="str">
        <f t="shared" si="185"/>
        <v>800072 - Mario Moya</v>
      </c>
      <c r="AI1043" s="102" t="str">
        <f t="shared" si="186"/>
        <v/>
      </c>
    </row>
    <row r="1044" spans="1:35" ht="15.75" x14ac:dyDescent="0.25">
      <c r="A1044" s="153">
        <v>603779</v>
      </c>
      <c r="B1044" s="153" t="s">
        <v>778</v>
      </c>
      <c r="C1044" s="153" t="s">
        <v>779</v>
      </c>
      <c r="D1044" s="153" t="s">
        <v>145</v>
      </c>
      <c r="E1044" s="153" t="s">
        <v>146</v>
      </c>
      <c r="F1044" s="153" t="s">
        <v>1201</v>
      </c>
      <c r="G1044" s="153" t="s">
        <v>2235</v>
      </c>
      <c r="H1044" s="153" t="s">
        <v>558</v>
      </c>
      <c r="I1044" s="153">
        <v>2</v>
      </c>
      <c r="J1044" s="154">
        <v>45790</v>
      </c>
      <c r="K1044" s="153" t="s">
        <v>91</v>
      </c>
      <c r="L1044" s="153"/>
      <c r="M1044" s="153" t="s">
        <v>627</v>
      </c>
      <c r="N1044" s="153" t="s">
        <v>49</v>
      </c>
      <c r="O1044" s="153" t="s">
        <v>137</v>
      </c>
      <c r="P1044" s="153" t="s">
        <v>2236</v>
      </c>
      <c r="Q1044" s="153"/>
      <c r="R1044" s="153" t="s">
        <v>50</v>
      </c>
      <c r="S1044" s="153" t="s">
        <v>137</v>
      </c>
      <c r="T1044" s="153" t="s">
        <v>2242</v>
      </c>
      <c r="U1044" s="140"/>
      <c r="V1044" s="140"/>
      <c r="W1044" s="140"/>
      <c r="X1044" s="97" t="str">
        <f t="shared" si="176"/>
        <v>2024-003 - Dallas 635 Slope Stabilization</v>
      </c>
      <c r="Y1044" s="97" t="str">
        <f>IFERROR(VLOOKUP($D1044,PM!$A:$H,2,FALSE),"")</f>
        <v>Adam H. Goode</v>
      </c>
      <c r="Z1044" s="98">
        <f t="shared" si="177"/>
        <v>45790</v>
      </c>
      <c r="AA1044" s="98" t="str">
        <f t="shared" si="178"/>
        <v>Tuesday</v>
      </c>
      <c r="AB1044" s="99" t="str">
        <f t="shared" si="179"/>
        <v>05/14/2025 7:26 AM</v>
      </c>
      <c r="AC1044" s="100">
        <f t="shared" si="180"/>
        <v>45791.544131944444</v>
      </c>
      <c r="AD1044" s="100" t="str">
        <f t="shared" si="181"/>
        <v>Approved On Time</v>
      </c>
      <c r="AE1044" s="101">
        <f t="shared" si="182"/>
        <v>2</v>
      </c>
      <c r="AF1044" s="124" t="str">
        <f t="shared" si="183"/>
        <v/>
      </c>
      <c r="AG1044" s="101" t="str">
        <f t="shared" si="184"/>
        <v>500 6001C - MOB Clean Project 3.5% of DL</v>
      </c>
      <c r="AH1044" s="101" t="str">
        <f t="shared" si="185"/>
        <v>240755 - Armando D. Reyes</v>
      </c>
      <c r="AI1044" s="102" t="str">
        <f t="shared" si="186"/>
        <v>Ramiro Vazquez's Crew</v>
      </c>
    </row>
    <row r="1045" spans="1:35" ht="15.75" x14ac:dyDescent="0.25">
      <c r="A1045" s="153">
        <v>603811</v>
      </c>
      <c r="B1045" s="153" t="s">
        <v>2228</v>
      </c>
      <c r="C1045" s="153" t="s">
        <v>137</v>
      </c>
      <c r="D1045" s="153" t="s">
        <v>145</v>
      </c>
      <c r="E1045" s="153" t="s">
        <v>146</v>
      </c>
      <c r="F1045" s="153" t="s">
        <v>53</v>
      </c>
      <c r="G1045" s="153" t="s">
        <v>54</v>
      </c>
      <c r="H1045" s="153" t="s">
        <v>558</v>
      </c>
      <c r="I1045" s="153">
        <v>8</v>
      </c>
      <c r="J1045" s="154">
        <v>45789</v>
      </c>
      <c r="K1045" s="153" t="s">
        <v>91</v>
      </c>
      <c r="L1045" s="153"/>
      <c r="M1045" s="153"/>
      <c r="N1045" s="153"/>
      <c r="O1045" s="153" t="s">
        <v>137</v>
      </c>
      <c r="P1045" s="153" t="s">
        <v>2229</v>
      </c>
      <c r="Q1045" s="153"/>
      <c r="R1045" s="153" t="s">
        <v>50</v>
      </c>
      <c r="S1045" s="153" t="s">
        <v>137</v>
      </c>
      <c r="T1045" s="153" t="s">
        <v>2230</v>
      </c>
      <c r="U1045" s="140"/>
      <c r="V1045" s="140"/>
      <c r="W1045" s="140"/>
      <c r="X1045" s="97" t="str">
        <f t="shared" si="176"/>
        <v>2024-003 - Dallas 635 Slope Stabilization</v>
      </c>
      <c r="Y1045" s="97" t="str">
        <f>IFERROR(VLOOKUP($D1045,PM!$A:$H,2,FALSE),"")</f>
        <v>Adam H. Goode</v>
      </c>
      <c r="Z1045" s="98">
        <f t="shared" si="177"/>
        <v>45789</v>
      </c>
      <c r="AA1045" s="98" t="str">
        <f t="shared" si="178"/>
        <v>Monday</v>
      </c>
      <c r="AB1045" s="99" t="str">
        <f t="shared" si="179"/>
        <v>05/14/2025 8:17 AM</v>
      </c>
      <c r="AC1045" s="100">
        <f t="shared" si="180"/>
        <v>45791.554131944446</v>
      </c>
      <c r="AD1045" s="100" t="str">
        <f t="shared" si="181"/>
        <v>Approved On Time</v>
      </c>
      <c r="AE1045" s="101">
        <f t="shared" si="182"/>
        <v>8</v>
      </c>
      <c r="AF1045" s="124" t="str">
        <f t="shared" si="183"/>
        <v/>
      </c>
      <c r="AG1045" s="101" t="str">
        <f t="shared" si="184"/>
        <v>9000 100A - PROJECT MANAGER ENGINEER</v>
      </c>
      <c r="AH1045" s="101" t="str">
        <f t="shared" si="185"/>
        <v>210031 - Alberto Zuniga</v>
      </c>
      <c r="AI1045" s="102" t="str">
        <f t="shared" si="186"/>
        <v/>
      </c>
    </row>
    <row r="1046" spans="1:35" ht="15.75" x14ac:dyDescent="0.25">
      <c r="A1046" s="153">
        <v>603812</v>
      </c>
      <c r="B1046" s="153" t="s">
        <v>2228</v>
      </c>
      <c r="C1046" s="153" t="s">
        <v>137</v>
      </c>
      <c r="D1046" s="153" t="s">
        <v>145</v>
      </c>
      <c r="E1046" s="153" t="s">
        <v>146</v>
      </c>
      <c r="F1046" s="153" t="s">
        <v>53</v>
      </c>
      <c r="G1046" s="153" t="s">
        <v>54</v>
      </c>
      <c r="H1046" s="153" t="s">
        <v>558</v>
      </c>
      <c r="I1046" s="153">
        <v>8</v>
      </c>
      <c r="J1046" s="154">
        <v>45790</v>
      </c>
      <c r="K1046" s="153" t="s">
        <v>91</v>
      </c>
      <c r="L1046" s="153"/>
      <c r="M1046" s="153"/>
      <c r="N1046" s="153"/>
      <c r="O1046" s="153" t="s">
        <v>137</v>
      </c>
      <c r="P1046" s="153" t="s">
        <v>2229</v>
      </c>
      <c r="Q1046" s="153"/>
      <c r="R1046" s="153" t="s">
        <v>50</v>
      </c>
      <c r="S1046" s="153" t="s">
        <v>137</v>
      </c>
      <c r="T1046" s="153" t="s">
        <v>2231</v>
      </c>
      <c r="U1046" s="140"/>
      <c r="V1046" s="140"/>
      <c r="W1046" s="140"/>
      <c r="X1046" s="97" t="str">
        <f t="shared" si="176"/>
        <v>2024-003 - Dallas 635 Slope Stabilization</v>
      </c>
      <c r="Y1046" s="97" t="str">
        <f>IFERROR(VLOOKUP($D1046,PM!$A:$H,2,FALSE),"")</f>
        <v>Adam H. Goode</v>
      </c>
      <c r="Z1046" s="98">
        <f t="shared" si="177"/>
        <v>45790</v>
      </c>
      <c r="AA1046" s="98" t="str">
        <f t="shared" si="178"/>
        <v>Tuesday</v>
      </c>
      <c r="AB1046" s="99" t="str">
        <f t="shared" si="179"/>
        <v>05/14/2025 8:17 AM</v>
      </c>
      <c r="AC1046" s="100">
        <f t="shared" si="180"/>
        <v>45791.554131944446</v>
      </c>
      <c r="AD1046" s="100" t="str">
        <f t="shared" si="181"/>
        <v>Approved On Time</v>
      </c>
      <c r="AE1046" s="101">
        <f t="shared" si="182"/>
        <v>8</v>
      </c>
      <c r="AF1046" s="124" t="str">
        <f t="shared" si="183"/>
        <v/>
      </c>
      <c r="AG1046" s="101" t="str">
        <f t="shared" si="184"/>
        <v>9000 100A - PROJECT MANAGER ENGINEER</v>
      </c>
      <c r="AH1046" s="101" t="str">
        <f t="shared" si="185"/>
        <v>210031 - Alberto Zuniga</v>
      </c>
      <c r="AI1046" s="102" t="str">
        <f t="shared" si="186"/>
        <v/>
      </c>
    </row>
    <row r="1047" spans="1:35" ht="15.75" x14ac:dyDescent="0.25">
      <c r="A1047" s="153">
        <v>603813</v>
      </c>
      <c r="B1047" s="153" t="s">
        <v>2228</v>
      </c>
      <c r="C1047" s="153" t="s">
        <v>137</v>
      </c>
      <c r="D1047" s="153" t="s">
        <v>145</v>
      </c>
      <c r="E1047" s="153" t="s">
        <v>146</v>
      </c>
      <c r="F1047" s="153" t="s">
        <v>53</v>
      </c>
      <c r="G1047" s="153" t="s">
        <v>54</v>
      </c>
      <c r="H1047" s="153" t="s">
        <v>558</v>
      </c>
      <c r="I1047" s="153">
        <v>8</v>
      </c>
      <c r="J1047" s="154">
        <v>45791</v>
      </c>
      <c r="K1047" s="153" t="s">
        <v>91</v>
      </c>
      <c r="L1047" s="153"/>
      <c r="M1047" s="153"/>
      <c r="N1047" s="153"/>
      <c r="O1047" s="153" t="s">
        <v>137</v>
      </c>
      <c r="P1047" s="153" t="s">
        <v>2229</v>
      </c>
      <c r="Q1047" s="153"/>
      <c r="R1047" s="153" t="s">
        <v>50</v>
      </c>
      <c r="S1047" s="153" t="s">
        <v>137</v>
      </c>
      <c r="T1047" s="153" t="s">
        <v>2232</v>
      </c>
      <c r="U1047" s="140"/>
      <c r="V1047" s="140"/>
      <c r="W1047" s="140"/>
      <c r="X1047" s="97" t="str">
        <f t="shared" si="176"/>
        <v>2024-003 - Dallas 635 Slope Stabilization</v>
      </c>
      <c r="Y1047" s="97" t="str">
        <f>IFERROR(VLOOKUP($D1047,PM!$A:$H,2,FALSE),"")</f>
        <v>Adam H. Goode</v>
      </c>
      <c r="Z1047" s="98">
        <f t="shared" si="177"/>
        <v>45791</v>
      </c>
      <c r="AA1047" s="98" t="str">
        <f t="shared" si="178"/>
        <v>Wednesday</v>
      </c>
      <c r="AB1047" s="99" t="str">
        <f t="shared" si="179"/>
        <v>05/14/2025 8:17 AM</v>
      </c>
      <c r="AC1047" s="100">
        <f t="shared" si="180"/>
        <v>45791.554131944446</v>
      </c>
      <c r="AD1047" s="100" t="str">
        <f t="shared" si="181"/>
        <v>Approved On Time</v>
      </c>
      <c r="AE1047" s="101">
        <f t="shared" si="182"/>
        <v>8</v>
      </c>
      <c r="AF1047" s="124" t="str">
        <f t="shared" si="183"/>
        <v/>
      </c>
      <c r="AG1047" s="101" t="str">
        <f t="shared" si="184"/>
        <v>9000 100A - PROJECT MANAGER ENGINEER</v>
      </c>
      <c r="AH1047" s="101" t="str">
        <f t="shared" si="185"/>
        <v>210031 - Alberto Zuniga</v>
      </c>
      <c r="AI1047" s="102" t="str">
        <f t="shared" si="186"/>
        <v/>
      </c>
    </row>
    <row r="1048" spans="1:35" ht="15.75" x14ac:dyDescent="0.25">
      <c r="A1048" s="153">
        <v>603814</v>
      </c>
      <c r="B1048" s="153" t="s">
        <v>2228</v>
      </c>
      <c r="C1048" s="153" t="s">
        <v>137</v>
      </c>
      <c r="D1048" s="153" t="s">
        <v>145</v>
      </c>
      <c r="E1048" s="153" t="s">
        <v>146</v>
      </c>
      <c r="F1048" s="153" t="s">
        <v>53</v>
      </c>
      <c r="G1048" s="153" t="s">
        <v>54</v>
      </c>
      <c r="H1048" s="153" t="s">
        <v>558</v>
      </c>
      <c r="I1048" s="153">
        <v>8</v>
      </c>
      <c r="J1048" s="154">
        <v>45792</v>
      </c>
      <c r="K1048" s="153" t="s">
        <v>91</v>
      </c>
      <c r="L1048" s="153"/>
      <c r="M1048" s="153"/>
      <c r="N1048" s="153"/>
      <c r="O1048" s="153" t="s">
        <v>137</v>
      </c>
      <c r="P1048" s="153" t="s">
        <v>2229</v>
      </c>
      <c r="Q1048" s="153"/>
      <c r="R1048" s="153" t="s">
        <v>50</v>
      </c>
      <c r="S1048" s="153" t="s">
        <v>137</v>
      </c>
      <c r="T1048" s="153" t="s">
        <v>2233</v>
      </c>
      <c r="U1048" s="140"/>
      <c r="V1048" s="140"/>
      <c r="W1048" s="140"/>
      <c r="X1048" s="97" t="str">
        <f t="shared" si="176"/>
        <v>2024-003 - Dallas 635 Slope Stabilization</v>
      </c>
      <c r="Y1048" s="97" t="str">
        <f>IFERROR(VLOOKUP($D1048,PM!$A:$H,2,FALSE),"")</f>
        <v>Adam H. Goode</v>
      </c>
      <c r="Z1048" s="98">
        <f t="shared" si="177"/>
        <v>45792</v>
      </c>
      <c r="AA1048" s="98" t="str">
        <f t="shared" si="178"/>
        <v>Thursday</v>
      </c>
      <c r="AB1048" s="99" t="str">
        <f t="shared" si="179"/>
        <v>05/14/2025 8:17 AM</v>
      </c>
      <c r="AC1048" s="100">
        <f t="shared" si="180"/>
        <v>45791.554131944446</v>
      </c>
      <c r="AD1048" s="100" t="str">
        <f t="shared" si="181"/>
        <v>Approved On Time</v>
      </c>
      <c r="AE1048" s="101">
        <f t="shared" si="182"/>
        <v>8</v>
      </c>
      <c r="AF1048" s="124" t="str">
        <f t="shared" si="183"/>
        <v/>
      </c>
      <c r="AG1048" s="101" t="str">
        <f t="shared" si="184"/>
        <v>9000 100A - PROJECT MANAGER ENGINEER</v>
      </c>
      <c r="AH1048" s="101" t="str">
        <f t="shared" si="185"/>
        <v>210031 - Alberto Zuniga</v>
      </c>
      <c r="AI1048" s="102" t="str">
        <f t="shared" si="186"/>
        <v/>
      </c>
    </row>
    <row r="1049" spans="1:35" ht="15.75" x14ac:dyDescent="0.25">
      <c r="A1049" s="153">
        <v>603815</v>
      </c>
      <c r="B1049" s="153" t="s">
        <v>2228</v>
      </c>
      <c r="C1049" s="153" t="s">
        <v>137</v>
      </c>
      <c r="D1049" s="153" t="s">
        <v>145</v>
      </c>
      <c r="E1049" s="153" t="s">
        <v>146</v>
      </c>
      <c r="F1049" s="153" t="s">
        <v>53</v>
      </c>
      <c r="G1049" s="153" t="s">
        <v>54</v>
      </c>
      <c r="H1049" s="153" t="s">
        <v>558</v>
      </c>
      <c r="I1049" s="153">
        <v>8</v>
      </c>
      <c r="J1049" s="154">
        <v>45793</v>
      </c>
      <c r="K1049" s="153" t="s">
        <v>91</v>
      </c>
      <c r="L1049" s="153"/>
      <c r="M1049" s="153"/>
      <c r="N1049" s="153"/>
      <c r="O1049" s="153" t="s">
        <v>137</v>
      </c>
      <c r="P1049" s="153" t="s">
        <v>2229</v>
      </c>
      <c r="Q1049" s="153"/>
      <c r="R1049" s="153" t="s">
        <v>50</v>
      </c>
      <c r="S1049" s="153" t="s">
        <v>137</v>
      </c>
      <c r="T1049" s="153" t="s">
        <v>2234</v>
      </c>
      <c r="U1049" s="140"/>
      <c r="V1049" s="140"/>
      <c r="W1049" s="140"/>
      <c r="X1049" s="97" t="str">
        <f t="shared" si="176"/>
        <v>2024-003 - Dallas 635 Slope Stabilization</v>
      </c>
      <c r="Y1049" s="97" t="str">
        <f>IFERROR(VLOOKUP($D1049,PM!$A:$H,2,FALSE),"")</f>
        <v>Adam H. Goode</v>
      </c>
      <c r="Z1049" s="98">
        <f t="shared" si="177"/>
        <v>45793</v>
      </c>
      <c r="AA1049" s="98" t="str">
        <f t="shared" si="178"/>
        <v>Friday</v>
      </c>
      <c r="AB1049" s="99" t="str">
        <f t="shared" si="179"/>
        <v>05/14/2025 8:17 AM</v>
      </c>
      <c r="AC1049" s="100">
        <f t="shared" si="180"/>
        <v>45791.554131944446</v>
      </c>
      <c r="AD1049" s="100" t="str">
        <f t="shared" si="181"/>
        <v>Approved On Time</v>
      </c>
      <c r="AE1049" s="101">
        <f t="shared" si="182"/>
        <v>8</v>
      </c>
      <c r="AF1049" s="124" t="str">
        <f t="shared" si="183"/>
        <v/>
      </c>
      <c r="AG1049" s="101" t="str">
        <f t="shared" si="184"/>
        <v>9000 100A - PROJECT MANAGER ENGINEER</v>
      </c>
      <c r="AH1049" s="101" t="str">
        <f t="shared" si="185"/>
        <v>210031 - Alberto Zuniga</v>
      </c>
      <c r="AI1049" s="102" t="str">
        <f t="shared" si="186"/>
        <v/>
      </c>
    </row>
    <row r="1050" spans="1:35" ht="15.75" x14ac:dyDescent="0.25">
      <c r="A1050" s="153">
        <v>603311</v>
      </c>
      <c r="B1050" s="153" t="s">
        <v>995</v>
      </c>
      <c r="C1050" s="153" t="s">
        <v>996</v>
      </c>
      <c r="D1050" s="153" t="s">
        <v>142</v>
      </c>
      <c r="E1050" s="153" t="s">
        <v>143</v>
      </c>
      <c r="F1050" s="153" t="s">
        <v>1282</v>
      </c>
      <c r="G1050" s="153" t="s">
        <v>1283</v>
      </c>
      <c r="H1050" s="153" t="s">
        <v>558</v>
      </c>
      <c r="I1050" s="153">
        <v>10</v>
      </c>
      <c r="J1050" s="154">
        <v>45789</v>
      </c>
      <c r="K1050" s="153" t="s">
        <v>91</v>
      </c>
      <c r="L1050" s="153"/>
      <c r="M1050" s="153" t="s">
        <v>626</v>
      </c>
      <c r="N1050" s="153" t="s">
        <v>49</v>
      </c>
      <c r="O1050" s="153" t="s">
        <v>137</v>
      </c>
      <c r="P1050" s="153" t="s">
        <v>1284</v>
      </c>
      <c r="Q1050" s="153"/>
      <c r="R1050" s="153" t="s">
        <v>50</v>
      </c>
      <c r="S1050" s="153" t="s">
        <v>137</v>
      </c>
      <c r="T1050" s="153" t="s">
        <v>1596</v>
      </c>
      <c r="U1050" s="140"/>
      <c r="V1050" s="140"/>
      <c r="W1050" s="140"/>
      <c r="X1050" s="97" t="str">
        <f t="shared" si="176"/>
        <v>2024-012 - Dallas IH 635 U-Turn Bridge</v>
      </c>
      <c r="Y1050" s="97" t="str">
        <f>IFERROR(VLOOKUP($D1050,PM!$A:$H,2,FALSE),"")</f>
        <v>Adam H. Goode</v>
      </c>
      <c r="Z1050" s="98">
        <f t="shared" si="177"/>
        <v>45789</v>
      </c>
      <c r="AA1050" s="98" t="str">
        <f t="shared" si="178"/>
        <v>Monday</v>
      </c>
      <c r="AB1050" s="99" t="str">
        <f t="shared" si="179"/>
        <v>05/13/2025 6:49 AM</v>
      </c>
      <c r="AC1050" s="100">
        <f t="shared" si="180"/>
        <v>45790.531134259261</v>
      </c>
      <c r="AD1050" s="100" t="str">
        <f t="shared" si="181"/>
        <v>Approved On Time</v>
      </c>
      <c r="AE1050" s="101">
        <f t="shared" si="182"/>
        <v>10</v>
      </c>
      <c r="AF1050" s="124" t="str">
        <f t="shared" si="183"/>
        <v/>
      </c>
      <c r="AG1050" s="101" t="str">
        <f t="shared" si="184"/>
        <v>451 6032D - RET C221 Dowel</v>
      </c>
      <c r="AH1050" s="101" t="str">
        <f t="shared" si="185"/>
        <v>240749 - Gilberto Ortiz</v>
      </c>
      <c r="AI1050" s="102" t="str">
        <f t="shared" si="186"/>
        <v>Juan C. Vasquez's Crew</v>
      </c>
    </row>
    <row r="1051" spans="1:35" ht="15.75" x14ac:dyDescent="0.25">
      <c r="A1051" s="153">
        <v>603781</v>
      </c>
      <c r="B1051" s="153" t="s">
        <v>1107</v>
      </c>
      <c r="C1051" s="153" t="s">
        <v>1108</v>
      </c>
      <c r="D1051" s="153" t="s">
        <v>145</v>
      </c>
      <c r="E1051" s="153" t="s">
        <v>146</v>
      </c>
      <c r="F1051" s="153" t="s">
        <v>1201</v>
      </c>
      <c r="G1051" s="153" t="s">
        <v>2235</v>
      </c>
      <c r="H1051" s="153" t="s">
        <v>558</v>
      </c>
      <c r="I1051" s="153">
        <v>2</v>
      </c>
      <c r="J1051" s="154">
        <v>45790</v>
      </c>
      <c r="K1051" s="153" t="s">
        <v>91</v>
      </c>
      <c r="L1051" s="153"/>
      <c r="M1051" s="153" t="s">
        <v>627</v>
      </c>
      <c r="N1051" s="153" t="s">
        <v>49</v>
      </c>
      <c r="O1051" s="153" t="s">
        <v>137</v>
      </c>
      <c r="P1051" s="153" t="s">
        <v>2236</v>
      </c>
      <c r="Q1051" s="153"/>
      <c r="R1051" s="153" t="s">
        <v>50</v>
      </c>
      <c r="S1051" s="153" t="s">
        <v>137</v>
      </c>
      <c r="T1051" s="153" t="s">
        <v>2254</v>
      </c>
      <c r="U1051" s="140"/>
      <c r="V1051" s="140"/>
      <c r="W1051" s="140"/>
      <c r="X1051" s="97" t="str">
        <f t="shared" si="176"/>
        <v>2024-003 - Dallas 635 Slope Stabilization</v>
      </c>
      <c r="Y1051" s="97" t="str">
        <f>IFERROR(VLOOKUP($D1051,PM!$A:$H,2,FALSE),"")</f>
        <v>Adam H. Goode</v>
      </c>
      <c r="Z1051" s="98">
        <f t="shared" si="177"/>
        <v>45790</v>
      </c>
      <c r="AA1051" s="98" t="str">
        <f t="shared" si="178"/>
        <v>Tuesday</v>
      </c>
      <c r="AB1051" s="99" t="str">
        <f t="shared" si="179"/>
        <v>05/14/2025 7:26 AM</v>
      </c>
      <c r="AC1051" s="100">
        <f t="shared" si="180"/>
        <v>45791.544421296298</v>
      </c>
      <c r="AD1051" s="100" t="str">
        <f t="shared" si="181"/>
        <v>Approved On Time</v>
      </c>
      <c r="AE1051" s="101">
        <f t="shared" si="182"/>
        <v>2</v>
      </c>
      <c r="AF1051" s="124" t="str">
        <f t="shared" si="183"/>
        <v/>
      </c>
      <c r="AG1051" s="101" t="str">
        <f t="shared" si="184"/>
        <v>500 6001C - MOB Clean Project 3.5% of DL</v>
      </c>
      <c r="AH1051" s="101" t="str">
        <f t="shared" si="185"/>
        <v>240625 - Marco Rivas</v>
      </c>
      <c r="AI1051" s="102" t="str">
        <f t="shared" si="186"/>
        <v>Ramiro Vazquez's Crew</v>
      </c>
    </row>
    <row r="1052" spans="1:35" ht="15.75" x14ac:dyDescent="0.25">
      <c r="A1052" s="153">
        <v>603798</v>
      </c>
      <c r="B1052" s="153" t="s">
        <v>938</v>
      </c>
      <c r="C1052" s="153" t="s">
        <v>939</v>
      </c>
      <c r="D1052" s="153" t="s">
        <v>142</v>
      </c>
      <c r="E1052" s="153" t="s">
        <v>143</v>
      </c>
      <c r="F1052" s="153" t="s">
        <v>1190</v>
      </c>
      <c r="G1052" s="153" t="s">
        <v>1191</v>
      </c>
      <c r="H1052" s="153" t="s">
        <v>558</v>
      </c>
      <c r="I1052" s="153">
        <v>4</v>
      </c>
      <c r="J1052" s="154">
        <v>45790</v>
      </c>
      <c r="K1052" s="153" t="s">
        <v>91</v>
      </c>
      <c r="L1052" s="153"/>
      <c r="M1052" s="153" t="s">
        <v>627</v>
      </c>
      <c r="N1052" s="153" t="s">
        <v>49</v>
      </c>
      <c r="O1052" s="153" t="s">
        <v>137</v>
      </c>
      <c r="P1052" s="153" t="s">
        <v>2238</v>
      </c>
      <c r="Q1052" s="153"/>
      <c r="R1052" s="153" t="s">
        <v>50</v>
      </c>
      <c r="S1052" s="153" t="s">
        <v>137</v>
      </c>
      <c r="T1052" s="153" t="s">
        <v>2239</v>
      </c>
      <c r="U1052" s="140"/>
      <c r="V1052" s="140"/>
      <c r="W1052" s="140"/>
      <c r="X1052" s="97" t="str">
        <f t="shared" si="176"/>
        <v>2024-012 - Dallas IH 635 U-Turn Bridge</v>
      </c>
      <c r="Y1052" s="97" t="str">
        <f>IFERROR(VLOOKUP($D1052,PM!$A:$H,2,FALSE),"")</f>
        <v>Adam H. Goode</v>
      </c>
      <c r="Z1052" s="98">
        <f t="shared" si="177"/>
        <v>45790</v>
      </c>
      <c r="AA1052" s="98" t="str">
        <f t="shared" si="178"/>
        <v>Tuesday</v>
      </c>
      <c r="AB1052" s="99" t="str">
        <f t="shared" si="179"/>
        <v>05/14/2025 7:35 AM</v>
      </c>
      <c r="AC1052" s="100">
        <f t="shared" si="180"/>
        <v>45791.547395833331</v>
      </c>
      <c r="AD1052" s="100" t="str">
        <f t="shared" si="181"/>
        <v>Approved On Time</v>
      </c>
      <c r="AE1052" s="101">
        <f t="shared" si="182"/>
        <v>4</v>
      </c>
      <c r="AF1052" s="124" t="str">
        <f t="shared" si="183"/>
        <v/>
      </c>
      <c r="AG1052" s="101" t="str">
        <f t="shared" si="184"/>
        <v>422 6048B - BR SDWK F P S</v>
      </c>
      <c r="AH1052" s="101" t="str">
        <f t="shared" si="185"/>
        <v>240566 - Juan R. Rivera Jr</v>
      </c>
      <c r="AI1052" s="102" t="str">
        <f t="shared" si="186"/>
        <v>Ramiro Vazquez's Crew</v>
      </c>
    </row>
    <row r="1053" spans="1:35" ht="15.75" x14ac:dyDescent="0.25">
      <c r="A1053" s="153">
        <v>603799</v>
      </c>
      <c r="B1053" s="153" t="s">
        <v>938</v>
      </c>
      <c r="C1053" s="153" t="s">
        <v>939</v>
      </c>
      <c r="D1053" s="153" t="s">
        <v>142</v>
      </c>
      <c r="E1053" s="153" t="s">
        <v>143</v>
      </c>
      <c r="F1053" s="153" t="s">
        <v>1282</v>
      </c>
      <c r="G1053" s="153" t="s">
        <v>1283</v>
      </c>
      <c r="H1053" s="153" t="s">
        <v>558</v>
      </c>
      <c r="I1053" s="153">
        <v>3</v>
      </c>
      <c r="J1053" s="154">
        <v>45790</v>
      </c>
      <c r="K1053" s="153" t="s">
        <v>91</v>
      </c>
      <c r="L1053" s="153"/>
      <c r="M1053" s="153" t="s">
        <v>627</v>
      </c>
      <c r="N1053" s="153" t="s">
        <v>49</v>
      </c>
      <c r="O1053" s="153" t="s">
        <v>137</v>
      </c>
      <c r="P1053" s="153" t="s">
        <v>2238</v>
      </c>
      <c r="Q1053" s="153"/>
      <c r="R1053" s="153" t="s">
        <v>50</v>
      </c>
      <c r="S1053" s="153" t="s">
        <v>137</v>
      </c>
      <c r="T1053" s="153" t="s">
        <v>2240</v>
      </c>
      <c r="U1053" s="140"/>
      <c r="V1053" s="140"/>
      <c r="W1053" s="140"/>
      <c r="X1053" s="97" t="str">
        <f t="shared" si="176"/>
        <v>2024-012 - Dallas IH 635 U-Turn Bridge</v>
      </c>
      <c r="Y1053" s="97" t="str">
        <f>IFERROR(VLOOKUP($D1053,PM!$A:$H,2,FALSE),"")</f>
        <v>Adam H. Goode</v>
      </c>
      <c r="Z1053" s="98">
        <f t="shared" si="177"/>
        <v>45790</v>
      </c>
      <c r="AA1053" s="98" t="str">
        <f t="shared" si="178"/>
        <v>Tuesday</v>
      </c>
      <c r="AB1053" s="99" t="str">
        <f t="shared" si="179"/>
        <v>05/14/2025 7:35 AM</v>
      </c>
      <c r="AC1053" s="100">
        <f t="shared" si="180"/>
        <v>45791.547395833331</v>
      </c>
      <c r="AD1053" s="100" t="str">
        <f t="shared" si="181"/>
        <v>Approved On Time</v>
      </c>
      <c r="AE1053" s="101">
        <f t="shared" si="182"/>
        <v>3</v>
      </c>
      <c r="AF1053" s="124" t="str">
        <f t="shared" si="183"/>
        <v/>
      </c>
      <c r="AG1053" s="101" t="str">
        <f t="shared" si="184"/>
        <v>451 6032D - RET C221 Dowel</v>
      </c>
      <c r="AH1053" s="101" t="str">
        <f t="shared" si="185"/>
        <v>240566 - Juan R. Rivera Jr</v>
      </c>
      <c r="AI1053" s="102" t="str">
        <f t="shared" si="186"/>
        <v>Ramiro Vazquez's Crew</v>
      </c>
    </row>
    <row r="1054" spans="1:35" ht="15.75" x14ac:dyDescent="0.25">
      <c r="A1054" s="153">
        <v>603801</v>
      </c>
      <c r="B1054" s="153" t="s">
        <v>1973</v>
      </c>
      <c r="C1054" s="153" t="s">
        <v>1974</v>
      </c>
      <c r="D1054" s="153" t="s">
        <v>142</v>
      </c>
      <c r="E1054" s="153" t="s">
        <v>143</v>
      </c>
      <c r="F1054" s="153" t="s">
        <v>1282</v>
      </c>
      <c r="G1054" s="153" t="s">
        <v>1283</v>
      </c>
      <c r="H1054" s="153" t="s">
        <v>558</v>
      </c>
      <c r="I1054" s="153">
        <v>10</v>
      </c>
      <c r="J1054" s="154">
        <v>45790</v>
      </c>
      <c r="K1054" s="153" t="s">
        <v>91</v>
      </c>
      <c r="L1054" s="153"/>
      <c r="M1054" s="153" t="s">
        <v>626</v>
      </c>
      <c r="N1054" s="153" t="s">
        <v>49</v>
      </c>
      <c r="O1054" s="153" t="s">
        <v>137</v>
      </c>
      <c r="P1054" s="153" t="s">
        <v>2246</v>
      </c>
      <c r="Q1054" s="153"/>
      <c r="R1054" s="153" t="s">
        <v>50</v>
      </c>
      <c r="S1054" s="153" t="s">
        <v>137</v>
      </c>
      <c r="T1054" s="153" t="s">
        <v>2247</v>
      </c>
      <c r="U1054" s="140"/>
      <c r="V1054" s="140"/>
      <c r="W1054" s="140"/>
      <c r="X1054" s="97" t="str">
        <f t="shared" si="176"/>
        <v>2024-012 - Dallas IH 635 U-Turn Bridge</v>
      </c>
      <c r="Y1054" s="97" t="str">
        <f>IFERROR(VLOOKUP($D1054,PM!$A:$H,2,FALSE),"")</f>
        <v>Adam H. Goode</v>
      </c>
      <c r="Z1054" s="98">
        <f t="shared" si="177"/>
        <v>45790</v>
      </c>
      <c r="AA1054" s="98" t="str">
        <f t="shared" si="178"/>
        <v>Tuesday</v>
      </c>
      <c r="AB1054" s="99" t="str">
        <f t="shared" si="179"/>
        <v>05/14/2025 7:39 AM</v>
      </c>
      <c r="AC1054" s="100">
        <f t="shared" si="180"/>
        <v>45791.547881944447</v>
      </c>
      <c r="AD1054" s="100" t="str">
        <f t="shared" si="181"/>
        <v>Approved On Time</v>
      </c>
      <c r="AE1054" s="101">
        <f t="shared" si="182"/>
        <v>10</v>
      </c>
      <c r="AF1054" s="124" t="str">
        <f t="shared" si="183"/>
        <v/>
      </c>
      <c r="AG1054" s="101" t="str">
        <f t="shared" si="184"/>
        <v>451 6032D - RET C221 Dowel</v>
      </c>
      <c r="AH1054" s="101" t="str">
        <f t="shared" si="185"/>
        <v>240744 - Juan G. Soriano Chacon</v>
      </c>
      <c r="AI1054" s="102" t="str">
        <f t="shared" si="186"/>
        <v>Juan C. Vasquez's Crew</v>
      </c>
    </row>
    <row r="1055" spans="1:35" ht="15.75" x14ac:dyDescent="0.25">
      <c r="A1055" s="153">
        <v>603780</v>
      </c>
      <c r="B1055" s="153" t="s">
        <v>938</v>
      </c>
      <c r="C1055" s="153" t="s">
        <v>939</v>
      </c>
      <c r="D1055" s="153" t="s">
        <v>145</v>
      </c>
      <c r="E1055" s="153" t="s">
        <v>146</v>
      </c>
      <c r="F1055" s="153" t="s">
        <v>1201</v>
      </c>
      <c r="G1055" s="153" t="s">
        <v>2235</v>
      </c>
      <c r="H1055" s="153" t="s">
        <v>558</v>
      </c>
      <c r="I1055" s="153">
        <v>2</v>
      </c>
      <c r="J1055" s="154">
        <v>45790</v>
      </c>
      <c r="K1055" s="153" t="s">
        <v>91</v>
      </c>
      <c r="L1055" s="153"/>
      <c r="M1055" s="153" t="s">
        <v>627</v>
      </c>
      <c r="N1055" s="153" t="s">
        <v>49</v>
      </c>
      <c r="O1055" s="153" t="s">
        <v>137</v>
      </c>
      <c r="P1055" s="153" t="s">
        <v>2236</v>
      </c>
      <c r="Q1055" s="153"/>
      <c r="R1055" s="153" t="s">
        <v>50</v>
      </c>
      <c r="S1055" s="153" t="s">
        <v>137</v>
      </c>
      <c r="T1055" s="153" t="s">
        <v>2237</v>
      </c>
      <c r="U1055" s="140"/>
      <c r="V1055" s="140"/>
      <c r="W1055" s="140"/>
      <c r="X1055" s="97" t="str">
        <f t="shared" si="176"/>
        <v>2024-003 - Dallas 635 Slope Stabilization</v>
      </c>
      <c r="Y1055" s="97" t="str">
        <f>IFERROR(VLOOKUP($D1055,PM!$A:$H,2,FALSE),"")</f>
        <v>Adam H. Goode</v>
      </c>
      <c r="Z1055" s="98">
        <f t="shared" si="177"/>
        <v>45790</v>
      </c>
      <c r="AA1055" s="98" t="str">
        <f t="shared" si="178"/>
        <v>Tuesday</v>
      </c>
      <c r="AB1055" s="99" t="str">
        <f t="shared" si="179"/>
        <v>05/14/2025 7:26 AM</v>
      </c>
      <c r="AC1055" s="100">
        <f t="shared" si="180"/>
        <v>45791.544270833336</v>
      </c>
      <c r="AD1055" s="100" t="str">
        <f t="shared" si="181"/>
        <v>Approved On Time</v>
      </c>
      <c r="AE1055" s="101">
        <f t="shared" si="182"/>
        <v>2</v>
      </c>
      <c r="AF1055" s="124" t="str">
        <f t="shared" si="183"/>
        <v/>
      </c>
      <c r="AG1055" s="101" t="str">
        <f t="shared" si="184"/>
        <v>500 6001C - MOB Clean Project 3.5% of DL</v>
      </c>
      <c r="AH1055" s="101" t="str">
        <f t="shared" si="185"/>
        <v>240566 - Juan R. Rivera Jr</v>
      </c>
      <c r="AI1055" s="102" t="str">
        <f t="shared" si="186"/>
        <v>Ramiro Vazquez's Crew</v>
      </c>
    </row>
    <row r="1056" spans="1:35" ht="15.75" x14ac:dyDescent="0.25">
      <c r="A1056" s="153">
        <v>603787</v>
      </c>
      <c r="B1056" s="153" t="s">
        <v>778</v>
      </c>
      <c r="C1056" s="153" t="s">
        <v>779</v>
      </c>
      <c r="D1056" s="153" t="s">
        <v>142</v>
      </c>
      <c r="E1056" s="153" t="s">
        <v>143</v>
      </c>
      <c r="F1056" s="153" t="s">
        <v>1190</v>
      </c>
      <c r="G1056" s="153" t="s">
        <v>1191</v>
      </c>
      <c r="H1056" s="153" t="s">
        <v>558</v>
      </c>
      <c r="I1056" s="153">
        <v>5</v>
      </c>
      <c r="J1056" s="154">
        <v>45790</v>
      </c>
      <c r="K1056" s="153" t="s">
        <v>91</v>
      </c>
      <c r="L1056" s="153"/>
      <c r="M1056" s="153" t="s">
        <v>627</v>
      </c>
      <c r="N1056" s="153" t="s">
        <v>49</v>
      </c>
      <c r="O1056" s="153" t="s">
        <v>137</v>
      </c>
      <c r="P1056" s="153" t="s">
        <v>2180</v>
      </c>
      <c r="Q1056" s="153"/>
      <c r="R1056" s="153" t="s">
        <v>50</v>
      </c>
      <c r="S1056" s="153" t="s">
        <v>137</v>
      </c>
      <c r="T1056" s="153" t="s">
        <v>2245</v>
      </c>
      <c r="U1056" s="140"/>
      <c r="V1056" s="140"/>
      <c r="W1056" s="140"/>
      <c r="X1056" s="97" t="str">
        <f t="shared" si="176"/>
        <v>2024-012 - Dallas IH 635 U-Turn Bridge</v>
      </c>
      <c r="Y1056" s="97" t="str">
        <f>IFERROR(VLOOKUP($D1056,PM!$A:$H,2,FALSE),"")</f>
        <v>Adam H. Goode</v>
      </c>
      <c r="Z1056" s="98">
        <f t="shared" si="177"/>
        <v>45790</v>
      </c>
      <c r="AA1056" s="98" t="str">
        <f t="shared" si="178"/>
        <v>Tuesday</v>
      </c>
      <c r="AB1056" s="99" t="str">
        <f t="shared" si="179"/>
        <v>05/14/2025 7:32 AM</v>
      </c>
      <c r="AC1056" s="100">
        <f t="shared" si="180"/>
        <v>45791.547303240739</v>
      </c>
      <c r="AD1056" s="100" t="str">
        <f t="shared" si="181"/>
        <v>Approved On Time</v>
      </c>
      <c r="AE1056" s="101">
        <f t="shared" si="182"/>
        <v>5</v>
      </c>
      <c r="AF1056" s="124" t="str">
        <f t="shared" si="183"/>
        <v/>
      </c>
      <c r="AG1056" s="101" t="str">
        <f t="shared" si="184"/>
        <v>422 6048B - BR SDWK F P S</v>
      </c>
      <c r="AH1056" s="101" t="str">
        <f t="shared" si="185"/>
        <v>240755 - Armando D. Reyes</v>
      </c>
      <c r="AI1056" s="102" t="str">
        <f t="shared" si="186"/>
        <v>Ramiro Vazquez's Crew</v>
      </c>
    </row>
    <row r="1057" spans="1:35" ht="15.75" x14ac:dyDescent="0.25">
      <c r="A1057" s="153">
        <v>603792</v>
      </c>
      <c r="B1057" s="153" t="s">
        <v>778</v>
      </c>
      <c r="C1057" s="153" t="s">
        <v>779</v>
      </c>
      <c r="D1057" s="153" t="s">
        <v>142</v>
      </c>
      <c r="E1057" s="153" t="s">
        <v>143</v>
      </c>
      <c r="F1057" s="153" t="s">
        <v>1282</v>
      </c>
      <c r="G1057" s="153" t="s">
        <v>1283</v>
      </c>
      <c r="H1057" s="153" t="s">
        <v>558</v>
      </c>
      <c r="I1057" s="153">
        <v>3</v>
      </c>
      <c r="J1057" s="154">
        <v>45790</v>
      </c>
      <c r="K1057" s="153" t="s">
        <v>91</v>
      </c>
      <c r="L1057" s="153"/>
      <c r="M1057" s="153" t="s">
        <v>627</v>
      </c>
      <c r="N1057" s="153" t="s">
        <v>49</v>
      </c>
      <c r="O1057" s="153" t="s">
        <v>137</v>
      </c>
      <c r="P1057" s="153" t="s">
        <v>2243</v>
      </c>
      <c r="Q1057" s="153"/>
      <c r="R1057" s="153" t="s">
        <v>50</v>
      </c>
      <c r="S1057" s="153" t="s">
        <v>137</v>
      </c>
      <c r="T1057" s="153" t="s">
        <v>2244</v>
      </c>
      <c r="U1057" s="140"/>
      <c r="V1057" s="140"/>
      <c r="W1057" s="140"/>
      <c r="X1057" s="97" t="str">
        <f t="shared" si="176"/>
        <v>2024-012 - Dallas IH 635 U-Turn Bridge</v>
      </c>
      <c r="Y1057" s="97" t="str">
        <f>IFERROR(VLOOKUP($D1057,PM!$A:$H,2,FALSE),"")</f>
        <v>Adam H. Goode</v>
      </c>
      <c r="Z1057" s="98">
        <f t="shared" si="177"/>
        <v>45790</v>
      </c>
      <c r="AA1057" s="98" t="str">
        <f t="shared" si="178"/>
        <v>Tuesday</v>
      </c>
      <c r="AB1057" s="99" t="str">
        <f t="shared" si="179"/>
        <v>05/14/2025 7:34 AM</v>
      </c>
      <c r="AC1057" s="100">
        <f t="shared" si="180"/>
        <v>45791.547303240739</v>
      </c>
      <c r="AD1057" s="100" t="str">
        <f t="shared" si="181"/>
        <v>Approved On Time</v>
      </c>
      <c r="AE1057" s="101">
        <f t="shared" si="182"/>
        <v>3</v>
      </c>
      <c r="AF1057" s="124" t="str">
        <f t="shared" si="183"/>
        <v/>
      </c>
      <c r="AG1057" s="101" t="str">
        <f t="shared" si="184"/>
        <v>451 6032D - RET C221 Dowel</v>
      </c>
      <c r="AH1057" s="101" t="str">
        <f t="shared" si="185"/>
        <v>240755 - Armando D. Reyes</v>
      </c>
      <c r="AI1057" s="102" t="str">
        <f t="shared" si="186"/>
        <v>Ramiro Vazquez's Crew</v>
      </c>
    </row>
    <row r="1058" spans="1:35" ht="15.75" x14ac:dyDescent="0.25">
      <c r="A1058" s="153">
        <v>603778</v>
      </c>
      <c r="B1058" s="153" t="s">
        <v>1105</v>
      </c>
      <c r="C1058" s="153" t="s">
        <v>1106</v>
      </c>
      <c r="D1058" s="153" t="s">
        <v>145</v>
      </c>
      <c r="E1058" s="153" t="s">
        <v>146</v>
      </c>
      <c r="F1058" s="153" t="s">
        <v>1201</v>
      </c>
      <c r="G1058" s="153" t="s">
        <v>2235</v>
      </c>
      <c r="H1058" s="153" t="s">
        <v>558</v>
      </c>
      <c r="I1058" s="153">
        <v>2</v>
      </c>
      <c r="J1058" s="154">
        <v>45790</v>
      </c>
      <c r="K1058" s="153" t="s">
        <v>91</v>
      </c>
      <c r="L1058" s="153"/>
      <c r="M1058" s="153" t="s">
        <v>627</v>
      </c>
      <c r="N1058" s="153" t="s">
        <v>49</v>
      </c>
      <c r="O1058" s="153" t="s">
        <v>137</v>
      </c>
      <c r="P1058" s="153" t="s">
        <v>2236</v>
      </c>
      <c r="Q1058" s="153"/>
      <c r="R1058" s="153" t="s">
        <v>50</v>
      </c>
      <c r="S1058" s="153" t="s">
        <v>137</v>
      </c>
      <c r="T1058" s="153" t="s">
        <v>2251</v>
      </c>
      <c r="U1058" s="140"/>
      <c r="V1058" s="140"/>
      <c r="W1058" s="140"/>
      <c r="X1058" s="97" t="str">
        <f t="shared" si="176"/>
        <v>2024-003 - Dallas 635 Slope Stabilization</v>
      </c>
      <c r="Y1058" s="97" t="str">
        <f>IFERROR(VLOOKUP($D1058,PM!$A:$H,2,FALSE),"")</f>
        <v>Adam H. Goode</v>
      </c>
      <c r="Z1058" s="98">
        <f t="shared" si="177"/>
        <v>45790</v>
      </c>
      <c r="AA1058" s="98" t="str">
        <f t="shared" si="178"/>
        <v>Tuesday</v>
      </c>
      <c r="AB1058" s="99" t="str">
        <f t="shared" si="179"/>
        <v>05/14/2025 7:26 AM</v>
      </c>
      <c r="AC1058" s="100">
        <f t="shared" si="180"/>
        <v>45791.544247685182</v>
      </c>
      <c r="AD1058" s="100" t="str">
        <f t="shared" si="181"/>
        <v>Approved On Time</v>
      </c>
      <c r="AE1058" s="101">
        <f t="shared" si="182"/>
        <v>2</v>
      </c>
      <c r="AF1058" s="124" t="str">
        <f t="shared" si="183"/>
        <v/>
      </c>
      <c r="AG1058" s="101" t="str">
        <f t="shared" si="184"/>
        <v>500 6001C - MOB Clean Project 3.5% of DL</v>
      </c>
      <c r="AH1058" s="101" t="str">
        <f t="shared" si="185"/>
        <v>240694 - Jesus A. Quiroga</v>
      </c>
      <c r="AI1058" s="102" t="str">
        <f t="shared" si="186"/>
        <v>Ramiro Vazquez's Crew</v>
      </c>
    </row>
    <row r="1059" spans="1:35" ht="15.75" x14ac:dyDescent="0.25">
      <c r="A1059" s="153">
        <v>603795</v>
      </c>
      <c r="B1059" s="153" t="s">
        <v>837</v>
      </c>
      <c r="C1059" s="153" t="s">
        <v>836</v>
      </c>
      <c r="D1059" s="153" t="s">
        <v>142</v>
      </c>
      <c r="E1059" s="153" t="s">
        <v>143</v>
      </c>
      <c r="F1059" s="153" t="s">
        <v>1282</v>
      </c>
      <c r="G1059" s="153" t="s">
        <v>1283</v>
      </c>
      <c r="H1059" s="153" t="s">
        <v>558</v>
      </c>
      <c r="I1059" s="153">
        <v>3</v>
      </c>
      <c r="J1059" s="154">
        <v>45790</v>
      </c>
      <c r="K1059" s="153" t="s">
        <v>91</v>
      </c>
      <c r="L1059" s="153"/>
      <c r="M1059" s="153" t="s">
        <v>627</v>
      </c>
      <c r="N1059" s="153" t="s">
        <v>49</v>
      </c>
      <c r="O1059" s="153" t="s">
        <v>137</v>
      </c>
      <c r="P1059" s="153" t="s">
        <v>2243</v>
      </c>
      <c r="Q1059" s="153"/>
      <c r="R1059" s="153" t="s">
        <v>50</v>
      </c>
      <c r="S1059" s="153" t="s">
        <v>137</v>
      </c>
      <c r="T1059" s="153" t="s">
        <v>2249</v>
      </c>
      <c r="U1059" s="140"/>
      <c r="V1059" s="140"/>
      <c r="W1059" s="140"/>
      <c r="X1059" s="97" t="str">
        <f t="shared" si="176"/>
        <v>2024-012 - Dallas IH 635 U-Turn Bridge</v>
      </c>
      <c r="Y1059" s="97" t="str">
        <f>IFERROR(VLOOKUP($D1059,PM!$A:$H,2,FALSE),"")</f>
        <v>Adam H. Goode</v>
      </c>
      <c r="Z1059" s="98">
        <f t="shared" si="177"/>
        <v>45790</v>
      </c>
      <c r="AA1059" s="98" t="str">
        <f t="shared" si="178"/>
        <v>Tuesday</v>
      </c>
      <c r="AB1059" s="99" t="str">
        <f t="shared" si="179"/>
        <v>05/14/2025 7:34 AM</v>
      </c>
      <c r="AC1059" s="100">
        <f t="shared" si="180"/>
        <v>45791.547453703701</v>
      </c>
      <c r="AD1059" s="100" t="str">
        <f t="shared" si="181"/>
        <v>Approved On Time</v>
      </c>
      <c r="AE1059" s="101">
        <f t="shared" si="182"/>
        <v>3</v>
      </c>
      <c r="AF1059" s="124" t="str">
        <f t="shared" si="183"/>
        <v/>
      </c>
      <c r="AG1059" s="101" t="str">
        <f t="shared" si="184"/>
        <v>451 6032D - RET C221 Dowel</v>
      </c>
      <c r="AH1059" s="101" t="str">
        <f t="shared" si="185"/>
        <v>240624 - Ramiro Vazquez De La Cruz</v>
      </c>
      <c r="AI1059" s="102" t="str">
        <f t="shared" si="186"/>
        <v>Ramiro Vazquez's Crew</v>
      </c>
    </row>
    <row r="1060" spans="1:35" ht="15.75" x14ac:dyDescent="0.25">
      <c r="A1060" s="153">
        <v>603777</v>
      </c>
      <c r="B1060" s="153" t="s">
        <v>837</v>
      </c>
      <c r="C1060" s="153" t="s">
        <v>836</v>
      </c>
      <c r="D1060" s="153" t="s">
        <v>145</v>
      </c>
      <c r="E1060" s="153" t="s">
        <v>146</v>
      </c>
      <c r="F1060" s="153" t="s">
        <v>1201</v>
      </c>
      <c r="G1060" s="153" t="s">
        <v>2235</v>
      </c>
      <c r="H1060" s="153" t="s">
        <v>558</v>
      </c>
      <c r="I1060" s="153">
        <v>2</v>
      </c>
      <c r="J1060" s="154">
        <v>45790</v>
      </c>
      <c r="K1060" s="153" t="s">
        <v>91</v>
      </c>
      <c r="L1060" s="153"/>
      <c r="M1060" s="153" t="s">
        <v>627</v>
      </c>
      <c r="N1060" s="153" t="s">
        <v>49</v>
      </c>
      <c r="O1060" s="153" t="s">
        <v>137</v>
      </c>
      <c r="P1060" s="153" t="s">
        <v>2236</v>
      </c>
      <c r="Q1060" s="153"/>
      <c r="R1060" s="153" t="s">
        <v>50</v>
      </c>
      <c r="S1060" s="153" t="s">
        <v>137</v>
      </c>
      <c r="T1060" s="153" t="s">
        <v>2250</v>
      </c>
      <c r="U1060" s="140"/>
      <c r="V1060" s="140"/>
      <c r="W1060" s="140"/>
      <c r="X1060" s="97" t="str">
        <f t="shared" si="176"/>
        <v>2024-003 - Dallas 635 Slope Stabilization</v>
      </c>
      <c r="Y1060" s="97" t="str">
        <f>IFERROR(VLOOKUP($D1060,PM!$A:$H,2,FALSE),"")</f>
        <v>Adam H. Goode</v>
      </c>
      <c r="Z1060" s="98">
        <f t="shared" si="177"/>
        <v>45790</v>
      </c>
      <c r="AA1060" s="98" t="str">
        <f t="shared" si="178"/>
        <v>Tuesday</v>
      </c>
      <c r="AB1060" s="99" t="str">
        <f t="shared" si="179"/>
        <v>05/14/2025 7:26 AM</v>
      </c>
      <c r="AC1060" s="100">
        <f t="shared" si="180"/>
        <v>45791.54446759259</v>
      </c>
      <c r="AD1060" s="100" t="str">
        <f t="shared" si="181"/>
        <v>Approved On Time</v>
      </c>
      <c r="AE1060" s="101">
        <f t="shared" si="182"/>
        <v>2</v>
      </c>
      <c r="AF1060" s="124" t="str">
        <f t="shared" si="183"/>
        <v/>
      </c>
      <c r="AG1060" s="101" t="str">
        <f t="shared" si="184"/>
        <v>500 6001C - MOB Clean Project 3.5% of DL</v>
      </c>
      <c r="AH1060" s="101" t="str">
        <f t="shared" si="185"/>
        <v>240624 - Ramiro Vazquez De La Cruz</v>
      </c>
      <c r="AI1060" s="102" t="str">
        <f t="shared" si="186"/>
        <v>Ramiro Vazquez's Crew</v>
      </c>
    </row>
    <row r="1061" spans="1:35" ht="15.75" x14ac:dyDescent="0.25">
      <c r="A1061" s="153">
        <v>603313</v>
      </c>
      <c r="B1061" s="153" t="s">
        <v>830</v>
      </c>
      <c r="C1061" s="153" t="s">
        <v>831</v>
      </c>
      <c r="D1061" s="153" t="s">
        <v>142</v>
      </c>
      <c r="E1061" s="153" t="s">
        <v>143</v>
      </c>
      <c r="F1061" s="153" t="s">
        <v>1282</v>
      </c>
      <c r="G1061" s="153" t="s">
        <v>1283</v>
      </c>
      <c r="H1061" s="153" t="s">
        <v>558</v>
      </c>
      <c r="I1061" s="153">
        <v>8</v>
      </c>
      <c r="J1061" s="154">
        <v>45789</v>
      </c>
      <c r="K1061" s="153" t="s">
        <v>91</v>
      </c>
      <c r="L1061" s="153"/>
      <c r="M1061" s="153" t="s">
        <v>626</v>
      </c>
      <c r="N1061" s="153" t="s">
        <v>49</v>
      </c>
      <c r="O1061" s="153" t="s">
        <v>137</v>
      </c>
      <c r="P1061" s="153" t="s">
        <v>1284</v>
      </c>
      <c r="Q1061" s="153"/>
      <c r="R1061" s="153" t="s">
        <v>50</v>
      </c>
      <c r="S1061" s="153" t="s">
        <v>137</v>
      </c>
      <c r="T1061" s="153" t="s">
        <v>1597</v>
      </c>
      <c r="U1061" s="140"/>
      <c r="V1061" s="140"/>
      <c r="W1061" s="140"/>
      <c r="X1061" s="97" t="str">
        <f t="shared" si="176"/>
        <v>2024-012 - Dallas IH 635 U-Turn Bridge</v>
      </c>
      <c r="Y1061" s="97" t="str">
        <f>IFERROR(VLOOKUP($D1061,PM!$A:$H,2,FALSE),"")</f>
        <v>Adam H. Goode</v>
      </c>
      <c r="Z1061" s="98">
        <f t="shared" si="177"/>
        <v>45789</v>
      </c>
      <c r="AA1061" s="98" t="str">
        <f t="shared" si="178"/>
        <v>Monday</v>
      </c>
      <c r="AB1061" s="99" t="str">
        <f t="shared" si="179"/>
        <v>05/13/2025 6:49 AM</v>
      </c>
      <c r="AC1061" s="100">
        <f t="shared" si="180"/>
        <v>45790.531215277777</v>
      </c>
      <c r="AD1061" s="100" t="str">
        <f t="shared" si="181"/>
        <v>Approved On Time</v>
      </c>
      <c r="AE1061" s="101">
        <f t="shared" si="182"/>
        <v>8</v>
      </c>
      <c r="AF1061" s="124" t="str">
        <f t="shared" si="183"/>
        <v/>
      </c>
      <c r="AG1061" s="101" t="str">
        <f t="shared" si="184"/>
        <v>451 6032D - RET C221 Dowel</v>
      </c>
      <c r="AH1061" s="101" t="str">
        <f t="shared" si="185"/>
        <v>240743 - Juan C. Vasquez</v>
      </c>
      <c r="AI1061" s="102" t="str">
        <f t="shared" si="186"/>
        <v>Juan C. Vasquez's Crew</v>
      </c>
    </row>
    <row r="1062" spans="1:35" ht="15.75" x14ac:dyDescent="0.25">
      <c r="A1062" s="153">
        <v>603789</v>
      </c>
      <c r="B1062" s="153" t="s">
        <v>1105</v>
      </c>
      <c r="C1062" s="153" t="s">
        <v>1106</v>
      </c>
      <c r="D1062" s="153" t="s">
        <v>142</v>
      </c>
      <c r="E1062" s="153" t="s">
        <v>143</v>
      </c>
      <c r="F1062" s="153" t="s">
        <v>1190</v>
      </c>
      <c r="G1062" s="153" t="s">
        <v>1191</v>
      </c>
      <c r="H1062" s="153" t="s">
        <v>558</v>
      </c>
      <c r="I1062" s="153">
        <v>5</v>
      </c>
      <c r="J1062" s="154">
        <v>45790</v>
      </c>
      <c r="K1062" s="153" t="s">
        <v>91</v>
      </c>
      <c r="L1062" s="153"/>
      <c r="M1062" s="153" t="s">
        <v>627</v>
      </c>
      <c r="N1062" s="153" t="s">
        <v>49</v>
      </c>
      <c r="O1062" s="153" t="s">
        <v>137</v>
      </c>
      <c r="P1062" s="153" t="s">
        <v>2180</v>
      </c>
      <c r="Q1062" s="153"/>
      <c r="R1062" s="153" t="s">
        <v>50</v>
      </c>
      <c r="S1062" s="153" t="s">
        <v>137</v>
      </c>
      <c r="T1062" s="153" t="s">
        <v>2253</v>
      </c>
      <c r="U1062" s="140"/>
      <c r="V1062" s="140"/>
      <c r="W1062" s="140"/>
      <c r="X1062" s="97" t="str">
        <f t="shared" si="176"/>
        <v>2024-012 - Dallas IH 635 U-Turn Bridge</v>
      </c>
      <c r="Y1062" s="97" t="str">
        <f>IFERROR(VLOOKUP($D1062,PM!$A:$H,2,FALSE),"")</f>
        <v>Adam H. Goode</v>
      </c>
      <c r="Z1062" s="98">
        <f t="shared" si="177"/>
        <v>45790</v>
      </c>
      <c r="AA1062" s="98" t="str">
        <f t="shared" si="178"/>
        <v>Tuesday</v>
      </c>
      <c r="AB1062" s="99" t="str">
        <f t="shared" si="179"/>
        <v>05/14/2025 7:32 AM</v>
      </c>
      <c r="AC1062" s="100">
        <f t="shared" si="180"/>
        <v>45791.547372685185</v>
      </c>
      <c r="AD1062" s="100" t="str">
        <f t="shared" si="181"/>
        <v>Approved On Time</v>
      </c>
      <c r="AE1062" s="101">
        <f t="shared" si="182"/>
        <v>5</v>
      </c>
      <c r="AF1062" s="124" t="str">
        <f t="shared" si="183"/>
        <v/>
      </c>
      <c r="AG1062" s="101" t="str">
        <f t="shared" si="184"/>
        <v>422 6048B - BR SDWK F P S</v>
      </c>
      <c r="AH1062" s="101" t="str">
        <f t="shared" si="185"/>
        <v>240694 - Jesus A. Quiroga</v>
      </c>
      <c r="AI1062" s="102" t="str">
        <f t="shared" si="186"/>
        <v>Ramiro Vazquez's Crew</v>
      </c>
    </row>
    <row r="1063" spans="1:35" ht="15.75" x14ac:dyDescent="0.25">
      <c r="A1063" s="153">
        <v>603793</v>
      </c>
      <c r="B1063" s="153" t="s">
        <v>1105</v>
      </c>
      <c r="C1063" s="153" t="s">
        <v>1106</v>
      </c>
      <c r="D1063" s="153" t="s">
        <v>142</v>
      </c>
      <c r="E1063" s="153" t="s">
        <v>143</v>
      </c>
      <c r="F1063" s="153" t="s">
        <v>1282</v>
      </c>
      <c r="G1063" s="153" t="s">
        <v>1283</v>
      </c>
      <c r="H1063" s="153" t="s">
        <v>558</v>
      </c>
      <c r="I1063" s="153">
        <v>3</v>
      </c>
      <c r="J1063" s="154">
        <v>45790</v>
      </c>
      <c r="K1063" s="153" t="s">
        <v>91</v>
      </c>
      <c r="L1063" s="153"/>
      <c r="M1063" s="153" t="s">
        <v>627</v>
      </c>
      <c r="N1063" s="153" t="s">
        <v>49</v>
      </c>
      <c r="O1063" s="153" t="s">
        <v>137</v>
      </c>
      <c r="P1063" s="153" t="s">
        <v>2243</v>
      </c>
      <c r="Q1063" s="153"/>
      <c r="R1063" s="153" t="s">
        <v>50</v>
      </c>
      <c r="S1063" s="153" t="s">
        <v>137</v>
      </c>
      <c r="T1063" s="153" t="s">
        <v>2252</v>
      </c>
      <c r="U1063" s="140"/>
      <c r="V1063" s="140"/>
      <c r="W1063" s="140"/>
      <c r="X1063" s="97" t="str">
        <f t="shared" si="176"/>
        <v>2024-012 - Dallas IH 635 U-Turn Bridge</v>
      </c>
      <c r="Y1063" s="97" t="str">
        <f>IFERROR(VLOOKUP($D1063,PM!$A:$H,2,FALSE),"")</f>
        <v>Adam H. Goode</v>
      </c>
      <c r="Z1063" s="98">
        <f t="shared" si="177"/>
        <v>45790</v>
      </c>
      <c r="AA1063" s="98" t="str">
        <f t="shared" si="178"/>
        <v>Tuesday</v>
      </c>
      <c r="AB1063" s="99" t="str">
        <f t="shared" si="179"/>
        <v>05/14/2025 7:34 AM</v>
      </c>
      <c r="AC1063" s="100">
        <f t="shared" si="180"/>
        <v>45791.547372685185</v>
      </c>
      <c r="AD1063" s="100" t="str">
        <f t="shared" si="181"/>
        <v>Approved On Time</v>
      </c>
      <c r="AE1063" s="101">
        <f t="shared" si="182"/>
        <v>3</v>
      </c>
      <c r="AF1063" s="124" t="str">
        <f t="shared" si="183"/>
        <v/>
      </c>
      <c r="AG1063" s="101" t="str">
        <f t="shared" si="184"/>
        <v>451 6032D - RET C221 Dowel</v>
      </c>
      <c r="AH1063" s="101" t="str">
        <f t="shared" si="185"/>
        <v>240694 - Jesus A. Quiroga</v>
      </c>
      <c r="AI1063" s="102" t="str">
        <f t="shared" si="186"/>
        <v>Ramiro Vazquez's Crew</v>
      </c>
    </row>
    <row r="1064" spans="1:35" ht="15.75" x14ac:dyDescent="0.25">
      <c r="A1064" s="153">
        <v>603790</v>
      </c>
      <c r="B1064" s="153" t="s">
        <v>837</v>
      </c>
      <c r="C1064" s="153" t="s">
        <v>836</v>
      </c>
      <c r="D1064" s="153" t="s">
        <v>142</v>
      </c>
      <c r="E1064" s="153" t="s">
        <v>143</v>
      </c>
      <c r="F1064" s="153" t="s">
        <v>1190</v>
      </c>
      <c r="G1064" s="153" t="s">
        <v>1191</v>
      </c>
      <c r="H1064" s="153" t="s">
        <v>558</v>
      </c>
      <c r="I1064" s="153">
        <v>3</v>
      </c>
      <c r="J1064" s="154">
        <v>45790</v>
      </c>
      <c r="K1064" s="153" t="s">
        <v>91</v>
      </c>
      <c r="L1064" s="153"/>
      <c r="M1064" s="153" t="s">
        <v>627</v>
      </c>
      <c r="N1064" s="153" t="s">
        <v>49</v>
      </c>
      <c r="O1064" s="153" t="s">
        <v>137</v>
      </c>
      <c r="P1064" s="153" t="s">
        <v>2180</v>
      </c>
      <c r="Q1064" s="153"/>
      <c r="R1064" s="153" t="s">
        <v>50</v>
      </c>
      <c r="S1064" s="153" t="s">
        <v>137</v>
      </c>
      <c r="T1064" s="153" t="s">
        <v>2248</v>
      </c>
      <c r="U1064" s="140"/>
      <c r="V1064" s="140"/>
      <c r="W1064" s="140"/>
      <c r="X1064" s="97" t="str">
        <f t="shared" si="176"/>
        <v>2024-012 - Dallas IH 635 U-Turn Bridge</v>
      </c>
      <c r="Y1064" s="97" t="str">
        <f>IFERROR(VLOOKUP($D1064,PM!$A:$H,2,FALSE),"")</f>
        <v>Adam H. Goode</v>
      </c>
      <c r="Z1064" s="98">
        <f t="shared" si="177"/>
        <v>45790</v>
      </c>
      <c r="AA1064" s="98" t="str">
        <f t="shared" si="178"/>
        <v>Tuesday</v>
      </c>
      <c r="AB1064" s="99" t="str">
        <f t="shared" si="179"/>
        <v>05/14/2025 7:32 AM</v>
      </c>
      <c r="AC1064" s="100">
        <f t="shared" si="180"/>
        <v>45791.547453703701</v>
      </c>
      <c r="AD1064" s="100" t="str">
        <f t="shared" si="181"/>
        <v>Approved On Time</v>
      </c>
      <c r="AE1064" s="101">
        <f t="shared" si="182"/>
        <v>3</v>
      </c>
      <c r="AF1064" s="124" t="str">
        <f t="shared" si="183"/>
        <v/>
      </c>
      <c r="AG1064" s="101" t="str">
        <f t="shared" si="184"/>
        <v>422 6048B - BR SDWK F P S</v>
      </c>
      <c r="AH1064" s="101" t="str">
        <f t="shared" si="185"/>
        <v>240624 - Ramiro Vazquez De La Cruz</v>
      </c>
      <c r="AI1064" s="102" t="str">
        <f t="shared" si="186"/>
        <v>Ramiro Vazquez's Crew</v>
      </c>
    </row>
    <row r="1065" spans="1:35" ht="15.75" x14ac:dyDescent="0.25">
      <c r="A1065" s="153">
        <v>603033</v>
      </c>
      <c r="B1065" s="153" t="s">
        <v>1062</v>
      </c>
      <c r="C1065" s="153" t="s">
        <v>1063</v>
      </c>
      <c r="D1065" s="153" t="s">
        <v>142</v>
      </c>
      <c r="E1065" s="153" t="s">
        <v>143</v>
      </c>
      <c r="F1065" s="153" t="s">
        <v>584</v>
      </c>
      <c r="G1065" s="153" t="s">
        <v>585</v>
      </c>
      <c r="H1065" s="153" t="s">
        <v>558</v>
      </c>
      <c r="I1065" s="153">
        <v>8</v>
      </c>
      <c r="J1065" s="154">
        <v>45789</v>
      </c>
      <c r="K1065" s="153" t="s">
        <v>91</v>
      </c>
      <c r="L1065" s="153"/>
      <c r="M1065" s="153"/>
      <c r="N1065" s="153"/>
      <c r="O1065" s="153" t="s">
        <v>1063</v>
      </c>
      <c r="P1065" s="153" t="s">
        <v>1271</v>
      </c>
      <c r="Q1065" s="153"/>
      <c r="R1065" s="153" t="s">
        <v>50</v>
      </c>
      <c r="S1065" s="153" t="s">
        <v>137</v>
      </c>
      <c r="T1065" s="153" t="s">
        <v>1605</v>
      </c>
      <c r="U1065" s="140"/>
      <c r="V1065" s="140"/>
      <c r="W1065" s="140"/>
      <c r="X1065" s="97" t="str">
        <f t="shared" si="176"/>
        <v>2024-012 - Dallas IH 635 U-Turn Bridge</v>
      </c>
      <c r="Y1065" s="97" t="str">
        <f>IFERROR(VLOOKUP($D1065,PM!$A:$H,2,FALSE),"")</f>
        <v>Adam H. Goode</v>
      </c>
      <c r="Z1065" s="98">
        <f t="shared" si="177"/>
        <v>45789</v>
      </c>
      <c r="AA1065" s="98" t="str">
        <f t="shared" si="178"/>
        <v>Monday</v>
      </c>
      <c r="AB1065" s="99" t="str">
        <f t="shared" si="179"/>
        <v>05/12/2025 11:32 AM</v>
      </c>
      <c r="AC1065" s="100">
        <f t="shared" si="180"/>
        <v>45790.532106481478</v>
      </c>
      <c r="AD1065" s="100" t="str">
        <f t="shared" si="181"/>
        <v>Approved On Time</v>
      </c>
      <c r="AE1065" s="101">
        <f t="shared" si="182"/>
        <v>8</v>
      </c>
      <c r="AF1065" s="124" t="str">
        <f t="shared" si="183"/>
        <v/>
      </c>
      <c r="AG1065" s="101" t="str">
        <f t="shared" si="184"/>
        <v>9000 100B - SUPERINTENDENT</v>
      </c>
      <c r="AH1065" s="101" t="str">
        <f t="shared" si="185"/>
        <v>240696 - Troy S. Malette</v>
      </c>
      <c r="AI1065" s="102" t="str">
        <f t="shared" si="186"/>
        <v/>
      </c>
    </row>
    <row r="1066" spans="1:35" ht="15.75" x14ac:dyDescent="0.25">
      <c r="A1066" s="153">
        <v>603034</v>
      </c>
      <c r="B1066" s="153" t="s">
        <v>1062</v>
      </c>
      <c r="C1066" s="153" t="s">
        <v>1063</v>
      </c>
      <c r="D1066" s="153" t="s">
        <v>142</v>
      </c>
      <c r="E1066" s="153" t="s">
        <v>143</v>
      </c>
      <c r="F1066" s="153" t="s">
        <v>584</v>
      </c>
      <c r="G1066" s="153" t="s">
        <v>585</v>
      </c>
      <c r="H1066" s="153" t="s">
        <v>558</v>
      </c>
      <c r="I1066" s="153">
        <v>8</v>
      </c>
      <c r="J1066" s="154">
        <v>45790</v>
      </c>
      <c r="K1066" s="153" t="s">
        <v>91</v>
      </c>
      <c r="L1066" s="153"/>
      <c r="M1066" s="153"/>
      <c r="N1066" s="153"/>
      <c r="O1066" s="153" t="s">
        <v>1063</v>
      </c>
      <c r="P1066" s="153" t="s">
        <v>1271</v>
      </c>
      <c r="Q1066" s="153"/>
      <c r="R1066" s="153" t="s">
        <v>50</v>
      </c>
      <c r="S1066" s="153" t="s">
        <v>137</v>
      </c>
      <c r="T1066" s="153" t="s">
        <v>1606</v>
      </c>
      <c r="U1066" s="140"/>
      <c r="V1066" s="140"/>
      <c r="W1066" s="140"/>
      <c r="X1066" s="97" t="str">
        <f t="shared" si="176"/>
        <v>2024-012 - Dallas IH 635 U-Turn Bridge</v>
      </c>
      <c r="Y1066" s="97" t="str">
        <f>IFERROR(VLOOKUP($D1066,PM!$A:$H,2,FALSE),"")</f>
        <v>Adam H. Goode</v>
      </c>
      <c r="Z1066" s="98">
        <f t="shared" si="177"/>
        <v>45790</v>
      </c>
      <c r="AA1066" s="98" t="str">
        <f t="shared" si="178"/>
        <v>Tuesday</v>
      </c>
      <c r="AB1066" s="99" t="str">
        <f t="shared" si="179"/>
        <v>05/12/2025 11:32 AM</v>
      </c>
      <c r="AC1066" s="100">
        <f t="shared" si="180"/>
        <v>45790.532106481478</v>
      </c>
      <c r="AD1066" s="100" t="str">
        <f t="shared" si="181"/>
        <v>Approved On Time</v>
      </c>
      <c r="AE1066" s="101">
        <f t="shared" si="182"/>
        <v>8</v>
      </c>
      <c r="AF1066" s="124" t="str">
        <f t="shared" si="183"/>
        <v/>
      </c>
      <c r="AG1066" s="101" t="str">
        <f t="shared" si="184"/>
        <v>9000 100B - SUPERINTENDENT</v>
      </c>
      <c r="AH1066" s="101" t="str">
        <f t="shared" si="185"/>
        <v>240696 - Troy S. Malette</v>
      </c>
      <c r="AI1066" s="102" t="str">
        <f t="shared" si="186"/>
        <v/>
      </c>
    </row>
    <row r="1067" spans="1:35" ht="15.75" x14ac:dyDescent="0.25">
      <c r="A1067" s="153">
        <v>603035</v>
      </c>
      <c r="B1067" s="153" t="s">
        <v>1062</v>
      </c>
      <c r="C1067" s="153" t="s">
        <v>1063</v>
      </c>
      <c r="D1067" s="153" t="s">
        <v>142</v>
      </c>
      <c r="E1067" s="153" t="s">
        <v>143</v>
      </c>
      <c r="F1067" s="153" t="s">
        <v>584</v>
      </c>
      <c r="G1067" s="153" t="s">
        <v>585</v>
      </c>
      <c r="H1067" s="153" t="s">
        <v>558</v>
      </c>
      <c r="I1067" s="153">
        <v>8</v>
      </c>
      <c r="J1067" s="154">
        <v>45791</v>
      </c>
      <c r="K1067" s="153" t="s">
        <v>91</v>
      </c>
      <c r="L1067" s="153"/>
      <c r="M1067" s="153"/>
      <c r="N1067" s="153"/>
      <c r="O1067" s="153" t="s">
        <v>1063</v>
      </c>
      <c r="P1067" s="153" t="s">
        <v>1271</v>
      </c>
      <c r="Q1067" s="153"/>
      <c r="R1067" s="153" t="s">
        <v>50</v>
      </c>
      <c r="S1067" s="153" t="s">
        <v>137</v>
      </c>
      <c r="T1067" s="153" t="s">
        <v>1607</v>
      </c>
      <c r="U1067" s="140"/>
      <c r="V1067" s="140"/>
      <c r="W1067" s="140"/>
      <c r="X1067" s="97" t="str">
        <f t="shared" si="176"/>
        <v>2024-012 - Dallas IH 635 U-Turn Bridge</v>
      </c>
      <c r="Y1067" s="97" t="str">
        <f>IFERROR(VLOOKUP($D1067,PM!$A:$H,2,FALSE),"")</f>
        <v>Adam H. Goode</v>
      </c>
      <c r="Z1067" s="98">
        <f t="shared" si="177"/>
        <v>45791</v>
      </c>
      <c r="AA1067" s="98" t="str">
        <f t="shared" si="178"/>
        <v>Wednesday</v>
      </c>
      <c r="AB1067" s="99" t="str">
        <f t="shared" si="179"/>
        <v>05/12/2025 11:32 AM</v>
      </c>
      <c r="AC1067" s="100">
        <f t="shared" si="180"/>
        <v>45790.532106481478</v>
      </c>
      <c r="AD1067" s="100" t="str">
        <f t="shared" si="181"/>
        <v>Approved On Time</v>
      </c>
      <c r="AE1067" s="101">
        <f t="shared" si="182"/>
        <v>8</v>
      </c>
      <c r="AF1067" s="124" t="str">
        <f t="shared" si="183"/>
        <v/>
      </c>
      <c r="AG1067" s="101" t="str">
        <f t="shared" si="184"/>
        <v>9000 100B - SUPERINTENDENT</v>
      </c>
      <c r="AH1067" s="101" t="str">
        <f t="shared" si="185"/>
        <v>240696 - Troy S. Malette</v>
      </c>
      <c r="AI1067" s="102" t="str">
        <f t="shared" si="186"/>
        <v/>
      </c>
    </row>
    <row r="1068" spans="1:35" ht="15.75" x14ac:dyDescent="0.25">
      <c r="A1068" s="153">
        <v>603036</v>
      </c>
      <c r="B1068" s="153" t="s">
        <v>1062</v>
      </c>
      <c r="C1068" s="153" t="s">
        <v>1063</v>
      </c>
      <c r="D1068" s="153" t="s">
        <v>142</v>
      </c>
      <c r="E1068" s="153" t="s">
        <v>143</v>
      </c>
      <c r="F1068" s="153" t="s">
        <v>584</v>
      </c>
      <c r="G1068" s="153" t="s">
        <v>585</v>
      </c>
      <c r="H1068" s="153" t="s">
        <v>558</v>
      </c>
      <c r="I1068" s="153">
        <v>8</v>
      </c>
      <c r="J1068" s="154">
        <v>45792</v>
      </c>
      <c r="K1068" s="153" t="s">
        <v>91</v>
      </c>
      <c r="L1068" s="153"/>
      <c r="M1068" s="153"/>
      <c r="N1068" s="153"/>
      <c r="O1068" s="153" t="s">
        <v>1063</v>
      </c>
      <c r="P1068" s="153" t="s">
        <v>1271</v>
      </c>
      <c r="Q1068" s="153"/>
      <c r="R1068" s="153" t="s">
        <v>50</v>
      </c>
      <c r="S1068" s="153" t="s">
        <v>137</v>
      </c>
      <c r="T1068" s="153" t="s">
        <v>1608</v>
      </c>
      <c r="U1068" s="140"/>
      <c r="V1068" s="140"/>
      <c r="W1068" s="140"/>
      <c r="X1068" s="97" t="str">
        <f t="shared" si="176"/>
        <v>2024-012 - Dallas IH 635 U-Turn Bridge</v>
      </c>
      <c r="Y1068" s="97" t="str">
        <f>IFERROR(VLOOKUP($D1068,PM!$A:$H,2,FALSE),"")</f>
        <v>Adam H. Goode</v>
      </c>
      <c r="Z1068" s="98">
        <f t="shared" si="177"/>
        <v>45792</v>
      </c>
      <c r="AA1068" s="98" t="str">
        <f t="shared" si="178"/>
        <v>Thursday</v>
      </c>
      <c r="AB1068" s="99" t="str">
        <f t="shared" si="179"/>
        <v>05/12/2025 11:32 AM</v>
      </c>
      <c r="AC1068" s="100">
        <f t="shared" si="180"/>
        <v>45790.532106481478</v>
      </c>
      <c r="AD1068" s="100" t="str">
        <f t="shared" si="181"/>
        <v>Approved On Time</v>
      </c>
      <c r="AE1068" s="101">
        <f t="shared" si="182"/>
        <v>8</v>
      </c>
      <c r="AF1068" s="124" t="str">
        <f t="shared" si="183"/>
        <v/>
      </c>
      <c r="AG1068" s="101" t="str">
        <f t="shared" si="184"/>
        <v>9000 100B - SUPERINTENDENT</v>
      </c>
      <c r="AH1068" s="101" t="str">
        <f t="shared" si="185"/>
        <v>240696 - Troy S. Malette</v>
      </c>
      <c r="AI1068" s="102" t="str">
        <f t="shared" si="186"/>
        <v/>
      </c>
    </row>
    <row r="1069" spans="1:35" ht="15.75" x14ac:dyDescent="0.25">
      <c r="A1069" s="153">
        <v>603037</v>
      </c>
      <c r="B1069" s="153" t="s">
        <v>1062</v>
      </c>
      <c r="C1069" s="153" t="s">
        <v>1063</v>
      </c>
      <c r="D1069" s="153" t="s">
        <v>142</v>
      </c>
      <c r="E1069" s="153" t="s">
        <v>143</v>
      </c>
      <c r="F1069" s="153" t="s">
        <v>584</v>
      </c>
      <c r="G1069" s="153" t="s">
        <v>585</v>
      </c>
      <c r="H1069" s="153" t="s">
        <v>558</v>
      </c>
      <c r="I1069" s="153">
        <v>8</v>
      </c>
      <c r="J1069" s="154">
        <v>45793</v>
      </c>
      <c r="K1069" s="153" t="s">
        <v>91</v>
      </c>
      <c r="L1069" s="153"/>
      <c r="M1069" s="153"/>
      <c r="N1069" s="153"/>
      <c r="O1069" s="153" t="s">
        <v>1063</v>
      </c>
      <c r="P1069" s="153" t="s">
        <v>1271</v>
      </c>
      <c r="Q1069" s="153"/>
      <c r="R1069" s="153" t="s">
        <v>50</v>
      </c>
      <c r="S1069" s="153" t="s">
        <v>137</v>
      </c>
      <c r="T1069" s="153" t="s">
        <v>1609</v>
      </c>
      <c r="U1069" s="140"/>
      <c r="V1069" s="140"/>
      <c r="W1069" s="140"/>
      <c r="X1069" s="97" t="str">
        <f t="shared" si="176"/>
        <v>2024-012 - Dallas IH 635 U-Turn Bridge</v>
      </c>
      <c r="Y1069" s="97" t="str">
        <f>IFERROR(VLOOKUP($D1069,PM!$A:$H,2,FALSE),"")</f>
        <v>Adam H. Goode</v>
      </c>
      <c r="Z1069" s="98">
        <f t="shared" si="177"/>
        <v>45793</v>
      </c>
      <c r="AA1069" s="98" t="str">
        <f t="shared" si="178"/>
        <v>Friday</v>
      </c>
      <c r="AB1069" s="99" t="str">
        <f t="shared" si="179"/>
        <v>05/12/2025 11:32 AM</v>
      </c>
      <c r="AC1069" s="100">
        <f t="shared" si="180"/>
        <v>45790.532106481478</v>
      </c>
      <c r="AD1069" s="100" t="str">
        <f t="shared" si="181"/>
        <v>Approved On Time</v>
      </c>
      <c r="AE1069" s="101">
        <f t="shared" si="182"/>
        <v>8</v>
      </c>
      <c r="AF1069" s="124" t="str">
        <f t="shared" si="183"/>
        <v/>
      </c>
      <c r="AG1069" s="101" t="str">
        <f t="shared" si="184"/>
        <v>9000 100B - SUPERINTENDENT</v>
      </c>
      <c r="AH1069" s="101" t="str">
        <f t="shared" si="185"/>
        <v>240696 - Troy S. Malette</v>
      </c>
      <c r="AI1069" s="102" t="str">
        <f t="shared" si="186"/>
        <v/>
      </c>
    </row>
    <row r="1070" spans="1:35" ht="15.75" x14ac:dyDescent="0.25">
      <c r="A1070" s="153">
        <v>603495</v>
      </c>
      <c r="B1070" s="153" t="s">
        <v>834</v>
      </c>
      <c r="C1070" s="153" t="s">
        <v>835</v>
      </c>
      <c r="D1070" s="153" t="s">
        <v>142</v>
      </c>
      <c r="E1070" s="153" t="s">
        <v>143</v>
      </c>
      <c r="F1070" s="153" t="s">
        <v>1282</v>
      </c>
      <c r="G1070" s="153" t="s">
        <v>1283</v>
      </c>
      <c r="H1070" s="153" t="s">
        <v>558</v>
      </c>
      <c r="I1070" s="153">
        <v>9</v>
      </c>
      <c r="J1070" s="154">
        <v>45790</v>
      </c>
      <c r="K1070" s="153" t="s">
        <v>91</v>
      </c>
      <c r="L1070" s="153"/>
      <c r="M1070" s="153" t="s">
        <v>626</v>
      </c>
      <c r="N1070" s="153" t="s">
        <v>49</v>
      </c>
      <c r="O1070" s="153" t="s">
        <v>831</v>
      </c>
      <c r="P1070" s="153" t="s">
        <v>1979</v>
      </c>
      <c r="Q1070" s="153"/>
      <c r="R1070" s="153" t="s">
        <v>50</v>
      </c>
      <c r="S1070" s="153" t="s">
        <v>137</v>
      </c>
      <c r="T1070" s="153" t="s">
        <v>2270</v>
      </c>
      <c r="U1070" s="140"/>
      <c r="V1070" s="140"/>
      <c r="W1070" s="140"/>
      <c r="X1070" s="97" t="str">
        <f t="shared" si="176"/>
        <v>2024-012 - Dallas IH 635 U-Turn Bridge</v>
      </c>
      <c r="Y1070" s="97" t="str">
        <f>IFERROR(VLOOKUP($D1070,PM!$A:$H,2,FALSE),"")</f>
        <v>Adam H. Goode</v>
      </c>
      <c r="Z1070" s="98">
        <f t="shared" si="177"/>
        <v>45790</v>
      </c>
      <c r="AA1070" s="98" t="str">
        <f t="shared" si="178"/>
        <v>Tuesday</v>
      </c>
      <c r="AB1070" s="99" t="str">
        <f t="shared" si="179"/>
        <v>05/13/2025 4:12 PM</v>
      </c>
      <c r="AC1070" s="100">
        <f t="shared" si="180"/>
        <v>45791.547743055555</v>
      </c>
      <c r="AD1070" s="100" t="str">
        <f t="shared" si="181"/>
        <v>Approved On Time</v>
      </c>
      <c r="AE1070" s="101">
        <f t="shared" si="182"/>
        <v>9</v>
      </c>
      <c r="AF1070" s="124" t="str">
        <f t="shared" si="183"/>
        <v/>
      </c>
      <c r="AG1070" s="101" t="str">
        <f t="shared" si="184"/>
        <v>451 6032D - RET C221 Dowel</v>
      </c>
      <c r="AH1070" s="101" t="str">
        <f t="shared" si="185"/>
        <v>240742 - Felipe Lara Carreno</v>
      </c>
      <c r="AI1070" s="102" t="str">
        <f t="shared" si="186"/>
        <v>Juan C. Vasquez's Crew</v>
      </c>
    </row>
    <row r="1071" spans="1:35" ht="15.75" x14ac:dyDescent="0.25">
      <c r="A1071" s="153">
        <v>603499</v>
      </c>
      <c r="B1071" s="153" t="s">
        <v>834</v>
      </c>
      <c r="C1071" s="153" t="s">
        <v>835</v>
      </c>
      <c r="D1071" s="153" t="s">
        <v>142</v>
      </c>
      <c r="E1071" s="153" t="s">
        <v>143</v>
      </c>
      <c r="F1071" s="153" t="s">
        <v>1971</v>
      </c>
      <c r="G1071" s="153" t="s">
        <v>1972</v>
      </c>
      <c r="H1071" s="153" t="s">
        <v>558</v>
      </c>
      <c r="I1071" s="153">
        <v>1</v>
      </c>
      <c r="J1071" s="154">
        <v>45790</v>
      </c>
      <c r="K1071" s="153" t="s">
        <v>91</v>
      </c>
      <c r="L1071" s="153"/>
      <c r="M1071" s="153" t="s">
        <v>626</v>
      </c>
      <c r="N1071" s="153" t="s">
        <v>49</v>
      </c>
      <c r="O1071" s="153" t="s">
        <v>831</v>
      </c>
      <c r="P1071" s="153" t="s">
        <v>1970</v>
      </c>
      <c r="Q1071" s="153"/>
      <c r="R1071" s="153" t="s">
        <v>50</v>
      </c>
      <c r="S1071" s="153" t="s">
        <v>137</v>
      </c>
      <c r="T1071" s="153" t="s">
        <v>2271</v>
      </c>
      <c r="U1071" s="140"/>
      <c r="V1071" s="140"/>
      <c r="W1071" s="140"/>
      <c r="X1071" s="97" t="str">
        <f t="shared" si="176"/>
        <v>2024-012 - Dallas IH 635 U-Turn Bridge</v>
      </c>
      <c r="Y1071" s="97" t="str">
        <f>IFERROR(VLOOKUP($D1071,PM!$A:$H,2,FALSE),"")</f>
        <v>Adam H. Goode</v>
      </c>
      <c r="Z1071" s="98">
        <f t="shared" si="177"/>
        <v>45790</v>
      </c>
      <c r="AA1071" s="98" t="str">
        <f t="shared" si="178"/>
        <v>Tuesday</v>
      </c>
      <c r="AB1071" s="99" t="str">
        <f t="shared" si="179"/>
        <v>05/13/2025 4:14 PM</v>
      </c>
      <c r="AC1071" s="100">
        <f t="shared" si="180"/>
        <v>45791.547743055555</v>
      </c>
      <c r="AD1071" s="100" t="str">
        <f t="shared" si="181"/>
        <v>Approved On Time</v>
      </c>
      <c r="AE1071" s="101">
        <f t="shared" si="182"/>
        <v>1</v>
      </c>
      <c r="AF1071" s="124" t="str">
        <f t="shared" si="183"/>
        <v/>
      </c>
      <c r="AG1071" s="101" t="str">
        <f t="shared" si="184"/>
        <v>785 6011C - BJR SEJ Break Conc</v>
      </c>
      <c r="AH1071" s="101" t="str">
        <f t="shared" si="185"/>
        <v>240742 - Felipe Lara Carreno</v>
      </c>
      <c r="AI1071" s="102" t="str">
        <f t="shared" si="186"/>
        <v>Juan C. Vasquez's Crew</v>
      </c>
    </row>
    <row r="1072" spans="1:35" ht="15.75" x14ac:dyDescent="0.25">
      <c r="A1072" s="153">
        <v>603500</v>
      </c>
      <c r="B1072" s="153" t="s">
        <v>830</v>
      </c>
      <c r="C1072" s="153" t="s">
        <v>831</v>
      </c>
      <c r="D1072" s="153" t="s">
        <v>142</v>
      </c>
      <c r="E1072" s="153" t="s">
        <v>143</v>
      </c>
      <c r="F1072" s="153" t="s">
        <v>1282</v>
      </c>
      <c r="G1072" s="153" t="s">
        <v>1283</v>
      </c>
      <c r="H1072" s="153" t="s">
        <v>558</v>
      </c>
      <c r="I1072" s="153">
        <v>6</v>
      </c>
      <c r="J1072" s="154">
        <v>45790</v>
      </c>
      <c r="K1072" s="153" t="s">
        <v>91</v>
      </c>
      <c r="L1072" s="153"/>
      <c r="M1072" s="153" t="s">
        <v>626</v>
      </c>
      <c r="N1072" s="153" t="s">
        <v>49</v>
      </c>
      <c r="O1072" s="153" t="s">
        <v>831</v>
      </c>
      <c r="P1072" s="153" t="s">
        <v>1970</v>
      </c>
      <c r="Q1072" s="153"/>
      <c r="R1072" s="153" t="s">
        <v>50</v>
      </c>
      <c r="S1072" s="153" t="s">
        <v>137</v>
      </c>
      <c r="T1072" s="153" t="s">
        <v>2261</v>
      </c>
      <c r="U1072" s="140"/>
      <c r="V1072" s="140"/>
      <c r="W1072" s="140"/>
      <c r="X1072" s="97" t="str">
        <f t="shared" si="176"/>
        <v>2024-012 - Dallas IH 635 U-Turn Bridge</v>
      </c>
      <c r="Y1072" s="97" t="str">
        <f>IFERROR(VLOOKUP($D1072,PM!$A:$H,2,FALSE),"")</f>
        <v>Adam H. Goode</v>
      </c>
      <c r="Z1072" s="98">
        <f t="shared" si="177"/>
        <v>45790</v>
      </c>
      <c r="AA1072" s="98" t="str">
        <f t="shared" si="178"/>
        <v>Tuesday</v>
      </c>
      <c r="AB1072" s="99" t="str">
        <f t="shared" si="179"/>
        <v>05/13/2025 4:14 PM</v>
      </c>
      <c r="AC1072" s="100">
        <f t="shared" si="180"/>
        <v>45791.547858796293</v>
      </c>
      <c r="AD1072" s="100" t="str">
        <f t="shared" si="181"/>
        <v>Approved On Time</v>
      </c>
      <c r="AE1072" s="101">
        <f t="shared" si="182"/>
        <v>6</v>
      </c>
      <c r="AF1072" s="124" t="str">
        <f t="shared" si="183"/>
        <v/>
      </c>
      <c r="AG1072" s="101" t="str">
        <f t="shared" si="184"/>
        <v>451 6032D - RET C221 Dowel</v>
      </c>
      <c r="AH1072" s="101" t="str">
        <f t="shared" si="185"/>
        <v>240743 - Juan C. Vasquez</v>
      </c>
      <c r="AI1072" s="102" t="str">
        <f t="shared" si="186"/>
        <v>Juan C. Vasquez's Crew</v>
      </c>
    </row>
    <row r="1073" spans="1:35" ht="15.75" x14ac:dyDescent="0.25">
      <c r="A1073" s="153">
        <v>603501</v>
      </c>
      <c r="B1073" s="153" t="s">
        <v>830</v>
      </c>
      <c r="C1073" s="153" t="s">
        <v>831</v>
      </c>
      <c r="D1073" s="153" t="s">
        <v>142</v>
      </c>
      <c r="E1073" s="153" t="s">
        <v>143</v>
      </c>
      <c r="F1073" s="153" t="s">
        <v>1971</v>
      </c>
      <c r="G1073" s="153" t="s">
        <v>1972</v>
      </c>
      <c r="H1073" s="153" t="s">
        <v>558</v>
      </c>
      <c r="I1073" s="153">
        <v>2</v>
      </c>
      <c r="J1073" s="154">
        <v>45790</v>
      </c>
      <c r="K1073" s="153" t="s">
        <v>91</v>
      </c>
      <c r="L1073" s="153"/>
      <c r="M1073" s="153" t="s">
        <v>626</v>
      </c>
      <c r="N1073" s="153" t="s">
        <v>49</v>
      </c>
      <c r="O1073" s="153" t="s">
        <v>831</v>
      </c>
      <c r="P1073" s="153" t="s">
        <v>1970</v>
      </c>
      <c r="Q1073" s="153"/>
      <c r="R1073" s="153" t="s">
        <v>50</v>
      </c>
      <c r="S1073" s="153" t="s">
        <v>137</v>
      </c>
      <c r="T1073" s="153" t="s">
        <v>2262</v>
      </c>
      <c r="U1073" s="140"/>
      <c r="V1073" s="140"/>
      <c r="W1073" s="140"/>
      <c r="X1073" s="97" t="str">
        <f t="shared" si="176"/>
        <v>2024-012 - Dallas IH 635 U-Turn Bridge</v>
      </c>
      <c r="Y1073" s="97" t="str">
        <f>IFERROR(VLOOKUP($D1073,PM!$A:$H,2,FALSE),"")</f>
        <v>Adam H. Goode</v>
      </c>
      <c r="Z1073" s="98">
        <f t="shared" si="177"/>
        <v>45790</v>
      </c>
      <c r="AA1073" s="98" t="str">
        <f t="shared" si="178"/>
        <v>Tuesday</v>
      </c>
      <c r="AB1073" s="99" t="str">
        <f t="shared" si="179"/>
        <v>05/13/2025 4:14 PM</v>
      </c>
      <c r="AC1073" s="100">
        <f t="shared" si="180"/>
        <v>45791.547858796293</v>
      </c>
      <c r="AD1073" s="100" t="str">
        <f t="shared" si="181"/>
        <v>Approved On Time</v>
      </c>
      <c r="AE1073" s="101">
        <f t="shared" si="182"/>
        <v>2</v>
      </c>
      <c r="AF1073" s="124" t="str">
        <f t="shared" si="183"/>
        <v/>
      </c>
      <c r="AG1073" s="101" t="str">
        <f t="shared" si="184"/>
        <v>785 6011C - BJR SEJ Break Conc</v>
      </c>
      <c r="AH1073" s="101" t="str">
        <f t="shared" si="185"/>
        <v>240743 - Juan C. Vasquez</v>
      </c>
      <c r="AI1073" s="102" t="str">
        <f t="shared" si="186"/>
        <v>Juan C. Vasquez's Crew</v>
      </c>
    </row>
    <row r="1074" spans="1:35" ht="15.75" x14ac:dyDescent="0.25">
      <c r="A1074" s="153">
        <v>603502</v>
      </c>
      <c r="B1074" s="153" t="s">
        <v>995</v>
      </c>
      <c r="C1074" s="153" t="s">
        <v>996</v>
      </c>
      <c r="D1074" s="153" t="s">
        <v>142</v>
      </c>
      <c r="E1074" s="153" t="s">
        <v>143</v>
      </c>
      <c r="F1074" s="153" t="s">
        <v>1971</v>
      </c>
      <c r="G1074" s="153" t="s">
        <v>1972</v>
      </c>
      <c r="H1074" s="153" t="s">
        <v>558</v>
      </c>
      <c r="I1074" s="153">
        <v>1</v>
      </c>
      <c r="J1074" s="154">
        <v>45790</v>
      </c>
      <c r="K1074" s="153" t="s">
        <v>91</v>
      </c>
      <c r="L1074" s="153"/>
      <c r="M1074" s="153" t="s">
        <v>626</v>
      </c>
      <c r="N1074" s="153" t="s">
        <v>49</v>
      </c>
      <c r="O1074" s="153" t="s">
        <v>831</v>
      </c>
      <c r="P1074" s="153" t="s">
        <v>1970</v>
      </c>
      <c r="Q1074" s="153"/>
      <c r="R1074" s="153" t="s">
        <v>50</v>
      </c>
      <c r="S1074" s="153" t="s">
        <v>137</v>
      </c>
      <c r="T1074" s="153" t="s">
        <v>2266</v>
      </c>
      <c r="U1074" s="140"/>
      <c r="V1074" s="140"/>
      <c r="W1074" s="140"/>
      <c r="X1074" s="97" t="str">
        <f t="shared" si="176"/>
        <v>2024-012 - Dallas IH 635 U-Turn Bridge</v>
      </c>
      <c r="Y1074" s="97" t="str">
        <f>IFERROR(VLOOKUP($D1074,PM!$A:$H,2,FALSE),"")</f>
        <v>Adam H. Goode</v>
      </c>
      <c r="Z1074" s="98">
        <f t="shared" si="177"/>
        <v>45790</v>
      </c>
      <c r="AA1074" s="98" t="str">
        <f t="shared" si="178"/>
        <v>Tuesday</v>
      </c>
      <c r="AB1074" s="99" t="str">
        <f t="shared" si="179"/>
        <v>05/13/2025 4:14 PM</v>
      </c>
      <c r="AC1074" s="100">
        <f t="shared" si="180"/>
        <v>45791.547777777778</v>
      </c>
      <c r="AD1074" s="100" t="str">
        <f t="shared" si="181"/>
        <v>Approved On Time</v>
      </c>
      <c r="AE1074" s="101">
        <f t="shared" si="182"/>
        <v>1</v>
      </c>
      <c r="AF1074" s="124" t="str">
        <f t="shared" si="183"/>
        <v/>
      </c>
      <c r="AG1074" s="101" t="str">
        <f t="shared" si="184"/>
        <v>785 6011C - BJR SEJ Break Conc</v>
      </c>
      <c r="AH1074" s="101" t="str">
        <f t="shared" si="185"/>
        <v>240749 - Gilberto Ortiz</v>
      </c>
      <c r="AI1074" s="102" t="str">
        <f t="shared" si="186"/>
        <v>Juan C. Vasquez's Crew</v>
      </c>
    </row>
    <row r="1075" spans="1:35" ht="15.75" x14ac:dyDescent="0.25">
      <c r="A1075" s="153">
        <v>603503</v>
      </c>
      <c r="B1075" s="153" t="s">
        <v>995</v>
      </c>
      <c r="C1075" s="153" t="s">
        <v>996</v>
      </c>
      <c r="D1075" s="153" t="s">
        <v>142</v>
      </c>
      <c r="E1075" s="153" t="s">
        <v>143</v>
      </c>
      <c r="F1075" s="153" t="s">
        <v>1282</v>
      </c>
      <c r="G1075" s="153" t="s">
        <v>1283</v>
      </c>
      <c r="H1075" s="153" t="s">
        <v>558</v>
      </c>
      <c r="I1075" s="153">
        <v>9</v>
      </c>
      <c r="J1075" s="154">
        <v>45790</v>
      </c>
      <c r="K1075" s="153" t="s">
        <v>91</v>
      </c>
      <c r="L1075" s="153"/>
      <c r="M1075" s="153" t="s">
        <v>626</v>
      </c>
      <c r="N1075" s="153" t="s">
        <v>49</v>
      </c>
      <c r="O1075" s="153" t="s">
        <v>831</v>
      </c>
      <c r="P1075" s="153" t="s">
        <v>1970</v>
      </c>
      <c r="Q1075" s="153"/>
      <c r="R1075" s="153" t="s">
        <v>50</v>
      </c>
      <c r="S1075" s="153" t="s">
        <v>137</v>
      </c>
      <c r="T1075" s="153" t="s">
        <v>2267</v>
      </c>
      <c r="U1075" s="140"/>
      <c r="V1075" s="140"/>
      <c r="W1075" s="140"/>
      <c r="X1075" s="97" t="str">
        <f t="shared" si="176"/>
        <v>2024-012 - Dallas IH 635 U-Turn Bridge</v>
      </c>
      <c r="Y1075" s="97" t="str">
        <f>IFERROR(VLOOKUP($D1075,PM!$A:$H,2,FALSE),"")</f>
        <v>Adam H. Goode</v>
      </c>
      <c r="Z1075" s="98">
        <f t="shared" si="177"/>
        <v>45790</v>
      </c>
      <c r="AA1075" s="98" t="str">
        <f t="shared" si="178"/>
        <v>Tuesday</v>
      </c>
      <c r="AB1075" s="99" t="str">
        <f t="shared" si="179"/>
        <v>05/13/2025 4:14 PM</v>
      </c>
      <c r="AC1075" s="100">
        <f t="shared" si="180"/>
        <v>45791.547777777778</v>
      </c>
      <c r="AD1075" s="100" t="str">
        <f t="shared" si="181"/>
        <v>Approved On Time</v>
      </c>
      <c r="AE1075" s="101">
        <f t="shared" si="182"/>
        <v>9</v>
      </c>
      <c r="AF1075" s="124" t="str">
        <f t="shared" si="183"/>
        <v/>
      </c>
      <c r="AG1075" s="101" t="str">
        <f t="shared" si="184"/>
        <v>451 6032D - RET C221 Dowel</v>
      </c>
      <c r="AH1075" s="101" t="str">
        <f t="shared" si="185"/>
        <v>240749 - Gilberto Ortiz</v>
      </c>
      <c r="AI1075" s="102" t="str">
        <f t="shared" si="186"/>
        <v>Juan C. Vasquez's Crew</v>
      </c>
    </row>
    <row r="1076" spans="1:35" ht="15.75" x14ac:dyDescent="0.25">
      <c r="A1076" s="153">
        <v>603498</v>
      </c>
      <c r="B1076" s="153" t="s">
        <v>1124</v>
      </c>
      <c r="C1076" s="153" t="s">
        <v>1125</v>
      </c>
      <c r="D1076" s="153" t="s">
        <v>142</v>
      </c>
      <c r="E1076" s="153" t="s">
        <v>143</v>
      </c>
      <c r="F1076" s="153" t="s">
        <v>1971</v>
      </c>
      <c r="G1076" s="153" t="s">
        <v>1972</v>
      </c>
      <c r="H1076" s="153" t="s">
        <v>558</v>
      </c>
      <c r="I1076" s="153">
        <v>1</v>
      </c>
      <c r="J1076" s="154">
        <v>45790</v>
      </c>
      <c r="K1076" s="153" t="s">
        <v>91</v>
      </c>
      <c r="L1076" s="153"/>
      <c r="M1076" s="153" t="s">
        <v>626</v>
      </c>
      <c r="N1076" s="153" t="s">
        <v>49</v>
      </c>
      <c r="O1076" s="153" t="s">
        <v>831</v>
      </c>
      <c r="P1076" s="153" t="s">
        <v>1975</v>
      </c>
      <c r="Q1076" s="153"/>
      <c r="R1076" s="153" t="s">
        <v>50</v>
      </c>
      <c r="S1076" s="153" t="s">
        <v>137</v>
      </c>
      <c r="T1076" s="153" t="s">
        <v>2268</v>
      </c>
      <c r="U1076" s="140"/>
      <c r="V1076" s="140"/>
      <c r="W1076" s="140"/>
      <c r="X1076" s="97" t="str">
        <f t="shared" si="176"/>
        <v>2024-012 - Dallas IH 635 U-Turn Bridge</v>
      </c>
      <c r="Y1076" s="97" t="str">
        <f>IFERROR(VLOOKUP($D1076,PM!$A:$H,2,FALSE),"")</f>
        <v>Adam H. Goode</v>
      </c>
      <c r="Z1076" s="98">
        <f t="shared" si="177"/>
        <v>45790</v>
      </c>
      <c r="AA1076" s="98" t="str">
        <f t="shared" si="178"/>
        <v>Tuesday</v>
      </c>
      <c r="AB1076" s="99" t="str">
        <f t="shared" si="179"/>
        <v>05/13/2025 4:13 PM</v>
      </c>
      <c r="AC1076" s="100">
        <f t="shared" si="180"/>
        <v>45791.547662037039</v>
      </c>
      <c r="AD1076" s="100" t="str">
        <f t="shared" si="181"/>
        <v>Approved On Time</v>
      </c>
      <c r="AE1076" s="101">
        <f t="shared" si="182"/>
        <v>1</v>
      </c>
      <c r="AF1076" s="124" t="str">
        <f t="shared" si="183"/>
        <v/>
      </c>
      <c r="AG1076" s="101" t="str">
        <f t="shared" si="184"/>
        <v>785 6011C - BJR SEJ Break Conc</v>
      </c>
      <c r="AH1076" s="101" t="str">
        <f t="shared" si="185"/>
        <v>240817 - Bryan A. Hernandez</v>
      </c>
      <c r="AI1076" s="102" t="str">
        <f t="shared" si="186"/>
        <v>Juan C. Vasquez's Crew</v>
      </c>
    </row>
    <row r="1077" spans="1:35" ht="15.75" x14ac:dyDescent="0.25">
      <c r="A1077" s="153">
        <v>603494</v>
      </c>
      <c r="B1077" s="153" t="s">
        <v>1124</v>
      </c>
      <c r="C1077" s="153" t="s">
        <v>1125</v>
      </c>
      <c r="D1077" s="153" t="s">
        <v>142</v>
      </c>
      <c r="E1077" s="153" t="s">
        <v>143</v>
      </c>
      <c r="F1077" s="153" t="s">
        <v>1282</v>
      </c>
      <c r="G1077" s="153" t="s">
        <v>1283</v>
      </c>
      <c r="H1077" s="153" t="s">
        <v>558</v>
      </c>
      <c r="I1077" s="153">
        <v>9</v>
      </c>
      <c r="J1077" s="154">
        <v>45790</v>
      </c>
      <c r="K1077" s="153" t="s">
        <v>91</v>
      </c>
      <c r="L1077" s="153"/>
      <c r="M1077" s="153" t="s">
        <v>626</v>
      </c>
      <c r="N1077" s="153" t="s">
        <v>49</v>
      </c>
      <c r="O1077" s="153" t="s">
        <v>831</v>
      </c>
      <c r="P1077" s="153" t="s">
        <v>1979</v>
      </c>
      <c r="Q1077" s="153"/>
      <c r="R1077" s="153" t="s">
        <v>50</v>
      </c>
      <c r="S1077" s="153" t="s">
        <v>137</v>
      </c>
      <c r="T1077" s="153" t="s">
        <v>2269</v>
      </c>
      <c r="U1077" s="140"/>
      <c r="V1077" s="140"/>
      <c r="W1077" s="140"/>
      <c r="X1077" s="97" t="str">
        <f t="shared" si="176"/>
        <v>2024-012 - Dallas IH 635 U-Turn Bridge</v>
      </c>
      <c r="Y1077" s="97" t="str">
        <f>IFERROR(VLOOKUP($D1077,PM!$A:$H,2,FALSE),"")</f>
        <v>Adam H. Goode</v>
      </c>
      <c r="Z1077" s="98">
        <f t="shared" si="177"/>
        <v>45790</v>
      </c>
      <c r="AA1077" s="98" t="str">
        <f t="shared" si="178"/>
        <v>Tuesday</v>
      </c>
      <c r="AB1077" s="99" t="str">
        <f t="shared" si="179"/>
        <v>05/13/2025 4:12 PM</v>
      </c>
      <c r="AC1077" s="100">
        <f t="shared" si="180"/>
        <v>45791.547662037039</v>
      </c>
      <c r="AD1077" s="100" t="str">
        <f t="shared" si="181"/>
        <v>Approved On Time</v>
      </c>
      <c r="AE1077" s="101">
        <f t="shared" si="182"/>
        <v>9</v>
      </c>
      <c r="AF1077" s="124" t="str">
        <f t="shared" si="183"/>
        <v/>
      </c>
      <c r="AG1077" s="101" t="str">
        <f t="shared" si="184"/>
        <v>451 6032D - RET C221 Dowel</v>
      </c>
      <c r="AH1077" s="101" t="str">
        <f t="shared" si="185"/>
        <v>240817 - Bryan A. Hernandez</v>
      </c>
      <c r="AI1077" s="102" t="str">
        <f t="shared" si="186"/>
        <v>Juan C. Vasquez's Crew</v>
      </c>
    </row>
    <row r="1078" spans="1:35" ht="15.75" x14ac:dyDescent="0.25">
      <c r="A1078" s="153">
        <v>603504</v>
      </c>
      <c r="B1078" s="153" t="s">
        <v>1976</v>
      </c>
      <c r="C1078" s="153" t="s">
        <v>1977</v>
      </c>
      <c r="D1078" s="153" t="s">
        <v>142</v>
      </c>
      <c r="E1078" s="153" t="s">
        <v>143</v>
      </c>
      <c r="F1078" s="153" t="s">
        <v>1282</v>
      </c>
      <c r="G1078" s="153" t="s">
        <v>1283</v>
      </c>
      <c r="H1078" s="153" t="s">
        <v>558</v>
      </c>
      <c r="I1078" s="153">
        <v>10</v>
      </c>
      <c r="J1078" s="154">
        <v>45790</v>
      </c>
      <c r="K1078" s="153" t="s">
        <v>91</v>
      </c>
      <c r="L1078" s="153"/>
      <c r="M1078" s="153" t="s">
        <v>626</v>
      </c>
      <c r="N1078" s="153" t="s">
        <v>49</v>
      </c>
      <c r="O1078" s="153" t="s">
        <v>831</v>
      </c>
      <c r="P1078" s="153" t="s">
        <v>1978</v>
      </c>
      <c r="Q1078" s="153"/>
      <c r="R1078" s="153" t="s">
        <v>50</v>
      </c>
      <c r="S1078" s="153" t="s">
        <v>137</v>
      </c>
      <c r="T1078" s="153" t="s">
        <v>2263</v>
      </c>
      <c r="U1078" s="140"/>
      <c r="V1078" s="140"/>
      <c r="W1078" s="140"/>
      <c r="X1078" s="97" t="str">
        <f t="shared" si="176"/>
        <v>2024-012 - Dallas IH 635 U-Turn Bridge</v>
      </c>
      <c r="Y1078" s="97" t="str">
        <f>IFERROR(VLOOKUP($D1078,PM!$A:$H,2,FALSE),"")</f>
        <v>Adam H. Goode</v>
      </c>
      <c r="Z1078" s="98">
        <f t="shared" si="177"/>
        <v>45790</v>
      </c>
      <c r="AA1078" s="98" t="str">
        <f t="shared" si="178"/>
        <v>Tuesday</v>
      </c>
      <c r="AB1078" s="99" t="str">
        <f t="shared" si="179"/>
        <v>05/13/2025 4:15 PM</v>
      </c>
      <c r="AC1078" s="100">
        <f t="shared" si="180"/>
        <v>45791.54792824074</v>
      </c>
      <c r="AD1078" s="100" t="str">
        <f t="shared" si="181"/>
        <v>Approved On Time</v>
      </c>
      <c r="AE1078" s="101">
        <f t="shared" si="182"/>
        <v>10</v>
      </c>
      <c r="AF1078" s="124" t="str">
        <f t="shared" si="183"/>
        <v/>
      </c>
      <c r="AG1078" s="101" t="str">
        <f t="shared" si="184"/>
        <v>451 6032D - RET C221 Dowel</v>
      </c>
      <c r="AH1078" s="101" t="str">
        <f t="shared" si="185"/>
        <v>240746 - Juan Vasquez Jr</v>
      </c>
      <c r="AI1078" s="102" t="str">
        <f t="shared" si="186"/>
        <v>Juan C. Vasquez's Crew</v>
      </c>
    </row>
    <row r="1079" spans="1:35" ht="15.75" x14ac:dyDescent="0.25">
      <c r="A1079" s="153">
        <v>603493</v>
      </c>
      <c r="B1079" s="153" t="s">
        <v>832</v>
      </c>
      <c r="C1079" s="153" t="s">
        <v>833</v>
      </c>
      <c r="D1079" s="153" t="s">
        <v>142</v>
      </c>
      <c r="E1079" s="153" t="s">
        <v>143</v>
      </c>
      <c r="F1079" s="153" t="s">
        <v>1282</v>
      </c>
      <c r="G1079" s="153" t="s">
        <v>1283</v>
      </c>
      <c r="H1079" s="153" t="s">
        <v>558</v>
      </c>
      <c r="I1079" s="153">
        <v>9</v>
      </c>
      <c r="J1079" s="154">
        <v>45790</v>
      </c>
      <c r="K1079" s="153" t="s">
        <v>91</v>
      </c>
      <c r="L1079" s="153"/>
      <c r="M1079" s="153" t="s">
        <v>626</v>
      </c>
      <c r="N1079" s="153" t="s">
        <v>49</v>
      </c>
      <c r="O1079" s="153" t="s">
        <v>831</v>
      </c>
      <c r="P1079" s="153" t="s">
        <v>1979</v>
      </c>
      <c r="Q1079" s="153"/>
      <c r="R1079" s="153" t="s">
        <v>50</v>
      </c>
      <c r="S1079" s="153" t="s">
        <v>137</v>
      </c>
      <c r="T1079" s="153" t="s">
        <v>2265</v>
      </c>
      <c r="U1079" s="140"/>
      <c r="V1079" s="140"/>
      <c r="W1079" s="140"/>
      <c r="X1079" s="97" t="str">
        <f t="shared" si="176"/>
        <v>2024-012 - Dallas IH 635 U-Turn Bridge</v>
      </c>
      <c r="Y1079" s="97" t="str">
        <f>IFERROR(VLOOKUP($D1079,PM!$A:$H,2,FALSE),"")</f>
        <v>Adam H. Goode</v>
      </c>
      <c r="Z1079" s="98">
        <f t="shared" si="177"/>
        <v>45790</v>
      </c>
      <c r="AA1079" s="98" t="str">
        <f t="shared" si="178"/>
        <v>Tuesday</v>
      </c>
      <c r="AB1079" s="99" t="str">
        <f t="shared" si="179"/>
        <v>05/13/2025 4:12 PM</v>
      </c>
      <c r="AC1079" s="100">
        <f t="shared" si="180"/>
        <v>45791.547812500001</v>
      </c>
      <c r="AD1079" s="100" t="str">
        <f t="shared" si="181"/>
        <v>Approved On Time</v>
      </c>
      <c r="AE1079" s="101">
        <f t="shared" si="182"/>
        <v>9</v>
      </c>
      <c r="AF1079" s="124" t="str">
        <f t="shared" si="183"/>
        <v/>
      </c>
      <c r="AG1079" s="101" t="str">
        <f t="shared" si="184"/>
        <v>451 6032D - RET C221 Dowel</v>
      </c>
      <c r="AH1079" s="101" t="str">
        <f t="shared" si="185"/>
        <v>240747 - Hernan Soto Aguilar</v>
      </c>
      <c r="AI1079" s="102" t="str">
        <f t="shared" si="186"/>
        <v>Juan C. Vasquez's Crew</v>
      </c>
    </row>
    <row r="1080" spans="1:35" ht="15.75" x14ac:dyDescent="0.25">
      <c r="A1080" s="153">
        <v>603497</v>
      </c>
      <c r="B1080" s="153" t="s">
        <v>832</v>
      </c>
      <c r="C1080" s="153" t="s">
        <v>833</v>
      </c>
      <c r="D1080" s="153" t="s">
        <v>142</v>
      </c>
      <c r="E1080" s="153" t="s">
        <v>143</v>
      </c>
      <c r="F1080" s="153" t="s">
        <v>1971</v>
      </c>
      <c r="G1080" s="153" t="s">
        <v>1972</v>
      </c>
      <c r="H1080" s="153" t="s">
        <v>558</v>
      </c>
      <c r="I1080" s="153">
        <v>1</v>
      </c>
      <c r="J1080" s="154">
        <v>45790</v>
      </c>
      <c r="K1080" s="153" t="s">
        <v>91</v>
      </c>
      <c r="L1080" s="153"/>
      <c r="M1080" s="153" t="s">
        <v>626</v>
      </c>
      <c r="N1080" s="153" t="s">
        <v>49</v>
      </c>
      <c r="O1080" s="153" t="s">
        <v>831</v>
      </c>
      <c r="P1080" s="153" t="s">
        <v>1975</v>
      </c>
      <c r="Q1080" s="153"/>
      <c r="R1080" s="153" t="s">
        <v>50</v>
      </c>
      <c r="S1080" s="153" t="s">
        <v>137</v>
      </c>
      <c r="T1080" s="153" t="s">
        <v>2264</v>
      </c>
      <c r="U1080" s="140"/>
      <c r="V1080" s="140"/>
      <c r="W1080" s="140"/>
      <c r="X1080" s="97" t="str">
        <f t="shared" si="176"/>
        <v>2024-012 - Dallas IH 635 U-Turn Bridge</v>
      </c>
      <c r="Y1080" s="97" t="str">
        <f>IFERROR(VLOOKUP($D1080,PM!$A:$H,2,FALSE),"")</f>
        <v>Adam H. Goode</v>
      </c>
      <c r="Z1080" s="98">
        <f t="shared" si="177"/>
        <v>45790</v>
      </c>
      <c r="AA1080" s="98" t="str">
        <f t="shared" si="178"/>
        <v>Tuesday</v>
      </c>
      <c r="AB1080" s="99" t="str">
        <f t="shared" si="179"/>
        <v>05/13/2025 4:13 PM</v>
      </c>
      <c r="AC1080" s="100">
        <f t="shared" si="180"/>
        <v>45791.547812500001</v>
      </c>
      <c r="AD1080" s="100" t="str">
        <f t="shared" si="181"/>
        <v>Approved On Time</v>
      </c>
      <c r="AE1080" s="101">
        <f t="shared" si="182"/>
        <v>1</v>
      </c>
      <c r="AF1080" s="124" t="str">
        <f t="shared" si="183"/>
        <v/>
      </c>
      <c r="AG1080" s="101" t="str">
        <f t="shared" si="184"/>
        <v>785 6011C - BJR SEJ Break Conc</v>
      </c>
      <c r="AH1080" s="101" t="str">
        <f t="shared" si="185"/>
        <v>240747 - Hernan Soto Aguilar</v>
      </c>
      <c r="AI1080" s="102" t="str">
        <f t="shared" si="186"/>
        <v>Juan C. Vasquez's Crew</v>
      </c>
    </row>
    <row r="1081" spans="1:35" ht="15.75" x14ac:dyDescent="0.25">
      <c r="A1081" s="153">
        <v>603055</v>
      </c>
      <c r="B1081" s="153" t="s">
        <v>837</v>
      </c>
      <c r="C1081" s="153" t="s">
        <v>836</v>
      </c>
      <c r="D1081" s="153" t="s">
        <v>142</v>
      </c>
      <c r="E1081" s="153" t="s">
        <v>143</v>
      </c>
      <c r="F1081" s="153" t="s">
        <v>1190</v>
      </c>
      <c r="G1081" s="153" t="s">
        <v>1191</v>
      </c>
      <c r="H1081" s="153" t="s">
        <v>558</v>
      </c>
      <c r="I1081" s="153">
        <v>4</v>
      </c>
      <c r="J1081" s="154">
        <v>45789</v>
      </c>
      <c r="K1081" s="153" t="s">
        <v>91</v>
      </c>
      <c r="L1081" s="153"/>
      <c r="M1081" s="153" t="s">
        <v>627</v>
      </c>
      <c r="N1081" s="153" t="s">
        <v>49</v>
      </c>
      <c r="O1081" s="153" t="s">
        <v>836</v>
      </c>
      <c r="P1081" s="153" t="s">
        <v>1264</v>
      </c>
      <c r="Q1081" s="153"/>
      <c r="R1081" s="153" t="s">
        <v>50</v>
      </c>
      <c r="S1081" s="153" t="s">
        <v>137</v>
      </c>
      <c r="T1081" s="153" t="s">
        <v>1625</v>
      </c>
      <c r="U1081" s="140"/>
      <c r="V1081" s="140"/>
      <c r="W1081" s="140"/>
      <c r="X1081" s="97" t="str">
        <f t="shared" si="176"/>
        <v>2024-012 - Dallas IH 635 U-Turn Bridge</v>
      </c>
      <c r="Y1081" s="97" t="str">
        <f>IFERROR(VLOOKUP($D1081,PM!$A:$H,2,FALSE),"")</f>
        <v>Adam H. Goode</v>
      </c>
      <c r="Z1081" s="98">
        <f t="shared" si="177"/>
        <v>45789</v>
      </c>
      <c r="AA1081" s="98" t="str">
        <f t="shared" si="178"/>
        <v>Monday</v>
      </c>
      <c r="AB1081" s="99" t="str">
        <f t="shared" si="179"/>
        <v>05/12/2025 4:06 PM</v>
      </c>
      <c r="AC1081" s="100">
        <f t="shared" si="180"/>
        <v>45790.531412037039</v>
      </c>
      <c r="AD1081" s="100" t="str">
        <f t="shared" si="181"/>
        <v>Approved On Time</v>
      </c>
      <c r="AE1081" s="101">
        <f t="shared" si="182"/>
        <v>4</v>
      </c>
      <c r="AF1081" s="124" t="str">
        <f t="shared" si="183"/>
        <v/>
      </c>
      <c r="AG1081" s="101" t="str">
        <f t="shared" si="184"/>
        <v>422 6048B - BR SDWK F P S</v>
      </c>
      <c r="AH1081" s="101" t="str">
        <f t="shared" si="185"/>
        <v>240624 - Ramiro Vazquez De La Cruz</v>
      </c>
      <c r="AI1081" s="102" t="str">
        <f t="shared" si="186"/>
        <v>Ramiro Vazquez's Crew</v>
      </c>
    </row>
    <row r="1082" spans="1:35" ht="15.75" x14ac:dyDescent="0.25">
      <c r="A1082" s="153">
        <v>603056</v>
      </c>
      <c r="B1082" s="153" t="s">
        <v>1105</v>
      </c>
      <c r="C1082" s="153" t="s">
        <v>1106</v>
      </c>
      <c r="D1082" s="153" t="s">
        <v>142</v>
      </c>
      <c r="E1082" s="153" t="s">
        <v>143</v>
      </c>
      <c r="F1082" s="153" t="s">
        <v>1190</v>
      </c>
      <c r="G1082" s="153" t="s">
        <v>1191</v>
      </c>
      <c r="H1082" s="153" t="s">
        <v>558</v>
      </c>
      <c r="I1082" s="153">
        <v>4</v>
      </c>
      <c r="J1082" s="154">
        <v>45789</v>
      </c>
      <c r="K1082" s="153" t="s">
        <v>91</v>
      </c>
      <c r="L1082" s="153"/>
      <c r="M1082" s="153" t="s">
        <v>627</v>
      </c>
      <c r="N1082" s="153" t="s">
        <v>49</v>
      </c>
      <c r="O1082" s="153" t="s">
        <v>836</v>
      </c>
      <c r="P1082" s="153" t="s">
        <v>1264</v>
      </c>
      <c r="Q1082" s="153"/>
      <c r="R1082" s="153" t="s">
        <v>50</v>
      </c>
      <c r="S1082" s="153" t="s">
        <v>137</v>
      </c>
      <c r="T1082" s="153" t="s">
        <v>1626</v>
      </c>
      <c r="U1082" s="140"/>
      <c r="V1082" s="140"/>
      <c r="W1082" s="140"/>
      <c r="X1082" s="97" t="str">
        <f t="shared" si="176"/>
        <v>2024-012 - Dallas IH 635 U-Turn Bridge</v>
      </c>
      <c r="Y1082" s="97" t="str">
        <f>IFERROR(VLOOKUP($D1082,PM!$A:$H,2,FALSE),"")</f>
        <v>Adam H. Goode</v>
      </c>
      <c r="Z1082" s="98">
        <f t="shared" si="177"/>
        <v>45789</v>
      </c>
      <c r="AA1082" s="98" t="str">
        <f t="shared" si="178"/>
        <v>Monday</v>
      </c>
      <c r="AB1082" s="99" t="str">
        <f t="shared" si="179"/>
        <v>05/12/2025 4:06 PM</v>
      </c>
      <c r="AC1082" s="100">
        <f t="shared" si="180"/>
        <v>45790.531354166669</v>
      </c>
      <c r="AD1082" s="100" t="str">
        <f t="shared" si="181"/>
        <v>Approved On Time</v>
      </c>
      <c r="AE1082" s="101">
        <f t="shared" si="182"/>
        <v>4</v>
      </c>
      <c r="AF1082" s="124" t="str">
        <f t="shared" si="183"/>
        <v/>
      </c>
      <c r="AG1082" s="101" t="str">
        <f t="shared" si="184"/>
        <v>422 6048B - BR SDWK F P S</v>
      </c>
      <c r="AH1082" s="101" t="str">
        <f t="shared" si="185"/>
        <v>240694 - Jesus A. Quiroga</v>
      </c>
      <c r="AI1082" s="102" t="str">
        <f t="shared" si="186"/>
        <v>Ramiro Vazquez's Crew</v>
      </c>
    </row>
    <row r="1083" spans="1:35" ht="15.75" x14ac:dyDescent="0.25">
      <c r="A1083" s="153">
        <v>603057</v>
      </c>
      <c r="B1083" s="153" t="s">
        <v>778</v>
      </c>
      <c r="C1083" s="153" t="s">
        <v>779</v>
      </c>
      <c r="D1083" s="153" t="s">
        <v>142</v>
      </c>
      <c r="E1083" s="153" t="s">
        <v>143</v>
      </c>
      <c r="F1083" s="153" t="s">
        <v>1190</v>
      </c>
      <c r="G1083" s="153" t="s">
        <v>1191</v>
      </c>
      <c r="H1083" s="153" t="s">
        <v>558</v>
      </c>
      <c r="I1083" s="153">
        <v>5</v>
      </c>
      <c r="J1083" s="154">
        <v>45789</v>
      </c>
      <c r="K1083" s="153" t="s">
        <v>91</v>
      </c>
      <c r="L1083" s="153"/>
      <c r="M1083" s="153" t="s">
        <v>627</v>
      </c>
      <c r="N1083" s="153" t="s">
        <v>49</v>
      </c>
      <c r="O1083" s="153" t="s">
        <v>836</v>
      </c>
      <c r="P1083" s="153" t="s">
        <v>1264</v>
      </c>
      <c r="Q1083" s="153"/>
      <c r="R1083" s="153" t="s">
        <v>50</v>
      </c>
      <c r="S1083" s="153" t="s">
        <v>137</v>
      </c>
      <c r="T1083" s="153" t="s">
        <v>1627</v>
      </c>
      <c r="U1083" s="140"/>
      <c r="V1083" s="140"/>
      <c r="W1083" s="140"/>
      <c r="X1083" s="97" t="str">
        <f t="shared" si="176"/>
        <v>2024-012 - Dallas IH 635 U-Turn Bridge</v>
      </c>
      <c r="Y1083" s="97" t="str">
        <f>IFERROR(VLOOKUP($D1083,PM!$A:$H,2,FALSE),"")</f>
        <v>Adam H. Goode</v>
      </c>
      <c r="Z1083" s="98">
        <f t="shared" si="177"/>
        <v>45789</v>
      </c>
      <c r="AA1083" s="98" t="str">
        <f t="shared" si="178"/>
        <v>Monday</v>
      </c>
      <c r="AB1083" s="99" t="str">
        <f t="shared" si="179"/>
        <v>05/12/2025 4:06 PM</v>
      </c>
      <c r="AC1083" s="100">
        <f t="shared" si="180"/>
        <v>45790.531319444446</v>
      </c>
      <c r="AD1083" s="100" t="str">
        <f t="shared" si="181"/>
        <v>Approved On Time</v>
      </c>
      <c r="AE1083" s="101">
        <f t="shared" si="182"/>
        <v>5</v>
      </c>
      <c r="AF1083" s="124" t="str">
        <f t="shared" si="183"/>
        <v/>
      </c>
      <c r="AG1083" s="101" t="str">
        <f t="shared" si="184"/>
        <v>422 6048B - BR SDWK F P S</v>
      </c>
      <c r="AH1083" s="101" t="str">
        <f t="shared" si="185"/>
        <v>240755 - Armando D. Reyes</v>
      </c>
      <c r="AI1083" s="102" t="str">
        <f t="shared" si="186"/>
        <v>Ramiro Vazquez's Crew</v>
      </c>
    </row>
    <row r="1084" spans="1:35" ht="15.75" x14ac:dyDescent="0.25">
      <c r="A1084" s="153">
        <v>603058</v>
      </c>
      <c r="B1084" s="153" t="s">
        <v>1107</v>
      </c>
      <c r="C1084" s="153" t="s">
        <v>1108</v>
      </c>
      <c r="D1084" s="153" t="s">
        <v>142</v>
      </c>
      <c r="E1084" s="153" t="s">
        <v>143</v>
      </c>
      <c r="F1084" s="153" t="s">
        <v>1190</v>
      </c>
      <c r="G1084" s="153" t="s">
        <v>1191</v>
      </c>
      <c r="H1084" s="153" t="s">
        <v>558</v>
      </c>
      <c r="I1084" s="153">
        <v>2</v>
      </c>
      <c r="J1084" s="154">
        <v>45789</v>
      </c>
      <c r="K1084" s="153" t="s">
        <v>91</v>
      </c>
      <c r="L1084" s="153"/>
      <c r="M1084" s="153" t="s">
        <v>627</v>
      </c>
      <c r="N1084" s="153" t="s">
        <v>49</v>
      </c>
      <c r="O1084" s="153" t="s">
        <v>836</v>
      </c>
      <c r="P1084" s="153" t="s">
        <v>1264</v>
      </c>
      <c r="Q1084" s="153"/>
      <c r="R1084" s="153" t="s">
        <v>50</v>
      </c>
      <c r="S1084" s="153" t="s">
        <v>137</v>
      </c>
      <c r="T1084" s="153" t="s">
        <v>1628</v>
      </c>
      <c r="U1084" s="140"/>
      <c r="V1084" s="140"/>
      <c r="W1084" s="140"/>
      <c r="X1084" s="97" t="str">
        <f t="shared" si="176"/>
        <v>2024-012 - Dallas IH 635 U-Turn Bridge</v>
      </c>
      <c r="Y1084" s="97" t="str">
        <f>IFERROR(VLOOKUP($D1084,PM!$A:$H,2,FALSE),"")</f>
        <v>Adam H. Goode</v>
      </c>
      <c r="Z1084" s="98">
        <f t="shared" si="177"/>
        <v>45789</v>
      </c>
      <c r="AA1084" s="98" t="str">
        <f t="shared" si="178"/>
        <v>Monday</v>
      </c>
      <c r="AB1084" s="99" t="str">
        <f t="shared" si="179"/>
        <v>05/12/2025 4:06 PM</v>
      </c>
      <c r="AC1084" s="100">
        <f t="shared" si="180"/>
        <v>45790.531377314815</v>
      </c>
      <c r="AD1084" s="100" t="str">
        <f t="shared" si="181"/>
        <v>Approved On Time</v>
      </c>
      <c r="AE1084" s="101">
        <f t="shared" si="182"/>
        <v>2</v>
      </c>
      <c r="AF1084" s="124" t="str">
        <f t="shared" si="183"/>
        <v/>
      </c>
      <c r="AG1084" s="101" t="str">
        <f t="shared" si="184"/>
        <v>422 6048B - BR SDWK F P S</v>
      </c>
      <c r="AH1084" s="101" t="str">
        <f t="shared" si="185"/>
        <v>240625 - Marco Rivas</v>
      </c>
      <c r="AI1084" s="102" t="str">
        <f t="shared" si="186"/>
        <v>Ramiro Vazquez's Crew</v>
      </c>
    </row>
    <row r="1085" spans="1:35" ht="15.75" x14ac:dyDescent="0.25">
      <c r="A1085" s="153">
        <v>603703</v>
      </c>
      <c r="B1085" s="153" t="s">
        <v>1101</v>
      </c>
      <c r="C1085" s="153" t="s">
        <v>1102</v>
      </c>
      <c r="D1085" s="153" t="s">
        <v>142</v>
      </c>
      <c r="E1085" s="153" t="s">
        <v>143</v>
      </c>
      <c r="F1085" s="153" t="s">
        <v>57</v>
      </c>
      <c r="G1085" s="153" t="s">
        <v>1061</v>
      </c>
      <c r="H1085" s="153" t="s">
        <v>558</v>
      </c>
      <c r="I1085" s="153">
        <v>3</v>
      </c>
      <c r="J1085" s="154">
        <v>45790</v>
      </c>
      <c r="K1085" s="153" t="s">
        <v>91</v>
      </c>
      <c r="L1085" s="153"/>
      <c r="M1085" s="153" t="s">
        <v>128</v>
      </c>
      <c r="N1085" s="153" t="s">
        <v>64</v>
      </c>
      <c r="O1085" s="153" t="s">
        <v>129</v>
      </c>
      <c r="P1085" s="153" t="s">
        <v>1928</v>
      </c>
      <c r="Q1085" s="153"/>
      <c r="R1085" s="153" t="s">
        <v>50</v>
      </c>
      <c r="S1085" s="153" t="s">
        <v>137</v>
      </c>
      <c r="T1085" s="153" t="s">
        <v>2272</v>
      </c>
      <c r="U1085" s="140"/>
      <c r="V1085" s="140"/>
      <c r="W1085" s="140"/>
      <c r="X1085" s="97" t="str">
        <f t="shared" si="176"/>
        <v>2024-012 - Dallas IH 635 U-Turn Bridge</v>
      </c>
      <c r="Y1085" s="97" t="str">
        <f>IFERROR(VLOOKUP($D1085,PM!$A:$H,2,FALSE),"")</f>
        <v>Adam H. Goode</v>
      </c>
      <c r="Z1085" s="98">
        <f t="shared" si="177"/>
        <v>45790</v>
      </c>
      <c r="AA1085" s="98" t="str">
        <f t="shared" si="178"/>
        <v>Tuesday</v>
      </c>
      <c r="AB1085" s="99" t="str">
        <f t="shared" si="179"/>
        <v>05/14/2025 6:27 AM</v>
      </c>
      <c r="AC1085" s="100">
        <f t="shared" si="180"/>
        <v>45791.547708333332</v>
      </c>
      <c r="AD1085" s="100" t="str">
        <f t="shared" si="181"/>
        <v>Approved On Time</v>
      </c>
      <c r="AE1085" s="101">
        <f t="shared" si="182"/>
        <v>3</v>
      </c>
      <c r="AF1085" s="124" t="str">
        <f t="shared" si="183"/>
        <v/>
      </c>
      <c r="AG1085" s="101" t="str">
        <f t="shared" si="184"/>
        <v>502 6001B - TRAFF Daily Ops</v>
      </c>
      <c r="AH1085" s="101" t="str">
        <f t="shared" si="185"/>
        <v>240664 - Eduardo D. Alvarado</v>
      </c>
      <c r="AI1085" s="102" t="str">
        <f t="shared" si="186"/>
        <v>Roberto Lumbreras's Crew</v>
      </c>
    </row>
    <row r="1086" spans="1:35" ht="15.75" x14ac:dyDescent="0.25">
      <c r="A1086" s="153">
        <v>603251</v>
      </c>
      <c r="B1086" s="153" t="s">
        <v>1101</v>
      </c>
      <c r="C1086" s="153" t="s">
        <v>1102</v>
      </c>
      <c r="D1086" s="153" t="s">
        <v>142</v>
      </c>
      <c r="E1086" s="153" t="s">
        <v>143</v>
      </c>
      <c r="F1086" s="153" t="s">
        <v>57</v>
      </c>
      <c r="G1086" s="153" t="s">
        <v>1061</v>
      </c>
      <c r="H1086" s="153" t="s">
        <v>558</v>
      </c>
      <c r="I1086" s="153">
        <v>3</v>
      </c>
      <c r="J1086" s="154">
        <v>45789</v>
      </c>
      <c r="K1086" s="153" t="s">
        <v>91</v>
      </c>
      <c r="L1086" s="153"/>
      <c r="M1086" s="153" t="s">
        <v>128</v>
      </c>
      <c r="N1086" s="153" t="s">
        <v>64</v>
      </c>
      <c r="O1086" s="153" t="s">
        <v>129</v>
      </c>
      <c r="P1086" s="153" t="s">
        <v>1261</v>
      </c>
      <c r="Q1086" s="153"/>
      <c r="R1086" s="153" t="s">
        <v>50</v>
      </c>
      <c r="S1086" s="153" t="s">
        <v>137</v>
      </c>
      <c r="T1086" s="153" t="s">
        <v>1624</v>
      </c>
      <c r="U1086" s="140"/>
      <c r="V1086" s="140"/>
      <c r="W1086" s="140"/>
      <c r="X1086" s="97" t="str">
        <f t="shared" si="176"/>
        <v>2024-012 - Dallas IH 635 U-Turn Bridge</v>
      </c>
      <c r="Y1086" s="97" t="str">
        <f>IFERROR(VLOOKUP($D1086,PM!$A:$H,2,FALSE),"")</f>
        <v>Adam H. Goode</v>
      </c>
      <c r="Z1086" s="98">
        <f t="shared" si="177"/>
        <v>45789</v>
      </c>
      <c r="AA1086" s="98" t="str">
        <f t="shared" si="178"/>
        <v>Monday</v>
      </c>
      <c r="AB1086" s="99" t="str">
        <f t="shared" si="179"/>
        <v>05/13/2025 6:17 AM</v>
      </c>
      <c r="AC1086" s="100">
        <f t="shared" si="180"/>
        <v>45790.531643518516</v>
      </c>
      <c r="AD1086" s="100" t="str">
        <f t="shared" si="181"/>
        <v>Approved On Time</v>
      </c>
      <c r="AE1086" s="101">
        <f t="shared" si="182"/>
        <v>3</v>
      </c>
      <c r="AF1086" s="124" t="str">
        <f t="shared" si="183"/>
        <v/>
      </c>
      <c r="AG1086" s="101" t="str">
        <f t="shared" si="184"/>
        <v>502 6001B - TRAFF Daily Ops</v>
      </c>
      <c r="AH1086" s="101" t="str">
        <f t="shared" si="185"/>
        <v>240664 - Eduardo D. Alvarado</v>
      </c>
      <c r="AI1086" s="102" t="str">
        <f t="shared" si="186"/>
        <v>Roberto Lumbreras's Crew</v>
      </c>
    </row>
    <row r="1087" spans="1:35" ht="15.75" x14ac:dyDescent="0.25">
      <c r="A1087" s="153">
        <v>603255</v>
      </c>
      <c r="B1087" s="153" t="s">
        <v>1164</v>
      </c>
      <c r="C1087" s="153" t="s">
        <v>1165</v>
      </c>
      <c r="D1087" s="153" t="s">
        <v>142</v>
      </c>
      <c r="E1087" s="153" t="s">
        <v>143</v>
      </c>
      <c r="F1087" s="153" t="s">
        <v>57</v>
      </c>
      <c r="G1087" s="153" t="s">
        <v>1061</v>
      </c>
      <c r="H1087" s="153" t="s">
        <v>558</v>
      </c>
      <c r="I1087" s="153">
        <v>4</v>
      </c>
      <c r="J1087" s="154">
        <v>45789</v>
      </c>
      <c r="K1087" s="153" t="s">
        <v>91</v>
      </c>
      <c r="L1087" s="153"/>
      <c r="M1087" s="153" t="s">
        <v>128</v>
      </c>
      <c r="N1087" s="153" t="s">
        <v>64</v>
      </c>
      <c r="O1087" s="153" t="s">
        <v>129</v>
      </c>
      <c r="P1087" s="153" t="s">
        <v>1259</v>
      </c>
      <c r="Q1087" s="153"/>
      <c r="R1087" s="153" t="s">
        <v>50</v>
      </c>
      <c r="S1087" s="153" t="s">
        <v>137</v>
      </c>
      <c r="T1087" s="153" t="s">
        <v>1622</v>
      </c>
      <c r="U1087" s="140"/>
      <c r="V1087" s="140"/>
      <c r="W1087" s="140"/>
      <c r="X1087" s="97" t="str">
        <f t="shared" si="176"/>
        <v>2024-012 - Dallas IH 635 U-Turn Bridge</v>
      </c>
      <c r="Y1087" s="97" t="str">
        <f>IFERROR(VLOOKUP($D1087,PM!$A:$H,2,FALSE),"")</f>
        <v>Adam H. Goode</v>
      </c>
      <c r="Z1087" s="98">
        <f t="shared" si="177"/>
        <v>45789</v>
      </c>
      <c r="AA1087" s="98" t="str">
        <f t="shared" si="178"/>
        <v>Monday</v>
      </c>
      <c r="AB1087" s="99" t="str">
        <f t="shared" si="179"/>
        <v>05/13/2025 6:20 AM</v>
      </c>
      <c r="AC1087" s="100">
        <f t="shared" si="180"/>
        <v>45790.532037037039</v>
      </c>
      <c r="AD1087" s="100" t="str">
        <f t="shared" si="181"/>
        <v>Approved On Time</v>
      </c>
      <c r="AE1087" s="101">
        <f t="shared" si="182"/>
        <v>4</v>
      </c>
      <c r="AF1087" s="124" t="str">
        <f t="shared" si="183"/>
        <v/>
      </c>
      <c r="AG1087" s="101" t="str">
        <f t="shared" si="184"/>
        <v>502 6001B - TRAFF Daily Ops</v>
      </c>
      <c r="AH1087" s="101" t="str">
        <f t="shared" si="185"/>
        <v>240255 - Juan M. Luevano</v>
      </c>
      <c r="AI1087" s="102" t="str">
        <f t="shared" si="186"/>
        <v>Roberto Lumbreras's Crew</v>
      </c>
    </row>
    <row r="1088" spans="1:35" ht="15.75" x14ac:dyDescent="0.25">
      <c r="A1088" s="153">
        <v>603266</v>
      </c>
      <c r="B1088" s="153" t="s">
        <v>931</v>
      </c>
      <c r="C1088" s="153" t="s">
        <v>932</v>
      </c>
      <c r="D1088" s="153" t="s">
        <v>142</v>
      </c>
      <c r="E1088" s="153" t="s">
        <v>143</v>
      </c>
      <c r="F1088" s="153" t="s">
        <v>57</v>
      </c>
      <c r="G1088" s="153" t="s">
        <v>1061</v>
      </c>
      <c r="H1088" s="153" t="s">
        <v>558</v>
      </c>
      <c r="I1088" s="153">
        <v>1.5</v>
      </c>
      <c r="J1088" s="154">
        <v>45789</v>
      </c>
      <c r="K1088" s="153" t="s">
        <v>91</v>
      </c>
      <c r="L1088" s="153"/>
      <c r="M1088" s="153" t="s">
        <v>128</v>
      </c>
      <c r="N1088" s="153" t="s">
        <v>64</v>
      </c>
      <c r="O1088" s="153" t="s">
        <v>129</v>
      </c>
      <c r="P1088" s="153" t="s">
        <v>1255</v>
      </c>
      <c r="Q1088" s="153"/>
      <c r="R1088" s="153" t="s">
        <v>50</v>
      </c>
      <c r="S1088" s="153" t="s">
        <v>137</v>
      </c>
      <c r="T1088" s="153" t="s">
        <v>1623</v>
      </c>
      <c r="U1088" s="140"/>
      <c r="V1088" s="140"/>
      <c r="W1088" s="140"/>
      <c r="X1088" s="97" t="str">
        <f t="shared" si="176"/>
        <v>2024-012 - Dallas IH 635 U-Turn Bridge</v>
      </c>
      <c r="Y1088" s="97" t="str">
        <f>IFERROR(VLOOKUP($D1088,PM!$A:$H,2,FALSE),"")</f>
        <v>Adam H. Goode</v>
      </c>
      <c r="Z1088" s="98">
        <f t="shared" si="177"/>
        <v>45789</v>
      </c>
      <c r="AA1088" s="98" t="str">
        <f t="shared" si="178"/>
        <v>Monday</v>
      </c>
      <c r="AB1088" s="99" t="str">
        <f t="shared" si="179"/>
        <v>05/13/2025 6:26 AM</v>
      </c>
      <c r="AC1088" s="100">
        <f t="shared" si="180"/>
        <v>45790.532002314816</v>
      </c>
      <c r="AD1088" s="100" t="str">
        <f t="shared" si="181"/>
        <v>Approved On Time</v>
      </c>
      <c r="AE1088" s="101">
        <f t="shared" si="182"/>
        <v>1.5</v>
      </c>
      <c r="AF1088" s="124" t="str">
        <f t="shared" si="183"/>
        <v/>
      </c>
      <c r="AG1088" s="101" t="str">
        <f t="shared" si="184"/>
        <v>502 6001B - TRAFF Daily Ops</v>
      </c>
      <c r="AH1088" s="101" t="str">
        <f t="shared" si="185"/>
        <v>240494 - Juan B. Hernandez</v>
      </c>
      <c r="AI1088" s="102" t="str">
        <f t="shared" si="186"/>
        <v>Roberto Lumbreras's Crew</v>
      </c>
    </row>
    <row r="1089" spans="1:35" ht="15.75" x14ac:dyDescent="0.25">
      <c r="A1089" s="153">
        <v>603267</v>
      </c>
      <c r="B1089" s="153" t="s">
        <v>977</v>
      </c>
      <c r="C1089" s="153" t="s">
        <v>978</v>
      </c>
      <c r="D1089" s="153" t="s">
        <v>142</v>
      </c>
      <c r="E1089" s="153" t="s">
        <v>143</v>
      </c>
      <c r="F1089" s="153" t="s">
        <v>57</v>
      </c>
      <c r="G1089" s="153" t="s">
        <v>1061</v>
      </c>
      <c r="H1089" s="153" t="s">
        <v>558</v>
      </c>
      <c r="I1089" s="153">
        <v>1.5</v>
      </c>
      <c r="J1089" s="154">
        <v>45789</v>
      </c>
      <c r="K1089" s="153" t="s">
        <v>91</v>
      </c>
      <c r="L1089" s="153"/>
      <c r="M1089" s="153" t="s">
        <v>128</v>
      </c>
      <c r="N1089" s="153" t="s">
        <v>64</v>
      </c>
      <c r="O1089" s="153" t="s">
        <v>129</v>
      </c>
      <c r="P1089" s="153" t="s">
        <v>1255</v>
      </c>
      <c r="Q1089" s="153"/>
      <c r="R1089" s="153" t="s">
        <v>50</v>
      </c>
      <c r="S1089" s="153" t="s">
        <v>137</v>
      </c>
      <c r="T1089" s="153" t="s">
        <v>1594</v>
      </c>
      <c r="U1089" s="140"/>
      <c r="V1089" s="140"/>
      <c r="W1089" s="140"/>
      <c r="X1089" s="97" t="str">
        <f t="shared" si="176"/>
        <v>2024-012 - Dallas IH 635 U-Turn Bridge</v>
      </c>
      <c r="Y1089" s="97" t="str">
        <f>IFERROR(VLOOKUP($D1089,PM!$A:$H,2,FALSE),"")</f>
        <v>Adam H. Goode</v>
      </c>
      <c r="Z1089" s="98">
        <f t="shared" si="177"/>
        <v>45789</v>
      </c>
      <c r="AA1089" s="98" t="str">
        <f t="shared" si="178"/>
        <v>Monday</v>
      </c>
      <c r="AB1089" s="99" t="str">
        <f t="shared" si="179"/>
        <v>05/13/2025 6:26 AM</v>
      </c>
      <c r="AC1089" s="100">
        <f t="shared" si="180"/>
        <v>45790.531747685185</v>
      </c>
      <c r="AD1089" s="100" t="str">
        <f t="shared" si="181"/>
        <v>Approved On Time</v>
      </c>
      <c r="AE1089" s="101">
        <f t="shared" si="182"/>
        <v>1.5</v>
      </c>
      <c r="AF1089" s="124" t="str">
        <f t="shared" si="183"/>
        <v/>
      </c>
      <c r="AG1089" s="101" t="str">
        <f t="shared" si="184"/>
        <v>502 6001B - TRAFF Daily Ops</v>
      </c>
      <c r="AH1089" s="101" t="str">
        <f t="shared" si="185"/>
        <v>240821 - Jose R. Jaquez Rodriguez</v>
      </c>
      <c r="AI1089" s="102" t="str">
        <f t="shared" si="186"/>
        <v>Roberto Lumbreras's Crew</v>
      </c>
    </row>
    <row r="1090" spans="1:35" ht="15.75" x14ac:dyDescent="0.25">
      <c r="A1090" s="153">
        <v>603796</v>
      </c>
      <c r="B1090" s="153" t="s">
        <v>940</v>
      </c>
      <c r="C1090" s="153" t="s">
        <v>941</v>
      </c>
      <c r="D1090" s="153" t="s">
        <v>142</v>
      </c>
      <c r="E1090" s="153" t="s">
        <v>143</v>
      </c>
      <c r="F1090" s="153" t="s">
        <v>1190</v>
      </c>
      <c r="G1090" s="153" t="s">
        <v>1191</v>
      </c>
      <c r="H1090" s="153" t="s">
        <v>558</v>
      </c>
      <c r="I1090" s="153">
        <v>4</v>
      </c>
      <c r="J1090" s="154">
        <v>45790</v>
      </c>
      <c r="K1090" s="153" t="s">
        <v>91</v>
      </c>
      <c r="L1090" s="153"/>
      <c r="M1090" s="153" t="s">
        <v>627</v>
      </c>
      <c r="N1090" s="153" t="s">
        <v>49</v>
      </c>
      <c r="O1090" s="153" t="s">
        <v>137</v>
      </c>
      <c r="P1090" s="153" t="s">
        <v>2238</v>
      </c>
      <c r="Q1090" s="153"/>
      <c r="R1090" s="153" t="s">
        <v>50</v>
      </c>
      <c r="S1090" s="153" t="s">
        <v>137</v>
      </c>
      <c r="T1090" s="153" t="s">
        <v>2258</v>
      </c>
      <c r="U1090" s="140"/>
      <c r="V1090" s="140"/>
      <c r="W1090" s="140"/>
      <c r="X1090" s="97" t="str">
        <f t="shared" si="176"/>
        <v>2024-012 - Dallas IH 635 U-Turn Bridge</v>
      </c>
      <c r="Y1090" s="97" t="str">
        <f>IFERROR(VLOOKUP($D1090,PM!$A:$H,2,FALSE),"")</f>
        <v>Adam H. Goode</v>
      </c>
      <c r="Z1090" s="98">
        <f t="shared" si="177"/>
        <v>45790</v>
      </c>
      <c r="AA1090" s="98" t="str">
        <f t="shared" si="178"/>
        <v>Tuesday</v>
      </c>
      <c r="AB1090" s="99" t="str">
        <f t="shared" si="179"/>
        <v>05/14/2025 7:35 AM</v>
      </c>
      <c r="AC1090" s="100">
        <f t="shared" si="180"/>
        <v>45791.547337962962</v>
      </c>
      <c r="AD1090" s="100" t="str">
        <f t="shared" si="181"/>
        <v>Approved On Time</v>
      </c>
      <c r="AE1090" s="101">
        <f t="shared" si="182"/>
        <v>4</v>
      </c>
      <c r="AF1090" s="124" t="str">
        <f t="shared" si="183"/>
        <v/>
      </c>
      <c r="AG1090" s="101" t="str">
        <f t="shared" si="184"/>
        <v>422 6048B - BR SDWK F P S</v>
      </c>
      <c r="AH1090" s="101" t="str">
        <f t="shared" si="185"/>
        <v>240074 - Daniel Rodriguez Flores</v>
      </c>
      <c r="AI1090" s="102" t="str">
        <f t="shared" si="186"/>
        <v>Ramiro Vazquez's Crew</v>
      </c>
    </row>
    <row r="1091" spans="1:35" ht="15.75" x14ac:dyDescent="0.25">
      <c r="A1091" s="153">
        <v>603797</v>
      </c>
      <c r="B1091" s="153" t="s">
        <v>940</v>
      </c>
      <c r="C1091" s="153" t="s">
        <v>941</v>
      </c>
      <c r="D1091" s="153" t="s">
        <v>142</v>
      </c>
      <c r="E1091" s="153" t="s">
        <v>143</v>
      </c>
      <c r="F1091" s="153" t="s">
        <v>1282</v>
      </c>
      <c r="G1091" s="153" t="s">
        <v>1283</v>
      </c>
      <c r="H1091" s="153" t="s">
        <v>558</v>
      </c>
      <c r="I1091" s="153">
        <v>3</v>
      </c>
      <c r="J1091" s="154">
        <v>45790</v>
      </c>
      <c r="K1091" s="153" t="s">
        <v>91</v>
      </c>
      <c r="L1091" s="153"/>
      <c r="M1091" s="153" t="s">
        <v>627</v>
      </c>
      <c r="N1091" s="153" t="s">
        <v>49</v>
      </c>
      <c r="O1091" s="153" t="s">
        <v>137</v>
      </c>
      <c r="P1091" s="153" t="s">
        <v>2238</v>
      </c>
      <c r="Q1091" s="153"/>
      <c r="R1091" s="153" t="s">
        <v>50</v>
      </c>
      <c r="S1091" s="153" t="s">
        <v>137</v>
      </c>
      <c r="T1091" s="153" t="s">
        <v>2259</v>
      </c>
      <c r="U1091" s="140"/>
      <c r="V1091" s="140"/>
      <c r="W1091" s="140"/>
      <c r="X1091" s="97" t="str">
        <f t="shared" si="176"/>
        <v>2024-012 - Dallas IH 635 U-Turn Bridge</v>
      </c>
      <c r="Y1091" s="97" t="str">
        <f>IFERROR(VLOOKUP($D1091,PM!$A:$H,2,FALSE),"")</f>
        <v>Adam H. Goode</v>
      </c>
      <c r="Z1091" s="98">
        <f t="shared" si="177"/>
        <v>45790</v>
      </c>
      <c r="AA1091" s="98" t="str">
        <f t="shared" si="178"/>
        <v>Tuesday</v>
      </c>
      <c r="AB1091" s="99" t="str">
        <f t="shared" si="179"/>
        <v>05/14/2025 7:35 AM</v>
      </c>
      <c r="AC1091" s="100">
        <f t="shared" si="180"/>
        <v>45791.547337962962</v>
      </c>
      <c r="AD1091" s="100" t="str">
        <f t="shared" si="181"/>
        <v>Approved On Time</v>
      </c>
      <c r="AE1091" s="101">
        <f t="shared" si="182"/>
        <v>3</v>
      </c>
      <c r="AF1091" s="124" t="str">
        <f t="shared" si="183"/>
        <v/>
      </c>
      <c r="AG1091" s="101" t="str">
        <f t="shared" si="184"/>
        <v>451 6032D - RET C221 Dowel</v>
      </c>
      <c r="AH1091" s="101" t="str">
        <f t="shared" si="185"/>
        <v>240074 - Daniel Rodriguez Flores</v>
      </c>
      <c r="AI1091" s="102" t="str">
        <f t="shared" si="186"/>
        <v>Ramiro Vazquez's Crew</v>
      </c>
    </row>
    <row r="1092" spans="1:35" ht="15.75" x14ac:dyDescent="0.25">
      <c r="A1092" s="153">
        <v>603739</v>
      </c>
      <c r="B1092" s="153" t="s">
        <v>940</v>
      </c>
      <c r="C1092" s="153" t="s">
        <v>941</v>
      </c>
      <c r="D1092" s="153" t="s">
        <v>142</v>
      </c>
      <c r="E1092" s="153" t="s">
        <v>143</v>
      </c>
      <c r="F1092" s="153" t="s">
        <v>2016</v>
      </c>
      <c r="G1092" s="153" t="s">
        <v>2017</v>
      </c>
      <c r="H1092" s="153" t="s">
        <v>558</v>
      </c>
      <c r="I1092" s="153">
        <v>1</v>
      </c>
      <c r="J1092" s="154">
        <v>45790</v>
      </c>
      <c r="K1092" s="153" t="s">
        <v>91</v>
      </c>
      <c r="L1092" s="153"/>
      <c r="M1092" s="153" t="s">
        <v>627</v>
      </c>
      <c r="N1092" s="153" t="s">
        <v>49</v>
      </c>
      <c r="O1092" s="153" t="s">
        <v>137</v>
      </c>
      <c r="P1092" s="153" t="s">
        <v>2018</v>
      </c>
      <c r="Q1092" s="153"/>
      <c r="R1092" s="153" t="s">
        <v>50</v>
      </c>
      <c r="S1092" s="153" t="s">
        <v>137</v>
      </c>
      <c r="T1092" s="153" t="s">
        <v>2257</v>
      </c>
      <c r="U1092" s="140"/>
      <c r="V1092" s="140"/>
      <c r="W1092" s="140"/>
      <c r="X1092" s="97" t="str">
        <f t="shared" si="176"/>
        <v>2024-012 - Dallas IH 635 U-Turn Bridge</v>
      </c>
      <c r="Y1092" s="97" t="str">
        <f>IFERROR(VLOOKUP($D1092,PM!$A:$H,2,FALSE),"")</f>
        <v>Adam H. Goode</v>
      </c>
      <c r="Z1092" s="98">
        <f t="shared" si="177"/>
        <v>45790</v>
      </c>
      <c r="AA1092" s="98" t="str">
        <f t="shared" si="178"/>
        <v>Tuesday</v>
      </c>
      <c r="AB1092" s="99" t="str">
        <f t="shared" si="179"/>
        <v>05/14/2025 6:54 AM</v>
      </c>
      <c r="AC1092" s="100">
        <f t="shared" si="180"/>
        <v>45791.547337962962</v>
      </c>
      <c r="AD1092" s="100" t="str">
        <f t="shared" si="181"/>
        <v>Approved On Time</v>
      </c>
      <c r="AE1092" s="101">
        <f t="shared" si="182"/>
        <v>1</v>
      </c>
      <c r="AF1092" s="124" t="str">
        <f t="shared" si="183"/>
        <v/>
      </c>
      <c r="AG1092" s="101" t="str">
        <f t="shared" si="184"/>
        <v>168 6001A - VEGETATIVE WATERING</v>
      </c>
      <c r="AH1092" s="101" t="str">
        <f t="shared" si="185"/>
        <v>240074 - Daniel Rodriguez Flores</v>
      </c>
      <c r="AI1092" s="102" t="str">
        <f t="shared" si="186"/>
        <v>Ramiro Vazquez's Crew</v>
      </c>
    </row>
    <row r="1093" spans="1:35" ht="15.75" x14ac:dyDescent="0.25">
      <c r="A1093" s="153">
        <v>603315</v>
      </c>
      <c r="B1093" s="153" t="s">
        <v>940</v>
      </c>
      <c r="C1093" s="153" t="s">
        <v>941</v>
      </c>
      <c r="D1093" s="153" t="s">
        <v>142</v>
      </c>
      <c r="E1093" s="153" t="s">
        <v>143</v>
      </c>
      <c r="F1093" s="153" t="s">
        <v>1160</v>
      </c>
      <c r="G1093" s="153" t="s">
        <v>1161</v>
      </c>
      <c r="H1093" s="153" t="s">
        <v>558</v>
      </c>
      <c r="I1093" s="153">
        <v>5</v>
      </c>
      <c r="J1093" s="154">
        <v>45789</v>
      </c>
      <c r="K1093" s="153" t="s">
        <v>91</v>
      </c>
      <c r="L1093" s="153"/>
      <c r="M1093" s="153" t="s">
        <v>1089</v>
      </c>
      <c r="N1093" s="153" t="s">
        <v>1051</v>
      </c>
      <c r="O1093" s="153" t="s">
        <v>137</v>
      </c>
      <c r="P1093" s="153" t="s">
        <v>1285</v>
      </c>
      <c r="Q1093" s="153"/>
      <c r="R1093" s="153" t="s">
        <v>50</v>
      </c>
      <c r="S1093" s="153" t="s">
        <v>137</v>
      </c>
      <c r="T1093" s="153" t="s">
        <v>1604</v>
      </c>
      <c r="U1093" s="140"/>
      <c r="V1093" s="140"/>
      <c r="W1093" s="140"/>
      <c r="X1093" s="97" t="str">
        <f t="shared" si="176"/>
        <v>2024-012 - Dallas IH 635 U-Turn Bridge</v>
      </c>
      <c r="Y1093" s="97" t="str">
        <f>IFERROR(VLOOKUP($D1093,PM!$A:$H,2,FALSE),"")</f>
        <v>Adam H. Goode</v>
      </c>
      <c r="Z1093" s="98">
        <f t="shared" si="177"/>
        <v>45789</v>
      </c>
      <c r="AA1093" s="98" t="str">
        <f t="shared" si="178"/>
        <v>Monday</v>
      </c>
      <c r="AB1093" s="99" t="str">
        <f t="shared" si="179"/>
        <v>05/13/2025 7:00 AM</v>
      </c>
      <c r="AC1093" s="100">
        <f t="shared" si="180"/>
        <v>45790.531504629631</v>
      </c>
      <c r="AD1093" s="100" t="str">
        <f t="shared" si="181"/>
        <v>Approved On Time</v>
      </c>
      <c r="AE1093" s="101">
        <f t="shared" si="182"/>
        <v>5</v>
      </c>
      <c r="AF1093" s="124" t="str">
        <f t="shared" si="183"/>
        <v/>
      </c>
      <c r="AG1093" s="101" t="str">
        <f t="shared" si="184"/>
        <v>542 6001A - REMOVE METAL BEAM GUARD FENCE</v>
      </c>
      <c r="AH1093" s="101" t="str">
        <f t="shared" si="185"/>
        <v>240074 - Daniel Rodriguez Flores</v>
      </c>
      <c r="AI1093" s="102" t="str">
        <f t="shared" si="186"/>
        <v>Troy Malette - Superintendent</v>
      </c>
    </row>
    <row r="1094" spans="1:35" ht="15.75" x14ac:dyDescent="0.25">
      <c r="A1094" s="153">
        <v>603317</v>
      </c>
      <c r="B1094" s="153" t="s">
        <v>940</v>
      </c>
      <c r="C1094" s="153" t="s">
        <v>941</v>
      </c>
      <c r="D1094" s="153" t="s">
        <v>142</v>
      </c>
      <c r="E1094" s="153" t="s">
        <v>143</v>
      </c>
      <c r="F1094" s="153" t="s">
        <v>1201</v>
      </c>
      <c r="G1094" s="153" t="s">
        <v>1286</v>
      </c>
      <c r="H1094" s="153" t="s">
        <v>558</v>
      </c>
      <c r="I1094" s="153">
        <v>5</v>
      </c>
      <c r="J1094" s="154">
        <v>45789</v>
      </c>
      <c r="K1094" s="153" t="s">
        <v>91</v>
      </c>
      <c r="L1094" s="153"/>
      <c r="M1094" s="153" t="s">
        <v>1089</v>
      </c>
      <c r="N1094" s="153" t="s">
        <v>1051</v>
      </c>
      <c r="O1094" s="153" t="s">
        <v>137</v>
      </c>
      <c r="P1094" s="153" t="s">
        <v>1285</v>
      </c>
      <c r="Q1094" s="153"/>
      <c r="R1094" s="153" t="s">
        <v>50</v>
      </c>
      <c r="S1094" s="153" t="s">
        <v>137</v>
      </c>
      <c r="T1094" s="153" t="s">
        <v>1603</v>
      </c>
      <c r="U1094" s="140"/>
      <c r="V1094" s="140"/>
      <c r="W1094" s="140"/>
      <c r="X1094" s="97" t="str">
        <f t="shared" si="176"/>
        <v>2024-012 - Dallas IH 635 U-Turn Bridge</v>
      </c>
      <c r="Y1094" s="97" t="str">
        <f>IFERROR(VLOOKUP($D1094,PM!$A:$H,2,FALSE),"")</f>
        <v>Adam H. Goode</v>
      </c>
      <c r="Z1094" s="98">
        <f t="shared" si="177"/>
        <v>45789</v>
      </c>
      <c r="AA1094" s="98" t="str">
        <f t="shared" si="178"/>
        <v>Monday</v>
      </c>
      <c r="AB1094" s="99" t="str">
        <f t="shared" si="179"/>
        <v>05/13/2025 7:00 AM</v>
      </c>
      <c r="AC1094" s="100">
        <f t="shared" si="180"/>
        <v>45790.531504629631</v>
      </c>
      <c r="AD1094" s="100" t="str">
        <f t="shared" si="181"/>
        <v>Approved On Time</v>
      </c>
      <c r="AE1094" s="101">
        <f t="shared" si="182"/>
        <v>5</v>
      </c>
      <c r="AF1094" s="124" t="str">
        <f t="shared" si="183"/>
        <v/>
      </c>
      <c r="AG1094" s="101" t="str">
        <f t="shared" si="184"/>
        <v>500 6001C - MOB Erosion</v>
      </c>
      <c r="AH1094" s="101" t="str">
        <f t="shared" si="185"/>
        <v>240074 - Daniel Rodriguez Flores</v>
      </c>
      <c r="AI1094" s="102" t="str">
        <f t="shared" si="186"/>
        <v>Troy Malette - Superintendent</v>
      </c>
    </row>
    <row r="1095" spans="1:35" ht="15.75" x14ac:dyDescent="0.25">
      <c r="A1095" s="153">
        <v>603309</v>
      </c>
      <c r="B1095" s="153" t="s">
        <v>1124</v>
      </c>
      <c r="C1095" s="153" t="s">
        <v>1125</v>
      </c>
      <c r="D1095" s="153" t="s">
        <v>142</v>
      </c>
      <c r="E1095" s="153" t="s">
        <v>143</v>
      </c>
      <c r="F1095" s="153" t="s">
        <v>1282</v>
      </c>
      <c r="G1095" s="153" t="s">
        <v>1283</v>
      </c>
      <c r="H1095" s="153" t="s">
        <v>558</v>
      </c>
      <c r="I1095" s="153">
        <v>10</v>
      </c>
      <c r="J1095" s="154">
        <v>45789</v>
      </c>
      <c r="K1095" s="153" t="s">
        <v>91</v>
      </c>
      <c r="L1095" s="153"/>
      <c r="M1095" s="153" t="s">
        <v>626</v>
      </c>
      <c r="N1095" s="153" t="s">
        <v>49</v>
      </c>
      <c r="O1095" s="153" t="s">
        <v>137</v>
      </c>
      <c r="P1095" s="153" t="s">
        <v>1287</v>
      </c>
      <c r="Q1095" s="153"/>
      <c r="R1095" s="153" t="s">
        <v>50</v>
      </c>
      <c r="S1095" s="153" t="s">
        <v>137</v>
      </c>
      <c r="T1095" s="153" t="s">
        <v>1601</v>
      </c>
      <c r="U1095" s="140"/>
      <c r="V1095" s="140"/>
      <c r="W1095" s="140"/>
      <c r="X1095" s="97" t="str">
        <f t="shared" ref="X1095:X1158" si="187">$D1095&amp;" - "&amp;$E1095</f>
        <v>2024-012 - Dallas IH 635 U-Turn Bridge</v>
      </c>
      <c r="Y1095" s="97" t="str">
        <f>IFERROR(VLOOKUP($D1095,PM!$A:$H,2,FALSE),"")</f>
        <v>Adam H. Goode</v>
      </c>
      <c r="Z1095" s="98">
        <f t="shared" ref="Z1095:Z1158" si="188">$J1095</f>
        <v>45789</v>
      </c>
      <c r="AA1095" s="98" t="str">
        <f t="shared" ref="AA1095:AA1158" si="189">TEXT($J1095,"dddd")</f>
        <v>Monday</v>
      </c>
      <c r="AB1095" s="99" t="str">
        <f t="shared" ref="AB1095:AB1158" si="190">TEXT(DATE(MID($P1095,7,4), LEFT($P1095,2), MID($P1095,4,2)) + TIME(LEFT(MID($P1095,13,5),2), RIGHT(MID($P1095,13,5),2), 0), "MM/DD/YYYY h:mm AM/PM")</f>
        <v>05/13/2025 6:48 AM</v>
      </c>
      <c r="AC1095" s="100">
        <f t="shared" ref="AC1095:AC1158" si="191">IFERROR(DATE(LEFT($T1095,4), MID($T1095,6,2), MID($T1095,9,2)) + TIME(MID($T1095,12,2), MID($T1095,15,2), MID($T1095,18,2)),"")</f>
        <v>45790.531064814815</v>
      </c>
      <c r="AD1095" s="100" t="str">
        <f t="shared" ref="AD1095:AD1158" si="192">IF(OR($AB1095="1/1/01 12:00 AM", $AB1095=""), "Not Approved", IF(VALUE($AB1095) &lt;= (VALUE($AC1095) + 1 + TIME(9, 0, 0)), "Approved On Time", "Not Approved On Time"))</f>
        <v>Approved On Time</v>
      </c>
      <c r="AE1095" s="101">
        <f t="shared" ref="AE1095:AE1158" si="193">$I1095</f>
        <v>10</v>
      </c>
      <c r="AF1095" s="124" t="str">
        <f t="shared" ref="AF1095:AF1158" si="194">IF(SUMIF($X$6:$X$2297, "*", $AI$6:$AI$2297) &gt; 0, SUMIFS($AI$6:$AI$2297, $X$6:$X$2297, "Approved On Time") / SUMIF($X$6:$X$2297, "*", $AI$6:$AI$2297), "")</f>
        <v/>
      </c>
      <c r="AG1095" s="101" t="str">
        <f t="shared" ref="AG1095:AG1158" si="195">$F1095&amp;" - "&amp;G1095</f>
        <v>451 6032D - RET C221 Dowel</v>
      </c>
      <c r="AH1095" s="101" t="str">
        <f t="shared" ref="AH1095:AH1158" si="196">$B1095&amp;" - "&amp;$C1095</f>
        <v>240817 - Bryan A. Hernandez</v>
      </c>
      <c r="AI1095" s="102" t="str">
        <f t="shared" ref="AI1095:AI1158" si="197">IF($M1095="","",$M1095)</f>
        <v>Juan C. Vasquez's Crew</v>
      </c>
    </row>
    <row r="1096" spans="1:35" ht="15.75" x14ac:dyDescent="0.25">
      <c r="A1096" s="153">
        <v>603310</v>
      </c>
      <c r="B1096" s="153" t="s">
        <v>834</v>
      </c>
      <c r="C1096" s="153" t="s">
        <v>835</v>
      </c>
      <c r="D1096" s="153" t="s">
        <v>142</v>
      </c>
      <c r="E1096" s="153" t="s">
        <v>143</v>
      </c>
      <c r="F1096" s="153" t="s">
        <v>1282</v>
      </c>
      <c r="G1096" s="153" t="s">
        <v>1283</v>
      </c>
      <c r="H1096" s="153" t="s">
        <v>558</v>
      </c>
      <c r="I1096" s="153">
        <v>10</v>
      </c>
      <c r="J1096" s="154">
        <v>45789</v>
      </c>
      <c r="K1096" s="153" t="s">
        <v>91</v>
      </c>
      <c r="L1096" s="153"/>
      <c r="M1096" s="153" t="s">
        <v>626</v>
      </c>
      <c r="N1096" s="153" t="s">
        <v>49</v>
      </c>
      <c r="O1096" s="153" t="s">
        <v>137</v>
      </c>
      <c r="P1096" s="153" t="s">
        <v>1287</v>
      </c>
      <c r="Q1096" s="153"/>
      <c r="R1096" s="153" t="s">
        <v>50</v>
      </c>
      <c r="S1096" s="153" t="s">
        <v>137</v>
      </c>
      <c r="T1096" s="153" t="s">
        <v>1602</v>
      </c>
      <c r="U1096" s="140"/>
      <c r="V1096" s="140"/>
      <c r="W1096" s="140"/>
      <c r="X1096" s="97" t="str">
        <f t="shared" si="187"/>
        <v>2024-012 - Dallas IH 635 U-Turn Bridge</v>
      </c>
      <c r="Y1096" s="97" t="str">
        <f>IFERROR(VLOOKUP($D1096,PM!$A:$H,2,FALSE),"")</f>
        <v>Adam H. Goode</v>
      </c>
      <c r="Z1096" s="98">
        <f t="shared" si="188"/>
        <v>45789</v>
      </c>
      <c r="AA1096" s="98" t="str">
        <f t="shared" si="189"/>
        <v>Monday</v>
      </c>
      <c r="AB1096" s="99" t="str">
        <f t="shared" si="190"/>
        <v>05/13/2025 6:48 AM</v>
      </c>
      <c r="AC1096" s="100">
        <f t="shared" si="191"/>
        <v>45790.531099537038</v>
      </c>
      <c r="AD1096" s="100" t="str">
        <f t="shared" si="192"/>
        <v>Approved On Time</v>
      </c>
      <c r="AE1096" s="101">
        <f t="shared" si="193"/>
        <v>10</v>
      </c>
      <c r="AF1096" s="124" t="str">
        <f t="shared" si="194"/>
        <v/>
      </c>
      <c r="AG1096" s="101" t="str">
        <f t="shared" si="195"/>
        <v>451 6032D - RET C221 Dowel</v>
      </c>
      <c r="AH1096" s="101" t="str">
        <f t="shared" si="196"/>
        <v>240742 - Felipe Lara Carreno</v>
      </c>
      <c r="AI1096" s="102" t="str">
        <f t="shared" si="197"/>
        <v>Juan C. Vasquez's Crew</v>
      </c>
    </row>
    <row r="1097" spans="1:35" ht="15.75" x14ac:dyDescent="0.25">
      <c r="A1097" s="153">
        <v>603782</v>
      </c>
      <c r="B1097" s="153" t="s">
        <v>940</v>
      </c>
      <c r="C1097" s="153" t="s">
        <v>941</v>
      </c>
      <c r="D1097" s="153" t="s">
        <v>145</v>
      </c>
      <c r="E1097" s="153" t="s">
        <v>146</v>
      </c>
      <c r="F1097" s="153" t="s">
        <v>1201</v>
      </c>
      <c r="G1097" s="153" t="s">
        <v>2235</v>
      </c>
      <c r="H1097" s="153" t="s">
        <v>558</v>
      </c>
      <c r="I1097" s="153">
        <v>2</v>
      </c>
      <c r="J1097" s="154">
        <v>45790</v>
      </c>
      <c r="K1097" s="153" t="s">
        <v>91</v>
      </c>
      <c r="L1097" s="153"/>
      <c r="M1097" s="153" t="s">
        <v>627</v>
      </c>
      <c r="N1097" s="153" t="s">
        <v>49</v>
      </c>
      <c r="O1097" s="153" t="s">
        <v>137</v>
      </c>
      <c r="P1097" s="153" t="s">
        <v>2236</v>
      </c>
      <c r="Q1097" s="153"/>
      <c r="R1097" s="153" t="s">
        <v>50</v>
      </c>
      <c r="S1097" s="153" t="s">
        <v>137</v>
      </c>
      <c r="T1097" s="153" t="s">
        <v>2260</v>
      </c>
      <c r="U1097" s="140"/>
      <c r="V1097" s="140"/>
      <c r="W1097" s="140"/>
      <c r="X1097" s="97" t="str">
        <f t="shared" si="187"/>
        <v>2024-003 - Dallas 635 Slope Stabilization</v>
      </c>
      <c r="Y1097" s="97" t="str">
        <f>IFERROR(VLOOKUP($D1097,PM!$A:$H,2,FALSE),"")</f>
        <v>Adam H. Goode</v>
      </c>
      <c r="Z1097" s="98">
        <f t="shared" si="188"/>
        <v>45790</v>
      </c>
      <c r="AA1097" s="98" t="str">
        <f t="shared" si="189"/>
        <v>Tuesday</v>
      </c>
      <c r="AB1097" s="99" t="str">
        <f t="shared" si="190"/>
        <v>05/14/2025 7:26 AM</v>
      </c>
      <c r="AC1097" s="100">
        <f t="shared" si="191"/>
        <v>45791.544178240743</v>
      </c>
      <c r="AD1097" s="100" t="str">
        <f t="shared" si="192"/>
        <v>Approved On Time</v>
      </c>
      <c r="AE1097" s="101">
        <f t="shared" si="193"/>
        <v>2</v>
      </c>
      <c r="AF1097" s="124" t="str">
        <f t="shared" si="194"/>
        <v/>
      </c>
      <c r="AG1097" s="101" t="str">
        <f t="shared" si="195"/>
        <v>500 6001C - MOB Clean Project 3.5% of DL</v>
      </c>
      <c r="AH1097" s="101" t="str">
        <f t="shared" si="196"/>
        <v>240074 - Daniel Rodriguez Flores</v>
      </c>
      <c r="AI1097" s="102" t="str">
        <f t="shared" si="197"/>
        <v>Ramiro Vazquez's Crew</v>
      </c>
    </row>
    <row r="1098" spans="1:35" ht="15.75" x14ac:dyDescent="0.25">
      <c r="A1098" s="153">
        <v>603312</v>
      </c>
      <c r="B1098" s="153" t="s">
        <v>832</v>
      </c>
      <c r="C1098" s="153" t="s">
        <v>833</v>
      </c>
      <c r="D1098" s="153" t="s">
        <v>142</v>
      </c>
      <c r="E1098" s="153" t="s">
        <v>143</v>
      </c>
      <c r="F1098" s="153" t="s">
        <v>1282</v>
      </c>
      <c r="G1098" s="153" t="s">
        <v>1283</v>
      </c>
      <c r="H1098" s="153" t="s">
        <v>558</v>
      </c>
      <c r="I1098" s="153">
        <v>10</v>
      </c>
      <c r="J1098" s="154">
        <v>45789</v>
      </c>
      <c r="K1098" s="153" t="s">
        <v>91</v>
      </c>
      <c r="L1098" s="153"/>
      <c r="M1098" s="153" t="s">
        <v>626</v>
      </c>
      <c r="N1098" s="153" t="s">
        <v>49</v>
      </c>
      <c r="O1098" s="153" t="s">
        <v>137</v>
      </c>
      <c r="P1098" s="153" t="s">
        <v>1284</v>
      </c>
      <c r="Q1098" s="153"/>
      <c r="R1098" s="153" t="s">
        <v>50</v>
      </c>
      <c r="S1098" s="153" t="s">
        <v>137</v>
      </c>
      <c r="T1098" s="153" t="s">
        <v>1598</v>
      </c>
      <c r="U1098" s="140"/>
      <c r="V1098" s="140"/>
      <c r="W1098" s="140"/>
      <c r="X1098" s="97" t="str">
        <f t="shared" si="187"/>
        <v>2024-012 - Dallas IH 635 U-Turn Bridge</v>
      </c>
      <c r="Y1098" s="97" t="str">
        <f>IFERROR(VLOOKUP($D1098,PM!$A:$H,2,FALSE),"")</f>
        <v>Adam H. Goode</v>
      </c>
      <c r="Z1098" s="98">
        <f t="shared" si="188"/>
        <v>45789</v>
      </c>
      <c r="AA1098" s="98" t="str">
        <f t="shared" si="189"/>
        <v>Monday</v>
      </c>
      <c r="AB1098" s="99" t="str">
        <f t="shared" si="190"/>
        <v>05/13/2025 6:49 AM</v>
      </c>
      <c r="AC1098" s="100">
        <f t="shared" si="191"/>
        <v>45790.531157407408</v>
      </c>
      <c r="AD1098" s="100" t="str">
        <f t="shared" si="192"/>
        <v>Approved On Time</v>
      </c>
      <c r="AE1098" s="101">
        <f t="shared" si="193"/>
        <v>10</v>
      </c>
      <c r="AF1098" s="124" t="str">
        <f t="shared" si="194"/>
        <v/>
      </c>
      <c r="AG1098" s="101" t="str">
        <f t="shared" si="195"/>
        <v>451 6032D - RET C221 Dowel</v>
      </c>
      <c r="AH1098" s="101" t="str">
        <f t="shared" si="196"/>
        <v>240747 - Hernan Soto Aguilar</v>
      </c>
      <c r="AI1098" s="102" t="str">
        <f t="shared" si="197"/>
        <v>Juan C. Vasquez's Crew</v>
      </c>
    </row>
    <row r="1099" spans="1:35" ht="15.75" x14ac:dyDescent="0.25">
      <c r="A1099" s="153">
        <v>603316</v>
      </c>
      <c r="B1099" s="153" t="s">
        <v>938</v>
      </c>
      <c r="C1099" s="153" t="s">
        <v>939</v>
      </c>
      <c r="D1099" s="153" t="s">
        <v>142</v>
      </c>
      <c r="E1099" s="153" t="s">
        <v>143</v>
      </c>
      <c r="F1099" s="153" t="s">
        <v>1201</v>
      </c>
      <c r="G1099" s="153" t="s">
        <v>1286</v>
      </c>
      <c r="H1099" s="153" t="s">
        <v>558</v>
      </c>
      <c r="I1099" s="153">
        <v>5</v>
      </c>
      <c r="J1099" s="154">
        <v>45789</v>
      </c>
      <c r="K1099" s="153" t="s">
        <v>91</v>
      </c>
      <c r="L1099" s="153"/>
      <c r="M1099" s="153" t="s">
        <v>1089</v>
      </c>
      <c r="N1099" s="153" t="s">
        <v>1051</v>
      </c>
      <c r="O1099" s="153" t="s">
        <v>137</v>
      </c>
      <c r="P1099" s="153" t="s">
        <v>1285</v>
      </c>
      <c r="Q1099" s="153"/>
      <c r="R1099" s="153" t="s">
        <v>50</v>
      </c>
      <c r="S1099" s="153" t="s">
        <v>137</v>
      </c>
      <c r="T1099" s="153" t="s">
        <v>1599</v>
      </c>
      <c r="U1099" s="140"/>
      <c r="V1099" s="140"/>
      <c r="W1099" s="140"/>
      <c r="X1099" s="97" t="str">
        <f t="shared" si="187"/>
        <v>2024-012 - Dallas IH 635 U-Turn Bridge</v>
      </c>
      <c r="Y1099" s="97" t="str">
        <f>IFERROR(VLOOKUP($D1099,PM!$A:$H,2,FALSE),"")</f>
        <v>Adam H. Goode</v>
      </c>
      <c r="Z1099" s="98">
        <f t="shared" si="188"/>
        <v>45789</v>
      </c>
      <c r="AA1099" s="98" t="str">
        <f t="shared" si="189"/>
        <v>Monday</v>
      </c>
      <c r="AB1099" s="99" t="str">
        <f t="shared" si="190"/>
        <v>05/13/2025 7:00 AM</v>
      </c>
      <c r="AC1099" s="100">
        <f t="shared" si="191"/>
        <v>45790.531527777777</v>
      </c>
      <c r="AD1099" s="100" t="str">
        <f t="shared" si="192"/>
        <v>Approved On Time</v>
      </c>
      <c r="AE1099" s="101">
        <f t="shared" si="193"/>
        <v>5</v>
      </c>
      <c r="AF1099" s="124" t="str">
        <f t="shared" si="194"/>
        <v/>
      </c>
      <c r="AG1099" s="101" t="str">
        <f t="shared" si="195"/>
        <v>500 6001C - MOB Erosion</v>
      </c>
      <c r="AH1099" s="101" t="str">
        <f t="shared" si="196"/>
        <v>240566 - Juan R. Rivera Jr</v>
      </c>
      <c r="AI1099" s="102" t="str">
        <f t="shared" si="197"/>
        <v>Troy Malette - Superintendent</v>
      </c>
    </row>
    <row r="1100" spans="1:35" ht="15.75" x14ac:dyDescent="0.25">
      <c r="A1100" s="153">
        <v>603314</v>
      </c>
      <c r="B1100" s="153" t="s">
        <v>938</v>
      </c>
      <c r="C1100" s="153" t="s">
        <v>939</v>
      </c>
      <c r="D1100" s="153" t="s">
        <v>142</v>
      </c>
      <c r="E1100" s="153" t="s">
        <v>143</v>
      </c>
      <c r="F1100" s="153" t="s">
        <v>1160</v>
      </c>
      <c r="G1100" s="153" t="s">
        <v>1161</v>
      </c>
      <c r="H1100" s="153" t="s">
        <v>558</v>
      </c>
      <c r="I1100" s="153">
        <v>5</v>
      </c>
      <c r="J1100" s="154">
        <v>45789</v>
      </c>
      <c r="K1100" s="153" t="s">
        <v>91</v>
      </c>
      <c r="L1100" s="153"/>
      <c r="M1100" s="153" t="s">
        <v>1089</v>
      </c>
      <c r="N1100" s="153" t="s">
        <v>1051</v>
      </c>
      <c r="O1100" s="153" t="s">
        <v>137</v>
      </c>
      <c r="P1100" s="153" t="s">
        <v>1285</v>
      </c>
      <c r="Q1100" s="153"/>
      <c r="R1100" s="153" t="s">
        <v>50</v>
      </c>
      <c r="S1100" s="153" t="s">
        <v>137</v>
      </c>
      <c r="T1100" s="153" t="s">
        <v>1600</v>
      </c>
      <c r="U1100" s="140"/>
      <c r="V1100" s="140"/>
      <c r="W1100" s="140"/>
      <c r="X1100" s="97" t="str">
        <f t="shared" si="187"/>
        <v>2024-012 - Dallas IH 635 U-Turn Bridge</v>
      </c>
      <c r="Y1100" s="97" t="str">
        <f>IFERROR(VLOOKUP($D1100,PM!$A:$H,2,FALSE),"")</f>
        <v>Adam H. Goode</v>
      </c>
      <c r="Z1100" s="98">
        <f t="shared" si="188"/>
        <v>45789</v>
      </c>
      <c r="AA1100" s="98" t="str">
        <f t="shared" si="189"/>
        <v>Monday</v>
      </c>
      <c r="AB1100" s="99" t="str">
        <f t="shared" si="190"/>
        <v>05/13/2025 7:00 AM</v>
      </c>
      <c r="AC1100" s="100">
        <f t="shared" si="191"/>
        <v>45790.531527777777</v>
      </c>
      <c r="AD1100" s="100" t="str">
        <f t="shared" si="192"/>
        <v>Approved On Time</v>
      </c>
      <c r="AE1100" s="101">
        <f t="shared" si="193"/>
        <v>5</v>
      </c>
      <c r="AF1100" s="124" t="str">
        <f t="shared" si="194"/>
        <v/>
      </c>
      <c r="AG1100" s="101" t="str">
        <f t="shared" si="195"/>
        <v>542 6001A - REMOVE METAL BEAM GUARD FENCE</v>
      </c>
      <c r="AH1100" s="101" t="str">
        <f t="shared" si="196"/>
        <v>240566 - Juan R. Rivera Jr</v>
      </c>
      <c r="AI1100" s="102" t="str">
        <f t="shared" si="197"/>
        <v>Troy Malette - Superintendent</v>
      </c>
    </row>
    <row r="1101" spans="1:35" ht="15.75" x14ac:dyDescent="0.25">
      <c r="A1101" s="153">
        <v>603740</v>
      </c>
      <c r="B1101" s="153" t="s">
        <v>938</v>
      </c>
      <c r="C1101" s="153" t="s">
        <v>939</v>
      </c>
      <c r="D1101" s="153" t="s">
        <v>142</v>
      </c>
      <c r="E1101" s="153" t="s">
        <v>143</v>
      </c>
      <c r="F1101" s="153" t="s">
        <v>2016</v>
      </c>
      <c r="G1101" s="153" t="s">
        <v>2017</v>
      </c>
      <c r="H1101" s="153" t="s">
        <v>558</v>
      </c>
      <c r="I1101" s="153">
        <v>1</v>
      </c>
      <c r="J1101" s="154">
        <v>45790</v>
      </c>
      <c r="K1101" s="153" t="s">
        <v>91</v>
      </c>
      <c r="L1101" s="153"/>
      <c r="M1101" s="153" t="s">
        <v>627</v>
      </c>
      <c r="N1101" s="153" t="s">
        <v>49</v>
      </c>
      <c r="O1101" s="153" t="s">
        <v>137</v>
      </c>
      <c r="P1101" s="153" t="s">
        <v>2018</v>
      </c>
      <c r="Q1101" s="153"/>
      <c r="R1101" s="153" t="s">
        <v>50</v>
      </c>
      <c r="S1101" s="153" t="s">
        <v>137</v>
      </c>
      <c r="T1101" s="153" t="s">
        <v>2241</v>
      </c>
      <c r="U1101" s="140"/>
      <c r="V1101" s="140"/>
      <c r="W1101" s="140"/>
      <c r="X1101" s="97" t="str">
        <f t="shared" si="187"/>
        <v>2024-012 - Dallas IH 635 U-Turn Bridge</v>
      </c>
      <c r="Y1101" s="97" t="str">
        <f>IFERROR(VLOOKUP($D1101,PM!$A:$H,2,FALSE),"")</f>
        <v>Adam H. Goode</v>
      </c>
      <c r="Z1101" s="98">
        <f t="shared" si="188"/>
        <v>45790</v>
      </c>
      <c r="AA1101" s="98" t="str">
        <f t="shared" si="189"/>
        <v>Tuesday</v>
      </c>
      <c r="AB1101" s="99" t="str">
        <f t="shared" si="190"/>
        <v>05/14/2025 6:54 AM</v>
      </c>
      <c r="AC1101" s="100">
        <f t="shared" si="191"/>
        <v>45791.547395833331</v>
      </c>
      <c r="AD1101" s="100" t="str">
        <f t="shared" si="192"/>
        <v>Approved On Time</v>
      </c>
      <c r="AE1101" s="101">
        <f t="shared" si="193"/>
        <v>1</v>
      </c>
      <c r="AF1101" s="124" t="str">
        <f t="shared" si="194"/>
        <v/>
      </c>
      <c r="AG1101" s="101" t="str">
        <f t="shared" si="195"/>
        <v>168 6001A - VEGETATIVE WATERING</v>
      </c>
      <c r="AH1101" s="101" t="str">
        <f t="shared" si="196"/>
        <v>240566 - Juan R. Rivera Jr</v>
      </c>
      <c r="AI1101" s="102" t="str">
        <f t="shared" si="197"/>
        <v>Ramiro Vazquez's Crew</v>
      </c>
    </row>
    <row r="1102" spans="1:35" ht="15.75" x14ac:dyDescent="0.25">
      <c r="A1102" s="153">
        <v>603794</v>
      </c>
      <c r="B1102" s="153" t="s">
        <v>1107</v>
      </c>
      <c r="C1102" s="153" t="s">
        <v>1108</v>
      </c>
      <c r="D1102" s="153" t="s">
        <v>142</v>
      </c>
      <c r="E1102" s="153" t="s">
        <v>143</v>
      </c>
      <c r="F1102" s="153" t="s">
        <v>1282</v>
      </c>
      <c r="G1102" s="153" t="s">
        <v>1283</v>
      </c>
      <c r="H1102" s="153" t="s">
        <v>558</v>
      </c>
      <c r="I1102" s="153">
        <v>3</v>
      </c>
      <c r="J1102" s="154">
        <v>45790</v>
      </c>
      <c r="K1102" s="153" t="s">
        <v>91</v>
      </c>
      <c r="L1102" s="153"/>
      <c r="M1102" s="153" t="s">
        <v>627</v>
      </c>
      <c r="N1102" s="153" t="s">
        <v>49</v>
      </c>
      <c r="O1102" s="153" t="s">
        <v>137</v>
      </c>
      <c r="P1102" s="153" t="s">
        <v>2243</v>
      </c>
      <c r="Q1102" s="153"/>
      <c r="R1102" s="153" t="s">
        <v>50</v>
      </c>
      <c r="S1102" s="153" t="s">
        <v>137</v>
      </c>
      <c r="T1102" s="153" t="s">
        <v>2255</v>
      </c>
      <c r="U1102" s="140"/>
      <c r="V1102" s="140"/>
      <c r="W1102" s="140"/>
      <c r="X1102" s="97" t="str">
        <f t="shared" si="187"/>
        <v>2024-012 - Dallas IH 635 U-Turn Bridge</v>
      </c>
      <c r="Y1102" s="97" t="str">
        <f>IFERROR(VLOOKUP($D1102,PM!$A:$H,2,FALSE),"")</f>
        <v>Adam H. Goode</v>
      </c>
      <c r="Z1102" s="98">
        <f t="shared" si="188"/>
        <v>45790</v>
      </c>
      <c r="AA1102" s="98" t="str">
        <f t="shared" si="189"/>
        <v>Tuesday</v>
      </c>
      <c r="AB1102" s="99" t="str">
        <f t="shared" si="190"/>
        <v>05/14/2025 7:34 AM</v>
      </c>
      <c r="AC1102" s="100">
        <f t="shared" si="191"/>
        <v>45791.547418981485</v>
      </c>
      <c r="AD1102" s="100" t="str">
        <f t="shared" si="192"/>
        <v>Approved On Time</v>
      </c>
      <c r="AE1102" s="101">
        <f t="shared" si="193"/>
        <v>3</v>
      </c>
      <c r="AF1102" s="124" t="str">
        <f t="shared" si="194"/>
        <v/>
      </c>
      <c r="AG1102" s="101" t="str">
        <f t="shared" si="195"/>
        <v>451 6032D - RET C221 Dowel</v>
      </c>
      <c r="AH1102" s="101" t="str">
        <f t="shared" si="196"/>
        <v>240625 - Marco Rivas</v>
      </c>
      <c r="AI1102" s="102" t="str">
        <f t="shared" si="197"/>
        <v>Ramiro Vazquez's Crew</v>
      </c>
    </row>
    <row r="1103" spans="1:35" ht="15.75" x14ac:dyDescent="0.25">
      <c r="A1103" s="153">
        <v>603786</v>
      </c>
      <c r="B1103" s="153" t="s">
        <v>1107</v>
      </c>
      <c r="C1103" s="153" t="s">
        <v>1108</v>
      </c>
      <c r="D1103" s="153" t="s">
        <v>142</v>
      </c>
      <c r="E1103" s="153" t="s">
        <v>143</v>
      </c>
      <c r="F1103" s="153" t="s">
        <v>1190</v>
      </c>
      <c r="G1103" s="153" t="s">
        <v>1191</v>
      </c>
      <c r="H1103" s="153" t="s">
        <v>558</v>
      </c>
      <c r="I1103" s="153">
        <v>5</v>
      </c>
      <c r="J1103" s="154">
        <v>45790</v>
      </c>
      <c r="K1103" s="153" t="s">
        <v>91</v>
      </c>
      <c r="L1103" s="153"/>
      <c r="M1103" s="153" t="s">
        <v>627</v>
      </c>
      <c r="N1103" s="153" t="s">
        <v>49</v>
      </c>
      <c r="O1103" s="153" t="s">
        <v>137</v>
      </c>
      <c r="P1103" s="153" t="s">
        <v>2180</v>
      </c>
      <c r="Q1103" s="153"/>
      <c r="R1103" s="153" t="s">
        <v>50</v>
      </c>
      <c r="S1103" s="153" t="s">
        <v>137</v>
      </c>
      <c r="T1103" s="153" t="s">
        <v>2256</v>
      </c>
      <c r="U1103" s="140"/>
      <c r="V1103" s="140"/>
      <c r="W1103" s="140"/>
      <c r="X1103" s="97" t="str">
        <f t="shared" si="187"/>
        <v>2024-012 - Dallas IH 635 U-Turn Bridge</v>
      </c>
      <c r="Y1103" s="97" t="str">
        <f>IFERROR(VLOOKUP($D1103,PM!$A:$H,2,FALSE),"")</f>
        <v>Adam H. Goode</v>
      </c>
      <c r="Z1103" s="98">
        <f t="shared" si="188"/>
        <v>45790</v>
      </c>
      <c r="AA1103" s="98" t="str">
        <f t="shared" si="189"/>
        <v>Tuesday</v>
      </c>
      <c r="AB1103" s="99" t="str">
        <f t="shared" si="190"/>
        <v>05/14/2025 7:32 AM</v>
      </c>
      <c r="AC1103" s="100">
        <f t="shared" si="191"/>
        <v>45791.547418981485</v>
      </c>
      <c r="AD1103" s="100" t="str">
        <f t="shared" si="192"/>
        <v>Approved On Time</v>
      </c>
      <c r="AE1103" s="101">
        <f t="shared" si="193"/>
        <v>5</v>
      </c>
      <c r="AF1103" s="124" t="str">
        <f t="shared" si="194"/>
        <v/>
      </c>
      <c r="AG1103" s="101" t="str">
        <f t="shared" si="195"/>
        <v>422 6048B - BR SDWK F P S</v>
      </c>
      <c r="AH1103" s="101" t="str">
        <f t="shared" si="196"/>
        <v>240625 - Marco Rivas</v>
      </c>
      <c r="AI1103" s="102" t="str">
        <f t="shared" si="197"/>
        <v>Ramiro Vazquez's Crew</v>
      </c>
    </row>
    <row r="1104" spans="1:35" ht="15.75" x14ac:dyDescent="0.25">
      <c r="A1104" s="153">
        <v>603359</v>
      </c>
      <c r="B1104" s="153" t="s">
        <v>1610</v>
      </c>
      <c r="C1104" s="153" t="s">
        <v>144</v>
      </c>
      <c r="D1104" s="153" t="s">
        <v>142</v>
      </c>
      <c r="E1104" s="153" t="s">
        <v>143</v>
      </c>
      <c r="F1104" s="153" t="s">
        <v>53</v>
      </c>
      <c r="G1104" s="153" t="s">
        <v>54</v>
      </c>
      <c r="H1104" s="153" t="s">
        <v>558</v>
      </c>
      <c r="I1104" s="153">
        <v>8</v>
      </c>
      <c r="J1104" s="154">
        <v>45789</v>
      </c>
      <c r="K1104" s="153" t="s">
        <v>91</v>
      </c>
      <c r="L1104" s="153"/>
      <c r="M1104" s="153"/>
      <c r="N1104" s="153"/>
      <c r="O1104" s="153" t="s">
        <v>144</v>
      </c>
      <c r="P1104" s="153" t="s">
        <v>1611</v>
      </c>
      <c r="Q1104" s="153"/>
      <c r="R1104" s="153" t="s">
        <v>50</v>
      </c>
      <c r="S1104" s="153" t="s">
        <v>137</v>
      </c>
      <c r="T1104" s="153" t="s">
        <v>1612</v>
      </c>
      <c r="U1104" s="140"/>
      <c r="V1104" s="140"/>
      <c r="W1104" s="140"/>
      <c r="X1104" s="97" t="str">
        <f t="shared" si="187"/>
        <v>2024-012 - Dallas IH 635 U-Turn Bridge</v>
      </c>
      <c r="Y1104" s="97" t="str">
        <f>IFERROR(VLOOKUP($D1104,PM!$A:$H,2,FALSE),"")</f>
        <v>Adam H. Goode</v>
      </c>
      <c r="Z1104" s="98">
        <f t="shared" si="188"/>
        <v>45789</v>
      </c>
      <c r="AA1104" s="98" t="str">
        <f t="shared" si="189"/>
        <v>Monday</v>
      </c>
      <c r="AB1104" s="99" t="str">
        <f t="shared" si="190"/>
        <v>05/13/2025 7:33 AM</v>
      </c>
      <c r="AC1104" s="100">
        <f t="shared" si="191"/>
        <v>45790.531967592593</v>
      </c>
      <c r="AD1104" s="100" t="str">
        <f t="shared" si="192"/>
        <v>Approved On Time</v>
      </c>
      <c r="AE1104" s="101">
        <f t="shared" si="193"/>
        <v>8</v>
      </c>
      <c r="AF1104" s="124" t="str">
        <f t="shared" si="194"/>
        <v/>
      </c>
      <c r="AG1104" s="101" t="str">
        <f t="shared" si="195"/>
        <v>9000 100A - PROJECT MANAGER ENGINEER</v>
      </c>
      <c r="AH1104" s="101" t="str">
        <f t="shared" si="196"/>
        <v>210069 - Jose R. Terrazas Melendez</v>
      </c>
      <c r="AI1104" s="102" t="str">
        <f t="shared" si="197"/>
        <v/>
      </c>
    </row>
    <row r="1105" spans="1:35" ht="15.75" x14ac:dyDescent="0.25">
      <c r="A1105" s="153">
        <v>603360</v>
      </c>
      <c r="B1105" s="153" t="s">
        <v>1610</v>
      </c>
      <c r="C1105" s="153" t="s">
        <v>144</v>
      </c>
      <c r="D1105" s="153" t="s">
        <v>142</v>
      </c>
      <c r="E1105" s="153" t="s">
        <v>143</v>
      </c>
      <c r="F1105" s="153" t="s">
        <v>53</v>
      </c>
      <c r="G1105" s="153" t="s">
        <v>54</v>
      </c>
      <c r="H1105" s="153" t="s">
        <v>558</v>
      </c>
      <c r="I1105" s="153">
        <v>8</v>
      </c>
      <c r="J1105" s="154">
        <v>45790</v>
      </c>
      <c r="K1105" s="153" t="s">
        <v>91</v>
      </c>
      <c r="L1105" s="153"/>
      <c r="M1105" s="153"/>
      <c r="N1105" s="153"/>
      <c r="O1105" s="153" t="s">
        <v>144</v>
      </c>
      <c r="P1105" s="153" t="s">
        <v>1611</v>
      </c>
      <c r="Q1105" s="153"/>
      <c r="R1105" s="153" t="s">
        <v>50</v>
      </c>
      <c r="S1105" s="153" t="s">
        <v>137</v>
      </c>
      <c r="T1105" s="153" t="s">
        <v>1613</v>
      </c>
      <c r="U1105" s="140"/>
      <c r="V1105" s="140"/>
      <c r="W1105" s="140"/>
      <c r="X1105" s="97" t="str">
        <f t="shared" si="187"/>
        <v>2024-012 - Dallas IH 635 U-Turn Bridge</v>
      </c>
      <c r="Y1105" s="97" t="str">
        <f>IFERROR(VLOOKUP($D1105,PM!$A:$H,2,FALSE),"")</f>
        <v>Adam H. Goode</v>
      </c>
      <c r="Z1105" s="98">
        <f t="shared" si="188"/>
        <v>45790</v>
      </c>
      <c r="AA1105" s="98" t="str">
        <f t="shared" si="189"/>
        <v>Tuesday</v>
      </c>
      <c r="AB1105" s="99" t="str">
        <f t="shared" si="190"/>
        <v>05/13/2025 7:33 AM</v>
      </c>
      <c r="AC1105" s="100">
        <f t="shared" si="191"/>
        <v>45790.531967592593</v>
      </c>
      <c r="AD1105" s="100" t="str">
        <f t="shared" si="192"/>
        <v>Approved On Time</v>
      </c>
      <c r="AE1105" s="101">
        <f t="shared" si="193"/>
        <v>8</v>
      </c>
      <c r="AF1105" s="124" t="str">
        <f t="shared" si="194"/>
        <v/>
      </c>
      <c r="AG1105" s="101" t="str">
        <f t="shared" si="195"/>
        <v>9000 100A - PROJECT MANAGER ENGINEER</v>
      </c>
      <c r="AH1105" s="101" t="str">
        <f t="shared" si="196"/>
        <v>210069 - Jose R. Terrazas Melendez</v>
      </c>
      <c r="AI1105" s="102" t="str">
        <f t="shared" si="197"/>
        <v/>
      </c>
    </row>
    <row r="1106" spans="1:35" ht="15.75" x14ac:dyDescent="0.25">
      <c r="A1106" s="153">
        <v>603361</v>
      </c>
      <c r="B1106" s="153" t="s">
        <v>1610</v>
      </c>
      <c r="C1106" s="153" t="s">
        <v>144</v>
      </c>
      <c r="D1106" s="153" t="s">
        <v>142</v>
      </c>
      <c r="E1106" s="153" t="s">
        <v>143</v>
      </c>
      <c r="F1106" s="153" t="s">
        <v>53</v>
      </c>
      <c r="G1106" s="153" t="s">
        <v>54</v>
      </c>
      <c r="H1106" s="153" t="s">
        <v>558</v>
      </c>
      <c r="I1106" s="153">
        <v>8</v>
      </c>
      <c r="J1106" s="154">
        <v>45791</v>
      </c>
      <c r="K1106" s="153" t="s">
        <v>91</v>
      </c>
      <c r="L1106" s="153"/>
      <c r="M1106" s="153"/>
      <c r="N1106" s="153"/>
      <c r="O1106" s="153" t="s">
        <v>144</v>
      </c>
      <c r="P1106" s="153" t="s">
        <v>1611</v>
      </c>
      <c r="Q1106" s="153"/>
      <c r="R1106" s="153" t="s">
        <v>50</v>
      </c>
      <c r="S1106" s="153" t="s">
        <v>137</v>
      </c>
      <c r="T1106" s="153" t="s">
        <v>1614</v>
      </c>
      <c r="U1106" s="140"/>
      <c r="V1106" s="140"/>
      <c r="W1106" s="140"/>
      <c r="X1106" s="97" t="str">
        <f t="shared" si="187"/>
        <v>2024-012 - Dallas IH 635 U-Turn Bridge</v>
      </c>
      <c r="Y1106" s="97" t="str">
        <f>IFERROR(VLOOKUP($D1106,PM!$A:$H,2,FALSE),"")</f>
        <v>Adam H. Goode</v>
      </c>
      <c r="Z1106" s="98">
        <f t="shared" si="188"/>
        <v>45791</v>
      </c>
      <c r="AA1106" s="98" t="str">
        <f t="shared" si="189"/>
        <v>Wednesday</v>
      </c>
      <c r="AB1106" s="99" t="str">
        <f t="shared" si="190"/>
        <v>05/13/2025 7:33 AM</v>
      </c>
      <c r="AC1106" s="100">
        <f t="shared" si="191"/>
        <v>45790.531967592593</v>
      </c>
      <c r="AD1106" s="100" t="str">
        <f t="shared" si="192"/>
        <v>Approved On Time</v>
      </c>
      <c r="AE1106" s="101">
        <f t="shared" si="193"/>
        <v>8</v>
      </c>
      <c r="AF1106" s="124" t="str">
        <f t="shared" si="194"/>
        <v/>
      </c>
      <c r="AG1106" s="101" t="str">
        <f t="shared" si="195"/>
        <v>9000 100A - PROJECT MANAGER ENGINEER</v>
      </c>
      <c r="AH1106" s="101" t="str">
        <f t="shared" si="196"/>
        <v>210069 - Jose R. Terrazas Melendez</v>
      </c>
      <c r="AI1106" s="102" t="str">
        <f t="shared" si="197"/>
        <v/>
      </c>
    </row>
    <row r="1107" spans="1:35" ht="15.75" x14ac:dyDescent="0.25">
      <c r="A1107" s="153">
        <v>603362</v>
      </c>
      <c r="B1107" s="153" t="s">
        <v>1610</v>
      </c>
      <c r="C1107" s="153" t="s">
        <v>144</v>
      </c>
      <c r="D1107" s="153" t="s">
        <v>142</v>
      </c>
      <c r="E1107" s="153" t="s">
        <v>143</v>
      </c>
      <c r="F1107" s="153" t="s">
        <v>53</v>
      </c>
      <c r="G1107" s="153" t="s">
        <v>54</v>
      </c>
      <c r="H1107" s="153" t="s">
        <v>558</v>
      </c>
      <c r="I1107" s="153">
        <v>8</v>
      </c>
      <c r="J1107" s="154">
        <v>45792</v>
      </c>
      <c r="K1107" s="153" t="s">
        <v>91</v>
      </c>
      <c r="L1107" s="153"/>
      <c r="M1107" s="153"/>
      <c r="N1107" s="153"/>
      <c r="O1107" s="153" t="s">
        <v>144</v>
      </c>
      <c r="P1107" s="153" t="s">
        <v>1611</v>
      </c>
      <c r="Q1107" s="153"/>
      <c r="R1107" s="153" t="s">
        <v>50</v>
      </c>
      <c r="S1107" s="153" t="s">
        <v>137</v>
      </c>
      <c r="T1107" s="153" t="s">
        <v>1615</v>
      </c>
      <c r="U1107" s="140"/>
      <c r="V1107" s="140"/>
      <c r="W1107" s="140"/>
      <c r="X1107" s="97" t="str">
        <f t="shared" si="187"/>
        <v>2024-012 - Dallas IH 635 U-Turn Bridge</v>
      </c>
      <c r="Y1107" s="97" t="str">
        <f>IFERROR(VLOOKUP($D1107,PM!$A:$H,2,FALSE),"")</f>
        <v>Adam H. Goode</v>
      </c>
      <c r="Z1107" s="98">
        <f t="shared" si="188"/>
        <v>45792</v>
      </c>
      <c r="AA1107" s="98" t="str">
        <f t="shared" si="189"/>
        <v>Thursday</v>
      </c>
      <c r="AB1107" s="99" t="str">
        <f t="shared" si="190"/>
        <v>05/13/2025 7:33 AM</v>
      </c>
      <c r="AC1107" s="100">
        <f t="shared" si="191"/>
        <v>45790.531967592593</v>
      </c>
      <c r="AD1107" s="100" t="str">
        <f t="shared" si="192"/>
        <v>Approved On Time</v>
      </c>
      <c r="AE1107" s="101">
        <f t="shared" si="193"/>
        <v>8</v>
      </c>
      <c r="AF1107" s="124" t="str">
        <f t="shared" si="194"/>
        <v/>
      </c>
      <c r="AG1107" s="101" t="str">
        <f t="shared" si="195"/>
        <v>9000 100A - PROJECT MANAGER ENGINEER</v>
      </c>
      <c r="AH1107" s="101" t="str">
        <f t="shared" si="196"/>
        <v>210069 - Jose R. Terrazas Melendez</v>
      </c>
      <c r="AI1107" s="102" t="str">
        <f t="shared" si="197"/>
        <v/>
      </c>
    </row>
    <row r="1108" spans="1:35" ht="15.75" x14ac:dyDescent="0.25">
      <c r="A1108" s="153">
        <v>603363</v>
      </c>
      <c r="B1108" s="153" t="s">
        <v>1610</v>
      </c>
      <c r="C1108" s="153" t="s">
        <v>144</v>
      </c>
      <c r="D1108" s="153" t="s">
        <v>142</v>
      </c>
      <c r="E1108" s="153" t="s">
        <v>143</v>
      </c>
      <c r="F1108" s="153" t="s">
        <v>53</v>
      </c>
      <c r="G1108" s="153" t="s">
        <v>54</v>
      </c>
      <c r="H1108" s="153" t="s">
        <v>558</v>
      </c>
      <c r="I1108" s="153">
        <v>8</v>
      </c>
      <c r="J1108" s="154">
        <v>45793</v>
      </c>
      <c r="K1108" s="153" t="s">
        <v>91</v>
      </c>
      <c r="L1108" s="153"/>
      <c r="M1108" s="153"/>
      <c r="N1108" s="153"/>
      <c r="O1108" s="153" t="s">
        <v>144</v>
      </c>
      <c r="P1108" s="153" t="s">
        <v>1611</v>
      </c>
      <c r="Q1108" s="153"/>
      <c r="R1108" s="153" t="s">
        <v>50</v>
      </c>
      <c r="S1108" s="153" t="s">
        <v>137</v>
      </c>
      <c r="T1108" s="153" t="s">
        <v>1616</v>
      </c>
      <c r="U1108" s="140"/>
      <c r="V1108" s="140"/>
      <c r="W1108" s="140"/>
      <c r="X1108" s="97" t="str">
        <f t="shared" si="187"/>
        <v>2024-012 - Dallas IH 635 U-Turn Bridge</v>
      </c>
      <c r="Y1108" s="97" t="str">
        <f>IFERROR(VLOOKUP($D1108,PM!$A:$H,2,FALSE),"")</f>
        <v>Adam H. Goode</v>
      </c>
      <c r="Z1108" s="98">
        <f t="shared" si="188"/>
        <v>45793</v>
      </c>
      <c r="AA1108" s="98" t="str">
        <f t="shared" si="189"/>
        <v>Friday</v>
      </c>
      <c r="AB1108" s="99" t="str">
        <f t="shared" si="190"/>
        <v>05/13/2025 7:33 AM</v>
      </c>
      <c r="AC1108" s="100">
        <f t="shared" si="191"/>
        <v>45790.531967592593</v>
      </c>
      <c r="AD1108" s="100" t="str">
        <f t="shared" si="192"/>
        <v>Approved On Time</v>
      </c>
      <c r="AE1108" s="101">
        <f t="shared" si="193"/>
        <v>8</v>
      </c>
      <c r="AF1108" s="124" t="str">
        <f t="shared" si="194"/>
        <v/>
      </c>
      <c r="AG1108" s="101" t="str">
        <f t="shared" si="195"/>
        <v>9000 100A - PROJECT MANAGER ENGINEER</v>
      </c>
      <c r="AH1108" s="101" t="str">
        <f t="shared" si="196"/>
        <v>210069 - Jose R. Terrazas Melendez</v>
      </c>
      <c r="AI1108" s="102" t="str">
        <f t="shared" si="197"/>
        <v/>
      </c>
    </row>
    <row r="1109" spans="1:35" ht="15.75" x14ac:dyDescent="0.25">
      <c r="A1109" s="153">
        <v>603365</v>
      </c>
      <c r="B1109" s="153" t="s">
        <v>778</v>
      </c>
      <c r="C1109" s="153" t="s">
        <v>779</v>
      </c>
      <c r="D1109" s="153" t="s">
        <v>142</v>
      </c>
      <c r="E1109" s="153" t="s">
        <v>143</v>
      </c>
      <c r="F1109" s="153" t="s">
        <v>1282</v>
      </c>
      <c r="G1109" s="153" t="s">
        <v>1283</v>
      </c>
      <c r="H1109" s="153" t="s">
        <v>558</v>
      </c>
      <c r="I1109" s="153">
        <v>5</v>
      </c>
      <c r="J1109" s="154">
        <v>45789</v>
      </c>
      <c r="K1109" s="153" t="s">
        <v>91</v>
      </c>
      <c r="L1109" s="153"/>
      <c r="M1109" s="153" t="s">
        <v>627</v>
      </c>
      <c r="N1109" s="153" t="s">
        <v>49</v>
      </c>
      <c r="O1109" s="153" t="s">
        <v>144</v>
      </c>
      <c r="P1109" s="153" t="s">
        <v>1617</v>
      </c>
      <c r="Q1109" s="153"/>
      <c r="R1109" s="153" t="s">
        <v>50</v>
      </c>
      <c r="S1109" s="153" t="s">
        <v>137</v>
      </c>
      <c r="T1109" s="153" t="s">
        <v>1618</v>
      </c>
      <c r="U1109" s="140"/>
      <c r="V1109" s="140"/>
      <c r="W1109" s="140"/>
      <c r="X1109" s="97" t="str">
        <f t="shared" si="187"/>
        <v>2024-012 - Dallas IH 635 U-Turn Bridge</v>
      </c>
      <c r="Y1109" s="97" t="str">
        <f>IFERROR(VLOOKUP($D1109,PM!$A:$H,2,FALSE),"")</f>
        <v>Adam H. Goode</v>
      </c>
      <c r="Z1109" s="98">
        <f t="shared" si="188"/>
        <v>45789</v>
      </c>
      <c r="AA1109" s="98" t="str">
        <f t="shared" si="189"/>
        <v>Monday</v>
      </c>
      <c r="AB1109" s="99" t="str">
        <f t="shared" si="190"/>
        <v>05/13/2025 7:39 AM</v>
      </c>
      <c r="AC1109" s="100">
        <f t="shared" si="191"/>
        <v>45790.531319444446</v>
      </c>
      <c r="AD1109" s="100" t="str">
        <f t="shared" si="192"/>
        <v>Approved On Time</v>
      </c>
      <c r="AE1109" s="101">
        <f t="shared" si="193"/>
        <v>5</v>
      </c>
      <c r="AF1109" s="124" t="str">
        <f t="shared" si="194"/>
        <v/>
      </c>
      <c r="AG1109" s="101" t="str">
        <f t="shared" si="195"/>
        <v>451 6032D - RET C221 Dowel</v>
      </c>
      <c r="AH1109" s="101" t="str">
        <f t="shared" si="196"/>
        <v>240755 - Armando D. Reyes</v>
      </c>
      <c r="AI1109" s="102" t="str">
        <f t="shared" si="197"/>
        <v>Ramiro Vazquez's Crew</v>
      </c>
    </row>
    <row r="1110" spans="1:35" ht="15.75" x14ac:dyDescent="0.25">
      <c r="A1110" s="153">
        <v>603368</v>
      </c>
      <c r="B1110" s="153" t="s">
        <v>837</v>
      </c>
      <c r="C1110" s="153" t="s">
        <v>836</v>
      </c>
      <c r="D1110" s="153" t="s">
        <v>142</v>
      </c>
      <c r="E1110" s="153" t="s">
        <v>143</v>
      </c>
      <c r="F1110" s="153" t="s">
        <v>1282</v>
      </c>
      <c r="G1110" s="153" t="s">
        <v>1283</v>
      </c>
      <c r="H1110" s="153" t="s">
        <v>558</v>
      </c>
      <c r="I1110" s="153">
        <v>4</v>
      </c>
      <c r="J1110" s="154">
        <v>45789</v>
      </c>
      <c r="K1110" s="153" t="s">
        <v>91</v>
      </c>
      <c r="L1110" s="153"/>
      <c r="M1110" s="153" t="s">
        <v>627</v>
      </c>
      <c r="N1110" s="153" t="s">
        <v>49</v>
      </c>
      <c r="O1110" s="153" t="s">
        <v>144</v>
      </c>
      <c r="P1110" s="153" t="s">
        <v>1617</v>
      </c>
      <c r="Q1110" s="153"/>
      <c r="R1110" s="153" t="s">
        <v>50</v>
      </c>
      <c r="S1110" s="153" t="s">
        <v>137</v>
      </c>
      <c r="T1110" s="153" t="s">
        <v>1619</v>
      </c>
      <c r="U1110" s="140"/>
      <c r="V1110" s="140"/>
      <c r="W1110" s="140"/>
      <c r="X1110" s="97" t="str">
        <f t="shared" si="187"/>
        <v>2024-012 - Dallas IH 635 U-Turn Bridge</v>
      </c>
      <c r="Y1110" s="97" t="str">
        <f>IFERROR(VLOOKUP($D1110,PM!$A:$H,2,FALSE),"")</f>
        <v>Adam H. Goode</v>
      </c>
      <c r="Z1110" s="98">
        <f t="shared" si="188"/>
        <v>45789</v>
      </c>
      <c r="AA1110" s="98" t="str">
        <f t="shared" si="189"/>
        <v>Monday</v>
      </c>
      <c r="AB1110" s="99" t="str">
        <f t="shared" si="190"/>
        <v>05/13/2025 7:39 AM</v>
      </c>
      <c r="AC1110" s="100">
        <f t="shared" si="191"/>
        <v>45790.531412037039</v>
      </c>
      <c r="AD1110" s="100" t="str">
        <f t="shared" si="192"/>
        <v>Approved On Time</v>
      </c>
      <c r="AE1110" s="101">
        <f t="shared" si="193"/>
        <v>4</v>
      </c>
      <c r="AF1110" s="124" t="str">
        <f t="shared" si="194"/>
        <v/>
      </c>
      <c r="AG1110" s="101" t="str">
        <f t="shared" si="195"/>
        <v>451 6032D - RET C221 Dowel</v>
      </c>
      <c r="AH1110" s="101" t="str">
        <f t="shared" si="196"/>
        <v>240624 - Ramiro Vazquez De La Cruz</v>
      </c>
      <c r="AI1110" s="102" t="str">
        <f t="shared" si="197"/>
        <v>Ramiro Vazquez's Crew</v>
      </c>
    </row>
    <row r="1111" spans="1:35" ht="15.75" x14ac:dyDescent="0.25">
      <c r="A1111" s="153">
        <v>603366</v>
      </c>
      <c r="B1111" s="153" t="s">
        <v>1105</v>
      </c>
      <c r="C1111" s="153" t="s">
        <v>1106</v>
      </c>
      <c r="D1111" s="153" t="s">
        <v>142</v>
      </c>
      <c r="E1111" s="153" t="s">
        <v>143</v>
      </c>
      <c r="F1111" s="153" t="s">
        <v>1282</v>
      </c>
      <c r="G1111" s="153" t="s">
        <v>1283</v>
      </c>
      <c r="H1111" s="153" t="s">
        <v>558</v>
      </c>
      <c r="I1111" s="153">
        <v>6</v>
      </c>
      <c r="J1111" s="154">
        <v>45789</v>
      </c>
      <c r="K1111" s="153" t="s">
        <v>91</v>
      </c>
      <c r="L1111" s="153"/>
      <c r="M1111" s="153" t="s">
        <v>627</v>
      </c>
      <c r="N1111" s="153" t="s">
        <v>49</v>
      </c>
      <c r="O1111" s="153" t="s">
        <v>144</v>
      </c>
      <c r="P1111" s="153" t="s">
        <v>1617</v>
      </c>
      <c r="Q1111" s="153"/>
      <c r="R1111" s="153" t="s">
        <v>50</v>
      </c>
      <c r="S1111" s="153" t="s">
        <v>137</v>
      </c>
      <c r="T1111" s="153" t="s">
        <v>1620</v>
      </c>
      <c r="U1111" s="140"/>
      <c r="V1111" s="140"/>
      <c r="W1111" s="140"/>
      <c r="X1111" s="97" t="str">
        <f t="shared" si="187"/>
        <v>2024-012 - Dallas IH 635 U-Turn Bridge</v>
      </c>
      <c r="Y1111" s="97" t="str">
        <f>IFERROR(VLOOKUP($D1111,PM!$A:$H,2,FALSE),"")</f>
        <v>Adam H. Goode</v>
      </c>
      <c r="Z1111" s="98">
        <f t="shared" si="188"/>
        <v>45789</v>
      </c>
      <c r="AA1111" s="98" t="str">
        <f t="shared" si="189"/>
        <v>Monday</v>
      </c>
      <c r="AB1111" s="99" t="str">
        <f t="shared" si="190"/>
        <v>05/13/2025 7:39 AM</v>
      </c>
      <c r="AC1111" s="100">
        <f t="shared" si="191"/>
        <v>45790.531354166669</v>
      </c>
      <c r="AD1111" s="100" t="str">
        <f t="shared" si="192"/>
        <v>Approved On Time</v>
      </c>
      <c r="AE1111" s="101">
        <f t="shared" si="193"/>
        <v>6</v>
      </c>
      <c r="AF1111" s="124" t="str">
        <f t="shared" si="194"/>
        <v/>
      </c>
      <c r="AG1111" s="101" t="str">
        <f t="shared" si="195"/>
        <v>451 6032D - RET C221 Dowel</v>
      </c>
      <c r="AH1111" s="101" t="str">
        <f t="shared" si="196"/>
        <v>240694 - Jesus A. Quiroga</v>
      </c>
      <c r="AI1111" s="102" t="str">
        <f t="shared" si="197"/>
        <v>Ramiro Vazquez's Crew</v>
      </c>
    </row>
    <row r="1112" spans="1:35" ht="15.75" x14ac:dyDescent="0.25">
      <c r="A1112" s="153">
        <v>603367</v>
      </c>
      <c r="B1112" s="153" t="s">
        <v>1107</v>
      </c>
      <c r="C1112" s="153" t="s">
        <v>1108</v>
      </c>
      <c r="D1112" s="153" t="s">
        <v>142</v>
      </c>
      <c r="E1112" s="153" t="s">
        <v>143</v>
      </c>
      <c r="F1112" s="153" t="s">
        <v>1282</v>
      </c>
      <c r="G1112" s="153" t="s">
        <v>1283</v>
      </c>
      <c r="H1112" s="153" t="s">
        <v>558</v>
      </c>
      <c r="I1112" s="153">
        <v>8</v>
      </c>
      <c r="J1112" s="154">
        <v>45789</v>
      </c>
      <c r="K1112" s="153" t="s">
        <v>91</v>
      </c>
      <c r="L1112" s="153"/>
      <c r="M1112" s="153" t="s">
        <v>627</v>
      </c>
      <c r="N1112" s="153" t="s">
        <v>49</v>
      </c>
      <c r="O1112" s="153" t="s">
        <v>144</v>
      </c>
      <c r="P1112" s="153" t="s">
        <v>1617</v>
      </c>
      <c r="Q1112" s="153"/>
      <c r="R1112" s="153" t="s">
        <v>50</v>
      </c>
      <c r="S1112" s="153" t="s">
        <v>137</v>
      </c>
      <c r="T1112" s="153" t="s">
        <v>1621</v>
      </c>
      <c r="U1112" s="140"/>
      <c r="V1112" s="140"/>
      <c r="W1112" s="140"/>
      <c r="X1112" s="97" t="str">
        <f t="shared" si="187"/>
        <v>2024-012 - Dallas IH 635 U-Turn Bridge</v>
      </c>
      <c r="Y1112" s="97" t="str">
        <f>IFERROR(VLOOKUP($D1112,PM!$A:$H,2,FALSE),"")</f>
        <v>Adam H. Goode</v>
      </c>
      <c r="Z1112" s="98">
        <f t="shared" si="188"/>
        <v>45789</v>
      </c>
      <c r="AA1112" s="98" t="str">
        <f t="shared" si="189"/>
        <v>Monday</v>
      </c>
      <c r="AB1112" s="99" t="str">
        <f t="shared" si="190"/>
        <v>05/13/2025 7:39 AM</v>
      </c>
      <c r="AC1112" s="100">
        <f t="shared" si="191"/>
        <v>45790.531377314815</v>
      </c>
      <c r="AD1112" s="100" t="str">
        <f t="shared" si="192"/>
        <v>Approved On Time</v>
      </c>
      <c r="AE1112" s="101">
        <f t="shared" si="193"/>
        <v>8</v>
      </c>
      <c r="AF1112" s="124" t="str">
        <f t="shared" si="194"/>
        <v/>
      </c>
      <c r="AG1112" s="101" t="str">
        <f t="shared" si="195"/>
        <v>451 6032D - RET C221 Dowel</v>
      </c>
      <c r="AH1112" s="101" t="str">
        <f t="shared" si="196"/>
        <v>240625 - Marco Rivas</v>
      </c>
      <c r="AI1112" s="102" t="str">
        <f t="shared" si="197"/>
        <v>Ramiro Vazquez's Crew</v>
      </c>
    </row>
    <row r="1113" spans="1:35" ht="15.75" x14ac:dyDescent="0.25">
      <c r="A1113" s="153">
        <v>603472</v>
      </c>
      <c r="B1113" s="153" t="s">
        <v>2091</v>
      </c>
      <c r="C1113" s="153" t="s">
        <v>140</v>
      </c>
      <c r="D1113" s="153" t="s">
        <v>138</v>
      </c>
      <c r="E1113" s="153" t="s">
        <v>139</v>
      </c>
      <c r="F1113" s="153" t="s">
        <v>53</v>
      </c>
      <c r="G1113" s="153" t="s">
        <v>54</v>
      </c>
      <c r="H1113" s="153" t="s">
        <v>558</v>
      </c>
      <c r="I1113" s="153">
        <v>8</v>
      </c>
      <c r="J1113" s="154">
        <v>45793</v>
      </c>
      <c r="K1113" s="153" t="s">
        <v>91</v>
      </c>
      <c r="L1113" s="153"/>
      <c r="M1113" s="153"/>
      <c r="N1113" s="153"/>
      <c r="O1113" s="153" t="s">
        <v>140</v>
      </c>
      <c r="P1113" s="153" t="s">
        <v>2092</v>
      </c>
      <c r="Q1113" s="153"/>
      <c r="R1113" s="153" t="s">
        <v>50</v>
      </c>
      <c r="S1113" s="153" t="s">
        <v>140</v>
      </c>
      <c r="T1113" s="153" t="s">
        <v>2093</v>
      </c>
      <c r="U1113" s="140"/>
      <c r="V1113" s="140"/>
      <c r="W1113" s="140"/>
      <c r="X1113" s="97" t="str">
        <f t="shared" si="187"/>
        <v>2023-034 - Dallas IH 45 Bridge Maintenanc</v>
      </c>
      <c r="Y1113" s="97" t="str">
        <f>IFERROR(VLOOKUP($D1113,PM!$A:$H,2,FALSE),"")</f>
        <v>Eric Giebelhaus</v>
      </c>
      <c r="Z1113" s="98">
        <f t="shared" si="188"/>
        <v>45793</v>
      </c>
      <c r="AA1113" s="98" t="str">
        <f t="shared" si="189"/>
        <v>Friday</v>
      </c>
      <c r="AB1113" s="99" t="str">
        <f t="shared" si="190"/>
        <v>05/13/2025 1:35 PM</v>
      </c>
      <c r="AC1113" s="100">
        <f t="shared" si="191"/>
        <v>45790.774895833332</v>
      </c>
      <c r="AD1113" s="100" t="str">
        <f t="shared" si="192"/>
        <v>Approved On Time</v>
      </c>
      <c r="AE1113" s="101">
        <f t="shared" si="193"/>
        <v>8</v>
      </c>
      <c r="AF1113" s="124" t="str">
        <f t="shared" si="194"/>
        <v/>
      </c>
      <c r="AG1113" s="101" t="str">
        <f t="shared" si="195"/>
        <v>9000 100A - PROJECT MANAGER ENGINEER</v>
      </c>
      <c r="AH1113" s="101" t="str">
        <f t="shared" si="196"/>
        <v>210088 - Eric Giebelhaus</v>
      </c>
      <c r="AI1113" s="102" t="str">
        <f t="shared" si="197"/>
        <v/>
      </c>
    </row>
    <row r="1114" spans="1:35" ht="15.75" x14ac:dyDescent="0.25">
      <c r="A1114" s="153">
        <v>603468</v>
      </c>
      <c r="B1114" s="153" t="s">
        <v>2091</v>
      </c>
      <c r="C1114" s="153" t="s">
        <v>140</v>
      </c>
      <c r="D1114" s="153" t="s">
        <v>73</v>
      </c>
      <c r="E1114" s="153" t="s">
        <v>1009</v>
      </c>
      <c r="F1114" s="153" t="s">
        <v>53</v>
      </c>
      <c r="G1114" s="153" t="s">
        <v>54</v>
      </c>
      <c r="H1114" s="153" t="s">
        <v>558</v>
      </c>
      <c r="I1114" s="153">
        <v>8</v>
      </c>
      <c r="J1114" s="154">
        <v>45789</v>
      </c>
      <c r="K1114" s="153" t="s">
        <v>91</v>
      </c>
      <c r="L1114" s="153"/>
      <c r="M1114" s="153"/>
      <c r="N1114" s="153"/>
      <c r="O1114" s="153" t="s">
        <v>140</v>
      </c>
      <c r="P1114" s="153" t="s">
        <v>2092</v>
      </c>
      <c r="Q1114" s="153"/>
      <c r="R1114" s="153" t="s">
        <v>50</v>
      </c>
      <c r="S1114" s="153" t="s">
        <v>140</v>
      </c>
      <c r="T1114" s="153" t="s">
        <v>2094</v>
      </c>
      <c r="U1114" s="140"/>
      <c r="V1114" s="140"/>
      <c r="W1114" s="140"/>
      <c r="X1114" s="97" t="str">
        <f t="shared" si="187"/>
        <v>2023-032 - IH-345 BRIDGE REHABILITATION</v>
      </c>
      <c r="Y1114" s="97" t="str">
        <f>IFERROR(VLOOKUP($D1114,PM!$A:$H,2,FALSE),"")</f>
        <v>Eric Giebelhaus</v>
      </c>
      <c r="Z1114" s="98">
        <f t="shared" si="188"/>
        <v>45789</v>
      </c>
      <c r="AA1114" s="98" t="str">
        <f t="shared" si="189"/>
        <v>Monday</v>
      </c>
      <c r="AB1114" s="99" t="str">
        <f t="shared" si="190"/>
        <v>05/13/2025 1:35 PM</v>
      </c>
      <c r="AC1114" s="100">
        <f t="shared" si="191"/>
        <v>45790.775173611109</v>
      </c>
      <c r="AD1114" s="100" t="str">
        <f t="shared" si="192"/>
        <v>Approved On Time</v>
      </c>
      <c r="AE1114" s="101">
        <f t="shared" si="193"/>
        <v>8</v>
      </c>
      <c r="AF1114" s="124" t="str">
        <f t="shared" si="194"/>
        <v/>
      </c>
      <c r="AG1114" s="101" t="str">
        <f t="shared" si="195"/>
        <v>9000 100A - PROJECT MANAGER ENGINEER</v>
      </c>
      <c r="AH1114" s="101" t="str">
        <f t="shared" si="196"/>
        <v>210088 - Eric Giebelhaus</v>
      </c>
      <c r="AI1114" s="102" t="str">
        <f t="shared" si="197"/>
        <v/>
      </c>
    </row>
    <row r="1115" spans="1:35" ht="15.75" x14ac:dyDescent="0.25">
      <c r="A1115" s="153">
        <v>603469</v>
      </c>
      <c r="B1115" s="153" t="s">
        <v>2091</v>
      </c>
      <c r="C1115" s="153" t="s">
        <v>140</v>
      </c>
      <c r="D1115" s="153" t="s">
        <v>73</v>
      </c>
      <c r="E1115" s="153" t="s">
        <v>1009</v>
      </c>
      <c r="F1115" s="153" t="s">
        <v>53</v>
      </c>
      <c r="G1115" s="153" t="s">
        <v>54</v>
      </c>
      <c r="H1115" s="153" t="s">
        <v>558</v>
      </c>
      <c r="I1115" s="153">
        <v>8</v>
      </c>
      <c r="J1115" s="154">
        <v>45790</v>
      </c>
      <c r="K1115" s="153" t="s">
        <v>91</v>
      </c>
      <c r="L1115" s="153"/>
      <c r="M1115" s="153"/>
      <c r="N1115" s="153"/>
      <c r="O1115" s="153" t="s">
        <v>140</v>
      </c>
      <c r="P1115" s="153" t="s">
        <v>2092</v>
      </c>
      <c r="Q1115" s="153"/>
      <c r="R1115" s="153" t="s">
        <v>50</v>
      </c>
      <c r="S1115" s="153" t="s">
        <v>140</v>
      </c>
      <c r="T1115" s="153" t="s">
        <v>2095</v>
      </c>
      <c r="U1115" s="140"/>
      <c r="V1115" s="140"/>
      <c r="W1115" s="140"/>
      <c r="X1115" s="97" t="str">
        <f t="shared" si="187"/>
        <v>2023-032 - IH-345 BRIDGE REHABILITATION</v>
      </c>
      <c r="Y1115" s="97" t="str">
        <f>IFERROR(VLOOKUP($D1115,PM!$A:$H,2,FALSE),"")</f>
        <v>Eric Giebelhaus</v>
      </c>
      <c r="Z1115" s="98">
        <f t="shared" si="188"/>
        <v>45790</v>
      </c>
      <c r="AA1115" s="98" t="str">
        <f t="shared" si="189"/>
        <v>Tuesday</v>
      </c>
      <c r="AB1115" s="99" t="str">
        <f t="shared" si="190"/>
        <v>05/13/2025 1:35 PM</v>
      </c>
      <c r="AC1115" s="100">
        <f t="shared" si="191"/>
        <v>45790.775173611109</v>
      </c>
      <c r="AD1115" s="100" t="str">
        <f t="shared" si="192"/>
        <v>Approved On Time</v>
      </c>
      <c r="AE1115" s="101">
        <f t="shared" si="193"/>
        <v>8</v>
      </c>
      <c r="AF1115" s="124" t="str">
        <f t="shared" si="194"/>
        <v/>
      </c>
      <c r="AG1115" s="101" t="str">
        <f t="shared" si="195"/>
        <v>9000 100A - PROJECT MANAGER ENGINEER</v>
      </c>
      <c r="AH1115" s="101" t="str">
        <f t="shared" si="196"/>
        <v>210088 - Eric Giebelhaus</v>
      </c>
      <c r="AI1115" s="102" t="str">
        <f t="shared" si="197"/>
        <v/>
      </c>
    </row>
    <row r="1116" spans="1:35" ht="15.75" x14ac:dyDescent="0.25">
      <c r="A1116" s="153">
        <v>603470</v>
      </c>
      <c r="B1116" s="153" t="s">
        <v>2091</v>
      </c>
      <c r="C1116" s="153" t="s">
        <v>140</v>
      </c>
      <c r="D1116" s="153" t="s">
        <v>73</v>
      </c>
      <c r="E1116" s="153" t="s">
        <v>1009</v>
      </c>
      <c r="F1116" s="153" t="s">
        <v>53</v>
      </c>
      <c r="G1116" s="153" t="s">
        <v>54</v>
      </c>
      <c r="H1116" s="153" t="s">
        <v>558</v>
      </c>
      <c r="I1116" s="153">
        <v>8</v>
      </c>
      <c r="J1116" s="154">
        <v>45791</v>
      </c>
      <c r="K1116" s="153" t="s">
        <v>91</v>
      </c>
      <c r="L1116" s="153"/>
      <c r="M1116" s="153"/>
      <c r="N1116" s="153"/>
      <c r="O1116" s="153" t="s">
        <v>140</v>
      </c>
      <c r="P1116" s="153" t="s">
        <v>2092</v>
      </c>
      <c r="Q1116" s="153"/>
      <c r="R1116" s="153" t="s">
        <v>50</v>
      </c>
      <c r="S1116" s="153" t="s">
        <v>140</v>
      </c>
      <c r="T1116" s="153" t="s">
        <v>2096</v>
      </c>
      <c r="U1116" s="140"/>
      <c r="V1116" s="140"/>
      <c r="W1116" s="140"/>
      <c r="X1116" s="97" t="str">
        <f t="shared" si="187"/>
        <v>2023-032 - IH-345 BRIDGE REHABILITATION</v>
      </c>
      <c r="Y1116" s="97" t="str">
        <f>IFERROR(VLOOKUP($D1116,PM!$A:$H,2,FALSE),"")</f>
        <v>Eric Giebelhaus</v>
      </c>
      <c r="Z1116" s="98">
        <f t="shared" si="188"/>
        <v>45791</v>
      </c>
      <c r="AA1116" s="98" t="str">
        <f t="shared" si="189"/>
        <v>Wednesday</v>
      </c>
      <c r="AB1116" s="99" t="str">
        <f t="shared" si="190"/>
        <v>05/13/2025 1:35 PM</v>
      </c>
      <c r="AC1116" s="100">
        <f t="shared" si="191"/>
        <v>45790.775173611109</v>
      </c>
      <c r="AD1116" s="100" t="str">
        <f t="shared" si="192"/>
        <v>Approved On Time</v>
      </c>
      <c r="AE1116" s="101">
        <f t="shared" si="193"/>
        <v>8</v>
      </c>
      <c r="AF1116" s="124" t="str">
        <f t="shared" si="194"/>
        <v/>
      </c>
      <c r="AG1116" s="101" t="str">
        <f t="shared" si="195"/>
        <v>9000 100A - PROJECT MANAGER ENGINEER</v>
      </c>
      <c r="AH1116" s="101" t="str">
        <f t="shared" si="196"/>
        <v>210088 - Eric Giebelhaus</v>
      </c>
      <c r="AI1116" s="102" t="str">
        <f t="shared" si="197"/>
        <v/>
      </c>
    </row>
    <row r="1117" spans="1:35" ht="15.75" x14ac:dyDescent="0.25">
      <c r="A1117" s="153">
        <v>603471</v>
      </c>
      <c r="B1117" s="153" t="s">
        <v>2091</v>
      </c>
      <c r="C1117" s="153" t="s">
        <v>140</v>
      </c>
      <c r="D1117" s="153" t="s">
        <v>73</v>
      </c>
      <c r="E1117" s="153" t="s">
        <v>1009</v>
      </c>
      <c r="F1117" s="153" t="s">
        <v>53</v>
      </c>
      <c r="G1117" s="153" t="s">
        <v>54</v>
      </c>
      <c r="H1117" s="153" t="s">
        <v>558</v>
      </c>
      <c r="I1117" s="153">
        <v>8</v>
      </c>
      <c r="J1117" s="154">
        <v>45792</v>
      </c>
      <c r="K1117" s="153" t="s">
        <v>91</v>
      </c>
      <c r="L1117" s="153"/>
      <c r="M1117" s="153"/>
      <c r="N1117" s="153"/>
      <c r="O1117" s="153" t="s">
        <v>140</v>
      </c>
      <c r="P1117" s="153" t="s">
        <v>2092</v>
      </c>
      <c r="Q1117" s="153"/>
      <c r="R1117" s="153" t="s">
        <v>50</v>
      </c>
      <c r="S1117" s="153" t="s">
        <v>140</v>
      </c>
      <c r="T1117" s="153" t="s">
        <v>2097</v>
      </c>
      <c r="U1117" s="140"/>
      <c r="V1117" s="140"/>
      <c r="W1117" s="140"/>
      <c r="X1117" s="97" t="str">
        <f t="shared" si="187"/>
        <v>2023-032 - IH-345 BRIDGE REHABILITATION</v>
      </c>
      <c r="Y1117" s="97" t="str">
        <f>IFERROR(VLOOKUP($D1117,PM!$A:$H,2,FALSE),"")</f>
        <v>Eric Giebelhaus</v>
      </c>
      <c r="Z1117" s="98">
        <f t="shared" si="188"/>
        <v>45792</v>
      </c>
      <c r="AA1117" s="98" t="str">
        <f t="shared" si="189"/>
        <v>Thursday</v>
      </c>
      <c r="AB1117" s="99" t="str">
        <f t="shared" si="190"/>
        <v>05/13/2025 1:35 PM</v>
      </c>
      <c r="AC1117" s="100">
        <f t="shared" si="191"/>
        <v>45790.775173611109</v>
      </c>
      <c r="AD1117" s="100" t="str">
        <f t="shared" si="192"/>
        <v>Approved On Time</v>
      </c>
      <c r="AE1117" s="101">
        <f t="shared" si="193"/>
        <v>8</v>
      </c>
      <c r="AF1117" s="124" t="str">
        <f t="shared" si="194"/>
        <v/>
      </c>
      <c r="AG1117" s="101" t="str">
        <f t="shared" si="195"/>
        <v>9000 100A - PROJECT MANAGER ENGINEER</v>
      </c>
      <c r="AH1117" s="101" t="str">
        <f t="shared" si="196"/>
        <v>210088 - Eric Giebelhaus</v>
      </c>
      <c r="AI1117" s="102" t="str">
        <f t="shared" si="197"/>
        <v/>
      </c>
    </row>
    <row r="1118" spans="1:35" ht="15.75" x14ac:dyDescent="0.25">
      <c r="A1118" s="153">
        <v>603027</v>
      </c>
      <c r="B1118" s="153" t="s">
        <v>1036</v>
      </c>
      <c r="C1118" s="153" t="s">
        <v>1037</v>
      </c>
      <c r="D1118" s="153" t="s">
        <v>138</v>
      </c>
      <c r="E1118" s="153" t="s">
        <v>139</v>
      </c>
      <c r="F1118" s="153" t="s">
        <v>1194</v>
      </c>
      <c r="G1118" s="153" t="s">
        <v>1195</v>
      </c>
      <c r="H1118" s="153" t="s">
        <v>558</v>
      </c>
      <c r="I1118" s="153">
        <v>13</v>
      </c>
      <c r="J1118" s="154">
        <v>45789</v>
      </c>
      <c r="K1118" s="153" t="s">
        <v>91</v>
      </c>
      <c r="L1118" s="153"/>
      <c r="M1118" s="153" t="s">
        <v>1034</v>
      </c>
      <c r="N1118" s="153" t="s">
        <v>49</v>
      </c>
      <c r="O1118" s="153" t="s">
        <v>140</v>
      </c>
      <c r="P1118" s="153" t="s">
        <v>1367</v>
      </c>
      <c r="Q1118" s="153"/>
      <c r="R1118" s="153" t="s">
        <v>50</v>
      </c>
      <c r="S1118" s="153" t="s">
        <v>140</v>
      </c>
      <c r="T1118" s="153" t="s">
        <v>1380</v>
      </c>
      <c r="U1118" s="140"/>
      <c r="V1118" s="140"/>
      <c r="W1118" s="140"/>
      <c r="X1118" s="97" t="str">
        <f t="shared" si="187"/>
        <v>2023-034 - Dallas IH 45 Bridge Maintenanc</v>
      </c>
      <c r="Y1118" s="97" t="str">
        <f>IFERROR(VLOOKUP($D1118,PM!$A:$H,2,FALSE),"")</f>
        <v>Eric Giebelhaus</v>
      </c>
      <c r="Z1118" s="98">
        <f t="shared" si="188"/>
        <v>45789</v>
      </c>
      <c r="AA1118" s="98" t="str">
        <f t="shared" si="189"/>
        <v>Monday</v>
      </c>
      <c r="AB1118" s="99" t="str">
        <f t="shared" si="190"/>
        <v>05/12/2025 11:23 AM</v>
      </c>
      <c r="AC1118" s="100">
        <f t="shared" si="191"/>
        <v>45789.684895833336</v>
      </c>
      <c r="AD1118" s="100" t="str">
        <f t="shared" si="192"/>
        <v>Approved On Time</v>
      </c>
      <c r="AE1118" s="101">
        <f t="shared" si="193"/>
        <v>13</v>
      </c>
      <c r="AF1118" s="124" t="str">
        <f t="shared" si="194"/>
        <v/>
      </c>
      <c r="AG1118" s="101" t="str">
        <f t="shared" si="195"/>
        <v>439 6017B - CO Inst Rem Machine Railing</v>
      </c>
      <c r="AH1118" s="101" t="str">
        <f t="shared" si="196"/>
        <v>240161 - Reynaldo M. Smith Jr</v>
      </c>
      <c r="AI1118" s="102" t="str">
        <f t="shared" si="197"/>
        <v>Leonel Munoz</v>
      </c>
    </row>
    <row r="1119" spans="1:35" ht="15.75" x14ac:dyDescent="0.25">
      <c r="A1119" s="153">
        <v>602928</v>
      </c>
      <c r="B1119" s="153" t="s">
        <v>1384</v>
      </c>
      <c r="C1119" s="153" t="s">
        <v>1385</v>
      </c>
      <c r="D1119" s="153" t="s">
        <v>138</v>
      </c>
      <c r="E1119" s="153" t="s">
        <v>139</v>
      </c>
      <c r="F1119" s="153" t="s">
        <v>1344</v>
      </c>
      <c r="G1119" s="153" t="s">
        <v>1345</v>
      </c>
      <c r="H1119" s="153" t="s">
        <v>558</v>
      </c>
      <c r="I1119" s="153">
        <v>5</v>
      </c>
      <c r="J1119" s="154">
        <v>45788</v>
      </c>
      <c r="K1119" s="153" t="s">
        <v>91</v>
      </c>
      <c r="L1119" s="153"/>
      <c r="M1119" s="153" t="s">
        <v>1096</v>
      </c>
      <c r="N1119" s="153" t="s">
        <v>72</v>
      </c>
      <c r="O1119" s="153" t="s">
        <v>140</v>
      </c>
      <c r="P1119" s="153" t="s">
        <v>1373</v>
      </c>
      <c r="Q1119" s="153"/>
      <c r="R1119" s="153" t="s">
        <v>50</v>
      </c>
      <c r="S1119" s="153" t="s">
        <v>140</v>
      </c>
      <c r="T1119" s="153" t="s">
        <v>1386</v>
      </c>
      <c r="U1119" s="140"/>
      <c r="V1119" s="140"/>
      <c r="W1119" s="140"/>
      <c r="X1119" s="97" t="str">
        <f t="shared" si="187"/>
        <v>2023-034 - Dallas IH 45 Bridge Maintenanc</v>
      </c>
      <c r="Y1119" s="97" t="str">
        <f>IFERROR(VLOOKUP($D1119,PM!$A:$H,2,FALSE),"")</f>
        <v>Eric Giebelhaus</v>
      </c>
      <c r="Z1119" s="98">
        <f t="shared" si="188"/>
        <v>45788</v>
      </c>
      <c r="AA1119" s="98" t="str">
        <f t="shared" si="189"/>
        <v>Sunday</v>
      </c>
      <c r="AB1119" s="99" t="str">
        <f t="shared" si="190"/>
        <v>05/12/2025 9:21 AM</v>
      </c>
      <c r="AC1119" s="100">
        <f t="shared" si="191"/>
        <v>45789.599479166667</v>
      </c>
      <c r="AD1119" s="100" t="str">
        <f t="shared" si="192"/>
        <v>Approved On Time</v>
      </c>
      <c r="AE1119" s="101">
        <f t="shared" si="193"/>
        <v>5</v>
      </c>
      <c r="AF1119" s="124" t="str">
        <f t="shared" si="194"/>
        <v/>
      </c>
      <c r="AG1119" s="101" t="str">
        <f t="shared" si="195"/>
        <v>439 6017H - CO Clean After Pour</v>
      </c>
      <c r="AH1119" s="101" t="str">
        <f t="shared" si="196"/>
        <v>240519 - Juan Rivera Munoz</v>
      </c>
      <c r="AI1119" s="102" t="str">
        <f t="shared" si="197"/>
        <v>Jose Rivera's Crew</v>
      </c>
    </row>
    <row r="1120" spans="1:35" ht="15.75" x14ac:dyDescent="0.25">
      <c r="A1120" s="153">
        <v>602929</v>
      </c>
      <c r="B1120" s="153" t="s">
        <v>1384</v>
      </c>
      <c r="C1120" s="153" t="s">
        <v>1385</v>
      </c>
      <c r="D1120" s="153" t="s">
        <v>138</v>
      </c>
      <c r="E1120" s="153" t="s">
        <v>139</v>
      </c>
      <c r="F1120" s="153" t="s">
        <v>1351</v>
      </c>
      <c r="G1120" s="153" t="s">
        <v>1352</v>
      </c>
      <c r="H1120" s="153" t="s">
        <v>558</v>
      </c>
      <c r="I1120" s="153">
        <v>5</v>
      </c>
      <c r="J1120" s="154">
        <v>45788</v>
      </c>
      <c r="K1120" s="153" t="s">
        <v>91</v>
      </c>
      <c r="L1120" s="153"/>
      <c r="M1120" s="153" t="s">
        <v>1096</v>
      </c>
      <c r="N1120" s="153" t="s">
        <v>72</v>
      </c>
      <c r="O1120" s="153" t="s">
        <v>140</v>
      </c>
      <c r="P1120" s="153" t="s">
        <v>1373</v>
      </c>
      <c r="Q1120" s="153"/>
      <c r="R1120" s="153" t="s">
        <v>50</v>
      </c>
      <c r="S1120" s="153" t="s">
        <v>140</v>
      </c>
      <c r="T1120" s="153" t="s">
        <v>1387</v>
      </c>
      <c r="U1120" s="140"/>
      <c r="V1120" s="140"/>
      <c r="W1120" s="140"/>
      <c r="X1120" s="97" t="str">
        <f t="shared" si="187"/>
        <v>2023-034 - Dallas IH 45 Bridge Maintenanc</v>
      </c>
      <c r="Y1120" s="97" t="str">
        <f>IFERROR(VLOOKUP($D1120,PM!$A:$H,2,FALSE),"")</f>
        <v>Eric Giebelhaus</v>
      </c>
      <c r="Z1120" s="98">
        <f t="shared" si="188"/>
        <v>45788</v>
      </c>
      <c r="AA1120" s="98" t="str">
        <f t="shared" si="189"/>
        <v>Sunday</v>
      </c>
      <c r="AB1120" s="99" t="str">
        <f t="shared" si="190"/>
        <v>05/12/2025 9:21 AM</v>
      </c>
      <c r="AC1120" s="100">
        <f t="shared" si="191"/>
        <v>45789.599479166667</v>
      </c>
      <c r="AD1120" s="100" t="str">
        <f t="shared" si="192"/>
        <v>Approved On Time</v>
      </c>
      <c r="AE1120" s="101">
        <f t="shared" si="193"/>
        <v>5</v>
      </c>
      <c r="AF1120" s="124" t="str">
        <f t="shared" si="194"/>
        <v/>
      </c>
      <c r="AG1120" s="101" t="str">
        <f t="shared" si="195"/>
        <v>439 6017I - CO Rem Cure Blankets</v>
      </c>
      <c r="AH1120" s="101" t="str">
        <f t="shared" si="196"/>
        <v>240519 - Juan Rivera Munoz</v>
      </c>
      <c r="AI1120" s="102" t="str">
        <f t="shared" si="197"/>
        <v>Jose Rivera's Crew</v>
      </c>
    </row>
    <row r="1121" spans="1:35" ht="15.75" x14ac:dyDescent="0.25">
      <c r="A1121" s="153">
        <v>602930</v>
      </c>
      <c r="B1121" s="153" t="s">
        <v>1384</v>
      </c>
      <c r="C1121" s="153" t="s">
        <v>1385</v>
      </c>
      <c r="D1121" s="153" t="s">
        <v>138</v>
      </c>
      <c r="E1121" s="153" t="s">
        <v>139</v>
      </c>
      <c r="F1121" s="153" t="s">
        <v>1170</v>
      </c>
      <c r="G1121" s="153" t="s">
        <v>1171</v>
      </c>
      <c r="H1121" s="153" t="s">
        <v>558</v>
      </c>
      <c r="I1121" s="153">
        <v>1</v>
      </c>
      <c r="J1121" s="154">
        <v>45788</v>
      </c>
      <c r="K1121" s="153" t="s">
        <v>91</v>
      </c>
      <c r="L1121" s="153"/>
      <c r="M1121" s="153" t="s">
        <v>1096</v>
      </c>
      <c r="N1121" s="153" t="s">
        <v>72</v>
      </c>
      <c r="O1121" s="153" t="s">
        <v>140</v>
      </c>
      <c r="P1121" s="153" t="s">
        <v>1373</v>
      </c>
      <c r="Q1121" s="153"/>
      <c r="R1121" s="153" t="s">
        <v>50</v>
      </c>
      <c r="S1121" s="153" t="s">
        <v>140</v>
      </c>
      <c r="T1121" s="153" t="s">
        <v>1388</v>
      </c>
      <c r="U1121" s="140"/>
      <c r="V1121" s="140"/>
      <c r="W1121" s="140"/>
      <c r="X1121" s="97" t="str">
        <f t="shared" si="187"/>
        <v>2023-034 - Dallas IH 45 Bridge Maintenanc</v>
      </c>
      <c r="Y1121" s="97" t="str">
        <f>IFERROR(VLOOKUP($D1121,PM!$A:$H,2,FALSE),"")</f>
        <v>Eric Giebelhaus</v>
      </c>
      <c r="Z1121" s="98">
        <f t="shared" si="188"/>
        <v>45788</v>
      </c>
      <c r="AA1121" s="98" t="str">
        <f t="shared" si="189"/>
        <v>Sunday</v>
      </c>
      <c r="AB1121" s="99" t="str">
        <f t="shared" si="190"/>
        <v>05/12/2025 9:21 AM</v>
      </c>
      <c r="AC1121" s="100">
        <f t="shared" si="191"/>
        <v>45789.599479166667</v>
      </c>
      <c r="AD1121" s="100" t="str">
        <f t="shared" si="192"/>
        <v>Approved On Time</v>
      </c>
      <c r="AE1121" s="101">
        <f t="shared" si="193"/>
        <v>1</v>
      </c>
      <c r="AF1121" s="124" t="str">
        <f t="shared" si="194"/>
        <v/>
      </c>
      <c r="AG1121" s="101" t="str">
        <f t="shared" si="195"/>
        <v>439 6017C - CO Setup Machine</v>
      </c>
      <c r="AH1121" s="101" t="str">
        <f t="shared" si="196"/>
        <v>240519 - Juan Rivera Munoz</v>
      </c>
      <c r="AI1121" s="102" t="str">
        <f t="shared" si="197"/>
        <v>Jose Rivera's Crew</v>
      </c>
    </row>
    <row r="1122" spans="1:35" ht="15.75" x14ac:dyDescent="0.25">
      <c r="A1122" s="153">
        <v>603024</v>
      </c>
      <c r="B1122" s="153" t="s">
        <v>1042</v>
      </c>
      <c r="C1122" s="153" t="s">
        <v>1043</v>
      </c>
      <c r="D1122" s="153" t="s">
        <v>138</v>
      </c>
      <c r="E1122" s="153" t="s">
        <v>139</v>
      </c>
      <c r="F1122" s="153" t="s">
        <v>1194</v>
      </c>
      <c r="G1122" s="153" t="s">
        <v>1195</v>
      </c>
      <c r="H1122" s="153" t="s">
        <v>558</v>
      </c>
      <c r="I1122" s="153">
        <v>13</v>
      </c>
      <c r="J1122" s="154">
        <v>45789</v>
      </c>
      <c r="K1122" s="153" t="s">
        <v>91</v>
      </c>
      <c r="L1122" s="153"/>
      <c r="M1122" s="153" t="s">
        <v>1034</v>
      </c>
      <c r="N1122" s="153" t="s">
        <v>49</v>
      </c>
      <c r="O1122" s="153" t="s">
        <v>140</v>
      </c>
      <c r="P1122" s="153" t="s">
        <v>1367</v>
      </c>
      <c r="Q1122" s="153"/>
      <c r="R1122" s="153" t="s">
        <v>50</v>
      </c>
      <c r="S1122" s="153" t="s">
        <v>140</v>
      </c>
      <c r="T1122" s="153" t="s">
        <v>1389</v>
      </c>
      <c r="U1122" s="140"/>
      <c r="V1122" s="140"/>
      <c r="W1122" s="140"/>
      <c r="X1122" s="97" t="str">
        <f t="shared" si="187"/>
        <v>2023-034 - Dallas IH 45 Bridge Maintenanc</v>
      </c>
      <c r="Y1122" s="97" t="str">
        <f>IFERROR(VLOOKUP($D1122,PM!$A:$H,2,FALSE),"")</f>
        <v>Eric Giebelhaus</v>
      </c>
      <c r="Z1122" s="98">
        <f t="shared" si="188"/>
        <v>45789</v>
      </c>
      <c r="AA1122" s="98" t="str">
        <f t="shared" si="189"/>
        <v>Monday</v>
      </c>
      <c r="AB1122" s="99" t="str">
        <f t="shared" si="190"/>
        <v>05/12/2025 11:23 AM</v>
      </c>
      <c r="AC1122" s="100">
        <f t="shared" si="191"/>
        <v>45789.684895833336</v>
      </c>
      <c r="AD1122" s="100" t="str">
        <f t="shared" si="192"/>
        <v>Approved On Time</v>
      </c>
      <c r="AE1122" s="101">
        <f t="shared" si="193"/>
        <v>13</v>
      </c>
      <c r="AF1122" s="124" t="str">
        <f t="shared" si="194"/>
        <v/>
      </c>
      <c r="AG1122" s="101" t="str">
        <f t="shared" si="195"/>
        <v>439 6017B - CO Inst Rem Machine Railing</v>
      </c>
      <c r="AH1122" s="101" t="str">
        <f t="shared" si="196"/>
        <v>240514 - Joel M. Garcia</v>
      </c>
      <c r="AI1122" s="102" t="str">
        <f t="shared" si="197"/>
        <v>Leonel Munoz</v>
      </c>
    </row>
    <row r="1123" spans="1:35" ht="15.75" x14ac:dyDescent="0.25">
      <c r="A1123" s="153">
        <v>603023</v>
      </c>
      <c r="B1123" s="153" t="s">
        <v>1040</v>
      </c>
      <c r="C1123" s="153" t="s">
        <v>1041</v>
      </c>
      <c r="D1123" s="153" t="s">
        <v>138</v>
      </c>
      <c r="E1123" s="153" t="s">
        <v>139</v>
      </c>
      <c r="F1123" s="153" t="s">
        <v>1194</v>
      </c>
      <c r="G1123" s="153" t="s">
        <v>1195</v>
      </c>
      <c r="H1123" s="153" t="s">
        <v>558</v>
      </c>
      <c r="I1123" s="153">
        <v>13</v>
      </c>
      <c r="J1123" s="154">
        <v>45789</v>
      </c>
      <c r="K1123" s="153" t="s">
        <v>91</v>
      </c>
      <c r="L1123" s="153"/>
      <c r="M1123" s="153" t="s">
        <v>1034</v>
      </c>
      <c r="N1123" s="153" t="s">
        <v>49</v>
      </c>
      <c r="O1123" s="153" t="s">
        <v>140</v>
      </c>
      <c r="P1123" s="153" t="s">
        <v>1367</v>
      </c>
      <c r="Q1123" s="153"/>
      <c r="R1123" s="153" t="s">
        <v>50</v>
      </c>
      <c r="S1123" s="153" t="s">
        <v>140</v>
      </c>
      <c r="T1123" s="153" t="s">
        <v>1390</v>
      </c>
      <c r="U1123" s="140"/>
      <c r="V1123" s="140"/>
      <c r="W1123" s="140"/>
      <c r="X1123" s="97" t="str">
        <f t="shared" si="187"/>
        <v>2023-034 - Dallas IH 45 Bridge Maintenanc</v>
      </c>
      <c r="Y1123" s="97" t="str">
        <f>IFERROR(VLOOKUP($D1123,PM!$A:$H,2,FALSE),"")</f>
        <v>Eric Giebelhaus</v>
      </c>
      <c r="Z1123" s="98">
        <f t="shared" si="188"/>
        <v>45789</v>
      </c>
      <c r="AA1123" s="98" t="str">
        <f t="shared" si="189"/>
        <v>Monday</v>
      </c>
      <c r="AB1123" s="99" t="str">
        <f t="shared" si="190"/>
        <v>05/12/2025 11:23 AM</v>
      </c>
      <c r="AC1123" s="100">
        <f t="shared" si="191"/>
        <v>45789.684895833336</v>
      </c>
      <c r="AD1123" s="100" t="str">
        <f t="shared" si="192"/>
        <v>Approved On Time</v>
      </c>
      <c r="AE1123" s="101">
        <f t="shared" si="193"/>
        <v>13</v>
      </c>
      <c r="AF1123" s="124" t="str">
        <f t="shared" si="194"/>
        <v/>
      </c>
      <c r="AG1123" s="101" t="str">
        <f t="shared" si="195"/>
        <v>439 6017B - CO Inst Rem Machine Railing</v>
      </c>
      <c r="AH1123" s="101" t="str">
        <f t="shared" si="196"/>
        <v>240538 - Francisco Diaz Serna</v>
      </c>
      <c r="AI1123" s="102" t="str">
        <f t="shared" si="197"/>
        <v>Leonel Munoz</v>
      </c>
    </row>
    <row r="1124" spans="1:35" ht="15.75" x14ac:dyDescent="0.25">
      <c r="A1124" s="153">
        <v>602931</v>
      </c>
      <c r="B1124" s="153" t="s">
        <v>1094</v>
      </c>
      <c r="C1124" s="153" t="s">
        <v>1095</v>
      </c>
      <c r="D1124" s="153" t="s">
        <v>138</v>
      </c>
      <c r="E1124" s="153" t="s">
        <v>139</v>
      </c>
      <c r="F1124" s="153" t="s">
        <v>1344</v>
      </c>
      <c r="G1124" s="153" t="s">
        <v>1345</v>
      </c>
      <c r="H1124" s="153" t="s">
        <v>558</v>
      </c>
      <c r="I1124" s="153">
        <v>3</v>
      </c>
      <c r="J1124" s="154">
        <v>45788</v>
      </c>
      <c r="K1124" s="153" t="s">
        <v>91</v>
      </c>
      <c r="L1124" s="153"/>
      <c r="M1124" s="153" t="s">
        <v>1096</v>
      </c>
      <c r="N1124" s="153" t="s">
        <v>72</v>
      </c>
      <c r="O1124" s="153" t="s">
        <v>140</v>
      </c>
      <c r="P1124" s="153" t="s">
        <v>1373</v>
      </c>
      <c r="Q1124" s="153"/>
      <c r="R1124" s="153" t="s">
        <v>50</v>
      </c>
      <c r="S1124" s="153" t="s">
        <v>140</v>
      </c>
      <c r="T1124" s="153" t="s">
        <v>1381</v>
      </c>
      <c r="U1124" s="140"/>
      <c r="V1124" s="140"/>
      <c r="W1124" s="140"/>
      <c r="X1124" s="97" t="str">
        <f t="shared" si="187"/>
        <v>2023-034 - Dallas IH 45 Bridge Maintenanc</v>
      </c>
      <c r="Y1124" s="97" t="str">
        <f>IFERROR(VLOOKUP($D1124,PM!$A:$H,2,FALSE),"")</f>
        <v>Eric Giebelhaus</v>
      </c>
      <c r="Z1124" s="98">
        <f t="shared" si="188"/>
        <v>45788</v>
      </c>
      <c r="AA1124" s="98" t="str">
        <f t="shared" si="189"/>
        <v>Sunday</v>
      </c>
      <c r="AB1124" s="99" t="str">
        <f t="shared" si="190"/>
        <v>05/12/2025 9:21 AM</v>
      </c>
      <c r="AC1124" s="100">
        <f t="shared" si="191"/>
        <v>45789.599479166667</v>
      </c>
      <c r="AD1124" s="100" t="str">
        <f t="shared" si="192"/>
        <v>Approved On Time</v>
      </c>
      <c r="AE1124" s="101">
        <f t="shared" si="193"/>
        <v>3</v>
      </c>
      <c r="AF1124" s="124" t="str">
        <f t="shared" si="194"/>
        <v/>
      </c>
      <c r="AG1124" s="101" t="str">
        <f t="shared" si="195"/>
        <v>439 6017H - CO Clean After Pour</v>
      </c>
      <c r="AH1124" s="101" t="str">
        <f t="shared" si="196"/>
        <v>240072 - Jose J. Rivera</v>
      </c>
      <c r="AI1124" s="102" t="str">
        <f t="shared" si="197"/>
        <v>Jose Rivera's Crew</v>
      </c>
    </row>
    <row r="1125" spans="1:35" ht="15.75" x14ac:dyDescent="0.25">
      <c r="A1125" s="153">
        <v>602932</v>
      </c>
      <c r="B1125" s="153" t="s">
        <v>1094</v>
      </c>
      <c r="C1125" s="153" t="s">
        <v>1095</v>
      </c>
      <c r="D1125" s="153" t="s">
        <v>138</v>
      </c>
      <c r="E1125" s="153" t="s">
        <v>139</v>
      </c>
      <c r="F1125" s="153" t="s">
        <v>1351</v>
      </c>
      <c r="G1125" s="153" t="s">
        <v>1352</v>
      </c>
      <c r="H1125" s="153" t="s">
        <v>558</v>
      </c>
      <c r="I1125" s="153">
        <v>3</v>
      </c>
      <c r="J1125" s="154">
        <v>45788</v>
      </c>
      <c r="K1125" s="153" t="s">
        <v>91</v>
      </c>
      <c r="L1125" s="153"/>
      <c r="M1125" s="153" t="s">
        <v>1096</v>
      </c>
      <c r="N1125" s="153" t="s">
        <v>72</v>
      </c>
      <c r="O1125" s="153" t="s">
        <v>140</v>
      </c>
      <c r="P1125" s="153" t="s">
        <v>1373</v>
      </c>
      <c r="Q1125" s="153"/>
      <c r="R1125" s="153" t="s">
        <v>50</v>
      </c>
      <c r="S1125" s="153" t="s">
        <v>140</v>
      </c>
      <c r="T1125" s="153" t="s">
        <v>1382</v>
      </c>
      <c r="U1125" s="140"/>
      <c r="V1125" s="140"/>
      <c r="W1125" s="140"/>
      <c r="X1125" s="97" t="str">
        <f t="shared" si="187"/>
        <v>2023-034 - Dallas IH 45 Bridge Maintenanc</v>
      </c>
      <c r="Y1125" s="97" t="str">
        <f>IFERROR(VLOOKUP($D1125,PM!$A:$H,2,FALSE),"")</f>
        <v>Eric Giebelhaus</v>
      </c>
      <c r="Z1125" s="98">
        <f t="shared" si="188"/>
        <v>45788</v>
      </c>
      <c r="AA1125" s="98" t="str">
        <f t="shared" si="189"/>
        <v>Sunday</v>
      </c>
      <c r="AB1125" s="99" t="str">
        <f t="shared" si="190"/>
        <v>05/12/2025 9:21 AM</v>
      </c>
      <c r="AC1125" s="100">
        <f t="shared" si="191"/>
        <v>45789.599479166667</v>
      </c>
      <c r="AD1125" s="100" t="str">
        <f t="shared" si="192"/>
        <v>Approved On Time</v>
      </c>
      <c r="AE1125" s="101">
        <f t="shared" si="193"/>
        <v>3</v>
      </c>
      <c r="AF1125" s="124" t="str">
        <f t="shared" si="194"/>
        <v/>
      </c>
      <c r="AG1125" s="101" t="str">
        <f t="shared" si="195"/>
        <v>439 6017I - CO Rem Cure Blankets</v>
      </c>
      <c r="AH1125" s="101" t="str">
        <f t="shared" si="196"/>
        <v>240072 - Jose J. Rivera</v>
      </c>
      <c r="AI1125" s="102" t="str">
        <f t="shared" si="197"/>
        <v>Jose Rivera's Crew</v>
      </c>
    </row>
    <row r="1126" spans="1:35" ht="15.75" x14ac:dyDescent="0.25">
      <c r="A1126" s="153">
        <v>602933</v>
      </c>
      <c r="B1126" s="153" t="s">
        <v>1094</v>
      </c>
      <c r="C1126" s="153" t="s">
        <v>1095</v>
      </c>
      <c r="D1126" s="153" t="s">
        <v>138</v>
      </c>
      <c r="E1126" s="153" t="s">
        <v>139</v>
      </c>
      <c r="F1126" s="153" t="s">
        <v>1170</v>
      </c>
      <c r="G1126" s="153" t="s">
        <v>1171</v>
      </c>
      <c r="H1126" s="153" t="s">
        <v>558</v>
      </c>
      <c r="I1126" s="153">
        <v>2</v>
      </c>
      <c r="J1126" s="154">
        <v>45788</v>
      </c>
      <c r="K1126" s="153" t="s">
        <v>91</v>
      </c>
      <c r="L1126" s="153"/>
      <c r="M1126" s="153" t="s">
        <v>1096</v>
      </c>
      <c r="N1126" s="153" t="s">
        <v>72</v>
      </c>
      <c r="O1126" s="153" t="s">
        <v>140</v>
      </c>
      <c r="P1126" s="153" t="s">
        <v>1373</v>
      </c>
      <c r="Q1126" s="153"/>
      <c r="R1126" s="153" t="s">
        <v>50</v>
      </c>
      <c r="S1126" s="153" t="s">
        <v>140</v>
      </c>
      <c r="T1126" s="153" t="s">
        <v>1383</v>
      </c>
      <c r="U1126" s="140"/>
      <c r="V1126" s="140"/>
      <c r="W1126" s="140"/>
      <c r="X1126" s="97" t="str">
        <f t="shared" si="187"/>
        <v>2023-034 - Dallas IH 45 Bridge Maintenanc</v>
      </c>
      <c r="Y1126" s="97" t="str">
        <f>IFERROR(VLOOKUP($D1126,PM!$A:$H,2,FALSE),"")</f>
        <v>Eric Giebelhaus</v>
      </c>
      <c r="Z1126" s="98">
        <f t="shared" si="188"/>
        <v>45788</v>
      </c>
      <c r="AA1126" s="98" t="str">
        <f t="shared" si="189"/>
        <v>Sunday</v>
      </c>
      <c r="AB1126" s="99" t="str">
        <f t="shared" si="190"/>
        <v>05/12/2025 9:21 AM</v>
      </c>
      <c r="AC1126" s="100">
        <f t="shared" si="191"/>
        <v>45789.599479166667</v>
      </c>
      <c r="AD1126" s="100" t="str">
        <f t="shared" si="192"/>
        <v>Approved On Time</v>
      </c>
      <c r="AE1126" s="101">
        <f t="shared" si="193"/>
        <v>2</v>
      </c>
      <c r="AF1126" s="124" t="str">
        <f t="shared" si="194"/>
        <v/>
      </c>
      <c r="AG1126" s="101" t="str">
        <f t="shared" si="195"/>
        <v>439 6017C - CO Setup Machine</v>
      </c>
      <c r="AH1126" s="101" t="str">
        <f t="shared" si="196"/>
        <v>240072 - Jose J. Rivera</v>
      </c>
      <c r="AI1126" s="102" t="str">
        <f t="shared" si="197"/>
        <v>Jose Rivera's Crew</v>
      </c>
    </row>
    <row r="1127" spans="1:35" ht="15.75" x14ac:dyDescent="0.25">
      <c r="A1127" s="153">
        <v>603026</v>
      </c>
      <c r="B1127" s="153" t="s">
        <v>1038</v>
      </c>
      <c r="C1127" s="153" t="s">
        <v>1039</v>
      </c>
      <c r="D1127" s="153" t="s">
        <v>138</v>
      </c>
      <c r="E1127" s="153" t="s">
        <v>139</v>
      </c>
      <c r="F1127" s="153" t="s">
        <v>1194</v>
      </c>
      <c r="G1127" s="153" t="s">
        <v>1195</v>
      </c>
      <c r="H1127" s="153" t="s">
        <v>558</v>
      </c>
      <c r="I1127" s="153">
        <v>13</v>
      </c>
      <c r="J1127" s="154">
        <v>45789</v>
      </c>
      <c r="K1127" s="153" t="s">
        <v>91</v>
      </c>
      <c r="L1127" s="153"/>
      <c r="M1127" s="153" t="s">
        <v>1034</v>
      </c>
      <c r="N1127" s="153" t="s">
        <v>49</v>
      </c>
      <c r="O1127" s="153" t="s">
        <v>140</v>
      </c>
      <c r="P1127" s="153" t="s">
        <v>1367</v>
      </c>
      <c r="Q1127" s="153"/>
      <c r="R1127" s="153" t="s">
        <v>50</v>
      </c>
      <c r="S1127" s="153" t="s">
        <v>140</v>
      </c>
      <c r="T1127" s="153" t="s">
        <v>1368</v>
      </c>
      <c r="U1127" s="140"/>
      <c r="V1127" s="140"/>
      <c r="W1127" s="140"/>
      <c r="X1127" s="97" t="str">
        <f t="shared" si="187"/>
        <v>2023-034 - Dallas IH 45 Bridge Maintenanc</v>
      </c>
      <c r="Y1127" s="97" t="str">
        <f>IFERROR(VLOOKUP($D1127,PM!$A:$H,2,FALSE),"")</f>
        <v>Eric Giebelhaus</v>
      </c>
      <c r="Z1127" s="98">
        <f t="shared" si="188"/>
        <v>45789</v>
      </c>
      <c r="AA1127" s="98" t="str">
        <f t="shared" si="189"/>
        <v>Monday</v>
      </c>
      <c r="AB1127" s="99" t="str">
        <f t="shared" si="190"/>
        <v>05/12/2025 11:23 AM</v>
      </c>
      <c r="AC1127" s="100">
        <f t="shared" si="191"/>
        <v>45789.684895833336</v>
      </c>
      <c r="AD1127" s="100" t="str">
        <f t="shared" si="192"/>
        <v>Approved On Time</v>
      </c>
      <c r="AE1127" s="101">
        <f t="shared" si="193"/>
        <v>13</v>
      </c>
      <c r="AF1127" s="124" t="str">
        <f t="shared" si="194"/>
        <v/>
      </c>
      <c r="AG1127" s="101" t="str">
        <f t="shared" si="195"/>
        <v>439 6017B - CO Inst Rem Machine Railing</v>
      </c>
      <c r="AH1127" s="101" t="str">
        <f t="shared" si="196"/>
        <v>240160 - Miguel Aguilar Rico</v>
      </c>
      <c r="AI1127" s="102" t="str">
        <f t="shared" si="197"/>
        <v>Leonel Munoz</v>
      </c>
    </row>
    <row r="1128" spans="1:35" ht="15.75" x14ac:dyDescent="0.25">
      <c r="A1128" s="153">
        <v>602922</v>
      </c>
      <c r="B1128" s="153" t="s">
        <v>597</v>
      </c>
      <c r="C1128" s="153" t="s">
        <v>598</v>
      </c>
      <c r="D1128" s="153" t="s">
        <v>138</v>
      </c>
      <c r="E1128" s="153" t="s">
        <v>139</v>
      </c>
      <c r="F1128" s="153" t="s">
        <v>1344</v>
      </c>
      <c r="G1128" s="153" t="s">
        <v>1345</v>
      </c>
      <c r="H1128" s="153" t="s">
        <v>558</v>
      </c>
      <c r="I1128" s="153">
        <v>5</v>
      </c>
      <c r="J1128" s="154">
        <v>45788</v>
      </c>
      <c r="K1128" s="153" t="s">
        <v>91</v>
      </c>
      <c r="L1128" s="153"/>
      <c r="M1128" s="153" t="s">
        <v>1096</v>
      </c>
      <c r="N1128" s="153" t="s">
        <v>72</v>
      </c>
      <c r="O1128" s="153" t="s">
        <v>140</v>
      </c>
      <c r="P1128" s="153" t="s">
        <v>1369</v>
      </c>
      <c r="Q1128" s="153"/>
      <c r="R1128" s="153" t="s">
        <v>50</v>
      </c>
      <c r="S1128" s="153" t="s">
        <v>140</v>
      </c>
      <c r="T1128" s="153" t="s">
        <v>1391</v>
      </c>
      <c r="U1128" s="140"/>
      <c r="V1128" s="140"/>
      <c r="W1128" s="140"/>
      <c r="X1128" s="97" t="str">
        <f t="shared" si="187"/>
        <v>2023-034 - Dallas IH 45 Bridge Maintenanc</v>
      </c>
      <c r="Y1128" s="97" t="str">
        <f>IFERROR(VLOOKUP($D1128,PM!$A:$H,2,FALSE),"")</f>
        <v>Eric Giebelhaus</v>
      </c>
      <c r="Z1128" s="98">
        <f t="shared" si="188"/>
        <v>45788</v>
      </c>
      <c r="AA1128" s="98" t="str">
        <f t="shared" si="189"/>
        <v>Sunday</v>
      </c>
      <c r="AB1128" s="99" t="str">
        <f t="shared" si="190"/>
        <v>05/12/2025 9:20 AM</v>
      </c>
      <c r="AC1128" s="100">
        <f t="shared" si="191"/>
        <v>45789.599479166667</v>
      </c>
      <c r="AD1128" s="100" t="str">
        <f t="shared" si="192"/>
        <v>Approved On Time</v>
      </c>
      <c r="AE1128" s="101">
        <f t="shared" si="193"/>
        <v>5</v>
      </c>
      <c r="AF1128" s="124" t="str">
        <f t="shared" si="194"/>
        <v/>
      </c>
      <c r="AG1128" s="101" t="str">
        <f t="shared" si="195"/>
        <v>439 6017H - CO Clean After Pour</v>
      </c>
      <c r="AH1128" s="101" t="str">
        <f t="shared" si="196"/>
        <v>240089 - Miguel A. Sotelo</v>
      </c>
      <c r="AI1128" s="102" t="str">
        <f t="shared" si="197"/>
        <v>Jose Rivera's Crew</v>
      </c>
    </row>
    <row r="1129" spans="1:35" ht="15.75" x14ac:dyDescent="0.25">
      <c r="A1129" s="153">
        <v>602923</v>
      </c>
      <c r="B1129" s="153" t="s">
        <v>597</v>
      </c>
      <c r="C1129" s="153" t="s">
        <v>598</v>
      </c>
      <c r="D1129" s="153" t="s">
        <v>138</v>
      </c>
      <c r="E1129" s="153" t="s">
        <v>139</v>
      </c>
      <c r="F1129" s="153" t="s">
        <v>1351</v>
      </c>
      <c r="G1129" s="153" t="s">
        <v>1352</v>
      </c>
      <c r="H1129" s="153" t="s">
        <v>558</v>
      </c>
      <c r="I1129" s="153">
        <v>5</v>
      </c>
      <c r="J1129" s="154">
        <v>45788</v>
      </c>
      <c r="K1129" s="153" t="s">
        <v>91</v>
      </c>
      <c r="L1129" s="153"/>
      <c r="M1129" s="153" t="s">
        <v>1096</v>
      </c>
      <c r="N1129" s="153" t="s">
        <v>72</v>
      </c>
      <c r="O1129" s="153" t="s">
        <v>140</v>
      </c>
      <c r="P1129" s="153" t="s">
        <v>1369</v>
      </c>
      <c r="Q1129" s="153"/>
      <c r="R1129" s="153" t="s">
        <v>50</v>
      </c>
      <c r="S1129" s="153" t="s">
        <v>140</v>
      </c>
      <c r="T1129" s="153" t="s">
        <v>1391</v>
      </c>
      <c r="U1129" s="140"/>
      <c r="V1129" s="140"/>
      <c r="W1129" s="140"/>
      <c r="X1129" s="97" t="str">
        <f t="shared" si="187"/>
        <v>2023-034 - Dallas IH 45 Bridge Maintenanc</v>
      </c>
      <c r="Y1129" s="97" t="str">
        <f>IFERROR(VLOOKUP($D1129,PM!$A:$H,2,FALSE),"")</f>
        <v>Eric Giebelhaus</v>
      </c>
      <c r="Z1129" s="98">
        <f t="shared" si="188"/>
        <v>45788</v>
      </c>
      <c r="AA1129" s="98" t="str">
        <f t="shared" si="189"/>
        <v>Sunday</v>
      </c>
      <c r="AB1129" s="99" t="str">
        <f t="shared" si="190"/>
        <v>05/12/2025 9:20 AM</v>
      </c>
      <c r="AC1129" s="100">
        <f t="shared" si="191"/>
        <v>45789.599479166667</v>
      </c>
      <c r="AD1129" s="100" t="str">
        <f t="shared" si="192"/>
        <v>Approved On Time</v>
      </c>
      <c r="AE1129" s="101">
        <f t="shared" si="193"/>
        <v>5</v>
      </c>
      <c r="AF1129" s="124" t="str">
        <f t="shared" si="194"/>
        <v/>
      </c>
      <c r="AG1129" s="101" t="str">
        <f t="shared" si="195"/>
        <v>439 6017I - CO Rem Cure Blankets</v>
      </c>
      <c r="AH1129" s="101" t="str">
        <f t="shared" si="196"/>
        <v>240089 - Miguel A. Sotelo</v>
      </c>
      <c r="AI1129" s="102" t="str">
        <f t="shared" si="197"/>
        <v>Jose Rivera's Crew</v>
      </c>
    </row>
    <row r="1130" spans="1:35" ht="15.75" x14ac:dyDescent="0.25">
      <c r="A1130" s="153">
        <v>602924</v>
      </c>
      <c r="B1130" s="153" t="s">
        <v>597</v>
      </c>
      <c r="C1130" s="153" t="s">
        <v>598</v>
      </c>
      <c r="D1130" s="153" t="s">
        <v>138</v>
      </c>
      <c r="E1130" s="153" t="s">
        <v>139</v>
      </c>
      <c r="F1130" s="153" t="s">
        <v>1170</v>
      </c>
      <c r="G1130" s="153" t="s">
        <v>1171</v>
      </c>
      <c r="H1130" s="153" t="s">
        <v>558</v>
      </c>
      <c r="I1130" s="153">
        <v>1</v>
      </c>
      <c r="J1130" s="154">
        <v>45788</v>
      </c>
      <c r="K1130" s="153" t="s">
        <v>91</v>
      </c>
      <c r="L1130" s="153"/>
      <c r="M1130" s="153" t="s">
        <v>1096</v>
      </c>
      <c r="N1130" s="153" t="s">
        <v>72</v>
      </c>
      <c r="O1130" s="153" t="s">
        <v>140</v>
      </c>
      <c r="P1130" s="153" t="s">
        <v>1369</v>
      </c>
      <c r="Q1130" s="153"/>
      <c r="R1130" s="153" t="s">
        <v>50</v>
      </c>
      <c r="S1130" s="153" t="s">
        <v>140</v>
      </c>
      <c r="T1130" s="153" t="s">
        <v>1392</v>
      </c>
      <c r="U1130" s="140"/>
      <c r="V1130" s="140"/>
      <c r="W1130" s="140"/>
      <c r="X1130" s="97" t="str">
        <f t="shared" si="187"/>
        <v>2023-034 - Dallas IH 45 Bridge Maintenanc</v>
      </c>
      <c r="Y1130" s="97" t="str">
        <f>IFERROR(VLOOKUP($D1130,PM!$A:$H,2,FALSE),"")</f>
        <v>Eric Giebelhaus</v>
      </c>
      <c r="Z1130" s="98">
        <f t="shared" si="188"/>
        <v>45788</v>
      </c>
      <c r="AA1130" s="98" t="str">
        <f t="shared" si="189"/>
        <v>Sunday</v>
      </c>
      <c r="AB1130" s="99" t="str">
        <f t="shared" si="190"/>
        <v>05/12/2025 9:20 AM</v>
      </c>
      <c r="AC1130" s="100">
        <f t="shared" si="191"/>
        <v>45789.599479166667</v>
      </c>
      <c r="AD1130" s="100" t="str">
        <f t="shared" si="192"/>
        <v>Approved On Time</v>
      </c>
      <c r="AE1130" s="101">
        <f t="shared" si="193"/>
        <v>1</v>
      </c>
      <c r="AF1130" s="124" t="str">
        <f t="shared" si="194"/>
        <v/>
      </c>
      <c r="AG1130" s="101" t="str">
        <f t="shared" si="195"/>
        <v>439 6017C - CO Setup Machine</v>
      </c>
      <c r="AH1130" s="101" t="str">
        <f t="shared" si="196"/>
        <v>240089 - Miguel A. Sotelo</v>
      </c>
      <c r="AI1130" s="102" t="str">
        <f t="shared" si="197"/>
        <v>Jose Rivera's Crew</v>
      </c>
    </row>
    <row r="1131" spans="1:35" ht="15.75" x14ac:dyDescent="0.25">
      <c r="A1131" s="153">
        <v>603022</v>
      </c>
      <c r="B1131" s="153" t="s">
        <v>1032</v>
      </c>
      <c r="C1131" s="153" t="s">
        <v>1033</v>
      </c>
      <c r="D1131" s="153" t="s">
        <v>138</v>
      </c>
      <c r="E1131" s="153" t="s">
        <v>139</v>
      </c>
      <c r="F1131" s="153" t="s">
        <v>1194</v>
      </c>
      <c r="G1131" s="153" t="s">
        <v>1195</v>
      </c>
      <c r="H1131" s="153" t="s">
        <v>558</v>
      </c>
      <c r="I1131" s="153">
        <v>13</v>
      </c>
      <c r="J1131" s="154">
        <v>45789</v>
      </c>
      <c r="K1131" s="153" t="s">
        <v>91</v>
      </c>
      <c r="L1131" s="153"/>
      <c r="M1131" s="153" t="s">
        <v>1034</v>
      </c>
      <c r="N1131" s="153" t="s">
        <v>49</v>
      </c>
      <c r="O1131" s="153" t="s">
        <v>140</v>
      </c>
      <c r="P1131" s="153" t="s">
        <v>1393</v>
      </c>
      <c r="Q1131" s="153"/>
      <c r="R1131" s="153" t="s">
        <v>50</v>
      </c>
      <c r="S1131" s="153" t="s">
        <v>140</v>
      </c>
      <c r="T1131" s="153" t="s">
        <v>1394</v>
      </c>
      <c r="U1131" s="140"/>
      <c r="V1131" s="140"/>
      <c r="W1131" s="140"/>
      <c r="X1131" s="97" t="str">
        <f t="shared" si="187"/>
        <v>2023-034 - Dallas IH 45 Bridge Maintenanc</v>
      </c>
      <c r="Y1131" s="97" t="str">
        <f>IFERROR(VLOOKUP($D1131,PM!$A:$H,2,FALSE),"")</f>
        <v>Eric Giebelhaus</v>
      </c>
      <c r="Z1131" s="98">
        <f t="shared" si="188"/>
        <v>45789</v>
      </c>
      <c r="AA1131" s="98" t="str">
        <f t="shared" si="189"/>
        <v>Monday</v>
      </c>
      <c r="AB1131" s="99" t="str">
        <f t="shared" si="190"/>
        <v>05/12/2025 11:22 AM</v>
      </c>
      <c r="AC1131" s="100">
        <f t="shared" si="191"/>
        <v>45789.684895833336</v>
      </c>
      <c r="AD1131" s="100" t="str">
        <f t="shared" si="192"/>
        <v>Approved On Time</v>
      </c>
      <c r="AE1131" s="101">
        <f t="shared" si="193"/>
        <v>13</v>
      </c>
      <c r="AF1131" s="124" t="str">
        <f t="shared" si="194"/>
        <v/>
      </c>
      <c r="AG1131" s="101" t="str">
        <f t="shared" si="195"/>
        <v>439 6017B - CO Inst Rem Machine Railing</v>
      </c>
      <c r="AH1131" s="101" t="str">
        <f t="shared" si="196"/>
        <v>240781 - Enrique Cortez</v>
      </c>
      <c r="AI1131" s="102" t="str">
        <f t="shared" si="197"/>
        <v>Leonel Munoz</v>
      </c>
    </row>
    <row r="1132" spans="1:35" ht="15.75" x14ac:dyDescent="0.25">
      <c r="A1132" s="153">
        <v>602934</v>
      </c>
      <c r="B1132" s="153" t="s">
        <v>1099</v>
      </c>
      <c r="C1132" s="153" t="s">
        <v>1100</v>
      </c>
      <c r="D1132" s="153" t="s">
        <v>138</v>
      </c>
      <c r="E1132" s="153" t="s">
        <v>139</v>
      </c>
      <c r="F1132" s="153" t="s">
        <v>1344</v>
      </c>
      <c r="G1132" s="153" t="s">
        <v>1345</v>
      </c>
      <c r="H1132" s="153" t="s">
        <v>558</v>
      </c>
      <c r="I1132" s="153">
        <v>5</v>
      </c>
      <c r="J1132" s="154">
        <v>45788</v>
      </c>
      <c r="K1132" s="153" t="s">
        <v>91</v>
      </c>
      <c r="L1132" s="153"/>
      <c r="M1132" s="153" t="s">
        <v>1096</v>
      </c>
      <c r="N1132" s="153" t="s">
        <v>72</v>
      </c>
      <c r="O1132" s="153" t="s">
        <v>140</v>
      </c>
      <c r="P1132" s="153" t="s">
        <v>1373</v>
      </c>
      <c r="Q1132" s="153"/>
      <c r="R1132" s="153" t="s">
        <v>50</v>
      </c>
      <c r="S1132" s="153" t="s">
        <v>140</v>
      </c>
      <c r="T1132" s="153" t="s">
        <v>1377</v>
      </c>
      <c r="U1132" s="140"/>
      <c r="V1132" s="140"/>
      <c r="W1132" s="140"/>
      <c r="X1132" s="97" t="str">
        <f t="shared" si="187"/>
        <v>2023-034 - Dallas IH 45 Bridge Maintenanc</v>
      </c>
      <c r="Y1132" s="97" t="str">
        <f>IFERROR(VLOOKUP($D1132,PM!$A:$H,2,FALSE),"")</f>
        <v>Eric Giebelhaus</v>
      </c>
      <c r="Z1132" s="98">
        <f t="shared" si="188"/>
        <v>45788</v>
      </c>
      <c r="AA1132" s="98" t="str">
        <f t="shared" si="189"/>
        <v>Sunday</v>
      </c>
      <c r="AB1132" s="99" t="str">
        <f t="shared" si="190"/>
        <v>05/12/2025 9:21 AM</v>
      </c>
      <c r="AC1132" s="100">
        <f t="shared" si="191"/>
        <v>45789.599479166667</v>
      </c>
      <c r="AD1132" s="100" t="str">
        <f t="shared" si="192"/>
        <v>Approved On Time</v>
      </c>
      <c r="AE1132" s="101">
        <f t="shared" si="193"/>
        <v>5</v>
      </c>
      <c r="AF1132" s="124" t="str">
        <f t="shared" si="194"/>
        <v/>
      </c>
      <c r="AG1132" s="101" t="str">
        <f t="shared" si="195"/>
        <v>439 6017H - CO Clean After Pour</v>
      </c>
      <c r="AH1132" s="101" t="str">
        <f t="shared" si="196"/>
        <v>240827 - Jorge Mercado</v>
      </c>
      <c r="AI1132" s="102" t="str">
        <f t="shared" si="197"/>
        <v>Jose Rivera's Crew</v>
      </c>
    </row>
    <row r="1133" spans="1:35" ht="15.75" x14ac:dyDescent="0.25">
      <c r="A1133" s="153">
        <v>602935</v>
      </c>
      <c r="B1133" s="153" t="s">
        <v>1099</v>
      </c>
      <c r="C1133" s="153" t="s">
        <v>1100</v>
      </c>
      <c r="D1133" s="153" t="s">
        <v>138</v>
      </c>
      <c r="E1133" s="153" t="s">
        <v>139</v>
      </c>
      <c r="F1133" s="153" t="s">
        <v>1351</v>
      </c>
      <c r="G1133" s="153" t="s">
        <v>1352</v>
      </c>
      <c r="H1133" s="153" t="s">
        <v>558</v>
      </c>
      <c r="I1133" s="153">
        <v>5</v>
      </c>
      <c r="J1133" s="154">
        <v>45788</v>
      </c>
      <c r="K1133" s="153" t="s">
        <v>91</v>
      </c>
      <c r="L1133" s="153"/>
      <c r="M1133" s="153" t="s">
        <v>1096</v>
      </c>
      <c r="N1133" s="153" t="s">
        <v>72</v>
      </c>
      <c r="O1133" s="153" t="s">
        <v>140</v>
      </c>
      <c r="P1133" s="153" t="s">
        <v>1373</v>
      </c>
      <c r="Q1133" s="153"/>
      <c r="R1133" s="153" t="s">
        <v>50</v>
      </c>
      <c r="S1133" s="153" t="s">
        <v>140</v>
      </c>
      <c r="T1133" s="153" t="s">
        <v>1378</v>
      </c>
      <c r="U1133" s="140"/>
      <c r="V1133" s="140"/>
      <c r="W1133" s="140"/>
      <c r="X1133" s="97" t="str">
        <f t="shared" si="187"/>
        <v>2023-034 - Dallas IH 45 Bridge Maintenanc</v>
      </c>
      <c r="Y1133" s="97" t="str">
        <f>IFERROR(VLOOKUP($D1133,PM!$A:$H,2,FALSE),"")</f>
        <v>Eric Giebelhaus</v>
      </c>
      <c r="Z1133" s="98">
        <f t="shared" si="188"/>
        <v>45788</v>
      </c>
      <c r="AA1133" s="98" t="str">
        <f t="shared" si="189"/>
        <v>Sunday</v>
      </c>
      <c r="AB1133" s="99" t="str">
        <f t="shared" si="190"/>
        <v>05/12/2025 9:21 AM</v>
      </c>
      <c r="AC1133" s="100">
        <f t="shared" si="191"/>
        <v>45789.599479166667</v>
      </c>
      <c r="AD1133" s="100" t="str">
        <f t="shared" si="192"/>
        <v>Approved On Time</v>
      </c>
      <c r="AE1133" s="101">
        <f t="shared" si="193"/>
        <v>5</v>
      </c>
      <c r="AF1133" s="124" t="str">
        <f t="shared" si="194"/>
        <v/>
      </c>
      <c r="AG1133" s="101" t="str">
        <f t="shared" si="195"/>
        <v>439 6017I - CO Rem Cure Blankets</v>
      </c>
      <c r="AH1133" s="101" t="str">
        <f t="shared" si="196"/>
        <v>240827 - Jorge Mercado</v>
      </c>
      <c r="AI1133" s="102" t="str">
        <f t="shared" si="197"/>
        <v>Jose Rivera's Crew</v>
      </c>
    </row>
    <row r="1134" spans="1:35" ht="15.75" x14ac:dyDescent="0.25">
      <c r="A1134" s="153">
        <v>602936</v>
      </c>
      <c r="B1134" s="153" t="s">
        <v>1099</v>
      </c>
      <c r="C1134" s="153" t="s">
        <v>1100</v>
      </c>
      <c r="D1134" s="153" t="s">
        <v>138</v>
      </c>
      <c r="E1134" s="153" t="s">
        <v>139</v>
      </c>
      <c r="F1134" s="153" t="s">
        <v>1170</v>
      </c>
      <c r="G1134" s="153" t="s">
        <v>1171</v>
      </c>
      <c r="H1134" s="153" t="s">
        <v>558</v>
      </c>
      <c r="I1134" s="153">
        <v>1</v>
      </c>
      <c r="J1134" s="154">
        <v>45788</v>
      </c>
      <c r="K1134" s="153" t="s">
        <v>91</v>
      </c>
      <c r="L1134" s="153"/>
      <c r="M1134" s="153" t="s">
        <v>1096</v>
      </c>
      <c r="N1134" s="153" t="s">
        <v>72</v>
      </c>
      <c r="O1134" s="153" t="s">
        <v>140</v>
      </c>
      <c r="P1134" s="153" t="s">
        <v>1373</v>
      </c>
      <c r="Q1134" s="153"/>
      <c r="R1134" s="153" t="s">
        <v>50</v>
      </c>
      <c r="S1134" s="153" t="s">
        <v>140</v>
      </c>
      <c r="T1134" s="153" t="s">
        <v>1379</v>
      </c>
      <c r="U1134" s="140"/>
      <c r="V1134" s="140"/>
      <c r="W1134" s="140"/>
      <c r="X1134" s="97" t="str">
        <f t="shared" si="187"/>
        <v>2023-034 - Dallas IH 45 Bridge Maintenanc</v>
      </c>
      <c r="Y1134" s="97" t="str">
        <f>IFERROR(VLOOKUP($D1134,PM!$A:$H,2,FALSE),"")</f>
        <v>Eric Giebelhaus</v>
      </c>
      <c r="Z1134" s="98">
        <f t="shared" si="188"/>
        <v>45788</v>
      </c>
      <c r="AA1134" s="98" t="str">
        <f t="shared" si="189"/>
        <v>Sunday</v>
      </c>
      <c r="AB1134" s="99" t="str">
        <f t="shared" si="190"/>
        <v>05/12/2025 9:21 AM</v>
      </c>
      <c r="AC1134" s="100">
        <f t="shared" si="191"/>
        <v>45789.599479166667</v>
      </c>
      <c r="AD1134" s="100" t="str">
        <f t="shared" si="192"/>
        <v>Approved On Time</v>
      </c>
      <c r="AE1134" s="101">
        <f t="shared" si="193"/>
        <v>1</v>
      </c>
      <c r="AF1134" s="124" t="str">
        <f t="shared" si="194"/>
        <v/>
      </c>
      <c r="AG1134" s="101" t="str">
        <f t="shared" si="195"/>
        <v>439 6017C - CO Setup Machine</v>
      </c>
      <c r="AH1134" s="101" t="str">
        <f t="shared" si="196"/>
        <v>240827 - Jorge Mercado</v>
      </c>
      <c r="AI1134" s="102" t="str">
        <f t="shared" si="197"/>
        <v>Jose Rivera's Crew</v>
      </c>
    </row>
    <row r="1135" spans="1:35" ht="15.75" x14ac:dyDescent="0.25">
      <c r="A1135" s="153">
        <v>602919</v>
      </c>
      <c r="B1135" s="153" t="s">
        <v>1083</v>
      </c>
      <c r="C1135" s="153" t="s">
        <v>1084</v>
      </c>
      <c r="D1135" s="153" t="s">
        <v>138</v>
      </c>
      <c r="E1135" s="153" t="s">
        <v>139</v>
      </c>
      <c r="F1135" s="153" t="s">
        <v>1344</v>
      </c>
      <c r="G1135" s="153" t="s">
        <v>1345</v>
      </c>
      <c r="H1135" s="153" t="s">
        <v>558</v>
      </c>
      <c r="I1135" s="153">
        <v>5</v>
      </c>
      <c r="J1135" s="154">
        <v>45788</v>
      </c>
      <c r="K1135" s="153" t="s">
        <v>91</v>
      </c>
      <c r="L1135" s="153"/>
      <c r="M1135" s="153" t="s">
        <v>1096</v>
      </c>
      <c r="N1135" s="153" t="s">
        <v>72</v>
      </c>
      <c r="O1135" s="153" t="s">
        <v>140</v>
      </c>
      <c r="P1135" s="153" t="s">
        <v>1369</v>
      </c>
      <c r="Q1135" s="153"/>
      <c r="R1135" s="153" t="s">
        <v>50</v>
      </c>
      <c r="S1135" s="153" t="s">
        <v>140</v>
      </c>
      <c r="T1135" s="153" t="s">
        <v>1395</v>
      </c>
      <c r="U1135" s="140"/>
      <c r="V1135" s="140"/>
      <c r="W1135" s="140"/>
      <c r="X1135" s="97" t="str">
        <f t="shared" si="187"/>
        <v>2023-034 - Dallas IH 45 Bridge Maintenanc</v>
      </c>
      <c r="Y1135" s="97" t="str">
        <f>IFERROR(VLOOKUP($D1135,PM!$A:$H,2,FALSE),"")</f>
        <v>Eric Giebelhaus</v>
      </c>
      <c r="Z1135" s="98">
        <f t="shared" si="188"/>
        <v>45788</v>
      </c>
      <c r="AA1135" s="98" t="str">
        <f t="shared" si="189"/>
        <v>Sunday</v>
      </c>
      <c r="AB1135" s="99" t="str">
        <f t="shared" si="190"/>
        <v>05/12/2025 9:20 AM</v>
      </c>
      <c r="AC1135" s="100">
        <f t="shared" si="191"/>
        <v>45789.599479166667</v>
      </c>
      <c r="AD1135" s="100" t="str">
        <f t="shared" si="192"/>
        <v>Approved On Time</v>
      </c>
      <c r="AE1135" s="101">
        <f t="shared" si="193"/>
        <v>5</v>
      </c>
      <c r="AF1135" s="124" t="str">
        <f t="shared" si="194"/>
        <v/>
      </c>
      <c r="AG1135" s="101" t="str">
        <f t="shared" si="195"/>
        <v>439 6017H - CO Clean After Pour</v>
      </c>
      <c r="AH1135" s="101" t="str">
        <f t="shared" si="196"/>
        <v>240826 - Rodolfo R. Diaz Caballero</v>
      </c>
      <c r="AI1135" s="102" t="str">
        <f t="shared" si="197"/>
        <v>Jose Rivera's Crew</v>
      </c>
    </row>
    <row r="1136" spans="1:35" ht="15.75" x14ac:dyDescent="0.25">
      <c r="A1136" s="153">
        <v>602920</v>
      </c>
      <c r="B1136" s="153" t="s">
        <v>1083</v>
      </c>
      <c r="C1136" s="153" t="s">
        <v>1084</v>
      </c>
      <c r="D1136" s="153" t="s">
        <v>138</v>
      </c>
      <c r="E1136" s="153" t="s">
        <v>139</v>
      </c>
      <c r="F1136" s="153" t="s">
        <v>1351</v>
      </c>
      <c r="G1136" s="153" t="s">
        <v>1352</v>
      </c>
      <c r="H1136" s="153" t="s">
        <v>558</v>
      </c>
      <c r="I1136" s="153">
        <v>5</v>
      </c>
      <c r="J1136" s="154">
        <v>45788</v>
      </c>
      <c r="K1136" s="153" t="s">
        <v>91</v>
      </c>
      <c r="L1136" s="153"/>
      <c r="M1136" s="153" t="s">
        <v>1096</v>
      </c>
      <c r="N1136" s="153" t="s">
        <v>72</v>
      </c>
      <c r="O1136" s="153" t="s">
        <v>140</v>
      </c>
      <c r="P1136" s="153" t="s">
        <v>1369</v>
      </c>
      <c r="Q1136" s="153"/>
      <c r="R1136" s="153" t="s">
        <v>50</v>
      </c>
      <c r="S1136" s="153" t="s">
        <v>140</v>
      </c>
      <c r="T1136" s="153" t="s">
        <v>1396</v>
      </c>
      <c r="U1136" s="140"/>
      <c r="V1136" s="140"/>
      <c r="W1136" s="140"/>
      <c r="X1136" s="97" t="str">
        <f t="shared" si="187"/>
        <v>2023-034 - Dallas IH 45 Bridge Maintenanc</v>
      </c>
      <c r="Y1136" s="97" t="str">
        <f>IFERROR(VLOOKUP($D1136,PM!$A:$H,2,FALSE),"")</f>
        <v>Eric Giebelhaus</v>
      </c>
      <c r="Z1136" s="98">
        <f t="shared" si="188"/>
        <v>45788</v>
      </c>
      <c r="AA1136" s="98" t="str">
        <f t="shared" si="189"/>
        <v>Sunday</v>
      </c>
      <c r="AB1136" s="99" t="str">
        <f t="shared" si="190"/>
        <v>05/12/2025 9:20 AM</v>
      </c>
      <c r="AC1136" s="100">
        <f t="shared" si="191"/>
        <v>45789.599479166667</v>
      </c>
      <c r="AD1136" s="100" t="str">
        <f t="shared" si="192"/>
        <v>Approved On Time</v>
      </c>
      <c r="AE1136" s="101">
        <f t="shared" si="193"/>
        <v>5</v>
      </c>
      <c r="AF1136" s="124" t="str">
        <f t="shared" si="194"/>
        <v/>
      </c>
      <c r="AG1136" s="101" t="str">
        <f t="shared" si="195"/>
        <v>439 6017I - CO Rem Cure Blankets</v>
      </c>
      <c r="AH1136" s="101" t="str">
        <f t="shared" si="196"/>
        <v>240826 - Rodolfo R. Diaz Caballero</v>
      </c>
      <c r="AI1136" s="102" t="str">
        <f t="shared" si="197"/>
        <v>Jose Rivera's Crew</v>
      </c>
    </row>
    <row r="1137" spans="1:35" ht="15.75" x14ac:dyDescent="0.25">
      <c r="A1137" s="153">
        <v>602921</v>
      </c>
      <c r="B1137" s="153" t="s">
        <v>1083</v>
      </c>
      <c r="C1137" s="153" t="s">
        <v>1084</v>
      </c>
      <c r="D1137" s="153" t="s">
        <v>138</v>
      </c>
      <c r="E1137" s="153" t="s">
        <v>139</v>
      </c>
      <c r="F1137" s="153" t="s">
        <v>1170</v>
      </c>
      <c r="G1137" s="153" t="s">
        <v>1171</v>
      </c>
      <c r="H1137" s="153" t="s">
        <v>558</v>
      </c>
      <c r="I1137" s="153">
        <v>1</v>
      </c>
      <c r="J1137" s="154">
        <v>45788</v>
      </c>
      <c r="K1137" s="153" t="s">
        <v>91</v>
      </c>
      <c r="L1137" s="153"/>
      <c r="M1137" s="153" t="s">
        <v>1096</v>
      </c>
      <c r="N1137" s="153" t="s">
        <v>72</v>
      </c>
      <c r="O1137" s="153" t="s">
        <v>140</v>
      </c>
      <c r="P1137" s="153" t="s">
        <v>1369</v>
      </c>
      <c r="Q1137" s="153"/>
      <c r="R1137" s="153" t="s">
        <v>50</v>
      </c>
      <c r="S1137" s="153" t="s">
        <v>140</v>
      </c>
      <c r="T1137" s="153" t="s">
        <v>1397</v>
      </c>
      <c r="U1137" s="140"/>
      <c r="V1137" s="140"/>
      <c r="W1137" s="140"/>
      <c r="X1137" s="97" t="str">
        <f t="shared" si="187"/>
        <v>2023-034 - Dallas IH 45 Bridge Maintenanc</v>
      </c>
      <c r="Y1137" s="97" t="str">
        <f>IFERROR(VLOOKUP($D1137,PM!$A:$H,2,FALSE),"")</f>
        <v>Eric Giebelhaus</v>
      </c>
      <c r="Z1137" s="98">
        <f t="shared" si="188"/>
        <v>45788</v>
      </c>
      <c r="AA1137" s="98" t="str">
        <f t="shared" si="189"/>
        <v>Sunday</v>
      </c>
      <c r="AB1137" s="99" t="str">
        <f t="shared" si="190"/>
        <v>05/12/2025 9:20 AM</v>
      </c>
      <c r="AC1137" s="100">
        <f t="shared" si="191"/>
        <v>45789.599479166667</v>
      </c>
      <c r="AD1137" s="100" t="str">
        <f t="shared" si="192"/>
        <v>Approved On Time</v>
      </c>
      <c r="AE1137" s="101">
        <f t="shared" si="193"/>
        <v>1</v>
      </c>
      <c r="AF1137" s="124" t="str">
        <f t="shared" si="194"/>
        <v/>
      </c>
      <c r="AG1137" s="101" t="str">
        <f t="shared" si="195"/>
        <v>439 6017C - CO Setup Machine</v>
      </c>
      <c r="AH1137" s="101" t="str">
        <f t="shared" si="196"/>
        <v>240826 - Rodolfo R. Diaz Caballero</v>
      </c>
      <c r="AI1137" s="102" t="str">
        <f t="shared" si="197"/>
        <v>Jose Rivera's Crew</v>
      </c>
    </row>
    <row r="1138" spans="1:35" ht="15.75" x14ac:dyDescent="0.25">
      <c r="A1138" s="153">
        <v>602937</v>
      </c>
      <c r="B1138" s="153" t="s">
        <v>1097</v>
      </c>
      <c r="C1138" s="153" t="s">
        <v>1098</v>
      </c>
      <c r="D1138" s="153" t="s">
        <v>138</v>
      </c>
      <c r="E1138" s="153" t="s">
        <v>139</v>
      </c>
      <c r="F1138" s="153" t="s">
        <v>1344</v>
      </c>
      <c r="G1138" s="153" t="s">
        <v>1345</v>
      </c>
      <c r="H1138" s="153" t="s">
        <v>558</v>
      </c>
      <c r="I1138" s="153">
        <v>5</v>
      </c>
      <c r="J1138" s="154">
        <v>45788</v>
      </c>
      <c r="K1138" s="153" t="s">
        <v>91</v>
      </c>
      <c r="L1138" s="153"/>
      <c r="M1138" s="153" t="s">
        <v>1096</v>
      </c>
      <c r="N1138" s="153" t="s">
        <v>72</v>
      </c>
      <c r="O1138" s="153" t="s">
        <v>140</v>
      </c>
      <c r="P1138" s="153" t="s">
        <v>1373</v>
      </c>
      <c r="Q1138" s="153"/>
      <c r="R1138" s="153" t="s">
        <v>50</v>
      </c>
      <c r="S1138" s="153" t="s">
        <v>140</v>
      </c>
      <c r="T1138" s="153" t="s">
        <v>1374</v>
      </c>
      <c r="U1138" s="140"/>
      <c r="V1138" s="140"/>
      <c r="W1138" s="140"/>
      <c r="X1138" s="97" t="str">
        <f t="shared" si="187"/>
        <v>2023-034 - Dallas IH 45 Bridge Maintenanc</v>
      </c>
      <c r="Y1138" s="97" t="str">
        <f>IFERROR(VLOOKUP($D1138,PM!$A:$H,2,FALSE),"")</f>
        <v>Eric Giebelhaus</v>
      </c>
      <c r="Z1138" s="98">
        <f t="shared" si="188"/>
        <v>45788</v>
      </c>
      <c r="AA1138" s="98" t="str">
        <f t="shared" si="189"/>
        <v>Sunday</v>
      </c>
      <c r="AB1138" s="99" t="str">
        <f t="shared" si="190"/>
        <v>05/12/2025 9:21 AM</v>
      </c>
      <c r="AC1138" s="100">
        <f t="shared" si="191"/>
        <v>45789.599479166667</v>
      </c>
      <c r="AD1138" s="100" t="str">
        <f t="shared" si="192"/>
        <v>Approved On Time</v>
      </c>
      <c r="AE1138" s="101">
        <f t="shared" si="193"/>
        <v>5</v>
      </c>
      <c r="AF1138" s="124" t="str">
        <f t="shared" si="194"/>
        <v/>
      </c>
      <c r="AG1138" s="101" t="str">
        <f t="shared" si="195"/>
        <v>439 6017H - CO Clean After Pour</v>
      </c>
      <c r="AH1138" s="101" t="str">
        <f t="shared" si="196"/>
        <v>240772 - HUGO A. SALINAS GONZALEZ</v>
      </c>
      <c r="AI1138" s="102" t="str">
        <f t="shared" si="197"/>
        <v>Jose Rivera's Crew</v>
      </c>
    </row>
    <row r="1139" spans="1:35" ht="15.75" x14ac:dyDescent="0.25">
      <c r="A1139" s="153">
        <v>602938</v>
      </c>
      <c r="B1139" s="153" t="s">
        <v>1097</v>
      </c>
      <c r="C1139" s="153" t="s">
        <v>1098</v>
      </c>
      <c r="D1139" s="153" t="s">
        <v>138</v>
      </c>
      <c r="E1139" s="153" t="s">
        <v>139</v>
      </c>
      <c r="F1139" s="153" t="s">
        <v>1351</v>
      </c>
      <c r="G1139" s="153" t="s">
        <v>1352</v>
      </c>
      <c r="H1139" s="153" t="s">
        <v>558</v>
      </c>
      <c r="I1139" s="153">
        <v>5</v>
      </c>
      <c r="J1139" s="154">
        <v>45788</v>
      </c>
      <c r="K1139" s="153" t="s">
        <v>91</v>
      </c>
      <c r="L1139" s="153"/>
      <c r="M1139" s="153" t="s">
        <v>1096</v>
      </c>
      <c r="N1139" s="153" t="s">
        <v>72</v>
      </c>
      <c r="O1139" s="153" t="s">
        <v>140</v>
      </c>
      <c r="P1139" s="153" t="s">
        <v>1373</v>
      </c>
      <c r="Q1139" s="153"/>
      <c r="R1139" s="153" t="s">
        <v>50</v>
      </c>
      <c r="S1139" s="153" t="s">
        <v>140</v>
      </c>
      <c r="T1139" s="153" t="s">
        <v>1375</v>
      </c>
      <c r="U1139" s="140"/>
      <c r="V1139" s="140"/>
      <c r="W1139" s="140"/>
      <c r="X1139" s="97" t="str">
        <f t="shared" si="187"/>
        <v>2023-034 - Dallas IH 45 Bridge Maintenanc</v>
      </c>
      <c r="Y1139" s="97" t="str">
        <f>IFERROR(VLOOKUP($D1139,PM!$A:$H,2,FALSE),"")</f>
        <v>Eric Giebelhaus</v>
      </c>
      <c r="Z1139" s="98">
        <f t="shared" si="188"/>
        <v>45788</v>
      </c>
      <c r="AA1139" s="98" t="str">
        <f t="shared" si="189"/>
        <v>Sunday</v>
      </c>
      <c r="AB1139" s="99" t="str">
        <f t="shared" si="190"/>
        <v>05/12/2025 9:21 AM</v>
      </c>
      <c r="AC1139" s="100">
        <f t="shared" si="191"/>
        <v>45789.599479166667</v>
      </c>
      <c r="AD1139" s="100" t="str">
        <f t="shared" si="192"/>
        <v>Approved On Time</v>
      </c>
      <c r="AE1139" s="101">
        <f t="shared" si="193"/>
        <v>5</v>
      </c>
      <c r="AF1139" s="124" t="str">
        <f t="shared" si="194"/>
        <v/>
      </c>
      <c r="AG1139" s="101" t="str">
        <f t="shared" si="195"/>
        <v>439 6017I - CO Rem Cure Blankets</v>
      </c>
      <c r="AH1139" s="101" t="str">
        <f t="shared" si="196"/>
        <v>240772 - HUGO A. SALINAS GONZALEZ</v>
      </c>
      <c r="AI1139" s="102" t="str">
        <f t="shared" si="197"/>
        <v>Jose Rivera's Crew</v>
      </c>
    </row>
    <row r="1140" spans="1:35" ht="15.75" x14ac:dyDescent="0.25">
      <c r="A1140" s="153">
        <v>602939</v>
      </c>
      <c r="B1140" s="153" t="s">
        <v>1097</v>
      </c>
      <c r="C1140" s="153" t="s">
        <v>1098</v>
      </c>
      <c r="D1140" s="153" t="s">
        <v>138</v>
      </c>
      <c r="E1140" s="153" t="s">
        <v>139</v>
      </c>
      <c r="F1140" s="153" t="s">
        <v>1170</v>
      </c>
      <c r="G1140" s="153" t="s">
        <v>1171</v>
      </c>
      <c r="H1140" s="153" t="s">
        <v>558</v>
      </c>
      <c r="I1140" s="153">
        <v>1</v>
      </c>
      <c r="J1140" s="154">
        <v>45788</v>
      </c>
      <c r="K1140" s="153" t="s">
        <v>91</v>
      </c>
      <c r="L1140" s="153"/>
      <c r="M1140" s="153" t="s">
        <v>1096</v>
      </c>
      <c r="N1140" s="153" t="s">
        <v>72</v>
      </c>
      <c r="O1140" s="153" t="s">
        <v>140</v>
      </c>
      <c r="P1140" s="153" t="s">
        <v>1373</v>
      </c>
      <c r="Q1140" s="153"/>
      <c r="R1140" s="153" t="s">
        <v>50</v>
      </c>
      <c r="S1140" s="153" t="s">
        <v>140</v>
      </c>
      <c r="T1140" s="153" t="s">
        <v>1376</v>
      </c>
      <c r="U1140" s="140"/>
      <c r="V1140" s="140"/>
      <c r="W1140" s="140"/>
      <c r="X1140" s="97" t="str">
        <f t="shared" si="187"/>
        <v>2023-034 - Dallas IH 45 Bridge Maintenanc</v>
      </c>
      <c r="Y1140" s="97" t="str">
        <f>IFERROR(VLOOKUP($D1140,PM!$A:$H,2,FALSE),"")</f>
        <v>Eric Giebelhaus</v>
      </c>
      <c r="Z1140" s="98">
        <f t="shared" si="188"/>
        <v>45788</v>
      </c>
      <c r="AA1140" s="98" t="str">
        <f t="shared" si="189"/>
        <v>Sunday</v>
      </c>
      <c r="AB1140" s="99" t="str">
        <f t="shared" si="190"/>
        <v>05/12/2025 9:21 AM</v>
      </c>
      <c r="AC1140" s="100">
        <f t="shared" si="191"/>
        <v>45789.599479166667</v>
      </c>
      <c r="AD1140" s="100" t="str">
        <f t="shared" si="192"/>
        <v>Approved On Time</v>
      </c>
      <c r="AE1140" s="101">
        <f t="shared" si="193"/>
        <v>1</v>
      </c>
      <c r="AF1140" s="124" t="str">
        <f t="shared" si="194"/>
        <v/>
      </c>
      <c r="AG1140" s="101" t="str">
        <f t="shared" si="195"/>
        <v>439 6017C - CO Setup Machine</v>
      </c>
      <c r="AH1140" s="101" t="str">
        <f t="shared" si="196"/>
        <v>240772 - HUGO A. SALINAS GONZALEZ</v>
      </c>
      <c r="AI1140" s="102" t="str">
        <f t="shared" si="197"/>
        <v>Jose Rivera's Crew</v>
      </c>
    </row>
    <row r="1141" spans="1:35" ht="15.75" x14ac:dyDescent="0.25">
      <c r="A1141" s="153">
        <v>602925</v>
      </c>
      <c r="B1141" s="153" t="s">
        <v>790</v>
      </c>
      <c r="C1141" s="153" t="s">
        <v>791</v>
      </c>
      <c r="D1141" s="153" t="s">
        <v>138</v>
      </c>
      <c r="E1141" s="153" t="s">
        <v>139</v>
      </c>
      <c r="F1141" s="153" t="s">
        <v>1344</v>
      </c>
      <c r="G1141" s="153" t="s">
        <v>1345</v>
      </c>
      <c r="H1141" s="153" t="s">
        <v>558</v>
      </c>
      <c r="I1141" s="153">
        <v>5</v>
      </c>
      <c r="J1141" s="154">
        <v>45788</v>
      </c>
      <c r="K1141" s="153" t="s">
        <v>91</v>
      </c>
      <c r="L1141" s="153"/>
      <c r="M1141" s="153" t="s">
        <v>1096</v>
      </c>
      <c r="N1141" s="153" t="s">
        <v>72</v>
      </c>
      <c r="O1141" s="153" t="s">
        <v>140</v>
      </c>
      <c r="P1141" s="153" t="s">
        <v>1369</v>
      </c>
      <c r="Q1141" s="153"/>
      <c r="R1141" s="153" t="s">
        <v>50</v>
      </c>
      <c r="S1141" s="153" t="s">
        <v>140</v>
      </c>
      <c r="T1141" s="153" t="s">
        <v>1370</v>
      </c>
      <c r="U1141" s="140"/>
      <c r="V1141" s="140"/>
      <c r="W1141" s="140"/>
      <c r="X1141" s="97" t="str">
        <f t="shared" si="187"/>
        <v>2023-034 - Dallas IH 45 Bridge Maintenanc</v>
      </c>
      <c r="Y1141" s="97" t="str">
        <f>IFERROR(VLOOKUP($D1141,PM!$A:$H,2,FALSE),"")</f>
        <v>Eric Giebelhaus</v>
      </c>
      <c r="Z1141" s="98">
        <f t="shared" si="188"/>
        <v>45788</v>
      </c>
      <c r="AA1141" s="98" t="str">
        <f t="shared" si="189"/>
        <v>Sunday</v>
      </c>
      <c r="AB1141" s="99" t="str">
        <f t="shared" si="190"/>
        <v>05/12/2025 9:20 AM</v>
      </c>
      <c r="AC1141" s="100">
        <f t="shared" si="191"/>
        <v>45789.599479166667</v>
      </c>
      <c r="AD1141" s="100" t="str">
        <f t="shared" si="192"/>
        <v>Approved On Time</v>
      </c>
      <c r="AE1141" s="101">
        <f t="shared" si="193"/>
        <v>5</v>
      </c>
      <c r="AF1141" s="124" t="str">
        <f t="shared" si="194"/>
        <v/>
      </c>
      <c r="AG1141" s="101" t="str">
        <f t="shared" si="195"/>
        <v>439 6017H - CO Clean After Pour</v>
      </c>
      <c r="AH1141" s="101" t="str">
        <f t="shared" si="196"/>
        <v>240711 - Marcos A. Juarez Torres</v>
      </c>
      <c r="AI1141" s="102" t="str">
        <f t="shared" si="197"/>
        <v>Jose Rivera's Crew</v>
      </c>
    </row>
    <row r="1142" spans="1:35" ht="15.75" x14ac:dyDescent="0.25">
      <c r="A1142" s="153">
        <v>602926</v>
      </c>
      <c r="B1142" s="153" t="s">
        <v>790</v>
      </c>
      <c r="C1142" s="153" t="s">
        <v>791</v>
      </c>
      <c r="D1142" s="153" t="s">
        <v>138</v>
      </c>
      <c r="E1142" s="153" t="s">
        <v>139</v>
      </c>
      <c r="F1142" s="153" t="s">
        <v>1351</v>
      </c>
      <c r="G1142" s="153" t="s">
        <v>1352</v>
      </c>
      <c r="H1142" s="153" t="s">
        <v>558</v>
      </c>
      <c r="I1142" s="153">
        <v>5</v>
      </c>
      <c r="J1142" s="154">
        <v>45788</v>
      </c>
      <c r="K1142" s="153" t="s">
        <v>91</v>
      </c>
      <c r="L1142" s="153"/>
      <c r="M1142" s="153" t="s">
        <v>1096</v>
      </c>
      <c r="N1142" s="153" t="s">
        <v>72</v>
      </c>
      <c r="O1142" s="153" t="s">
        <v>140</v>
      </c>
      <c r="P1142" s="153" t="s">
        <v>1369</v>
      </c>
      <c r="Q1142" s="153"/>
      <c r="R1142" s="153" t="s">
        <v>50</v>
      </c>
      <c r="S1142" s="153" t="s">
        <v>140</v>
      </c>
      <c r="T1142" s="153" t="s">
        <v>1371</v>
      </c>
      <c r="U1142" s="140"/>
      <c r="V1142" s="140"/>
      <c r="W1142" s="140"/>
      <c r="X1142" s="97" t="str">
        <f t="shared" si="187"/>
        <v>2023-034 - Dallas IH 45 Bridge Maintenanc</v>
      </c>
      <c r="Y1142" s="97" t="str">
        <f>IFERROR(VLOOKUP($D1142,PM!$A:$H,2,FALSE),"")</f>
        <v>Eric Giebelhaus</v>
      </c>
      <c r="Z1142" s="98">
        <f t="shared" si="188"/>
        <v>45788</v>
      </c>
      <c r="AA1142" s="98" t="str">
        <f t="shared" si="189"/>
        <v>Sunday</v>
      </c>
      <c r="AB1142" s="99" t="str">
        <f t="shared" si="190"/>
        <v>05/12/2025 9:20 AM</v>
      </c>
      <c r="AC1142" s="100">
        <f t="shared" si="191"/>
        <v>45789.599479166667</v>
      </c>
      <c r="AD1142" s="100" t="str">
        <f t="shared" si="192"/>
        <v>Approved On Time</v>
      </c>
      <c r="AE1142" s="101">
        <f t="shared" si="193"/>
        <v>5</v>
      </c>
      <c r="AF1142" s="124" t="str">
        <f t="shared" si="194"/>
        <v/>
      </c>
      <c r="AG1142" s="101" t="str">
        <f t="shared" si="195"/>
        <v>439 6017I - CO Rem Cure Blankets</v>
      </c>
      <c r="AH1142" s="101" t="str">
        <f t="shared" si="196"/>
        <v>240711 - Marcos A. Juarez Torres</v>
      </c>
      <c r="AI1142" s="102" t="str">
        <f t="shared" si="197"/>
        <v>Jose Rivera's Crew</v>
      </c>
    </row>
    <row r="1143" spans="1:35" ht="15.75" x14ac:dyDescent="0.25">
      <c r="A1143" s="153">
        <v>602927</v>
      </c>
      <c r="B1143" s="153" t="s">
        <v>790</v>
      </c>
      <c r="C1143" s="153" t="s">
        <v>791</v>
      </c>
      <c r="D1143" s="153" t="s">
        <v>138</v>
      </c>
      <c r="E1143" s="153" t="s">
        <v>139</v>
      </c>
      <c r="F1143" s="153" t="s">
        <v>1170</v>
      </c>
      <c r="G1143" s="153" t="s">
        <v>1171</v>
      </c>
      <c r="H1143" s="153" t="s">
        <v>558</v>
      </c>
      <c r="I1143" s="153">
        <v>1</v>
      </c>
      <c r="J1143" s="154">
        <v>45788</v>
      </c>
      <c r="K1143" s="153" t="s">
        <v>91</v>
      </c>
      <c r="L1143" s="153"/>
      <c r="M1143" s="153" t="s">
        <v>1096</v>
      </c>
      <c r="N1143" s="153" t="s">
        <v>72</v>
      </c>
      <c r="O1143" s="153" t="s">
        <v>140</v>
      </c>
      <c r="P1143" s="153" t="s">
        <v>1369</v>
      </c>
      <c r="Q1143" s="153"/>
      <c r="R1143" s="153" t="s">
        <v>50</v>
      </c>
      <c r="S1143" s="153" t="s">
        <v>140</v>
      </c>
      <c r="T1143" s="153" t="s">
        <v>1372</v>
      </c>
      <c r="U1143" s="140"/>
      <c r="V1143" s="140"/>
      <c r="W1143" s="140"/>
      <c r="X1143" s="97" t="str">
        <f t="shared" si="187"/>
        <v>2023-034 - Dallas IH 45 Bridge Maintenanc</v>
      </c>
      <c r="Y1143" s="97" t="str">
        <f>IFERROR(VLOOKUP($D1143,PM!$A:$H,2,FALSE),"")</f>
        <v>Eric Giebelhaus</v>
      </c>
      <c r="Z1143" s="98">
        <f t="shared" si="188"/>
        <v>45788</v>
      </c>
      <c r="AA1143" s="98" t="str">
        <f t="shared" si="189"/>
        <v>Sunday</v>
      </c>
      <c r="AB1143" s="99" t="str">
        <f t="shared" si="190"/>
        <v>05/12/2025 9:20 AM</v>
      </c>
      <c r="AC1143" s="100">
        <f t="shared" si="191"/>
        <v>45789.599479166667</v>
      </c>
      <c r="AD1143" s="100" t="str">
        <f t="shared" si="192"/>
        <v>Approved On Time</v>
      </c>
      <c r="AE1143" s="101">
        <f t="shared" si="193"/>
        <v>1</v>
      </c>
      <c r="AF1143" s="124" t="str">
        <f t="shared" si="194"/>
        <v/>
      </c>
      <c r="AG1143" s="101" t="str">
        <f t="shared" si="195"/>
        <v>439 6017C - CO Setup Machine</v>
      </c>
      <c r="AH1143" s="101" t="str">
        <f t="shared" si="196"/>
        <v>240711 - Marcos A. Juarez Torres</v>
      </c>
      <c r="AI1143" s="102" t="str">
        <f t="shared" si="197"/>
        <v>Jose Rivera's Crew</v>
      </c>
    </row>
    <row r="1144" spans="1:35" ht="15.75" x14ac:dyDescent="0.25">
      <c r="A1144" s="153">
        <v>603025</v>
      </c>
      <c r="B1144" s="153" t="s">
        <v>1035</v>
      </c>
      <c r="C1144" s="153" t="s">
        <v>1034</v>
      </c>
      <c r="D1144" s="153" t="s">
        <v>138</v>
      </c>
      <c r="E1144" s="153" t="s">
        <v>139</v>
      </c>
      <c r="F1144" s="153" t="s">
        <v>1194</v>
      </c>
      <c r="G1144" s="153" t="s">
        <v>1195</v>
      </c>
      <c r="H1144" s="153" t="s">
        <v>558</v>
      </c>
      <c r="I1144" s="153">
        <v>8</v>
      </c>
      <c r="J1144" s="154">
        <v>45789</v>
      </c>
      <c r="K1144" s="153" t="s">
        <v>91</v>
      </c>
      <c r="L1144" s="153"/>
      <c r="M1144" s="153" t="s">
        <v>1034</v>
      </c>
      <c r="N1144" s="153" t="s">
        <v>49</v>
      </c>
      <c r="O1144" s="153" t="s">
        <v>140</v>
      </c>
      <c r="P1144" s="153" t="s">
        <v>1367</v>
      </c>
      <c r="Q1144" s="153"/>
      <c r="R1144" s="153" t="s">
        <v>50</v>
      </c>
      <c r="S1144" s="153" t="s">
        <v>140</v>
      </c>
      <c r="T1144" s="153" t="s">
        <v>1368</v>
      </c>
      <c r="U1144" s="140"/>
      <c r="V1144" s="140"/>
      <c r="W1144" s="140"/>
      <c r="X1144" s="97" t="str">
        <f t="shared" si="187"/>
        <v>2023-034 - Dallas IH 45 Bridge Maintenanc</v>
      </c>
      <c r="Y1144" s="97" t="str">
        <f>IFERROR(VLOOKUP($D1144,PM!$A:$H,2,FALSE),"")</f>
        <v>Eric Giebelhaus</v>
      </c>
      <c r="Z1144" s="98">
        <f t="shared" si="188"/>
        <v>45789</v>
      </c>
      <c r="AA1144" s="98" t="str">
        <f t="shared" si="189"/>
        <v>Monday</v>
      </c>
      <c r="AB1144" s="99" t="str">
        <f t="shared" si="190"/>
        <v>05/12/2025 11:23 AM</v>
      </c>
      <c r="AC1144" s="100">
        <f t="shared" si="191"/>
        <v>45789.684895833336</v>
      </c>
      <c r="AD1144" s="100" t="str">
        <f t="shared" si="192"/>
        <v>Approved On Time</v>
      </c>
      <c r="AE1144" s="101">
        <f t="shared" si="193"/>
        <v>8</v>
      </c>
      <c r="AF1144" s="124" t="str">
        <f t="shared" si="194"/>
        <v/>
      </c>
      <c r="AG1144" s="101" t="str">
        <f t="shared" si="195"/>
        <v>439 6017B - CO Inst Rem Machine Railing</v>
      </c>
      <c r="AH1144" s="101" t="str">
        <f t="shared" si="196"/>
        <v>240057 - Leonel Munoz</v>
      </c>
      <c r="AI1144" s="102" t="str">
        <f t="shared" si="197"/>
        <v>Leonel Munoz</v>
      </c>
    </row>
    <row r="1145" spans="1:35" ht="15.75" x14ac:dyDescent="0.25">
      <c r="A1145" s="153">
        <v>602540</v>
      </c>
      <c r="B1145" s="153" t="s">
        <v>854</v>
      </c>
      <c r="C1145" s="153" t="s">
        <v>855</v>
      </c>
      <c r="D1145" s="153" t="s">
        <v>138</v>
      </c>
      <c r="E1145" s="153" t="s">
        <v>139</v>
      </c>
      <c r="F1145" s="153" t="s">
        <v>1400</v>
      </c>
      <c r="G1145" s="153" t="s">
        <v>1401</v>
      </c>
      <c r="H1145" s="153" t="s">
        <v>558</v>
      </c>
      <c r="I1145" s="153">
        <v>8</v>
      </c>
      <c r="J1145" s="154">
        <v>45788</v>
      </c>
      <c r="K1145" s="153" t="s">
        <v>91</v>
      </c>
      <c r="L1145" s="153"/>
      <c r="M1145" s="153" t="s">
        <v>891</v>
      </c>
      <c r="N1145" s="153" t="s">
        <v>49</v>
      </c>
      <c r="O1145" s="153" t="s">
        <v>890</v>
      </c>
      <c r="P1145" s="153" t="s">
        <v>1404</v>
      </c>
      <c r="Q1145" s="153"/>
      <c r="R1145" s="153" t="s">
        <v>50</v>
      </c>
      <c r="S1145" s="153" t="s">
        <v>140</v>
      </c>
      <c r="T1145" s="153" t="s">
        <v>1405</v>
      </c>
      <c r="U1145" s="140"/>
      <c r="V1145" s="140"/>
      <c r="W1145" s="140"/>
      <c r="X1145" s="97" t="str">
        <f t="shared" si="187"/>
        <v>2023-034 - Dallas IH 45 Bridge Maintenanc</v>
      </c>
      <c r="Y1145" s="97" t="str">
        <f>IFERROR(VLOOKUP($D1145,PM!$A:$H,2,FALSE),"")</f>
        <v>Eric Giebelhaus</v>
      </c>
      <c r="Z1145" s="98">
        <f t="shared" si="188"/>
        <v>45788</v>
      </c>
      <c r="AA1145" s="98" t="str">
        <f t="shared" si="189"/>
        <v>Sunday</v>
      </c>
      <c r="AB1145" s="99" t="str">
        <f t="shared" si="190"/>
        <v>05/11/2025 11:32 PM</v>
      </c>
      <c r="AC1145" s="100">
        <f t="shared" si="191"/>
        <v>45789.515543981484</v>
      </c>
      <c r="AD1145" s="100" t="str">
        <f t="shared" si="192"/>
        <v>Approved On Time</v>
      </c>
      <c r="AE1145" s="101">
        <f t="shared" si="193"/>
        <v>8</v>
      </c>
      <c r="AF1145" s="124" t="str">
        <f t="shared" si="194"/>
        <v/>
      </c>
      <c r="AG1145" s="101" t="str">
        <f t="shared" si="195"/>
        <v>512 6095A - PTB STL MO Load Barrier</v>
      </c>
      <c r="AH1145" s="101" t="str">
        <f t="shared" si="196"/>
        <v>240014 - Hector O. Rodriguez</v>
      </c>
      <c r="AI1145" s="102" t="str">
        <f t="shared" si="197"/>
        <v>Juan Ruiz's Crew</v>
      </c>
    </row>
    <row r="1146" spans="1:35" ht="15.75" x14ac:dyDescent="0.25">
      <c r="A1146" s="153">
        <v>604590</v>
      </c>
      <c r="B1146" s="153" t="s">
        <v>892</v>
      </c>
      <c r="C1146" s="153" t="s">
        <v>893</v>
      </c>
      <c r="D1146" s="153" t="s">
        <v>73</v>
      </c>
      <c r="E1146" s="153" t="s">
        <v>1009</v>
      </c>
      <c r="F1146" s="153" t="s">
        <v>1187</v>
      </c>
      <c r="G1146" s="153" t="s">
        <v>1631</v>
      </c>
      <c r="H1146" s="153" t="s">
        <v>558</v>
      </c>
      <c r="I1146" s="153">
        <v>7</v>
      </c>
      <c r="J1146" s="154">
        <v>45791</v>
      </c>
      <c r="K1146" s="153" t="s">
        <v>91</v>
      </c>
      <c r="L1146" s="153"/>
      <c r="M1146" s="153" t="s">
        <v>891</v>
      </c>
      <c r="N1146" s="153" t="s">
        <v>49</v>
      </c>
      <c r="O1146" s="153" t="s">
        <v>890</v>
      </c>
      <c r="P1146" s="153" t="s">
        <v>3086</v>
      </c>
      <c r="Q1146" s="153"/>
      <c r="R1146" s="153" t="s">
        <v>50</v>
      </c>
      <c r="S1146" s="153" t="s">
        <v>140</v>
      </c>
      <c r="T1146" s="153" t="s">
        <v>3291</v>
      </c>
      <c r="U1146" s="140"/>
      <c r="V1146" s="140"/>
      <c r="W1146" s="140"/>
      <c r="X1146" s="97" t="str">
        <f t="shared" si="187"/>
        <v>2023-032 - IH-345 BRIDGE REHABILITATION</v>
      </c>
      <c r="Y1146" s="97" t="str">
        <f>IFERROR(VLOOKUP($D1146,PM!$A:$H,2,FALSE),"")</f>
        <v>Eric Giebelhaus</v>
      </c>
      <c r="Z1146" s="98">
        <f t="shared" si="188"/>
        <v>45791</v>
      </c>
      <c r="AA1146" s="98" t="str">
        <f t="shared" si="189"/>
        <v>Wednesday</v>
      </c>
      <c r="AB1146" s="99" t="str">
        <f t="shared" si="190"/>
        <v>05/16/2025 5:18 AM</v>
      </c>
      <c r="AC1146" s="100">
        <f t="shared" si="191"/>
        <v>45793.534189814818</v>
      </c>
      <c r="AD1146" s="100" t="str">
        <f t="shared" si="192"/>
        <v>Approved On Time</v>
      </c>
      <c r="AE1146" s="101">
        <f t="shared" si="193"/>
        <v>7</v>
      </c>
      <c r="AF1146" s="124" t="str">
        <f t="shared" si="194"/>
        <v/>
      </c>
      <c r="AG1146" s="101" t="str">
        <f t="shared" si="195"/>
        <v>4106 6001G - PPO Conc Overlay Pour</v>
      </c>
      <c r="AH1146" s="101" t="str">
        <f t="shared" si="196"/>
        <v>240710 - Juan C. Ybarra</v>
      </c>
      <c r="AI1146" s="102" t="str">
        <f t="shared" si="197"/>
        <v>Juan Ruiz's Crew</v>
      </c>
    </row>
    <row r="1147" spans="1:35" ht="15.75" x14ac:dyDescent="0.25">
      <c r="A1147" s="153">
        <v>604587</v>
      </c>
      <c r="B1147" s="153" t="s">
        <v>892</v>
      </c>
      <c r="C1147" s="153" t="s">
        <v>893</v>
      </c>
      <c r="D1147" s="153" t="s">
        <v>73</v>
      </c>
      <c r="E1147" s="153" t="s">
        <v>1009</v>
      </c>
      <c r="F1147" s="153" t="s">
        <v>1635</v>
      </c>
      <c r="G1147" s="153" t="s">
        <v>1636</v>
      </c>
      <c r="H1147" s="153" t="s">
        <v>558</v>
      </c>
      <c r="I1147" s="153">
        <v>3</v>
      </c>
      <c r="J1147" s="154">
        <v>45791</v>
      </c>
      <c r="K1147" s="153" t="s">
        <v>91</v>
      </c>
      <c r="L1147" s="153"/>
      <c r="M1147" s="153" t="s">
        <v>891</v>
      </c>
      <c r="N1147" s="153" t="s">
        <v>49</v>
      </c>
      <c r="O1147" s="153" t="s">
        <v>890</v>
      </c>
      <c r="P1147" s="153" t="s">
        <v>3086</v>
      </c>
      <c r="Q1147" s="153"/>
      <c r="R1147" s="153" t="s">
        <v>50</v>
      </c>
      <c r="S1147" s="153" t="s">
        <v>140</v>
      </c>
      <c r="T1147" s="153" t="s">
        <v>3292</v>
      </c>
      <c r="U1147" s="140"/>
      <c r="V1147" s="140"/>
      <c r="W1147" s="140"/>
      <c r="X1147" s="97" t="str">
        <f t="shared" si="187"/>
        <v>2023-032 - IH-345 BRIDGE REHABILITATION</v>
      </c>
      <c r="Y1147" s="97" t="str">
        <f>IFERROR(VLOOKUP($D1147,PM!$A:$H,2,FALSE),"")</f>
        <v>Eric Giebelhaus</v>
      </c>
      <c r="Z1147" s="98">
        <f t="shared" si="188"/>
        <v>45791</v>
      </c>
      <c r="AA1147" s="98" t="str">
        <f t="shared" si="189"/>
        <v>Wednesday</v>
      </c>
      <c r="AB1147" s="99" t="str">
        <f t="shared" si="190"/>
        <v>05/16/2025 5:18 AM</v>
      </c>
      <c r="AC1147" s="100">
        <f t="shared" si="191"/>
        <v>45793.534189814818</v>
      </c>
      <c r="AD1147" s="100" t="str">
        <f t="shared" si="192"/>
        <v>Approved On Time</v>
      </c>
      <c r="AE1147" s="101">
        <f t="shared" si="193"/>
        <v>3</v>
      </c>
      <c r="AF1147" s="124" t="str">
        <f t="shared" si="194"/>
        <v/>
      </c>
      <c r="AG1147" s="101" t="str">
        <f t="shared" si="195"/>
        <v>4106 6001H - PPO Conc Overlay Clean After P</v>
      </c>
      <c r="AH1147" s="101" t="str">
        <f t="shared" si="196"/>
        <v>240710 - Juan C. Ybarra</v>
      </c>
      <c r="AI1147" s="102" t="str">
        <f t="shared" si="197"/>
        <v>Juan Ruiz's Crew</v>
      </c>
    </row>
    <row r="1148" spans="1:35" ht="15.75" x14ac:dyDescent="0.25">
      <c r="A1148" s="153">
        <v>602537</v>
      </c>
      <c r="B1148" s="153" t="s">
        <v>982</v>
      </c>
      <c r="C1148" s="153" t="s">
        <v>983</v>
      </c>
      <c r="D1148" s="153" t="s">
        <v>138</v>
      </c>
      <c r="E1148" s="153" t="s">
        <v>139</v>
      </c>
      <c r="F1148" s="153" t="s">
        <v>1400</v>
      </c>
      <c r="G1148" s="153" t="s">
        <v>1401</v>
      </c>
      <c r="H1148" s="153" t="s">
        <v>558</v>
      </c>
      <c r="I1148" s="153">
        <v>8</v>
      </c>
      <c r="J1148" s="154">
        <v>45788</v>
      </c>
      <c r="K1148" s="153" t="s">
        <v>91</v>
      </c>
      <c r="L1148" s="153"/>
      <c r="M1148" s="153" t="s">
        <v>891</v>
      </c>
      <c r="N1148" s="153" t="s">
        <v>49</v>
      </c>
      <c r="O1148" s="153" t="s">
        <v>890</v>
      </c>
      <c r="P1148" s="153" t="s">
        <v>1402</v>
      </c>
      <c r="Q1148" s="153"/>
      <c r="R1148" s="153" t="s">
        <v>50</v>
      </c>
      <c r="S1148" s="153" t="s">
        <v>140</v>
      </c>
      <c r="T1148" s="153" t="s">
        <v>1410</v>
      </c>
      <c r="U1148" s="140"/>
      <c r="V1148" s="140"/>
      <c r="W1148" s="140"/>
      <c r="X1148" s="97" t="str">
        <f t="shared" si="187"/>
        <v>2023-034 - Dallas IH 45 Bridge Maintenanc</v>
      </c>
      <c r="Y1148" s="97" t="str">
        <f>IFERROR(VLOOKUP($D1148,PM!$A:$H,2,FALSE),"")</f>
        <v>Eric Giebelhaus</v>
      </c>
      <c r="Z1148" s="98">
        <f t="shared" si="188"/>
        <v>45788</v>
      </c>
      <c r="AA1148" s="98" t="str">
        <f t="shared" si="189"/>
        <v>Sunday</v>
      </c>
      <c r="AB1148" s="99" t="str">
        <f t="shared" si="190"/>
        <v>05/11/2025 11:31 PM</v>
      </c>
      <c r="AC1148" s="100">
        <f t="shared" si="191"/>
        <v>45789.515543981484</v>
      </c>
      <c r="AD1148" s="100" t="str">
        <f t="shared" si="192"/>
        <v>Approved On Time</v>
      </c>
      <c r="AE1148" s="101">
        <f t="shared" si="193"/>
        <v>8</v>
      </c>
      <c r="AF1148" s="124" t="str">
        <f t="shared" si="194"/>
        <v/>
      </c>
      <c r="AG1148" s="101" t="str">
        <f t="shared" si="195"/>
        <v>512 6095A - PTB STL MO Load Barrier</v>
      </c>
      <c r="AH1148" s="101" t="str">
        <f t="shared" si="196"/>
        <v>240182 - Alfredo Becerra</v>
      </c>
      <c r="AI1148" s="102" t="str">
        <f t="shared" si="197"/>
        <v>Juan Ruiz's Crew</v>
      </c>
    </row>
    <row r="1149" spans="1:35" ht="15.75" x14ac:dyDescent="0.25">
      <c r="A1149" s="153">
        <v>602536</v>
      </c>
      <c r="B1149" s="153" t="s">
        <v>892</v>
      </c>
      <c r="C1149" s="153" t="s">
        <v>893</v>
      </c>
      <c r="D1149" s="153" t="s">
        <v>138</v>
      </c>
      <c r="E1149" s="153" t="s">
        <v>139</v>
      </c>
      <c r="F1149" s="153" t="s">
        <v>1400</v>
      </c>
      <c r="G1149" s="153" t="s">
        <v>1401</v>
      </c>
      <c r="H1149" s="153" t="s">
        <v>558</v>
      </c>
      <c r="I1149" s="153">
        <v>8</v>
      </c>
      <c r="J1149" s="154">
        <v>45788</v>
      </c>
      <c r="K1149" s="153" t="s">
        <v>91</v>
      </c>
      <c r="L1149" s="153"/>
      <c r="M1149" s="153" t="s">
        <v>891</v>
      </c>
      <c r="N1149" s="153" t="s">
        <v>49</v>
      </c>
      <c r="O1149" s="153" t="s">
        <v>890</v>
      </c>
      <c r="P1149" s="153" t="s">
        <v>1402</v>
      </c>
      <c r="Q1149" s="153"/>
      <c r="R1149" s="153" t="s">
        <v>50</v>
      </c>
      <c r="S1149" s="153" t="s">
        <v>140</v>
      </c>
      <c r="T1149" s="153" t="s">
        <v>1403</v>
      </c>
      <c r="U1149" s="140"/>
      <c r="V1149" s="140"/>
      <c r="W1149" s="140"/>
      <c r="X1149" s="97" t="str">
        <f t="shared" si="187"/>
        <v>2023-034 - Dallas IH 45 Bridge Maintenanc</v>
      </c>
      <c r="Y1149" s="97" t="str">
        <f>IFERROR(VLOOKUP($D1149,PM!$A:$H,2,FALSE),"")</f>
        <v>Eric Giebelhaus</v>
      </c>
      <c r="Z1149" s="98">
        <f t="shared" si="188"/>
        <v>45788</v>
      </c>
      <c r="AA1149" s="98" t="str">
        <f t="shared" si="189"/>
        <v>Sunday</v>
      </c>
      <c r="AB1149" s="99" t="str">
        <f t="shared" si="190"/>
        <v>05/11/2025 11:31 PM</v>
      </c>
      <c r="AC1149" s="100">
        <f t="shared" si="191"/>
        <v>45789.515543981484</v>
      </c>
      <c r="AD1149" s="100" t="str">
        <f t="shared" si="192"/>
        <v>Approved On Time</v>
      </c>
      <c r="AE1149" s="101">
        <f t="shared" si="193"/>
        <v>8</v>
      </c>
      <c r="AF1149" s="124" t="str">
        <f t="shared" si="194"/>
        <v/>
      </c>
      <c r="AG1149" s="101" t="str">
        <f t="shared" si="195"/>
        <v>512 6095A - PTB STL MO Load Barrier</v>
      </c>
      <c r="AH1149" s="101" t="str">
        <f t="shared" si="196"/>
        <v>240710 - Juan C. Ybarra</v>
      </c>
      <c r="AI1149" s="102" t="str">
        <f t="shared" si="197"/>
        <v>Juan Ruiz's Crew</v>
      </c>
    </row>
    <row r="1150" spans="1:35" ht="15.75" x14ac:dyDescent="0.25">
      <c r="A1150" s="153">
        <v>602538</v>
      </c>
      <c r="B1150" s="153" t="s">
        <v>889</v>
      </c>
      <c r="C1150" s="153" t="s">
        <v>890</v>
      </c>
      <c r="D1150" s="153" t="s">
        <v>138</v>
      </c>
      <c r="E1150" s="153" t="s">
        <v>139</v>
      </c>
      <c r="F1150" s="153" t="s">
        <v>1400</v>
      </c>
      <c r="G1150" s="153" t="s">
        <v>1401</v>
      </c>
      <c r="H1150" s="153" t="s">
        <v>558</v>
      </c>
      <c r="I1150" s="153">
        <v>8</v>
      </c>
      <c r="J1150" s="154">
        <v>45788</v>
      </c>
      <c r="K1150" s="153" t="s">
        <v>91</v>
      </c>
      <c r="L1150" s="153"/>
      <c r="M1150" s="153" t="s">
        <v>891</v>
      </c>
      <c r="N1150" s="153" t="s">
        <v>49</v>
      </c>
      <c r="O1150" s="153" t="s">
        <v>890</v>
      </c>
      <c r="P1150" s="153" t="s">
        <v>1402</v>
      </c>
      <c r="Q1150" s="153"/>
      <c r="R1150" s="153" t="s">
        <v>50</v>
      </c>
      <c r="S1150" s="153" t="s">
        <v>140</v>
      </c>
      <c r="T1150" s="153" t="s">
        <v>1408</v>
      </c>
      <c r="U1150" s="141"/>
      <c r="V1150" s="141"/>
      <c r="W1150" s="141"/>
      <c r="X1150" s="97" t="str">
        <f t="shared" si="187"/>
        <v>2023-034 - Dallas IH 45 Bridge Maintenanc</v>
      </c>
      <c r="Y1150" s="97" t="str">
        <f>IFERROR(VLOOKUP($D1150,PM!$A:$H,2,FALSE),"")</f>
        <v>Eric Giebelhaus</v>
      </c>
      <c r="Z1150" s="98">
        <f t="shared" si="188"/>
        <v>45788</v>
      </c>
      <c r="AA1150" s="98" t="str">
        <f t="shared" si="189"/>
        <v>Sunday</v>
      </c>
      <c r="AB1150" s="99" t="str">
        <f t="shared" si="190"/>
        <v>05/11/2025 11:31 PM</v>
      </c>
      <c r="AC1150" s="100">
        <f t="shared" si="191"/>
        <v>45789.515543981484</v>
      </c>
      <c r="AD1150" s="100" t="str">
        <f t="shared" si="192"/>
        <v>Approved On Time</v>
      </c>
      <c r="AE1150" s="101">
        <f t="shared" si="193"/>
        <v>8</v>
      </c>
      <c r="AF1150" s="124" t="str">
        <f t="shared" si="194"/>
        <v/>
      </c>
      <c r="AG1150" s="101" t="str">
        <f t="shared" si="195"/>
        <v>512 6095A - PTB STL MO Load Barrier</v>
      </c>
      <c r="AH1150" s="101" t="str">
        <f t="shared" si="196"/>
        <v>240080 - Juan L. Ruiz</v>
      </c>
      <c r="AI1150" s="102" t="str">
        <f t="shared" si="197"/>
        <v>Juan Ruiz's Crew</v>
      </c>
    </row>
    <row r="1151" spans="1:35" ht="15.75" x14ac:dyDescent="0.25">
      <c r="A1151" s="153">
        <v>604594</v>
      </c>
      <c r="B1151" s="153" t="s">
        <v>896</v>
      </c>
      <c r="C1151" s="153" t="s">
        <v>897</v>
      </c>
      <c r="D1151" s="153" t="s">
        <v>73</v>
      </c>
      <c r="E1151" s="153" t="s">
        <v>1009</v>
      </c>
      <c r="F1151" s="153" t="s">
        <v>1187</v>
      </c>
      <c r="G1151" s="153" t="s">
        <v>1631</v>
      </c>
      <c r="H1151" s="153" t="s">
        <v>558</v>
      </c>
      <c r="I1151" s="153">
        <v>10.5</v>
      </c>
      <c r="J1151" s="154">
        <v>45791</v>
      </c>
      <c r="K1151" s="153" t="s">
        <v>91</v>
      </c>
      <c r="L1151" s="153"/>
      <c r="M1151" s="153" t="s">
        <v>891</v>
      </c>
      <c r="N1151" s="153" t="s">
        <v>49</v>
      </c>
      <c r="O1151" s="153" t="s">
        <v>890</v>
      </c>
      <c r="P1151" s="153" t="s">
        <v>3087</v>
      </c>
      <c r="Q1151" s="153"/>
      <c r="R1151" s="153" t="s">
        <v>50</v>
      </c>
      <c r="S1151" s="153" t="s">
        <v>140</v>
      </c>
      <c r="T1151" s="153" t="s">
        <v>3312</v>
      </c>
      <c r="U1151" s="141"/>
      <c r="V1151" s="141"/>
      <c r="W1151" s="141"/>
      <c r="X1151" s="97" t="str">
        <f t="shared" si="187"/>
        <v>2023-032 - IH-345 BRIDGE REHABILITATION</v>
      </c>
      <c r="Y1151" s="97" t="str">
        <f>IFERROR(VLOOKUP($D1151,PM!$A:$H,2,FALSE),"")</f>
        <v>Eric Giebelhaus</v>
      </c>
      <c r="Z1151" s="98">
        <f t="shared" si="188"/>
        <v>45791</v>
      </c>
      <c r="AA1151" s="98" t="str">
        <f t="shared" si="189"/>
        <v>Wednesday</v>
      </c>
      <c r="AB1151" s="99" t="str">
        <f t="shared" si="190"/>
        <v>05/16/2025 5:19 AM</v>
      </c>
      <c r="AC1151" s="100">
        <f t="shared" si="191"/>
        <v>45793.534189814818</v>
      </c>
      <c r="AD1151" s="100" t="str">
        <f t="shared" si="192"/>
        <v>Approved On Time</v>
      </c>
      <c r="AE1151" s="101">
        <f t="shared" si="193"/>
        <v>10.5</v>
      </c>
      <c r="AF1151" s="124" t="str">
        <f t="shared" si="194"/>
        <v/>
      </c>
      <c r="AG1151" s="101" t="str">
        <f t="shared" si="195"/>
        <v>4106 6001G - PPO Conc Overlay Pour</v>
      </c>
      <c r="AH1151" s="101" t="str">
        <f t="shared" si="196"/>
        <v>240793 - Jose O. Mercado Rapalo</v>
      </c>
      <c r="AI1151" s="102" t="str">
        <f t="shared" si="197"/>
        <v>Juan Ruiz's Crew</v>
      </c>
    </row>
    <row r="1152" spans="1:35" ht="15.75" x14ac:dyDescent="0.25">
      <c r="A1152" s="153">
        <v>602539</v>
      </c>
      <c r="B1152" s="153" t="s">
        <v>896</v>
      </c>
      <c r="C1152" s="153" t="s">
        <v>897</v>
      </c>
      <c r="D1152" s="153" t="s">
        <v>138</v>
      </c>
      <c r="E1152" s="153" t="s">
        <v>139</v>
      </c>
      <c r="F1152" s="153" t="s">
        <v>1400</v>
      </c>
      <c r="G1152" s="153" t="s">
        <v>1401</v>
      </c>
      <c r="H1152" s="153" t="s">
        <v>558</v>
      </c>
      <c r="I1152" s="153">
        <v>8</v>
      </c>
      <c r="J1152" s="154">
        <v>45788</v>
      </c>
      <c r="K1152" s="153" t="s">
        <v>91</v>
      </c>
      <c r="L1152" s="153"/>
      <c r="M1152" s="153" t="s">
        <v>891</v>
      </c>
      <c r="N1152" s="153" t="s">
        <v>49</v>
      </c>
      <c r="O1152" s="153" t="s">
        <v>890</v>
      </c>
      <c r="P1152" s="153" t="s">
        <v>1402</v>
      </c>
      <c r="Q1152" s="153"/>
      <c r="R1152" s="153" t="s">
        <v>50</v>
      </c>
      <c r="S1152" s="153" t="s">
        <v>140</v>
      </c>
      <c r="T1152" s="153" t="s">
        <v>1409</v>
      </c>
      <c r="U1152" s="141"/>
      <c r="V1152" s="141"/>
      <c r="W1152" s="141"/>
      <c r="X1152" s="97" t="str">
        <f t="shared" si="187"/>
        <v>2023-034 - Dallas IH 45 Bridge Maintenanc</v>
      </c>
      <c r="Y1152" s="97" t="str">
        <f>IFERROR(VLOOKUP($D1152,PM!$A:$H,2,FALSE),"")</f>
        <v>Eric Giebelhaus</v>
      </c>
      <c r="Z1152" s="98">
        <f t="shared" si="188"/>
        <v>45788</v>
      </c>
      <c r="AA1152" s="98" t="str">
        <f t="shared" si="189"/>
        <v>Sunday</v>
      </c>
      <c r="AB1152" s="99" t="str">
        <f t="shared" si="190"/>
        <v>05/11/2025 11:31 PM</v>
      </c>
      <c r="AC1152" s="100">
        <f t="shared" si="191"/>
        <v>45789.515543981484</v>
      </c>
      <c r="AD1152" s="100" t="str">
        <f t="shared" si="192"/>
        <v>Approved On Time</v>
      </c>
      <c r="AE1152" s="101">
        <f t="shared" si="193"/>
        <v>8</v>
      </c>
      <c r="AF1152" s="124" t="str">
        <f t="shared" si="194"/>
        <v/>
      </c>
      <c r="AG1152" s="101" t="str">
        <f t="shared" si="195"/>
        <v>512 6095A - PTB STL MO Load Barrier</v>
      </c>
      <c r="AH1152" s="101" t="str">
        <f t="shared" si="196"/>
        <v>240793 - Jose O. Mercado Rapalo</v>
      </c>
      <c r="AI1152" s="102" t="str">
        <f t="shared" si="197"/>
        <v>Juan Ruiz's Crew</v>
      </c>
    </row>
    <row r="1153" spans="1:35" ht="15.75" x14ac:dyDescent="0.25">
      <c r="A1153" s="153">
        <v>604592</v>
      </c>
      <c r="B1153" s="153" t="s">
        <v>982</v>
      </c>
      <c r="C1153" s="153" t="s">
        <v>983</v>
      </c>
      <c r="D1153" s="153" t="s">
        <v>73</v>
      </c>
      <c r="E1153" s="153" t="s">
        <v>1009</v>
      </c>
      <c r="F1153" s="153" t="s">
        <v>1187</v>
      </c>
      <c r="G1153" s="153" t="s">
        <v>1631</v>
      </c>
      <c r="H1153" s="153" t="s">
        <v>558</v>
      </c>
      <c r="I1153" s="153">
        <v>10</v>
      </c>
      <c r="J1153" s="154">
        <v>45791</v>
      </c>
      <c r="K1153" s="153" t="s">
        <v>91</v>
      </c>
      <c r="L1153" s="153"/>
      <c r="M1153" s="153" t="s">
        <v>891</v>
      </c>
      <c r="N1153" s="153" t="s">
        <v>49</v>
      </c>
      <c r="O1153" s="153" t="s">
        <v>890</v>
      </c>
      <c r="P1153" s="153" t="s">
        <v>3086</v>
      </c>
      <c r="Q1153" s="153"/>
      <c r="R1153" s="153" t="s">
        <v>50</v>
      </c>
      <c r="S1153" s="153" t="s">
        <v>140</v>
      </c>
      <c r="T1153" s="153" t="s">
        <v>3293</v>
      </c>
      <c r="U1153" s="141"/>
      <c r="V1153" s="141"/>
      <c r="W1153" s="141"/>
      <c r="X1153" s="97" t="str">
        <f t="shared" si="187"/>
        <v>2023-032 - IH-345 BRIDGE REHABILITATION</v>
      </c>
      <c r="Y1153" s="97" t="str">
        <f>IFERROR(VLOOKUP($D1153,PM!$A:$H,2,FALSE),"")</f>
        <v>Eric Giebelhaus</v>
      </c>
      <c r="Z1153" s="98">
        <f t="shared" si="188"/>
        <v>45791</v>
      </c>
      <c r="AA1153" s="98" t="str">
        <f t="shared" si="189"/>
        <v>Wednesday</v>
      </c>
      <c r="AB1153" s="99" t="str">
        <f t="shared" si="190"/>
        <v>05/16/2025 5:18 AM</v>
      </c>
      <c r="AC1153" s="100">
        <f t="shared" si="191"/>
        <v>45793.534189814818</v>
      </c>
      <c r="AD1153" s="100" t="str">
        <f t="shared" si="192"/>
        <v>Approved On Time</v>
      </c>
      <c r="AE1153" s="101">
        <f t="shared" si="193"/>
        <v>10</v>
      </c>
      <c r="AF1153" s="124" t="str">
        <f t="shared" si="194"/>
        <v/>
      </c>
      <c r="AG1153" s="101" t="str">
        <f t="shared" si="195"/>
        <v>4106 6001G - PPO Conc Overlay Pour</v>
      </c>
      <c r="AH1153" s="101" t="str">
        <f t="shared" si="196"/>
        <v>240182 - Alfredo Becerra</v>
      </c>
      <c r="AI1153" s="102" t="str">
        <f t="shared" si="197"/>
        <v>Juan Ruiz's Crew</v>
      </c>
    </row>
    <row r="1154" spans="1:35" ht="15.75" x14ac:dyDescent="0.25">
      <c r="A1154" s="153">
        <v>602534</v>
      </c>
      <c r="B1154" s="153" t="s">
        <v>894</v>
      </c>
      <c r="C1154" s="153" t="s">
        <v>895</v>
      </c>
      <c r="D1154" s="153" t="s">
        <v>138</v>
      </c>
      <c r="E1154" s="153" t="s">
        <v>139</v>
      </c>
      <c r="F1154" s="153" t="s">
        <v>1400</v>
      </c>
      <c r="G1154" s="153" t="s">
        <v>1401</v>
      </c>
      <c r="H1154" s="153" t="s">
        <v>558</v>
      </c>
      <c r="I1154" s="153">
        <v>8</v>
      </c>
      <c r="J1154" s="154">
        <v>45788</v>
      </c>
      <c r="K1154" s="153" t="s">
        <v>91</v>
      </c>
      <c r="L1154" s="153"/>
      <c r="M1154" s="153" t="s">
        <v>891</v>
      </c>
      <c r="N1154" s="153" t="s">
        <v>49</v>
      </c>
      <c r="O1154" s="153" t="s">
        <v>890</v>
      </c>
      <c r="P1154" s="153" t="s">
        <v>1402</v>
      </c>
      <c r="Q1154" s="153"/>
      <c r="R1154" s="153" t="s">
        <v>50</v>
      </c>
      <c r="S1154" s="153" t="s">
        <v>140</v>
      </c>
      <c r="T1154" s="153" t="s">
        <v>1406</v>
      </c>
      <c r="U1154" s="141"/>
      <c r="V1154" s="141"/>
      <c r="W1154" s="141"/>
      <c r="X1154" s="97" t="str">
        <f t="shared" si="187"/>
        <v>2023-034 - Dallas IH 45 Bridge Maintenanc</v>
      </c>
      <c r="Y1154" s="97" t="str">
        <f>IFERROR(VLOOKUP($D1154,PM!$A:$H,2,FALSE),"")</f>
        <v>Eric Giebelhaus</v>
      </c>
      <c r="Z1154" s="98">
        <f t="shared" si="188"/>
        <v>45788</v>
      </c>
      <c r="AA1154" s="98" t="str">
        <f t="shared" si="189"/>
        <v>Sunday</v>
      </c>
      <c r="AB1154" s="99" t="str">
        <f t="shared" si="190"/>
        <v>05/11/2025 11:31 PM</v>
      </c>
      <c r="AC1154" s="100">
        <f t="shared" si="191"/>
        <v>45789.515543981484</v>
      </c>
      <c r="AD1154" s="100" t="str">
        <f t="shared" si="192"/>
        <v>Approved On Time</v>
      </c>
      <c r="AE1154" s="101">
        <f t="shared" si="193"/>
        <v>8</v>
      </c>
      <c r="AF1154" s="124" t="str">
        <f t="shared" si="194"/>
        <v/>
      </c>
      <c r="AG1154" s="101" t="str">
        <f t="shared" si="195"/>
        <v>512 6095A - PTB STL MO Load Barrier</v>
      </c>
      <c r="AH1154" s="101" t="str">
        <f t="shared" si="196"/>
        <v>240736 - Felipe J. Mendoza Rincon</v>
      </c>
      <c r="AI1154" s="102" t="str">
        <f t="shared" si="197"/>
        <v>Juan Ruiz's Crew</v>
      </c>
    </row>
    <row r="1155" spans="1:35" ht="15.75" x14ac:dyDescent="0.25">
      <c r="A1155" s="153">
        <v>604593</v>
      </c>
      <c r="B1155" s="153" t="s">
        <v>889</v>
      </c>
      <c r="C1155" s="153" t="s">
        <v>890</v>
      </c>
      <c r="D1155" s="153" t="s">
        <v>73</v>
      </c>
      <c r="E1155" s="153" t="s">
        <v>1009</v>
      </c>
      <c r="F1155" s="153" t="s">
        <v>1187</v>
      </c>
      <c r="G1155" s="153" t="s">
        <v>1631</v>
      </c>
      <c r="H1155" s="153" t="s">
        <v>558</v>
      </c>
      <c r="I1155" s="153">
        <v>8</v>
      </c>
      <c r="J1155" s="154">
        <v>45791</v>
      </c>
      <c r="K1155" s="153" t="s">
        <v>91</v>
      </c>
      <c r="L1155" s="153"/>
      <c r="M1155" s="153" t="s">
        <v>891</v>
      </c>
      <c r="N1155" s="153" t="s">
        <v>49</v>
      </c>
      <c r="O1155" s="153" t="s">
        <v>890</v>
      </c>
      <c r="P1155" s="153" t="s">
        <v>3087</v>
      </c>
      <c r="Q1155" s="153"/>
      <c r="R1155" s="153" t="s">
        <v>50</v>
      </c>
      <c r="S1155" s="153" t="s">
        <v>140</v>
      </c>
      <c r="T1155" s="153" t="s">
        <v>3296</v>
      </c>
      <c r="U1155" s="141"/>
      <c r="V1155" s="141"/>
      <c r="W1155" s="141"/>
      <c r="X1155" s="97" t="str">
        <f t="shared" si="187"/>
        <v>2023-032 - IH-345 BRIDGE REHABILITATION</v>
      </c>
      <c r="Y1155" s="97" t="str">
        <f>IFERROR(VLOOKUP($D1155,PM!$A:$H,2,FALSE),"")</f>
        <v>Eric Giebelhaus</v>
      </c>
      <c r="Z1155" s="98">
        <f t="shared" si="188"/>
        <v>45791</v>
      </c>
      <c r="AA1155" s="98" t="str">
        <f t="shared" si="189"/>
        <v>Wednesday</v>
      </c>
      <c r="AB1155" s="99" t="str">
        <f t="shared" si="190"/>
        <v>05/16/2025 5:19 AM</v>
      </c>
      <c r="AC1155" s="100">
        <f t="shared" si="191"/>
        <v>45793.534189814818</v>
      </c>
      <c r="AD1155" s="100" t="str">
        <f t="shared" si="192"/>
        <v>Approved On Time</v>
      </c>
      <c r="AE1155" s="101">
        <f t="shared" si="193"/>
        <v>8</v>
      </c>
      <c r="AF1155" s="124" t="str">
        <f t="shared" si="194"/>
        <v/>
      </c>
      <c r="AG1155" s="101" t="str">
        <f t="shared" si="195"/>
        <v>4106 6001G - PPO Conc Overlay Pour</v>
      </c>
      <c r="AH1155" s="101" t="str">
        <f t="shared" si="196"/>
        <v>240080 - Juan L. Ruiz</v>
      </c>
      <c r="AI1155" s="102" t="str">
        <f t="shared" si="197"/>
        <v>Juan Ruiz's Crew</v>
      </c>
    </row>
    <row r="1156" spans="1:35" ht="15.75" x14ac:dyDescent="0.25">
      <c r="A1156" s="153">
        <v>604588</v>
      </c>
      <c r="B1156" s="153" t="s">
        <v>894</v>
      </c>
      <c r="C1156" s="153" t="s">
        <v>895</v>
      </c>
      <c r="D1156" s="153" t="s">
        <v>73</v>
      </c>
      <c r="E1156" s="153" t="s">
        <v>1009</v>
      </c>
      <c r="F1156" s="153" t="s">
        <v>1187</v>
      </c>
      <c r="G1156" s="153" t="s">
        <v>1631</v>
      </c>
      <c r="H1156" s="153" t="s">
        <v>558</v>
      </c>
      <c r="I1156" s="153">
        <v>7</v>
      </c>
      <c r="J1156" s="154">
        <v>45791</v>
      </c>
      <c r="K1156" s="153" t="s">
        <v>91</v>
      </c>
      <c r="L1156" s="153"/>
      <c r="M1156" s="153" t="s">
        <v>891</v>
      </c>
      <c r="N1156" s="153" t="s">
        <v>49</v>
      </c>
      <c r="O1156" s="153" t="s">
        <v>890</v>
      </c>
      <c r="P1156" s="153" t="s">
        <v>3086</v>
      </c>
      <c r="Q1156" s="153"/>
      <c r="R1156" s="153" t="s">
        <v>50</v>
      </c>
      <c r="S1156" s="153" t="s">
        <v>140</v>
      </c>
      <c r="T1156" s="153" t="s">
        <v>3294</v>
      </c>
      <c r="U1156" s="141"/>
      <c r="V1156" s="141"/>
      <c r="W1156" s="141"/>
      <c r="X1156" s="97" t="str">
        <f t="shared" si="187"/>
        <v>2023-032 - IH-345 BRIDGE REHABILITATION</v>
      </c>
      <c r="Y1156" s="97" t="str">
        <f>IFERROR(VLOOKUP($D1156,PM!$A:$H,2,FALSE),"")</f>
        <v>Eric Giebelhaus</v>
      </c>
      <c r="Z1156" s="98">
        <f t="shared" si="188"/>
        <v>45791</v>
      </c>
      <c r="AA1156" s="98" t="str">
        <f t="shared" si="189"/>
        <v>Wednesday</v>
      </c>
      <c r="AB1156" s="99" t="str">
        <f t="shared" si="190"/>
        <v>05/16/2025 5:18 AM</v>
      </c>
      <c r="AC1156" s="100">
        <f t="shared" si="191"/>
        <v>45793.534189814818</v>
      </c>
      <c r="AD1156" s="100" t="str">
        <f t="shared" si="192"/>
        <v>Approved On Time</v>
      </c>
      <c r="AE1156" s="101">
        <f t="shared" si="193"/>
        <v>7</v>
      </c>
      <c r="AF1156" s="124" t="str">
        <f t="shared" si="194"/>
        <v/>
      </c>
      <c r="AG1156" s="101" t="str">
        <f t="shared" si="195"/>
        <v>4106 6001G - PPO Conc Overlay Pour</v>
      </c>
      <c r="AH1156" s="101" t="str">
        <f t="shared" si="196"/>
        <v>240736 - Felipe J. Mendoza Rincon</v>
      </c>
      <c r="AI1156" s="102" t="str">
        <f t="shared" si="197"/>
        <v>Juan Ruiz's Crew</v>
      </c>
    </row>
    <row r="1157" spans="1:35" ht="15.75" x14ac:dyDescent="0.25">
      <c r="A1157" s="153">
        <v>604586</v>
      </c>
      <c r="B1157" s="153" t="s">
        <v>894</v>
      </c>
      <c r="C1157" s="153" t="s">
        <v>895</v>
      </c>
      <c r="D1157" s="153" t="s">
        <v>73</v>
      </c>
      <c r="E1157" s="153" t="s">
        <v>1009</v>
      </c>
      <c r="F1157" s="153" t="s">
        <v>1635</v>
      </c>
      <c r="G1157" s="153" t="s">
        <v>1636</v>
      </c>
      <c r="H1157" s="153" t="s">
        <v>558</v>
      </c>
      <c r="I1157" s="153">
        <v>3</v>
      </c>
      <c r="J1157" s="154">
        <v>45791</v>
      </c>
      <c r="K1157" s="153" t="s">
        <v>91</v>
      </c>
      <c r="L1157" s="153"/>
      <c r="M1157" s="153" t="s">
        <v>891</v>
      </c>
      <c r="N1157" s="153" t="s">
        <v>49</v>
      </c>
      <c r="O1157" s="153" t="s">
        <v>890</v>
      </c>
      <c r="P1157" s="153" t="s">
        <v>3086</v>
      </c>
      <c r="Q1157" s="153"/>
      <c r="R1157" s="153" t="s">
        <v>50</v>
      </c>
      <c r="S1157" s="153" t="s">
        <v>140</v>
      </c>
      <c r="T1157" s="153" t="s">
        <v>3295</v>
      </c>
      <c r="U1157" s="141"/>
      <c r="V1157" s="141"/>
      <c r="W1157" s="141"/>
      <c r="X1157" s="97" t="str">
        <f t="shared" si="187"/>
        <v>2023-032 - IH-345 BRIDGE REHABILITATION</v>
      </c>
      <c r="Y1157" s="97" t="str">
        <f>IFERROR(VLOOKUP($D1157,PM!$A:$H,2,FALSE),"")</f>
        <v>Eric Giebelhaus</v>
      </c>
      <c r="Z1157" s="98">
        <f t="shared" si="188"/>
        <v>45791</v>
      </c>
      <c r="AA1157" s="98" t="str">
        <f t="shared" si="189"/>
        <v>Wednesday</v>
      </c>
      <c r="AB1157" s="99" t="str">
        <f t="shared" si="190"/>
        <v>05/16/2025 5:18 AM</v>
      </c>
      <c r="AC1157" s="100">
        <f t="shared" si="191"/>
        <v>45793.534189814818</v>
      </c>
      <c r="AD1157" s="100" t="str">
        <f t="shared" si="192"/>
        <v>Approved On Time</v>
      </c>
      <c r="AE1157" s="101">
        <f t="shared" si="193"/>
        <v>3</v>
      </c>
      <c r="AF1157" s="124" t="str">
        <f t="shared" si="194"/>
        <v/>
      </c>
      <c r="AG1157" s="101" t="str">
        <f t="shared" si="195"/>
        <v>4106 6001H - PPO Conc Overlay Clean After P</v>
      </c>
      <c r="AH1157" s="101" t="str">
        <f t="shared" si="196"/>
        <v>240736 - Felipe J. Mendoza Rincon</v>
      </c>
      <c r="AI1157" s="102" t="str">
        <f t="shared" si="197"/>
        <v>Juan Ruiz's Crew</v>
      </c>
    </row>
    <row r="1158" spans="1:35" ht="15.75" x14ac:dyDescent="0.25">
      <c r="A1158" s="153">
        <v>604589</v>
      </c>
      <c r="B1158" s="153" t="s">
        <v>984</v>
      </c>
      <c r="C1158" s="153" t="s">
        <v>985</v>
      </c>
      <c r="D1158" s="153" t="s">
        <v>73</v>
      </c>
      <c r="E1158" s="153" t="s">
        <v>1009</v>
      </c>
      <c r="F1158" s="153" t="s">
        <v>1187</v>
      </c>
      <c r="G1158" s="153" t="s">
        <v>1631</v>
      </c>
      <c r="H1158" s="153" t="s">
        <v>558</v>
      </c>
      <c r="I1158" s="153">
        <v>10</v>
      </c>
      <c r="J1158" s="154">
        <v>45791</v>
      </c>
      <c r="K1158" s="153" t="s">
        <v>91</v>
      </c>
      <c r="L1158" s="153"/>
      <c r="M1158" s="153" t="s">
        <v>891</v>
      </c>
      <c r="N1158" s="153" t="s">
        <v>49</v>
      </c>
      <c r="O1158" s="153" t="s">
        <v>890</v>
      </c>
      <c r="P1158" s="153" t="s">
        <v>3086</v>
      </c>
      <c r="Q1158" s="153"/>
      <c r="R1158" s="153" t="s">
        <v>50</v>
      </c>
      <c r="S1158" s="153" t="s">
        <v>140</v>
      </c>
      <c r="T1158" s="153" t="s">
        <v>3290</v>
      </c>
      <c r="U1158" s="141"/>
      <c r="V1158" s="141"/>
      <c r="W1158" s="141"/>
      <c r="X1158" s="97" t="str">
        <f t="shared" si="187"/>
        <v>2023-032 - IH-345 BRIDGE REHABILITATION</v>
      </c>
      <c r="Y1158" s="97" t="str">
        <f>IFERROR(VLOOKUP($D1158,PM!$A:$H,2,FALSE),"")</f>
        <v>Eric Giebelhaus</v>
      </c>
      <c r="Z1158" s="98">
        <f t="shared" si="188"/>
        <v>45791</v>
      </c>
      <c r="AA1158" s="98" t="str">
        <f t="shared" si="189"/>
        <v>Wednesday</v>
      </c>
      <c r="AB1158" s="99" t="str">
        <f t="shared" si="190"/>
        <v>05/16/2025 5:18 AM</v>
      </c>
      <c r="AC1158" s="100">
        <f t="shared" si="191"/>
        <v>45793.534189814818</v>
      </c>
      <c r="AD1158" s="100" t="str">
        <f t="shared" si="192"/>
        <v>Approved On Time</v>
      </c>
      <c r="AE1158" s="101">
        <f t="shared" si="193"/>
        <v>10</v>
      </c>
      <c r="AF1158" s="124" t="str">
        <f t="shared" si="194"/>
        <v/>
      </c>
      <c r="AG1158" s="101" t="str">
        <f t="shared" si="195"/>
        <v>4106 6001G - PPO Conc Overlay Pour</v>
      </c>
      <c r="AH1158" s="101" t="str">
        <f t="shared" si="196"/>
        <v>340057 - ABRAHAM G. VILLA</v>
      </c>
      <c r="AI1158" s="102" t="str">
        <f t="shared" si="197"/>
        <v>Juan Ruiz's Crew</v>
      </c>
    </row>
    <row r="1159" spans="1:35" ht="15.75" x14ac:dyDescent="0.25">
      <c r="A1159" s="153">
        <v>602535</v>
      </c>
      <c r="B1159" s="153" t="s">
        <v>984</v>
      </c>
      <c r="C1159" s="153" t="s">
        <v>985</v>
      </c>
      <c r="D1159" s="153" t="s">
        <v>138</v>
      </c>
      <c r="E1159" s="153" t="s">
        <v>139</v>
      </c>
      <c r="F1159" s="153" t="s">
        <v>1400</v>
      </c>
      <c r="G1159" s="153" t="s">
        <v>1401</v>
      </c>
      <c r="H1159" s="153" t="s">
        <v>558</v>
      </c>
      <c r="I1159" s="153">
        <v>8</v>
      </c>
      <c r="J1159" s="154">
        <v>45788</v>
      </c>
      <c r="K1159" s="153" t="s">
        <v>91</v>
      </c>
      <c r="L1159" s="153"/>
      <c r="M1159" s="153" t="s">
        <v>891</v>
      </c>
      <c r="N1159" s="153" t="s">
        <v>49</v>
      </c>
      <c r="O1159" s="153" t="s">
        <v>890</v>
      </c>
      <c r="P1159" s="153" t="s">
        <v>1402</v>
      </c>
      <c r="Q1159" s="153"/>
      <c r="R1159" s="153" t="s">
        <v>50</v>
      </c>
      <c r="S1159" s="153" t="s">
        <v>140</v>
      </c>
      <c r="T1159" s="153" t="s">
        <v>1407</v>
      </c>
      <c r="U1159" s="141"/>
      <c r="V1159" s="141"/>
      <c r="W1159" s="141"/>
      <c r="X1159" s="97" t="str">
        <f t="shared" ref="X1159:X1222" si="198">$D1159&amp;" - "&amp;$E1159</f>
        <v>2023-034 - Dallas IH 45 Bridge Maintenanc</v>
      </c>
      <c r="Y1159" s="97" t="str">
        <f>IFERROR(VLOOKUP($D1159,PM!$A:$H,2,FALSE),"")</f>
        <v>Eric Giebelhaus</v>
      </c>
      <c r="Z1159" s="98">
        <f t="shared" ref="Z1159:Z1222" si="199">$J1159</f>
        <v>45788</v>
      </c>
      <c r="AA1159" s="98" t="str">
        <f t="shared" ref="AA1159:AA1222" si="200">TEXT($J1159,"dddd")</f>
        <v>Sunday</v>
      </c>
      <c r="AB1159" s="99" t="str">
        <f t="shared" ref="AB1159:AB1222" si="201">TEXT(DATE(MID($P1159,7,4), LEFT($P1159,2), MID($P1159,4,2)) + TIME(LEFT(MID($P1159,13,5),2), RIGHT(MID($P1159,13,5),2), 0), "MM/DD/YYYY h:mm AM/PM")</f>
        <v>05/11/2025 11:31 PM</v>
      </c>
      <c r="AC1159" s="100">
        <f t="shared" ref="AC1159:AC1222" si="202">IFERROR(DATE(LEFT($T1159,4), MID($T1159,6,2), MID($T1159,9,2)) + TIME(MID($T1159,12,2), MID($T1159,15,2), MID($T1159,18,2)),"")</f>
        <v>45789.515543981484</v>
      </c>
      <c r="AD1159" s="100" t="str">
        <f t="shared" ref="AD1159:AD1222" si="203">IF(OR($AB1159="1/1/01 12:00 AM", $AB1159=""), "Not Approved", IF(VALUE($AB1159) &lt;= (VALUE($AC1159) + 1 + TIME(9, 0, 0)), "Approved On Time", "Not Approved On Time"))</f>
        <v>Approved On Time</v>
      </c>
      <c r="AE1159" s="101">
        <f t="shared" ref="AE1159:AE1222" si="204">$I1159</f>
        <v>8</v>
      </c>
      <c r="AF1159" s="124" t="str">
        <f t="shared" ref="AF1159:AF1222" si="205">IF(SUMIF($X$6:$X$2297, "*", $AI$6:$AI$2297) &gt; 0, SUMIFS($AI$6:$AI$2297, $X$6:$X$2297, "Approved On Time") / SUMIF($X$6:$X$2297, "*", $AI$6:$AI$2297), "")</f>
        <v/>
      </c>
      <c r="AG1159" s="101" t="str">
        <f t="shared" ref="AG1159:AG1222" si="206">$F1159&amp;" - "&amp;G1159</f>
        <v>512 6095A - PTB STL MO Load Barrier</v>
      </c>
      <c r="AH1159" s="101" t="str">
        <f t="shared" ref="AH1159:AH1222" si="207">$B1159&amp;" - "&amp;$C1159</f>
        <v>340057 - ABRAHAM G. VILLA</v>
      </c>
      <c r="AI1159" s="102" t="str">
        <f t="shared" ref="AI1159:AI1222" si="208">IF($M1159="","",$M1159)</f>
        <v>Juan Ruiz's Crew</v>
      </c>
    </row>
    <row r="1160" spans="1:35" ht="15.75" x14ac:dyDescent="0.25">
      <c r="A1160" s="153">
        <v>603048</v>
      </c>
      <c r="B1160" s="153" t="s">
        <v>1030</v>
      </c>
      <c r="C1160" s="153" t="s">
        <v>1031</v>
      </c>
      <c r="D1160" s="153" t="s">
        <v>73</v>
      </c>
      <c r="E1160" s="153" t="s">
        <v>1009</v>
      </c>
      <c r="F1160" s="153" t="s">
        <v>1398</v>
      </c>
      <c r="G1160" s="153" t="s">
        <v>1163</v>
      </c>
      <c r="H1160" s="153" t="s">
        <v>558</v>
      </c>
      <c r="I1160" s="153">
        <v>3</v>
      </c>
      <c r="J1160" s="154">
        <v>45789</v>
      </c>
      <c r="K1160" s="153" t="s">
        <v>91</v>
      </c>
      <c r="L1160" s="153"/>
      <c r="M1160" s="153"/>
      <c r="N1160" s="153"/>
      <c r="O1160" s="153" t="s">
        <v>1031</v>
      </c>
      <c r="P1160" s="153" t="s">
        <v>1297</v>
      </c>
      <c r="Q1160" s="153"/>
      <c r="R1160" s="153" t="s">
        <v>50</v>
      </c>
      <c r="S1160" s="153" t="s">
        <v>140</v>
      </c>
      <c r="T1160" s="153" t="s">
        <v>1399</v>
      </c>
      <c r="U1160" s="141"/>
      <c r="V1160" s="141"/>
      <c r="W1160" s="141"/>
      <c r="X1160" s="97" t="str">
        <f t="shared" si="198"/>
        <v>2023-032 - IH-345 BRIDGE REHABILITATION</v>
      </c>
      <c r="Y1160" s="97" t="str">
        <f>IFERROR(VLOOKUP($D1160,PM!$A:$H,2,FALSE),"")</f>
        <v>Eric Giebelhaus</v>
      </c>
      <c r="Z1160" s="98">
        <f t="shared" si="199"/>
        <v>45789</v>
      </c>
      <c r="AA1160" s="98" t="str">
        <f t="shared" si="200"/>
        <v>Monday</v>
      </c>
      <c r="AB1160" s="99" t="str">
        <f t="shared" si="201"/>
        <v>05/12/2025 1:53 PM</v>
      </c>
      <c r="AC1160" s="100">
        <f t="shared" si="202"/>
        <v>45790.481319444443</v>
      </c>
      <c r="AD1160" s="100" t="str">
        <f t="shared" si="203"/>
        <v>Approved On Time</v>
      </c>
      <c r="AE1160" s="101">
        <f t="shared" si="204"/>
        <v>3</v>
      </c>
      <c r="AF1160" s="124" t="str">
        <f t="shared" si="205"/>
        <v/>
      </c>
      <c r="AG1160" s="101" t="str">
        <f t="shared" si="206"/>
        <v>500 6001H - Survey and Layout</v>
      </c>
      <c r="AH1160" s="101" t="str">
        <f t="shared" si="207"/>
        <v>210013 - Matthew C. Shaylor</v>
      </c>
      <c r="AI1160" s="102" t="str">
        <f t="shared" si="208"/>
        <v/>
      </c>
    </row>
    <row r="1161" spans="1:35" ht="15.75" x14ac:dyDescent="0.25">
      <c r="A1161" s="153">
        <v>603857</v>
      </c>
      <c r="B1161" s="153" t="s">
        <v>1030</v>
      </c>
      <c r="C1161" s="153" t="s">
        <v>1031</v>
      </c>
      <c r="D1161" s="153" t="s">
        <v>73</v>
      </c>
      <c r="E1161" s="153" t="s">
        <v>1009</v>
      </c>
      <c r="F1161" s="153" t="s">
        <v>1398</v>
      </c>
      <c r="G1161" s="153" t="s">
        <v>1163</v>
      </c>
      <c r="H1161" s="153" t="s">
        <v>558</v>
      </c>
      <c r="I1161" s="153">
        <v>3</v>
      </c>
      <c r="J1161" s="154">
        <v>45790</v>
      </c>
      <c r="K1161" s="153" t="s">
        <v>91</v>
      </c>
      <c r="L1161" s="153"/>
      <c r="M1161" s="153"/>
      <c r="N1161" s="153"/>
      <c r="O1161" s="153" t="s">
        <v>1031</v>
      </c>
      <c r="P1161" s="153" t="s">
        <v>2163</v>
      </c>
      <c r="Q1161" s="153"/>
      <c r="R1161" s="153" t="s">
        <v>50</v>
      </c>
      <c r="S1161" s="153" t="s">
        <v>140</v>
      </c>
      <c r="T1161" s="153" t="s">
        <v>2704</v>
      </c>
      <c r="U1161" s="141"/>
      <c r="V1161" s="141"/>
      <c r="W1161" s="141"/>
      <c r="X1161" s="97" t="str">
        <f t="shared" si="198"/>
        <v>2023-032 - IH-345 BRIDGE REHABILITATION</v>
      </c>
      <c r="Y1161" s="97" t="str">
        <f>IFERROR(VLOOKUP($D1161,PM!$A:$H,2,FALSE),"")</f>
        <v>Eric Giebelhaus</v>
      </c>
      <c r="Z1161" s="98">
        <f t="shared" si="199"/>
        <v>45790</v>
      </c>
      <c r="AA1161" s="98" t="str">
        <f t="shared" si="200"/>
        <v>Tuesday</v>
      </c>
      <c r="AB1161" s="99" t="str">
        <f t="shared" si="201"/>
        <v>05/14/2025 8:48 AM</v>
      </c>
      <c r="AC1161" s="100">
        <f t="shared" si="202"/>
        <v>45791.618460648147</v>
      </c>
      <c r="AD1161" s="100" t="str">
        <f t="shared" si="203"/>
        <v>Approved On Time</v>
      </c>
      <c r="AE1161" s="101">
        <f t="shared" si="204"/>
        <v>3</v>
      </c>
      <c r="AF1161" s="124" t="str">
        <f t="shared" si="205"/>
        <v/>
      </c>
      <c r="AG1161" s="101" t="str">
        <f t="shared" si="206"/>
        <v>500 6001H - Survey and Layout</v>
      </c>
      <c r="AH1161" s="101" t="str">
        <f t="shared" si="207"/>
        <v>210013 - Matthew C. Shaylor</v>
      </c>
      <c r="AI1161" s="102" t="str">
        <f t="shared" si="208"/>
        <v/>
      </c>
    </row>
    <row r="1162" spans="1:35" ht="15.75" x14ac:dyDescent="0.25">
      <c r="A1162" s="153">
        <v>604371</v>
      </c>
      <c r="B1162" s="153" t="s">
        <v>2033</v>
      </c>
      <c r="C1162" s="153" t="s">
        <v>2034</v>
      </c>
      <c r="D1162" s="153" t="s">
        <v>73</v>
      </c>
      <c r="E1162" s="153" t="s">
        <v>1009</v>
      </c>
      <c r="F1162" s="153" t="s">
        <v>1187</v>
      </c>
      <c r="G1162" s="153" t="s">
        <v>1631</v>
      </c>
      <c r="H1162" s="153" t="s">
        <v>558</v>
      </c>
      <c r="I1162" s="153">
        <v>6</v>
      </c>
      <c r="J1162" s="154">
        <v>45791</v>
      </c>
      <c r="K1162" s="153" t="s">
        <v>91</v>
      </c>
      <c r="L1162" s="153"/>
      <c r="M1162" s="153" t="s">
        <v>2037</v>
      </c>
      <c r="N1162" s="153" t="s">
        <v>49</v>
      </c>
      <c r="O1162" s="153" t="s">
        <v>2034</v>
      </c>
      <c r="P1162" s="153" t="s">
        <v>3088</v>
      </c>
      <c r="Q1162" s="153"/>
      <c r="R1162" s="153" t="s">
        <v>50</v>
      </c>
      <c r="S1162" s="153" t="s">
        <v>140</v>
      </c>
      <c r="T1162" s="153" t="s">
        <v>3328</v>
      </c>
      <c r="U1162" s="141"/>
      <c r="V1162" s="141"/>
      <c r="W1162" s="141"/>
      <c r="X1162" s="97" t="str">
        <f t="shared" si="198"/>
        <v>2023-032 - IH-345 BRIDGE REHABILITATION</v>
      </c>
      <c r="Y1162" s="97" t="str">
        <f>IFERROR(VLOOKUP($D1162,PM!$A:$H,2,FALSE),"")</f>
        <v>Eric Giebelhaus</v>
      </c>
      <c r="Z1162" s="98">
        <f t="shared" si="199"/>
        <v>45791</v>
      </c>
      <c r="AA1162" s="98" t="str">
        <f t="shared" si="200"/>
        <v>Wednesday</v>
      </c>
      <c r="AB1162" s="99" t="str">
        <f t="shared" si="201"/>
        <v>05/15/2025 1:56 PM</v>
      </c>
      <c r="AC1162" s="100">
        <f t="shared" si="202"/>
        <v>45793.533530092594</v>
      </c>
      <c r="AD1162" s="100" t="str">
        <f t="shared" si="203"/>
        <v>Approved On Time</v>
      </c>
      <c r="AE1162" s="101">
        <f t="shared" si="204"/>
        <v>6</v>
      </c>
      <c r="AF1162" s="124" t="str">
        <f t="shared" si="205"/>
        <v/>
      </c>
      <c r="AG1162" s="101" t="str">
        <f t="shared" si="206"/>
        <v>4106 6001G - PPO Conc Overlay Pour</v>
      </c>
      <c r="AH1162" s="101" t="str">
        <f t="shared" si="207"/>
        <v>240019 - Salvador Aguillon</v>
      </c>
      <c r="AI1162" s="102" t="str">
        <f t="shared" si="208"/>
        <v>Salvador Aguillon Crew</v>
      </c>
    </row>
    <row r="1163" spans="1:35" ht="15.75" x14ac:dyDescent="0.25">
      <c r="A1163" s="153">
        <v>604372</v>
      </c>
      <c r="B1163" s="153" t="s">
        <v>2033</v>
      </c>
      <c r="C1163" s="153" t="s">
        <v>2034</v>
      </c>
      <c r="D1163" s="153" t="s">
        <v>73</v>
      </c>
      <c r="E1163" s="153" t="s">
        <v>1009</v>
      </c>
      <c r="F1163" s="153" t="s">
        <v>1186</v>
      </c>
      <c r="G1163" s="153" t="s">
        <v>1193</v>
      </c>
      <c r="H1163" s="153" t="s">
        <v>558</v>
      </c>
      <c r="I1163" s="153">
        <v>1</v>
      </c>
      <c r="J1163" s="154">
        <v>45791</v>
      </c>
      <c r="K1163" s="153" t="s">
        <v>91</v>
      </c>
      <c r="L1163" s="153"/>
      <c r="M1163" s="153" t="s">
        <v>2037</v>
      </c>
      <c r="N1163" s="153" t="s">
        <v>49</v>
      </c>
      <c r="O1163" s="153" t="s">
        <v>2034</v>
      </c>
      <c r="P1163" s="153" t="s">
        <v>3088</v>
      </c>
      <c r="Q1163" s="153"/>
      <c r="R1163" s="153" t="s">
        <v>50</v>
      </c>
      <c r="S1163" s="153" t="s">
        <v>140</v>
      </c>
      <c r="T1163" s="153" t="s">
        <v>3329</v>
      </c>
      <c r="U1163" s="141"/>
      <c r="V1163" s="141"/>
      <c r="W1163" s="141"/>
      <c r="X1163" s="97" t="str">
        <f t="shared" si="198"/>
        <v>2023-032 - IH-345 BRIDGE REHABILITATION</v>
      </c>
      <c r="Y1163" s="97" t="str">
        <f>IFERROR(VLOOKUP($D1163,PM!$A:$H,2,FALSE),"")</f>
        <v>Eric Giebelhaus</v>
      </c>
      <c r="Z1163" s="98">
        <f t="shared" si="199"/>
        <v>45791</v>
      </c>
      <c r="AA1163" s="98" t="str">
        <f t="shared" si="200"/>
        <v>Wednesday</v>
      </c>
      <c r="AB1163" s="99" t="str">
        <f t="shared" si="201"/>
        <v>05/15/2025 1:56 PM</v>
      </c>
      <c r="AC1163" s="100">
        <f t="shared" si="202"/>
        <v>45793.533530092594</v>
      </c>
      <c r="AD1163" s="100" t="str">
        <f t="shared" si="203"/>
        <v>Approved On Time</v>
      </c>
      <c r="AE1163" s="101">
        <f t="shared" si="204"/>
        <v>1</v>
      </c>
      <c r="AF1163" s="124" t="str">
        <f t="shared" si="205"/>
        <v/>
      </c>
      <c r="AG1163" s="101" t="str">
        <f t="shared" si="206"/>
        <v>4106 6001D - PPO Conc Overlay Prep for Over</v>
      </c>
      <c r="AH1163" s="101" t="str">
        <f t="shared" si="207"/>
        <v>240019 - Salvador Aguillon</v>
      </c>
      <c r="AI1163" s="102" t="str">
        <f t="shared" si="208"/>
        <v>Salvador Aguillon Crew</v>
      </c>
    </row>
    <row r="1164" spans="1:35" ht="15.75" x14ac:dyDescent="0.25">
      <c r="A1164" s="153">
        <v>604373</v>
      </c>
      <c r="B1164" s="153" t="s">
        <v>2033</v>
      </c>
      <c r="C1164" s="153" t="s">
        <v>2034</v>
      </c>
      <c r="D1164" s="153" t="s">
        <v>73</v>
      </c>
      <c r="E1164" s="153" t="s">
        <v>1009</v>
      </c>
      <c r="F1164" s="153" t="s">
        <v>2035</v>
      </c>
      <c r="G1164" s="153" t="s">
        <v>2036</v>
      </c>
      <c r="H1164" s="153" t="s">
        <v>558</v>
      </c>
      <c r="I1164" s="153">
        <v>1</v>
      </c>
      <c r="J1164" s="154">
        <v>45791</v>
      </c>
      <c r="K1164" s="153" t="s">
        <v>91</v>
      </c>
      <c r="L1164" s="153"/>
      <c r="M1164" s="153" t="s">
        <v>2037</v>
      </c>
      <c r="N1164" s="153" t="s">
        <v>49</v>
      </c>
      <c r="O1164" s="153" t="s">
        <v>2034</v>
      </c>
      <c r="P1164" s="153" t="s">
        <v>3088</v>
      </c>
      <c r="Q1164" s="153"/>
      <c r="R1164" s="153" t="s">
        <v>50</v>
      </c>
      <c r="S1164" s="153" t="s">
        <v>140</v>
      </c>
      <c r="T1164" s="153" t="s">
        <v>3330</v>
      </c>
      <c r="U1164" s="141"/>
      <c r="V1164" s="141"/>
      <c r="W1164" s="141"/>
      <c r="X1164" s="97" t="str">
        <f t="shared" si="198"/>
        <v>2023-032 - IH-345 BRIDGE REHABILITATION</v>
      </c>
      <c r="Y1164" s="97" t="str">
        <f>IFERROR(VLOOKUP($D1164,PM!$A:$H,2,FALSE),"")</f>
        <v>Eric Giebelhaus</v>
      </c>
      <c r="Z1164" s="98">
        <f t="shared" si="199"/>
        <v>45791</v>
      </c>
      <c r="AA1164" s="98" t="str">
        <f t="shared" si="200"/>
        <v>Wednesday</v>
      </c>
      <c r="AB1164" s="99" t="str">
        <f t="shared" si="201"/>
        <v>05/15/2025 1:56 PM</v>
      </c>
      <c r="AC1164" s="100">
        <f t="shared" si="202"/>
        <v>45793.533530092594</v>
      </c>
      <c r="AD1164" s="100" t="str">
        <f t="shared" si="203"/>
        <v>Approved On Time</v>
      </c>
      <c r="AE1164" s="101">
        <f t="shared" si="204"/>
        <v>1</v>
      </c>
      <c r="AF1164" s="124" t="str">
        <f t="shared" si="205"/>
        <v/>
      </c>
      <c r="AG1164" s="101" t="str">
        <f t="shared" si="206"/>
        <v>4106 6001C - PPO Conc Overlay Setup Machine</v>
      </c>
      <c r="AH1164" s="101" t="str">
        <f t="shared" si="207"/>
        <v>240019 - Salvador Aguillon</v>
      </c>
      <c r="AI1164" s="102" t="str">
        <f t="shared" si="208"/>
        <v>Salvador Aguillon Crew</v>
      </c>
    </row>
    <row r="1165" spans="1:35" ht="15.75" x14ac:dyDescent="0.25">
      <c r="A1165" s="153">
        <v>604374</v>
      </c>
      <c r="B1165" s="153" t="s">
        <v>2049</v>
      </c>
      <c r="C1165" s="153" t="s">
        <v>2050</v>
      </c>
      <c r="D1165" s="153" t="s">
        <v>73</v>
      </c>
      <c r="E1165" s="153" t="s">
        <v>1009</v>
      </c>
      <c r="F1165" s="153" t="s">
        <v>2035</v>
      </c>
      <c r="G1165" s="153" t="s">
        <v>2036</v>
      </c>
      <c r="H1165" s="153" t="s">
        <v>558</v>
      </c>
      <c r="I1165" s="153">
        <v>1</v>
      </c>
      <c r="J1165" s="154">
        <v>45791</v>
      </c>
      <c r="K1165" s="153" t="s">
        <v>91</v>
      </c>
      <c r="L1165" s="153"/>
      <c r="M1165" s="153" t="s">
        <v>2037</v>
      </c>
      <c r="N1165" s="153" t="s">
        <v>49</v>
      </c>
      <c r="O1165" s="153" t="s">
        <v>2034</v>
      </c>
      <c r="P1165" s="153" t="s">
        <v>3088</v>
      </c>
      <c r="Q1165" s="153"/>
      <c r="R1165" s="153" t="s">
        <v>50</v>
      </c>
      <c r="S1165" s="153" t="s">
        <v>140</v>
      </c>
      <c r="T1165" s="153" t="s">
        <v>3325</v>
      </c>
      <c r="U1165" s="141"/>
      <c r="V1165" s="141"/>
      <c r="W1165" s="141"/>
      <c r="X1165" s="97" t="str">
        <f t="shared" si="198"/>
        <v>2023-032 - IH-345 BRIDGE REHABILITATION</v>
      </c>
      <c r="Y1165" s="97" t="str">
        <f>IFERROR(VLOOKUP($D1165,PM!$A:$H,2,FALSE),"")</f>
        <v>Eric Giebelhaus</v>
      </c>
      <c r="Z1165" s="98">
        <f t="shared" si="199"/>
        <v>45791</v>
      </c>
      <c r="AA1165" s="98" t="str">
        <f t="shared" si="200"/>
        <v>Wednesday</v>
      </c>
      <c r="AB1165" s="99" t="str">
        <f t="shared" si="201"/>
        <v>05/15/2025 1:56 PM</v>
      </c>
      <c r="AC1165" s="100">
        <f t="shared" si="202"/>
        <v>45793.533530092594</v>
      </c>
      <c r="AD1165" s="100" t="str">
        <f t="shared" si="203"/>
        <v>Approved On Time</v>
      </c>
      <c r="AE1165" s="101">
        <f t="shared" si="204"/>
        <v>1</v>
      </c>
      <c r="AF1165" s="124" t="str">
        <f t="shared" si="205"/>
        <v/>
      </c>
      <c r="AG1165" s="101" t="str">
        <f t="shared" si="206"/>
        <v>4106 6001C - PPO Conc Overlay Setup Machine</v>
      </c>
      <c r="AH1165" s="101" t="str">
        <f t="shared" si="207"/>
        <v>240297 - Isaac Caamal</v>
      </c>
      <c r="AI1165" s="102" t="str">
        <f t="shared" si="208"/>
        <v>Salvador Aguillon Crew</v>
      </c>
    </row>
    <row r="1166" spans="1:35" ht="15.75" x14ac:dyDescent="0.25">
      <c r="A1166" s="153">
        <v>604375</v>
      </c>
      <c r="B1166" s="153" t="s">
        <v>2049</v>
      </c>
      <c r="C1166" s="153" t="s">
        <v>2050</v>
      </c>
      <c r="D1166" s="153" t="s">
        <v>73</v>
      </c>
      <c r="E1166" s="153" t="s">
        <v>1009</v>
      </c>
      <c r="F1166" s="153" t="s">
        <v>1186</v>
      </c>
      <c r="G1166" s="153" t="s">
        <v>1193</v>
      </c>
      <c r="H1166" s="153" t="s">
        <v>558</v>
      </c>
      <c r="I1166" s="153">
        <v>2</v>
      </c>
      <c r="J1166" s="154">
        <v>45791</v>
      </c>
      <c r="K1166" s="153" t="s">
        <v>91</v>
      </c>
      <c r="L1166" s="153"/>
      <c r="M1166" s="153" t="s">
        <v>2037</v>
      </c>
      <c r="N1166" s="153" t="s">
        <v>49</v>
      </c>
      <c r="O1166" s="153" t="s">
        <v>2034</v>
      </c>
      <c r="P1166" s="153" t="s">
        <v>3088</v>
      </c>
      <c r="Q1166" s="153"/>
      <c r="R1166" s="153" t="s">
        <v>50</v>
      </c>
      <c r="S1166" s="153" t="s">
        <v>140</v>
      </c>
      <c r="T1166" s="153" t="s">
        <v>3326</v>
      </c>
      <c r="U1166" s="141"/>
      <c r="V1166" s="141"/>
      <c r="W1166" s="141"/>
      <c r="X1166" s="97" t="str">
        <f t="shared" si="198"/>
        <v>2023-032 - IH-345 BRIDGE REHABILITATION</v>
      </c>
      <c r="Y1166" s="97" t="str">
        <f>IFERROR(VLOOKUP($D1166,PM!$A:$H,2,FALSE),"")</f>
        <v>Eric Giebelhaus</v>
      </c>
      <c r="Z1166" s="98">
        <f t="shared" si="199"/>
        <v>45791</v>
      </c>
      <c r="AA1166" s="98" t="str">
        <f t="shared" si="200"/>
        <v>Wednesday</v>
      </c>
      <c r="AB1166" s="99" t="str">
        <f t="shared" si="201"/>
        <v>05/15/2025 1:56 PM</v>
      </c>
      <c r="AC1166" s="100">
        <f t="shared" si="202"/>
        <v>45793.533530092594</v>
      </c>
      <c r="AD1166" s="100" t="str">
        <f t="shared" si="203"/>
        <v>Approved On Time</v>
      </c>
      <c r="AE1166" s="101">
        <f t="shared" si="204"/>
        <v>2</v>
      </c>
      <c r="AF1166" s="124" t="str">
        <f t="shared" si="205"/>
        <v/>
      </c>
      <c r="AG1166" s="101" t="str">
        <f t="shared" si="206"/>
        <v>4106 6001D - PPO Conc Overlay Prep for Over</v>
      </c>
      <c r="AH1166" s="101" t="str">
        <f t="shared" si="207"/>
        <v>240297 - Isaac Caamal</v>
      </c>
      <c r="AI1166" s="102" t="str">
        <f t="shared" si="208"/>
        <v>Salvador Aguillon Crew</v>
      </c>
    </row>
    <row r="1167" spans="1:35" ht="15.75" x14ac:dyDescent="0.25">
      <c r="A1167" s="153">
        <v>604376</v>
      </c>
      <c r="B1167" s="153" t="s">
        <v>2049</v>
      </c>
      <c r="C1167" s="153" t="s">
        <v>2050</v>
      </c>
      <c r="D1167" s="153" t="s">
        <v>73</v>
      </c>
      <c r="E1167" s="153" t="s">
        <v>1009</v>
      </c>
      <c r="F1167" s="153" t="s">
        <v>1187</v>
      </c>
      <c r="G1167" s="153" t="s">
        <v>1631</v>
      </c>
      <c r="H1167" s="153" t="s">
        <v>558</v>
      </c>
      <c r="I1167" s="153">
        <v>8</v>
      </c>
      <c r="J1167" s="154">
        <v>45791</v>
      </c>
      <c r="K1167" s="153" t="s">
        <v>91</v>
      </c>
      <c r="L1167" s="153"/>
      <c r="M1167" s="153" t="s">
        <v>2037</v>
      </c>
      <c r="N1167" s="153" t="s">
        <v>49</v>
      </c>
      <c r="O1167" s="153" t="s">
        <v>2034</v>
      </c>
      <c r="P1167" s="153" t="s">
        <v>3088</v>
      </c>
      <c r="Q1167" s="153"/>
      <c r="R1167" s="153" t="s">
        <v>50</v>
      </c>
      <c r="S1167" s="153" t="s">
        <v>140</v>
      </c>
      <c r="T1167" s="153" t="s">
        <v>3327</v>
      </c>
      <c r="U1167" s="141"/>
      <c r="V1167" s="141"/>
      <c r="W1167" s="141"/>
      <c r="X1167" s="97" t="str">
        <f t="shared" si="198"/>
        <v>2023-032 - IH-345 BRIDGE REHABILITATION</v>
      </c>
      <c r="Y1167" s="97" t="str">
        <f>IFERROR(VLOOKUP($D1167,PM!$A:$H,2,FALSE),"")</f>
        <v>Eric Giebelhaus</v>
      </c>
      <c r="Z1167" s="98">
        <f t="shared" si="199"/>
        <v>45791</v>
      </c>
      <c r="AA1167" s="98" t="str">
        <f t="shared" si="200"/>
        <v>Wednesday</v>
      </c>
      <c r="AB1167" s="99" t="str">
        <f t="shared" si="201"/>
        <v>05/15/2025 1:56 PM</v>
      </c>
      <c r="AC1167" s="100">
        <f t="shared" si="202"/>
        <v>45793.533530092594</v>
      </c>
      <c r="AD1167" s="100" t="str">
        <f t="shared" si="203"/>
        <v>Approved On Time</v>
      </c>
      <c r="AE1167" s="101">
        <f t="shared" si="204"/>
        <v>8</v>
      </c>
      <c r="AF1167" s="124" t="str">
        <f t="shared" si="205"/>
        <v/>
      </c>
      <c r="AG1167" s="101" t="str">
        <f t="shared" si="206"/>
        <v>4106 6001G - PPO Conc Overlay Pour</v>
      </c>
      <c r="AH1167" s="101" t="str">
        <f t="shared" si="207"/>
        <v>240297 - Isaac Caamal</v>
      </c>
      <c r="AI1167" s="102" t="str">
        <f t="shared" si="208"/>
        <v>Salvador Aguillon Crew</v>
      </c>
    </row>
    <row r="1168" spans="1:35" ht="15.75" x14ac:dyDescent="0.25">
      <c r="A1168" s="153">
        <v>603351</v>
      </c>
      <c r="B1168" s="153" t="s">
        <v>1664</v>
      </c>
      <c r="C1168" s="153" t="s">
        <v>141</v>
      </c>
      <c r="D1168" s="153" t="s">
        <v>73</v>
      </c>
      <c r="E1168" s="153" t="s">
        <v>1009</v>
      </c>
      <c r="F1168" s="153" t="s">
        <v>53</v>
      </c>
      <c r="G1168" s="153" t="s">
        <v>54</v>
      </c>
      <c r="H1168" s="153" t="s">
        <v>558</v>
      </c>
      <c r="I1168" s="153">
        <v>8</v>
      </c>
      <c r="J1168" s="154">
        <v>45790</v>
      </c>
      <c r="K1168" s="153" t="s">
        <v>91</v>
      </c>
      <c r="L1168" s="153"/>
      <c r="M1168" s="153"/>
      <c r="N1168" s="153"/>
      <c r="O1168" s="153" t="s">
        <v>141</v>
      </c>
      <c r="P1168" s="153" t="s">
        <v>1665</v>
      </c>
      <c r="Q1168" s="153"/>
      <c r="R1168" s="153" t="s">
        <v>50</v>
      </c>
      <c r="S1168" s="153" t="s">
        <v>140</v>
      </c>
      <c r="T1168" s="153" t="s">
        <v>1666</v>
      </c>
      <c r="U1168" s="141"/>
      <c r="V1168" s="141"/>
      <c r="W1168" s="141"/>
      <c r="X1168" s="97" t="str">
        <f t="shared" si="198"/>
        <v>2023-032 - IH-345 BRIDGE REHABILITATION</v>
      </c>
      <c r="Y1168" s="97" t="str">
        <f>IFERROR(VLOOKUP($D1168,PM!$A:$H,2,FALSE),"")</f>
        <v>Eric Giebelhaus</v>
      </c>
      <c r="Z1168" s="98">
        <f t="shared" si="199"/>
        <v>45790</v>
      </c>
      <c r="AA1168" s="98" t="str">
        <f t="shared" si="200"/>
        <v>Tuesday</v>
      </c>
      <c r="AB1168" s="99" t="str">
        <f t="shared" si="201"/>
        <v>05/13/2025 7:30 AM</v>
      </c>
      <c r="AC1168" s="100">
        <f t="shared" si="202"/>
        <v>45790.553356481483</v>
      </c>
      <c r="AD1168" s="100" t="str">
        <f t="shared" si="203"/>
        <v>Approved On Time</v>
      </c>
      <c r="AE1168" s="101">
        <f t="shared" si="204"/>
        <v>8</v>
      </c>
      <c r="AF1168" s="124" t="str">
        <f t="shared" si="205"/>
        <v/>
      </c>
      <c r="AG1168" s="101" t="str">
        <f t="shared" si="206"/>
        <v>9000 100A - PROJECT MANAGER ENGINEER</v>
      </c>
      <c r="AH1168" s="101" t="str">
        <f t="shared" si="207"/>
        <v>210085 - Luis F. Ramirez</v>
      </c>
      <c r="AI1168" s="102" t="str">
        <f t="shared" si="208"/>
        <v/>
      </c>
    </row>
    <row r="1169" spans="1:35" ht="15.75" x14ac:dyDescent="0.25">
      <c r="A1169" s="153">
        <v>603352</v>
      </c>
      <c r="B1169" s="153" t="s">
        <v>1664</v>
      </c>
      <c r="C1169" s="153" t="s">
        <v>141</v>
      </c>
      <c r="D1169" s="153" t="s">
        <v>73</v>
      </c>
      <c r="E1169" s="153" t="s">
        <v>1009</v>
      </c>
      <c r="F1169" s="153" t="s">
        <v>53</v>
      </c>
      <c r="G1169" s="153" t="s">
        <v>54</v>
      </c>
      <c r="H1169" s="153" t="s">
        <v>558</v>
      </c>
      <c r="I1169" s="153">
        <v>8</v>
      </c>
      <c r="J1169" s="154">
        <v>45791</v>
      </c>
      <c r="K1169" s="153" t="s">
        <v>91</v>
      </c>
      <c r="L1169" s="153"/>
      <c r="M1169" s="153"/>
      <c r="N1169" s="153"/>
      <c r="O1169" s="153" t="s">
        <v>141</v>
      </c>
      <c r="P1169" s="153" t="s">
        <v>1667</v>
      </c>
      <c r="Q1169" s="153"/>
      <c r="R1169" s="153" t="s">
        <v>50</v>
      </c>
      <c r="S1169" s="153" t="s">
        <v>140</v>
      </c>
      <c r="T1169" s="153" t="s">
        <v>1668</v>
      </c>
      <c r="U1169" s="141"/>
      <c r="V1169" s="141"/>
      <c r="W1169" s="141"/>
      <c r="X1169" s="97" t="str">
        <f t="shared" si="198"/>
        <v>2023-032 - IH-345 BRIDGE REHABILITATION</v>
      </c>
      <c r="Y1169" s="97" t="str">
        <f>IFERROR(VLOOKUP($D1169,PM!$A:$H,2,FALSE),"")</f>
        <v>Eric Giebelhaus</v>
      </c>
      <c r="Z1169" s="98">
        <f t="shared" si="199"/>
        <v>45791</v>
      </c>
      <c r="AA1169" s="98" t="str">
        <f t="shared" si="200"/>
        <v>Wednesday</v>
      </c>
      <c r="AB1169" s="99" t="str">
        <f t="shared" si="201"/>
        <v>05/13/2025 7:31 AM</v>
      </c>
      <c r="AC1169" s="100">
        <f t="shared" si="202"/>
        <v>45790.553356481483</v>
      </c>
      <c r="AD1169" s="100" t="str">
        <f t="shared" si="203"/>
        <v>Approved On Time</v>
      </c>
      <c r="AE1169" s="101">
        <f t="shared" si="204"/>
        <v>8</v>
      </c>
      <c r="AF1169" s="124" t="str">
        <f t="shared" si="205"/>
        <v/>
      </c>
      <c r="AG1169" s="101" t="str">
        <f t="shared" si="206"/>
        <v>9000 100A - PROJECT MANAGER ENGINEER</v>
      </c>
      <c r="AH1169" s="101" t="str">
        <f t="shared" si="207"/>
        <v>210085 - Luis F. Ramirez</v>
      </c>
      <c r="AI1169" s="102" t="str">
        <f t="shared" si="208"/>
        <v/>
      </c>
    </row>
    <row r="1170" spans="1:35" ht="15.75" x14ac:dyDescent="0.25">
      <c r="A1170" s="153">
        <v>603353</v>
      </c>
      <c r="B1170" s="153" t="s">
        <v>1664</v>
      </c>
      <c r="C1170" s="153" t="s">
        <v>141</v>
      </c>
      <c r="D1170" s="153" t="s">
        <v>73</v>
      </c>
      <c r="E1170" s="153" t="s">
        <v>1009</v>
      </c>
      <c r="F1170" s="153" t="s">
        <v>53</v>
      </c>
      <c r="G1170" s="153" t="s">
        <v>54</v>
      </c>
      <c r="H1170" s="153" t="s">
        <v>558</v>
      </c>
      <c r="I1170" s="153">
        <v>8</v>
      </c>
      <c r="J1170" s="154">
        <v>45792</v>
      </c>
      <c r="K1170" s="153" t="s">
        <v>91</v>
      </c>
      <c r="L1170" s="153"/>
      <c r="M1170" s="153"/>
      <c r="N1170" s="153"/>
      <c r="O1170" s="153" t="s">
        <v>141</v>
      </c>
      <c r="P1170" s="153" t="s">
        <v>1667</v>
      </c>
      <c r="Q1170" s="153"/>
      <c r="R1170" s="153" t="s">
        <v>50</v>
      </c>
      <c r="S1170" s="153" t="s">
        <v>140</v>
      </c>
      <c r="T1170" s="153" t="s">
        <v>1669</v>
      </c>
      <c r="U1170" s="141"/>
      <c r="V1170" s="141"/>
      <c r="W1170" s="141"/>
      <c r="X1170" s="97" t="str">
        <f t="shared" si="198"/>
        <v>2023-032 - IH-345 BRIDGE REHABILITATION</v>
      </c>
      <c r="Y1170" s="97" t="str">
        <f>IFERROR(VLOOKUP($D1170,PM!$A:$H,2,FALSE),"")</f>
        <v>Eric Giebelhaus</v>
      </c>
      <c r="Z1170" s="98">
        <f t="shared" si="199"/>
        <v>45792</v>
      </c>
      <c r="AA1170" s="98" t="str">
        <f t="shared" si="200"/>
        <v>Thursday</v>
      </c>
      <c r="AB1170" s="99" t="str">
        <f t="shared" si="201"/>
        <v>05/13/2025 7:31 AM</v>
      </c>
      <c r="AC1170" s="100">
        <f t="shared" si="202"/>
        <v>45790.553356481483</v>
      </c>
      <c r="AD1170" s="100" t="str">
        <f t="shared" si="203"/>
        <v>Approved On Time</v>
      </c>
      <c r="AE1170" s="101">
        <f t="shared" si="204"/>
        <v>8</v>
      </c>
      <c r="AF1170" s="124" t="str">
        <f t="shared" si="205"/>
        <v/>
      </c>
      <c r="AG1170" s="101" t="str">
        <f t="shared" si="206"/>
        <v>9000 100A - PROJECT MANAGER ENGINEER</v>
      </c>
      <c r="AH1170" s="101" t="str">
        <f t="shared" si="207"/>
        <v>210085 - Luis F. Ramirez</v>
      </c>
      <c r="AI1170" s="102" t="str">
        <f t="shared" si="208"/>
        <v/>
      </c>
    </row>
    <row r="1171" spans="1:35" ht="15.75" x14ac:dyDescent="0.25">
      <c r="A1171" s="153">
        <v>603355</v>
      </c>
      <c r="B1171" s="153" t="s">
        <v>1664</v>
      </c>
      <c r="C1171" s="153" t="s">
        <v>141</v>
      </c>
      <c r="D1171" s="153" t="s">
        <v>138</v>
      </c>
      <c r="E1171" s="153" t="s">
        <v>139</v>
      </c>
      <c r="F1171" s="153" t="s">
        <v>53</v>
      </c>
      <c r="G1171" s="153" t="s">
        <v>54</v>
      </c>
      <c r="H1171" s="153" t="s">
        <v>558</v>
      </c>
      <c r="I1171" s="153">
        <v>8</v>
      </c>
      <c r="J1171" s="154">
        <v>45789</v>
      </c>
      <c r="K1171" s="153" t="s">
        <v>91</v>
      </c>
      <c r="L1171" s="153"/>
      <c r="M1171" s="153"/>
      <c r="N1171" s="153"/>
      <c r="O1171" s="153" t="s">
        <v>141</v>
      </c>
      <c r="P1171" s="153" t="s">
        <v>1667</v>
      </c>
      <c r="Q1171" s="153"/>
      <c r="R1171" s="153" t="s">
        <v>50</v>
      </c>
      <c r="S1171" s="153" t="s">
        <v>140</v>
      </c>
      <c r="T1171" s="153" t="s">
        <v>1670</v>
      </c>
      <c r="U1171" s="141"/>
      <c r="V1171" s="141"/>
      <c r="W1171" s="141"/>
      <c r="X1171" s="97" t="str">
        <f t="shared" si="198"/>
        <v>2023-034 - Dallas IH 45 Bridge Maintenanc</v>
      </c>
      <c r="Y1171" s="97" t="str">
        <f>IFERROR(VLOOKUP($D1171,PM!$A:$H,2,FALSE),"")</f>
        <v>Eric Giebelhaus</v>
      </c>
      <c r="Z1171" s="98">
        <f t="shared" si="199"/>
        <v>45789</v>
      </c>
      <c r="AA1171" s="98" t="str">
        <f t="shared" si="200"/>
        <v>Monday</v>
      </c>
      <c r="AB1171" s="99" t="str">
        <f t="shared" si="201"/>
        <v>05/13/2025 7:31 AM</v>
      </c>
      <c r="AC1171" s="100">
        <f t="shared" si="202"/>
        <v>45790.553819444445</v>
      </c>
      <c r="AD1171" s="100" t="str">
        <f t="shared" si="203"/>
        <v>Approved On Time</v>
      </c>
      <c r="AE1171" s="101">
        <f t="shared" si="204"/>
        <v>8</v>
      </c>
      <c r="AF1171" s="124" t="str">
        <f t="shared" si="205"/>
        <v/>
      </c>
      <c r="AG1171" s="101" t="str">
        <f t="shared" si="206"/>
        <v>9000 100A - PROJECT MANAGER ENGINEER</v>
      </c>
      <c r="AH1171" s="101" t="str">
        <f t="shared" si="207"/>
        <v>210085 - Luis F. Ramirez</v>
      </c>
      <c r="AI1171" s="102" t="str">
        <f t="shared" si="208"/>
        <v/>
      </c>
    </row>
    <row r="1172" spans="1:35" ht="15.75" x14ac:dyDescent="0.25">
      <c r="A1172" s="153">
        <v>603356</v>
      </c>
      <c r="B1172" s="153" t="s">
        <v>1664</v>
      </c>
      <c r="C1172" s="153" t="s">
        <v>141</v>
      </c>
      <c r="D1172" s="153" t="s">
        <v>138</v>
      </c>
      <c r="E1172" s="153" t="s">
        <v>139</v>
      </c>
      <c r="F1172" s="153" t="s">
        <v>53</v>
      </c>
      <c r="G1172" s="153" t="s">
        <v>54</v>
      </c>
      <c r="H1172" s="153" t="s">
        <v>558</v>
      </c>
      <c r="I1172" s="153">
        <v>8</v>
      </c>
      <c r="J1172" s="154">
        <v>45793</v>
      </c>
      <c r="K1172" s="153" t="s">
        <v>91</v>
      </c>
      <c r="L1172" s="153"/>
      <c r="M1172" s="153"/>
      <c r="N1172" s="153"/>
      <c r="O1172" s="153" t="s">
        <v>141</v>
      </c>
      <c r="P1172" s="153" t="s">
        <v>1667</v>
      </c>
      <c r="Q1172" s="153"/>
      <c r="R1172" s="153" t="s">
        <v>50</v>
      </c>
      <c r="S1172" s="153" t="s">
        <v>140</v>
      </c>
      <c r="T1172" s="153" t="s">
        <v>1671</v>
      </c>
      <c r="U1172" s="141"/>
      <c r="V1172" s="141"/>
      <c r="W1172" s="141"/>
      <c r="X1172" s="97" t="str">
        <f t="shared" si="198"/>
        <v>2023-034 - Dallas IH 45 Bridge Maintenanc</v>
      </c>
      <c r="Y1172" s="97" t="str">
        <f>IFERROR(VLOOKUP($D1172,PM!$A:$H,2,FALSE),"")</f>
        <v>Eric Giebelhaus</v>
      </c>
      <c r="Z1172" s="98">
        <f t="shared" si="199"/>
        <v>45793</v>
      </c>
      <c r="AA1172" s="98" t="str">
        <f t="shared" si="200"/>
        <v>Friday</v>
      </c>
      <c r="AB1172" s="99" t="str">
        <f t="shared" si="201"/>
        <v>05/13/2025 7:31 AM</v>
      </c>
      <c r="AC1172" s="100">
        <f t="shared" si="202"/>
        <v>45790.553819444445</v>
      </c>
      <c r="AD1172" s="100" t="str">
        <f t="shared" si="203"/>
        <v>Approved On Time</v>
      </c>
      <c r="AE1172" s="101">
        <f t="shared" si="204"/>
        <v>8</v>
      </c>
      <c r="AF1172" s="124" t="str">
        <f t="shared" si="205"/>
        <v/>
      </c>
      <c r="AG1172" s="101" t="str">
        <f t="shared" si="206"/>
        <v>9000 100A - PROJECT MANAGER ENGINEER</v>
      </c>
      <c r="AH1172" s="101" t="str">
        <f t="shared" si="207"/>
        <v>210085 - Luis F. Ramirez</v>
      </c>
      <c r="AI1172" s="102" t="str">
        <f t="shared" si="208"/>
        <v/>
      </c>
    </row>
    <row r="1173" spans="1:35" ht="15.75" x14ac:dyDescent="0.25">
      <c r="A1173" s="153">
        <v>604377</v>
      </c>
      <c r="B1173" s="153" t="s">
        <v>2047</v>
      </c>
      <c r="C1173" s="153" t="s">
        <v>2048</v>
      </c>
      <c r="D1173" s="153" t="s">
        <v>73</v>
      </c>
      <c r="E1173" s="153" t="s">
        <v>1009</v>
      </c>
      <c r="F1173" s="153" t="s">
        <v>1187</v>
      </c>
      <c r="G1173" s="153" t="s">
        <v>1631</v>
      </c>
      <c r="H1173" s="153" t="s">
        <v>558</v>
      </c>
      <c r="I1173" s="153">
        <v>8</v>
      </c>
      <c r="J1173" s="154">
        <v>45791</v>
      </c>
      <c r="K1173" s="153" t="s">
        <v>91</v>
      </c>
      <c r="L1173" s="153"/>
      <c r="M1173" s="153" t="s">
        <v>2037</v>
      </c>
      <c r="N1173" s="153" t="s">
        <v>49</v>
      </c>
      <c r="O1173" s="153" t="s">
        <v>2034</v>
      </c>
      <c r="P1173" s="153" t="s">
        <v>3088</v>
      </c>
      <c r="Q1173" s="153"/>
      <c r="R1173" s="153" t="s">
        <v>50</v>
      </c>
      <c r="S1173" s="153" t="s">
        <v>140</v>
      </c>
      <c r="T1173" s="153" t="s">
        <v>3322</v>
      </c>
      <c r="U1173" s="141"/>
      <c r="V1173" s="141"/>
      <c r="W1173" s="141"/>
      <c r="X1173" s="97" t="str">
        <f t="shared" si="198"/>
        <v>2023-032 - IH-345 BRIDGE REHABILITATION</v>
      </c>
      <c r="Y1173" s="97" t="str">
        <f>IFERROR(VLOOKUP($D1173,PM!$A:$H,2,FALSE),"")</f>
        <v>Eric Giebelhaus</v>
      </c>
      <c r="Z1173" s="98">
        <f t="shared" si="199"/>
        <v>45791</v>
      </c>
      <c r="AA1173" s="98" t="str">
        <f t="shared" si="200"/>
        <v>Wednesday</v>
      </c>
      <c r="AB1173" s="99" t="str">
        <f t="shared" si="201"/>
        <v>05/15/2025 1:56 PM</v>
      </c>
      <c r="AC1173" s="100">
        <f t="shared" si="202"/>
        <v>45793.533530092594</v>
      </c>
      <c r="AD1173" s="100" t="str">
        <f t="shared" si="203"/>
        <v>Approved On Time</v>
      </c>
      <c r="AE1173" s="101">
        <f t="shared" si="204"/>
        <v>8</v>
      </c>
      <c r="AF1173" s="124" t="str">
        <f t="shared" si="205"/>
        <v/>
      </c>
      <c r="AG1173" s="101" t="str">
        <f t="shared" si="206"/>
        <v>4106 6001G - PPO Conc Overlay Pour</v>
      </c>
      <c r="AH1173" s="101" t="str">
        <f t="shared" si="207"/>
        <v>240709 - Agustin Ruiz Ledesma</v>
      </c>
      <c r="AI1173" s="102" t="str">
        <f t="shared" si="208"/>
        <v>Salvador Aguillon Crew</v>
      </c>
    </row>
    <row r="1174" spans="1:35" ht="15.75" x14ac:dyDescent="0.25">
      <c r="A1174" s="153">
        <v>604378</v>
      </c>
      <c r="B1174" s="153" t="s">
        <v>2047</v>
      </c>
      <c r="C1174" s="153" t="s">
        <v>2048</v>
      </c>
      <c r="D1174" s="153" t="s">
        <v>73</v>
      </c>
      <c r="E1174" s="153" t="s">
        <v>1009</v>
      </c>
      <c r="F1174" s="153" t="s">
        <v>1186</v>
      </c>
      <c r="G1174" s="153" t="s">
        <v>1193</v>
      </c>
      <c r="H1174" s="153" t="s">
        <v>558</v>
      </c>
      <c r="I1174" s="153">
        <v>2</v>
      </c>
      <c r="J1174" s="154">
        <v>45791</v>
      </c>
      <c r="K1174" s="153" t="s">
        <v>91</v>
      </c>
      <c r="L1174" s="153"/>
      <c r="M1174" s="153" t="s">
        <v>2037</v>
      </c>
      <c r="N1174" s="153" t="s">
        <v>49</v>
      </c>
      <c r="O1174" s="153" t="s">
        <v>2034</v>
      </c>
      <c r="P1174" s="153" t="s">
        <v>3088</v>
      </c>
      <c r="Q1174" s="153"/>
      <c r="R1174" s="153" t="s">
        <v>50</v>
      </c>
      <c r="S1174" s="153" t="s">
        <v>140</v>
      </c>
      <c r="T1174" s="153" t="s">
        <v>3323</v>
      </c>
      <c r="U1174" s="141"/>
      <c r="V1174" s="141"/>
      <c r="W1174" s="141"/>
      <c r="X1174" s="97" t="str">
        <f t="shared" si="198"/>
        <v>2023-032 - IH-345 BRIDGE REHABILITATION</v>
      </c>
      <c r="Y1174" s="97" t="str">
        <f>IFERROR(VLOOKUP($D1174,PM!$A:$H,2,FALSE),"")</f>
        <v>Eric Giebelhaus</v>
      </c>
      <c r="Z1174" s="98">
        <f t="shared" si="199"/>
        <v>45791</v>
      </c>
      <c r="AA1174" s="98" t="str">
        <f t="shared" si="200"/>
        <v>Wednesday</v>
      </c>
      <c r="AB1174" s="99" t="str">
        <f t="shared" si="201"/>
        <v>05/15/2025 1:56 PM</v>
      </c>
      <c r="AC1174" s="100">
        <f t="shared" si="202"/>
        <v>45793.533530092594</v>
      </c>
      <c r="AD1174" s="100" t="str">
        <f t="shared" si="203"/>
        <v>Approved On Time</v>
      </c>
      <c r="AE1174" s="101">
        <f t="shared" si="204"/>
        <v>2</v>
      </c>
      <c r="AF1174" s="124" t="str">
        <f t="shared" si="205"/>
        <v/>
      </c>
      <c r="AG1174" s="101" t="str">
        <f t="shared" si="206"/>
        <v>4106 6001D - PPO Conc Overlay Prep for Over</v>
      </c>
      <c r="AH1174" s="101" t="str">
        <f t="shared" si="207"/>
        <v>240709 - Agustin Ruiz Ledesma</v>
      </c>
      <c r="AI1174" s="102" t="str">
        <f t="shared" si="208"/>
        <v>Salvador Aguillon Crew</v>
      </c>
    </row>
    <row r="1175" spans="1:35" ht="15.75" x14ac:dyDescent="0.25">
      <c r="A1175" s="153">
        <v>604379</v>
      </c>
      <c r="B1175" s="153" t="s">
        <v>2047</v>
      </c>
      <c r="C1175" s="153" t="s">
        <v>2048</v>
      </c>
      <c r="D1175" s="153" t="s">
        <v>73</v>
      </c>
      <c r="E1175" s="153" t="s">
        <v>1009</v>
      </c>
      <c r="F1175" s="153" t="s">
        <v>2035</v>
      </c>
      <c r="G1175" s="153" t="s">
        <v>2036</v>
      </c>
      <c r="H1175" s="153" t="s">
        <v>558</v>
      </c>
      <c r="I1175" s="153">
        <v>1</v>
      </c>
      <c r="J1175" s="154">
        <v>45791</v>
      </c>
      <c r="K1175" s="153" t="s">
        <v>91</v>
      </c>
      <c r="L1175" s="153"/>
      <c r="M1175" s="153" t="s">
        <v>2037</v>
      </c>
      <c r="N1175" s="153" t="s">
        <v>49</v>
      </c>
      <c r="O1175" s="153" t="s">
        <v>2034</v>
      </c>
      <c r="P1175" s="153" t="s">
        <v>3088</v>
      </c>
      <c r="Q1175" s="153"/>
      <c r="R1175" s="153" t="s">
        <v>50</v>
      </c>
      <c r="S1175" s="153" t="s">
        <v>140</v>
      </c>
      <c r="T1175" s="153" t="s">
        <v>3324</v>
      </c>
      <c r="U1175" s="141"/>
      <c r="V1175" s="141"/>
      <c r="W1175" s="141"/>
      <c r="X1175" s="97" t="str">
        <f t="shared" si="198"/>
        <v>2023-032 - IH-345 BRIDGE REHABILITATION</v>
      </c>
      <c r="Y1175" s="97" t="str">
        <f>IFERROR(VLOOKUP($D1175,PM!$A:$H,2,FALSE),"")</f>
        <v>Eric Giebelhaus</v>
      </c>
      <c r="Z1175" s="98">
        <f t="shared" si="199"/>
        <v>45791</v>
      </c>
      <c r="AA1175" s="98" t="str">
        <f t="shared" si="200"/>
        <v>Wednesday</v>
      </c>
      <c r="AB1175" s="99" t="str">
        <f t="shared" si="201"/>
        <v>05/15/2025 1:56 PM</v>
      </c>
      <c r="AC1175" s="100">
        <f t="shared" si="202"/>
        <v>45793.533530092594</v>
      </c>
      <c r="AD1175" s="100" t="str">
        <f t="shared" si="203"/>
        <v>Approved On Time</v>
      </c>
      <c r="AE1175" s="101">
        <f t="shared" si="204"/>
        <v>1</v>
      </c>
      <c r="AF1175" s="124" t="str">
        <f t="shared" si="205"/>
        <v/>
      </c>
      <c r="AG1175" s="101" t="str">
        <f t="shared" si="206"/>
        <v>4106 6001C - PPO Conc Overlay Setup Machine</v>
      </c>
      <c r="AH1175" s="101" t="str">
        <f t="shared" si="207"/>
        <v>240709 - Agustin Ruiz Ledesma</v>
      </c>
      <c r="AI1175" s="102" t="str">
        <f t="shared" si="208"/>
        <v>Salvador Aguillon Crew</v>
      </c>
    </row>
    <row r="1176" spans="1:35" ht="15.75" x14ac:dyDescent="0.25">
      <c r="A1176" s="153">
        <v>603936</v>
      </c>
      <c r="B1176" s="153" t="s">
        <v>2043</v>
      </c>
      <c r="C1176" s="153" t="s">
        <v>2044</v>
      </c>
      <c r="D1176" s="153" t="s">
        <v>73</v>
      </c>
      <c r="E1176" s="153" t="s">
        <v>1009</v>
      </c>
      <c r="F1176" s="153" t="s">
        <v>1187</v>
      </c>
      <c r="G1176" s="153" t="s">
        <v>1631</v>
      </c>
      <c r="H1176" s="153" t="s">
        <v>558</v>
      </c>
      <c r="I1176" s="153">
        <v>8</v>
      </c>
      <c r="J1176" s="154">
        <v>45790</v>
      </c>
      <c r="K1176" s="153" t="s">
        <v>91</v>
      </c>
      <c r="L1176" s="153"/>
      <c r="M1176" s="153" t="s">
        <v>2037</v>
      </c>
      <c r="N1176" s="153" t="s">
        <v>49</v>
      </c>
      <c r="O1176" s="153" t="s">
        <v>2034</v>
      </c>
      <c r="P1176" s="153" t="s">
        <v>2661</v>
      </c>
      <c r="Q1176" s="153"/>
      <c r="R1176" s="153" t="s">
        <v>50</v>
      </c>
      <c r="S1176" s="153" t="s">
        <v>140</v>
      </c>
      <c r="T1176" s="153" t="s">
        <v>2897</v>
      </c>
      <c r="U1176" s="141"/>
      <c r="V1176" s="141"/>
      <c r="W1176" s="141"/>
      <c r="X1176" s="97" t="str">
        <f t="shared" si="198"/>
        <v>2023-032 - IH-345 BRIDGE REHABILITATION</v>
      </c>
      <c r="Y1176" s="97" t="str">
        <f>IFERROR(VLOOKUP($D1176,PM!$A:$H,2,FALSE),"")</f>
        <v>Eric Giebelhaus</v>
      </c>
      <c r="Z1176" s="98">
        <f t="shared" si="199"/>
        <v>45790</v>
      </c>
      <c r="AA1176" s="98" t="str">
        <f t="shared" si="200"/>
        <v>Tuesday</v>
      </c>
      <c r="AB1176" s="99" t="str">
        <f t="shared" si="201"/>
        <v>05/14/2025 1:37 PM</v>
      </c>
      <c r="AC1176" s="100">
        <f t="shared" si="202"/>
        <v>45792.525185185186</v>
      </c>
      <c r="AD1176" s="100" t="str">
        <f t="shared" si="203"/>
        <v>Approved On Time</v>
      </c>
      <c r="AE1176" s="101">
        <f t="shared" si="204"/>
        <v>8</v>
      </c>
      <c r="AF1176" s="124" t="str">
        <f t="shared" si="205"/>
        <v/>
      </c>
      <c r="AG1176" s="101" t="str">
        <f t="shared" si="206"/>
        <v>4106 6001G - PPO Conc Overlay Pour</v>
      </c>
      <c r="AH1176" s="101" t="str">
        <f t="shared" si="207"/>
        <v>240646 - Johnny Carmona</v>
      </c>
      <c r="AI1176" s="102" t="str">
        <f t="shared" si="208"/>
        <v>Salvador Aguillon Crew</v>
      </c>
    </row>
    <row r="1177" spans="1:35" ht="15.75" x14ac:dyDescent="0.25">
      <c r="A1177" s="153">
        <v>603937</v>
      </c>
      <c r="B1177" s="153" t="s">
        <v>2043</v>
      </c>
      <c r="C1177" s="153" t="s">
        <v>2044</v>
      </c>
      <c r="D1177" s="153" t="s">
        <v>73</v>
      </c>
      <c r="E1177" s="153" t="s">
        <v>1009</v>
      </c>
      <c r="F1177" s="153" t="s">
        <v>1186</v>
      </c>
      <c r="G1177" s="153" t="s">
        <v>1193</v>
      </c>
      <c r="H1177" s="153" t="s">
        <v>558</v>
      </c>
      <c r="I1177" s="153">
        <v>2</v>
      </c>
      <c r="J1177" s="154">
        <v>45790</v>
      </c>
      <c r="K1177" s="153" t="s">
        <v>91</v>
      </c>
      <c r="L1177" s="153"/>
      <c r="M1177" s="153" t="s">
        <v>2037</v>
      </c>
      <c r="N1177" s="153" t="s">
        <v>49</v>
      </c>
      <c r="O1177" s="153" t="s">
        <v>2034</v>
      </c>
      <c r="P1177" s="153" t="s">
        <v>2661</v>
      </c>
      <c r="Q1177" s="153"/>
      <c r="R1177" s="153" t="s">
        <v>50</v>
      </c>
      <c r="S1177" s="153" t="s">
        <v>140</v>
      </c>
      <c r="T1177" s="153" t="s">
        <v>2898</v>
      </c>
      <c r="U1177" s="141"/>
      <c r="V1177" s="141"/>
      <c r="W1177" s="141"/>
      <c r="X1177" s="97" t="str">
        <f t="shared" si="198"/>
        <v>2023-032 - IH-345 BRIDGE REHABILITATION</v>
      </c>
      <c r="Y1177" s="97" t="str">
        <f>IFERROR(VLOOKUP($D1177,PM!$A:$H,2,FALSE),"")</f>
        <v>Eric Giebelhaus</v>
      </c>
      <c r="Z1177" s="98">
        <f t="shared" si="199"/>
        <v>45790</v>
      </c>
      <c r="AA1177" s="98" t="str">
        <f t="shared" si="200"/>
        <v>Tuesday</v>
      </c>
      <c r="AB1177" s="99" t="str">
        <f t="shared" si="201"/>
        <v>05/14/2025 1:37 PM</v>
      </c>
      <c r="AC1177" s="100">
        <f t="shared" si="202"/>
        <v>45792.525185185186</v>
      </c>
      <c r="AD1177" s="100" t="str">
        <f t="shared" si="203"/>
        <v>Approved On Time</v>
      </c>
      <c r="AE1177" s="101">
        <f t="shared" si="204"/>
        <v>2</v>
      </c>
      <c r="AF1177" s="124" t="str">
        <f t="shared" si="205"/>
        <v/>
      </c>
      <c r="AG1177" s="101" t="str">
        <f t="shared" si="206"/>
        <v>4106 6001D - PPO Conc Overlay Prep for Over</v>
      </c>
      <c r="AH1177" s="101" t="str">
        <f t="shared" si="207"/>
        <v>240646 - Johnny Carmona</v>
      </c>
      <c r="AI1177" s="102" t="str">
        <f t="shared" si="208"/>
        <v>Salvador Aguillon Crew</v>
      </c>
    </row>
    <row r="1178" spans="1:35" ht="15.75" x14ac:dyDescent="0.25">
      <c r="A1178" s="153">
        <v>603938</v>
      </c>
      <c r="B1178" s="153" t="s">
        <v>2043</v>
      </c>
      <c r="C1178" s="153" t="s">
        <v>2044</v>
      </c>
      <c r="D1178" s="153" t="s">
        <v>73</v>
      </c>
      <c r="E1178" s="153" t="s">
        <v>1009</v>
      </c>
      <c r="F1178" s="153" t="s">
        <v>2035</v>
      </c>
      <c r="G1178" s="153" t="s">
        <v>2036</v>
      </c>
      <c r="H1178" s="153" t="s">
        <v>558</v>
      </c>
      <c r="I1178" s="153">
        <v>2</v>
      </c>
      <c r="J1178" s="154">
        <v>45790</v>
      </c>
      <c r="K1178" s="153" t="s">
        <v>91</v>
      </c>
      <c r="L1178" s="153"/>
      <c r="M1178" s="153" t="s">
        <v>2037</v>
      </c>
      <c r="N1178" s="153" t="s">
        <v>49</v>
      </c>
      <c r="O1178" s="153" t="s">
        <v>2034</v>
      </c>
      <c r="P1178" s="153" t="s">
        <v>2661</v>
      </c>
      <c r="Q1178" s="153"/>
      <c r="R1178" s="153" t="s">
        <v>50</v>
      </c>
      <c r="S1178" s="153" t="s">
        <v>140</v>
      </c>
      <c r="T1178" s="153" t="s">
        <v>2899</v>
      </c>
      <c r="U1178" s="141"/>
      <c r="V1178" s="141"/>
      <c r="W1178" s="141"/>
      <c r="X1178" s="97" t="str">
        <f t="shared" si="198"/>
        <v>2023-032 - IH-345 BRIDGE REHABILITATION</v>
      </c>
      <c r="Y1178" s="97" t="str">
        <f>IFERROR(VLOOKUP($D1178,PM!$A:$H,2,FALSE),"")</f>
        <v>Eric Giebelhaus</v>
      </c>
      <c r="Z1178" s="98">
        <f t="shared" si="199"/>
        <v>45790</v>
      </c>
      <c r="AA1178" s="98" t="str">
        <f t="shared" si="200"/>
        <v>Tuesday</v>
      </c>
      <c r="AB1178" s="99" t="str">
        <f t="shared" si="201"/>
        <v>05/14/2025 1:37 PM</v>
      </c>
      <c r="AC1178" s="100">
        <f t="shared" si="202"/>
        <v>45792.525185185186</v>
      </c>
      <c r="AD1178" s="100" t="str">
        <f t="shared" si="203"/>
        <v>Approved On Time</v>
      </c>
      <c r="AE1178" s="101">
        <f t="shared" si="204"/>
        <v>2</v>
      </c>
      <c r="AF1178" s="124" t="str">
        <f t="shared" si="205"/>
        <v/>
      </c>
      <c r="AG1178" s="101" t="str">
        <f t="shared" si="206"/>
        <v>4106 6001C - PPO Conc Overlay Setup Machine</v>
      </c>
      <c r="AH1178" s="101" t="str">
        <f t="shared" si="207"/>
        <v>240646 - Johnny Carmona</v>
      </c>
      <c r="AI1178" s="102" t="str">
        <f t="shared" si="208"/>
        <v>Salvador Aguillon Crew</v>
      </c>
    </row>
    <row r="1179" spans="1:35" ht="15.75" x14ac:dyDescent="0.25">
      <c r="A1179" s="153">
        <v>604368</v>
      </c>
      <c r="B1179" s="153" t="s">
        <v>2043</v>
      </c>
      <c r="C1179" s="153" t="s">
        <v>2044</v>
      </c>
      <c r="D1179" s="153" t="s">
        <v>73</v>
      </c>
      <c r="E1179" s="153" t="s">
        <v>1009</v>
      </c>
      <c r="F1179" s="153" t="s">
        <v>1186</v>
      </c>
      <c r="G1179" s="153" t="s">
        <v>1193</v>
      </c>
      <c r="H1179" s="153" t="s">
        <v>558</v>
      </c>
      <c r="I1179" s="153">
        <v>2</v>
      </c>
      <c r="J1179" s="154">
        <v>45791</v>
      </c>
      <c r="K1179" s="153" t="s">
        <v>91</v>
      </c>
      <c r="L1179" s="153"/>
      <c r="M1179" s="153" t="s">
        <v>2037</v>
      </c>
      <c r="N1179" s="153" t="s">
        <v>49</v>
      </c>
      <c r="O1179" s="153" t="s">
        <v>2034</v>
      </c>
      <c r="P1179" s="153" t="s">
        <v>3089</v>
      </c>
      <c r="Q1179" s="153"/>
      <c r="R1179" s="153" t="s">
        <v>50</v>
      </c>
      <c r="S1179" s="153" t="s">
        <v>140</v>
      </c>
      <c r="T1179" s="153" t="s">
        <v>3313</v>
      </c>
      <c r="U1179" s="141"/>
      <c r="V1179" s="141"/>
      <c r="W1179" s="141"/>
      <c r="X1179" s="97" t="str">
        <f t="shared" si="198"/>
        <v>2023-032 - IH-345 BRIDGE REHABILITATION</v>
      </c>
      <c r="Y1179" s="97" t="str">
        <f>IFERROR(VLOOKUP($D1179,PM!$A:$H,2,FALSE),"")</f>
        <v>Eric Giebelhaus</v>
      </c>
      <c r="Z1179" s="98">
        <f t="shared" si="199"/>
        <v>45791</v>
      </c>
      <c r="AA1179" s="98" t="str">
        <f t="shared" si="200"/>
        <v>Wednesday</v>
      </c>
      <c r="AB1179" s="99" t="str">
        <f t="shared" si="201"/>
        <v>05/15/2025 1:55 PM</v>
      </c>
      <c r="AC1179" s="100">
        <f t="shared" si="202"/>
        <v>45793.533530092594</v>
      </c>
      <c r="AD1179" s="100" t="str">
        <f t="shared" si="203"/>
        <v>Approved On Time</v>
      </c>
      <c r="AE1179" s="101">
        <f t="shared" si="204"/>
        <v>2</v>
      </c>
      <c r="AF1179" s="124" t="str">
        <f t="shared" si="205"/>
        <v/>
      </c>
      <c r="AG1179" s="101" t="str">
        <f t="shared" si="206"/>
        <v>4106 6001D - PPO Conc Overlay Prep for Over</v>
      </c>
      <c r="AH1179" s="101" t="str">
        <f t="shared" si="207"/>
        <v>240646 - Johnny Carmona</v>
      </c>
      <c r="AI1179" s="102" t="str">
        <f t="shared" si="208"/>
        <v>Salvador Aguillon Crew</v>
      </c>
    </row>
    <row r="1180" spans="1:35" ht="15.75" x14ac:dyDescent="0.25">
      <c r="A1180" s="153">
        <v>604366</v>
      </c>
      <c r="B1180" s="153" t="s">
        <v>2043</v>
      </c>
      <c r="C1180" s="153" t="s">
        <v>2044</v>
      </c>
      <c r="D1180" s="153" t="s">
        <v>73</v>
      </c>
      <c r="E1180" s="153" t="s">
        <v>1009</v>
      </c>
      <c r="F1180" s="153" t="s">
        <v>2035</v>
      </c>
      <c r="G1180" s="153" t="s">
        <v>2036</v>
      </c>
      <c r="H1180" s="153" t="s">
        <v>558</v>
      </c>
      <c r="I1180" s="153">
        <v>1</v>
      </c>
      <c r="J1180" s="154">
        <v>45791</v>
      </c>
      <c r="K1180" s="153" t="s">
        <v>91</v>
      </c>
      <c r="L1180" s="153"/>
      <c r="M1180" s="153" t="s">
        <v>2037</v>
      </c>
      <c r="N1180" s="153" t="s">
        <v>49</v>
      </c>
      <c r="O1180" s="153" t="s">
        <v>2034</v>
      </c>
      <c r="P1180" s="153" t="s">
        <v>3089</v>
      </c>
      <c r="Q1180" s="153"/>
      <c r="R1180" s="153" t="s">
        <v>50</v>
      </c>
      <c r="S1180" s="153" t="s">
        <v>140</v>
      </c>
      <c r="T1180" s="153" t="s">
        <v>3314</v>
      </c>
      <c r="U1180" s="141"/>
      <c r="V1180" s="141"/>
      <c r="W1180" s="141"/>
      <c r="X1180" s="97" t="str">
        <f t="shared" si="198"/>
        <v>2023-032 - IH-345 BRIDGE REHABILITATION</v>
      </c>
      <c r="Y1180" s="97" t="str">
        <f>IFERROR(VLOOKUP($D1180,PM!$A:$H,2,FALSE),"")</f>
        <v>Eric Giebelhaus</v>
      </c>
      <c r="Z1180" s="98">
        <f t="shared" si="199"/>
        <v>45791</v>
      </c>
      <c r="AA1180" s="98" t="str">
        <f t="shared" si="200"/>
        <v>Wednesday</v>
      </c>
      <c r="AB1180" s="99" t="str">
        <f t="shared" si="201"/>
        <v>05/15/2025 1:55 PM</v>
      </c>
      <c r="AC1180" s="100">
        <f t="shared" si="202"/>
        <v>45793.533530092594</v>
      </c>
      <c r="AD1180" s="100" t="str">
        <f t="shared" si="203"/>
        <v>Approved On Time</v>
      </c>
      <c r="AE1180" s="101">
        <f t="shared" si="204"/>
        <v>1</v>
      </c>
      <c r="AF1180" s="124" t="str">
        <f t="shared" si="205"/>
        <v/>
      </c>
      <c r="AG1180" s="101" t="str">
        <f t="shared" si="206"/>
        <v>4106 6001C - PPO Conc Overlay Setup Machine</v>
      </c>
      <c r="AH1180" s="101" t="str">
        <f t="shared" si="207"/>
        <v>240646 - Johnny Carmona</v>
      </c>
      <c r="AI1180" s="102" t="str">
        <f t="shared" si="208"/>
        <v>Salvador Aguillon Crew</v>
      </c>
    </row>
    <row r="1181" spans="1:35" ht="15.75" x14ac:dyDescent="0.25">
      <c r="A1181" s="153">
        <v>604370</v>
      </c>
      <c r="B1181" s="153" t="s">
        <v>2043</v>
      </c>
      <c r="C1181" s="153" t="s">
        <v>2044</v>
      </c>
      <c r="D1181" s="153" t="s">
        <v>73</v>
      </c>
      <c r="E1181" s="153" t="s">
        <v>1009</v>
      </c>
      <c r="F1181" s="153" t="s">
        <v>1187</v>
      </c>
      <c r="G1181" s="153" t="s">
        <v>1631</v>
      </c>
      <c r="H1181" s="153" t="s">
        <v>558</v>
      </c>
      <c r="I1181" s="153">
        <v>8</v>
      </c>
      <c r="J1181" s="154">
        <v>45791</v>
      </c>
      <c r="K1181" s="153" t="s">
        <v>91</v>
      </c>
      <c r="L1181" s="153"/>
      <c r="M1181" s="153" t="s">
        <v>2037</v>
      </c>
      <c r="N1181" s="153" t="s">
        <v>49</v>
      </c>
      <c r="O1181" s="153" t="s">
        <v>2034</v>
      </c>
      <c r="P1181" s="153" t="s">
        <v>3088</v>
      </c>
      <c r="Q1181" s="153"/>
      <c r="R1181" s="153" t="s">
        <v>50</v>
      </c>
      <c r="S1181" s="153" t="s">
        <v>140</v>
      </c>
      <c r="T1181" s="153" t="s">
        <v>3315</v>
      </c>
      <c r="U1181" s="141"/>
      <c r="V1181" s="141"/>
      <c r="W1181" s="141"/>
      <c r="X1181" s="97" t="str">
        <f t="shared" si="198"/>
        <v>2023-032 - IH-345 BRIDGE REHABILITATION</v>
      </c>
      <c r="Y1181" s="97" t="str">
        <f>IFERROR(VLOOKUP($D1181,PM!$A:$H,2,FALSE),"")</f>
        <v>Eric Giebelhaus</v>
      </c>
      <c r="Z1181" s="98">
        <f t="shared" si="199"/>
        <v>45791</v>
      </c>
      <c r="AA1181" s="98" t="str">
        <f t="shared" si="200"/>
        <v>Wednesday</v>
      </c>
      <c r="AB1181" s="99" t="str">
        <f t="shared" si="201"/>
        <v>05/15/2025 1:56 PM</v>
      </c>
      <c r="AC1181" s="100">
        <f t="shared" si="202"/>
        <v>45793.533530092594</v>
      </c>
      <c r="AD1181" s="100" t="str">
        <f t="shared" si="203"/>
        <v>Approved On Time</v>
      </c>
      <c r="AE1181" s="101">
        <f t="shared" si="204"/>
        <v>8</v>
      </c>
      <c r="AF1181" s="124" t="str">
        <f t="shared" si="205"/>
        <v/>
      </c>
      <c r="AG1181" s="101" t="str">
        <f t="shared" si="206"/>
        <v>4106 6001G - PPO Conc Overlay Pour</v>
      </c>
      <c r="AH1181" s="101" t="str">
        <f t="shared" si="207"/>
        <v>240646 - Johnny Carmona</v>
      </c>
      <c r="AI1181" s="102" t="str">
        <f t="shared" si="208"/>
        <v>Salvador Aguillon Crew</v>
      </c>
    </row>
    <row r="1182" spans="1:35" ht="15.75" x14ac:dyDescent="0.25">
      <c r="A1182" s="153">
        <v>604367</v>
      </c>
      <c r="B1182" s="153" t="s">
        <v>2045</v>
      </c>
      <c r="C1182" s="153" t="s">
        <v>2046</v>
      </c>
      <c r="D1182" s="153" t="s">
        <v>73</v>
      </c>
      <c r="E1182" s="153" t="s">
        <v>1009</v>
      </c>
      <c r="F1182" s="153" t="s">
        <v>1186</v>
      </c>
      <c r="G1182" s="153" t="s">
        <v>1193</v>
      </c>
      <c r="H1182" s="153" t="s">
        <v>558</v>
      </c>
      <c r="I1182" s="153">
        <v>2</v>
      </c>
      <c r="J1182" s="154">
        <v>45791</v>
      </c>
      <c r="K1182" s="153" t="s">
        <v>91</v>
      </c>
      <c r="L1182" s="153"/>
      <c r="M1182" s="153" t="s">
        <v>2037</v>
      </c>
      <c r="N1182" s="153" t="s">
        <v>49</v>
      </c>
      <c r="O1182" s="153" t="s">
        <v>2034</v>
      </c>
      <c r="P1182" s="153" t="s">
        <v>3089</v>
      </c>
      <c r="Q1182" s="153"/>
      <c r="R1182" s="153" t="s">
        <v>50</v>
      </c>
      <c r="S1182" s="153" t="s">
        <v>140</v>
      </c>
      <c r="T1182" s="153" t="s">
        <v>3316</v>
      </c>
      <c r="U1182" s="141"/>
      <c r="V1182" s="141"/>
      <c r="W1182" s="141"/>
      <c r="X1182" s="97" t="str">
        <f t="shared" si="198"/>
        <v>2023-032 - IH-345 BRIDGE REHABILITATION</v>
      </c>
      <c r="Y1182" s="97" t="str">
        <f>IFERROR(VLOOKUP($D1182,PM!$A:$H,2,FALSE),"")</f>
        <v>Eric Giebelhaus</v>
      </c>
      <c r="Z1182" s="98">
        <f t="shared" si="199"/>
        <v>45791</v>
      </c>
      <c r="AA1182" s="98" t="str">
        <f t="shared" si="200"/>
        <v>Wednesday</v>
      </c>
      <c r="AB1182" s="99" t="str">
        <f t="shared" si="201"/>
        <v>05/15/2025 1:55 PM</v>
      </c>
      <c r="AC1182" s="100">
        <f t="shared" si="202"/>
        <v>45793.533530092594</v>
      </c>
      <c r="AD1182" s="100" t="str">
        <f t="shared" si="203"/>
        <v>Approved On Time</v>
      </c>
      <c r="AE1182" s="101">
        <f t="shared" si="204"/>
        <v>2</v>
      </c>
      <c r="AF1182" s="124" t="str">
        <f t="shared" si="205"/>
        <v/>
      </c>
      <c r="AG1182" s="101" t="str">
        <f t="shared" si="206"/>
        <v>4106 6001D - PPO Conc Overlay Prep for Over</v>
      </c>
      <c r="AH1182" s="101" t="str">
        <f t="shared" si="207"/>
        <v>240653 - Ricardo Palmerin</v>
      </c>
      <c r="AI1182" s="102" t="str">
        <f t="shared" si="208"/>
        <v>Salvador Aguillon Crew</v>
      </c>
    </row>
    <row r="1183" spans="1:35" ht="15.75" x14ac:dyDescent="0.25">
      <c r="A1183" s="153">
        <v>604365</v>
      </c>
      <c r="B1183" s="153" t="s">
        <v>2045</v>
      </c>
      <c r="C1183" s="153" t="s">
        <v>2046</v>
      </c>
      <c r="D1183" s="153" t="s">
        <v>73</v>
      </c>
      <c r="E1183" s="153" t="s">
        <v>1009</v>
      </c>
      <c r="F1183" s="153" t="s">
        <v>2035</v>
      </c>
      <c r="G1183" s="153" t="s">
        <v>2036</v>
      </c>
      <c r="H1183" s="153" t="s">
        <v>558</v>
      </c>
      <c r="I1183" s="153">
        <v>1</v>
      </c>
      <c r="J1183" s="154">
        <v>45791</v>
      </c>
      <c r="K1183" s="153" t="s">
        <v>91</v>
      </c>
      <c r="L1183" s="153"/>
      <c r="M1183" s="153" t="s">
        <v>2037</v>
      </c>
      <c r="N1183" s="153" t="s">
        <v>49</v>
      </c>
      <c r="O1183" s="153" t="s">
        <v>2034</v>
      </c>
      <c r="P1183" s="153" t="s">
        <v>3089</v>
      </c>
      <c r="Q1183" s="153"/>
      <c r="R1183" s="153" t="s">
        <v>50</v>
      </c>
      <c r="S1183" s="153" t="s">
        <v>140</v>
      </c>
      <c r="T1183" s="153" t="s">
        <v>3317</v>
      </c>
      <c r="U1183" s="141"/>
      <c r="V1183" s="141"/>
      <c r="W1183" s="141"/>
      <c r="X1183" s="97" t="str">
        <f t="shared" si="198"/>
        <v>2023-032 - IH-345 BRIDGE REHABILITATION</v>
      </c>
      <c r="Y1183" s="97" t="str">
        <f>IFERROR(VLOOKUP($D1183,PM!$A:$H,2,FALSE),"")</f>
        <v>Eric Giebelhaus</v>
      </c>
      <c r="Z1183" s="98">
        <f t="shared" si="199"/>
        <v>45791</v>
      </c>
      <c r="AA1183" s="98" t="str">
        <f t="shared" si="200"/>
        <v>Wednesday</v>
      </c>
      <c r="AB1183" s="99" t="str">
        <f t="shared" si="201"/>
        <v>05/15/2025 1:55 PM</v>
      </c>
      <c r="AC1183" s="100">
        <f t="shared" si="202"/>
        <v>45793.533530092594</v>
      </c>
      <c r="AD1183" s="100" t="str">
        <f t="shared" si="203"/>
        <v>Approved On Time</v>
      </c>
      <c r="AE1183" s="101">
        <f t="shared" si="204"/>
        <v>1</v>
      </c>
      <c r="AF1183" s="124" t="str">
        <f t="shared" si="205"/>
        <v/>
      </c>
      <c r="AG1183" s="101" t="str">
        <f t="shared" si="206"/>
        <v>4106 6001C - PPO Conc Overlay Setup Machine</v>
      </c>
      <c r="AH1183" s="101" t="str">
        <f t="shared" si="207"/>
        <v>240653 - Ricardo Palmerin</v>
      </c>
      <c r="AI1183" s="102" t="str">
        <f t="shared" si="208"/>
        <v>Salvador Aguillon Crew</v>
      </c>
    </row>
    <row r="1184" spans="1:35" ht="15.75" x14ac:dyDescent="0.25">
      <c r="A1184" s="153">
        <v>604369</v>
      </c>
      <c r="B1184" s="153" t="s">
        <v>2045</v>
      </c>
      <c r="C1184" s="153" t="s">
        <v>2046</v>
      </c>
      <c r="D1184" s="153" t="s">
        <v>73</v>
      </c>
      <c r="E1184" s="153" t="s">
        <v>1009</v>
      </c>
      <c r="F1184" s="153" t="s">
        <v>1187</v>
      </c>
      <c r="G1184" s="153" t="s">
        <v>1631</v>
      </c>
      <c r="H1184" s="153" t="s">
        <v>558</v>
      </c>
      <c r="I1184" s="153">
        <v>8</v>
      </c>
      <c r="J1184" s="154">
        <v>45791</v>
      </c>
      <c r="K1184" s="153" t="s">
        <v>91</v>
      </c>
      <c r="L1184" s="153"/>
      <c r="M1184" s="153" t="s">
        <v>2037</v>
      </c>
      <c r="N1184" s="153" t="s">
        <v>49</v>
      </c>
      <c r="O1184" s="153" t="s">
        <v>2034</v>
      </c>
      <c r="P1184" s="153" t="s">
        <v>3089</v>
      </c>
      <c r="Q1184" s="153"/>
      <c r="R1184" s="153" t="s">
        <v>50</v>
      </c>
      <c r="S1184" s="153" t="s">
        <v>140</v>
      </c>
      <c r="T1184" s="153" t="s">
        <v>3318</v>
      </c>
      <c r="U1184" s="141"/>
      <c r="V1184" s="141"/>
      <c r="W1184" s="141"/>
      <c r="X1184" s="97" t="str">
        <f t="shared" si="198"/>
        <v>2023-032 - IH-345 BRIDGE REHABILITATION</v>
      </c>
      <c r="Y1184" s="97" t="str">
        <f>IFERROR(VLOOKUP($D1184,PM!$A:$H,2,FALSE),"")</f>
        <v>Eric Giebelhaus</v>
      </c>
      <c r="Z1184" s="98">
        <f t="shared" si="199"/>
        <v>45791</v>
      </c>
      <c r="AA1184" s="98" t="str">
        <f t="shared" si="200"/>
        <v>Wednesday</v>
      </c>
      <c r="AB1184" s="99" t="str">
        <f t="shared" si="201"/>
        <v>05/15/2025 1:55 PM</v>
      </c>
      <c r="AC1184" s="100">
        <f t="shared" si="202"/>
        <v>45793.533530092594</v>
      </c>
      <c r="AD1184" s="100" t="str">
        <f t="shared" si="203"/>
        <v>Approved On Time</v>
      </c>
      <c r="AE1184" s="101">
        <f t="shared" si="204"/>
        <v>8</v>
      </c>
      <c r="AF1184" s="124" t="str">
        <f t="shared" si="205"/>
        <v/>
      </c>
      <c r="AG1184" s="101" t="str">
        <f t="shared" si="206"/>
        <v>4106 6001G - PPO Conc Overlay Pour</v>
      </c>
      <c r="AH1184" s="101" t="str">
        <f t="shared" si="207"/>
        <v>240653 - Ricardo Palmerin</v>
      </c>
      <c r="AI1184" s="102" t="str">
        <f t="shared" si="208"/>
        <v>Salvador Aguillon Crew</v>
      </c>
    </row>
    <row r="1185" spans="1:35" ht="15.75" x14ac:dyDescent="0.25">
      <c r="A1185" s="153">
        <v>604362</v>
      </c>
      <c r="B1185" s="153" t="s">
        <v>2040</v>
      </c>
      <c r="C1185" s="153" t="s">
        <v>2041</v>
      </c>
      <c r="D1185" s="153" t="s">
        <v>73</v>
      </c>
      <c r="E1185" s="153" t="s">
        <v>1009</v>
      </c>
      <c r="F1185" s="153" t="s">
        <v>1187</v>
      </c>
      <c r="G1185" s="153" t="s">
        <v>1631</v>
      </c>
      <c r="H1185" s="153" t="s">
        <v>558</v>
      </c>
      <c r="I1185" s="153">
        <v>8</v>
      </c>
      <c r="J1185" s="154">
        <v>45791</v>
      </c>
      <c r="K1185" s="153" t="s">
        <v>91</v>
      </c>
      <c r="L1185" s="153"/>
      <c r="M1185" s="153" t="s">
        <v>2037</v>
      </c>
      <c r="N1185" s="153" t="s">
        <v>49</v>
      </c>
      <c r="O1185" s="153" t="s">
        <v>2034</v>
      </c>
      <c r="P1185" s="153" t="s">
        <v>3089</v>
      </c>
      <c r="Q1185" s="153"/>
      <c r="R1185" s="153" t="s">
        <v>50</v>
      </c>
      <c r="S1185" s="153" t="s">
        <v>140</v>
      </c>
      <c r="T1185" s="153" t="s">
        <v>3319</v>
      </c>
      <c r="U1185" s="141"/>
      <c r="V1185" s="141"/>
      <c r="W1185" s="141"/>
      <c r="X1185" s="97" t="str">
        <f t="shared" si="198"/>
        <v>2023-032 - IH-345 BRIDGE REHABILITATION</v>
      </c>
      <c r="Y1185" s="97" t="str">
        <f>IFERROR(VLOOKUP($D1185,PM!$A:$H,2,FALSE),"")</f>
        <v>Eric Giebelhaus</v>
      </c>
      <c r="Z1185" s="98">
        <f t="shared" si="199"/>
        <v>45791</v>
      </c>
      <c r="AA1185" s="98" t="str">
        <f t="shared" si="200"/>
        <v>Wednesday</v>
      </c>
      <c r="AB1185" s="99" t="str">
        <f t="shared" si="201"/>
        <v>05/15/2025 1:55 PM</v>
      </c>
      <c r="AC1185" s="100">
        <f t="shared" si="202"/>
        <v>45793.533530092594</v>
      </c>
      <c r="AD1185" s="100" t="str">
        <f t="shared" si="203"/>
        <v>Approved On Time</v>
      </c>
      <c r="AE1185" s="101">
        <f t="shared" si="204"/>
        <v>8</v>
      </c>
      <c r="AF1185" s="124" t="str">
        <f t="shared" si="205"/>
        <v/>
      </c>
      <c r="AG1185" s="101" t="str">
        <f t="shared" si="206"/>
        <v>4106 6001G - PPO Conc Overlay Pour</v>
      </c>
      <c r="AH1185" s="101" t="str">
        <f t="shared" si="207"/>
        <v>240802 - Miguel T. Tovar</v>
      </c>
      <c r="AI1185" s="102" t="str">
        <f t="shared" si="208"/>
        <v>Salvador Aguillon Crew</v>
      </c>
    </row>
    <row r="1186" spans="1:35" ht="15.75" x14ac:dyDescent="0.25">
      <c r="A1186" s="153">
        <v>604363</v>
      </c>
      <c r="B1186" s="153" t="s">
        <v>2040</v>
      </c>
      <c r="C1186" s="153" t="s">
        <v>2041</v>
      </c>
      <c r="D1186" s="153" t="s">
        <v>73</v>
      </c>
      <c r="E1186" s="153" t="s">
        <v>1009</v>
      </c>
      <c r="F1186" s="153" t="s">
        <v>1186</v>
      </c>
      <c r="G1186" s="153" t="s">
        <v>1193</v>
      </c>
      <c r="H1186" s="153" t="s">
        <v>558</v>
      </c>
      <c r="I1186" s="153">
        <v>2</v>
      </c>
      <c r="J1186" s="154">
        <v>45791</v>
      </c>
      <c r="K1186" s="153" t="s">
        <v>91</v>
      </c>
      <c r="L1186" s="153"/>
      <c r="M1186" s="153" t="s">
        <v>2037</v>
      </c>
      <c r="N1186" s="153" t="s">
        <v>49</v>
      </c>
      <c r="O1186" s="153" t="s">
        <v>2034</v>
      </c>
      <c r="P1186" s="153" t="s">
        <v>3089</v>
      </c>
      <c r="Q1186" s="153"/>
      <c r="R1186" s="153" t="s">
        <v>50</v>
      </c>
      <c r="S1186" s="153" t="s">
        <v>140</v>
      </c>
      <c r="T1186" s="153" t="s">
        <v>3320</v>
      </c>
      <c r="U1186" s="141"/>
      <c r="V1186" s="141"/>
      <c r="W1186" s="141"/>
      <c r="X1186" s="97" t="str">
        <f t="shared" si="198"/>
        <v>2023-032 - IH-345 BRIDGE REHABILITATION</v>
      </c>
      <c r="Y1186" s="97" t="str">
        <f>IFERROR(VLOOKUP($D1186,PM!$A:$H,2,FALSE),"")</f>
        <v>Eric Giebelhaus</v>
      </c>
      <c r="Z1186" s="98">
        <f t="shared" si="199"/>
        <v>45791</v>
      </c>
      <c r="AA1186" s="98" t="str">
        <f t="shared" si="200"/>
        <v>Wednesday</v>
      </c>
      <c r="AB1186" s="99" t="str">
        <f t="shared" si="201"/>
        <v>05/15/2025 1:55 PM</v>
      </c>
      <c r="AC1186" s="100">
        <f t="shared" si="202"/>
        <v>45793.533530092594</v>
      </c>
      <c r="AD1186" s="100" t="str">
        <f t="shared" si="203"/>
        <v>Approved On Time</v>
      </c>
      <c r="AE1186" s="101">
        <f t="shared" si="204"/>
        <v>2</v>
      </c>
      <c r="AF1186" s="124" t="str">
        <f t="shared" si="205"/>
        <v/>
      </c>
      <c r="AG1186" s="101" t="str">
        <f t="shared" si="206"/>
        <v>4106 6001D - PPO Conc Overlay Prep for Over</v>
      </c>
      <c r="AH1186" s="101" t="str">
        <f t="shared" si="207"/>
        <v>240802 - Miguel T. Tovar</v>
      </c>
      <c r="AI1186" s="102" t="str">
        <f t="shared" si="208"/>
        <v>Salvador Aguillon Crew</v>
      </c>
    </row>
    <row r="1187" spans="1:35" ht="15.75" x14ac:dyDescent="0.25">
      <c r="A1187" s="153">
        <v>604364</v>
      </c>
      <c r="B1187" s="153" t="s">
        <v>2040</v>
      </c>
      <c r="C1187" s="153" t="s">
        <v>2041</v>
      </c>
      <c r="D1187" s="153" t="s">
        <v>73</v>
      </c>
      <c r="E1187" s="153" t="s">
        <v>1009</v>
      </c>
      <c r="F1187" s="153" t="s">
        <v>2035</v>
      </c>
      <c r="G1187" s="153" t="s">
        <v>2036</v>
      </c>
      <c r="H1187" s="153" t="s">
        <v>558</v>
      </c>
      <c r="I1187" s="153">
        <v>1</v>
      </c>
      <c r="J1187" s="154">
        <v>45791</v>
      </c>
      <c r="K1187" s="153" t="s">
        <v>91</v>
      </c>
      <c r="L1187" s="153"/>
      <c r="M1187" s="153" t="s">
        <v>2037</v>
      </c>
      <c r="N1187" s="153" t="s">
        <v>49</v>
      </c>
      <c r="O1187" s="153" t="s">
        <v>2034</v>
      </c>
      <c r="P1187" s="153" t="s">
        <v>3089</v>
      </c>
      <c r="Q1187" s="153"/>
      <c r="R1187" s="153" t="s">
        <v>50</v>
      </c>
      <c r="S1187" s="153" t="s">
        <v>140</v>
      </c>
      <c r="T1187" s="153" t="s">
        <v>3321</v>
      </c>
      <c r="U1187" s="141"/>
      <c r="V1187" s="141"/>
      <c r="W1187" s="141"/>
      <c r="X1187" s="97" t="str">
        <f t="shared" si="198"/>
        <v>2023-032 - IH-345 BRIDGE REHABILITATION</v>
      </c>
      <c r="Y1187" s="97" t="str">
        <f>IFERROR(VLOOKUP($D1187,PM!$A:$H,2,FALSE),"")</f>
        <v>Eric Giebelhaus</v>
      </c>
      <c r="Z1187" s="98">
        <f t="shared" si="199"/>
        <v>45791</v>
      </c>
      <c r="AA1187" s="98" t="str">
        <f t="shared" si="200"/>
        <v>Wednesday</v>
      </c>
      <c r="AB1187" s="99" t="str">
        <f t="shared" si="201"/>
        <v>05/15/2025 1:55 PM</v>
      </c>
      <c r="AC1187" s="100">
        <f t="shared" si="202"/>
        <v>45793.533530092594</v>
      </c>
      <c r="AD1187" s="100" t="str">
        <f t="shared" si="203"/>
        <v>Approved On Time</v>
      </c>
      <c r="AE1187" s="101">
        <f t="shared" si="204"/>
        <v>1</v>
      </c>
      <c r="AF1187" s="124" t="str">
        <f t="shared" si="205"/>
        <v/>
      </c>
      <c r="AG1187" s="101" t="str">
        <f t="shared" si="206"/>
        <v>4106 6001C - PPO Conc Overlay Setup Machine</v>
      </c>
      <c r="AH1187" s="101" t="str">
        <f t="shared" si="207"/>
        <v>240802 - Miguel T. Tovar</v>
      </c>
      <c r="AI1187" s="102" t="str">
        <f t="shared" si="208"/>
        <v>Salvador Aguillon Crew</v>
      </c>
    </row>
    <row r="1188" spans="1:35" ht="15.75" x14ac:dyDescent="0.25">
      <c r="A1188" s="153">
        <v>603393</v>
      </c>
      <c r="B1188" s="153" t="s">
        <v>879</v>
      </c>
      <c r="C1188" s="153" t="s">
        <v>880</v>
      </c>
      <c r="D1188" s="153" t="s">
        <v>138</v>
      </c>
      <c r="E1188" s="153" t="s">
        <v>139</v>
      </c>
      <c r="F1188" s="153" t="s">
        <v>1187</v>
      </c>
      <c r="G1188" s="153" t="s">
        <v>1188</v>
      </c>
      <c r="H1188" s="153" t="s">
        <v>558</v>
      </c>
      <c r="I1188" s="153">
        <v>8</v>
      </c>
      <c r="J1188" s="154">
        <v>45789</v>
      </c>
      <c r="K1188" s="153" t="s">
        <v>91</v>
      </c>
      <c r="L1188" s="153"/>
      <c r="M1188" s="153" t="s">
        <v>874</v>
      </c>
      <c r="N1188" s="153" t="s">
        <v>49</v>
      </c>
      <c r="O1188" s="153" t="s">
        <v>880</v>
      </c>
      <c r="P1188" s="153" t="s">
        <v>1502</v>
      </c>
      <c r="Q1188" s="153"/>
      <c r="R1188" s="153" t="s">
        <v>50</v>
      </c>
      <c r="S1188" s="153" t="s">
        <v>140</v>
      </c>
      <c r="T1188" s="153" t="s">
        <v>2705</v>
      </c>
      <c r="U1188" s="141"/>
      <c r="V1188" s="141"/>
      <c r="W1188" s="141"/>
      <c r="X1188" s="97" t="str">
        <f t="shared" si="198"/>
        <v>2023-034 - Dallas IH 45 Bridge Maintenanc</v>
      </c>
      <c r="Y1188" s="97" t="str">
        <f>IFERROR(VLOOKUP($D1188,PM!$A:$H,2,FALSE),"")</f>
        <v>Eric Giebelhaus</v>
      </c>
      <c r="Z1188" s="98">
        <f t="shared" si="199"/>
        <v>45789</v>
      </c>
      <c r="AA1188" s="98" t="str">
        <f t="shared" si="200"/>
        <v>Monday</v>
      </c>
      <c r="AB1188" s="99" t="str">
        <f t="shared" si="201"/>
        <v>05/13/2025 7:48 AM</v>
      </c>
      <c r="AC1188" s="100">
        <f t="shared" si="202"/>
        <v>45791.618298611109</v>
      </c>
      <c r="AD1188" s="100" t="str">
        <f t="shared" si="203"/>
        <v>Approved On Time</v>
      </c>
      <c r="AE1188" s="101">
        <f t="shared" si="204"/>
        <v>8</v>
      </c>
      <c r="AF1188" s="124" t="str">
        <f t="shared" si="205"/>
        <v/>
      </c>
      <c r="AG1188" s="101" t="str">
        <f t="shared" si="206"/>
        <v>4106 6001G - PPC Pour</v>
      </c>
      <c r="AH1188" s="101" t="str">
        <f t="shared" si="207"/>
        <v>240444 - Josue Martinez Salazar</v>
      </c>
      <c r="AI1188" s="102" t="str">
        <f t="shared" si="208"/>
        <v>Josue Martinez</v>
      </c>
    </row>
    <row r="1189" spans="1:35" ht="15.75" x14ac:dyDescent="0.25">
      <c r="A1189" s="153">
        <v>604311</v>
      </c>
      <c r="B1189" s="153" t="s">
        <v>750</v>
      </c>
      <c r="C1189" s="153" t="s">
        <v>751</v>
      </c>
      <c r="D1189" s="153" t="s">
        <v>138</v>
      </c>
      <c r="E1189" s="153" t="s">
        <v>139</v>
      </c>
      <c r="F1189" s="153" t="s">
        <v>1202</v>
      </c>
      <c r="G1189" s="153" t="s">
        <v>1203</v>
      </c>
      <c r="H1189" s="153" t="s">
        <v>558</v>
      </c>
      <c r="I1189" s="153">
        <v>11.5</v>
      </c>
      <c r="J1189" s="154">
        <v>45791</v>
      </c>
      <c r="K1189" s="153" t="s">
        <v>91</v>
      </c>
      <c r="L1189" s="153"/>
      <c r="M1189" s="153" t="s">
        <v>737</v>
      </c>
      <c r="N1189" s="153" t="s">
        <v>64</v>
      </c>
      <c r="O1189" s="153" t="s">
        <v>738</v>
      </c>
      <c r="P1189" s="153" t="s">
        <v>3101</v>
      </c>
      <c r="Q1189" s="153"/>
      <c r="R1189" s="153" t="s">
        <v>50</v>
      </c>
      <c r="S1189" s="153" t="s">
        <v>140</v>
      </c>
      <c r="T1189" s="153" t="s">
        <v>3341</v>
      </c>
      <c r="U1189" s="141"/>
      <c r="V1189" s="141"/>
      <c r="W1189" s="141"/>
      <c r="X1189" s="97" t="str">
        <f t="shared" si="198"/>
        <v>2023-034 - Dallas IH 45 Bridge Maintenanc</v>
      </c>
      <c r="Y1189" s="97" t="str">
        <f>IFERROR(VLOOKUP($D1189,PM!$A:$H,2,FALSE),"")</f>
        <v>Eric Giebelhaus</v>
      </c>
      <c r="Z1189" s="98">
        <f t="shared" si="199"/>
        <v>45791</v>
      </c>
      <c r="AA1189" s="98" t="str">
        <f t="shared" si="200"/>
        <v>Wednesday</v>
      </c>
      <c r="AB1189" s="99" t="str">
        <f t="shared" si="201"/>
        <v>05/15/2025 9:55 AM</v>
      </c>
      <c r="AC1189" s="100">
        <f t="shared" si="202"/>
        <v>45793.531030092592</v>
      </c>
      <c r="AD1189" s="100" t="str">
        <f t="shared" si="203"/>
        <v>Approved On Time</v>
      </c>
      <c r="AE1189" s="101">
        <f t="shared" si="204"/>
        <v>11.5</v>
      </c>
      <c r="AF1189" s="124" t="str">
        <f t="shared" si="205"/>
        <v/>
      </c>
      <c r="AG1189" s="101" t="str">
        <f t="shared" si="206"/>
        <v>502 6001C - TRAFF Weekend Op</v>
      </c>
      <c r="AH1189" s="101" t="str">
        <f t="shared" si="207"/>
        <v>240808 - Jesus A. Saa Aleman</v>
      </c>
      <c r="AI1189" s="102" t="str">
        <f t="shared" si="208"/>
        <v>Omar Ramirez Traffic Crew</v>
      </c>
    </row>
    <row r="1190" spans="1:35" ht="15.75" x14ac:dyDescent="0.25">
      <c r="A1190" s="153">
        <v>602671</v>
      </c>
      <c r="B1190" s="153" t="s">
        <v>852</v>
      </c>
      <c r="C1190" s="153" t="s">
        <v>853</v>
      </c>
      <c r="D1190" s="153" t="s">
        <v>138</v>
      </c>
      <c r="E1190" s="153" t="s">
        <v>139</v>
      </c>
      <c r="F1190" s="153" t="s">
        <v>1420</v>
      </c>
      <c r="G1190" s="153" t="s">
        <v>1421</v>
      </c>
      <c r="H1190" s="153" t="s">
        <v>558</v>
      </c>
      <c r="I1190" s="153">
        <v>1.5</v>
      </c>
      <c r="J1190" s="154">
        <v>45788</v>
      </c>
      <c r="K1190" s="153" t="s">
        <v>91</v>
      </c>
      <c r="L1190" s="153"/>
      <c r="M1190" s="153" t="s">
        <v>737</v>
      </c>
      <c r="N1190" s="153" t="s">
        <v>64</v>
      </c>
      <c r="O1190" s="153" t="s">
        <v>738</v>
      </c>
      <c r="P1190" s="153" t="s">
        <v>1207</v>
      </c>
      <c r="Q1190" s="153"/>
      <c r="R1190" s="153" t="s">
        <v>50</v>
      </c>
      <c r="S1190" s="153" t="s">
        <v>140</v>
      </c>
      <c r="T1190" s="153" t="s">
        <v>1422</v>
      </c>
      <c r="U1190" s="141"/>
      <c r="V1190" s="141"/>
      <c r="W1190" s="141"/>
      <c r="X1190" s="97" t="str">
        <f t="shared" si="198"/>
        <v>2023-034 - Dallas IH 45 Bridge Maintenanc</v>
      </c>
      <c r="Y1190" s="97" t="str">
        <f>IFERROR(VLOOKUP($D1190,PM!$A:$H,2,FALSE),"")</f>
        <v>Eric Giebelhaus</v>
      </c>
      <c r="Z1190" s="98">
        <f t="shared" si="199"/>
        <v>45788</v>
      </c>
      <c r="AA1190" s="98" t="str">
        <f t="shared" si="200"/>
        <v>Sunday</v>
      </c>
      <c r="AB1190" s="99" t="str">
        <f t="shared" si="201"/>
        <v>05/12/2025 7:08 AM</v>
      </c>
      <c r="AC1190" s="100">
        <f t="shared" si="202"/>
        <v>45789.574594907404</v>
      </c>
      <c r="AD1190" s="100" t="str">
        <f t="shared" si="203"/>
        <v>Approved On Time</v>
      </c>
      <c r="AE1190" s="101">
        <f t="shared" si="204"/>
        <v>1.5</v>
      </c>
      <c r="AF1190" s="124" t="str">
        <f t="shared" si="205"/>
        <v/>
      </c>
      <c r="AG1190" s="101" t="str">
        <f t="shared" si="206"/>
        <v>545 6005A - CRASH CUSH ATTEN (REMOVE)</v>
      </c>
      <c r="AH1190" s="101" t="str">
        <f t="shared" si="207"/>
        <v>240721 - ADRIAN B. FUENTES</v>
      </c>
      <c r="AI1190" s="102" t="str">
        <f t="shared" si="208"/>
        <v>Omar Ramirez Traffic Crew</v>
      </c>
    </row>
    <row r="1191" spans="1:35" ht="15.75" x14ac:dyDescent="0.25">
      <c r="A1191" s="153">
        <v>602697</v>
      </c>
      <c r="B1191" s="153" t="s">
        <v>852</v>
      </c>
      <c r="C1191" s="153" t="s">
        <v>853</v>
      </c>
      <c r="D1191" s="153" t="s">
        <v>138</v>
      </c>
      <c r="E1191" s="153" t="s">
        <v>139</v>
      </c>
      <c r="F1191" s="153" t="s">
        <v>1202</v>
      </c>
      <c r="G1191" s="153" t="s">
        <v>1203</v>
      </c>
      <c r="H1191" s="153" t="s">
        <v>558</v>
      </c>
      <c r="I1191" s="153">
        <v>10.5</v>
      </c>
      <c r="J1191" s="154">
        <v>45788</v>
      </c>
      <c r="K1191" s="153" t="s">
        <v>91</v>
      </c>
      <c r="L1191" s="153"/>
      <c r="M1191" s="153" t="s">
        <v>737</v>
      </c>
      <c r="N1191" s="153" t="s">
        <v>64</v>
      </c>
      <c r="O1191" s="153" t="s">
        <v>738</v>
      </c>
      <c r="P1191" s="153" t="s">
        <v>1423</v>
      </c>
      <c r="Q1191" s="153"/>
      <c r="R1191" s="153" t="s">
        <v>50</v>
      </c>
      <c r="S1191" s="153" t="s">
        <v>140</v>
      </c>
      <c r="T1191" s="153" t="s">
        <v>1424</v>
      </c>
      <c r="U1191" s="141"/>
      <c r="V1191" s="141"/>
      <c r="W1191" s="141"/>
      <c r="X1191" s="97" t="str">
        <f t="shared" si="198"/>
        <v>2023-034 - Dallas IH 45 Bridge Maintenanc</v>
      </c>
      <c r="Y1191" s="97" t="str">
        <f>IFERROR(VLOOKUP($D1191,PM!$A:$H,2,FALSE),"")</f>
        <v>Eric Giebelhaus</v>
      </c>
      <c r="Z1191" s="98">
        <f t="shared" si="199"/>
        <v>45788</v>
      </c>
      <c r="AA1191" s="98" t="str">
        <f t="shared" si="200"/>
        <v>Sunday</v>
      </c>
      <c r="AB1191" s="99" t="str">
        <f t="shared" si="201"/>
        <v>05/12/2025 7:20 AM</v>
      </c>
      <c r="AC1191" s="100">
        <f t="shared" si="202"/>
        <v>45789.574594907404</v>
      </c>
      <c r="AD1191" s="100" t="str">
        <f t="shared" si="203"/>
        <v>Approved On Time</v>
      </c>
      <c r="AE1191" s="101">
        <f t="shared" si="204"/>
        <v>10.5</v>
      </c>
      <c r="AF1191" s="124" t="str">
        <f t="shared" si="205"/>
        <v/>
      </c>
      <c r="AG1191" s="101" t="str">
        <f t="shared" si="206"/>
        <v>502 6001C - TRAFF Weekend Op</v>
      </c>
      <c r="AH1191" s="101" t="str">
        <f t="shared" si="207"/>
        <v>240721 - ADRIAN B. FUENTES</v>
      </c>
      <c r="AI1191" s="102" t="str">
        <f t="shared" si="208"/>
        <v>Omar Ramirez Traffic Crew</v>
      </c>
    </row>
    <row r="1192" spans="1:35" ht="15.75" x14ac:dyDescent="0.25">
      <c r="A1192" s="153">
        <v>602289</v>
      </c>
      <c r="B1192" s="153" t="s">
        <v>1057</v>
      </c>
      <c r="C1192" s="153" t="s">
        <v>1058</v>
      </c>
      <c r="D1192" s="153" t="s">
        <v>138</v>
      </c>
      <c r="E1192" s="153" t="s">
        <v>139</v>
      </c>
      <c r="F1192" s="153" t="s">
        <v>57</v>
      </c>
      <c r="G1192" s="153" t="s">
        <v>1153</v>
      </c>
      <c r="H1192" s="153" t="s">
        <v>558</v>
      </c>
      <c r="I1192" s="153">
        <v>10</v>
      </c>
      <c r="J1192" s="154">
        <v>45788</v>
      </c>
      <c r="K1192" s="153" t="s">
        <v>91</v>
      </c>
      <c r="L1192" s="153"/>
      <c r="M1192" s="153" t="s">
        <v>737</v>
      </c>
      <c r="N1192" s="153" t="s">
        <v>64</v>
      </c>
      <c r="O1192" s="153" t="s">
        <v>738</v>
      </c>
      <c r="P1192" s="153" t="s">
        <v>1425</v>
      </c>
      <c r="Q1192" s="153"/>
      <c r="R1192" s="153" t="s">
        <v>50</v>
      </c>
      <c r="S1192" s="153" t="s">
        <v>140</v>
      </c>
      <c r="T1192" s="153" t="s">
        <v>1430</v>
      </c>
      <c r="U1192" s="141"/>
      <c r="V1192" s="141"/>
      <c r="W1192" s="141"/>
      <c r="X1192" s="97" t="str">
        <f t="shared" si="198"/>
        <v>2023-034 - Dallas IH 45 Bridge Maintenanc</v>
      </c>
      <c r="Y1192" s="97" t="str">
        <f>IFERROR(VLOOKUP($D1192,PM!$A:$H,2,FALSE),"")</f>
        <v>Eric Giebelhaus</v>
      </c>
      <c r="Z1192" s="98">
        <f t="shared" si="199"/>
        <v>45788</v>
      </c>
      <c r="AA1192" s="98" t="str">
        <f t="shared" si="200"/>
        <v>Sunday</v>
      </c>
      <c r="AB1192" s="99" t="str">
        <f t="shared" si="201"/>
        <v>05/11/2025 8:43 AM</v>
      </c>
      <c r="AC1192" s="100">
        <f t="shared" si="202"/>
        <v>45789.574594907404</v>
      </c>
      <c r="AD1192" s="100" t="str">
        <f t="shared" si="203"/>
        <v>Approved On Time</v>
      </c>
      <c r="AE1192" s="101">
        <f t="shared" si="204"/>
        <v>10</v>
      </c>
      <c r="AF1192" s="124" t="str">
        <f t="shared" si="205"/>
        <v/>
      </c>
      <c r="AG1192" s="101" t="str">
        <f t="shared" si="206"/>
        <v>502 6001B - TRAFF Traffic Main</v>
      </c>
      <c r="AH1192" s="101" t="str">
        <f t="shared" si="207"/>
        <v>240805 - Alex Torres</v>
      </c>
      <c r="AI1192" s="102" t="str">
        <f t="shared" si="208"/>
        <v>Omar Ramirez Traffic Crew</v>
      </c>
    </row>
    <row r="1193" spans="1:35" ht="15.75" x14ac:dyDescent="0.25">
      <c r="A1193" s="153">
        <v>604609</v>
      </c>
      <c r="B1193" s="153" t="s">
        <v>1674</v>
      </c>
      <c r="C1193" s="153" t="s">
        <v>738</v>
      </c>
      <c r="D1193" s="153" t="s">
        <v>138</v>
      </c>
      <c r="E1193" s="153" t="s">
        <v>139</v>
      </c>
      <c r="F1193" s="153" t="s">
        <v>1202</v>
      </c>
      <c r="G1193" s="153" t="s">
        <v>1203</v>
      </c>
      <c r="H1193" s="153" t="s">
        <v>558</v>
      </c>
      <c r="I1193" s="153">
        <v>8</v>
      </c>
      <c r="J1193" s="154">
        <v>45793</v>
      </c>
      <c r="K1193" s="153" t="s">
        <v>91</v>
      </c>
      <c r="L1193" s="153"/>
      <c r="M1193" s="153"/>
      <c r="N1193" s="153"/>
      <c r="O1193" s="153" t="s">
        <v>738</v>
      </c>
      <c r="P1193" s="153" t="s">
        <v>3096</v>
      </c>
      <c r="Q1193" s="153"/>
      <c r="R1193" s="153" t="s">
        <v>50</v>
      </c>
      <c r="S1193" s="153" t="s">
        <v>140</v>
      </c>
      <c r="T1193" s="153" t="s">
        <v>3338</v>
      </c>
      <c r="U1193" s="141"/>
      <c r="V1193" s="141"/>
      <c r="W1193" s="141"/>
      <c r="X1193" s="97" t="str">
        <f t="shared" si="198"/>
        <v>2023-034 - Dallas IH 45 Bridge Maintenanc</v>
      </c>
      <c r="Y1193" s="97" t="str">
        <f>IFERROR(VLOOKUP($D1193,PM!$A:$H,2,FALSE),"")</f>
        <v>Eric Giebelhaus</v>
      </c>
      <c r="Z1193" s="98">
        <f t="shared" si="199"/>
        <v>45793</v>
      </c>
      <c r="AA1193" s="98" t="str">
        <f t="shared" si="200"/>
        <v>Friday</v>
      </c>
      <c r="AB1193" s="99" t="str">
        <f t="shared" si="201"/>
        <v>05/16/2025 6:31 AM</v>
      </c>
      <c r="AC1193" s="100">
        <f t="shared" si="202"/>
        <v>45793.531168981484</v>
      </c>
      <c r="AD1193" s="100" t="str">
        <f t="shared" si="203"/>
        <v>Approved On Time</v>
      </c>
      <c r="AE1193" s="101">
        <f t="shared" si="204"/>
        <v>8</v>
      </c>
      <c r="AF1193" s="124" t="str">
        <f t="shared" si="205"/>
        <v/>
      </c>
      <c r="AG1193" s="101" t="str">
        <f t="shared" si="206"/>
        <v>502 6001C - TRAFF Weekend Op</v>
      </c>
      <c r="AH1193" s="101" t="str">
        <f t="shared" si="207"/>
        <v>240259 - Omar Ramirez</v>
      </c>
      <c r="AI1193" s="102" t="str">
        <f t="shared" si="208"/>
        <v/>
      </c>
    </row>
    <row r="1194" spans="1:35" ht="15.75" x14ac:dyDescent="0.25">
      <c r="A1194" s="153">
        <v>603358</v>
      </c>
      <c r="B1194" s="153" t="s">
        <v>1674</v>
      </c>
      <c r="C1194" s="153" t="s">
        <v>738</v>
      </c>
      <c r="D1194" s="153" t="s">
        <v>138</v>
      </c>
      <c r="E1194" s="153" t="s">
        <v>139</v>
      </c>
      <c r="F1194" s="153" t="s">
        <v>1202</v>
      </c>
      <c r="G1194" s="153" t="s">
        <v>1203</v>
      </c>
      <c r="H1194" s="153" t="s">
        <v>558</v>
      </c>
      <c r="I1194" s="153">
        <v>8</v>
      </c>
      <c r="J1194" s="154">
        <v>45788</v>
      </c>
      <c r="K1194" s="153" t="s">
        <v>91</v>
      </c>
      <c r="L1194" s="153"/>
      <c r="M1194" s="153"/>
      <c r="N1194" s="153"/>
      <c r="O1194" s="153" t="s">
        <v>738</v>
      </c>
      <c r="P1194" s="153" t="s">
        <v>1611</v>
      </c>
      <c r="Q1194" s="153"/>
      <c r="R1194" s="153" t="s">
        <v>50</v>
      </c>
      <c r="S1194" s="153" t="s">
        <v>140</v>
      </c>
      <c r="T1194" s="153" t="s">
        <v>1675</v>
      </c>
      <c r="U1194" s="141"/>
      <c r="V1194" s="141"/>
      <c r="W1194" s="141"/>
      <c r="X1194" s="97" t="str">
        <f t="shared" si="198"/>
        <v>2023-034 - Dallas IH 45 Bridge Maintenanc</v>
      </c>
      <c r="Y1194" s="97" t="str">
        <f>IFERROR(VLOOKUP($D1194,PM!$A:$H,2,FALSE),"")</f>
        <v>Eric Giebelhaus</v>
      </c>
      <c r="Z1194" s="98">
        <f t="shared" si="199"/>
        <v>45788</v>
      </c>
      <c r="AA1194" s="98" t="str">
        <f t="shared" si="200"/>
        <v>Sunday</v>
      </c>
      <c r="AB1194" s="99" t="str">
        <f t="shared" si="201"/>
        <v>05/13/2025 7:33 AM</v>
      </c>
      <c r="AC1194" s="100">
        <f t="shared" si="202"/>
        <v>45790.553969907407</v>
      </c>
      <c r="AD1194" s="100" t="str">
        <f t="shared" si="203"/>
        <v>Approved On Time</v>
      </c>
      <c r="AE1194" s="101">
        <f t="shared" si="204"/>
        <v>8</v>
      </c>
      <c r="AF1194" s="124" t="str">
        <f t="shared" si="205"/>
        <v/>
      </c>
      <c r="AG1194" s="101" t="str">
        <f t="shared" si="206"/>
        <v>502 6001C - TRAFF Weekend Op</v>
      </c>
      <c r="AH1194" s="101" t="str">
        <f t="shared" si="207"/>
        <v>240259 - Omar Ramirez</v>
      </c>
      <c r="AI1194" s="102" t="str">
        <f t="shared" si="208"/>
        <v/>
      </c>
    </row>
    <row r="1195" spans="1:35" ht="15.75" x14ac:dyDescent="0.25">
      <c r="A1195" s="153">
        <v>603717</v>
      </c>
      <c r="B1195" s="153" t="s">
        <v>1674</v>
      </c>
      <c r="C1195" s="153" t="s">
        <v>738</v>
      </c>
      <c r="D1195" s="153" t="s">
        <v>138</v>
      </c>
      <c r="E1195" s="153" t="s">
        <v>139</v>
      </c>
      <c r="F1195" s="153" t="s">
        <v>1202</v>
      </c>
      <c r="G1195" s="153" t="s">
        <v>1203</v>
      </c>
      <c r="H1195" s="153" t="s">
        <v>558</v>
      </c>
      <c r="I1195" s="153">
        <v>8</v>
      </c>
      <c r="J1195" s="154">
        <v>45790</v>
      </c>
      <c r="K1195" s="153" t="s">
        <v>91</v>
      </c>
      <c r="L1195" s="153"/>
      <c r="M1195" s="153"/>
      <c r="N1195" s="153"/>
      <c r="O1195" s="153" t="s">
        <v>738</v>
      </c>
      <c r="P1195" s="153" t="s">
        <v>2062</v>
      </c>
      <c r="Q1195" s="153"/>
      <c r="R1195" s="153" t="s">
        <v>50</v>
      </c>
      <c r="S1195" s="153" t="s">
        <v>140</v>
      </c>
      <c r="T1195" s="153" t="s">
        <v>2706</v>
      </c>
      <c r="U1195" s="141"/>
      <c r="V1195" s="141"/>
      <c r="W1195" s="141"/>
      <c r="X1195" s="97" t="str">
        <f t="shared" si="198"/>
        <v>2023-034 - Dallas IH 45 Bridge Maintenanc</v>
      </c>
      <c r="Y1195" s="97" t="str">
        <f>IFERROR(VLOOKUP($D1195,PM!$A:$H,2,FALSE),"")</f>
        <v>Eric Giebelhaus</v>
      </c>
      <c r="Z1195" s="98">
        <f t="shared" si="199"/>
        <v>45790</v>
      </c>
      <c r="AA1195" s="98" t="str">
        <f t="shared" si="200"/>
        <v>Tuesday</v>
      </c>
      <c r="AB1195" s="99" t="str">
        <f t="shared" si="201"/>
        <v>05/14/2025 6:37 AM</v>
      </c>
      <c r="AC1195" s="100">
        <f t="shared" si="202"/>
        <v>45791.617291666669</v>
      </c>
      <c r="AD1195" s="100" t="str">
        <f t="shared" si="203"/>
        <v>Approved On Time</v>
      </c>
      <c r="AE1195" s="101">
        <f t="shared" si="204"/>
        <v>8</v>
      </c>
      <c r="AF1195" s="124" t="str">
        <f t="shared" si="205"/>
        <v/>
      </c>
      <c r="AG1195" s="101" t="str">
        <f t="shared" si="206"/>
        <v>502 6001C - TRAFF Weekend Op</v>
      </c>
      <c r="AH1195" s="101" t="str">
        <f t="shared" si="207"/>
        <v>240259 - Omar Ramirez</v>
      </c>
      <c r="AI1195" s="102" t="str">
        <f t="shared" si="208"/>
        <v/>
      </c>
    </row>
    <row r="1196" spans="1:35" ht="15.75" x14ac:dyDescent="0.25">
      <c r="A1196" s="153">
        <v>604306</v>
      </c>
      <c r="B1196" s="153" t="s">
        <v>1674</v>
      </c>
      <c r="C1196" s="153" t="s">
        <v>738</v>
      </c>
      <c r="D1196" s="153" t="s">
        <v>138</v>
      </c>
      <c r="E1196" s="153" t="s">
        <v>139</v>
      </c>
      <c r="F1196" s="153" t="s">
        <v>1202</v>
      </c>
      <c r="G1196" s="153" t="s">
        <v>1203</v>
      </c>
      <c r="H1196" s="153" t="s">
        <v>558</v>
      </c>
      <c r="I1196" s="153">
        <v>8</v>
      </c>
      <c r="J1196" s="154">
        <v>45791</v>
      </c>
      <c r="K1196" s="153" t="s">
        <v>91</v>
      </c>
      <c r="L1196" s="153"/>
      <c r="M1196" s="153"/>
      <c r="N1196" s="153"/>
      <c r="O1196" s="153" t="s">
        <v>738</v>
      </c>
      <c r="P1196" s="153" t="s">
        <v>3099</v>
      </c>
      <c r="Q1196" s="153"/>
      <c r="R1196" s="153" t="s">
        <v>50</v>
      </c>
      <c r="S1196" s="153" t="s">
        <v>140</v>
      </c>
      <c r="T1196" s="153" t="s">
        <v>3339</v>
      </c>
      <c r="U1196" s="141"/>
      <c r="V1196" s="141"/>
      <c r="W1196" s="141"/>
      <c r="X1196" s="97" t="str">
        <f t="shared" si="198"/>
        <v>2023-034 - Dallas IH 45 Bridge Maintenanc</v>
      </c>
      <c r="Y1196" s="97" t="str">
        <f>IFERROR(VLOOKUP($D1196,PM!$A:$H,2,FALSE),"")</f>
        <v>Eric Giebelhaus</v>
      </c>
      <c r="Z1196" s="98">
        <f t="shared" si="199"/>
        <v>45791</v>
      </c>
      <c r="AA1196" s="98" t="str">
        <f t="shared" si="200"/>
        <v>Wednesday</v>
      </c>
      <c r="AB1196" s="99" t="str">
        <f t="shared" si="201"/>
        <v>05/15/2025 9:53 AM</v>
      </c>
      <c r="AC1196" s="100">
        <f t="shared" si="202"/>
        <v>45793.531168981484</v>
      </c>
      <c r="AD1196" s="100" t="str">
        <f t="shared" si="203"/>
        <v>Approved On Time</v>
      </c>
      <c r="AE1196" s="101">
        <f t="shared" si="204"/>
        <v>8</v>
      </c>
      <c r="AF1196" s="124" t="str">
        <f t="shared" si="205"/>
        <v/>
      </c>
      <c r="AG1196" s="101" t="str">
        <f t="shared" si="206"/>
        <v>502 6001C - TRAFF Weekend Op</v>
      </c>
      <c r="AH1196" s="101" t="str">
        <f t="shared" si="207"/>
        <v>240259 - Omar Ramirez</v>
      </c>
      <c r="AI1196" s="102" t="str">
        <f t="shared" si="208"/>
        <v/>
      </c>
    </row>
    <row r="1197" spans="1:35" ht="15.75" x14ac:dyDescent="0.25">
      <c r="A1197" s="153">
        <v>604607</v>
      </c>
      <c r="B1197" s="153" t="s">
        <v>1674</v>
      </c>
      <c r="C1197" s="153" t="s">
        <v>738</v>
      </c>
      <c r="D1197" s="153" t="s">
        <v>73</v>
      </c>
      <c r="E1197" s="153" t="s">
        <v>1009</v>
      </c>
      <c r="F1197" s="153" t="s">
        <v>584</v>
      </c>
      <c r="G1197" s="153" t="s">
        <v>585</v>
      </c>
      <c r="H1197" s="153" t="s">
        <v>558</v>
      </c>
      <c r="I1197" s="153">
        <v>8</v>
      </c>
      <c r="J1197" s="154">
        <v>45792</v>
      </c>
      <c r="K1197" s="153" t="s">
        <v>91</v>
      </c>
      <c r="L1197" s="153"/>
      <c r="M1197" s="153"/>
      <c r="N1197" s="153"/>
      <c r="O1197" s="153" t="s">
        <v>738</v>
      </c>
      <c r="P1197" s="153" t="s">
        <v>3097</v>
      </c>
      <c r="Q1197" s="153"/>
      <c r="R1197" s="153" t="s">
        <v>50</v>
      </c>
      <c r="S1197" s="153" t="s">
        <v>140</v>
      </c>
      <c r="T1197" s="153" t="s">
        <v>3340</v>
      </c>
      <c r="U1197" s="141"/>
      <c r="V1197" s="141"/>
      <c r="W1197" s="141"/>
      <c r="X1197" s="97" t="str">
        <f t="shared" si="198"/>
        <v>2023-032 - IH-345 BRIDGE REHABILITATION</v>
      </c>
      <c r="Y1197" s="97" t="str">
        <f>IFERROR(VLOOKUP($D1197,PM!$A:$H,2,FALSE),"")</f>
        <v>Eric Giebelhaus</v>
      </c>
      <c r="Z1197" s="98">
        <f t="shared" si="199"/>
        <v>45792</v>
      </c>
      <c r="AA1197" s="98" t="str">
        <f t="shared" si="200"/>
        <v>Thursday</v>
      </c>
      <c r="AB1197" s="99" t="str">
        <f t="shared" si="201"/>
        <v>05/16/2025 6:30 AM</v>
      </c>
      <c r="AC1197" s="100">
        <f t="shared" si="202"/>
        <v>45793.535069444442</v>
      </c>
      <c r="AD1197" s="100" t="str">
        <f t="shared" si="203"/>
        <v>Approved On Time</v>
      </c>
      <c r="AE1197" s="101">
        <f t="shared" si="204"/>
        <v>8</v>
      </c>
      <c r="AF1197" s="124" t="str">
        <f t="shared" si="205"/>
        <v/>
      </c>
      <c r="AG1197" s="101" t="str">
        <f t="shared" si="206"/>
        <v>9000 100B - SUPERINTENDENT</v>
      </c>
      <c r="AH1197" s="101" t="str">
        <f t="shared" si="207"/>
        <v>240259 - Omar Ramirez</v>
      </c>
      <c r="AI1197" s="102" t="str">
        <f t="shared" si="208"/>
        <v/>
      </c>
    </row>
    <row r="1198" spans="1:35" ht="15.75" x14ac:dyDescent="0.25">
      <c r="A1198" s="153">
        <v>604642</v>
      </c>
      <c r="B1198" s="153" t="s">
        <v>1164</v>
      </c>
      <c r="C1198" s="153" t="s">
        <v>1165</v>
      </c>
      <c r="D1198" s="153" t="s">
        <v>73</v>
      </c>
      <c r="E1198" s="153" t="s">
        <v>1009</v>
      </c>
      <c r="F1198" s="153" t="s">
        <v>57</v>
      </c>
      <c r="G1198" s="153" t="s">
        <v>1676</v>
      </c>
      <c r="H1198" s="153" t="s">
        <v>558</v>
      </c>
      <c r="I1198" s="153">
        <v>8</v>
      </c>
      <c r="J1198" s="154">
        <v>45792</v>
      </c>
      <c r="K1198" s="153" t="s">
        <v>91</v>
      </c>
      <c r="L1198" s="153"/>
      <c r="M1198" s="153" t="s">
        <v>737</v>
      </c>
      <c r="N1198" s="153" t="s">
        <v>64</v>
      </c>
      <c r="O1198" s="153" t="s">
        <v>738</v>
      </c>
      <c r="P1198" s="153" t="s">
        <v>3098</v>
      </c>
      <c r="Q1198" s="153"/>
      <c r="R1198" s="153" t="s">
        <v>50</v>
      </c>
      <c r="S1198" s="153" t="s">
        <v>140</v>
      </c>
      <c r="T1198" s="153" t="s">
        <v>3331</v>
      </c>
      <c r="U1198" s="141"/>
      <c r="V1198" s="141"/>
      <c r="W1198" s="141"/>
      <c r="X1198" s="97" t="str">
        <f t="shared" si="198"/>
        <v>2023-032 - IH-345 BRIDGE REHABILITATION</v>
      </c>
      <c r="Y1198" s="97" t="str">
        <f>IFERROR(VLOOKUP($D1198,PM!$A:$H,2,FALSE),"")</f>
        <v>Eric Giebelhaus</v>
      </c>
      <c r="Z1198" s="98">
        <f t="shared" si="199"/>
        <v>45792</v>
      </c>
      <c r="AA1198" s="98" t="str">
        <f t="shared" si="200"/>
        <v>Thursday</v>
      </c>
      <c r="AB1198" s="99" t="str">
        <f t="shared" si="201"/>
        <v>05/16/2025 6:51 AM</v>
      </c>
      <c r="AC1198" s="100">
        <f t="shared" si="202"/>
        <v>45793.531585648147</v>
      </c>
      <c r="AD1198" s="100" t="str">
        <f t="shared" si="203"/>
        <v>Approved On Time</v>
      </c>
      <c r="AE1198" s="101">
        <f t="shared" si="204"/>
        <v>8</v>
      </c>
      <c r="AF1198" s="124" t="str">
        <f t="shared" si="205"/>
        <v/>
      </c>
      <c r="AG1198" s="101" t="str">
        <f t="shared" si="206"/>
        <v>502 6001B - TRAFF Full Single Lanes Closur</v>
      </c>
      <c r="AH1198" s="101" t="str">
        <f t="shared" si="207"/>
        <v>240255 - Juan M. Luevano</v>
      </c>
      <c r="AI1198" s="102" t="str">
        <f t="shared" si="208"/>
        <v>Omar Ramirez Traffic Crew</v>
      </c>
    </row>
    <row r="1199" spans="1:35" ht="15.75" x14ac:dyDescent="0.25">
      <c r="A1199" s="153">
        <v>602290</v>
      </c>
      <c r="B1199" s="153" t="s">
        <v>1101</v>
      </c>
      <c r="C1199" s="153" t="s">
        <v>1102</v>
      </c>
      <c r="D1199" s="153" t="s">
        <v>138</v>
      </c>
      <c r="E1199" s="153" t="s">
        <v>139</v>
      </c>
      <c r="F1199" s="153" t="s">
        <v>57</v>
      </c>
      <c r="G1199" s="153" t="s">
        <v>1153</v>
      </c>
      <c r="H1199" s="153" t="s">
        <v>558</v>
      </c>
      <c r="I1199" s="153">
        <v>10</v>
      </c>
      <c r="J1199" s="154">
        <v>45788</v>
      </c>
      <c r="K1199" s="153" t="s">
        <v>91</v>
      </c>
      <c r="L1199" s="153"/>
      <c r="M1199" s="153" t="s">
        <v>737</v>
      </c>
      <c r="N1199" s="153" t="s">
        <v>64</v>
      </c>
      <c r="O1199" s="153" t="s">
        <v>738</v>
      </c>
      <c r="P1199" s="153" t="s">
        <v>1425</v>
      </c>
      <c r="Q1199" s="153"/>
      <c r="R1199" s="153" t="s">
        <v>50</v>
      </c>
      <c r="S1199" s="153" t="s">
        <v>140</v>
      </c>
      <c r="T1199" s="153" t="s">
        <v>1426</v>
      </c>
      <c r="U1199" s="141"/>
      <c r="V1199" s="141"/>
      <c r="W1199" s="141"/>
      <c r="X1199" s="97" t="str">
        <f t="shared" si="198"/>
        <v>2023-034 - Dallas IH 45 Bridge Maintenanc</v>
      </c>
      <c r="Y1199" s="97" t="str">
        <f>IFERROR(VLOOKUP($D1199,PM!$A:$H,2,FALSE),"")</f>
        <v>Eric Giebelhaus</v>
      </c>
      <c r="Z1199" s="98">
        <f t="shared" si="199"/>
        <v>45788</v>
      </c>
      <c r="AA1199" s="98" t="str">
        <f t="shared" si="200"/>
        <v>Sunday</v>
      </c>
      <c r="AB1199" s="99" t="str">
        <f t="shared" si="201"/>
        <v>05/11/2025 8:43 AM</v>
      </c>
      <c r="AC1199" s="100">
        <f t="shared" si="202"/>
        <v>45789.574594907404</v>
      </c>
      <c r="AD1199" s="100" t="str">
        <f t="shared" si="203"/>
        <v>Approved On Time</v>
      </c>
      <c r="AE1199" s="101">
        <f t="shared" si="204"/>
        <v>10</v>
      </c>
      <c r="AF1199" s="124" t="str">
        <f t="shared" si="205"/>
        <v/>
      </c>
      <c r="AG1199" s="101" t="str">
        <f t="shared" si="206"/>
        <v>502 6001B - TRAFF Traffic Main</v>
      </c>
      <c r="AH1199" s="101" t="str">
        <f t="shared" si="207"/>
        <v>240664 - Eduardo D. Alvarado</v>
      </c>
      <c r="AI1199" s="102" t="str">
        <f t="shared" si="208"/>
        <v>Omar Ramirez Traffic Crew</v>
      </c>
    </row>
    <row r="1200" spans="1:35" ht="15.75" x14ac:dyDescent="0.25">
      <c r="A1200" s="153">
        <v>604643</v>
      </c>
      <c r="B1200" s="153" t="s">
        <v>1101</v>
      </c>
      <c r="C1200" s="153" t="s">
        <v>1102</v>
      </c>
      <c r="D1200" s="153" t="s">
        <v>73</v>
      </c>
      <c r="E1200" s="153" t="s">
        <v>1009</v>
      </c>
      <c r="F1200" s="153" t="s">
        <v>3103</v>
      </c>
      <c r="G1200" s="153" t="s">
        <v>3104</v>
      </c>
      <c r="H1200" s="153" t="s">
        <v>558</v>
      </c>
      <c r="I1200" s="153">
        <v>2</v>
      </c>
      <c r="J1200" s="154">
        <v>45792</v>
      </c>
      <c r="K1200" s="153" t="s">
        <v>91</v>
      </c>
      <c r="L1200" s="153"/>
      <c r="M1200" s="153" t="s">
        <v>737</v>
      </c>
      <c r="N1200" s="153" t="s">
        <v>64</v>
      </c>
      <c r="O1200" s="153" t="s">
        <v>738</v>
      </c>
      <c r="P1200" s="153" t="s">
        <v>3105</v>
      </c>
      <c r="Q1200" s="153"/>
      <c r="R1200" s="153" t="s">
        <v>50</v>
      </c>
      <c r="S1200" s="153" t="s">
        <v>140</v>
      </c>
      <c r="T1200" s="153" t="s">
        <v>3332</v>
      </c>
      <c r="U1200" s="141"/>
      <c r="V1200" s="141"/>
      <c r="W1200" s="141"/>
      <c r="X1200" s="97" t="str">
        <f t="shared" si="198"/>
        <v>2023-032 - IH-345 BRIDGE REHABILITATION</v>
      </c>
      <c r="Y1200" s="97" t="str">
        <f>IFERROR(VLOOKUP($D1200,PM!$A:$H,2,FALSE),"")</f>
        <v>Eric Giebelhaus</v>
      </c>
      <c r="Z1200" s="98">
        <f t="shared" si="199"/>
        <v>45792</v>
      </c>
      <c r="AA1200" s="98" t="str">
        <f t="shared" si="200"/>
        <v>Thursday</v>
      </c>
      <c r="AB1200" s="99" t="str">
        <f t="shared" si="201"/>
        <v>05/16/2025 6:52 AM</v>
      </c>
      <c r="AC1200" s="100">
        <f t="shared" si="202"/>
        <v>45793.531585648147</v>
      </c>
      <c r="AD1200" s="100" t="str">
        <f t="shared" si="203"/>
        <v>Approved On Time</v>
      </c>
      <c r="AE1200" s="101">
        <f t="shared" si="204"/>
        <v>2</v>
      </c>
      <c r="AF1200" s="124" t="str">
        <f t="shared" si="205"/>
        <v/>
      </c>
      <c r="AG1200" s="101" t="str">
        <f t="shared" si="206"/>
        <v>502 6001D - TRAFF Detours Single Lane Clos</v>
      </c>
      <c r="AH1200" s="101" t="str">
        <f t="shared" si="207"/>
        <v>240664 - Eduardo D. Alvarado</v>
      </c>
      <c r="AI1200" s="102" t="str">
        <f t="shared" si="208"/>
        <v>Omar Ramirez Traffic Crew</v>
      </c>
    </row>
    <row r="1201" spans="1:35" ht="15.75" x14ac:dyDescent="0.25">
      <c r="A1201" s="153">
        <v>604644</v>
      </c>
      <c r="B1201" s="153" t="s">
        <v>1101</v>
      </c>
      <c r="C1201" s="153" t="s">
        <v>1102</v>
      </c>
      <c r="D1201" s="153" t="s">
        <v>73</v>
      </c>
      <c r="E1201" s="153" t="s">
        <v>1009</v>
      </c>
      <c r="F1201" s="153" t="s">
        <v>57</v>
      </c>
      <c r="G1201" s="153" t="s">
        <v>1676</v>
      </c>
      <c r="H1201" s="153" t="s">
        <v>558</v>
      </c>
      <c r="I1201" s="153">
        <v>10</v>
      </c>
      <c r="J1201" s="154">
        <v>45792</v>
      </c>
      <c r="K1201" s="153" t="s">
        <v>91</v>
      </c>
      <c r="L1201" s="153"/>
      <c r="M1201" s="153" t="s">
        <v>737</v>
      </c>
      <c r="N1201" s="153" t="s">
        <v>64</v>
      </c>
      <c r="O1201" s="153" t="s">
        <v>738</v>
      </c>
      <c r="P1201" s="153" t="s">
        <v>3105</v>
      </c>
      <c r="Q1201" s="153"/>
      <c r="R1201" s="153" t="s">
        <v>50</v>
      </c>
      <c r="S1201" s="153" t="s">
        <v>140</v>
      </c>
      <c r="T1201" s="153" t="s">
        <v>3333</v>
      </c>
      <c r="U1201" s="141"/>
      <c r="V1201" s="141"/>
      <c r="W1201" s="141"/>
      <c r="X1201" s="97" t="str">
        <f t="shared" si="198"/>
        <v>2023-032 - IH-345 BRIDGE REHABILITATION</v>
      </c>
      <c r="Y1201" s="97" t="str">
        <f>IFERROR(VLOOKUP($D1201,PM!$A:$H,2,FALSE),"")</f>
        <v>Eric Giebelhaus</v>
      </c>
      <c r="Z1201" s="98">
        <f t="shared" si="199"/>
        <v>45792</v>
      </c>
      <c r="AA1201" s="98" t="str">
        <f t="shared" si="200"/>
        <v>Thursday</v>
      </c>
      <c r="AB1201" s="99" t="str">
        <f t="shared" si="201"/>
        <v>05/16/2025 6:52 AM</v>
      </c>
      <c r="AC1201" s="100">
        <f t="shared" si="202"/>
        <v>45793.531585648147</v>
      </c>
      <c r="AD1201" s="100" t="str">
        <f t="shared" si="203"/>
        <v>Approved On Time</v>
      </c>
      <c r="AE1201" s="101">
        <f t="shared" si="204"/>
        <v>10</v>
      </c>
      <c r="AF1201" s="124" t="str">
        <f t="shared" si="205"/>
        <v/>
      </c>
      <c r="AG1201" s="101" t="str">
        <f t="shared" si="206"/>
        <v>502 6001B - TRAFF Full Single Lanes Closur</v>
      </c>
      <c r="AH1201" s="101" t="str">
        <f t="shared" si="207"/>
        <v>240664 - Eduardo D. Alvarado</v>
      </c>
      <c r="AI1201" s="102" t="str">
        <f t="shared" si="208"/>
        <v>Omar Ramirez Traffic Crew</v>
      </c>
    </row>
    <row r="1202" spans="1:35" ht="15.75" x14ac:dyDescent="0.25">
      <c r="A1202" s="153">
        <v>604620</v>
      </c>
      <c r="B1202" s="153" t="s">
        <v>1101</v>
      </c>
      <c r="C1202" s="153" t="s">
        <v>1102</v>
      </c>
      <c r="D1202" s="153" t="s">
        <v>73</v>
      </c>
      <c r="E1202" s="153" t="s">
        <v>1009</v>
      </c>
      <c r="F1202" s="153" t="s">
        <v>57</v>
      </c>
      <c r="G1202" s="153" t="s">
        <v>1676</v>
      </c>
      <c r="H1202" s="153" t="s">
        <v>558</v>
      </c>
      <c r="I1202" s="153">
        <v>16</v>
      </c>
      <c r="J1202" s="154">
        <v>45791</v>
      </c>
      <c r="K1202" s="153" t="s">
        <v>91</v>
      </c>
      <c r="L1202" s="153"/>
      <c r="M1202" s="153" t="s">
        <v>737</v>
      </c>
      <c r="N1202" s="153" t="s">
        <v>64</v>
      </c>
      <c r="O1202" s="153" t="s">
        <v>738</v>
      </c>
      <c r="P1202" s="153" t="s">
        <v>3109</v>
      </c>
      <c r="Q1202" s="153"/>
      <c r="R1202" s="153" t="s">
        <v>50</v>
      </c>
      <c r="S1202" s="153" t="s">
        <v>140</v>
      </c>
      <c r="T1202" s="153" t="s">
        <v>3334</v>
      </c>
      <c r="U1202" s="141"/>
      <c r="V1202" s="141"/>
      <c r="W1202" s="141"/>
      <c r="X1202" s="97" t="str">
        <f t="shared" si="198"/>
        <v>2023-032 - IH-345 BRIDGE REHABILITATION</v>
      </c>
      <c r="Y1202" s="97" t="str">
        <f>IFERROR(VLOOKUP($D1202,PM!$A:$H,2,FALSE),"")</f>
        <v>Eric Giebelhaus</v>
      </c>
      <c r="Z1202" s="98">
        <f t="shared" si="199"/>
        <v>45791</v>
      </c>
      <c r="AA1202" s="98" t="str">
        <f t="shared" si="200"/>
        <v>Wednesday</v>
      </c>
      <c r="AB1202" s="99" t="str">
        <f t="shared" si="201"/>
        <v>05/16/2025 6:38 AM</v>
      </c>
      <c r="AC1202" s="100">
        <f t="shared" si="202"/>
        <v>45793.531585648147</v>
      </c>
      <c r="AD1202" s="100" t="str">
        <f t="shared" si="203"/>
        <v>Approved On Time</v>
      </c>
      <c r="AE1202" s="101">
        <f t="shared" si="204"/>
        <v>16</v>
      </c>
      <c r="AF1202" s="124" t="str">
        <f t="shared" si="205"/>
        <v/>
      </c>
      <c r="AG1202" s="101" t="str">
        <f t="shared" si="206"/>
        <v>502 6001B - TRAFF Full Single Lanes Closur</v>
      </c>
      <c r="AH1202" s="101" t="str">
        <f t="shared" si="207"/>
        <v>240664 - Eduardo D. Alvarado</v>
      </c>
      <c r="AI1202" s="102" t="str">
        <f t="shared" si="208"/>
        <v>Omar Ramirez Traffic Crew</v>
      </c>
    </row>
    <row r="1203" spans="1:35" ht="15.75" x14ac:dyDescent="0.25">
      <c r="A1203" s="153">
        <v>602666</v>
      </c>
      <c r="B1203" s="153" t="s">
        <v>754</v>
      </c>
      <c r="C1203" s="153" t="s">
        <v>755</v>
      </c>
      <c r="D1203" s="153" t="s">
        <v>138</v>
      </c>
      <c r="E1203" s="153" t="s">
        <v>139</v>
      </c>
      <c r="F1203" s="153" t="s">
        <v>1420</v>
      </c>
      <c r="G1203" s="153" t="s">
        <v>1421</v>
      </c>
      <c r="H1203" s="153" t="s">
        <v>558</v>
      </c>
      <c r="I1203" s="153">
        <v>1.5</v>
      </c>
      <c r="J1203" s="154">
        <v>45788</v>
      </c>
      <c r="K1203" s="153" t="s">
        <v>91</v>
      </c>
      <c r="L1203" s="153"/>
      <c r="M1203" s="153" t="s">
        <v>737</v>
      </c>
      <c r="N1203" s="153" t="s">
        <v>64</v>
      </c>
      <c r="O1203" s="153" t="s">
        <v>738</v>
      </c>
      <c r="P1203" s="153" t="s">
        <v>1427</v>
      </c>
      <c r="Q1203" s="153"/>
      <c r="R1203" s="153" t="s">
        <v>50</v>
      </c>
      <c r="S1203" s="153" t="s">
        <v>140</v>
      </c>
      <c r="T1203" s="153" t="s">
        <v>1435</v>
      </c>
      <c r="U1203" s="141"/>
      <c r="V1203" s="141"/>
      <c r="W1203" s="141"/>
      <c r="X1203" s="97" t="str">
        <f t="shared" si="198"/>
        <v>2023-034 - Dallas IH 45 Bridge Maintenanc</v>
      </c>
      <c r="Y1203" s="97" t="str">
        <f>IFERROR(VLOOKUP($D1203,PM!$A:$H,2,FALSE),"")</f>
        <v>Eric Giebelhaus</v>
      </c>
      <c r="Z1203" s="98">
        <f t="shared" si="199"/>
        <v>45788</v>
      </c>
      <c r="AA1203" s="98" t="str">
        <f t="shared" si="200"/>
        <v>Sunday</v>
      </c>
      <c r="AB1203" s="99" t="str">
        <f t="shared" si="201"/>
        <v>05/12/2025 7:07 AM</v>
      </c>
      <c r="AC1203" s="100">
        <f t="shared" si="202"/>
        <v>45789.574594907404</v>
      </c>
      <c r="AD1203" s="100" t="str">
        <f t="shared" si="203"/>
        <v>Approved On Time</v>
      </c>
      <c r="AE1203" s="101">
        <f t="shared" si="204"/>
        <v>1.5</v>
      </c>
      <c r="AF1203" s="124" t="str">
        <f t="shared" si="205"/>
        <v/>
      </c>
      <c r="AG1203" s="101" t="str">
        <f t="shared" si="206"/>
        <v>545 6005A - CRASH CUSH ATTEN (REMOVE)</v>
      </c>
      <c r="AH1203" s="101" t="str">
        <f t="shared" si="207"/>
        <v>240675 - Cordova A. Hodges</v>
      </c>
      <c r="AI1203" s="102" t="str">
        <f t="shared" si="208"/>
        <v>Omar Ramirez Traffic Crew</v>
      </c>
    </row>
    <row r="1204" spans="1:35" ht="15.75" x14ac:dyDescent="0.25">
      <c r="A1204" s="153">
        <v>602695</v>
      </c>
      <c r="B1204" s="153" t="s">
        <v>754</v>
      </c>
      <c r="C1204" s="153" t="s">
        <v>755</v>
      </c>
      <c r="D1204" s="153" t="s">
        <v>138</v>
      </c>
      <c r="E1204" s="153" t="s">
        <v>139</v>
      </c>
      <c r="F1204" s="153" t="s">
        <v>1202</v>
      </c>
      <c r="G1204" s="153" t="s">
        <v>1203</v>
      </c>
      <c r="H1204" s="153" t="s">
        <v>558</v>
      </c>
      <c r="I1204" s="153">
        <v>10.5</v>
      </c>
      <c r="J1204" s="154">
        <v>45788</v>
      </c>
      <c r="K1204" s="153" t="s">
        <v>91</v>
      </c>
      <c r="L1204" s="153"/>
      <c r="M1204" s="153" t="s">
        <v>737</v>
      </c>
      <c r="N1204" s="153" t="s">
        <v>64</v>
      </c>
      <c r="O1204" s="153" t="s">
        <v>738</v>
      </c>
      <c r="P1204" s="153" t="s">
        <v>1423</v>
      </c>
      <c r="Q1204" s="153"/>
      <c r="R1204" s="153" t="s">
        <v>50</v>
      </c>
      <c r="S1204" s="153" t="s">
        <v>140</v>
      </c>
      <c r="T1204" s="153" t="s">
        <v>1429</v>
      </c>
      <c r="U1204" s="141"/>
      <c r="V1204" s="141"/>
      <c r="W1204" s="141"/>
      <c r="X1204" s="97" t="str">
        <f t="shared" si="198"/>
        <v>2023-034 - Dallas IH 45 Bridge Maintenanc</v>
      </c>
      <c r="Y1204" s="97" t="str">
        <f>IFERROR(VLOOKUP($D1204,PM!$A:$H,2,FALSE),"")</f>
        <v>Eric Giebelhaus</v>
      </c>
      <c r="Z1204" s="98">
        <f t="shared" si="199"/>
        <v>45788</v>
      </c>
      <c r="AA1204" s="98" t="str">
        <f t="shared" si="200"/>
        <v>Sunday</v>
      </c>
      <c r="AB1204" s="99" t="str">
        <f t="shared" si="201"/>
        <v>05/12/2025 7:20 AM</v>
      </c>
      <c r="AC1204" s="100">
        <f t="shared" si="202"/>
        <v>45789.574594907404</v>
      </c>
      <c r="AD1204" s="100" t="str">
        <f t="shared" si="203"/>
        <v>Approved On Time</v>
      </c>
      <c r="AE1204" s="101">
        <f t="shared" si="204"/>
        <v>10.5</v>
      </c>
      <c r="AF1204" s="124" t="str">
        <f t="shared" si="205"/>
        <v/>
      </c>
      <c r="AG1204" s="101" t="str">
        <f t="shared" si="206"/>
        <v>502 6001C - TRAFF Weekend Op</v>
      </c>
      <c r="AH1204" s="101" t="str">
        <f t="shared" si="207"/>
        <v>240675 - Cordova A. Hodges</v>
      </c>
      <c r="AI1204" s="102" t="str">
        <f t="shared" si="208"/>
        <v>Omar Ramirez Traffic Crew</v>
      </c>
    </row>
    <row r="1205" spans="1:35" ht="15.75" x14ac:dyDescent="0.25">
      <c r="A1205" s="153">
        <v>604645</v>
      </c>
      <c r="B1205" s="153" t="s">
        <v>754</v>
      </c>
      <c r="C1205" s="153" t="s">
        <v>755</v>
      </c>
      <c r="D1205" s="153" t="s">
        <v>73</v>
      </c>
      <c r="E1205" s="153" t="s">
        <v>1009</v>
      </c>
      <c r="F1205" s="153" t="s">
        <v>57</v>
      </c>
      <c r="G1205" s="153" t="s">
        <v>1676</v>
      </c>
      <c r="H1205" s="153" t="s">
        <v>558</v>
      </c>
      <c r="I1205" s="153">
        <v>10</v>
      </c>
      <c r="J1205" s="154">
        <v>45792</v>
      </c>
      <c r="K1205" s="153" t="s">
        <v>91</v>
      </c>
      <c r="L1205" s="153"/>
      <c r="M1205" s="153" t="s">
        <v>737</v>
      </c>
      <c r="N1205" s="153" t="s">
        <v>64</v>
      </c>
      <c r="O1205" s="153" t="s">
        <v>738</v>
      </c>
      <c r="P1205" s="153" t="s">
        <v>3105</v>
      </c>
      <c r="Q1205" s="153"/>
      <c r="R1205" s="153" t="s">
        <v>50</v>
      </c>
      <c r="S1205" s="153" t="s">
        <v>140</v>
      </c>
      <c r="T1205" s="153" t="s">
        <v>3347</v>
      </c>
      <c r="U1205" s="141"/>
      <c r="V1205" s="141"/>
      <c r="W1205" s="141"/>
      <c r="X1205" s="97" t="str">
        <f t="shared" si="198"/>
        <v>2023-032 - IH-345 BRIDGE REHABILITATION</v>
      </c>
      <c r="Y1205" s="97" t="str">
        <f>IFERROR(VLOOKUP($D1205,PM!$A:$H,2,FALSE),"")</f>
        <v>Eric Giebelhaus</v>
      </c>
      <c r="Z1205" s="98">
        <f t="shared" si="199"/>
        <v>45792</v>
      </c>
      <c r="AA1205" s="98" t="str">
        <f t="shared" si="200"/>
        <v>Thursday</v>
      </c>
      <c r="AB1205" s="99" t="str">
        <f t="shared" si="201"/>
        <v>05/16/2025 6:52 AM</v>
      </c>
      <c r="AC1205" s="100">
        <f t="shared" si="202"/>
        <v>45793.531585648147</v>
      </c>
      <c r="AD1205" s="100" t="str">
        <f t="shared" si="203"/>
        <v>Approved On Time</v>
      </c>
      <c r="AE1205" s="101">
        <f t="shared" si="204"/>
        <v>10</v>
      </c>
      <c r="AF1205" s="124" t="str">
        <f t="shared" si="205"/>
        <v/>
      </c>
      <c r="AG1205" s="101" t="str">
        <f t="shared" si="206"/>
        <v>502 6001B - TRAFF Full Single Lanes Closur</v>
      </c>
      <c r="AH1205" s="101" t="str">
        <f t="shared" si="207"/>
        <v>240675 - Cordova A. Hodges</v>
      </c>
      <c r="AI1205" s="102" t="str">
        <f t="shared" si="208"/>
        <v>Omar Ramirez Traffic Crew</v>
      </c>
    </row>
    <row r="1206" spans="1:35" ht="15.75" x14ac:dyDescent="0.25">
      <c r="A1206" s="153">
        <v>604646</v>
      </c>
      <c r="B1206" s="153" t="s">
        <v>754</v>
      </c>
      <c r="C1206" s="153" t="s">
        <v>755</v>
      </c>
      <c r="D1206" s="153" t="s">
        <v>73</v>
      </c>
      <c r="E1206" s="153" t="s">
        <v>1009</v>
      </c>
      <c r="F1206" s="153" t="s">
        <v>3103</v>
      </c>
      <c r="G1206" s="153" t="s">
        <v>3104</v>
      </c>
      <c r="H1206" s="153" t="s">
        <v>558</v>
      </c>
      <c r="I1206" s="153">
        <v>2</v>
      </c>
      <c r="J1206" s="154">
        <v>45792</v>
      </c>
      <c r="K1206" s="153" t="s">
        <v>91</v>
      </c>
      <c r="L1206" s="153"/>
      <c r="M1206" s="153" t="s">
        <v>737</v>
      </c>
      <c r="N1206" s="153" t="s">
        <v>64</v>
      </c>
      <c r="O1206" s="153" t="s">
        <v>738</v>
      </c>
      <c r="P1206" s="153" t="s">
        <v>3106</v>
      </c>
      <c r="Q1206" s="153"/>
      <c r="R1206" s="153" t="s">
        <v>50</v>
      </c>
      <c r="S1206" s="153" t="s">
        <v>140</v>
      </c>
      <c r="T1206" s="153" t="s">
        <v>3348</v>
      </c>
      <c r="U1206" s="141"/>
      <c r="V1206" s="141"/>
      <c r="W1206" s="141"/>
      <c r="X1206" s="97" t="str">
        <f t="shared" si="198"/>
        <v>2023-032 - IH-345 BRIDGE REHABILITATION</v>
      </c>
      <c r="Y1206" s="97" t="str">
        <f>IFERROR(VLOOKUP($D1206,PM!$A:$H,2,FALSE),"")</f>
        <v>Eric Giebelhaus</v>
      </c>
      <c r="Z1206" s="98">
        <f t="shared" si="199"/>
        <v>45792</v>
      </c>
      <c r="AA1206" s="98" t="str">
        <f t="shared" si="200"/>
        <v>Thursday</v>
      </c>
      <c r="AB1206" s="99" t="str">
        <f t="shared" si="201"/>
        <v>05/16/2025 6:53 AM</v>
      </c>
      <c r="AC1206" s="100">
        <f t="shared" si="202"/>
        <v>45793.531585648147</v>
      </c>
      <c r="AD1206" s="100" t="str">
        <f t="shared" si="203"/>
        <v>Approved On Time</v>
      </c>
      <c r="AE1206" s="101">
        <f t="shared" si="204"/>
        <v>2</v>
      </c>
      <c r="AF1206" s="124" t="str">
        <f t="shared" si="205"/>
        <v/>
      </c>
      <c r="AG1206" s="101" t="str">
        <f t="shared" si="206"/>
        <v>502 6001D - TRAFF Detours Single Lane Clos</v>
      </c>
      <c r="AH1206" s="101" t="str">
        <f t="shared" si="207"/>
        <v>240675 - Cordova A. Hodges</v>
      </c>
      <c r="AI1206" s="102" t="str">
        <f t="shared" si="208"/>
        <v>Omar Ramirez Traffic Crew</v>
      </c>
    </row>
    <row r="1207" spans="1:35" ht="15.75" x14ac:dyDescent="0.25">
      <c r="A1207" s="153">
        <v>603723</v>
      </c>
      <c r="B1207" s="153" t="s">
        <v>812</v>
      </c>
      <c r="C1207" s="153" t="s">
        <v>813</v>
      </c>
      <c r="D1207" s="153" t="s">
        <v>73</v>
      </c>
      <c r="E1207" s="153" t="s">
        <v>1009</v>
      </c>
      <c r="F1207" s="153" t="s">
        <v>57</v>
      </c>
      <c r="G1207" s="153" t="s">
        <v>1676</v>
      </c>
      <c r="H1207" s="153" t="s">
        <v>558</v>
      </c>
      <c r="I1207" s="153">
        <v>1.5</v>
      </c>
      <c r="J1207" s="154">
        <v>45790</v>
      </c>
      <c r="K1207" s="153" t="s">
        <v>91</v>
      </c>
      <c r="L1207" s="153"/>
      <c r="M1207" s="153" t="s">
        <v>737</v>
      </c>
      <c r="N1207" s="153" t="s">
        <v>64</v>
      </c>
      <c r="O1207" s="153" t="s">
        <v>738</v>
      </c>
      <c r="P1207" s="153" t="s">
        <v>2065</v>
      </c>
      <c r="Q1207" s="153"/>
      <c r="R1207" s="153" t="s">
        <v>50</v>
      </c>
      <c r="S1207" s="153" t="s">
        <v>140</v>
      </c>
      <c r="T1207" s="153" t="s">
        <v>2287</v>
      </c>
      <c r="U1207" s="141"/>
      <c r="V1207" s="141"/>
      <c r="W1207" s="141"/>
      <c r="X1207" s="97" t="str">
        <f t="shared" si="198"/>
        <v>2023-032 - IH-345 BRIDGE REHABILITATION</v>
      </c>
      <c r="Y1207" s="97" t="str">
        <f>IFERROR(VLOOKUP($D1207,PM!$A:$H,2,FALSE),"")</f>
        <v>Eric Giebelhaus</v>
      </c>
      <c r="Z1207" s="98">
        <f t="shared" si="199"/>
        <v>45790</v>
      </c>
      <c r="AA1207" s="98" t="str">
        <f t="shared" si="200"/>
        <v>Tuesday</v>
      </c>
      <c r="AB1207" s="99" t="str">
        <f t="shared" si="201"/>
        <v>05/14/2025 6:48 AM</v>
      </c>
      <c r="AC1207" s="100">
        <f t="shared" si="202"/>
        <v>45791.535937499997</v>
      </c>
      <c r="AD1207" s="100" t="str">
        <f t="shared" si="203"/>
        <v>Approved On Time</v>
      </c>
      <c r="AE1207" s="101">
        <f t="shared" si="204"/>
        <v>1.5</v>
      </c>
      <c r="AF1207" s="124" t="str">
        <f t="shared" si="205"/>
        <v/>
      </c>
      <c r="AG1207" s="101" t="str">
        <f t="shared" si="206"/>
        <v>502 6001B - TRAFF Full Single Lanes Closur</v>
      </c>
      <c r="AH1207" s="101" t="str">
        <f t="shared" si="207"/>
        <v>240612 - Anthony I. Ibe</v>
      </c>
      <c r="AI1207" s="102" t="str">
        <f t="shared" si="208"/>
        <v>Omar Ramirez Traffic Crew</v>
      </c>
    </row>
    <row r="1208" spans="1:35" ht="15.75" x14ac:dyDescent="0.25">
      <c r="A1208" s="153">
        <v>603357</v>
      </c>
      <c r="B1208" s="153" t="s">
        <v>1679</v>
      </c>
      <c r="C1208" s="153" t="s">
        <v>1680</v>
      </c>
      <c r="D1208" s="153" t="s">
        <v>73</v>
      </c>
      <c r="E1208" s="153" t="s">
        <v>1009</v>
      </c>
      <c r="F1208" s="153" t="s">
        <v>57</v>
      </c>
      <c r="G1208" s="153" t="s">
        <v>1676</v>
      </c>
      <c r="H1208" s="153" t="s">
        <v>558</v>
      </c>
      <c r="I1208" s="153">
        <v>8.5</v>
      </c>
      <c r="J1208" s="154">
        <v>45789</v>
      </c>
      <c r="K1208" s="153" t="s">
        <v>91</v>
      </c>
      <c r="L1208" s="153"/>
      <c r="M1208" s="153" t="s">
        <v>737</v>
      </c>
      <c r="N1208" s="153" t="s">
        <v>64</v>
      </c>
      <c r="O1208" s="153" t="s">
        <v>738</v>
      </c>
      <c r="P1208" s="153" t="s">
        <v>1667</v>
      </c>
      <c r="Q1208" s="153"/>
      <c r="R1208" s="153" t="s">
        <v>50</v>
      </c>
      <c r="S1208" s="153" t="s">
        <v>140</v>
      </c>
      <c r="T1208" s="153" t="s">
        <v>1681</v>
      </c>
      <c r="U1208" s="141"/>
      <c r="V1208" s="141"/>
      <c r="W1208" s="141"/>
      <c r="X1208" s="97" t="str">
        <f t="shared" si="198"/>
        <v>2023-032 - IH-345 BRIDGE REHABILITATION</v>
      </c>
      <c r="Y1208" s="97" t="str">
        <f>IFERROR(VLOOKUP($D1208,PM!$A:$H,2,FALSE),"")</f>
        <v>Eric Giebelhaus</v>
      </c>
      <c r="Z1208" s="98">
        <f t="shared" si="199"/>
        <v>45789</v>
      </c>
      <c r="AA1208" s="98" t="str">
        <f t="shared" si="200"/>
        <v>Monday</v>
      </c>
      <c r="AB1208" s="99" t="str">
        <f t="shared" si="201"/>
        <v>05/13/2025 7:31 AM</v>
      </c>
      <c r="AC1208" s="100">
        <f t="shared" si="202"/>
        <v>45790.550138888888</v>
      </c>
      <c r="AD1208" s="100" t="str">
        <f t="shared" si="203"/>
        <v>Approved On Time</v>
      </c>
      <c r="AE1208" s="101">
        <f t="shared" si="204"/>
        <v>8.5</v>
      </c>
      <c r="AF1208" s="124" t="str">
        <f t="shared" si="205"/>
        <v/>
      </c>
      <c r="AG1208" s="101" t="str">
        <f t="shared" si="206"/>
        <v>502 6001B - TRAFF Full Single Lanes Closur</v>
      </c>
      <c r="AH1208" s="101" t="str">
        <f t="shared" si="207"/>
        <v>240701 - Diogo P. Favela</v>
      </c>
      <c r="AI1208" s="102" t="str">
        <f t="shared" si="208"/>
        <v>Omar Ramirez Traffic Crew</v>
      </c>
    </row>
    <row r="1209" spans="1:35" ht="15.75" x14ac:dyDescent="0.25">
      <c r="A1209" s="153">
        <v>604778</v>
      </c>
      <c r="B1209" s="153" t="s">
        <v>1679</v>
      </c>
      <c r="C1209" s="153" t="s">
        <v>1680</v>
      </c>
      <c r="D1209" s="153" t="s">
        <v>73</v>
      </c>
      <c r="E1209" s="153" t="s">
        <v>1009</v>
      </c>
      <c r="F1209" s="153" t="s">
        <v>57</v>
      </c>
      <c r="G1209" s="153" t="s">
        <v>1676</v>
      </c>
      <c r="H1209" s="153" t="s">
        <v>558</v>
      </c>
      <c r="I1209" s="153">
        <v>10.5</v>
      </c>
      <c r="J1209" s="154">
        <v>45792</v>
      </c>
      <c r="K1209" s="153" t="s">
        <v>91</v>
      </c>
      <c r="L1209" s="153"/>
      <c r="M1209" s="153" t="s">
        <v>737</v>
      </c>
      <c r="N1209" s="153" t="s">
        <v>64</v>
      </c>
      <c r="O1209" s="153" t="s">
        <v>738</v>
      </c>
      <c r="P1209" s="153" t="s">
        <v>3852</v>
      </c>
      <c r="Q1209" s="153"/>
      <c r="R1209" s="153" t="s">
        <v>50</v>
      </c>
      <c r="S1209" s="153" t="s">
        <v>140</v>
      </c>
      <c r="T1209" s="153" t="s">
        <v>3853</v>
      </c>
      <c r="U1209" s="141"/>
      <c r="V1209" s="141"/>
      <c r="W1209" s="141"/>
      <c r="X1209" s="97" t="str">
        <f t="shared" si="198"/>
        <v>2023-032 - IH-345 BRIDGE REHABILITATION</v>
      </c>
      <c r="Y1209" s="97" t="str">
        <f>IFERROR(VLOOKUP($D1209,PM!$A:$H,2,FALSE),"")</f>
        <v>Eric Giebelhaus</v>
      </c>
      <c r="Z1209" s="98">
        <f t="shared" si="199"/>
        <v>45792</v>
      </c>
      <c r="AA1209" s="98" t="str">
        <f t="shared" si="200"/>
        <v>Thursday</v>
      </c>
      <c r="AB1209" s="99" t="str">
        <f t="shared" si="201"/>
        <v>05/16/2025 9:24 AM</v>
      </c>
      <c r="AC1209" s="100">
        <f t="shared" si="202"/>
        <v>45793.609039351853</v>
      </c>
      <c r="AD1209" s="100" t="str">
        <f t="shared" si="203"/>
        <v>Approved On Time</v>
      </c>
      <c r="AE1209" s="101">
        <f t="shared" si="204"/>
        <v>10.5</v>
      </c>
      <c r="AF1209" s="124" t="str">
        <f t="shared" si="205"/>
        <v/>
      </c>
      <c r="AG1209" s="101" t="str">
        <f t="shared" si="206"/>
        <v>502 6001B - TRAFF Full Single Lanes Closur</v>
      </c>
      <c r="AH1209" s="101" t="str">
        <f t="shared" si="207"/>
        <v>240701 - Diogo P. Favela</v>
      </c>
      <c r="AI1209" s="102" t="str">
        <f t="shared" si="208"/>
        <v>Omar Ramirez Traffic Crew</v>
      </c>
    </row>
    <row r="1210" spans="1:35" ht="15.75" x14ac:dyDescent="0.25">
      <c r="A1210" s="153">
        <v>604779</v>
      </c>
      <c r="B1210" s="153" t="s">
        <v>1679</v>
      </c>
      <c r="C1210" s="153" t="s">
        <v>1680</v>
      </c>
      <c r="D1210" s="153" t="s">
        <v>73</v>
      </c>
      <c r="E1210" s="153" t="s">
        <v>1009</v>
      </c>
      <c r="F1210" s="153" t="s">
        <v>3103</v>
      </c>
      <c r="G1210" s="153" t="s">
        <v>3104</v>
      </c>
      <c r="H1210" s="153" t="s">
        <v>558</v>
      </c>
      <c r="I1210" s="153">
        <v>2.5</v>
      </c>
      <c r="J1210" s="154">
        <v>45792</v>
      </c>
      <c r="K1210" s="153" t="s">
        <v>91</v>
      </c>
      <c r="L1210" s="153"/>
      <c r="M1210" s="153" t="s">
        <v>737</v>
      </c>
      <c r="N1210" s="153" t="s">
        <v>64</v>
      </c>
      <c r="O1210" s="153" t="s">
        <v>738</v>
      </c>
      <c r="P1210" s="153" t="s">
        <v>3852</v>
      </c>
      <c r="Q1210" s="153"/>
      <c r="R1210" s="153" t="s">
        <v>50</v>
      </c>
      <c r="S1210" s="153" t="s">
        <v>140</v>
      </c>
      <c r="T1210" s="153" t="s">
        <v>3854</v>
      </c>
      <c r="U1210" s="141"/>
      <c r="V1210" s="141"/>
      <c r="W1210" s="141"/>
      <c r="X1210" s="97" t="str">
        <f t="shared" si="198"/>
        <v>2023-032 - IH-345 BRIDGE REHABILITATION</v>
      </c>
      <c r="Y1210" s="97" t="str">
        <f>IFERROR(VLOOKUP($D1210,PM!$A:$H,2,FALSE),"")</f>
        <v>Eric Giebelhaus</v>
      </c>
      <c r="Z1210" s="98">
        <f t="shared" si="199"/>
        <v>45792</v>
      </c>
      <c r="AA1210" s="98" t="str">
        <f t="shared" si="200"/>
        <v>Thursday</v>
      </c>
      <c r="AB1210" s="99" t="str">
        <f t="shared" si="201"/>
        <v>05/16/2025 9:24 AM</v>
      </c>
      <c r="AC1210" s="100">
        <f t="shared" si="202"/>
        <v>45793.609039351853</v>
      </c>
      <c r="AD1210" s="100" t="str">
        <f t="shared" si="203"/>
        <v>Approved On Time</v>
      </c>
      <c r="AE1210" s="101">
        <f t="shared" si="204"/>
        <v>2.5</v>
      </c>
      <c r="AF1210" s="124" t="str">
        <f t="shared" si="205"/>
        <v/>
      </c>
      <c r="AG1210" s="101" t="str">
        <f t="shared" si="206"/>
        <v>502 6001D - TRAFF Detours Single Lane Clos</v>
      </c>
      <c r="AH1210" s="101" t="str">
        <f t="shared" si="207"/>
        <v>240701 - Diogo P. Favela</v>
      </c>
      <c r="AI1210" s="102" t="str">
        <f t="shared" si="208"/>
        <v>Omar Ramirez Traffic Crew</v>
      </c>
    </row>
    <row r="1211" spans="1:35" ht="15.75" x14ac:dyDescent="0.25">
      <c r="A1211" s="153">
        <v>604621</v>
      </c>
      <c r="B1211" s="153" t="s">
        <v>1679</v>
      </c>
      <c r="C1211" s="153" t="s">
        <v>1680</v>
      </c>
      <c r="D1211" s="153" t="s">
        <v>73</v>
      </c>
      <c r="E1211" s="153" t="s">
        <v>1009</v>
      </c>
      <c r="F1211" s="153" t="s">
        <v>57</v>
      </c>
      <c r="G1211" s="153" t="s">
        <v>1676</v>
      </c>
      <c r="H1211" s="153" t="s">
        <v>558</v>
      </c>
      <c r="I1211" s="153">
        <v>16</v>
      </c>
      <c r="J1211" s="154">
        <v>45791</v>
      </c>
      <c r="K1211" s="153" t="s">
        <v>91</v>
      </c>
      <c r="L1211" s="153"/>
      <c r="M1211" s="153" t="s">
        <v>737</v>
      </c>
      <c r="N1211" s="153" t="s">
        <v>64</v>
      </c>
      <c r="O1211" s="153" t="s">
        <v>738</v>
      </c>
      <c r="P1211" s="153" t="s">
        <v>3109</v>
      </c>
      <c r="Q1211" s="153"/>
      <c r="R1211" s="153" t="s">
        <v>50</v>
      </c>
      <c r="S1211" s="153" t="s">
        <v>140</v>
      </c>
      <c r="T1211" s="153" t="s">
        <v>3353</v>
      </c>
      <c r="U1211" s="141"/>
      <c r="V1211" s="141"/>
      <c r="W1211" s="141"/>
      <c r="X1211" s="97" t="str">
        <f t="shared" si="198"/>
        <v>2023-032 - IH-345 BRIDGE REHABILITATION</v>
      </c>
      <c r="Y1211" s="97" t="str">
        <f>IFERROR(VLOOKUP($D1211,PM!$A:$H,2,FALSE),"")</f>
        <v>Eric Giebelhaus</v>
      </c>
      <c r="Z1211" s="98">
        <f t="shared" si="199"/>
        <v>45791</v>
      </c>
      <c r="AA1211" s="98" t="str">
        <f t="shared" si="200"/>
        <v>Wednesday</v>
      </c>
      <c r="AB1211" s="99" t="str">
        <f t="shared" si="201"/>
        <v>05/16/2025 6:38 AM</v>
      </c>
      <c r="AC1211" s="100">
        <f t="shared" si="202"/>
        <v>45793.531585648147</v>
      </c>
      <c r="AD1211" s="100" t="str">
        <f t="shared" si="203"/>
        <v>Approved On Time</v>
      </c>
      <c r="AE1211" s="101">
        <f t="shared" si="204"/>
        <v>16</v>
      </c>
      <c r="AF1211" s="124" t="str">
        <f t="shared" si="205"/>
        <v/>
      </c>
      <c r="AG1211" s="101" t="str">
        <f t="shared" si="206"/>
        <v>502 6001B - TRAFF Full Single Lanes Closur</v>
      </c>
      <c r="AH1211" s="101" t="str">
        <f t="shared" si="207"/>
        <v>240701 - Diogo P. Favela</v>
      </c>
      <c r="AI1211" s="102" t="str">
        <f t="shared" si="208"/>
        <v>Omar Ramirez Traffic Crew</v>
      </c>
    </row>
    <row r="1212" spans="1:35" ht="15.75" x14ac:dyDescent="0.25">
      <c r="A1212" s="153">
        <v>602670</v>
      </c>
      <c r="B1212" s="153" t="s">
        <v>750</v>
      </c>
      <c r="C1212" s="153" t="s">
        <v>751</v>
      </c>
      <c r="D1212" s="153" t="s">
        <v>138</v>
      </c>
      <c r="E1212" s="153" t="s">
        <v>139</v>
      </c>
      <c r="F1212" s="153" t="s">
        <v>1420</v>
      </c>
      <c r="G1212" s="153" t="s">
        <v>1421</v>
      </c>
      <c r="H1212" s="153" t="s">
        <v>558</v>
      </c>
      <c r="I1212" s="153">
        <v>1.5</v>
      </c>
      <c r="J1212" s="154">
        <v>45788</v>
      </c>
      <c r="K1212" s="153" t="s">
        <v>91</v>
      </c>
      <c r="L1212" s="153"/>
      <c r="M1212" s="153" t="s">
        <v>737</v>
      </c>
      <c r="N1212" s="153" t="s">
        <v>64</v>
      </c>
      <c r="O1212" s="153" t="s">
        <v>738</v>
      </c>
      <c r="P1212" s="153" t="s">
        <v>1427</v>
      </c>
      <c r="Q1212" s="153"/>
      <c r="R1212" s="153" t="s">
        <v>50</v>
      </c>
      <c r="S1212" s="153" t="s">
        <v>140</v>
      </c>
      <c r="T1212" s="153" t="s">
        <v>1428</v>
      </c>
      <c r="U1212" s="141"/>
      <c r="V1212" s="141"/>
      <c r="W1212" s="141"/>
      <c r="X1212" s="97" t="str">
        <f t="shared" si="198"/>
        <v>2023-034 - Dallas IH 45 Bridge Maintenanc</v>
      </c>
      <c r="Y1212" s="97" t="str">
        <f>IFERROR(VLOOKUP($D1212,PM!$A:$H,2,FALSE),"")</f>
        <v>Eric Giebelhaus</v>
      </c>
      <c r="Z1212" s="98">
        <f t="shared" si="199"/>
        <v>45788</v>
      </c>
      <c r="AA1212" s="98" t="str">
        <f t="shared" si="200"/>
        <v>Sunday</v>
      </c>
      <c r="AB1212" s="99" t="str">
        <f t="shared" si="201"/>
        <v>05/12/2025 7:07 AM</v>
      </c>
      <c r="AC1212" s="100">
        <f t="shared" si="202"/>
        <v>45789.574594907404</v>
      </c>
      <c r="AD1212" s="100" t="str">
        <f t="shared" si="203"/>
        <v>Approved On Time</v>
      </c>
      <c r="AE1212" s="101">
        <f t="shared" si="204"/>
        <v>1.5</v>
      </c>
      <c r="AF1212" s="124" t="str">
        <f t="shared" si="205"/>
        <v/>
      </c>
      <c r="AG1212" s="101" t="str">
        <f t="shared" si="206"/>
        <v>545 6005A - CRASH CUSH ATTEN (REMOVE)</v>
      </c>
      <c r="AH1212" s="101" t="str">
        <f t="shared" si="207"/>
        <v>240808 - Jesus A. Saa Aleman</v>
      </c>
      <c r="AI1212" s="102" t="str">
        <f t="shared" si="208"/>
        <v>Omar Ramirez Traffic Crew</v>
      </c>
    </row>
    <row r="1213" spans="1:35" ht="15.75" x14ac:dyDescent="0.25">
      <c r="A1213" s="153">
        <v>602675</v>
      </c>
      <c r="B1213" s="153" t="s">
        <v>750</v>
      </c>
      <c r="C1213" s="153" t="s">
        <v>751</v>
      </c>
      <c r="D1213" s="153" t="s">
        <v>138</v>
      </c>
      <c r="E1213" s="153" t="s">
        <v>139</v>
      </c>
      <c r="F1213" s="153" t="s">
        <v>1202</v>
      </c>
      <c r="G1213" s="153" t="s">
        <v>1203</v>
      </c>
      <c r="H1213" s="153" t="s">
        <v>558</v>
      </c>
      <c r="I1213" s="153">
        <v>9.5</v>
      </c>
      <c r="J1213" s="154">
        <v>45788</v>
      </c>
      <c r="K1213" s="153" t="s">
        <v>91</v>
      </c>
      <c r="L1213" s="153"/>
      <c r="M1213" s="153" t="s">
        <v>737</v>
      </c>
      <c r="N1213" s="153" t="s">
        <v>64</v>
      </c>
      <c r="O1213" s="153" t="s">
        <v>738</v>
      </c>
      <c r="P1213" s="153" t="s">
        <v>1431</v>
      </c>
      <c r="Q1213" s="153"/>
      <c r="R1213" s="153" t="s">
        <v>50</v>
      </c>
      <c r="S1213" s="153" t="s">
        <v>140</v>
      </c>
      <c r="T1213" s="153" t="s">
        <v>1432</v>
      </c>
      <c r="U1213" s="141"/>
      <c r="V1213" s="141"/>
      <c r="W1213" s="141"/>
      <c r="X1213" s="97" t="str">
        <f t="shared" si="198"/>
        <v>2023-034 - Dallas IH 45 Bridge Maintenanc</v>
      </c>
      <c r="Y1213" s="97" t="str">
        <f>IFERROR(VLOOKUP($D1213,PM!$A:$H,2,FALSE),"")</f>
        <v>Eric Giebelhaus</v>
      </c>
      <c r="Z1213" s="98">
        <f t="shared" si="199"/>
        <v>45788</v>
      </c>
      <c r="AA1213" s="98" t="str">
        <f t="shared" si="200"/>
        <v>Sunday</v>
      </c>
      <c r="AB1213" s="99" t="str">
        <f t="shared" si="201"/>
        <v>05/12/2025 7:11 AM</v>
      </c>
      <c r="AC1213" s="100">
        <f t="shared" si="202"/>
        <v>45789.574594907404</v>
      </c>
      <c r="AD1213" s="100" t="str">
        <f t="shared" si="203"/>
        <v>Approved On Time</v>
      </c>
      <c r="AE1213" s="101">
        <f t="shared" si="204"/>
        <v>9.5</v>
      </c>
      <c r="AF1213" s="124" t="str">
        <f t="shared" si="205"/>
        <v/>
      </c>
      <c r="AG1213" s="101" t="str">
        <f t="shared" si="206"/>
        <v>502 6001C - TRAFF Weekend Op</v>
      </c>
      <c r="AH1213" s="101" t="str">
        <f t="shared" si="207"/>
        <v>240808 - Jesus A. Saa Aleman</v>
      </c>
      <c r="AI1213" s="102" t="str">
        <f t="shared" si="208"/>
        <v>Omar Ramirez Traffic Crew</v>
      </c>
    </row>
    <row r="1214" spans="1:35" ht="15.75" x14ac:dyDescent="0.25">
      <c r="A1214" s="153">
        <v>604651</v>
      </c>
      <c r="B1214" s="153" t="s">
        <v>750</v>
      </c>
      <c r="C1214" s="153" t="s">
        <v>751</v>
      </c>
      <c r="D1214" s="153" t="s">
        <v>73</v>
      </c>
      <c r="E1214" s="153" t="s">
        <v>1009</v>
      </c>
      <c r="F1214" s="153" t="s">
        <v>57</v>
      </c>
      <c r="G1214" s="153" t="s">
        <v>1676</v>
      </c>
      <c r="H1214" s="153" t="s">
        <v>558</v>
      </c>
      <c r="I1214" s="153">
        <v>10.5</v>
      </c>
      <c r="J1214" s="154">
        <v>45792</v>
      </c>
      <c r="K1214" s="153" t="s">
        <v>91</v>
      </c>
      <c r="L1214" s="153"/>
      <c r="M1214" s="153" t="s">
        <v>737</v>
      </c>
      <c r="N1214" s="153" t="s">
        <v>64</v>
      </c>
      <c r="O1214" s="153" t="s">
        <v>738</v>
      </c>
      <c r="P1214" s="153" t="s">
        <v>3102</v>
      </c>
      <c r="Q1214" s="153"/>
      <c r="R1214" s="153" t="s">
        <v>50</v>
      </c>
      <c r="S1214" s="153" t="s">
        <v>140</v>
      </c>
      <c r="T1214" s="153" t="s">
        <v>3342</v>
      </c>
      <c r="U1214" s="141"/>
      <c r="V1214" s="141"/>
      <c r="W1214" s="141"/>
      <c r="X1214" s="97" t="str">
        <f t="shared" si="198"/>
        <v>2023-032 - IH-345 BRIDGE REHABILITATION</v>
      </c>
      <c r="Y1214" s="97" t="str">
        <f>IFERROR(VLOOKUP($D1214,PM!$A:$H,2,FALSE),"")</f>
        <v>Eric Giebelhaus</v>
      </c>
      <c r="Z1214" s="98">
        <f t="shared" si="199"/>
        <v>45792</v>
      </c>
      <c r="AA1214" s="98" t="str">
        <f t="shared" si="200"/>
        <v>Thursday</v>
      </c>
      <c r="AB1214" s="99" t="str">
        <f t="shared" si="201"/>
        <v>05/16/2025 6:55 AM</v>
      </c>
      <c r="AC1214" s="100">
        <f t="shared" si="202"/>
        <v>45793.531585648147</v>
      </c>
      <c r="AD1214" s="100" t="str">
        <f t="shared" si="203"/>
        <v>Approved On Time</v>
      </c>
      <c r="AE1214" s="101">
        <f t="shared" si="204"/>
        <v>10.5</v>
      </c>
      <c r="AF1214" s="124" t="str">
        <f t="shared" si="205"/>
        <v/>
      </c>
      <c r="AG1214" s="101" t="str">
        <f t="shared" si="206"/>
        <v>502 6001B - TRAFF Full Single Lanes Closur</v>
      </c>
      <c r="AH1214" s="101" t="str">
        <f t="shared" si="207"/>
        <v>240808 - Jesus A. Saa Aleman</v>
      </c>
      <c r="AI1214" s="102" t="str">
        <f t="shared" si="208"/>
        <v>Omar Ramirez Traffic Crew</v>
      </c>
    </row>
    <row r="1215" spans="1:35" ht="15.75" x14ac:dyDescent="0.25">
      <c r="A1215" s="153">
        <v>604652</v>
      </c>
      <c r="B1215" s="153" t="s">
        <v>750</v>
      </c>
      <c r="C1215" s="153" t="s">
        <v>751</v>
      </c>
      <c r="D1215" s="153" t="s">
        <v>73</v>
      </c>
      <c r="E1215" s="153" t="s">
        <v>1009</v>
      </c>
      <c r="F1215" s="153" t="s">
        <v>3103</v>
      </c>
      <c r="G1215" s="153" t="s">
        <v>3104</v>
      </c>
      <c r="H1215" s="153" t="s">
        <v>558</v>
      </c>
      <c r="I1215" s="153">
        <v>2</v>
      </c>
      <c r="J1215" s="154">
        <v>45792</v>
      </c>
      <c r="K1215" s="153" t="s">
        <v>91</v>
      </c>
      <c r="L1215" s="153"/>
      <c r="M1215" s="153" t="s">
        <v>737</v>
      </c>
      <c r="N1215" s="153" t="s">
        <v>64</v>
      </c>
      <c r="O1215" s="153" t="s">
        <v>738</v>
      </c>
      <c r="P1215" s="153" t="s">
        <v>3102</v>
      </c>
      <c r="Q1215" s="153"/>
      <c r="R1215" s="153" t="s">
        <v>50</v>
      </c>
      <c r="S1215" s="153" t="s">
        <v>140</v>
      </c>
      <c r="T1215" s="153" t="s">
        <v>3343</v>
      </c>
      <c r="U1215" s="141"/>
      <c r="V1215" s="141"/>
      <c r="W1215" s="141"/>
      <c r="X1215" s="97" t="str">
        <f t="shared" si="198"/>
        <v>2023-032 - IH-345 BRIDGE REHABILITATION</v>
      </c>
      <c r="Y1215" s="97" t="str">
        <f>IFERROR(VLOOKUP($D1215,PM!$A:$H,2,FALSE),"")</f>
        <v>Eric Giebelhaus</v>
      </c>
      <c r="Z1215" s="98">
        <f t="shared" si="199"/>
        <v>45792</v>
      </c>
      <c r="AA1215" s="98" t="str">
        <f t="shared" si="200"/>
        <v>Thursday</v>
      </c>
      <c r="AB1215" s="99" t="str">
        <f t="shared" si="201"/>
        <v>05/16/2025 6:55 AM</v>
      </c>
      <c r="AC1215" s="100">
        <f t="shared" si="202"/>
        <v>45793.531585648147</v>
      </c>
      <c r="AD1215" s="100" t="str">
        <f t="shared" si="203"/>
        <v>Approved On Time</v>
      </c>
      <c r="AE1215" s="101">
        <f t="shared" si="204"/>
        <v>2</v>
      </c>
      <c r="AF1215" s="124" t="str">
        <f t="shared" si="205"/>
        <v/>
      </c>
      <c r="AG1215" s="101" t="str">
        <f t="shared" si="206"/>
        <v>502 6001D - TRAFF Detours Single Lane Clos</v>
      </c>
      <c r="AH1215" s="101" t="str">
        <f t="shared" si="207"/>
        <v>240808 - Jesus A. Saa Aleman</v>
      </c>
      <c r="AI1215" s="102" t="str">
        <f t="shared" si="208"/>
        <v>Omar Ramirez Traffic Crew</v>
      </c>
    </row>
    <row r="1216" spans="1:35" ht="15.75" x14ac:dyDescent="0.25">
      <c r="A1216" s="153">
        <v>602425</v>
      </c>
      <c r="B1216" s="153" t="s">
        <v>960</v>
      </c>
      <c r="C1216" s="153" t="s">
        <v>961</v>
      </c>
      <c r="D1216" s="153" t="s">
        <v>138</v>
      </c>
      <c r="E1216" s="153" t="s">
        <v>139</v>
      </c>
      <c r="F1216" s="153" t="s">
        <v>1348</v>
      </c>
      <c r="G1216" s="153" t="s">
        <v>1349</v>
      </c>
      <c r="H1216" s="153" t="s">
        <v>558</v>
      </c>
      <c r="I1216" s="153">
        <v>6</v>
      </c>
      <c r="J1216" s="154">
        <v>45788</v>
      </c>
      <c r="K1216" s="153" t="s">
        <v>91</v>
      </c>
      <c r="L1216" s="153"/>
      <c r="M1216" s="153" t="s">
        <v>957</v>
      </c>
      <c r="N1216" s="153" t="s">
        <v>72</v>
      </c>
      <c r="O1216" s="153" t="s">
        <v>956</v>
      </c>
      <c r="P1216" s="153" t="s">
        <v>1414</v>
      </c>
      <c r="Q1216" s="153"/>
      <c r="R1216" s="153" t="s">
        <v>50</v>
      </c>
      <c r="S1216" s="153" t="s">
        <v>140</v>
      </c>
      <c r="T1216" s="153" t="s">
        <v>1415</v>
      </c>
      <c r="U1216" s="142"/>
      <c r="V1216" s="142"/>
      <c r="W1216" s="142"/>
      <c r="X1216" s="97" t="str">
        <f t="shared" si="198"/>
        <v>2023-034 - Dallas IH 45 Bridge Maintenanc</v>
      </c>
      <c r="Y1216" s="97" t="str">
        <f>IFERROR(VLOOKUP($D1216,PM!$A:$H,2,FALSE),"")</f>
        <v>Eric Giebelhaus</v>
      </c>
      <c r="Z1216" s="98">
        <f t="shared" si="199"/>
        <v>45788</v>
      </c>
      <c r="AA1216" s="98" t="str">
        <f t="shared" si="200"/>
        <v>Sunday</v>
      </c>
      <c r="AB1216" s="99" t="str">
        <f t="shared" si="201"/>
        <v>05/11/2025 8:00 PM</v>
      </c>
      <c r="AC1216" s="100">
        <f t="shared" si="202"/>
        <v>45789.579247685186</v>
      </c>
      <c r="AD1216" s="100" t="str">
        <f t="shared" si="203"/>
        <v>Approved On Time</v>
      </c>
      <c r="AE1216" s="101">
        <f t="shared" si="204"/>
        <v>6</v>
      </c>
      <c r="AF1216" s="124" t="str">
        <f t="shared" si="205"/>
        <v/>
      </c>
      <c r="AG1216" s="101" t="str">
        <f t="shared" si="206"/>
        <v>483 6021C - HYRDO Clean Tanks</v>
      </c>
      <c r="AH1216" s="101" t="str">
        <f t="shared" si="207"/>
        <v>240129 - Miguel A. Carbajal</v>
      </c>
      <c r="AI1216" s="102" t="str">
        <f t="shared" si="208"/>
        <v>Juan Lopez's Crew</v>
      </c>
    </row>
    <row r="1217" spans="1:35" ht="15.75" x14ac:dyDescent="0.25">
      <c r="A1217" s="153">
        <v>602393</v>
      </c>
      <c r="B1217" s="153" t="s">
        <v>960</v>
      </c>
      <c r="C1217" s="153" t="s">
        <v>961</v>
      </c>
      <c r="D1217" s="153" t="s">
        <v>138</v>
      </c>
      <c r="E1217" s="153" t="s">
        <v>139</v>
      </c>
      <c r="F1217" s="153" t="s">
        <v>1168</v>
      </c>
      <c r="G1217" s="153" t="s">
        <v>1169</v>
      </c>
      <c r="H1217" s="153" t="s">
        <v>558</v>
      </c>
      <c r="I1217" s="153">
        <v>6</v>
      </c>
      <c r="J1217" s="154">
        <v>45788</v>
      </c>
      <c r="K1217" s="153" t="s">
        <v>91</v>
      </c>
      <c r="L1217" s="153"/>
      <c r="M1217" s="153" t="s">
        <v>957</v>
      </c>
      <c r="N1217" s="153" t="s">
        <v>72</v>
      </c>
      <c r="O1217" s="153" t="s">
        <v>956</v>
      </c>
      <c r="P1217" s="153" t="s">
        <v>1411</v>
      </c>
      <c r="Q1217" s="153"/>
      <c r="R1217" s="153" t="s">
        <v>50</v>
      </c>
      <c r="S1217" s="153" t="s">
        <v>140</v>
      </c>
      <c r="T1217" s="153" t="s">
        <v>1413</v>
      </c>
      <c r="U1217" s="142"/>
      <c r="V1217" s="142"/>
      <c r="W1217" s="142"/>
      <c r="X1217" s="97" t="str">
        <f t="shared" si="198"/>
        <v>2023-034 - Dallas IH 45 Bridge Maintenanc</v>
      </c>
      <c r="Y1217" s="97" t="str">
        <f>IFERROR(VLOOKUP($D1217,PM!$A:$H,2,FALSE),"")</f>
        <v>Eric Giebelhaus</v>
      </c>
      <c r="Z1217" s="98">
        <f t="shared" si="199"/>
        <v>45788</v>
      </c>
      <c r="AA1217" s="98" t="str">
        <f t="shared" si="200"/>
        <v>Sunday</v>
      </c>
      <c r="AB1217" s="99" t="str">
        <f t="shared" si="201"/>
        <v>05/11/2025 6:59 PM</v>
      </c>
      <c r="AC1217" s="100">
        <f t="shared" si="202"/>
        <v>45789.579247685186</v>
      </c>
      <c r="AD1217" s="100" t="str">
        <f t="shared" si="203"/>
        <v>Approved On Time</v>
      </c>
      <c r="AE1217" s="101">
        <f t="shared" si="204"/>
        <v>6</v>
      </c>
      <c r="AF1217" s="124" t="str">
        <f t="shared" si="205"/>
        <v/>
      </c>
      <c r="AG1217" s="101" t="str">
        <f t="shared" si="206"/>
        <v>439 6017G - CO Pour</v>
      </c>
      <c r="AH1217" s="101" t="str">
        <f t="shared" si="207"/>
        <v>240129 - Miguel A. Carbajal</v>
      </c>
      <c r="AI1217" s="102" t="str">
        <f t="shared" si="208"/>
        <v>Juan Lopez's Crew</v>
      </c>
    </row>
    <row r="1218" spans="1:35" ht="15.75" x14ac:dyDescent="0.25">
      <c r="A1218" s="153">
        <v>604359</v>
      </c>
      <c r="B1218" s="153" t="s">
        <v>958</v>
      </c>
      <c r="C1218" s="153" t="s">
        <v>959</v>
      </c>
      <c r="D1218" s="153" t="s">
        <v>73</v>
      </c>
      <c r="E1218" s="153" t="s">
        <v>1009</v>
      </c>
      <c r="F1218" s="153" t="s">
        <v>2303</v>
      </c>
      <c r="G1218" s="153" t="s">
        <v>2304</v>
      </c>
      <c r="H1218" s="153" t="s">
        <v>558</v>
      </c>
      <c r="I1218" s="153">
        <v>2.5</v>
      </c>
      <c r="J1218" s="154">
        <v>45791</v>
      </c>
      <c r="K1218" s="153" t="s">
        <v>91</v>
      </c>
      <c r="L1218" s="153"/>
      <c r="M1218" s="153" t="s">
        <v>957</v>
      </c>
      <c r="N1218" s="153" t="s">
        <v>72</v>
      </c>
      <c r="O1218" s="153" t="s">
        <v>956</v>
      </c>
      <c r="P1218" s="153" t="s">
        <v>3129</v>
      </c>
      <c r="Q1218" s="153"/>
      <c r="R1218" s="153" t="s">
        <v>50</v>
      </c>
      <c r="S1218" s="153" t="s">
        <v>140</v>
      </c>
      <c r="T1218" s="153" t="s">
        <v>3362</v>
      </c>
      <c r="U1218" s="142"/>
      <c r="V1218" s="142"/>
      <c r="W1218" s="142"/>
      <c r="X1218" s="97" t="str">
        <f t="shared" si="198"/>
        <v>2023-032 - IH-345 BRIDGE REHABILITATION</v>
      </c>
      <c r="Y1218" s="97" t="str">
        <f>IFERROR(VLOOKUP($D1218,PM!$A:$H,2,FALSE),"")</f>
        <v>Eric Giebelhaus</v>
      </c>
      <c r="Z1218" s="98">
        <f t="shared" si="199"/>
        <v>45791</v>
      </c>
      <c r="AA1218" s="98" t="str">
        <f t="shared" si="200"/>
        <v>Wednesday</v>
      </c>
      <c r="AB1218" s="99" t="str">
        <f t="shared" si="201"/>
        <v>05/15/2025 1:09 PM</v>
      </c>
      <c r="AC1218" s="100">
        <f t="shared" si="202"/>
        <v>45793.533854166664</v>
      </c>
      <c r="AD1218" s="100" t="str">
        <f t="shared" si="203"/>
        <v>Approved On Time</v>
      </c>
      <c r="AE1218" s="101">
        <f t="shared" si="204"/>
        <v>2.5</v>
      </c>
      <c r="AF1218" s="124" t="str">
        <f t="shared" si="205"/>
        <v/>
      </c>
      <c r="AG1218" s="101" t="str">
        <f t="shared" si="206"/>
        <v>429 6004A - PT DECK REP Chip Clean Areas 4</v>
      </c>
      <c r="AH1218" s="101" t="str">
        <f t="shared" si="207"/>
        <v>240763 - Brian M. Garza</v>
      </c>
      <c r="AI1218" s="102" t="str">
        <f t="shared" si="208"/>
        <v>Juan Lopez's Crew</v>
      </c>
    </row>
    <row r="1219" spans="1:35" ht="15.75" x14ac:dyDescent="0.25">
      <c r="A1219" s="153">
        <v>604360</v>
      </c>
      <c r="B1219" s="153" t="s">
        <v>958</v>
      </c>
      <c r="C1219" s="153" t="s">
        <v>959</v>
      </c>
      <c r="D1219" s="153" t="s">
        <v>73</v>
      </c>
      <c r="E1219" s="153" t="s">
        <v>1009</v>
      </c>
      <c r="F1219" s="153" t="s">
        <v>3127</v>
      </c>
      <c r="G1219" s="153" t="s">
        <v>3128</v>
      </c>
      <c r="H1219" s="153" t="s">
        <v>558</v>
      </c>
      <c r="I1219" s="153">
        <v>4</v>
      </c>
      <c r="J1219" s="154">
        <v>45791</v>
      </c>
      <c r="K1219" s="153" t="s">
        <v>91</v>
      </c>
      <c r="L1219" s="153"/>
      <c r="M1219" s="153" t="s">
        <v>957</v>
      </c>
      <c r="N1219" s="153" t="s">
        <v>72</v>
      </c>
      <c r="O1219" s="153" t="s">
        <v>956</v>
      </c>
      <c r="P1219" s="153" t="s">
        <v>3129</v>
      </c>
      <c r="Q1219" s="153"/>
      <c r="R1219" s="153" t="s">
        <v>50</v>
      </c>
      <c r="S1219" s="153" t="s">
        <v>140</v>
      </c>
      <c r="T1219" s="153" t="s">
        <v>3362</v>
      </c>
      <c r="U1219" s="142"/>
      <c r="V1219" s="142"/>
      <c r="W1219" s="142"/>
      <c r="X1219" s="97" t="str">
        <f t="shared" si="198"/>
        <v>2023-032 - IH-345 BRIDGE REHABILITATION</v>
      </c>
      <c r="Y1219" s="97" t="str">
        <f>IFERROR(VLOOKUP($D1219,PM!$A:$H,2,FALSE),"")</f>
        <v>Eric Giebelhaus</v>
      </c>
      <c r="Z1219" s="98">
        <f t="shared" si="199"/>
        <v>45791</v>
      </c>
      <c r="AA1219" s="98" t="str">
        <f t="shared" si="200"/>
        <v>Wednesday</v>
      </c>
      <c r="AB1219" s="99" t="str">
        <f t="shared" si="201"/>
        <v>05/15/2025 1:09 PM</v>
      </c>
      <c r="AC1219" s="100">
        <f t="shared" si="202"/>
        <v>45793.533854166664</v>
      </c>
      <c r="AD1219" s="100" t="str">
        <f t="shared" si="203"/>
        <v>Approved On Time</v>
      </c>
      <c r="AE1219" s="101">
        <f t="shared" si="204"/>
        <v>4</v>
      </c>
      <c r="AF1219" s="124" t="str">
        <f t="shared" si="205"/>
        <v/>
      </c>
      <c r="AG1219" s="101" t="str">
        <f t="shared" si="206"/>
        <v>429 6004B - PT DECK REP 4 deep 22 Pours</v>
      </c>
      <c r="AH1219" s="101" t="str">
        <f t="shared" si="207"/>
        <v>240763 - Brian M. Garza</v>
      </c>
      <c r="AI1219" s="102" t="str">
        <f t="shared" si="208"/>
        <v>Juan Lopez's Crew</v>
      </c>
    </row>
    <row r="1220" spans="1:35" ht="15.75" x14ac:dyDescent="0.25">
      <c r="A1220" s="153">
        <v>604361</v>
      </c>
      <c r="B1220" s="153" t="s">
        <v>958</v>
      </c>
      <c r="C1220" s="153" t="s">
        <v>959</v>
      </c>
      <c r="D1220" s="153" t="s">
        <v>73</v>
      </c>
      <c r="E1220" s="153" t="s">
        <v>1009</v>
      </c>
      <c r="F1220" s="153" t="s">
        <v>1635</v>
      </c>
      <c r="G1220" s="153" t="s">
        <v>1636</v>
      </c>
      <c r="H1220" s="153" t="s">
        <v>558</v>
      </c>
      <c r="I1220" s="153">
        <v>4</v>
      </c>
      <c r="J1220" s="154">
        <v>45791</v>
      </c>
      <c r="K1220" s="153" t="s">
        <v>91</v>
      </c>
      <c r="L1220" s="153"/>
      <c r="M1220" s="153" t="s">
        <v>957</v>
      </c>
      <c r="N1220" s="153" t="s">
        <v>72</v>
      </c>
      <c r="O1220" s="153" t="s">
        <v>956</v>
      </c>
      <c r="P1220" s="153" t="s">
        <v>3129</v>
      </c>
      <c r="Q1220" s="153"/>
      <c r="R1220" s="153" t="s">
        <v>50</v>
      </c>
      <c r="S1220" s="153" t="s">
        <v>140</v>
      </c>
      <c r="T1220" s="153" t="s">
        <v>3363</v>
      </c>
      <c r="U1220" s="142"/>
      <c r="V1220" s="142"/>
      <c r="W1220" s="142"/>
      <c r="X1220" s="97" t="str">
        <f t="shared" si="198"/>
        <v>2023-032 - IH-345 BRIDGE REHABILITATION</v>
      </c>
      <c r="Y1220" s="97" t="str">
        <f>IFERROR(VLOOKUP($D1220,PM!$A:$H,2,FALSE),"")</f>
        <v>Eric Giebelhaus</v>
      </c>
      <c r="Z1220" s="98">
        <f t="shared" si="199"/>
        <v>45791</v>
      </c>
      <c r="AA1220" s="98" t="str">
        <f t="shared" si="200"/>
        <v>Wednesday</v>
      </c>
      <c r="AB1220" s="99" t="str">
        <f t="shared" si="201"/>
        <v>05/15/2025 1:09 PM</v>
      </c>
      <c r="AC1220" s="100">
        <f t="shared" si="202"/>
        <v>45793.533854166664</v>
      </c>
      <c r="AD1220" s="100" t="str">
        <f t="shared" si="203"/>
        <v>Approved On Time</v>
      </c>
      <c r="AE1220" s="101">
        <f t="shared" si="204"/>
        <v>4</v>
      </c>
      <c r="AF1220" s="124" t="str">
        <f t="shared" si="205"/>
        <v/>
      </c>
      <c r="AG1220" s="101" t="str">
        <f t="shared" si="206"/>
        <v>4106 6001H - PPO Conc Overlay Clean After P</v>
      </c>
      <c r="AH1220" s="101" t="str">
        <f t="shared" si="207"/>
        <v>240763 - Brian M. Garza</v>
      </c>
      <c r="AI1220" s="102" t="str">
        <f t="shared" si="208"/>
        <v>Juan Lopez's Crew</v>
      </c>
    </row>
    <row r="1221" spans="1:35" ht="15.75" x14ac:dyDescent="0.25">
      <c r="A1221" s="153">
        <v>603290</v>
      </c>
      <c r="B1221" s="153" t="s">
        <v>1154</v>
      </c>
      <c r="C1221" s="153" t="s">
        <v>1155</v>
      </c>
      <c r="D1221" s="153" t="s">
        <v>73</v>
      </c>
      <c r="E1221" s="153" t="s">
        <v>1009</v>
      </c>
      <c r="F1221" s="153" t="s">
        <v>1310</v>
      </c>
      <c r="G1221" s="153" t="s">
        <v>1311</v>
      </c>
      <c r="H1221" s="153" t="s">
        <v>558</v>
      </c>
      <c r="I1221" s="153">
        <v>6</v>
      </c>
      <c r="J1221" s="154">
        <v>45789</v>
      </c>
      <c r="K1221" s="153" t="s">
        <v>91</v>
      </c>
      <c r="L1221" s="153"/>
      <c r="M1221" s="153" t="s">
        <v>957</v>
      </c>
      <c r="N1221" s="153" t="s">
        <v>72</v>
      </c>
      <c r="O1221" s="153" t="s">
        <v>956</v>
      </c>
      <c r="P1221" s="153" t="s">
        <v>1312</v>
      </c>
      <c r="Q1221" s="153"/>
      <c r="R1221" s="153" t="s">
        <v>50</v>
      </c>
      <c r="S1221" s="153" t="s">
        <v>140</v>
      </c>
      <c r="T1221" s="153" t="s">
        <v>1686</v>
      </c>
      <c r="U1221" s="142"/>
      <c r="V1221" s="142"/>
      <c r="W1221" s="142"/>
      <c r="X1221" s="97" t="str">
        <f t="shared" si="198"/>
        <v>2023-032 - IH-345 BRIDGE REHABILITATION</v>
      </c>
      <c r="Y1221" s="97" t="str">
        <f>IFERROR(VLOOKUP($D1221,PM!$A:$H,2,FALSE),"")</f>
        <v>Eric Giebelhaus</v>
      </c>
      <c r="Z1221" s="98">
        <f t="shared" si="199"/>
        <v>45789</v>
      </c>
      <c r="AA1221" s="98" t="str">
        <f t="shared" si="200"/>
        <v>Monday</v>
      </c>
      <c r="AB1221" s="99" t="str">
        <f t="shared" si="201"/>
        <v>05/13/2025 6:37 AM</v>
      </c>
      <c r="AC1221" s="100">
        <f t="shared" si="202"/>
        <v>45790.550636574073</v>
      </c>
      <c r="AD1221" s="100" t="str">
        <f t="shared" si="203"/>
        <v>Approved On Time</v>
      </c>
      <c r="AE1221" s="101">
        <f t="shared" si="204"/>
        <v>6</v>
      </c>
      <c r="AF1221" s="124" t="str">
        <f t="shared" si="205"/>
        <v/>
      </c>
      <c r="AG1221" s="101" t="str">
        <f t="shared" si="206"/>
        <v>4106 6001A - PPO Perform Shotblasting 8 Loc</v>
      </c>
      <c r="AH1221" s="101" t="str">
        <f t="shared" si="207"/>
        <v>240759 - Jason Hernandez</v>
      </c>
      <c r="AI1221" s="102" t="str">
        <f t="shared" si="208"/>
        <v>Juan Lopez's Crew</v>
      </c>
    </row>
    <row r="1222" spans="1:35" ht="15.75" x14ac:dyDescent="0.25">
      <c r="A1222" s="153">
        <v>603291</v>
      </c>
      <c r="B1222" s="153" t="s">
        <v>1154</v>
      </c>
      <c r="C1222" s="153" t="s">
        <v>1155</v>
      </c>
      <c r="D1222" s="153" t="s">
        <v>73</v>
      </c>
      <c r="E1222" s="153" t="s">
        <v>1009</v>
      </c>
      <c r="F1222" s="153" t="s">
        <v>1186</v>
      </c>
      <c r="G1222" s="153" t="s">
        <v>1193</v>
      </c>
      <c r="H1222" s="153" t="s">
        <v>558</v>
      </c>
      <c r="I1222" s="153">
        <v>6</v>
      </c>
      <c r="J1222" s="154">
        <v>45789</v>
      </c>
      <c r="K1222" s="153" t="s">
        <v>91</v>
      </c>
      <c r="L1222" s="153"/>
      <c r="M1222" s="153" t="s">
        <v>957</v>
      </c>
      <c r="N1222" s="153" t="s">
        <v>72</v>
      </c>
      <c r="O1222" s="153" t="s">
        <v>956</v>
      </c>
      <c r="P1222" s="153" t="s">
        <v>1312</v>
      </c>
      <c r="Q1222" s="153"/>
      <c r="R1222" s="153" t="s">
        <v>50</v>
      </c>
      <c r="S1222" s="153" t="s">
        <v>140</v>
      </c>
      <c r="T1222" s="153" t="s">
        <v>1687</v>
      </c>
      <c r="U1222" s="142"/>
      <c r="V1222" s="142"/>
      <c r="W1222" s="142"/>
      <c r="X1222" s="97" t="str">
        <f t="shared" si="198"/>
        <v>2023-032 - IH-345 BRIDGE REHABILITATION</v>
      </c>
      <c r="Y1222" s="97" t="str">
        <f>IFERROR(VLOOKUP($D1222,PM!$A:$H,2,FALSE),"")</f>
        <v>Eric Giebelhaus</v>
      </c>
      <c r="Z1222" s="98">
        <f t="shared" si="199"/>
        <v>45789</v>
      </c>
      <c r="AA1222" s="98" t="str">
        <f t="shared" si="200"/>
        <v>Monday</v>
      </c>
      <c r="AB1222" s="99" t="str">
        <f t="shared" si="201"/>
        <v>05/13/2025 6:37 AM</v>
      </c>
      <c r="AC1222" s="100">
        <f t="shared" si="202"/>
        <v>45790.550636574073</v>
      </c>
      <c r="AD1222" s="100" t="str">
        <f t="shared" si="203"/>
        <v>Approved On Time</v>
      </c>
      <c r="AE1222" s="101">
        <f t="shared" si="204"/>
        <v>6</v>
      </c>
      <c r="AF1222" s="124" t="str">
        <f t="shared" si="205"/>
        <v/>
      </c>
      <c r="AG1222" s="101" t="str">
        <f t="shared" si="206"/>
        <v>4106 6001D - PPO Conc Overlay Prep for Over</v>
      </c>
      <c r="AH1222" s="101" t="str">
        <f t="shared" si="207"/>
        <v>240759 - Jason Hernandez</v>
      </c>
      <c r="AI1222" s="102" t="str">
        <f t="shared" si="208"/>
        <v>Juan Lopez's Crew</v>
      </c>
    </row>
    <row r="1223" spans="1:35" ht="15.75" x14ac:dyDescent="0.25">
      <c r="A1223" s="153">
        <v>604353</v>
      </c>
      <c r="B1223" s="153" t="s">
        <v>1154</v>
      </c>
      <c r="C1223" s="153" t="s">
        <v>1155</v>
      </c>
      <c r="D1223" s="153" t="s">
        <v>73</v>
      </c>
      <c r="E1223" s="153" t="s">
        <v>1009</v>
      </c>
      <c r="F1223" s="153" t="s">
        <v>2303</v>
      </c>
      <c r="G1223" s="153" t="s">
        <v>2304</v>
      </c>
      <c r="H1223" s="153" t="s">
        <v>558</v>
      </c>
      <c r="I1223" s="153">
        <v>4</v>
      </c>
      <c r="J1223" s="154">
        <v>45791</v>
      </c>
      <c r="K1223" s="153" t="s">
        <v>91</v>
      </c>
      <c r="L1223" s="153"/>
      <c r="M1223" s="153" t="s">
        <v>957</v>
      </c>
      <c r="N1223" s="153" t="s">
        <v>72</v>
      </c>
      <c r="O1223" s="153" t="s">
        <v>956</v>
      </c>
      <c r="P1223" s="153" t="s">
        <v>3126</v>
      </c>
      <c r="Q1223" s="153"/>
      <c r="R1223" s="153" t="s">
        <v>50</v>
      </c>
      <c r="S1223" s="153" t="s">
        <v>140</v>
      </c>
      <c r="T1223" s="153" t="s">
        <v>3354</v>
      </c>
      <c r="U1223" s="142"/>
      <c r="V1223" s="142"/>
      <c r="W1223" s="142"/>
      <c r="X1223" s="97" t="str">
        <f t="shared" ref="X1223:X1286" si="209">$D1223&amp;" - "&amp;$E1223</f>
        <v>2023-032 - IH-345 BRIDGE REHABILITATION</v>
      </c>
      <c r="Y1223" s="97" t="str">
        <f>IFERROR(VLOOKUP($D1223,PM!$A:$H,2,FALSE),"")</f>
        <v>Eric Giebelhaus</v>
      </c>
      <c r="Z1223" s="98">
        <f t="shared" ref="Z1223:Z1286" si="210">$J1223</f>
        <v>45791</v>
      </c>
      <c r="AA1223" s="98" t="str">
        <f t="shared" ref="AA1223:AA1286" si="211">TEXT($J1223,"dddd")</f>
        <v>Wednesday</v>
      </c>
      <c r="AB1223" s="99" t="str">
        <f t="shared" ref="AB1223:AB1286" si="212">TEXT(DATE(MID($P1223,7,4), LEFT($P1223,2), MID($P1223,4,2)) + TIME(LEFT(MID($P1223,13,5),2), RIGHT(MID($P1223,13,5),2), 0), "MM/DD/YYYY h:mm AM/PM")</f>
        <v>05/15/2025 1:08 PM</v>
      </c>
      <c r="AC1223" s="100">
        <f t="shared" ref="AC1223:AC1286" si="213">IFERROR(DATE(LEFT($T1223,4), MID($T1223,6,2), MID($T1223,9,2)) + TIME(MID($T1223,12,2), MID($T1223,15,2), MID($T1223,18,2)),"")</f>
        <v>45793.533854166664</v>
      </c>
      <c r="AD1223" s="100" t="str">
        <f t="shared" ref="AD1223:AD1286" si="214">IF(OR($AB1223="1/1/01 12:00 AM", $AB1223=""), "Not Approved", IF(VALUE($AB1223) &lt;= (VALUE($AC1223) + 1 + TIME(9, 0, 0)), "Approved On Time", "Not Approved On Time"))</f>
        <v>Approved On Time</v>
      </c>
      <c r="AE1223" s="101">
        <f t="shared" ref="AE1223:AE1286" si="215">$I1223</f>
        <v>4</v>
      </c>
      <c r="AF1223" s="124" t="str">
        <f t="shared" ref="AF1223:AF1286" si="216">IF(SUMIF($X$6:$X$2297, "*", $AI$6:$AI$2297) &gt; 0, SUMIFS($AI$6:$AI$2297, $X$6:$X$2297, "Approved On Time") / SUMIF($X$6:$X$2297, "*", $AI$6:$AI$2297), "")</f>
        <v/>
      </c>
      <c r="AG1223" s="101" t="str">
        <f t="shared" ref="AG1223:AG1286" si="217">$F1223&amp;" - "&amp;G1223</f>
        <v>429 6004A - PT DECK REP Chip Clean Areas 4</v>
      </c>
      <c r="AH1223" s="101" t="str">
        <f t="shared" ref="AH1223:AH1286" si="218">$B1223&amp;" - "&amp;$C1223</f>
        <v>240759 - Jason Hernandez</v>
      </c>
      <c r="AI1223" s="102" t="str">
        <f t="shared" ref="AI1223:AI1286" si="219">IF($M1223="","",$M1223)</f>
        <v>Juan Lopez's Crew</v>
      </c>
    </row>
    <row r="1224" spans="1:35" ht="15.75" x14ac:dyDescent="0.25">
      <c r="A1224" s="153">
        <v>604354</v>
      </c>
      <c r="B1224" s="153" t="s">
        <v>1154</v>
      </c>
      <c r="C1224" s="153" t="s">
        <v>1155</v>
      </c>
      <c r="D1224" s="153" t="s">
        <v>73</v>
      </c>
      <c r="E1224" s="153" t="s">
        <v>1009</v>
      </c>
      <c r="F1224" s="153" t="s">
        <v>3127</v>
      </c>
      <c r="G1224" s="153" t="s">
        <v>3128</v>
      </c>
      <c r="H1224" s="153" t="s">
        <v>558</v>
      </c>
      <c r="I1224" s="153">
        <v>4</v>
      </c>
      <c r="J1224" s="154">
        <v>45791</v>
      </c>
      <c r="K1224" s="153" t="s">
        <v>91</v>
      </c>
      <c r="L1224" s="153"/>
      <c r="M1224" s="153" t="s">
        <v>957</v>
      </c>
      <c r="N1224" s="153" t="s">
        <v>72</v>
      </c>
      <c r="O1224" s="153" t="s">
        <v>956</v>
      </c>
      <c r="P1224" s="153" t="s">
        <v>3126</v>
      </c>
      <c r="Q1224" s="153"/>
      <c r="R1224" s="153" t="s">
        <v>50</v>
      </c>
      <c r="S1224" s="153" t="s">
        <v>140</v>
      </c>
      <c r="T1224" s="153" t="s">
        <v>3355</v>
      </c>
      <c r="U1224" s="142"/>
      <c r="V1224" s="142"/>
      <c r="W1224" s="142"/>
      <c r="X1224" s="97" t="str">
        <f t="shared" si="209"/>
        <v>2023-032 - IH-345 BRIDGE REHABILITATION</v>
      </c>
      <c r="Y1224" s="97" t="str">
        <f>IFERROR(VLOOKUP($D1224,PM!$A:$H,2,FALSE),"")</f>
        <v>Eric Giebelhaus</v>
      </c>
      <c r="Z1224" s="98">
        <f t="shared" si="210"/>
        <v>45791</v>
      </c>
      <c r="AA1224" s="98" t="str">
        <f t="shared" si="211"/>
        <v>Wednesday</v>
      </c>
      <c r="AB1224" s="99" t="str">
        <f t="shared" si="212"/>
        <v>05/15/2025 1:08 PM</v>
      </c>
      <c r="AC1224" s="100">
        <f t="shared" si="213"/>
        <v>45793.533854166664</v>
      </c>
      <c r="AD1224" s="100" t="str">
        <f t="shared" si="214"/>
        <v>Approved On Time</v>
      </c>
      <c r="AE1224" s="101">
        <f t="shared" si="215"/>
        <v>4</v>
      </c>
      <c r="AF1224" s="124" t="str">
        <f t="shared" si="216"/>
        <v/>
      </c>
      <c r="AG1224" s="101" t="str">
        <f t="shared" si="217"/>
        <v>429 6004B - PT DECK REP 4 deep 22 Pours</v>
      </c>
      <c r="AH1224" s="101" t="str">
        <f t="shared" si="218"/>
        <v>240759 - Jason Hernandez</v>
      </c>
      <c r="AI1224" s="102" t="str">
        <f t="shared" si="219"/>
        <v>Juan Lopez's Crew</v>
      </c>
    </row>
    <row r="1225" spans="1:35" ht="15.75" x14ac:dyDescent="0.25">
      <c r="A1225" s="153">
        <v>604355</v>
      </c>
      <c r="B1225" s="153" t="s">
        <v>1154</v>
      </c>
      <c r="C1225" s="153" t="s">
        <v>1155</v>
      </c>
      <c r="D1225" s="153" t="s">
        <v>73</v>
      </c>
      <c r="E1225" s="153" t="s">
        <v>1009</v>
      </c>
      <c r="F1225" s="153" t="s">
        <v>1635</v>
      </c>
      <c r="G1225" s="153" t="s">
        <v>1636</v>
      </c>
      <c r="H1225" s="153" t="s">
        <v>558</v>
      </c>
      <c r="I1225" s="153">
        <v>2.5</v>
      </c>
      <c r="J1225" s="154">
        <v>45791</v>
      </c>
      <c r="K1225" s="153" t="s">
        <v>91</v>
      </c>
      <c r="L1225" s="153"/>
      <c r="M1225" s="153" t="s">
        <v>957</v>
      </c>
      <c r="N1225" s="153" t="s">
        <v>72</v>
      </c>
      <c r="O1225" s="153" t="s">
        <v>956</v>
      </c>
      <c r="P1225" s="153" t="s">
        <v>3126</v>
      </c>
      <c r="Q1225" s="153"/>
      <c r="R1225" s="153" t="s">
        <v>50</v>
      </c>
      <c r="S1225" s="153" t="s">
        <v>140</v>
      </c>
      <c r="T1225" s="153" t="s">
        <v>3356</v>
      </c>
      <c r="U1225" s="142"/>
      <c r="V1225" s="142"/>
      <c r="W1225" s="142"/>
      <c r="X1225" s="97" t="str">
        <f t="shared" si="209"/>
        <v>2023-032 - IH-345 BRIDGE REHABILITATION</v>
      </c>
      <c r="Y1225" s="97" t="str">
        <f>IFERROR(VLOOKUP($D1225,PM!$A:$H,2,FALSE),"")</f>
        <v>Eric Giebelhaus</v>
      </c>
      <c r="Z1225" s="98">
        <f t="shared" si="210"/>
        <v>45791</v>
      </c>
      <c r="AA1225" s="98" t="str">
        <f t="shared" si="211"/>
        <v>Wednesday</v>
      </c>
      <c r="AB1225" s="99" t="str">
        <f t="shared" si="212"/>
        <v>05/15/2025 1:08 PM</v>
      </c>
      <c r="AC1225" s="100">
        <f t="shared" si="213"/>
        <v>45793.533854166664</v>
      </c>
      <c r="AD1225" s="100" t="str">
        <f t="shared" si="214"/>
        <v>Approved On Time</v>
      </c>
      <c r="AE1225" s="101">
        <f t="shared" si="215"/>
        <v>2.5</v>
      </c>
      <c r="AF1225" s="124" t="str">
        <f t="shared" si="216"/>
        <v/>
      </c>
      <c r="AG1225" s="101" t="str">
        <f t="shared" si="217"/>
        <v>4106 6001H - PPO Conc Overlay Clean After P</v>
      </c>
      <c r="AH1225" s="101" t="str">
        <f t="shared" si="218"/>
        <v>240759 - Jason Hernandez</v>
      </c>
      <c r="AI1225" s="102" t="str">
        <f t="shared" si="219"/>
        <v>Juan Lopez's Crew</v>
      </c>
    </row>
    <row r="1226" spans="1:35" ht="15.75" x14ac:dyDescent="0.25">
      <c r="A1226" s="153">
        <v>603284</v>
      </c>
      <c r="B1226" s="153" t="s">
        <v>960</v>
      </c>
      <c r="C1226" s="153" t="s">
        <v>961</v>
      </c>
      <c r="D1226" s="153" t="s">
        <v>73</v>
      </c>
      <c r="E1226" s="153" t="s">
        <v>1009</v>
      </c>
      <c r="F1226" s="153" t="s">
        <v>1310</v>
      </c>
      <c r="G1226" s="153" t="s">
        <v>1311</v>
      </c>
      <c r="H1226" s="153" t="s">
        <v>558</v>
      </c>
      <c r="I1226" s="153">
        <v>6</v>
      </c>
      <c r="J1226" s="154">
        <v>45789</v>
      </c>
      <c r="K1226" s="153" t="s">
        <v>91</v>
      </c>
      <c r="L1226" s="153"/>
      <c r="M1226" s="153" t="s">
        <v>957</v>
      </c>
      <c r="N1226" s="153" t="s">
        <v>72</v>
      </c>
      <c r="O1226" s="153" t="s">
        <v>956</v>
      </c>
      <c r="P1226" s="153" t="s">
        <v>1313</v>
      </c>
      <c r="Q1226" s="153"/>
      <c r="R1226" s="153" t="s">
        <v>50</v>
      </c>
      <c r="S1226" s="153" t="s">
        <v>140</v>
      </c>
      <c r="T1226" s="153" t="s">
        <v>1692</v>
      </c>
      <c r="U1226" s="142"/>
      <c r="V1226" s="142"/>
      <c r="W1226" s="142"/>
      <c r="X1226" s="97" t="str">
        <f t="shared" si="209"/>
        <v>2023-032 - IH-345 BRIDGE REHABILITATION</v>
      </c>
      <c r="Y1226" s="97" t="str">
        <f>IFERROR(VLOOKUP($D1226,PM!$A:$H,2,FALSE),"")</f>
        <v>Eric Giebelhaus</v>
      </c>
      <c r="Z1226" s="98">
        <f t="shared" si="210"/>
        <v>45789</v>
      </c>
      <c r="AA1226" s="98" t="str">
        <f t="shared" si="211"/>
        <v>Monday</v>
      </c>
      <c r="AB1226" s="99" t="str">
        <f t="shared" si="212"/>
        <v>05/13/2025 6:36 AM</v>
      </c>
      <c r="AC1226" s="100">
        <f t="shared" si="213"/>
        <v>45790.550636574073</v>
      </c>
      <c r="AD1226" s="100" t="str">
        <f t="shared" si="214"/>
        <v>Approved On Time</v>
      </c>
      <c r="AE1226" s="101">
        <f t="shared" si="215"/>
        <v>6</v>
      </c>
      <c r="AF1226" s="124" t="str">
        <f t="shared" si="216"/>
        <v/>
      </c>
      <c r="AG1226" s="101" t="str">
        <f t="shared" si="217"/>
        <v>4106 6001A - PPO Perform Shotblasting 8 Loc</v>
      </c>
      <c r="AH1226" s="101" t="str">
        <f t="shared" si="218"/>
        <v>240129 - Miguel A. Carbajal</v>
      </c>
      <c r="AI1226" s="102" t="str">
        <f t="shared" si="219"/>
        <v>Juan Lopez's Crew</v>
      </c>
    </row>
    <row r="1227" spans="1:35" ht="15.75" x14ac:dyDescent="0.25">
      <c r="A1227" s="153">
        <v>603285</v>
      </c>
      <c r="B1227" s="153" t="s">
        <v>960</v>
      </c>
      <c r="C1227" s="153" t="s">
        <v>961</v>
      </c>
      <c r="D1227" s="153" t="s">
        <v>73</v>
      </c>
      <c r="E1227" s="153" t="s">
        <v>1009</v>
      </c>
      <c r="F1227" s="153" t="s">
        <v>1186</v>
      </c>
      <c r="G1227" s="153" t="s">
        <v>1193</v>
      </c>
      <c r="H1227" s="153" t="s">
        <v>558</v>
      </c>
      <c r="I1227" s="153">
        <v>6</v>
      </c>
      <c r="J1227" s="154">
        <v>45789</v>
      </c>
      <c r="K1227" s="153" t="s">
        <v>91</v>
      </c>
      <c r="L1227" s="153"/>
      <c r="M1227" s="153" t="s">
        <v>957</v>
      </c>
      <c r="N1227" s="153" t="s">
        <v>72</v>
      </c>
      <c r="O1227" s="153" t="s">
        <v>956</v>
      </c>
      <c r="P1227" s="153" t="s">
        <v>1312</v>
      </c>
      <c r="Q1227" s="153"/>
      <c r="R1227" s="153" t="s">
        <v>50</v>
      </c>
      <c r="S1227" s="153" t="s">
        <v>140</v>
      </c>
      <c r="T1227" s="153" t="s">
        <v>1693</v>
      </c>
      <c r="U1227" s="142"/>
      <c r="V1227" s="142"/>
      <c r="W1227" s="142"/>
      <c r="X1227" s="97" t="str">
        <f t="shared" si="209"/>
        <v>2023-032 - IH-345 BRIDGE REHABILITATION</v>
      </c>
      <c r="Y1227" s="97" t="str">
        <f>IFERROR(VLOOKUP($D1227,PM!$A:$H,2,FALSE),"")</f>
        <v>Eric Giebelhaus</v>
      </c>
      <c r="Z1227" s="98">
        <f t="shared" si="210"/>
        <v>45789</v>
      </c>
      <c r="AA1227" s="98" t="str">
        <f t="shared" si="211"/>
        <v>Monday</v>
      </c>
      <c r="AB1227" s="99" t="str">
        <f t="shared" si="212"/>
        <v>05/13/2025 6:37 AM</v>
      </c>
      <c r="AC1227" s="100">
        <f t="shared" si="213"/>
        <v>45790.550636574073</v>
      </c>
      <c r="AD1227" s="100" t="str">
        <f t="shared" si="214"/>
        <v>Approved On Time</v>
      </c>
      <c r="AE1227" s="101">
        <f t="shared" si="215"/>
        <v>6</v>
      </c>
      <c r="AF1227" s="124" t="str">
        <f t="shared" si="216"/>
        <v/>
      </c>
      <c r="AG1227" s="101" t="str">
        <f t="shared" si="217"/>
        <v>4106 6001D - PPO Conc Overlay Prep for Over</v>
      </c>
      <c r="AH1227" s="101" t="str">
        <f t="shared" si="218"/>
        <v>240129 - Miguel A. Carbajal</v>
      </c>
      <c r="AI1227" s="102" t="str">
        <f t="shared" si="219"/>
        <v>Juan Lopez's Crew</v>
      </c>
    </row>
    <row r="1228" spans="1:35" ht="15.75" x14ac:dyDescent="0.25">
      <c r="A1228" s="153">
        <v>602394</v>
      </c>
      <c r="B1228" s="153" t="s">
        <v>955</v>
      </c>
      <c r="C1228" s="153" t="s">
        <v>956</v>
      </c>
      <c r="D1228" s="153" t="s">
        <v>138</v>
      </c>
      <c r="E1228" s="153" t="s">
        <v>139</v>
      </c>
      <c r="F1228" s="153" t="s">
        <v>1168</v>
      </c>
      <c r="G1228" s="153" t="s">
        <v>1169</v>
      </c>
      <c r="H1228" s="153" t="s">
        <v>558</v>
      </c>
      <c r="I1228" s="153">
        <v>8</v>
      </c>
      <c r="J1228" s="154">
        <v>45788</v>
      </c>
      <c r="K1228" s="153" t="s">
        <v>91</v>
      </c>
      <c r="L1228" s="153"/>
      <c r="M1228" s="153" t="s">
        <v>957</v>
      </c>
      <c r="N1228" s="153" t="s">
        <v>72</v>
      </c>
      <c r="O1228" s="153" t="s">
        <v>956</v>
      </c>
      <c r="P1228" s="153" t="s">
        <v>1411</v>
      </c>
      <c r="Q1228" s="153"/>
      <c r="R1228" s="153" t="s">
        <v>50</v>
      </c>
      <c r="S1228" s="153" t="s">
        <v>140</v>
      </c>
      <c r="T1228" s="153" t="s">
        <v>1412</v>
      </c>
      <c r="U1228" s="142"/>
      <c r="V1228" s="142"/>
      <c r="W1228" s="142"/>
      <c r="X1228" s="97" t="str">
        <f t="shared" si="209"/>
        <v>2023-034 - Dallas IH 45 Bridge Maintenanc</v>
      </c>
      <c r="Y1228" s="97" t="str">
        <f>IFERROR(VLOOKUP($D1228,PM!$A:$H,2,FALSE),"")</f>
        <v>Eric Giebelhaus</v>
      </c>
      <c r="Z1228" s="98">
        <f t="shared" si="210"/>
        <v>45788</v>
      </c>
      <c r="AA1228" s="98" t="str">
        <f t="shared" si="211"/>
        <v>Sunday</v>
      </c>
      <c r="AB1228" s="99" t="str">
        <f t="shared" si="212"/>
        <v>05/11/2025 6:59 PM</v>
      </c>
      <c r="AC1228" s="100">
        <f t="shared" si="213"/>
        <v>45789.579247685186</v>
      </c>
      <c r="AD1228" s="100" t="str">
        <f t="shared" si="214"/>
        <v>Approved On Time</v>
      </c>
      <c r="AE1228" s="101">
        <f t="shared" si="215"/>
        <v>8</v>
      </c>
      <c r="AF1228" s="124" t="str">
        <f t="shared" si="216"/>
        <v/>
      </c>
      <c r="AG1228" s="101" t="str">
        <f t="shared" si="217"/>
        <v>439 6017G - CO Pour</v>
      </c>
      <c r="AH1228" s="101" t="str">
        <f t="shared" si="218"/>
        <v>240122 - Juan Lopez</v>
      </c>
      <c r="AI1228" s="102" t="str">
        <f t="shared" si="219"/>
        <v>Juan Lopez's Crew</v>
      </c>
    </row>
    <row r="1229" spans="1:35" ht="15.75" x14ac:dyDescent="0.25">
      <c r="A1229" s="153">
        <v>602395</v>
      </c>
      <c r="B1229" s="153" t="s">
        <v>958</v>
      </c>
      <c r="C1229" s="153" t="s">
        <v>959</v>
      </c>
      <c r="D1229" s="153" t="s">
        <v>138</v>
      </c>
      <c r="E1229" s="153" t="s">
        <v>139</v>
      </c>
      <c r="F1229" s="153" t="s">
        <v>1168</v>
      </c>
      <c r="G1229" s="153" t="s">
        <v>1169</v>
      </c>
      <c r="H1229" s="153" t="s">
        <v>558</v>
      </c>
      <c r="I1229" s="153">
        <v>6</v>
      </c>
      <c r="J1229" s="154">
        <v>45788</v>
      </c>
      <c r="K1229" s="153" t="s">
        <v>91</v>
      </c>
      <c r="L1229" s="153"/>
      <c r="M1229" s="153" t="s">
        <v>957</v>
      </c>
      <c r="N1229" s="153" t="s">
        <v>72</v>
      </c>
      <c r="O1229" s="153" t="s">
        <v>956</v>
      </c>
      <c r="P1229" s="153" t="s">
        <v>1411</v>
      </c>
      <c r="Q1229" s="153"/>
      <c r="R1229" s="153" t="s">
        <v>50</v>
      </c>
      <c r="S1229" s="153" t="s">
        <v>140</v>
      </c>
      <c r="T1229" s="153" t="s">
        <v>1418</v>
      </c>
      <c r="U1229" s="142"/>
      <c r="V1229" s="142"/>
      <c r="W1229" s="142"/>
      <c r="X1229" s="97" t="str">
        <f t="shared" si="209"/>
        <v>2023-034 - Dallas IH 45 Bridge Maintenanc</v>
      </c>
      <c r="Y1229" s="97" t="str">
        <f>IFERROR(VLOOKUP($D1229,PM!$A:$H,2,FALSE),"")</f>
        <v>Eric Giebelhaus</v>
      </c>
      <c r="Z1229" s="98">
        <f t="shared" si="210"/>
        <v>45788</v>
      </c>
      <c r="AA1229" s="98" t="str">
        <f t="shared" si="211"/>
        <v>Sunday</v>
      </c>
      <c r="AB1229" s="99" t="str">
        <f t="shared" si="212"/>
        <v>05/11/2025 6:59 PM</v>
      </c>
      <c r="AC1229" s="100">
        <f t="shared" si="213"/>
        <v>45789.579247685186</v>
      </c>
      <c r="AD1229" s="100" t="str">
        <f t="shared" si="214"/>
        <v>Approved On Time</v>
      </c>
      <c r="AE1229" s="101">
        <f t="shared" si="215"/>
        <v>6</v>
      </c>
      <c r="AF1229" s="124" t="str">
        <f t="shared" si="216"/>
        <v/>
      </c>
      <c r="AG1229" s="101" t="str">
        <f t="shared" si="217"/>
        <v>439 6017G - CO Pour</v>
      </c>
      <c r="AH1229" s="101" t="str">
        <f t="shared" si="218"/>
        <v>240763 - Brian M. Garza</v>
      </c>
      <c r="AI1229" s="102" t="str">
        <f t="shared" si="219"/>
        <v>Juan Lopez's Crew</v>
      </c>
    </row>
    <row r="1230" spans="1:35" ht="15.75" x14ac:dyDescent="0.25">
      <c r="A1230" s="153">
        <v>602422</v>
      </c>
      <c r="B1230" s="153" t="s">
        <v>958</v>
      </c>
      <c r="C1230" s="153" t="s">
        <v>959</v>
      </c>
      <c r="D1230" s="153" t="s">
        <v>138</v>
      </c>
      <c r="E1230" s="153" t="s">
        <v>139</v>
      </c>
      <c r="F1230" s="153" t="s">
        <v>1348</v>
      </c>
      <c r="G1230" s="153" t="s">
        <v>1349</v>
      </c>
      <c r="H1230" s="153" t="s">
        <v>558</v>
      </c>
      <c r="I1230" s="153">
        <v>6</v>
      </c>
      <c r="J1230" s="154">
        <v>45788</v>
      </c>
      <c r="K1230" s="153" t="s">
        <v>91</v>
      </c>
      <c r="L1230" s="153"/>
      <c r="M1230" s="153" t="s">
        <v>957</v>
      </c>
      <c r="N1230" s="153" t="s">
        <v>72</v>
      </c>
      <c r="O1230" s="153" t="s">
        <v>956</v>
      </c>
      <c r="P1230" s="153" t="s">
        <v>1206</v>
      </c>
      <c r="Q1230" s="153"/>
      <c r="R1230" s="153" t="s">
        <v>50</v>
      </c>
      <c r="S1230" s="153" t="s">
        <v>140</v>
      </c>
      <c r="T1230" s="153" t="s">
        <v>1419</v>
      </c>
      <c r="U1230" s="142"/>
      <c r="V1230" s="142"/>
      <c r="W1230" s="142"/>
      <c r="X1230" s="97" t="str">
        <f t="shared" si="209"/>
        <v>2023-034 - Dallas IH 45 Bridge Maintenanc</v>
      </c>
      <c r="Y1230" s="97" t="str">
        <f>IFERROR(VLOOKUP($D1230,PM!$A:$H,2,FALSE),"")</f>
        <v>Eric Giebelhaus</v>
      </c>
      <c r="Z1230" s="98">
        <f t="shared" si="210"/>
        <v>45788</v>
      </c>
      <c r="AA1230" s="98" t="str">
        <f t="shared" si="211"/>
        <v>Sunday</v>
      </c>
      <c r="AB1230" s="99" t="str">
        <f t="shared" si="212"/>
        <v>05/11/2025 7:59 PM</v>
      </c>
      <c r="AC1230" s="100">
        <f t="shared" si="213"/>
        <v>45789.579247685186</v>
      </c>
      <c r="AD1230" s="100" t="str">
        <f t="shared" si="214"/>
        <v>Approved On Time</v>
      </c>
      <c r="AE1230" s="101">
        <f t="shared" si="215"/>
        <v>6</v>
      </c>
      <c r="AF1230" s="124" t="str">
        <f t="shared" si="216"/>
        <v/>
      </c>
      <c r="AG1230" s="101" t="str">
        <f t="shared" si="217"/>
        <v>483 6021C - HYRDO Clean Tanks</v>
      </c>
      <c r="AH1230" s="101" t="str">
        <f t="shared" si="218"/>
        <v>240763 - Brian M. Garza</v>
      </c>
      <c r="AI1230" s="102" t="str">
        <f t="shared" si="219"/>
        <v>Juan Lopez's Crew</v>
      </c>
    </row>
    <row r="1231" spans="1:35" ht="15.75" x14ac:dyDescent="0.25">
      <c r="A1231" s="153">
        <v>604356</v>
      </c>
      <c r="B1231" s="153" t="s">
        <v>955</v>
      </c>
      <c r="C1231" s="153" t="s">
        <v>956</v>
      </c>
      <c r="D1231" s="153" t="s">
        <v>73</v>
      </c>
      <c r="E1231" s="153" t="s">
        <v>1009</v>
      </c>
      <c r="F1231" s="153" t="s">
        <v>2303</v>
      </c>
      <c r="G1231" s="153" t="s">
        <v>2304</v>
      </c>
      <c r="H1231" s="153" t="s">
        <v>558</v>
      </c>
      <c r="I1231" s="153">
        <v>0.5</v>
      </c>
      <c r="J1231" s="154">
        <v>45791</v>
      </c>
      <c r="K1231" s="153" t="s">
        <v>91</v>
      </c>
      <c r="L1231" s="153"/>
      <c r="M1231" s="153" t="s">
        <v>957</v>
      </c>
      <c r="N1231" s="153" t="s">
        <v>72</v>
      </c>
      <c r="O1231" s="153" t="s">
        <v>956</v>
      </c>
      <c r="P1231" s="153" t="s">
        <v>3126</v>
      </c>
      <c r="Q1231" s="153"/>
      <c r="R1231" s="153" t="s">
        <v>50</v>
      </c>
      <c r="S1231" s="153" t="s">
        <v>140</v>
      </c>
      <c r="T1231" s="153" t="s">
        <v>3359</v>
      </c>
      <c r="U1231" s="142"/>
      <c r="V1231" s="142"/>
      <c r="W1231" s="142"/>
      <c r="X1231" s="97" t="str">
        <f t="shared" si="209"/>
        <v>2023-032 - IH-345 BRIDGE REHABILITATION</v>
      </c>
      <c r="Y1231" s="97" t="str">
        <f>IFERROR(VLOOKUP($D1231,PM!$A:$H,2,FALSE),"")</f>
        <v>Eric Giebelhaus</v>
      </c>
      <c r="Z1231" s="98">
        <f t="shared" si="210"/>
        <v>45791</v>
      </c>
      <c r="AA1231" s="98" t="str">
        <f t="shared" si="211"/>
        <v>Wednesday</v>
      </c>
      <c r="AB1231" s="99" t="str">
        <f t="shared" si="212"/>
        <v>05/15/2025 1:08 PM</v>
      </c>
      <c r="AC1231" s="100">
        <f t="shared" si="213"/>
        <v>45793.533854166664</v>
      </c>
      <c r="AD1231" s="100" t="str">
        <f t="shared" si="214"/>
        <v>Approved On Time</v>
      </c>
      <c r="AE1231" s="101">
        <f t="shared" si="215"/>
        <v>0.5</v>
      </c>
      <c r="AF1231" s="124" t="str">
        <f t="shared" si="216"/>
        <v/>
      </c>
      <c r="AG1231" s="101" t="str">
        <f t="shared" si="217"/>
        <v>429 6004A - PT DECK REP Chip Clean Areas 4</v>
      </c>
      <c r="AH1231" s="101" t="str">
        <f t="shared" si="218"/>
        <v>240122 - Juan Lopez</v>
      </c>
      <c r="AI1231" s="102" t="str">
        <f t="shared" si="219"/>
        <v>Juan Lopez's Crew</v>
      </c>
    </row>
    <row r="1232" spans="1:35" ht="15.75" x14ac:dyDescent="0.25">
      <c r="A1232" s="153">
        <v>604357</v>
      </c>
      <c r="B1232" s="153" t="s">
        <v>955</v>
      </c>
      <c r="C1232" s="153" t="s">
        <v>956</v>
      </c>
      <c r="D1232" s="153" t="s">
        <v>73</v>
      </c>
      <c r="E1232" s="153" t="s">
        <v>1009</v>
      </c>
      <c r="F1232" s="153" t="s">
        <v>3127</v>
      </c>
      <c r="G1232" s="153" t="s">
        <v>3128</v>
      </c>
      <c r="H1232" s="153" t="s">
        <v>558</v>
      </c>
      <c r="I1232" s="153">
        <v>4</v>
      </c>
      <c r="J1232" s="154">
        <v>45791</v>
      </c>
      <c r="K1232" s="153" t="s">
        <v>91</v>
      </c>
      <c r="L1232" s="153"/>
      <c r="M1232" s="153" t="s">
        <v>957</v>
      </c>
      <c r="N1232" s="153" t="s">
        <v>72</v>
      </c>
      <c r="O1232" s="153" t="s">
        <v>956</v>
      </c>
      <c r="P1232" s="153" t="s">
        <v>3126</v>
      </c>
      <c r="Q1232" s="153"/>
      <c r="R1232" s="153" t="s">
        <v>50</v>
      </c>
      <c r="S1232" s="153" t="s">
        <v>140</v>
      </c>
      <c r="T1232" s="153" t="s">
        <v>3360</v>
      </c>
      <c r="U1232" s="142"/>
      <c r="V1232" s="142"/>
      <c r="W1232" s="142"/>
      <c r="X1232" s="97" t="str">
        <f t="shared" si="209"/>
        <v>2023-032 - IH-345 BRIDGE REHABILITATION</v>
      </c>
      <c r="Y1232" s="97" t="str">
        <f>IFERROR(VLOOKUP($D1232,PM!$A:$H,2,FALSE),"")</f>
        <v>Eric Giebelhaus</v>
      </c>
      <c r="Z1232" s="98">
        <f t="shared" si="210"/>
        <v>45791</v>
      </c>
      <c r="AA1232" s="98" t="str">
        <f t="shared" si="211"/>
        <v>Wednesday</v>
      </c>
      <c r="AB1232" s="99" t="str">
        <f t="shared" si="212"/>
        <v>05/15/2025 1:08 PM</v>
      </c>
      <c r="AC1232" s="100">
        <f t="shared" si="213"/>
        <v>45793.533854166664</v>
      </c>
      <c r="AD1232" s="100" t="str">
        <f t="shared" si="214"/>
        <v>Approved On Time</v>
      </c>
      <c r="AE1232" s="101">
        <f t="shared" si="215"/>
        <v>4</v>
      </c>
      <c r="AF1232" s="124" t="str">
        <f t="shared" si="216"/>
        <v/>
      </c>
      <c r="AG1232" s="101" t="str">
        <f t="shared" si="217"/>
        <v>429 6004B - PT DECK REP 4 deep 22 Pours</v>
      </c>
      <c r="AH1232" s="101" t="str">
        <f t="shared" si="218"/>
        <v>240122 - Juan Lopez</v>
      </c>
      <c r="AI1232" s="102" t="str">
        <f t="shared" si="219"/>
        <v>Juan Lopez's Crew</v>
      </c>
    </row>
    <row r="1233" spans="1:35" ht="15.75" x14ac:dyDescent="0.25">
      <c r="A1233" s="153">
        <v>604358</v>
      </c>
      <c r="B1233" s="153" t="s">
        <v>955</v>
      </c>
      <c r="C1233" s="153" t="s">
        <v>956</v>
      </c>
      <c r="D1233" s="153" t="s">
        <v>73</v>
      </c>
      <c r="E1233" s="153" t="s">
        <v>1009</v>
      </c>
      <c r="F1233" s="153" t="s">
        <v>1635</v>
      </c>
      <c r="G1233" s="153" t="s">
        <v>1636</v>
      </c>
      <c r="H1233" s="153" t="s">
        <v>558</v>
      </c>
      <c r="I1233" s="153">
        <v>3.5</v>
      </c>
      <c r="J1233" s="154">
        <v>45791</v>
      </c>
      <c r="K1233" s="153" t="s">
        <v>91</v>
      </c>
      <c r="L1233" s="153"/>
      <c r="M1233" s="153" t="s">
        <v>957</v>
      </c>
      <c r="N1233" s="153" t="s">
        <v>72</v>
      </c>
      <c r="O1233" s="153" t="s">
        <v>956</v>
      </c>
      <c r="P1233" s="153" t="s">
        <v>3126</v>
      </c>
      <c r="Q1233" s="153"/>
      <c r="R1233" s="153" t="s">
        <v>50</v>
      </c>
      <c r="S1233" s="153" t="s">
        <v>140</v>
      </c>
      <c r="T1233" s="153" t="s">
        <v>3361</v>
      </c>
      <c r="U1233" s="142"/>
      <c r="V1233" s="142"/>
      <c r="W1233" s="142"/>
      <c r="X1233" s="97" t="str">
        <f t="shared" si="209"/>
        <v>2023-032 - IH-345 BRIDGE REHABILITATION</v>
      </c>
      <c r="Y1233" s="97" t="str">
        <f>IFERROR(VLOOKUP($D1233,PM!$A:$H,2,FALSE),"")</f>
        <v>Eric Giebelhaus</v>
      </c>
      <c r="Z1233" s="98">
        <f t="shared" si="210"/>
        <v>45791</v>
      </c>
      <c r="AA1233" s="98" t="str">
        <f t="shared" si="211"/>
        <v>Wednesday</v>
      </c>
      <c r="AB1233" s="99" t="str">
        <f t="shared" si="212"/>
        <v>05/15/2025 1:08 PM</v>
      </c>
      <c r="AC1233" s="100">
        <f t="shared" si="213"/>
        <v>45793.533854166664</v>
      </c>
      <c r="AD1233" s="100" t="str">
        <f t="shared" si="214"/>
        <v>Approved On Time</v>
      </c>
      <c r="AE1233" s="101">
        <f t="shared" si="215"/>
        <v>3.5</v>
      </c>
      <c r="AF1233" s="124" t="str">
        <f t="shared" si="216"/>
        <v/>
      </c>
      <c r="AG1233" s="101" t="str">
        <f t="shared" si="217"/>
        <v>4106 6001H - PPO Conc Overlay Clean After P</v>
      </c>
      <c r="AH1233" s="101" t="str">
        <f t="shared" si="218"/>
        <v>240122 - Juan Lopez</v>
      </c>
      <c r="AI1233" s="102" t="str">
        <f t="shared" si="219"/>
        <v>Juan Lopez's Crew</v>
      </c>
    </row>
    <row r="1234" spans="1:35" ht="15.75" x14ac:dyDescent="0.25">
      <c r="A1234" s="153">
        <v>603286</v>
      </c>
      <c r="B1234" s="153" t="s">
        <v>955</v>
      </c>
      <c r="C1234" s="153" t="s">
        <v>956</v>
      </c>
      <c r="D1234" s="153" t="s">
        <v>73</v>
      </c>
      <c r="E1234" s="153" t="s">
        <v>1009</v>
      </c>
      <c r="F1234" s="153" t="s">
        <v>1310</v>
      </c>
      <c r="G1234" s="153" t="s">
        <v>1311</v>
      </c>
      <c r="H1234" s="153" t="s">
        <v>558</v>
      </c>
      <c r="I1234" s="153">
        <v>4</v>
      </c>
      <c r="J1234" s="154">
        <v>45789</v>
      </c>
      <c r="K1234" s="153" t="s">
        <v>91</v>
      </c>
      <c r="L1234" s="153"/>
      <c r="M1234" s="153" t="s">
        <v>957</v>
      </c>
      <c r="N1234" s="153" t="s">
        <v>72</v>
      </c>
      <c r="O1234" s="153" t="s">
        <v>956</v>
      </c>
      <c r="P1234" s="153" t="s">
        <v>1312</v>
      </c>
      <c r="Q1234" s="153"/>
      <c r="R1234" s="153" t="s">
        <v>50</v>
      </c>
      <c r="S1234" s="153" t="s">
        <v>140</v>
      </c>
      <c r="T1234" s="153" t="s">
        <v>1682</v>
      </c>
      <c r="U1234" s="142"/>
      <c r="V1234" s="142"/>
      <c r="W1234" s="142"/>
      <c r="X1234" s="97" t="str">
        <f t="shared" si="209"/>
        <v>2023-032 - IH-345 BRIDGE REHABILITATION</v>
      </c>
      <c r="Y1234" s="97" t="str">
        <f>IFERROR(VLOOKUP($D1234,PM!$A:$H,2,FALSE),"")</f>
        <v>Eric Giebelhaus</v>
      </c>
      <c r="Z1234" s="98">
        <f t="shared" si="210"/>
        <v>45789</v>
      </c>
      <c r="AA1234" s="98" t="str">
        <f t="shared" si="211"/>
        <v>Monday</v>
      </c>
      <c r="AB1234" s="99" t="str">
        <f t="shared" si="212"/>
        <v>05/13/2025 6:37 AM</v>
      </c>
      <c r="AC1234" s="100">
        <f t="shared" si="213"/>
        <v>45790.550636574073</v>
      </c>
      <c r="AD1234" s="100" t="str">
        <f t="shared" si="214"/>
        <v>Approved On Time</v>
      </c>
      <c r="AE1234" s="101">
        <f t="shared" si="215"/>
        <v>4</v>
      </c>
      <c r="AF1234" s="124" t="str">
        <f t="shared" si="216"/>
        <v/>
      </c>
      <c r="AG1234" s="101" t="str">
        <f t="shared" si="217"/>
        <v>4106 6001A - PPO Perform Shotblasting 8 Loc</v>
      </c>
      <c r="AH1234" s="101" t="str">
        <f t="shared" si="218"/>
        <v>240122 - Juan Lopez</v>
      </c>
      <c r="AI1234" s="102" t="str">
        <f t="shared" si="219"/>
        <v>Juan Lopez's Crew</v>
      </c>
    </row>
    <row r="1235" spans="1:35" ht="15.75" x14ac:dyDescent="0.25">
      <c r="A1235" s="153">
        <v>603287</v>
      </c>
      <c r="B1235" s="153" t="s">
        <v>955</v>
      </c>
      <c r="C1235" s="153" t="s">
        <v>956</v>
      </c>
      <c r="D1235" s="153" t="s">
        <v>73</v>
      </c>
      <c r="E1235" s="153" t="s">
        <v>1009</v>
      </c>
      <c r="F1235" s="153" t="s">
        <v>1186</v>
      </c>
      <c r="G1235" s="153" t="s">
        <v>1193</v>
      </c>
      <c r="H1235" s="153" t="s">
        <v>558</v>
      </c>
      <c r="I1235" s="153">
        <v>4</v>
      </c>
      <c r="J1235" s="154">
        <v>45789</v>
      </c>
      <c r="K1235" s="153" t="s">
        <v>91</v>
      </c>
      <c r="L1235" s="153"/>
      <c r="M1235" s="153" t="s">
        <v>957</v>
      </c>
      <c r="N1235" s="153" t="s">
        <v>72</v>
      </c>
      <c r="O1235" s="153" t="s">
        <v>956</v>
      </c>
      <c r="P1235" s="153" t="s">
        <v>1312</v>
      </c>
      <c r="Q1235" s="153"/>
      <c r="R1235" s="153" t="s">
        <v>50</v>
      </c>
      <c r="S1235" s="153" t="s">
        <v>140</v>
      </c>
      <c r="T1235" s="153" t="s">
        <v>1683</v>
      </c>
      <c r="U1235" s="142"/>
      <c r="V1235" s="142"/>
      <c r="W1235" s="142"/>
      <c r="X1235" s="97" t="str">
        <f t="shared" si="209"/>
        <v>2023-032 - IH-345 BRIDGE REHABILITATION</v>
      </c>
      <c r="Y1235" s="97" t="str">
        <f>IFERROR(VLOOKUP($D1235,PM!$A:$H,2,FALSE),"")</f>
        <v>Eric Giebelhaus</v>
      </c>
      <c r="Z1235" s="98">
        <f t="shared" si="210"/>
        <v>45789</v>
      </c>
      <c r="AA1235" s="98" t="str">
        <f t="shared" si="211"/>
        <v>Monday</v>
      </c>
      <c r="AB1235" s="99" t="str">
        <f t="shared" si="212"/>
        <v>05/13/2025 6:37 AM</v>
      </c>
      <c r="AC1235" s="100">
        <f t="shared" si="213"/>
        <v>45790.550636574073</v>
      </c>
      <c r="AD1235" s="100" t="str">
        <f t="shared" si="214"/>
        <v>Approved On Time</v>
      </c>
      <c r="AE1235" s="101">
        <f t="shared" si="215"/>
        <v>4</v>
      </c>
      <c r="AF1235" s="124" t="str">
        <f t="shared" si="216"/>
        <v/>
      </c>
      <c r="AG1235" s="101" t="str">
        <f t="shared" si="217"/>
        <v>4106 6001D - PPO Conc Overlay Prep for Over</v>
      </c>
      <c r="AH1235" s="101" t="str">
        <f t="shared" si="218"/>
        <v>240122 - Juan Lopez</v>
      </c>
      <c r="AI1235" s="102" t="str">
        <f t="shared" si="219"/>
        <v>Juan Lopez's Crew</v>
      </c>
    </row>
    <row r="1236" spans="1:35" ht="15.75" x14ac:dyDescent="0.25">
      <c r="A1236" s="153">
        <v>603288</v>
      </c>
      <c r="B1236" s="153" t="s">
        <v>958</v>
      </c>
      <c r="C1236" s="153" t="s">
        <v>959</v>
      </c>
      <c r="D1236" s="153" t="s">
        <v>73</v>
      </c>
      <c r="E1236" s="153" t="s">
        <v>1009</v>
      </c>
      <c r="F1236" s="153" t="s">
        <v>1310</v>
      </c>
      <c r="G1236" s="153" t="s">
        <v>1311</v>
      </c>
      <c r="H1236" s="153" t="s">
        <v>558</v>
      </c>
      <c r="I1236" s="153">
        <v>6</v>
      </c>
      <c r="J1236" s="154">
        <v>45789</v>
      </c>
      <c r="K1236" s="153" t="s">
        <v>91</v>
      </c>
      <c r="L1236" s="153"/>
      <c r="M1236" s="153" t="s">
        <v>957</v>
      </c>
      <c r="N1236" s="153" t="s">
        <v>72</v>
      </c>
      <c r="O1236" s="153" t="s">
        <v>956</v>
      </c>
      <c r="P1236" s="153" t="s">
        <v>1312</v>
      </c>
      <c r="Q1236" s="153"/>
      <c r="R1236" s="153" t="s">
        <v>50</v>
      </c>
      <c r="S1236" s="153" t="s">
        <v>140</v>
      </c>
      <c r="T1236" s="153" t="s">
        <v>1688</v>
      </c>
      <c r="U1236" s="142"/>
      <c r="V1236" s="142"/>
      <c r="W1236" s="142"/>
      <c r="X1236" s="97" t="str">
        <f t="shared" si="209"/>
        <v>2023-032 - IH-345 BRIDGE REHABILITATION</v>
      </c>
      <c r="Y1236" s="97" t="str">
        <f>IFERROR(VLOOKUP($D1236,PM!$A:$H,2,FALSE),"")</f>
        <v>Eric Giebelhaus</v>
      </c>
      <c r="Z1236" s="98">
        <f t="shared" si="210"/>
        <v>45789</v>
      </c>
      <c r="AA1236" s="98" t="str">
        <f t="shared" si="211"/>
        <v>Monday</v>
      </c>
      <c r="AB1236" s="99" t="str">
        <f t="shared" si="212"/>
        <v>05/13/2025 6:37 AM</v>
      </c>
      <c r="AC1236" s="100">
        <f t="shared" si="213"/>
        <v>45790.550636574073</v>
      </c>
      <c r="AD1236" s="100" t="str">
        <f t="shared" si="214"/>
        <v>Approved On Time</v>
      </c>
      <c r="AE1236" s="101">
        <f t="shared" si="215"/>
        <v>6</v>
      </c>
      <c r="AF1236" s="124" t="str">
        <f t="shared" si="216"/>
        <v/>
      </c>
      <c r="AG1236" s="101" t="str">
        <f t="shared" si="217"/>
        <v>4106 6001A - PPO Perform Shotblasting 8 Loc</v>
      </c>
      <c r="AH1236" s="101" t="str">
        <f t="shared" si="218"/>
        <v>240763 - Brian M. Garza</v>
      </c>
      <c r="AI1236" s="102" t="str">
        <f t="shared" si="219"/>
        <v>Juan Lopez's Crew</v>
      </c>
    </row>
    <row r="1237" spans="1:35" ht="15.75" x14ac:dyDescent="0.25">
      <c r="A1237" s="153">
        <v>603289</v>
      </c>
      <c r="B1237" s="153" t="s">
        <v>958</v>
      </c>
      <c r="C1237" s="153" t="s">
        <v>959</v>
      </c>
      <c r="D1237" s="153" t="s">
        <v>73</v>
      </c>
      <c r="E1237" s="153" t="s">
        <v>1009</v>
      </c>
      <c r="F1237" s="153" t="s">
        <v>1186</v>
      </c>
      <c r="G1237" s="153" t="s">
        <v>1193</v>
      </c>
      <c r="H1237" s="153" t="s">
        <v>558</v>
      </c>
      <c r="I1237" s="153">
        <v>6</v>
      </c>
      <c r="J1237" s="154">
        <v>45789</v>
      </c>
      <c r="K1237" s="153" t="s">
        <v>91</v>
      </c>
      <c r="L1237" s="153"/>
      <c r="M1237" s="153" t="s">
        <v>957</v>
      </c>
      <c r="N1237" s="153" t="s">
        <v>72</v>
      </c>
      <c r="O1237" s="153" t="s">
        <v>956</v>
      </c>
      <c r="P1237" s="153" t="s">
        <v>1312</v>
      </c>
      <c r="Q1237" s="153"/>
      <c r="R1237" s="153" t="s">
        <v>50</v>
      </c>
      <c r="S1237" s="153" t="s">
        <v>140</v>
      </c>
      <c r="T1237" s="153" t="s">
        <v>1689</v>
      </c>
      <c r="U1237" s="142"/>
      <c r="V1237" s="142"/>
      <c r="W1237" s="142"/>
      <c r="X1237" s="97" t="str">
        <f t="shared" si="209"/>
        <v>2023-032 - IH-345 BRIDGE REHABILITATION</v>
      </c>
      <c r="Y1237" s="97" t="str">
        <f>IFERROR(VLOOKUP($D1237,PM!$A:$H,2,FALSE),"")</f>
        <v>Eric Giebelhaus</v>
      </c>
      <c r="Z1237" s="98">
        <f t="shared" si="210"/>
        <v>45789</v>
      </c>
      <c r="AA1237" s="98" t="str">
        <f t="shared" si="211"/>
        <v>Monday</v>
      </c>
      <c r="AB1237" s="99" t="str">
        <f t="shared" si="212"/>
        <v>05/13/2025 6:37 AM</v>
      </c>
      <c r="AC1237" s="100">
        <f t="shared" si="213"/>
        <v>45790.550636574073</v>
      </c>
      <c r="AD1237" s="100" t="str">
        <f t="shared" si="214"/>
        <v>Approved On Time</v>
      </c>
      <c r="AE1237" s="101">
        <f t="shared" si="215"/>
        <v>6</v>
      </c>
      <c r="AF1237" s="124" t="str">
        <f t="shared" si="216"/>
        <v/>
      </c>
      <c r="AG1237" s="101" t="str">
        <f t="shared" si="217"/>
        <v>4106 6001D - PPO Conc Overlay Prep for Over</v>
      </c>
      <c r="AH1237" s="101" t="str">
        <f t="shared" si="218"/>
        <v>240763 - Brian M. Garza</v>
      </c>
      <c r="AI1237" s="102" t="str">
        <f t="shared" si="219"/>
        <v>Juan Lopez's Crew</v>
      </c>
    </row>
    <row r="1238" spans="1:35" ht="15.75" x14ac:dyDescent="0.25">
      <c r="A1238" s="153">
        <v>603293</v>
      </c>
      <c r="B1238" s="153" t="s">
        <v>856</v>
      </c>
      <c r="C1238" s="153" t="s">
        <v>857</v>
      </c>
      <c r="D1238" s="153" t="s">
        <v>73</v>
      </c>
      <c r="E1238" s="153" t="s">
        <v>1009</v>
      </c>
      <c r="F1238" s="153" t="s">
        <v>1310</v>
      </c>
      <c r="G1238" s="153" t="s">
        <v>1311</v>
      </c>
      <c r="H1238" s="153" t="s">
        <v>558</v>
      </c>
      <c r="I1238" s="153">
        <v>6</v>
      </c>
      <c r="J1238" s="154">
        <v>45789</v>
      </c>
      <c r="K1238" s="153" t="s">
        <v>91</v>
      </c>
      <c r="L1238" s="153"/>
      <c r="M1238" s="153" t="s">
        <v>957</v>
      </c>
      <c r="N1238" s="153" t="s">
        <v>72</v>
      </c>
      <c r="O1238" s="153" t="s">
        <v>956</v>
      </c>
      <c r="P1238" s="153" t="s">
        <v>1312</v>
      </c>
      <c r="Q1238" s="153"/>
      <c r="R1238" s="153" t="s">
        <v>50</v>
      </c>
      <c r="S1238" s="153" t="s">
        <v>140</v>
      </c>
      <c r="T1238" s="153" t="s">
        <v>1684</v>
      </c>
      <c r="U1238" s="142"/>
      <c r="V1238" s="142"/>
      <c r="W1238" s="142"/>
      <c r="X1238" s="97" t="str">
        <f t="shared" si="209"/>
        <v>2023-032 - IH-345 BRIDGE REHABILITATION</v>
      </c>
      <c r="Y1238" s="97" t="str">
        <f>IFERROR(VLOOKUP($D1238,PM!$A:$H,2,FALSE),"")</f>
        <v>Eric Giebelhaus</v>
      </c>
      <c r="Z1238" s="98">
        <f t="shared" si="210"/>
        <v>45789</v>
      </c>
      <c r="AA1238" s="98" t="str">
        <f t="shared" si="211"/>
        <v>Monday</v>
      </c>
      <c r="AB1238" s="99" t="str">
        <f t="shared" si="212"/>
        <v>05/13/2025 6:37 AM</v>
      </c>
      <c r="AC1238" s="100">
        <f t="shared" si="213"/>
        <v>45790.550636574073</v>
      </c>
      <c r="AD1238" s="100" t="str">
        <f t="shared" si="214"/>
        <v>Approved On Time</v>
      </c>
      <c r="AE1238" s="101">
        <f t="shared" si="215"/>
        <v>6</v>
      </c>
      <c r="AF1238" s="124" t="str">
        <f t="shared" si="216"/>
        <v/>
      </c>
      <c r="AG1238" s="101" t="str">
        <f t="shared" si="217"/>
        <v>4106 6001A - PPO Perform Shotblasting 8 Loc</v>
      </c>
      <c r="AH1238" s="101" t="str">
        <f t="shared" si="218"/>
        <v>240718 - Abraham A. Casarez</v>
      </c>
      <c r="AI1238" s="102" t="str">
        <f t="shared" si="219"/>
        <v>Juan Lopez's Crew</v>
      </c>
    </row>
    <row r="1239" spans="1:35" ht="15.75" x14ac:dyDescent="0.25">
      <c r="A1239" s="153">
        <v>603294</v>
      </c>
      <c r="B1239" s="153" t="s">
        <v>856</v>
      </c>
      <c r="C1239" s="153" t="s">
        <v>857</v>
      </c>
      <c r="D1239" s="153" t="s">
        <v>73</v>
      </c>
      <c r="E1239" s="153" t="s">
        <v>1009</v>
      </c>
      <c r="F1239" s="153" t="s">
        <v>1186</v>
      </c>
      <c r="G1239" s="153" t="s">
        <v>1193</v>
      </c>
      <c r="H1239" s="153" t="s">
        <v>558</v>
      </c>
      <c r="I1239" s="153">
        <v>7</v>
      </c>
      <c r="J1239" s="154">
        <v>45789</v>
      </c>
      <c r="K1239" s="153" t="s">
        <v>91</v>
      </c>
      <c r="L1239" s="153"/>
      <c r="M1239" s="153" t="s">
        <v>957</v>
      </c>
      <c r="N1239" s="153" t="s">
        <v>72</v>
      </c>
      <c r="O1239" s="153" t="s">
        <v>956</v>
      </c>
      <c r="P1239" s="153" t="s">
        <v>1312</v>
      </c>
      <c r="Q1239" s="153"/>
      <c r="R1239" s="153" t="s">
        <v>50</v>
      </c>
      <c r="S1239" s="153" t="s">
        <v>140</v>
      </c>
      <c r="T1239" s="153" t="s">
        <v>1685</v>
      </c>
      <c r="U1239" s="142"/>
      <c r="V1239" s="142"/>
      <c r="W1239" s="142"/>
      <c r="X1239" s="97" t="str">
        <f t="shared" si="209"/>
        <v>2023-032 - IH-345 BRIDGE REHABILITATION</v>
      </c>
      <c r="Y1239" s="97" t="str">
        <f>IFERROR(VLOOKUP($D1239,PM!$A:$H,2,FALSE),"")</f>
        <v>Eric Giebelhaus</v>
      </c>
      <c r="Z1239" s="98">
        <f t="shared" si="210"/>
        <v>45789</v>
      </c>
      <c r="AA1239" s="98" t="str">
        <f t="shared" si="211"/>
        <v>Monday</v>
      </c>
      <c r="AB1239" s="99" t="str">
        <f t="shared" si="212"/>
        <v>05/13/2025 6:37 AM</v>
      </c>
      <c r="AC1239" s="100">
        <f t="shared" si="213"/>
        <v>45790.550636574073</v>
      </c>
      <c r="AD1239" s="100" t="str">
        <f t="shared" si="214"/>
        <v>Approved On Time</v>
      </c>
      <c r="AE1239" s="101">
        <f t="shared" si="215"/>
        <v>7</v>
      </c>
      <c r="AF1239" s="124" t="str">
        <f t="shared" si="216"/>
        <v/>
      </c>
      <c r="AG1239" s="101" t="str">
        <f t="shared" si="217"/>
        <v>4106 6001D - PPO Conc Overlay Prep for Over</v>
      </c>
      <c r="AH1239" s="101" t="str">
        <f t="shared" si="218"/>
        <v>240718 - Abraham A. Casarez</v>
      </c>
      <c r="AI1239" s="102" t="str">
        <f t="shared" si="219"/>
        <v>Juan Lopez's Crew</v>
      </c>
    </row>
    <row r="1240" spans="1:35" ht="15.75" x14ac:dyDescent="0.25">
      <c r="A1240" s="153">
        <v>604350</v>
      </c>
      <c r="B1240" s="153" t="s">
        <v>856</v>
      </c>
      <c r="C1240" s="153" t="s">
        <v>857</v>
      </c>
      <c r="D1240" s="153" t="s">
        <v>73</v>
      </c>
      <c r="E1240" s="153" t="s">
        <v>1009</v>
      </c>
      <c r="F1240" s="153" t="s">
        <v>2303</v>
      </c>
      <c r="G1240" s="153" t="s">
        <v>2304</v>
      </c>
      <c r="H1240" s="153" t="s">
        <v>558</v>
      </c>
      <c r="I1240" s="153">
        <v>4</v>
      </c>
      <c r="J1240" s="154">
        <v>45791</v>
      </c>
      <c r="K1240" s="153" t="s">
        <v>91</v>
      </c>
      <c r="L1240" s="153"/>
      <c r="M1240" s="153" t="s">
        <v>957</v>
      </c>
      <c r="N1240" s="153" t="s">
        <v>72</v>
      </c>
      <c r="O1240" s="153" t="s">
        <v>956</v>
      </c>
      <c r="P1240" s="153" t="s">
        <v>3126</v>
      </c>
      <c r="Q1240" s="153"/>
      <c r="R1240" s="153" t="s">
        <v>50</v>
      </c>
      <c r="S1240" s="153" t="s">
        <v>140</v>
      </c>
      <c r="T1240" s="153" t="s">
        <v>3357</v>
      </c>
      <c r="U1240" s="142"/>
      <c r="V1240" s="142"/>
      <c r="W1240" s="142"/>
      <c r="X1240" s="97" t="str">
        <f t="shared" si="209"/>
        <v>2023-032 - IH-345 BRIDGE REHABILITATION</v>
      </c>
      <c r="Y1240" s="97" t="str">
        <f>IFERROR(VLOOKUP($D1240,PM!$A:$H,2,FALSE),"")</f>
        <v>Eric Giebelhaus</v>
      </c>
      <c r="Z1240" s="98">
        <f t="shared" si="210"/>
        <v>45791</v>
      </c>
      <c r="AA1240" s="98" t="str">
        <f t="shared" si="211"/>
        <v>Wednesday</v>
      </c>
      <c r="AB1240" s="99" t="str">
        <f t="shared" si="212"/>
        <v>05/15/2025 1:08 PM</v>
      </c>
      <c r="AC1240" s="100">
        <f t="shared" si="213"/>
        <v>45793.533854166664</v>
      </c>
      <c r="AD1240" s="100" t="str">
        <f t="shared" si="214"/>
        <v>Approved On Time</v>
      </c>
      <c r="AE1240" s="101">
        <f t="shared" si="215"/>
        <v>4</v>
      </c>
      <c r="AF1240" s="124" t="str">
        <f t="shared" si="216"/>
        <v/>
      </c>
      <c r="AG1240" s="101" t="str">
        <f t="shared" si="217"/>
        <v>429 6004A - PT DECK REP Chip Clean Areas 4</v>
      </c>
      <c r="AH1240" s="101" t="str">
        <f t="shared" si="218"/>
        <v>240718 - Abraham A. Casarez</v>
      </c>
      <c r="AI1240" s="102" t="str">
        <f t="shared" si="219"/>
        <v>Juan Lopez's Crew</v>
      </c>
    </row>
    <row r="1241" spans="1:35" ht="15.75" x14ac:dyDescent="0.25">
      <c r="A1241" s="153">
        <v>604351</v>
      </c>
      <c r="B1241" s="153" t="s">
        <v>856</v>
      </c>
      <c r="C1241" s="153" t="s">
        <v>857</v>
      </c>
      <c r="D1241" s="153" t="s">
        <v>73</v>
      </c>
      <c r="E1241" s="153" t="s">
        <v>1009</v>
      </c>
      <c r="F1241" s="153" t="s">
        <v>3127</v>
      </c>
      <c r="G1241" s="153" t="s">
        <v>3128</v>
      </c>
      <c r="H1241" s="153" t="s">
        <v>558</v>
      </c>
      <c r="I1241" s="153">
        <v>4</v>
      </c>
      <c r="J1241" s="154">
        <v>45791</v>
      </c>
      <c r="K1241" s="153" t="s">
        <v>91</v>
      </c>
      <c r="L1241" s="153"/>
      <c r="M1241" s="153" t="s">
        <v>957</v>
      </c>
      <c r="N1241" s="153" t="s">
        <v>72</v>
      </c>
      <c r="O1241" s="153" t="s">
        <v>956</v>
      </c>
      <c r="P1241" s="153" t="s">
        <v>3126</v>
      </c>
      <c r="Q1241" s="153"/>
      <c r="R1241" s="153" t="s">
        <v>50</v>
      </c>
      <c r="S1241" s="153" t="s">
        <v>140</v>
      </c>
      <c r="T1241" s="153" t="s">
        <v>3358</v>
      </c>
      <c r="U1241" s="142"/>
      <c r="V1241" s="142"/>
      <c r="W1241" s="142"/>
      <c r="X1241" s="97" t="str">
        <f t="shared" si="209"/>
        <v>2023-032 - IH-345 BRIDGE REHABILITATION</v>
      </c>
      <c r="Y1241" s="97" t="str">
        <f>IFERROR(VLOOKUP($D1241,PM!$A:$H,2,FALSE),"")</f>
        <v>Eric Giebelhaus</v>
      </c>
      <c r="Z1241" s="98">
        <f t="shared" si="210"/>
        <v>45791</v>
      </c>
      <c r="AA1241" s="98" t="str">
        <f t="shared" si="211"/>
        <v>Wednesday</v>
      </c>
      <c r="AB1241" s="99" t="str">
        <f t="shared" si="212"/>
        <v>05/15/2025 1:08 PM</v>
      </c>
      <c r="AC1241" s="100">
        <f t="shared" si="213"/>
        <v>45793.533854166664</v>
      </c>
      <c r="AD1241" s="100" t="str">
        <f t="shared" si="214"/>
        <v>Approved On Time</v>
      </c>
      <c r="AE1241" s="101">
        <f t="shared" si="215"/>
        <v>4</v>
      </c>
      <c r="AF1241" s="124" t="str">
        <f t="shared" si="216"/>
        <v/>
      </c>
      <c r="AG1241" s="101" t="str">
        <f t="shared" si="217"/>
        <v>429 6004B - PT DECK REP 4 deep 22 Pours</v>
      </c>
      <c r="AH1241" s="101" t="str">
        <f t="shared" si="218"/>
        <v>240718 - Abraham A. Casarez</v>
      </c>
      <c r="AI1241" s="102" t="str">
        <f t="shared" si="219"/>
        <v>Juan Lopez's Crew</v>
      </c>
    </row>
    <row r="1242" spans="1:35" ht="15.75" x14ac:dyDescent="0.25">
      <c r="A1242" s="153">
        <v>604352</v>
      </c>
      <c r="B1242" s="153" t="s">
        <v>856</v>
      </c>
      <c r="C1242" s="153" t="s">
        <v>857</v>
      </c>
      <c r="D1242" s="153" t="s">
        <v>73</v>
      </c>
      <c r="E1242" s="153" t="s">
        <v>1009</v>
      </c>
      <c r="F1242" s="153" t="s">
        <v>1635</v>
      </c>
      <c r="G1242" s="153" t="s">
        <v>1636</v>
      </c>
      <c r="H1242" s="153" t="s">
        <v>558</v>
      </c>
      <c r="I1242" s="153">
        <v>2.5</v>
      </c>
      <c r="J1242" s="154">
        <v>45791</v>
      </c>
      <c r="K1242" s="153" t="s">
        <v>91</v>
      </c>
      <c r="L1242" s="153"/>
      <c r="M1242" s="153" t="s">
        <v>957</v>
      </c>
      <c r="N1242" s="153" t="s">
        <v>72</v>
      </c>
      <c r="O1242" s="153" t="s">
        <v>956</v>
      </c>
      <c r="P1242" s="153" t="s">
        <v>3126</v>
      </c>
      <c r="Q1242" s="153"/>
      <c r="R1242" s="153" t="s">
        <v>50</v>
      </c>
      <c r="S1242" s="153" t="s">
        <v>140</v>
      </c>
      <c r="T1242" s="153" t="s">
        <v>3354</v>
      </c>
      <c r="U1242" s="142"/>
      <c r="V1242" s="142"/>
      <c r="W1242" s="142"/>
      <c r="X1242" s="97" t="str">
        <f t="shared" si="209"/>
        <v>2023-032 - IH-345 BRIDGE REHABILITATION</v>
      </c>
      <c r="Y1242" s="97" t="str">
        <f>IFERROR(VLOOKUP($D1242,PM!$A:$H,2,FALSE),"")</f>
        <v>Eric Giebelhaus</v>
      </c>
      <c r="Z1242" s="98">
        <f t="shared" si="210"/>
        <v>45791</v>
      </c>
      <c r="AA1242" s="98" t="str">
        <f t="shared" si="211"/>
        <v>Wednesday</v>
      </c>
      <c r="AB1242" s="99" t="str">
        <f t="shared" si="212"/>
        <v>05/15/2025 1:08 PM</v>
      </c>
      <c r="AC1242" s="100">
        <f t="shared" si="213"/>
        <v>45793.533854166664</v>
      </c>
      <c r="AD1242" s="100" t="str">
        <f t="shared" si="214"/>
        <v>Approved On Time</v>
      </c>
      <c r="AE1242" s="101">
        <f t="shared" si="215"/>
        <v>2.5</v>
      </c>
      <c r="AF1242" s="124" t="str">
        <f t="shared" si="216"/>
        <v/>
      </c>
      <c r="AG1242" s="101" t="str">
        <f t="shared" si="217"/>
        <v>4106 6001H - PPO Conc Overlay Clean After P</v>
      </c>
      <c r="AH1242" s="101" t="str">
        <f t="shared" si="218"/>
        <v>240718 - Abraham A. Casarez</v>
      </c>
      <c r="AI1242" s="102" t="str">
        <f t="shared" si="219"/>
        <v>Juan Lopez's Crew</v>
      </c>
    </row>
    <row r="1243" spans="1:35" ht="15.75" x14ac:dyDescent="0.25">
      <c r="A1243" s="153">
        <v>604341</v>
      </c>
      <c r="B1243" s="153" t="s">
        <v>989</v>
      </c>
      <c r="C1243" s="153" t="s">
        <v>990</v>
      </c>
      <c r="D1243" s="153" t="s">
        <v>73</v>
      </c>
      <c r="E1243" s="153" t="s">
        <v>1009</v>
      </c>
      <c r="F1243" s="153" t="s">
        <v>2303</v>
      </c>
      <c r="G1243" s="153" t="s">
        <v>2304</v>
      </c>
      <c r="H1243" s="153" t="s">
        <v>558</v>
      </c>
      <c r="I1243" s="153">
        <v>4</v>
      </c>
      <c r="J1243" s="154">
        <v>45791</v>
      </c>
      <c r="K1243" s="153" t="s">
        <v>91</v>
      </c>
      <c r="L1243" s="153"/>
      <c r="M1243" s="153" t="s">
        <v>957</v>
      </c>
      <c r="N1243" s="153" t="s">
        <v>72</v>
      </c>
      <c r="O1243" s="153" t="s">
        <v>956</v>
      </c>
      <c r="P1243" s="153" t="s">
        <v>3130</v>
      </c>
      <c r="Q1243" s="153"/>
      <c r="R1243" s="153" t="s">
        <v>50</v>
      </c>
      <c r="S1243" s="153" t="s">
        <v>140</v>
      </c>
      <c r="T1243" s="153" t="s">
        <v>3367</v>
      </c>
      <c r="U1243" s="142"/>
      <c r="V1243" s="142"/>
      <c r="W1243" s="142"/>
      <c r="X1243" s="97" t="str">
        <f t="shared" si="209"/>
        <v>2023-032 - IH-345 BRIDGE REHABILITATION</v>
      </c>
      <c r="Y1243" s="97" t="str">
        <f>IFERROR(VLOOKUP($D1243,PM!$A:$H,2,FALSE),"")</f>
        <v>Eric Giebelhaus</v>
      </c>
      <c r="Z1243" s="98">
        <f t="shared" si="210"/>
        <v>45791</v>
      </c>
      <c r="AA1243" s="98" t="str">
        <f t="shared" si="211"/>
        <v>Wednesday</v>
      </c>
      <c r="AB1243" s="99" t="str">
        <f t="shared" si="212"/>
        <v>05/15/2025 1:07 PM</v>
      </c>
      <c r="AC1243" s="100">
        <f t="shared" si="213"/>
        <v>45793.533854166664</v>
      </c>
      <c r="AD1243" s="100" t="str">
        <f t="shared" si="214"/>
        <v>Approved On Time</v>
      </c>
      <c r="AE1243" s="101">
        <f t="shared" si="215"/>
        <v>4</v>
      </c>
      <c r="AF1243" s="124" t="str">
        <f t="shared" si="216"/>
        <v/>
      </c>
      <c r="AG1243" s="101" t="str">
        <f t="shared" si="217"/>
        <v>429 6004A - PT DECK REP Chip Clean Areas 4</v>
      </c>
      <c r="AH1243" s="101" t="str">
        <f t="shared" si="218"/>
        <v>240015 - Mauro Salinas</v>
      </c>
      <c r="AI1243" s="102" t="str">
        <f t="shared" si="219"/>
        <v>Juan Lopez's Crew</v>
      </c>
    </row>
    <row r="1244" spans="1:35" ht="15.75" x14ac:dyDescent="0.25">
      <c r="A1244" s="153">
        <v>604342</v>
      </c>
      <c r="B1244" s="153" t="s">
        <v>989</v>
      </c>
      <c r="C1244" s="153" t="s">
        <v>990</v>
      </c>
      <c r="D1244" s="153" t="s">
        <v>73</v>
      </c>
      <c r="E1244" s="153" t="s">
        <v>1009</v>
      </c>
      <c r="F1244" s="153" t="s">
        <v>3127</v>
      </c>
      <c r="G1244" s="153" t="s">
        <v>3128</v>
      </c>
      <c r="H1244" s="153" t="s">
        <v>558</v>
      </c>
      <c r="I1244" s="153">
        <v>4</v>
      </c>
      <c r="J1244" s="154">
        <v>45791</v>
      </c>
      <c r="K1244" s="153" t="s">
        <v>91</v>
      </c>
      <c r="L1244" s="153"/>
      <c r="M1244" s="153" t="s">
        <v>957</v>
      </c>
      <c r="N1244" s="153" t="s">
        <v>72</v>
      </c>
      <c r="O1244" s="153" t="s">
        <v>956</v>
      </c>
      <c r="P1244" s="153" t="s">
        <v>3130</v>
      </c>
      <c r="Q1244" s="153"/>
      <c r="R1244" s="153" t="s">
        <v>50</v>
      </c>
      <c r="S1244" s="153" t="s">
        <v>140</v>
      </c>
      <c r="T1244" s="153" t="s">
        <v>3368</v>
      </c>
      <c r="U1244" s="142"/>
      <c r="V1244" s="142"/>
      <c r="W1244" s="142"/>
      <c r="X1244" s="97" t="str">
        <f t="shared" si="209"/>
        <v>2023-032 - IH-345 BRIDGE REHABILITATION</v>
      </c>
      <c r="Y1244" s="97" t="str">
        <f>IFERROR(VLOOKUP($D1244,PM!$A:$H,2,FALSE),"")</f>
        <v>Eric Giebelhaus</v>
      </c>
      <c r="Z1244" s="98">
        <f t="shared" si="210"/>
        <v>45791</v>
      </c>
      <c r="AA1244" s="98" t="str">
        <f t="shared" si="211"/>
        <v>Wednesday</v>
      </c>
      <c r="AB1244" s="99" t="str">
        <f t="shared" si="212"/>
        <v>05/15/2025 1:07 PM</v>
      </c>
      <c r="AC1244" s="100">
        <f t="shared" si="213"/>
        <v>45793.533854166664</v>
      </c>
      <c r="AD1244" s="100" t="str">
        <f t="shared" si="214"/>
        <v>Approved On Time</v>
      </c>
      <c r="AE1244" s="101">
        <f t="shared" si="215"/>
        <v>4</v>
      </c>
      <c r="AF1244" s="124" t="str">
        <f t="shared" si="216"/>
        <v/>
      </c>
      <c r="AG1244" s="101" t="str">
        <f t="shared" si="217"/>
        <v>429 6004B - PT DECK REP 4 deep 22 Pours</v>
      </c>
      <c r="AH1244" s="101" t="str">
        <f t="shared" si="218"/>
        <v>240015 - Mauro Salinas</v>
      </c>
      <c r="AI1244" s="102" t="str">
        <f t="shared" si="219"/>
        <v>Juan Lopez's Crew</v>
      </c>
    </row>
    <row r="1245" spans="1:35" ht="15.75" x14ac:dyDescent="0.25">
      <c r="A1245" s="153">
        <v>604343</v>
      </c>
      <c r="B1245" s="153" t="s">
        <v>989</v>
      </c>
      <c r="C1245" s="153" t="s">
        <v>990</v>
      </c>
      <c r="D1245" s="153" t="s">
        <v>73</v>
      </c>
      <c r="E1245" s="153" t="s">
        <v>1009</v>
      </c>
      <c r="F1245" s="153" t="s">
        <v>1635</v>
      </c>
      <c r="G1245" s="153" t="s">
        <v>1636</v>
      </c>
      <c r="H1245" s="153" t="s">
        <v>558</v>
      </c>
      <c r="I1245" s="153">
        <v>2.5</v>
      </c>
      <c r="J1245" s="154">
        <v>45791</v>
      </c>
      <c r="K1245" s="153" t="s">
        <v>91</v>
      </c>
      <c r="L1245" s="153"/>
      <c r="M1245" s="153" t="s">
        <v>957</v>
      </c>
      <c r="N1245" s="153" t="s">
        <v>72</v>
      </c>
      <c r="O1245" s="153" t="s">
        <v>956</v>
      </c>
      <c r="P1245" s="153" t="s">
        <v>3130</v>
      </c>
      <c r="Q1245" s="153"/>
      <c r="R1245" s="153" t="s">
        <v>50</v>
      </c>
      <c r="S1245" s="153" t="s">
        <v>140</v>
      </c>
      <c r="T1245" s="153" t="s">
        <v>3369</v>
      </c>
      <c r="U1245" s="142"/>
      <c r="V1245" s="142"/>
      <c r="W1245" s="142"/>
      <c r="X1245" s="97" t="str">
        <f t="shared" si="209"/>
        <v>2023-032 - IH-345 BRIDGE REHABILITATION</v>
      </c>
      <c r="Y1245" s="97" t="str">
        <f>IFERROR(VLOOKUP($D1245,PM!$A:$H,2,FALSE),"")</f>
        <v>Eric Giebelhaus</v>
      </c>
      <c r="Z1245" s="98">
        <f t="shared" si="210"/>
        <v>45791</v>
      </c>
      <c r="AA1245" s="98" t="str">
        <f t="shared" si="211"/>
        <v>Wednesday</v>
      </c>
      <c r="AB1245" s="99" t="str">
        <f t="shared" si="212"/>
        <v>05/15/2025 1:07 PM</v>
      </c>
      <c r="AC1245" s="100">
        <f t="shared" si="213"/>
        <v>45793.533854166664</v>
      </c>
      <c r="AD1245" s="100" t="str">
        <f t="shared" si="214"/>
        <v>Approved On Time</v>
      </c>
      <c r="AE1245" s="101">
        <f t="shared" si="215"/>
        <v>2.5</v>
      </c>
      <c r="AF1245" s="124" t="str">
        <f t="shared" si="216"/>
        <v/>
      </c>
      <c r="AG1245" s="101" t="str">
        <f t="shared" si="217"/>
        <v>4106 6001H - PPO Conc Overlay Clean After P</v>
      </c>
      <c r="AH1245" s="101" t="str">
        <f t="shared" si="218"/>
        <v>240015 - Mauro Salinas</v>
      </c>
      <c r="AI1245" s="102" t="str">
        <f t="shared" si="219"/>
        <v>Juan Lopez's Crew</v>
      </c>
    </row>
    <row r="1246" spans="1:35" ht="15.75" x14ac:dyDescent="0.25">
      <c r="A1246" s="153">
        <v>603282</v>
      </c>
      <c r="B1246" s="153" t="s">
        <v>989</v>
      </c>
      <c r="C1246" s="153" t="s">
        <v>990</v>
      </c>
      <c r="D1246" s="153" t="s">
        <v>73</v>
      </c>
      <c r="E1246" s="153" t="s">
        <v>1009</v>
      </c>
      <c r="F1246" s="153" t="s">
        <v>1310</v>
      </c>
      <c r="G1246" s="153" t="s">
        <v>1311</v>
      </c>
      <c r="H1246" s="153" t="s">
        <v>558</v>
      </c>
      <c r="I1246" s="153">
        <v>6</v>
      </c>
      <c r="J1246" s="154">
        <v>45789</v>
      </c>
      <c r="K1246" s="153" t="s">
        <v>91</v>
      </c>
      <c r="L1246" s="153"/>
      <c r="M1246" s="153" t="s">
        <v>957</v>
      </c>
      <c r="N1246" s="153" t="s">
        <v>72</v>
      </c>
      <c r="O1246" s="153" t="s">
        <v>956</v>
      </c>
      <c r="P1246" s="153" t="s">
        <v>1313</v>
      </c>
      <c r="Q1246" s="153"/>
      <c r="R1246" s="153" t="s">
        <v>50</v>
      </c>
      <c r="S1246" s="153" t="s">
        <v>140</v>
      </c>
      <c r="T1246" s="153" t="s">
        <v>1690</v>
      </c>
      <c r="U1246" s="142"/>
      <c r="V1246" s="142"/>
      <c r="W1246" s="142"/>
      <c r="X1246" s="97" t="str">
        <f t="shared" si="209"/>
        <v>2023-032 - IH-345 BRIDGE REHABILITATION</v>
      </c>
      <c r="Y1246" s="97" t="str">
        <f>IFERROR(VLOOKUP($D1246,PM!$A:$H,2,FALSE),"")</f>
        <v>Eric Giebelhaus</v>
      </c>
      <c r="Z1246" s="98">
        <f t="shared" si="210"/>
        <v>45789</v>
      </c>
      <c r="AA1246" s="98" t="str">
        <f t="shared" si="211"/>
        <v>Monday</v>
      </c>
      <c r="AB1246" s="99" t="str">
        <f t="shared" si="212"/>
        <v>05/13/2025 6:36 AM</v>
      </c>
      <c r="AC1246" s="100">
        <f t="shared" si="213"/>
        <v>45790.550636574073</v>
      </c>
      <c r="AD1246" s="100" t="str">
        <f t="shared" si="214"/>
        <v>Approved On Time</v>
      </c>
      <c r="AE1246" s="101">
        <f t="shared" si="215"/>
        <v>6</v>
      </c>
      <c r="AF1246" s="124" t="str">
        <f t="shared" si="216"/>
        <v/>
      </c>
      <c r="AG1246" s="101" t="str">
        <f t="shared" si="217"/>
        <v>4106 6001A - PPO Perform Shotblasting 8 Loc</v>
      </c>
      <c r="AH1246" s="101" t="str">
        <f t="shared" si="218"/>
        <v>240015 - Mauro Salinas</v>
      </c>
      <c r="AI1246" s="102" t="str">
        <f t="shared" si="219"/>
        <v>Juan Lopez's Crew</v>
      </c>
    </row>
    <row r="1247" spans="1:35" ht="15.75" x14ac:dyDescent="0.25">
      <c r="A1247" s="153">
        <v>603283</v>
      </c>
      <c r="B1247" s="153" t="s">
        <v>989</v>
      </c>
      <c r="C1247" s="153" t="s">
        <v>990</v>
      </c>
      <c r="D1247" s="153" t="s">
        <v>73</v>
      </c>
      <c r="E1247" s="153" t="s">
        <v>1009</v>
      </c>
      <c r="F1247" s="153" t="s">
        <v>1186</v>
      </c>
      <c r="G1247" s="153" t="s">
        <v>1193</v>
      </c>
      <c r="H1247" s="153" t="s">
        <v>558</v>
      </c>
      <c r="I1247" s="153">
        <v>6</v>
      </c>
      <c r="J1247" s="154">
        <v>45789</v>
      </c>
      <c r="K1247" s="153" t="s">
        <v>91</v>
      </c>
      <c r="L1247" s="153"/>
      <c r="M1247" s="153" t="s">
        <v>957</v>
      </c>
      <c r="N1247" s="153" t="s">
        <v>72</v>
      </c>
      <c r="O1247" s="153" t="s">
        <v>956</v>
      </c>
      <c r="P1247" s="153" t="s">
        <v>1313</v>
      </c>
      <c r="Q1247" s="153"/>
      <c r="R1247" s="153" t="s">
        <v>50</v>
      </c>
      <c r="S1247" s="153" t="s">
        <v>140</v>
      </c>
      <c r="T1247" s="153" t="s">
        <v>1691</v>
      </c>
      <c r="U1247" s="142"/>
      <c r="V1247" s="142"/>
      <c r="W1247" s="142"/>
      <c r="X1247" s="97" t="str">
        <f t="shared" si="209"/>
        <v>2023-032 - IH-345 BRIDGE REHABILITATION</v>
      </c>
      <c r="Y1247" s="97" t="str">
        <f>IFERROR(VLOOKUP($D1247,PM!$A:$H,2,FALSE),"")</f>
        <v>Eric Giebelhaus</v>
      </c>
      <c r="Z1247" s="98">
        <f t="shared" si="210"/>
        <v>45789</v>
      </c>
      <c r="AA1247" s="98" t="str">
        <f t="shared" si="211"/>
        <v>Monday</v>
      </c>
      <c r="AB1247" s="99" t="str">
        <f t="shared" si="212"/>
        <v>05/13/2025 6:36 AM</v>
      </c>
      <c r="AC1247" s="100">
        <f t="shared" si="213"/>
        <v>45790.550636574073</v>
      </c>
      <c r="AD1247" s="100" t="str">
        <f t="shared" si="214"/>
        <v>Approved On Time</v>
      </c>
      <c r="AE1247" s="101">
        <f t="shared" si="215"/>
        <v>6</v>
      </c>
      <c r="AF1247" s="124" t="str">
        <f t="shared" si="216"/>
        <v/>
      </c>
      <c r="AG1247" s="101" t="str">
        <f t="shared" si="217"/>
        <v>4106 6001D - PPO Conc Overlay Prep for Over</v>
      </c>
      <c r="AH1247" s="101" t="str">
        <f t="shared" si="218"/>
        <v>240015 - Mauro Salinas</v>
      </c>
      <c r="AI1247" s="102" t="str">
        <f t="shared" si="219"/>
        <v>Juan Lopez's Crew</v>
      </c>
    </row>
    <row r="1248" spans="1:35" ht="15.75" x14ac:dyDescent="0.25">
      <c r="A1248" s="153">
        <v>602424</v>
      </c>
      <c r="B1248" s="153" t="s">
        <v>989</v>
      </c>
      <c r="C1248" s="153" t="s">
        <v>990</v>
      </c>
      <c r="D1248" s="153" t="s">
        <v>138</v>
      </c>
      <c r="E1248" s="153" t="s">
        <v>139</v>
      </c>
      <c r="F1248" s="153" t="s">
        <v>1348</v>
      </c>
      <c r="G1248" s="153" t="s">
        <v>1349</v>
      </c>
      <c r="H1248" s="153" t="s">
        <v>558</v>
      </c>
      <c r="I1248" s="153">
        <v>6</v>
      </c>
      <c r="J1248" s="154">
        <v>45788</v>
      </c>
      <c r="K1248" s="153" t="s">
        <v>91</v>
      </c>
      <c r="L1248" s="153"/>
      <c r="M1248" s="153" t="s">
        <v>957</v>
      </c>
      <c r="N1248" s="153" t="s">
        <v>72</v>
      </c>
      <c r="O1248" s="153" t="s">
        <v>956</v>
      </c>
      <c r="P1248" s="153" t="s">
        <v>1206</v>
      </c>
      <c r="Q1248" s="153"/>
      <c r="R1248" s="153" t="s">
        <v>50</v>
      </c>
      <c r="S1248" s="153" t="s">
        <v>140</v>
      </c>
      <c r="T1248" s="153" t="s">
        <v>1438</v>
      </c>
      <c r="U1248" s="142"/>
      <c r="V1248" s="142"/>
      <c r="W1248" s="142"/>
      <c r="X1248" s="97" t="str">
        <f t="shared" si="209"/>
        <v>2023-034 - Dallas IH 45 Bridge Maintenanc</v>
      </c>
      <c r="Y1248" s="97" t="str">
        <f>IFERROR(VLOOKUP($D1248,PM!$A:$H,2,FALSE),"")</f>
        <v>Eric Giebelhaus</v>
      </c>
      <c r="Z1248" s="98">
        <f t="shared" si="210"/>
        <v>45788</v>
      </c>
      <c r="AA1248" s="98" t="str">
        <f t="shared" si="211"/>
        <v>Sunday</v>
      </c>
      <c r="AB1248" s="99" t="str">
        <f t="shared" si="212"/>
        <v>05/11/2025 7:59 PM</v>
      </c>
      <c r="AC1248" s="100">
        <f t="shared" si="213"/>
        <v>45789.579247685186</v>
      </c>
      <c r="AD1248" s="100" t="str">
        <f t="shared" si="214"/>
        <v>Approved On Time</v>
      </c>
      <c r="AE1248" s="101">
        <f t="shared" si="215"/>
        <v>6</v>
      </c>
      <c r="AF1248" s="124" t="str">
        <f t="shared" si="216"/>
        <v/>
      </c>
      <c r="AG1248" s="101" t="str">
        <f t="shared" si="217"/>
        <v>483 6021C - HYRDO Clean Tanks</v>
      </c>
      <c r="AH1248" s="101" t="str">
        <f t="shared" si="218"/>
        <v>240015 - Mauro Salinas</v>
      </c>
      <c r="AI1248" s="102" t="str">
        <f t="shared" si="219"/>
        <v>Juan Lopez's Crew</v>
      </c>
    </row>
    <row r="1249" spans="1:35" ht="15.75" x14ac:dyDescent="0.25">
      <c r="A1249" s="153">
        <v>602390</v>
      </c>
      <c r="B1249" s="153" t="s">
        <v>989</v>
      </c>
      <c r="C1249" s="153" t="s">
        <v>990</v>
      </c>
      <c r="D1249" s="153" t="s">
        <v>138</v>
      </c>
      <c r="E1249" s="153" t="s">
        <v>139</v>
      </c>
      <c r="F1249" s="153" t="s">
        <v>1168</v>
      </c>
      <c r="G1249" s="153" t="s">
        <v>1169</v>
      </c>
      <c r="H1249" s="153" t="s">
        <v>558</v>
      </c>
      <c r="I1249" s="153">
        <v>6</v>
      </c>
      <c r="J1249" s="154">
        <v>45788</v>
      </c>
      <c r="K1249" s="153" t="s">
        <v>91</v>
      </c>
      <c r="L1249" s="153"/>
      <c r="M1249" s="153" t="s">
        <v>957</v>
      </c>
      <c r="N1249" s="153" t="s">
        <v>72</v>
      </c>
      <c r="O1249" s="153" t="s">
        <v>956</v>
      </c>
      <c r="P1249" s="153" t="s">
        <v>1183</v>
      </c>
      <c r="Q1249" s="153"/>
      <c r="R1249" s="153" t="s">
        <v>50</v>
      </c>
      <c r="S1249" s="153" t="s">
        <v>140</v>
      </c>
      <c r="T1249" s="153" t="s">
        <v>1437</v>
      </c>
      <c r="U1249" s="142"/>
      <c r="V1249" s="142"/>
      <c r="W1249" s="142"/>
      <c r="X1249" s="97" t="str">
        <f t="shared" si="209"/>
        <v>2023-034 - Dallas IH 45 Bridge Maintenanc</v>
      </c>
      <c r="Y1249" s="97" t="str">
        <f>IFERROR(VLOOKUP($D1249,PM!$A:$H,2,FALSE),"")</f>
        <v>Eric Giebelhaus</v>
      </c>
      <c r="Z1249" s="98">
        <f t="shared" si="210"/>
        <v>45788</v>
      </c>
      <c r="AA1249" s="98" t="str">
        <f t="shared" si="211"/>
        <v>Sunday</v>
      </c>
      <c r="AB1249" s="99" t="str">
        <f t="shared" si="212"/>
        <v>05/11/2025 6:58 PM</v>
      </c>
      <c r="AC1249" s="100">
        <f t="shared" si="213"/>
        <v>45789.579247685186</v>
      </c>
      <c r="AD1249" s="100" t="str">
        <f t="shared" si="214"/>
        <v>Approved On Time</v>
      </c>
      <c r="AE1249" s="101">
        <f t="shared" si="215"/>
        <v>6</v>
      </c>
      <c r="AF1249" s="124" t="str">
        <f t="shared" si="216"/>
        <v/>
      </c>
      <c r="AG1249" s="101" t="str">
        <f t="shared" si="217"/>
        <v>439 6017G - CO Pour</v>
      </c>
      <c r="AH1249" s="101" t="str">
        <f t="shared" si="218"/>
        <v>240015 - Mauro Salinas</v>
      </c>
      <c r="AI1249" s="102" t="str">
        <f t="shared" si="219"/>
        <v>Juan Lopez's Crew</v>
      </c>
    </row>
    <row r="1250" spans="1:35" ht="15.75" x14ac:dyDescent="0.25">
      <c r="A1250" s="153">
        <v>604344</v>
      </c>
      <c r="B1250" s="153" t="s">
        <v>1132</v>
      </c>
      <c r="C1250" s="153" t="s">
        <v>1133</v>
      </c>
      <c r="D1250" s="153" t="s">
        <v>73</v>
      </c>
      <c r="E1250" s="153" t="s">
        <v>1009</v>
      </c>
      <c r="F1250" s="153" t="s">
        <v>2303</v>
      </c>
      <c r="G1250" s="153" t="s">
        <v>2304</v>
      </c>
      <c r="H1250" s="153" t="s">
        <v>558</v>
      </c>
      <c r="I1250" s="153">
        <v>4</v>
      </c>
      <c r="J1250" s="154">
        <v>45791</v>
      </c>
      <c r="K1250" s="153" t="s">
        <v>91</v>
      </c>
      <c r="L1250" s="153"/>
      <c r="M1250" s="153" t="s">
        <v>957</v>
      </c>
      <c r="N1250" s="153" t="s">
        <v>72</v>
      </c>
      <c r="O1250" s="153" t="s">
        <v>956</v>
      </c>
      <c r="P1250" s="153" t="s">
        <v>3130</v>
      </c>
      <c r="Q1250" s="153"/>
      <c r="R1250" s="153" t="s">
        <v>50</v>
      </c>
      <c r="S1250" s="153" t="s">
        <v>140</v>
      </c>
      <c r="T1250" s="153" t="s">
        <v>3370</v>
      </c>
      <c r="U1250" s="142"/>
      <c r="V1250" s="142"/>
      <c r="W1250" s="142"/>
      <c r="X1250" s="97" t="str">
        <f t="shared" si="209"/>
        <v>2023-032 - IH-345 BRIDGE REHABILITATION</v>
      </c>
      <c r="Y1250" s="97" t="str">
        <f>IFERROR(VLOOKUP($D1250,PM!$A:$H,2,FALSE),"")</f>
        <v>Eric Giebelhaus</v>
      </c>
      <c r="Z1250" s="98">
        <f t="shared" si="210"/>
        <v>45791</v>
      </c>
      <c r="AA1250" s="98" t="str">
        <f t="shared" si="211"/>
        <v>Wednesday</v>
      </c>
      <c r="AB1250" s="99" t="str">
        <f t="shared" si="212"/>
        <v>05/15/2025 1:07 PM</v>
      </c>
      <c r="AC1250" s="100">
        <f t="shared" si="213"/>
        <v>45793.533854166664</v>
      </c>
      <c r="AD1250" s="100" t="str">
        <f t="shared" si="214"/>
        <v>Approved On Time</v>
      </c>
      <c r="AE1250" s="101">
        <f t="shared" si="215"/>
        <v>4</v>
      </c>
      <c r="AF1250" s="124" t="str">
        <f t="shared" si="216"/>
        <v/>
      </c>
      <c r="AG1250" s="101" t="str">
        <f t="shared" si="217"/>
        <v>429 6004A - PT DECK REP Chip Clean Areas 4</v>
      </c>
      <c r="AH1250" s="101" t="str">
        <f t="shared" si="218"/>
        <v>240811 - Kevin Quinones</v>
      </c>
      <c r="AI1250" s="102" t="str">
        <f t="shared" si="219"/>
        <v>Juan Lopez's Crew</v>
      </c>
    </row>
    <row r="1251" spans="1:35" ht="15.75" x14ac:dyDescent="0.25">
      <c r="A1251" s="153">
        <v>604345</v>
      </c>
      <c r="B1251" s="153" t="s">
        <v>1132</v>
      </c>
      <c r="C1251" s="153" t="s">
        <v>1133</v>
      </c>
      <c r="D1251" s="153" t="s">
        <v>73</v>
      </c>
      <c r="E1251" s="153" t="s">
        <v>1009</v>
      </c>
      <c r="F1251" s="153" t="s">
        <v>3127</v>
      </c>
      <c r="G1251" s="153" t="s">
        <v>3128</v>
      </c>
      <c r="H1251" s="153" t="s">
        <v>558</v>
      </c>
      <c r="I1251" s="153">
        <v>2.5</v>
      </c>
      <c r="J1251" s="154">
        <v>45791</v>
      </c>
      <c r="K1251" s="153" t="s">
        <v>91</v>
      </c>
      <c r="L1251" s="153"/>
      <c r="M1251" s="153" t="s">
        <v>957</v>
      </c>
      <c r="N1251" s="153" t="s">
        <v>72</v>
      </c>
      <c r="O1251" s="153" t="s">
        <v>956</v>
      </c>
      <c r="P1251" s="153" t="s">
        <v>3130</v>
      </c>
      <c r="Q1251" s="153"/>
      <c r="R1251" s="153" t="s">
        <v>50</v>
      </c>
      <c r="S1251" s="153" t="s">
        <v>140</v>
      </c>
      <c r="T1251" s="153" t="s">
        <v>3371</v>
      </c>
      <c r="U1251" s="142"/>
      <c r="V1251" s="142"/>
      <c r="W1251" s="142"/>
      <c r="X1251" s="97" t="str">
        <f t="shared" si="209"/>
        <v>2023-032 - IH-345 BRIDGE REHABILITATION</v>
      </c>
      <c r="Y1251" s="97" t="str">
        <f>IFERROR(VLOOKUP($D1251,PM!$A:$H,2,FALSE),"")</f>
        <v>Eric Giebelhaus</v>
      </c>
      <c r="Z1251" s="98">
        <f t="shared" si="210"/>
        <v>45791</v>
      </c>
      <c r="AA1251" s="98" t="str">
        <f t="shared" si="211"/>
        <v>Wednesday</v>
      </c>
      <c r="AB1251" s="99" t="str">
        <f t="shared" si="212"/>
        <v>05/15/2025 1:07 PM</v>
      </c>
      <c r="AC1251" s="100">
        <f t="shared" si="213"/>
        <v>45793.533854166664</v>
      </c>
      <c r="AD1251" s="100" t="str">
        <f t="shared" si="214"/>
        <v>Approved On Time</v>
      </c>
      <c r="AE1251" s="101">
        <f t="shared" si="215"/>
        <v>2.5</v>
      </c>
      <c r="AF1251" s="124" t="str">
        <f t="shared" si="216"/>
        <v/>
      </c>
      <c r="AG1251" s="101" t="str">
        <f t="shared" si="217"/>
        <v>429 6004B - PT DECK REP 4 deep 22 Pours</v>
      </c>
      <c r="AH1251" s="101" t="str">
        <f t="shared" si="218"/>
        <v>240811 - Kevin Quinones</v>
      </c>
      <c r="AI1251" s="102" t="str">
        <f t="shared" si="219"/>
        <v>Juan Lopez's Crew</v>
      </c>
    </row>
    <row r="1252" spans="1:35" ht="15.75" x14ac:dyDescent="0.25">
      <c r="A1252" s="153">
        <v>604346</v>
      </c>
      <c r="B1252" s="153" t="s">
        <v>1132</v>
      </c>
      <c r="C1252" s="153" t="s">
        <v>1133</v>
      </c>
      <c r="D1252" s="153" t="s">
        <v>73</v>
      </c>
      <c r="E1252" s="153" t="s">
        <v>1009</v>
      </c>
      <c r="F1252" s="153" t="s">
        <v>1635</v>
      </c>
      <c r="G1252" s="153" t="s">
        <v>1636</v>
      </c>
      <c r="H1252" s="153" t="s">
        <v>558</v>
      </c>
      <c r="I1252" s="153">
        <v>4</v>
      </c>
      <c r="J1252" s="154">
        <v>45791</v>
      </c>
      <c r="K1252" s="153" t="s">
        <v>91</v>
      </c>
      <c r="L1252" s="153"/>
      <c r="M1252" s="153" t="s">
        <v>957</v>
      </c>
      <c r="N1252" s="153" t="s">
        <v>72</v>
      </c>
      <c r="O1252" s="153" t="s">
        <v>956</v>
      </c>
      <c r="P1252" s="153" t="s">
        <v>3126</v>
      </c>
      <c r="Q1252" s="153"/>
      <c r="R1252" s="153" t="s">
        <v>50</v>
      </c>
      <c r="S1252" s="153" t="s">
        <v>140</v>
      </c>
      <c r="T1252" s="153" t="s">
        <v>3372</v>
      </c>
      <c r="U1252" s="142"/>
      <c r="V1252" s="142"/>
      <c r="W1252" s="142"/>
      <c r="X1252" s="97" t="str">
        <f t="shared" si="209"/>
        <v>2023-032 - IH-345 BRIDGE REHABILITATION</v>
      </c>
      <c r="Y1252" s="97" t="str">
        <f>IFERROR(VLOOKUP($D1252,PM!$A:$H,2,FALSE),"")</f>
        <v>Eric Giebelhaus</v>
      </c>
      <c r="Z1252" s="98">
        <f t="shared" si="210"/>
        <v>45791</v>
      </c>
      <c r="AA1252" s="98" t="str">
        <f t="shared" si="211"/>
        <v>Wednesday</v>
      </c>
      <c r="AB1252" s="99" t="str">
        <f t="shared" si="212"/>
        <v>05/15/2025 1:08 PM</v>
      </c>
      <c r="AC1252" s="100">
        <f t="shared" si="213"/>
        <v>45793.533854166664</v>
      </c>
      <c r="AD1252" s="100" t="str">
        <f t="shared" si="214"/>
        <v>Approved On Time</v>
      </c>
      <c r="AE1252" s="101">
        <f t="shared" si="215"/>
        <v>4</v>
      </c>
      <c r="AF1252" s="124" t="str">
        <f t="shared" si="216"/>
        <v/>
      </c>
      <c r="AG1252" s="101" t="str">
        <f t="shared" si="217"/>
        <v>4106 6001H - PPO Conc Overlay Clean After P</v>
      </c>
      <c r="AH1252" s="101" t="str">
        <f t="shared" si="218"/>
        <v>240811 - Kevin Quinones</v>
      </c>
      <c r="AI1252" s="102" t="str">
        <f t="shared" si="219"/>
        <v>Juan Lopez's Crew</v>
      </c>
    </row>
    <row r="1253" spans="1:35" ht="15.75" x14ac:dyDescent="0.25">
      <c r="A1253" s="153">
        <v>602392</v>
      </c>
      <c r="B1253" s="153" t="s">
        <v>1132</v>
      </c>
      <c r="C1253" s="153" t="s">
        <v>1133</v>
      </c>
      <c r="D1253" s="153" t="s">
        <v>138</v>
      </c>
      <c r="E1253" s="153" t="s">
        <v>139</v>
      </c>
      <c r="F1253" s="153" t="s">
        <v>1168</v>
      </c>
      <c r="G1253" s="153" t="s">
        <v>1169</v>
      </c>
      <c r="H1253" s="153" t="s">
        <v>558</v>
      </c>
      <c r="I1253" s="153">
        <v>6</v>
      </c>
      <c r="J1253" s="154">
        <v>45788</v>
      </c>
      <c r="K1253" s="153" t="s">
        <v>91</v>
      </c>
      <c r="L1253" s="153"/>
      <c r="M1253" s="153" t="s">
        <v>957</v>
      </c>
      <c r="N1253" s="153" t="s">
        <v>72</v>
      </c>
      <c r="O1253" s="153" t="s">
        <v>956</v>
      </c>
      <c r="P1253" s="153" t="s">
        <v>1183</v>
      </c>
      <c r="Q1253" s="153"/>
      <c r="R1253" s="153" t="s">
        <v>50</v>
      </c>
      <c r="S1253" s="153" t="s">
        <v>140</v>
      </c>
      <c r="T1253" s="153" t="s">
        <v>1417</v>
      </c>
      <c r="U1253" s="142"/>
      <c r="V1253" s="142"/>
      <c r="W1253" s="142"/>
      <c r="X1253" s="97" t="str">
        <f t="shared" si="209"/>
        <v>2023-034 - Dallas IH 45 Bridge Maintenanc</v>
      </c>
      <c r="Y1253" s="97" t="str">
        <f>IFERROR(VLOOKUP($D1253,PM!$A:$H,2,FALSE),"")</f>
        <v>Eric Giebelhaus</v>
      </c>
      <c r="Z1253" s="98">
        <f t="shared" si="210"/>
        <v>45788</v>
      </c>
      <c r="AA1253" s="98" t="str">
        <f t="shared" si="211"/>
        <v>Sunday</v>
      </c>
      <c r="AB1253" s="99" t="str">
        <f t="shared" si="212"/>
        <v>05/11/2025 6:58 PM</v>
      </c>
      <c r="AC1253" s="100">
        <f t="shared" si="213"/>
        <v>45789.579247685186</v>
      </c>
      <c r="AD1253" s="100" t="str">
        <f t="shared" si="214"/>
        <v>Approved On Time</v>
      </c>
      <c r="AE1253" s="101">
        <f t="shared" si="215"/>
        <v>6</v>
      </c>
      <c r="AF1253" s="124" t="str">
        <f t="shared" si="216"/>
        <v/>
      </c>
      <c r="AG1253" s="101" t="str">
        <f t="shared" si="217"/>
        <v>439 6017G - CO Pour</v>
      </c>
      <c r="AH1253" s="101" t="str">
        <f t="shared" si="218"/>
        <v>240811 - Kevin Quinones</v>
      </c>
      <c r="AI1253" s="102" t="str">
        <f t="shared" si="219"/>
        <v>Juan Lopez's Crew</v>
      </c>
    </row>
    <row r="1254" spans="1:35" ht="15.75" x14ac:dyDescent="0.25">
      <c r="A1254" s="153">
        <v>602423</v>
      </c>
      <c r="B1254" s="153" t="s">
        <v>1132</v>
      </c>
      <c r="C1254" s="153" t="s">
        <v>1133</v>
      </c>
      <c r="D1254" s="153" t="s">
        <v>138</v>
      </c>
      <c r="E1254" s="153" t="s">
        <v>139</v>
      </c>
      <c r="F1254" s="153" t="s">
        <v>1348</v>
      </c>
      <c r="G1254" s="153" t="s">
        <v>1349</v>
      </c>
      <c r="H1254" s="153" t="s">
        <v>558</v>
      </c>
      <c r="I1254" s="153">
        <v>6</v>
      </c>
      <c r="J1254" s="154">
        <v>45788</v>
      </c>
      <c r="K1254" s="153" t="s">
        <v>91</v>
      </c>
      <c r="L1254" s="153"/>
      <c r="M1254" s="153" t="s">
        <v>957</v>
      </c>
      <c r="N1254" s="153" t="s">
        <v>72</v>
      </c>
      <c r="O1254" s="153" t="s">
        <v>956</v>
      </c>
      <c r="P1254" s="153" t="s">
        <v>1206</v>
      </c>
      <c r="Q1254" s="153"/>
      <c r="R1254" s="153" t="s">
        <v>50</v>
      </c>
      <c r="S1254" s="153" t="s">
        <v>140</v>
      </c>
      <c r="T1254" s="153" t="s">
        <v>1416</v>
      </c>
      <c r="U1254" s="142"/>
      <c r="V1254" s="142"/>
      <c r="W1254" s="142"/>
      <c r="X1254" s="97" t="str">
        <f t="shared" si="209"/>
        <v>2023-034 - Dallas IH 45 Bridge Maintenanc</v>
      </c>
      <c r="Y1254" s="97" t="str">
        <f>IFERROR(VLOOKUP($D1254,PM!$A:$H,2,FALSE),"")</f>
        <v>Eric Giebelhaus</v>
      </c>
      <c r="Z1254" s="98">
        <f t="shared" si="210"/>
        <v>45788</v>
      </c>
      <c r="AA1254" s="98" t="str">
        <f t="shared" si="211"/>
        <v>Sunday</v>
      </c>
      <c r="AB1254" s="99" t="str">
        <f t="shared" si="212"/>
        <v>05/11/2025 7:59 PM</v>
      </c>
      <c r="AC1254" s="100">
        <f t="shared" si="213"/>
        <v>45789.579247685186</v>
      </c>
      <c r="AD1254" s="100" t="str">
        <f t="shared" si="214"/>
        <v>Approved On Time</v>
      </c>
      <c r="AE1254" s="101">
        <f t="shared" si="215"/>
        <v>6</v>
      </c>
      <c r="AF1254" s="124" t="str">
        <f t="shared" si="216"/>
        <v/>
      </c>
      <c r="AG1254" s="101" t="str">
        <f t="shared" si="217"/>
        <v>483 6021C - HYRDO Clean Tanks</v>
      </c>
      <c r="AH1254" s="101" t="str">
        <f t="shared" si="218"/>
        <v>240811 - Kevin Quinones</v>
      </c>
      <c r="AI1254" s="102" t="str">
        <f t="shared" si="219"/>
        <v>Juan Lopez's Crew</v>
      </c>
    </row>
    <row r="1255" spans="1:35" ht="15.75" x14ac:dyDescent="0.25">
      <c r="A1255" s="153">
        <v>604347</v>
      </c>
      <c r="B1255" s="153" t="s">
        <v>960</v>
      </c>
      <c r="C1255" s="153" t="s">
        <v>961</v>
      </c>
      <c r="D1255" s="153" t="s">
        <v>73</v>
      </c>
      <c r="E1255" s="153" t="s">
        <v>1009</v>
      </c>
      <c r="F1255" s="153" t="s">
        <v>2303</v>
      </c>
      <c r="G1255" s="153" t="s">
        <v>2304</v>
      </c>
      <c r="H1255" s="153" t="s">
        <v>558</v>
      </c>
      <c r="I1255" s="153">
        <v>2.5</v>
      </c>
      <c r="J1255" s="154">
        <v>45791</v>
      </c>
      <c r="K1255" s="153" t="s">
        <v>91</v>
      </c>
      <c r="L1255" s="153"/>
      <c r="M1255" s="153" t="s">
        <v>957</v>
      </c>
      <c r="N1255" s="153" t="s">
        <v>72</v>
      </c>
      <c r="O1255" s="153" t="s">
        <v>956</v>
      </c>
      <c r="P1255" s="153" t="s">
        <v>3126</v>
      </c>
      <c r="Q1255" s="153"/>
      <c r="R1255" s="153" t="s">
        <v>50</v>
      </c>
      <c r="S1255" s="153" t="s">
        <v>140</v>
      </c>
      <c r="T1255" s="153" t="s">
        <v>3364</v>
      </c>
      <c r="U1255" s="142"/>
      <c r="V1255" s="142"/>
      <c r="W1255" s="142"/>
      <c r="X1255" s="97" t="str">
        <f t="shared" si="209"/>
        <v>2023-032 - IH-345 BRIDGE REHABILITATION</v>
      </c>
      <c r="Y1255" s="97" t="str">
        <f>IFERROR(VLOOKUP($D1255,PM!$A:$H,2,FALSE),"")</f>
        <v>Eric Giebelhaus</v>
      </c>
      <c r="Z1255" s="98">
        <f t="shared" si="210"/>
        <v>45791</v>
      </c>
      <c r="AA1255" s="98" t="str">
        <f t="shared" si="211"/>
        <v>Wednesday</v>
      </c>
      <c r="AB1255" s="99" t="str">
        <f t="shared" si="212"/>
        <v>05/15/2025 1:08 PM</v>
      </c>
      <c r="AC1255" s="100">
        <f t="shared" si="213"/>
        <v>45793.533854166664</v>
      </c>
      <c r="AD1255" s="100" t="str">
        <f t="shared" si="214"/>
        <v>Approved On Time</v>
      </c>
      <c r="AE1255" s="101">
        <f t="shared" si="215"/>
        <v>2.5</v>
      </c>
      <c r="AF1255" s="124" t="str">
        <f t="shared" si="216"/>
        <v/>
      </c>
      <c r="AG1255" s="101" t="str">
        <f t="shared" si="217"/>
        <v>429 6004A - PT DECK REP Chip Clean Areas 4</v>
      </c>
      <c r="AH1255" s="101" t="str">
        <f t="shared" si="218"/>
        <v>240129 - Miguel A. Carbajal</v>
      </c>
      <c r="AI1255" s="102" t="str">
        <f t="shared" si="219"/>
        <v>Juan Lopez's Crew</v>
      </c>
    </row>
    <row r="1256" spans="1:35" ht="15.75" x14ac:dyDescent="0.25">
      <c r="A1256" s="153">
        <v>604348</v>
      </c>
      <c r="B1256" s="153" t="s">
        <v>960</v>
      </c>
      <c r="C1256" s="153" t="s">
        <v>961</v>
      </c>
      <c r="D1256" s="153" t="s">
        <v>73</v>
      </c>
      <c r="E1256" s="153" t="s">
        <v>1009</v>
      </c>
      <c r="F1256" s="153" t="s">
        <v>3127</v>
      </c>
      <c r="G1256" s="153" t="s">
        <v>3128</v>
      </c>
      <c r="H1256" s="153" t="s">
        <v>558</v>
      </c>
      <c r="I1256" s="153">
        <v>4</v>
      </c>
      <c r="J1256" s="154">
        <v>45791</v>
      </c>
      <c r="K1256" s="153" t="s">
        <v>91</v>
      </c>
      <c r="L1256" s="153"/>
      <c r="M1256" s="153" t="s">
        <v>957</v>
      </c>
      <c r="N1256" s="153" t="s">
        <v>72</v>
      </c>
      <c r="O1256" s="153" t="s">
        <v>956</v>
      </c>
      <c r="P1256" s="153" t="s">
        <v>3126</v>
      </c>
      <c r="Q1256" s="153"/>
      <c r="R1256" s="153" t="s">
        <v>50</v>
      </c>
      <c r="S1256" s="153" t="s">
        <v>140</v>
      </c>
      <c r="T1256" s="153" t="s">
        <v>3365</v>
      </c>
      <c r="U1256" s="142"/>
      <c r="V1256" s="142"/>
      <c r="W1256" s="142"/>
      <c r="X1256" s="97" t="str">
        <f t="shared" si="209"/>
        <v>2023-032 - IH-345 BRIDGE REHABILITATION</v>
      </c>
      <c r="Y1256" s="97" t="str">
        <f>IFERROR(VLOOKUP($D1256,PM!$A:$H,2,FALSE),"")</f>
        <v>Eric Giebelhaus</v>
      </c>
      <c r="Z1256" s="98">
        <f t="shared" si="210"/>
        <v>45791</v>
      </c>
      <c r="AA1256" s="98" t="str">
        <f t="shared" si="211"/>
        <v>Wednesday</v>
      </c>
      <c r="AB1256" s="99" t="str">
        <f t="shared" si="212"/>
        <v>05/15/2025 1:08 PM</v>
      </c>
      <c r="AC1256" s="100">
        <f t="shared" si="213"/>
        <v>45793.533854166664</v>
      </c>
      <c r="AD1256" s="100" t="str">
        <f t="shared" si="214"/>
        <v>Approved On Time</v>
      </c>
      <c r="AE1256" s="101">
        <f t="shared" si="215"/>
        <v>4</v>
      </c>
      <c r="AF1256" s="124" t="str">
        <f t="shared" si="216"/>
        <v/>
      </c>
      <c r="AG1256" s="101" t="str">
        <f t="shared" si="217"/>
        <v>429 6004B - PT DECK REP 4 deep 22 Pours</v>
      </c>
      <c r="AH1256" s="101" t="str">
        <f t="shared" si="218"/>
        <v>240129 - Miguel A. Carbajal</v>
      </c>
      <c r="AI1256" s="102" t="str">
        <f t="shared" si="219"/>
        <v>Juan Lopez's Crew</v>
      </c>
    </row>
    <row r="1257" spans="1:35" ht="15.75" x14ac:dyDescent="0.25">
      <c r="A1257" s="153">
        <v>604349</v>
      </c>
      <c r="B1257" s="153" t="s">
        <v>960</v>
      </c>
      <c r="C1257" s="153" t="s">
        <v>961</v>
      </c>
      <c r="D1257" s="153" t="s">
        <v>73</v>
      </c>
      <c r="E1257" s="153" t="s">
        <v>1009</v>
      </c>
      <c r="F1257" s="153" t="s">
        <v>1635</v>
      </c>
      <c r="G1257" s="153" t="s">
        <v>1636</v>
      </c>
      <c r="H1257" s="153" t="s">
        <v>558</v>
      </c>
      <c r="I1257" s="153">
        <v>4</v>
      </c>
      <c r="J1257" s="154">
        <v>45791</v>
      </c>
      <c r="K1257" s="153" t="s">
        <v>91</v>
      </c>
      <c r="L1257" s="153"/>
      <c r="M1257" s="153" t="s">
        <v>957</v>
      </c>
      <c r="N1257" s="153" t="s">
        <v>72</v>
      </c>
      <c r="O1257" s="153" t="s">
        <v>956</v>
      </c>
      <c r="P1257" s="153" t="s">
        <v>3126</v>
      </c>
      <c r="Q1257" s="153"/>
      <c r="R1257" s="153" t="s">
        <v>50</v>
      </c>
      <c r="S1257" s="153" t="s">
        <v>140</v>
      </c>
      <c r="T1257" s="153" t="s">
        <v>3366</v>
      </c>
      <c r="U1257" s="142"/>
      <c r="V1257" s="142"/>
      <c r="W1257" s="142"/>
      <c r="X1257" s="97" t="str">
        <f t="shared" si="209"/>
        <v>2023-032 - IH-345 BRIDGE REHABILITATION</v>
      </c>
      <c r="Y1257" s="97" t="str">
        <f>IFERROR(VLOOKUP($D1257,PM!$A:$H,2,FALSE),"")</f>
        <v>Eric Giebelhaus</v>
      </c>
      <c r="Z1257" s="98">
        <f t="shared" si="210"/>
        <v>45791</v>
      </c>
      <c r="AA1257" s="98" t="str">
        <f t="shared" si="211"/>
        <v>Wednesday</v>
      </c>
      <c r="AB1257" s="99" t="str">
        <f t="shared" si="212"/>
        <v>05/15/2025 1:08 PM</v>
      </c>
      <c r="AC1257" s="100">
        <f t="shared" si="213"/>
        <v>45793.533854166664</v>
      </c>
      <c r="AD1257" s="100" t="str">
        <f t="shared" si="214"/>
        <v>Approved On Time</v>
      </c>
      <c r="AE1257" s="101">
        <f t="shared" si="215"/>
        <v>4</v>
      </c>
      <c r="AF1257" s="124" t="str">
        <f t="shared" si="216"/>
        <v/>
      </c>
      <c r="AG1257" s="101" t="str">
        <f t="shared" si="217"/>
        <v>4106 6001H - PPO Conc Overlay Clean After P</v>
      </c>
      <c r="AH1257" s="101" t="str">
        <f t="shared" si="218"/>
        <v>240129 - Miguel A. Carbajal</v>
      </c>
      <c r="AI1257" s="102" t="str">
        <f t="shared" si="219"/>
        <v>Juan Lopez's Crew</v>
      </c>
    </row>
    <row r="1258" spans="1:35" ht="15.75" x14ac:dyDescent="0.25">
      <c r="A1258" s="153">
        <v>603430</v>
      </c>
      <c r="B1258" s="153" t="s">
        <v>1503</v>
      </c>
      <c r="C1258" s="153" t="s">
        <v>1504</v>
      </c>
      <c r="D1258" s="153" t="s">
        <v>73</v>
      </c>
      <c r="E1258" s="153" t="s">
        <v>1009</v>
      </c>
      <c r="F1258" s="153" t="s">
        <v>624</v>
      </c>
      <c r="G1258" s="153" t="s">
        <v>625</v>
      </c>
      <c r="H1258" s="153" t="s">
        <v>558</v>
      </c>
      <c r="I1258" s="153">
        <v>8</v>
      </c>
      <c r="J1258" s="154">
        <v>45789</v>
      </c>
      <c r="K1258" s="153" t="s">
        <v>91</v>
      </c>
      <c r="L1258" s="153"/>
      <c r="M1258" s="153"/>
      <c r="N1258" s="153"/>
      <c r="O1258" s="153" t="s">
        <v>1504</v>
      </c>
      <c r="P1258" s="153" t="s">
        <v>2098</v>
      </c>
      <c r="Q1258" s="153"/>
      <c r="R1258" s="153" t="s">
        <v>50</v>
      </c>
      <c r="S1258" s="153" t="s">
        <v>140</v>
      </c>
      <c r="T1258" s="153" t="s">
        <v>2103</v>
      </c>
      <c r="U1258" s="142"/>
      <c r="V1258" s="142"/>
      <c r="W1258" s="142"/>
      <c r="X1258" s="97" t="str">
        <f t="shared" si="209"/>
        <v>2023-032 - IH-345 BRIDGE REHABILITATION</v>
      </c>
      <c r="Y1258" s="97" t="str">
        <f>IFERROR(VLOOKUP($D1258,PM!$A:$H,2,FALSE),"")</f>
        <v>Eric Giebelhaus</v>
      </c>
      <c r="Z1258" s="98">
        <f t="shared" si="210"/>
        <v>45789</v>
      </c>
      <c r="AA1258" s="98" t="str">
        <f t="shared" si="211"/>
        <v>Monday</v>
      </c>
      <c r="AB1258" s="99" t="str">
        <f t="shared" si="212"/>
        <v>05/13/2025 9:12 AM</v>
      </c>
      <c r="AC1258" s="100">
        <f t="shared" si="213"/>
        <v>45790.775300925925</v>
      </c>
      <c r="AD1258" s="100" t="str">
        <f t="shared" si="214"/>
        <v>Approved On Time</v>
      </c>
      <c r="AE1258" s="101">
        <f t="shared" si="215"/>
        <v>8</v>
      </c>
      <c r="AF1258" s="124" t="str">
        <f t="shared" si="216"/>
        <v/>
      </c>
      <c r="AG1258" s="101" t="str">
        <f t="shared" si="217"/>
        <v>9000 100C - LD INOUT SHOW UP REPAIR LABOR</v>
      </c>
      <c r="AH1258" s="101" t="str">
        <f t="shared" si="218"/>
        <v>230017 - Lorenzo Aparicio</v>
      </c>
      <c r="AI1258" s="102" t="str">
        <f t="shared" si="219"/>
        <v/>
      </c>
    </row>
    <row r="1259" spans="1:35" ht="15.75" x14ac:dyDescent="0.25">
      <c r="A1259" s="153">
        <v>603697</v>
      </c>
      <c r="B1259" s="153" t="s">
        <v>953</v>
      </c>
      <c r="C1259" s="153" t="s">
        <v>954</v>
      </c>
      <c r="D1259" s="153" t="s">
        <v>73</v>
      </c>
      <c r="E1259" s="153" t="s">
        <v>1009</v>
      </c>
      <c r="F1259" s="153" t="s">
        <v>2068</v>
      </c>
      <c r="G1259" s="153" t="s">
        <v>2069</v>
      </c>
      <c r="H1259" s="153" t="s">
        <v>558</v>
      </c>
      <c r="I1259" s="153">
        <v>10</v>
      </c>
      <c r="J1259" s="154">
        <v>45791</v>
      </c>
      <c r="K1259" s="153" t="s">
        <v>91</v>
      </c>
      <c r="L1259" s="153"/>
      <c r="M1259" s="153"/>
      <c r="N1259" s="153"/>
      <c r="O1259" s="153" t="s">
        <v>954</v>
      </c>
      <c r="P1259" s="153" t="s">
        <v>2070</v>
      </c>
      <c r="Q1259" s="153"/>
      <c r="R1259" s="153" t="s">
        <v>50</v>
      </c>
      <c r="S1259" s="153" t="s">
        <v>140</v>
      </c>
      <c r="T1259" s="153" t="s">
        <v>2289</v>
      </c>
      <c r="U1259" s="142"/>
      <c r="V1259" s="142"/>
      <c r="W1259" s="142"/>
      <c r="X1259" s="97" t="str">
        <f t="shared" si="209"/>
        <v>2023-032 - IH-345 BRIDGE REHABILITATION</v>
      </c>
      <c r="Y1259" s="97" t="str">
        <f>IFERROR(VLOOKUP($D1259,PM!$A:$H,2,FALSE),"")</f>
        <v>Eric Giebelhaus</v>
      </c>
      <c r="Z1259" s="98">
        <f t="shared" si="210"/>
        <v>45791</v>
      </c>
      <c r="AA1259" s="98" t="str">
        <f t="shared" si="211"/>
        <v>Wednesday</v>
      </c>
      <c r="AB1259" s="99" t="str">
        <f t="shared" si="212"/>
        <v>05/14/2025 6:05 AM</v>
      </c>
      <c r="AC1259" s="100">
        <f t="shared" si="213"/>
        <v>45791.536689814813</v>
      </c>
      <c r="AD1259" s="100" t="str">
        <f t="shared" si="214"/>
        <v>Approved On Time</v>
      </c>
      <c r="AE1259" s="101">
        <f t="shared" si="215"/>
        <v>10</v>
      </c>
      <c r="AF1259" s="124" t="str">
        <f t="shared" si="216"/>
        <v/>
      </c>
      <c r="AG1259" s="101" t="str">
        <f t="shared" si="217"/>
        <v>4106 6001M - PPC DRIVER</v>
      </c>
      <c r="AH1259" s="101" t="str">
        <f t="shared" si="218"/>
        <v>240819 - Nathan T. Jackson</v>
      </c>
      <c r="AI1259" s="102" t="str">
        <f t="shared" si="219"/>
        <v/>
      </c>
    </row>
    <row r="1260" spans="1:35" ht="15.75" x14ac:dyDescent="0.25">
      <c r="A1260" s="153">
        <v>603428</v>
      </c>
      <c r="B1260" s="153" t="s">
        <v>953</v>
      </c>
      <c r="C1260" s="153" t="s">
        <v>954</v>
      </c>
      <c r="D1260" s="153" t="s">
        <v>73</v>
      </c>
      <c r="E1260" s="153" t="s">
        <v>1009</v>
      </c>
      <c r="F1260" s="153" t="s">
        <v>2068</v>
      </c>
      <c r="G1260" s="153" t="s">
        <v>2069</v>
      </c>
      <c r="H1260" s="153" t="s">
        <v>558</v>
      </c>
      <c r="I1260" s="153">
        <v>4</v>
      </c>
      <c r="J1260" s="154">
        <v>45789</v>
      </c>
      <c r="K1260" s="153" t="s">
        <v>91</v>
      </c>
      <c r="L1260" s="153"/>
      <c r="M1260" s="153"/>
      <c r="N1260" s="153"/>
      <c r="O1260" s="153" t="s">
        <v>954</v>
      </c>
      <c r="P1260" s="153" t="s">
        <v>2100</v>
      </c>
      <c r="Q1260" s="153"/>
      <c r="R1260" s="153" t="s">
        <v>50</v>
      </c>
      <c r="S1260" s="153" t="s">
        <v>140</v>
      </c>
      <c r="T1260" s="153" t="s">
        <v>2101</v>
      </c>
      <c r="U1260" s="142"/>
      <c r="V1260" s="142"/>
      <c r="W1260" s="142"/>
      <c r="X1260" s="97" t="str">
        <f t="shared" si="209"/>
        <v>2023-032 - IH-345 BRIDGE REHABILITATION</v>
      </c>
      <c r="Y1260" s="97" t="str">
        <f>IFERROR(VLOOKUP($D1260,PM!$A:$H,2,FALSE),"")</f>
        <v>Eric Giebelhaus</v>
      </c>
      <c r="Z1260" s="98">
        <f t="shared" si="210"/>
        <v>45789</v>
      </c>
      <c r="AA1260" s="98" t="str">
        <f t="shared" si="211"/>
        <v>Monday</v>
      </c>
      <c r="AB1260" s="99" t="str">
        <f t="shared" si="212"/>
        <v>05/13/2025 9:11 AM</v>
      </c>
      <c r="AC1260" s="100">
        <f t="shared" si="213"/>
        <v>45790.775416666664</v>
      </c>
      <c r="AD1260" s="100" t="str">
        <f t="shared" si="214"/>
        <v>Approved On Time</v>
      </c>
      <c r="AE1260" s="101">
        <f t="shared" si="215"/>
        <v>4</v>
      </c>
      <c r="AF1260" s="124" t="str">
        <f t="shared" si="216"/>
        <v/>
      </c>
      <c r="AG1260" s="101" t="str">
        <f t="shared" si="217"/>
        <v>4106 6001M - PPC DRIVER</v>
      </c>
      <c r="AH1260" s="101" t="str">
        <f t="shared" si="218"/>
        <v>240819 - Nathan T. Jackson</v>
      </c>
      <c r="AI1260" s="102" t="str">
        <f t="shared" si="219"/>
        <v/>
      </c>
    </row>
    <row r="1261" spans="1:35" ht="15.75" x14ac:dyDescent="0.25">
      <c r="A1261" s="153">
        <v>603429</v>
      </c>
      <c r="B1261" s="153" t="s">
        <v>953</v>
      </c>
      <c r="C1261" s="153" t="s">
        <v>954</v>
      </c>
      <c r="D1261" s="153" t="s">
        <v>73</v>
      </c>
      <c r="E1261" s="153" t="s">
        <v>1009</v>
      </c>
      <c r="F1261" s="153" t="s">
        <v>2068</v>
      </c>
      <c r="G1261" s="153" t="s">
        <v>2069</v>
      </c>
      <c r="H1261" s="153" t="s">
        <v>558</v>
      </c>
      <c r="I1261" s="153">
        <v>6.5</v>
      </c>
      <c r="J1261" s="154">
        <v>45790</v>
      </c>
      <c r="K1261" s="153" t="s">
        <v>91</v>
      </c>
      <c r="L1261" s="153"/>
      <c r="M1261" s="153"/>
      <c r="N1261" s="153"/>
      <c r="O1261" s="153" t="s">
        <v>954</v>
      </c>
      <c r="P1261" s="153" t="s">
        <v>2100</v>
      </c>
      <c r="Q1261" s="153"/>
      <c r="R1261" s="153" t="s">
        <v>50</v>
      </c>
      <c r="S1261" s="153" t="s">
        <v>140</v>
      </c>
      <c r="T1261" s="153" t="s">
        <v>2102</v>
      </c>
      <c r="U1261" s="142"/>
      <c r="V1261" s="142"/>
      <c r="W1261" s="142"/>
      <c r="X1261" s="97" t="str">
        <f t="shared" si="209"/>
        <v>2023-032 - IH-345 BRIDGE REHABILITATION</v>
      </c>
      <c r="Y1261" s="97" t="str">
        <f>IFERROR(VLOOKUP($D1261,PM!$A:$H,2,FALSE),"")</f>
        <v>Eric Giebelhaus</v>
      </c>
      <c r="Z1261" s="98">
        <f t="shared" si="210"/>
        <v>45790</v>
      </c>
      <c r="AA1261" s="98" t="str">
        <f t="shared" si="211"/>
        <v>Tuesday</v>
      </c>
      <c r="AB1261" s="99" t="str">
        <f t="shared" si="212"/>
        <v>05/13/2025 9:11 AM</v>
      </c>
      <c r="AC1261" s="100">
        <f t="shared" si="213"/>
        <v>45790.775416666664</v>
      </c>
      <c r="AD1261" s="100" t="str">
        <f t="shared" si="214"/>
        <v>Approved On Time</v>
      </c>
      <c r="AE1261" s="101">
        <f t="shared" si="215"/>
        <v>6.5</v>
      </c>
      <c r="AF1261" s="124" t="str">
        <f t="shared" si="216"/>
        <v/>
      </c>
      <c r="AG1261" s="101" t="str">
        <f t="shared" si="217"/>
        <v>4106 6001M - PPC DRIVER</v>
      </c>
      <c r="AH1261" s="101" t="str">
        <f t="shared" si="218"/>
        <v>240819 - Nathan T. Jackson</v>
      </c>
      <c r="AI1261" s="102" t="str">
        <f t="shared" si="219"/>
        <v/>
      </c>
    </row>
    <row r="1262" spans="1:35" ht="15.75" x14ac:dyDescent="0.25">
      <c r="A1262" s="153">
        <v>603928</v>
      </c>
      <c r="B1262" s="153" t="s">
        <v>2676</v>
      </c>
      <c r="C1262" s="153" t="s">
        <v>2677</v>
      </c>
      <c r="D1262" s="153" t="s">
        <v>138</v>
      </c>
      <c r="E1262" s="153" t="s">
        <v>139</v>
      </c>
      <c r="F1262" s="153" t="s">
        <v>624</v>
      </c>
      <c r="G1262" s="153" t="s">
        <v>625</v>
      </c>
      <c r="H1262" s="153" t="s">
        <v>558</v>
      </c>
      <c r="I1262" s="153">
        <v>11.5</v>
      </c>
      <c r="J1262" s="154">
        <v>45790</v>
      </c>
      <c r="K1262" s="153" t="s">
        <v>91</v>
      </c>
      <c r="L1262" s="153"/>
      <c r="M1262" s="153" t="s">
        <v>1080</v>
      </c>
      <c r="N1262" s="153" t="s">
        <v>49</v>
      </c>
      <c r="O1262" s="153" t="s">
        <v>1048</v>
      </c>
      <c r="P1262" s="153" t="s">
        <v>2678</v>
      </c>
      <c r="Q1262" s="153"/>
      <c r="R1262" s="153" t="s">
        <v>50</v>
      </c>
      <c r="S1262" s="153" t="s">
        <v>140</v>
      </c>
      <c r="T1262" s="153" t="s">
        <v>3350</v>
      </c>
      <c r="U1262" s="142"/>
      <c r="V1262" s="142"/>
      <c r="W1262" s="142"/>
      <c r="X1262" s="97" t="str">
        <f t="shared" si="209"/>
        <v>2023-034 - Dallas IH 45 Bridge Maintenanc</v>
      </c>
      <c r="Y1262" s="97" t="str">
        <f>IFERROR(VLOOKUP($D1262,PM!$A:$H,2,FALSE),"")</f>
        <v>Eric Giebelhaus</v>
      </c>
      <c r="Z1262" s="98">
        <f t="shared" si="210"/>
        <v>45790</v>
      </c>
      <c r="AA1262" s="98" t="str">
        <f t="shared" si="211"/>
        <v>Tuesday</v>
      </c>
      <c r="AB1262" s="99" t="str">
        <f t="shared" si="212"/>
        <v>05/14/2025 12:44 PM</v>
      </c>
      <c r="AC1262" s="100">
        <f t="shared" si="213"/>
        <v>45793.531284722223</v>
      </c>
      <c r="AD1262" s="100" t="str">
        <f t="shared" si="214"/>
        <v>Approved On Time</v>
      </c>
      <c r="AE1262" s="101">
        <f t="shared" si="215"/>
        <v>11.5</v>
      </c>
      <c r="AF1262" s="124" t="str">
        <f t="shared" si="216"/>
        <v/>
      </c>
      <c r="AG1262" s="101" t="str">
        <f t="shared" si="217"/>
        <v>9000 100C - LD INOUT SHOW UP REPAIR LABOR</v>
      </c>
      <c r="AH1262" s="101" t="str">
        <f t="shared" si="218"/>
        <v>240809 - Santiago Ponciano Lara</v>
      </c>
      <c r="AI1262" s="102" t="str">
        <f t="shared" si="219"/>
        <v>Jesus Rodarte's Crew</v>
      </c>
    </row>
    <row r="1263" spans="1:35" ht="15.75" x14ac:dyDescent="0.25">
      <c r="A1263" s="153">
        <v>603929</v>
      </c>
      <c r="B1263" s="153" t="s">
        <v>2676</v>
      </c>
      <c r="C1263" s="153" t="s">
        <v>2677</v>
      </c>
      <c r="D1263" s="153" t="s">
        <v>138</v>
      </c>
      <c r="E1263" s="153" t="s">
        <v>139</v>
      </c>
      <c r="F1263" s="153" t="s">
        <v>624</v>
      </c>
      <c r="G1263" s="153" t="s">
        <v>625</v>
      </c>
      <c r="H1263" s="153" t="s">
        <v>558</v>
      </c>
      <c r="I1263" s="153">
        <v>11.5</v>
      </c>
      <c r="J1263" s="154">
        <v>45789</v>
      </c>
      <c r="K1263" s="153" t="s">
        <v>91</v>
      </c>
      <c r="L1263" s="153"/>
      <c r="M1263" s="153" t="s">
        <v>1080</v>
      </c>
      <c r="N1263" s="153" t="s">
        <v>49</v>
      </c>
      <c r="O1263" s="153" t="s">
        <v>1048</v>
      </c>
      <c r="P1263" s="153" t="s">
        <v>2679</v>
      </c>
      <c r="Q1263" s="153"/>
      <c r="R1263" s="153" t="s">
        <v>50</v>
      </c>
      <c r="S1263" s="153" t="s">
        <v>140</v>
      </c>
      <c r="T1263" s="153" t="s">
        <v>3351</v>
      </c>
      <c r="U1263" s="142"/>
      <c r="V1263" s="142"/>
      <c r="W1263" s="142"/>
      <c r="X1263" s="97" t="str">
        <f t="shared" si="209"/>
        <v>2023-034 - Dallas IH 45 Bridge Maintenanc</v>
      </c>
      <c r="Y1263" s="97" t="str">
        <f>IFERROR(VLOOKUP($D1263,PM!$A:$H,2,FALSE),"")</f>
        <v>Eric Giebelhaus</v>
      </c>
      <c r="Z1263" s="98">
        <f t="shared" si="210"/>
        <v>45789</v>
      </c>
      <c r="AA1263" s="98" t="str">
        <f t="shared" si="211"/>
        <v>Monday</v>
      </c>
      <c r="AB1263" s="99" t="str">
        <f t="shared" si="212"/>
        <v>05/14/2025 12:45 PM</v>
      </c>
      <c r="AC1263" s="100">
        <f t="shared" si="213"/>
        <v>45793.531284722223</v>
      </c>
      <c r="AD1263" s="100" t="str">
        <f t="shared" si="214"/>
        <v>Approved On Time</v>
      </c>
      <c r="AE1263" s="101">
        <f t="shared" si="215"/>
        <v>11.5</v>
      </c>
      <c r="AF1263" s="124" t="str">
        <f t="shared" si="216"/>
        <v/>
      </c>
      <c r="AG1263" s="101" t="str">
        <f t="shared" si="217"/>
        <v>9000 100C - LD INOUT SHOW UP REPAIR LABOR</v>
      </c>
      <c r="AH1263" s="101" t="str">
        <f t="shared" si="218"/>
        <v>240809 - Santiago Ponciano Lara</v>
      </c>
      <c r="AI1263" s="102" t="str">
        <f t="shared" si="219"/>
        <v>Jesus Rodarte's Crew</v>
      </c>
    </row>
    <row r="1264" spans="1:35" ht="15.75" x14ac:dyDescent="0.25">
      <c r="A1264" s="153">
        <v>604434</v>
      </c>
      <c r="B1264" s="153" t="s">
        <v>2676</v>
      </c>
      <c r="C1264" s="153" t="s">
        <v>2677</v>
      </c>
      <c r="D1264" s="153" t="s">
        <v>138</v>
      </c>
      <c r="E1264" s="153" t="s">
        <v>139</v>
      </c>
      <c r="F1264" s="153" t="s">
        <v>624</v>
      </c>
      <c r="G1264" s="153" t="s">
        <v>625</v>
      </c>
      <c r="H1264" s="153" t="s">
        <v>558</v>
      </c>
      <c r="I1264" s="153">
        <v>10</v>
      </c>
      <c r="J1264" s="154">
        <v>45792</v>
      </c>
      <c r="K1264" s="153" t="s">
        <v>91</v>
      </c>
      <c r="L1264" s="153"/>
      <c r="M1264" s="153" t="s">
        <v>1080</v>
      </c>
      <c r="N1264" s="153" t="s">
        <v>49</v>
      </c>
      <c r="O1264" s="153" t="s">
        <v>1048</v>
      </c>
      <c r="P1264" s="153" t="s">
        <v>3117</v>
      </c>
      <c r="Q1264" s="153"/>
      <c r="R1264" s="153" t="s">
        <v>50</v>
      </c>
      <c r="S1264" s="153" t="s">
        <v>140</v>
      </c>
      <c r="T1264" s="153" t="s">
        <v>3352</v>
      </c>
      <c r="U1264" s="142"/>
      <c r="V1264" s="142"/>
      <c r="W1264" s="142"/>
      <c r="X1264" s="97" t="str">
        <f t="shared" si="209"/>
        <v>2023-034 - Dallas IH 45 Bridge Maintenanc</v>
      </c>
      <c r="Y1264" s="97" t="str">
        <f>IFERROR(VLOOKUP($D1264,PM!$A:$H,2,FALSE),"")</f>
        <v>Eric Giebelhaus</v>
      </c>
      <c r="Z1264" s="98">
        <f t="shared" si="210"/>
        <v>45792</v>
      </c>
      <c r="AA1264" s="98" t="str">
        <f t="shared" si="211"/>
        <v>Thursday</v>
      </c>
      <c r="AB1264" s="99" t="str">
        <f t="shared" si="212"/>
        <v>05/15/2025 5:59 PM</v>
      </c>
      <c r="AC1264" s="100">
        <f t="shared" si="213"/>
        <v>45793.531284722223</v>
      </c>
      <c r="AD1264" s="100" t="str">
        <f t="shared" si="214"/>
        <v>Approved On Time</v>
      </c>
      <c r="AE1264" s="101">
        <f t="shared" si="215"/>
        <v>10</v>
      </c>
      <c r="AF1264" s="124" t="str">
        <f t="shared" si="216"/>
        <v/>
      </c>
      <c r="AG1264" s="101" t="str">
        <f t="shared" si="217"/>
        <v>9000 100C - LD INOUT SHOW UP REPAIR LABOR</v>
      </c>
      <c r="AH1264" s="101" t="str">
        <f t="shared" si="218"/>
        <v>240809 - Santiago Ponciano Lara</v>
      </c>
      <c r="AI1264" s="102" t="str">
        <f t="shared" si="219"/>
        <v>Jesus Rodarte's Crew</v>
      </c>
    </row>
    <row r="1265" spans="1:35" ht="15.75" x14ac:dyDescent="0.25">
      <c r="A1265" s="153">
        <v>604310</v>
      </c>
      <c r="B1265" s="153" t="s">
        <v>1130</v>
      </c>
      <c r="C1265" s="153" t="s">
        <v>1131</v>
      </c>
      <c r="D1265" s="153" t="s">
        <v>138</v>
      </c>
      <c r="E1265" s="153" t="s">
        <v>139</v>
      </c>
      <c r="F1265" s="153" t="s">
        <v>1202</v>
      </c>
      <c r="G1265" s="153" t="s">
        <v>1203</v>
      </c>
      <c r="H1265" s="153" t="s">
        <v>558</v>
      </c>
      <c r="I1265" s="153">
        <v>11</v>
      </c>
      <c r="J1265" s="154">
        <v>45791</v>
      </c>
      <c r="K1265" s="153" t="s">
        <v>91</v>
      </c>
      <c r="L1265" s="153"/>
      <c r="M1265" s="153" t="s">
        <v>737</v>
      </c>
      <c r="N1265" s="153" t="s">
        <v>64</v>
      </c>
      <c r="O1265" s="153" t="s">
        <v>738</v>
      </c>
      <c r="P1265" s="153" t="s">
        <v>3101</v>
      </c>
      <c r="Q1265" s="153"/>
      <c r="R1265" s="153" t="s">
        <v>50</v>
      </c>
      <c r="S1265" s="153" t="s">
        <v>140</v>
      </c>
      <c r="T1265" s="153" t="s">
        <v>3341</v>
      </c>
      <c r="U1265" s="142"/>
      <c r="V1265" s="142"/>
      <c r="W1265" s="142"/>
      <c r="X1265" s="97" t="str">
        <f t="shared" si="209"/>
        <v>2023-034 - Dallas IH 45 Bridge Maintenanc</v>
      </c>
      <c r="Y1265" s="97" t="str">
        <f>IFERROR(VLOOKUP($D1265,PM!$A:$H,2,FALSE),"")</f>
        <v>Eric Giebelhaus</v>
      </c>
      <c r="Z1265" s="98">
        <f t="shared" si="210"/>
        <v>45791</v>
      </c>
      <c r="AA1265" s="98" t="str">
        <f t="shared" si="211"/>
        <v>Wednesday</v>
      </c>
      <c r="AB1265" s="99" t="str">
        <f t="shared" si="212"/>
        <v>05/15/2025 9:55 AM</v>
      </c>
      <c r="AC1265" s="100">
        <f t="shared" si="213"/>
        <v>45793.531030092592</v>
      </c>
      <c r="AD1265" s="100" t="str">
        <f t="shared" si="214"/>
        <v>Approved On Time</v>
      </c>
      <c r="AE1265" s="101">
        <f t="shared" si="215"/>
        <v>11</v>
      </c>
      <c r="AF1265" s="124" t="str">
        <f t="shared" si="216"/>
        <v/>
      </c>
      <c r="AG1265" s="101" t="str">
        <f t="shared" si="217"/>
        <v>502 6001C - TRAFF Weekend Op</v>
      </c>
      <c r="AH1265" s="101" t="str">
        <f t="shared" si="218"/>
        <v>240828 - Mario De La Torre</v>
      </c>
      <c r="AI1265" s="102" t="str">
        <f t="shared" si="219"/>
        <v>Omar Ramirez Traffic Crew</v>
      </c>
    </row>
    <row r="1266" spans="1:35" ht="15.75" x14ac:dyDescent="0.25">
      <c r="A1266" s="153">
        <v>603348</v>
      </c>
      <c r="B1266" s="153" t="s">
        <v>881</v>
      </c>
      <c r="C1266" s="153" t="s">
        <v>882</v>
      </c>
      <c r="D1266" s="153" t="s">
        <v>73</v>
      </c>
      <c r="E1266" s="153" t="s">
        <v>1009</v>
      </c>
      <c r="F1266" s="153" t="s">
        <v>57</v>
      </c>
      <c r="G1266" s="153" t="s">
        <v>1676</v>
      </c>
      <c r="H1266" s="153" t="s">
        <v>558</v>
      </c>
      <c r="I1266" s="153">
        <v>5</v>
      </c>
      <c r="J1266" s="154">
        <v>45789</v>
      </c>
      <c r="K1266" s="153" t="s">
        <v>91</v>
      </c>
      <c r="L1266" s="153"/>
      <c r="M1266" s="153" t="s">
        <v>737</v>
      </c>
      <c r="N1266" s="153" t="s">
        <v>64</v>
      </c>
      <c r="O1266" s="153" t="s">
        <v>738</v>
      </c>
      <c r="P1266" s="153" t="s">
        <v>1665</v>
      </c>
      <c r="Q1266" s="153"/>
      <c r="R1266" s="153" t="s">
        <v>50</v>
      </c>
      <c r="S1266" s="153" t="s">
        <v>140</v>
      </c>
      <c r="T1266" s="153" t="s">
        <v>1677</v>
      </c>
      <c r="U1266" s="142"/>
      <c r="V1266" s="142"/>
      <c r="W1266" s="142"/>
      <c r="X1266" s="97" t="str">
        <f t="shared" si="209"/>
        <v>2023-032 - IH-345 BRIDGE REHABILITATION</v>
      </c>
      <c r="Y1266" s="97" t="str">
        <f>IFERROR(VLOOKUP($D1266,PM!$A:$H,2,FALSE),"")</f>
        <v>Eric Giebelhaus</v>
      </c>
      <c r="Z1266" s="98">
        <f t="shared" si="210"/>
        <v>45789</v>
      </c>
      <c r="AA1266" s="98" t="str">
        <f t="shared" si="211"/>
        <v>Monday</v>
      </c>
      <c r="AB1266" s="99" t="str">
        <f t="shared" si="212"/>
        <v>05/13/2025 7:30 AM</v>
      </c>
      <c r="AC1266" s="100">
        <f t="shared" si="213"/>
        <v>45790.550138888888</v>
      </c>
      <c r="AD1266" s="100" t="str">
        <f t="shared" si="214"/>
        <v>Approved On Time</v>
      </c>
      <c r="AE1266" s="101">
        <f t="shared" si="215"/>
        <v>5</v>
      </c>
      <c r="AF1266" s="124" t="str">
        <f t="shared" si="216"/>
        <v/>
      </c>
      <c r="AG1266" s="101" t="str">
        <f t="shared" si="217"/>
        <v>502 6001B - TRAFF Full Single Lanes Closur</v>
      </c>
      <c r="AH1266" s="101" t="str">
        <f t="shared" si="218"/>
        <v>240713 - Olivorio Loredo Jr</v>
      </c>
      <c r="AI1266" s="102" t="str">
        <f t="shared" si="219"/>
        <v>Omar Ramirez Traffic Crew</v>
      </c>
    </row>
    <row r="1267" spans="1:35" ht="15.75" x14ac:dyDescent="0.25">
      <c r="A1267" s="153">
        <v>604647</v>
      </c>
      <c r="B1267" s="153" t="s">
        <v>881</v>
      </c>
      <c r="C1267" s="153" t="s">
        <v>882</v>
      </c>
      <c r="D1267" s="153" t="s">
        <v>73</v>
      </c>
      <c r="E1267" s="153" t="s">
        <v>1009</v>
      </c>
      <c r="F1267" s="153" t="s">
        <v>57</v>
      </c>
      <c r="G1267" s="153" t="s">
        <v>1676</v>
      </c>
      <c r="H1267" s="153" t="s">
        <v>558</v>
      </c>
      <c r="I1267" s="153">
        <v>10.5</v>
      </c>
      <c r="J1267" s="154">
        <v>45792</v>
      </c>
      <c r="K1267" s="153" t="s">
        <v>91</v>
      </c>
      <c r="L1267" s="153"/>
      <c r="M1267" s="153" t="s">
        <v>737</v>
      </c>
      <c r="N1267" s="153" t="s">
        <v>64</v>
      </c>
      <c r="O1267" s="153" t="s">
        <v>738</v>
      </c>
      <c r="P1267" s="153" t="s">
        <v>3108</v>
      </c>
      <c r="Q1267" s="153"/>
      <c r="R1267" s="153" t="s">
        <v>50</v>
      </c>
      <c r="S1267" s="153" t="s">
        <v>140</v>
      </c>
      <c r="T1267" s="153" t="s">
        <v>3346</v>
      </c>
      <c r="U1267" s="142"/>
      <c r="V1267" s="142"/>
      <c r="W1267" s="142"/>
      <c r="X1267" s="97" t="str">
        <f t="shared" si="209"/>
        <v>2023-032 - IH-345 BRIDGE REHABILITATION</v>
      </c>
      <c r="Y1267" s="97" t="str">
        <f>IFERROR(VLOOKUP($D1267,PM!$A:$H,2,FALSE),"")</f>
        <v>Eric Giebelhaus</v>
      </c>
      <c r="Z1267" s="98">
        <f t="shared" si="210"/>
        <v>45792</v>
      </c>
      <c r="AA1267" s="98" t="str">
        <f t="shared" si="211"/>
        <v>Thursday</v>
      </c>
      <c r="AB1267" s="99" t="str">
        <f t="shared" si="212"/>
        <v>05/16/2025 6:54 AM</v>
      </c>
      <c r="AC1267" s="100">
        <f t="shared" si="213"/>
        <v>45793.531585648147</v>
      </c>
      <c r="AD1267" s="100" t="str">
        <f t="shared" si="214"/>
        <v>Approved On Time</v>
      </c>
      <c r="AE1267" s="101">
        <f t="shared" si="215"/>
        <v>10.5</v>
      </c>
      <c r="AF1267" s="124" t="str">
        <f t="shared" si="216"/>
        <v/>
      </c>
      <c r="AG1267" s="101" t="str">
        <f t="shared" si="217"/>
        <v>502 6001B - TRAFF Full Single Lanes Closur</v>
      </c>
      <c r="AH1267" s="101" t="str">
        <f t="shared" si="218"/>
        <v>240713 - Olivorio Loredo Jr</v>
      </c>
      <c r="AI1267" s="102" t="str">
        <f t="shared" si="219"/>
        <v>Omar Ramirez Traffic Crew</v>
      </c>
    </row>
    <row r="1268" spans="1:35" ht="15.75" x14ac:dyDescent="0.25">
      <c r="A1268" s="153">
        <v>604648</v>
      </c>
      <c r="B1268" s="153" t="s">
        <v>881</v>
      </c>
      <c r="C1268" s="153" t="s">
        <v>882</v>
      </c>
      <c r="D1268" s="153" t="s">
        <v>73</v>
      </c>
      <c r="E1268" s="153" t="s">
        <v>1009</v>
      </c>
      <c r="F1268" s="153" t="s">
        <v>3103</v>
      </c>
      <c r="G1268" s="153" t="s">
        <v>3104</v>
      </c>
      <c r="H1268" s="153" t="s">
        <v>558</v>
      </c>
      <c r="I1268" s="153">
        <v>2</v>
      </c>
      <c r="J1268" s="154">
        <v>45792</v>
      </c>
      <c r="K1268" s="153" t="s">
        <v>91</v>
      </c>
      <c r="L1268" s="153"/>
      <c r="M1268" s="153" t="s">
        <v>737</v>
      </c>
      <c r="N1268" s="153" t="s">
        <v>64</v>
      </c>
      <c r="O1268" s="153" t="s">
        <v>738</v>
      </c>
      <c r="P1268" s="153" t="s">
        <v>3108</v>
      </c>
      <c r="Q1268" s="153"/>
      <c r="R1268" s="153" t="s">
        <v>50</v>
      </c>
      <c r="S1268" s="153" t="s">
        <v>140</v>
      </c>
      <c r="T1268" s="153" t="s">
        <v>3344</v>
      </c>
      <c r="U1268" s="142"/>
      <c r="V1268" s="142"/>
      <c r="W1268" s="142"/>
      <c r="X1268" s="97" t="str">
        <f t="shared" si="209"/>
        <v>2023-032 - IH-345 BRIDGE REHABILITATION</v>
      </c>
      <c r="Y1268" s="97" t="str">
        <f>IFERROR(VLOOKUP($D1268,PM!$A:$H,2,FALSE),"")</f>
        <v>Eric Giebelhaus</v>
      </c>
      <c r="Z1268" s="98">
        <f t="shared" si="210"/>
        <v>45792</v>
      </c>
      <c r="AA1268" s="98" t="str">
        <f t="shared" si="211"/>
        <v>Thursday</v>
      </c>
      <c r="AB1268" s="99" t="str">
        <f t="shared" si="212"/>
        <v>05/16/2025 6:54 AM</v>
      </c>
      <c r="AC1268" s="100">
        <f t="shared" si="213"/>
        <v>45793.531585648147</v>
      </c>
      <c r="AD1268" s="100" t="str">
        <f t="shared" si="214"/>
        <v>Approved On Time</v>
      </c>
      <c r="AE1268" s="101">
        <f t="shared" si="215"/>
        <v>2</v>
      </c>
      <c r="AF1268" s="124" t="str">
        <f t="shared" si="216"/>
        <v/>
      </c>
      <c r="AG1268" s="101" t="str">
        <f t="shared" si="217"/>
        <v>502 6001D - TRAFF Detours Single Lane Clos</v>
      </c>
      <c r="AH1268" s="101" t="str">
        <f t="shared" si="218"/>
        <v>240713 - Olivorio Loredo Jr</v>
      </c>
      <c r="AI1268" s="102" t="str">
        <f t="shared" si="219"/>
        <v>Omar Ramirez Traffic Crew</v>
      </c>
    </row>
    <row r="1269" spans="1:35" ht="15.75" x14ac:dyDescent="0.25">
      <c r="A1269" s="153">
        <v>602667</v>
      </c>
      <c r="B1269" s="153" t="s">
        <v>881</v>
      </c>
      <c r="C1269" s="153" t="s">
        <v>882</v>
      </c>
      <c r="D1269" s="153" t="s">
        <v>138</v>
      </c>
      <c r="E1269" s="153" t="s">
        <v>139</v>
      </c>
      <c r="F1269" s="153" t="s">
        <v>1420</v>
      </c>
      <c r="G1269" s="153" t="s">
        <v>1421</v>
      </c>
      <c r="H1269" s="153" t="s">
        <v>558</v>
      </c>
      <c r="I1269" s="153">
        <v>1.5</v>
      </c>
      <c r="J1269" s="154">
        <v>45788</v>
      </c>
      <c r="K1269" s="153" t="s">
        <v>91</v>
      </c>
      <c r="L1269" s="153"/>
      <c r="M1269" s="153" t="s">
        <v>737</v>
      </c>
      <c r="N1269" s="153" t="s">
        <v>64</v>
      </c>
      <c r="O1269" s="153" t="s">
        <v>738</v>
      </c>
      <c r="P1269" s="153" t="s">
        <v>1427</v>
      </c>
      <c r="Q1269" s="153"/>
      <c r="R1269" s="153" t="s">
        <v>50</v>
      </c>
      <c r="S1269" s="153" t="s">
        <v>140</v>
      </c>
      <c r="T1269" s="153" t="s">
        <v>1434</v>
      </c>
      <c r="U1269" s="142"/>
      <c r="V1269" s="142"/>
      <c r="W1269" s="142"/>
      <c r="X1269" s="97" t="str">
        <f t="shared" si="209"/>
        <v>2023-034 - Dallas IH 45 Bridge Maintenanc</v>
      </c>
      <c r="Y1269" s="97" t="str">
        <f>IFERROR(VLOOKUP($D1269,PM!$A:$H,2,FALSE),"")</f>
        <v>Eric Giebelhaus</v>
      </c>
      <c r="Z1269" s="98">
        <f t="shared" si="210"/>
        <v>45788</v>
      </c>
      <c r="AA1269" s="98" t="str">
        <f t="shared" si="211"/>
        <v>Sunday</v>
      </c>
      <c r="AB1269" s="99" t="str">
        <f t="shared" si="212"/>
        <v>05/12/2025 7:07 AM</v>
      </c>
      <c r="AC1269" s="100">
        <f t="shared" si="213"/>
        <v>45789.574594907404</v>
      </c>
      <c r="AD1269" s="100" t="str">
        <f t="shared" si="214"/>
        <v>Approved On Time</v>
      </c>
      <c r="AE1269" s="101">
        <f t="shared" si="215"/>
        <v>1.5</v>
      </c>
      <c r="AF1269" s="124" t="str">
        <f t="shared" si="216"/>
        <v/>
      </c>
      <c r="AG1269" s="101" t="str">
        <f t="shared" si="217"/>
        <v>545 6005A - CRASH CUSH ATTEN (REMOVE)</v>
      </c>
      <c r="AH1269" s="101" t="str">
        <f t="shared" si="218"/>
        <v>240713 - Olivorio Loredo Jr</v>
      </c>
      <c r="AI1269" s="102" t="str">
        <f t="shared" si="219"/>
        <v>Omar Ramirez Traffic Crew</v>
      </c>
    </row>
    <row r="1270" spans="1:35" ht="15.75" x14ac:dyDescent="0.25">
      <c r="A1270" s="153">
        <v>602677</v>
      </c>
      <c r="B1270" s="153" t="s">
        <v>881</v>
      </c>
      <c r="C1270" s="153" t="s">
        <v>882</v>
      </c>
      <c r="D1270" s="153" t="s">
        <v>138</v>
      </c>
      <c r="E1270" s="153" t="s">
        <v>139</v>
      </c>
      <c r="F1270" s="153" t="s">
        <v>1202</v>
      </c>
      <c r="G1270" s="153" t="s">
        <v>1203</v>
      </c>
      <c r="H1270" s="153" t="s">
        <v>558</v>
      </c>
      <c r="I1270" s="153">
        <v>9.5</v>
      </c>
      <c r="J1270" s="154">
        <v>45788</v>
      </c>
      <c r="K1270" s="153" t="s">
        <v>91</v>
      </c>
      <c r="L1270" s="153"/>
      <c r="M1270" s="153" t="s">
        <v>737</v>
      </c>
      <c r="N1270" s="153" t="s">
        <v>64</v>
      </c>
      <c r="O1270" s="153" t="s">
        <v>738</v>
      </c>
      <c r="P1270" s="153" t="s">
        <v>1431</v>
      </c>
      <c r="Q1270" s="153"/>
      <c r="R1270" s="153" t="s">
        <v>50</v>
      </c>
      <c r="S1270" s="153" t="s">
        <v>140</v>
      </c>
      <c r="T1270" s="153" t="s">
        <v>1436</v>
      </c>
      <c r="U1270" s="142"/>
      <c r="V1270" s="142"/>
      <c r="W1270" s="142"/>
      <c r="X1270" s="97" t="str">
        <f t="shared" si="209"/>
        <v>2023-034 - Dallas IH 45 Bridge Maintenanc</v>
      </c>
      <c r="Y1270" s="97" t="str">
        <f>IFERROR(VLOOKUP($D1270,PM!$A:$H,2,FALSE),"")</f>
        <v>Eric Giebelhaus</v>
      </c>
      <c r="Z1270" s="98">
        <f t="shared" si="210"/>
        <v>45788</v>
      </c>
      <c r="AA1270" s="98" t="str">
        <f t="shared" si="211"/>
        <v>Sunday</v>
      </c>
      <c r="AB1270" s="99" t="str">
        <f t="shared" si="212"/>
        <v>05/12/2025 7:11 AM</v>
      </c>
      <c r="AC1270" s="100">
        <f t="shared" si="213"/>
        <v>45789.574594907404</v>
      </c>
      <c r="AD1270" s="100" t="str">
        <f t="shared" si="214"/>
        <v>Approved On Time</v>
      </c>
      <c r="AE1270" s="101">
        <f t="shared" si="215"/>
        <v>9.5</v>
      </c>
      <c r="AF1270" s="124" t="str">
        <f t="shared" si="216"/>
        <v/>
      </c>
      <c r="AG1270" s="101" t="str">
        <f t="shared" si="217"/>
        <v>502 6001C - TRAFF Weekend Op</v>
      </c>
      <c r="AH1270" s="101" t="str">
        <f t="shared" si="218"/>
        <v>240713 - Olivorio Loredo Jr</v>
      </c>
      <c r="AI1270" s="102" t="str">
        <f t="shared" si="219"/>
        <v>Omar Ramirez Traffic Crew</v>
      </c>
    </row>
    <row r="1271" spans="1:35" ht="15.75" x14ac:dyDescent="0.25">
      <c r="A1271" s="153">
        <v>604308</v>
      </c>
      <c r="B1271" s="153" t="s">
        <v>881</v>
      </c>
      <c r="C1271" s="153" t="s">
        <v>882</v>
      </c>
      <c r="D1271" s="153" t="s">
        <v>138</v>
      </c>
      <c r="E1271" s="153" t="s">
        <v>139</v>
      </c>
      <c r="F1271" s="153" t="s">
        <v>1202</v>
      </c>
      <c r="G1271" s="153" t="s">
        <v>1203</v>
      </c>
      <c r="H1271" s="153" t="s">
        <v>558</v>
      </c>
      <c r="I1271" s="153">
        <v>11</v>
      </c>
      <c r="J1271" s="154">
        <v>45791</v>
      </c>
      <c r="K1271" s="153" t="s">
        <v>91</v>
      </c>
      <c r="L1271" s="153"/>
      <c r="M1271" s="153" t="s">
        <v>737</v>
      </c>
      <c r="N1271" s="153" t="s">
        <v>64</v>
      </c>
      <c r="O1271" s="153" t="s">
        <v>738</v>
      </c>
      <c r="P1271" s="153" t="s">
        <v>3107</v>
      </c>
      <c r="Q1271" s="153"/>
      <c r="R1271" s="153" t="s">
        <v>50</v>
      </c>
      <c r="S1271" s="153" t="s">
        <v>140</v>
      </c>
      <c r="T1271" s="153" t="s">
        <v>3337</v>
      </c>
      <c r="U1271" s="142"/>
      <c r="V1271" s="142"/>
      <c r="W1271" s="142"/>
      <c r="X1271" s="97" t="str">
        <f t="shared" si="209"/>
        <v>2023-034 - Dallas IH 45 Bridge Maintenanc</v>
      </c>
      <c r="Y1271" s="97" t="str">
        <f>IFERROR(VLOOKUP($D1271,PM!$A:$H,2,FALSE),"")</f>
        <v>Eric Giebelhaus</v>
      </c>
      <c r="Z1271" s="98">
        <f t="shared" si="210"/>
        <v>45791</v>
      </c>
      <c r="AA1271" s="98" t="str">
        <f t="shared" si="211"/>
        <v>Wednesday</v>
      </c>
      <c r="AB1271" s="99" t="str">
        <f t="shared" si="212"/>
        <v>05/15/2025 9:54 AM</v>
      </c>
      <c r="AC1271" s="100">
        <f t="shared" si="213"/>
        <v>45793.531030092592</v>
      </c>
      <c r="AD1271" s="100" t="str">
        <f t="shared" si="214"/>
        <v>Approved On Time</v>
      </c>
      <c r="AE1271" s="101">
        <f t="shared" si="215"/>
        <v>11</v>
      </c>
      <c r="AF1271" s="124" t="str">
        <f t="shared" si="216"/>
        <v/>
      </c>
      <c r="AG1271" s="101" t="str">
        <f t="shared" si="217"/>
        <v>502 6001C - TRAFF Weekend Op</v>
      </c>
      <c r="AH1271" s="101" t="str">
        <f t="shared" si="218"/>
        <v>240713 - Olivorio Loredo Jr</v>
      </c>
      <c r="AI1271" s="102" t="str">
        <f t="shared" si="219"/>
        <v>Omar Ramirez Traffic Crew</v>
      </c>
    </row>
    <row r="1272" spans="1:35" ht="15.75" x14ac:dyDescent="0.25">
      <c r="A1272" s="153">
        <v>604307</v>
      </c>
      <c r="B1272" s="153" t="s">
        <v>754</v>
      </c>
      <c r="C1272" s="153" t="s">
        <v>755</v>
      </c>
      <c r="D1272" s="153" t="s">
        <v>138</v>
      </c>
      <c r="E1272" s="153" t="s">
        <v>139</v>
      </c>
      <c r="F1272" s="153" t="s">
        <v>1202</v>
      </c>
      <c r="G1272" s="153" t="s">
        <v>1203</v>
      </c>
      <c r="H1272" s="153" t="s">
        <v>558</v>
      </c>
      <c r="I1272" s="153">
        <v>11</v>
      </c>
      <c r="J1272" s="154">
        <v>45791</v>
      </c>
      <c r="K1272" s="153" t="s">
        <v>91</v>
      </c>
      <c r="L1272" s="153"/>
      <c r="M1272" s="153" t="s">
        <v>737</v>
      </c>
      <c r="N1272" s="153" t="s">
        <v>64</v>
      </c>
      <c r="O1272" s="153" t="s">
        <v>738</v>
      </c>
      <c r="P1272" s="153" t="s">
        <v>3107</v>
      </c>
      <c r="Q1272" s="153"/>
      <c r="R1272" s="153" t="s">
        <v>50</v>
      </c>
      <c r="S1272" s="153" t="s">
        <v>140</v>
      </c>
      <c r="T1272" s="153" t="s">
        <v>3349</v>
      </c>
      <c r="U1272" s="142"/>
      <c r="V1272" s="142"/>
      <c r="W1272" s="142"/>
      <c r="X1272" s="97" t="str">
        <f t="shared" si="209"/>
        <v>2023-034 - Dallas IH 45 Bridge Maintenanc</v>
      </c>
      <c r="Y1272" s="97" t="str">
        <f>IFERROR(VLOOKUP($D1272,PM!$A:$H,2,FALSE),"")</f>
        <v>Eric Giebelhaus</v>
      </c>
      <c r="Z1272" s="98">
        <f t="shared" si="210"/>
        <v>45791</v>
      </c>
      <c r="AA1272" s="98" t="str">
        <f t="shared" si="211"/>
        <v>Wednesday</v>
      </c>
      <c r="AB1272" s="99" t="str">
        <f t="shared" si="212"/>
        <v>05/15/2025 9:54 AM</v>
      </c>
      <c r="AC1272" s="100">
        <f t="shared" si="213"/>
        <v>45793.531030092592</v>
      </c>
      <c r="AD1272" s="100" t="str">
        <f t="shared" si="214"/>
        <v>Approved On Time</v>
      </c>
      <c r="AE1272" s="101">
        <f t="shared" si="215"/>
        <v>11</v>
      </c>
      <c r="AF1272" s="124" t="str">
        <f t="shared" si="216"/>
        <v/>
      </c>
      <c r="AG1272" s="101" t="str">
        <f t="shared" si="217"/>
        <v>502 6001C - TRAFF Weekend Op</v>
      </c>
      <c r="AH1272" s="101" t="str">
        <f t="shared" si="218"/>
        <v>240675 - Cordova A. Hodges</v>
      </c>
      <c r="AI1272" s="102" t="str">
        <f t="shared" si="219"/>
        <v>Omar Ramirez Traffic Crew</v>
      </c>
    </row>
    <row r="1273" spans="1:35" ht="15.75" x14ac:dyDescent="0.25">
      <c r="A1273" s="153">
        <v>602676</v>
      </c>
      <c r="B1273" s="153" t="s">
        <v>1130</v>
      </c>
      <c r="C1273" s="153" t="s">
        <v>1131</v>
      </c>
      <c r="D1273" s="153" t="s">
        <v>138</v>
      </c>
      <c r="E1273" s="153" t="s">
        <v>139</v>
      </c>
      <c r="F1273" s="153" t="s">
        <v>1202</v>
      </c>
      <c r="G1273" s="153" t="s">
        <v>1203</v>
      </c>
      <c r="H1273" s="153" t="s">
        <v>558</v>
      </c>
      <c r="I1273" s="153">
        <v>9.5</v>
      </c>
      <c r="J1273" s="154">
        <v>45788</v>
      </c>
      <c r="K1273" s="153" t="s">
        <v>91</v>
      </c>
      <c r="L1273" s="153"/>
      <c r="M1273" s="153" t="s">
        <v>737</v>
      </c>
      <c r="N1273" s="153" t="s">
        <v>64</v>
      </c>
      <c r="O1273" s="153" t="s">
        <v>738</v>
      </c>
      <c r="P1273" s="153" t="s">
        <v>1431</v>
      </c>
      <c r="Q1273" s="153"/>
      <c r="R1273" s="153" t="s">
        <v>50</v>
      </c>
      <c r="S1273" s="153" t="s">
        <v>140</v>
      </c>
      <c r="T1273" s="153" t="s">
        <v>1433</v>
      </c>
      <c r="U1273" s="142"/>
      <c r="V1273" s="142"/>
      <c r="W1273" s="142"/>
      <c r="X1273" s="97" t="str">
        <f t="shared" si="209"/>
        <v>2023-034 - Dallas IH 45 Bridge Maintenanc</v>
      </c>
      <c r="Y1273" s="97" t="str">
        <f>IFERROR(VLOOKUP($D1273,PM!$A:$H,2,FALSE),"")</f>
        <v>Eric Giebelhaus</v>
      </c>
      <c r="Z1273" s="98">
        <f t="shared" si="210"/>
        <v>45788</v>
      </c>
      <c r="AA1273" s="98" t="str">
        <f t="shared" si="211"/>
        <v>Sunday</v>
      </c>
      <c r="AB1273" s="99" t="str">
        <f t="shared" si="212"/>
        <v>05/12/2025 7:11 AM</v>
      </c>
      <c r="AC1273" s="100">
        <f t="shared" si="213"/>
        <v>45789.574594907404</v>
      </c>
      <c r="AD1273" s="100" t="str">
        <f t="shared" si="214"/>
        <v>Approved On Time</v>
      </c>
      <c r="AE1273" s="101">
        <f t="shared" si="215"/>
        <v>9.5</v>
      </c>
      <c r="AF1273" s="124" t="str">
        <f t="shared" si="216"/>
        <v/>
      </c>
      <c r="AG1273" s="101" t="str">
        <f t="shared" si="217"/>
        <v>502 6001C - TRAFF Weekend Op</v>
      </c>
      <c r="AH1273" s="101" t="str">
        <f t="shared" si="218"/>
        <v>240828 - Mario De La Torre</v>
      </c>
      <c r="AI1273" s="102" t="str">
        <f t="shared" si="219"/>
        <v>Omar Ramirez Traffic Crew</v>
      </c>
    </row>
    <row r="1274" spans="1:35" ht="15.75" x14ac:dyDescent="0.25">
      <c r="A1274" s="153">
        <v>602668</v>
      </c>
      <c r="B1274" s="153" t="s">
        <v>1130</v>
      </c>
      <c r="C1274" s="153" t="s">
        <v>1131</v>
      </c>
      <c r="D1274" s="153" t="s">
        <v>138</v>
      </c>
      <c r="E1274" s="153" t="s">
        <v>139</v>
      </c>
      <c r="F1274" s="153" t="s">
        <v>1420</v>
      </c>
      <c r="G1274" s="153" t="s">
        <v>1421</v>
      </c>
      <c r="H1274" s="153" t="s">
        <v>558</v>
      </c>
      <c r="I1274" s="153">
        <v>1.5</v>
      </c>
      <c r="J1274" s="154">
        <v>45788</v>
      </c>
      <c r="K1274" s="153" t="s">
        <v>91</v>
      </c>
      <c r="L1274" s="153"/>
      <c r="M1274" s="153" t="s">
        <v>737</v>
      </c>
      <c r="N1274" s="153" t="s">
        <v>64</v>
      </c>
      <c r="O1274" s="153" t="s">
        <v>738</v>
      </c>
      <c r="P1274" s="153" t="s">
        <v>1427</v>
      </c>
      <c r="Q1274" s="153"/>
      <c r="R1274" s="153" t="s">
        <v>50</v>
      </c>
      <c r="S1274" s="153" t="s">
        <v>140</v>
      </c>
      <c r="T1274" s="153" t="s">
        <v>1434</v>
      </c>
      <c r="U1274" s="142"/>
      <c r="V1274" s="142"/>
      <c r="W1274" s="142"/>
      <c r="X1274" s="97" t="str">
        <f t="shared" si="209"/>
        <v>2023-034 - Dallas IH 45 Bridge Maintenanc</v>
      </c>
      <c r="Y1274" s="97" t="str">
        <f>IFERROR(VLOOKUP($D1274,PM!$A:$H,2,FALSE),"")</f>
        <v>Eric Giebelhaus</v>
      </c>
      <c r="Z1274" s="98">
        <f t="shared" si="210"/>
        <v>45788</v>
      </c>
      <c r="AA1274" s="98" t="str">
        <f t="shared" si="211"/>
        <v>Sunday</v>
      </c>
      <c r="AB1274" s="99" t="str">
        <f t="shared" si="212"/>
        <v>05/12/2025 7:07 AM</v>
      </c>
      <c r="AC1274" s="100">
        <f t="shared" si="213"/>
        <v>45789.574594907404</v>
      </c>
      <c r="AD1274" s="100" t="str">
        <f t="shared" si="214"/>
        <v>Approved On Time</v>
      </c>
      <c r="AE1274" s="101">
        <f t="shared" si="215"/>
        <v>1.5</v>
      </c>
      <c r="AF1274" s="124" t="str">
        <f t="shared" si="216"/>
        <v/>
      </c>
      <c r="AG1274" s="101" t="str">
        <f t="shared" si="217"/>
        <v>545 6005A - CRASH CUSH ATTEN (REMOVE)</v>
      </c>
      <c r="AH1274" s="101" t="str">
        <f t="shared" si="218"/>
        <v>240828 - Mario De La Torre</v>
      </c>
      <c r="AI1274" s="102" t="str">
        <f t="shared" si="219"/>
        <v>Omar Ramirez Traffic Crew</v>
      </c>
    </row>
    <row r="1275" spans="1:35" ht="15.75" x14ac:dyDescent="0.25">
      <c r="A1275" s="153">
        <v>604649</v>
      </c>
      <c r="B1275" s="153" t="s">
        <v>1130</v>
      </c>
      <c r="C1275" s="153" t="s">
        <v>1131</v>
      </c>
      <c r="D1275" s="153" t="s">
        <v>73</v>
      </c>
      <c r="E1275" s="153" t="s">
        <v>1009</v>
      </c>
      <c r="F1275" s="153" t="s">
        <v>57</v>
      </c>
      <c r="G1275" s="153" t="s">
        <v>1676</v>
      </c>
      <c r="H1275" s="153" t="s">
        <v>558</v>
      </c>
      <c r="I1275" s="153">
        <v>10.5</v>
      </c>
      <c r="J1275" s="154">
        <v>45792</v>
      </c>
      <c r="K1275" s="153" t="s">
        <v>91</v>
      </c>
      <c r="L1275" s="153"/>
      <c r="M1275" s="153" t="s">
        <v>737</v>
      </c>
      <c r="N1275" s="153" t="s">
        <v>64</v>
      </c>
      <c r="O1275" s="153" t="s">
        <v>738</v>
      </c>
      <c r="P1275" s="153" t="s">
        <v>3102</v>
      </c>
      <c r="Q1275" s="153"/>
      <c r="R1275" s="153" t="s">
        <v>50</v>
      </c>
      <c r="S1275" s="153" t="s">
        <v>140</v>
      </c>
      <c r="T1275" s="153" t="s">
        <v>3344</v>
      </c>
      <c r="U1275" s="142"/>
      <c r="V1275" s="142"/>
      <c r="W1275" s="142"/>
      <c r="X1275" s="97" t="str">
        <f t="shared" si="209"/>
        <v>2023-032 - IH-345 BRIDGE REHABILITATION</v>
      </c>
      <c r="Y1275" s="97" t="str">
        <f>IFERROR(VLOOKUP($D1275,PM!$A:$H,2,FALSE),"")</f>
        <v>Eric Giebelhaus</v>
      </c>
      <c r="Z1275" s="98">
        <f t="shared" si="210"/>
        <v>45792</v>
      </c>
      <c r="AA1275" s="98" t="str">
        <f t="shared" si="211"/>
        <v>Thursday</v>
      </c>
      <c r="AB1275" s="99" t="str">
        <f t="shared" si="212"/>
        <v>05/16/2025 6:55 AM</v>
      </c>
      <c r="AC1275" s="100">
        <f t="shared" si="213"/>
        <v>45793.531585648147</v>
      </c>
      <c r="AD1275" s="100" t="str">
        <f t="shared" si="214"/>
        <v>Approved On Time</v>
      </c>
      <c r="AE1275" s="101">
        <f t="shared" si="215"/>
        <v>10.5</v>
      </c>
      <c r="AF1275" s="124" t="str">
        <f t="shared" si="216"/>
        <v/>
      </c>
      <c r="AG1275" s="101" t="str">
        <f t="shared" si="217"/>
        <v>502 6001B - TRAFF Full Single Lanes Closur</v>
      </c>
      <c r="AH1275" s="101" t="str">
        <f t="shared" si="218"/>
        <v>240828 - Mario De La Torre</v>
      </c>
      <c r="AI1275" s="102" t="str">
        <f t="shared" si="219"/>
        <v>Omar Ramirez Traffic Crew</v>
      </c>
    </row>
    <row r="1276" spans="1:35" ht="15.75" x14ac:dyDescent="0.25">
      <c r="A1276" s="153">
        <v>604650</v>
      </c>
      <c r="B1276" s="153" t="s">
        <v>1130</v>
      </c>
      <c r="C1276" s="153" t="s">
        <v>1131</v>
      </c>
      <c r="D1276" s="153" t="s">
        <v>73</v>
      </c>
      <c r="E1276" s="153" t="s">
        <v>1009</v>
      </c>
      <c r="F1276" s="153" t="s">
        <v>3103</v>
      </c>
      <c r="G1276" s="153" t="s">
        <v>3104</v>
      </c>
      <c r="H1276" s="153" t="s">
        <v>558</v>
      </c>
      <c r="I1276" s="153">
        <v>2</v>
      </c>
      <c r="J1276" s="154">
        <v>45792</v>
      </c>
      <c r="K1276" s="153" t="s">
        <v>91</v>
      </c>
      <c r="L1276" s="153"/>
      <c r="M1276" s="153" t="s">
        <v>737</v>
      </c>
      <c r="N1276" s="153" t="s">
        <v>64</v>
      </c>
      <c r="O1276" s="153" t="s">
        <v>738</v>
      </c>
      <c r="P1276" s="153" t="s">
        <v>3102</v>
      </c>
      <c r="Q1276" s="153"/>
      <c r="R1276" s="153" t="s">
        <v>50</v>
      </c>
      <c r="S1276" s="153" t="s">
        <v>140</v>
      </c>
      <c r="T1276" s="153" t="s">
        <v>3345</v>
      </c>
      <c r="U1276" s="142"/>
      <c r="V1276" s="142"/>
      <c r="W1276" s="142"/>
      <c r="X1276" s="97" t="str">
        <f t="shared" si="209"/>
        <v>2023-032 - IH-345 BRIDGE REHABILITATION</v>
      </c>
      <c r="Y1276" s="97" t="str">
        <f>IFERROR(VLOOKUP($D1276,PM!$A:$H,2,FALSE),"")</f>
        <v>Eric Giebelhaus</v>
      </c>
      <c r="Z1276" s="98">
        <f t="shared" si="210"/>
        <v>45792</v>
      </c>
      <c r="AA1276" s="98" t="str">
        <f t="shared" si="211"/>
        <v>Thursday</v>
      </c>
      <c r="AB1276" s="99" t="str">
        <f t="shared" si="212"/>
        <v>05/16/2025 6:55 AM</v>
      </c>
      <c r="AC1276" s="100">
        <f t="shared" si="213"/>
        <v>45793.531585648147</v>
      </c>
      <c r="AD1276" s="100" t="str">
        <f t="shared" si="214"/>
        <v>Approved On Time</v>
      </c>
      <c r="AE1276" s="101">
        <f t="shared" si="215"/>
        <v>2</v>
      </c>
      <c r="AF1276" s="124" t="str">
        <f t="shared" si="216"/>
        <v/>
      </c>
      <c r="AG1276" s="101" t="str">
        <f t="shared" si="217"/>
        <v>502 6001D - TRAFF Detours Single Lane Clos</v>
      </c>
      <c r="AH1276" s="101" t="str">
        <f t="shared" si="218"/>
        <v>240828 - Mario De La Torre</v>
      </c>
      <c r="AI1276" s="102" t="str">
        <f t="shared" si="219"/>
        <v>Omar Ramirez Traffic Crew</v>
      </c>
    </row>
    <row r="1277" spans="1:35" ht="15.75" x14ac:dyDescent="0.25">
      <c r="A1277" s="153">
        <v>603165</v>
      </c>
      <c r="B1277" s="153" t="s">
        <v>804</v>
      </c>
      <c r="C1277" s="153" t="s">
        <v>797</v>
      </c>
      <c r="D1277" s="153" t="s">
        <v>138</v>
      </c>
      <c r="E1277" s="153" t="s">
        <v>139</v>
      </c>
      <c r="F1277" s="153" t="s">
        <v>624</v>
      </c>
      <c r="G1277" s="153" t="s">
        <v>625</v>
      </c>
      <c r="H1277" s="153" t="s">
        <v>558</v>
      </c>
      <c r="I1277" s="153">
        <v>8</v>
      </c>
      <c r="J1277" s="154">
        <v>45789</v>
      </c>
      <c r="K1277" s="153" t="s">
        <v>91</v>
      </c>
      <c r="L1277" s="153"/>
      <c r="M1277" s="153" t="s">
        <v>796</v>
      </c>
      <c r="N1277" s="153" t="s">
        <v>49</v>
      </c>
      <c r="O1277" s="153" t="s">
        <v>797</v>
      </c>
      <c r="P1277" s="153" t="s">
        <v>1301</v>
      </c>
      <c r="Q1277" s="153"/>
      <c r="R1277" s="153" t="s">
        <v>50</v>
      </c>
      <c r="S1277" s="153" t="s">
        <v>140</v>
      </c>
      <c r="T1277" s="153" t="s">
        <v>2288</v>
      </c>
      <c r="U1277" s="142"/>
      <c r="V1277" s="142"/>
      <c r="W1277" s="142"/>
      <c r="X1277" s="97" t="str">
        <f t="shared" si="209"/>
        <v>2023-034 - Dallas IH 45 Bridge Maintenanc</v>
      </c>
      <c r="Y1277" s="97" t="str">
        <f>IFERROR(VLOOKUP($D1277,PM!$A:$H,2,FALSE),"")</f>
        <v>Eric Giebelhaus</v>
      </c>
      <c r="Z1277" s="98">
        <f t="shared" si="210"/>
        <v>45789</v>
      </c>
      <c r="AA1277" s="98" t="str">
        <f t="shared" si="211"/>
        <v>Monday</v>
      </c>
      <c r="AB1277" s="99" t="str">
        <f t="shared" si="212"/>
        <v>05/12/2025 7:32 PM</v>
      </c>
      <c r="AC1277" s="100">
        <f t="shared" si="213"/>
        <v>45791.535567129627</v>
      </c>
      <c r="AD1277" s="100" t="str">
        <f t="shared" si="214"/>
        <v>Approved On Time</v>
      </c>
      <c r="AE1277" s="101">
        <f t="shared" si="215"/>
        <v>8</v>
      </c>
      <c r="AF1277" s="124" t="str">
        <f t="shared" si="216"/>
        <v/>
      </c>
      <c r="AG1277" s="101" t="str">
        <f t="shared" si="217"/>
        <v>9000 100C - LD INOUT SHOW UP REPAIR LABOR</v>
      </c>
      <c r="AH1277" s="101" t="str">
        <f t="shared" si="218"/>
        <v>240083 - Hector Sanchez</v>
      </c>
      <c r="AI1277" s="102" t="str">
        <f t="shared" si="219"/>
        <v>Hector Sanchez's Crew</v>
      </c>
    </row>
    <row r="1278" spans="1:35" ht="15.75" x14ac:dyDescent="0.25">
      <c r="A1278" s="153">
        <v>603349</v>
      </c>
      <c r="B1278" s="153" t="s">
        <v>752</v>
      </c>
      <c r="C1278" s="153" t="s">
        <v>753</v>
      </c>
      <c r="D1278" s="153" t="s">
        <v>73</v>
      </c>
      <c r="E1278" s="153" t="s">
        <v>1009</v>
      </c>
      <c r="F1278" s="153" t="s">
        <v>57</v>
      </c>
      <c r="G1278" s="153" t="s">
        <v>1676</v>
      </c>
      <c r="H1278" s="153" t="s">
        <v>558</v>
      </c>
      <c r="I1278" s="153">
        <v>5</v>
      </c>
      <c r="J1278" s="154">
        <v>45789</v>
      </c>
      <c r="K1278" s="153" t="s">
        <v>91</v>
      </c>
      <c r="L1278" s="153"/>
      <c r="M1278" s="153" t="s">
        <v>737</v>
      </c>
      <c r="N1278" s="153" t="s">
        <v>64</v>
      </c>
      <c r="O1278" s="153" t="s">
        <v>738</v>
      </c>
      <c r="P1278" s="153" t="s">
        <v>1665</v>
      </c>
      <c r="Q1278" s="153"/>
      <c r="R1278" s="153" t="s">
        <v>50</v>
      </c>
      <c r="S1278" s="153" t="s">
        <v>140</v>
      </c>
      <c r="T1278" s="153" t="s">
        <v>1678</v>
      </c>
      <c r="U1278" s="142"/>
      <c r="V1278" s="142"/>
      <c r="W1278" s="142"/>
      <c r="X1278" s="97" t="str">
        <f t="shared" si="209"/>
        <v>2023-032 - IH-345 BRIDGE REHABILITATION</v>
      </c>
      <c r="Y1278" s="97" t="str">
        <f>IFERROR(VLOOKUP($D1278,PM!$A:$H,2,FALSE),"")</f>
        <v>Eric Giebelhaus</v>
      </c>
      <c r="Z1278" s="98">
        <f t="shared" si="210"/>
        <v>45789</v>
      </c>
      <c r="AA1278" s="98" t="str">
        <f t="shared" si="211"/>
        <v>Monday</v>
      </c>
      <c r="AB1278" s="99" t="str">
        <f t="shared" si="212"/>
        <v>05/13/2025 7:30 AM</v>
      </c>
      <c r="AC1278" s="100">
        <f t="shared" si="213"/>
        <v>45790.550138888888</v>
      </c>
      <c r="AD1278" s="100" t="str">
        <f t="shared" si="214"/>
        <v>Approved On Time</v>
      </c>
      <c r="AE1278" s="101">
        <f t="shared" si="215"/>
        <v>5</v>
      </c>
      <c r="AF1278" s="124" t="str">
        <f t="shared" si="216"/>
        <v/>
      </c>
      <c r="AG1278" s="101" t="str">
        <f t="shared" si="217"/>
        <v>502 6001B - TRAFF Full Single Lanes Closur</v>
      </c>
      <c r="AH1278" s="101" t="str">
        <f t="shared" si="218"/>
        <v>240254 - Salvador Rodriguez Jr</v>
      </c>
      <c r="AI1278" s="102" t="str">
        <f t="shared" si="219"/>
        <v>Omar Ramirez Traffic Crew</v>
      </c>
    </row>
    <row r="1279" spans="1:35" ht="15.75" x14ac:dyDescent="0.25">
      <c r="A1279" s="153">
        <v>604664</v>
      </c>
      <c r="B1279" s="153" t="s">
        <v>752</v>
      </c>
      <c r="C1279" s="153" t="s">
        <v>753</v>
      </c>
      <c r="D1279" s="153" t="s">
        <v>73</v>
      </c>
      <c r="E1279" s="153" t="s">
        <v>1009</v>
      </c>
      <c r="F1279" s="153" t="s">
        <v>57</v>
      </c>
      <c r="G1279" s="153" t="s">
        <v>1676</v>
      </c>
      <c r="H1279" s="153" t="s">
        <v>558</v>
      </c>
      <c r="I1279" s="153">
        <v>10.5</v>
      </c>
      <c r="J1279" s="154">
        <v>45792</v>
      </c>
      <c r="K1279" s="153" t="s">
        <v>91</v>
      </c>
      <c r="L1279" s="153"/>
      <c r="M1279" s="153" t="s">
        <v>737</v>
      </c>
      <c r="N1279" s="153" t="s">
        <v>64</v>
      </c>
      <c r="O1279" s="153" t="s">
        <v>738</v>
      </c>
      <c r="P1279" s="153" t="s">
        <v>3100</v>
      </c>
      <c r="Q1279" s="153"/>
      <c r="R1279" s="153" t="s">
        <v>50</v>
      </c>
      <c r="S1279" s="153" t="s">
        <v>140</v>
      </c>
      <c r="T1279" s="153" t="s">
        <v>3335</v>
      </c>
      <c r="U1279" s="142"/>
      <c r="V1279" s="142"/>
      <c r="W1279" s="142"/>
      <c r="X1279" s="97" t="str">
        <f t="shared" si="209"/>
        <v>2023-032 - IH-345 BRIDGE REHABILITATION</v>
      </c>
      <c r="Y1279" s="97" t="str">
        <f>IFERROR(VLOOKUP($D1279,PM!$A:$H,2,FALSE),"")</f>
        <v>Eric Giebelhaus</v>
      </c>
      <c r="Z1279" s="98">
        <f t="shared" si="210"/>
        <v>45792</v>
      </c>
      <c r="AA1279" s="98" t="str">
        <f t="shared" si="211"/>
        <v>Thursday</v>
      </c>
      <c r="AB1279" s="99" t="str">
        <f t="shared" si="212"/>
        <v>05/16/2025 7:02 AM</v>
      </c>
      <c r="AC1279" s="100">
        <f t="shared" si="213"/>
        <v>45793.531585648147</v>
      </c>
      <c r="AD1279" s="100" t="str">
        <f t="shared" si="214"/>
        <v>Approved On Time</v>
      </c>
      <c r="AE1279" s="101">
        <f t="shared" si="215"/>
        <v>10.5</v>
      </c>
      <c r="AF1279" s="124" t="str">
        <f t="shared" si="216"/>
        <v/>
      </c>
      <c r="AG1279" s="101" t="str">
        <f t="shared" si="217"/>
        <v>502 6001B - TRAFF Full Single Lanes Closur</v>
      </c>
      <c r="AH1279" s="101" t="str">
        <f t="shared" si="218"/>
        <v>240254 - Salvador Rodriguez Jr</v>
      </c>
      <c r="AI1279" s="102" t="str">
        <f t="shared" si="219"/>
        <v>Omar Ramirez Traffic Crew</v>
      </c>
    </row>
    <row r="1280" spans="1:35" ht="15.75" x14ac:dyDescent="0.25">
      <c r="A1280" s="153">
        <v>604665</v>
      </c>
      <c r="B1280" s="153" t="s">
        <v>752</v>
      </c>
      <c r="C1280" s="153" t="s">
        <v>753</v>
      </c>
      <c r="D1280" s="153" t="s">
        <v>73</v>
      </c>
      <c r="E1280" s="153" t="s">
        <v>1009</v>
      </c>
      <c r="F1280" s="153" t="s">
        <v>3103</v>
      </c>
      <c r="G1280" s="153" t="s">
        <v>3104</v>
      </c>
      <c r="H1280" s="153" t="s">
        <v>558</v>
      </c>
      <c r="I1280" s="153">
        <v>2.5</v>
      </c>
      <c r="J1280" s="154">
        <v>45792</v>
      </c>
      <c r="K1280" s="153" t="s">
        <v>91</v>
      </c>
      <c r="L1280" s="153"/>
      <c r="M1280" s="153" t="s">
        <v>737</v>
      </c>
      <c r="N1280" s="153" t="s">
        <v>64</v>
      </c>
      <c r="O1280" s="153" t="s">
        <v>738</v>
      </c>
      <c r="P1280" s="153" t="s">
        <v>3100</v>
      </c>
      <c r="Q1280" s="153"/>
      <c r="R1280" s="153" t="s">
        <v>50</v>
      </c>
      <c r="S1280" s="153" t="s">
        <v>140</v>
      </c>
      <c r="T1280" s="153" t="s">
        <v>3336</v>
      </c>
      <c r="U1280" s="142"/>
      <c r="V1280" s="142"/>
      <c r="W1280" s="142"/>
      <c r="X1280" s="97" t="str">
        <f t="shared" si="209"/>
        <v>2023-032 - IH-345 BRIDGE REHABILITATION</v>
      </c>
      <c r="Y1280" s="97" t="str">
        <f>IFERROR(VLOOKUP($D1280,PM!$A:$H,2,FALSE),"")</f>
        <v>Eric Giebelhaus</v>
      </c>
      <c r="Z1280" s="98">
        <f t="shared" si="210"/>
        <v>45792</v>
      </c>
      <c r="AA1280" s="98" t="str">
        <f t="shared" si="211"/>
        <v>Thursday</v>
      </c>
      <c r="AB1280" s="99" t="str">
        <f t="shared" si="212"/>
        <v>05/16/2025 7:02 AM</v>
      </c>
      <c r="AC1280" s="100">
        <f t="shared" si="213"/>
        <v>45793.531585648147</v>
      </c>
      <c r="AD1280" s="100" t="str">
        <f t="shared" si="214"/>
        <v>Approved On Time</v>
      </c>
      <c r="AE1280" s="101">
        <f t="shared" si="215"/>
        <v>2.5</v>
      </c>
      <c r="AF1280" s="124" t="str">
        <f t="shared" si="216"/>
        <v/>
      </c>
      <c r="AG1280" s="101" t="str">
        <f t="shared" si="217"/>
        <v>502 6001D - TRAFF Detours Single Lane Clos</v>
      </c>
      <c r="AH1280" s="101" t="str">
        <f t="shared" si="218"/>
        <v>240254 - Salvador Rodriguez Jr</v>
      </c>
      <c r="AI1280" s="102" t="str">
        <f t="shared" si="219"/>
        <v>Omar Ramirez Traffic Crew</v>
      </c>
    </row>
    <row r="1281" spans="1:35" ht="15.75" x14ac:dyDescent="0.25">
      <c r="A1281" s="153">
        <v>602669</v>
      </c>
      <c r="B1281" s="153" t="s">
        <v>752</v>
      </c>
      <c r="C1281" s="153" t="s">
        <v>753</v>
      </c>
      <c r="D1281" s="153" t="s">
        <v>138</v>
      </c>
      <c r="E1281" s="153" t="s">
        <v>139</v>
      </c>
      <c r="F1281" s="153" t="s">
        <v>1420</v>
      </c>
      <c r="G1281" s="153" t="s">
        <v>1421</v>
      </c>
      <c r="H1281" s="153" t="s">
        <v>558</v>
      </c>
      <c r="I1281" s="153">
        <v>1.5</v>
      </c>
      <c r="J1281" s="154">
        <v>45788</v>
      </c>
      <c r="K1281" s="153" t="s">
        <v>91</v>
      </c>
      <c r="L1281" s="153"/>
      <c r="M1281" s="153" t="s">
        <v>737</v>
      </c>
      <c r="N1281" s="153" t="s">
        <v>64</v>
      </c>
      <c r="O1281" s="153" t="s">
        <v>738</v>
      </c>
      <c r="P1281" s="153" t="s">
        <v>1427</v>
      </c>
      <c r="Q1281" s="153"/>
      <c r="R1281" s="153" t="s">
        <v>50</v>
      </c>
      <c r="S1281" s="153" t="s">
        <v>140</v>
      </c>
      <c r="T1281" s="153" t="s">
        <v>1428</v>
      </c>
      <c r="U1281" s="142"/>
      <c r="V1281" s="142"/>
      <c r="W1281" s="142"/>
      <c r="X1281" s="97" t="str">
        <f t="shared" si="209"/>
        <v>2023-034 - Dallas IH 45 Bridge Maintenanc</v>
      </c>
      <c r="Y1281" s="97" t="str">
        <f>IFERROR(VLOOKUP($D1281,PM!$A:$H,2,FALSE),"")</f>
        <v>Eric Giebelhaus</v>
      </c>
      <c r="Z1281" s="98">
        <f t="shared" si="210"/>
        <v>45788</v>
      </c>
      <c r="AA1281" s="98" t="str">
        <f t="shared" si="211"/>
        <v>Sunday</v>
      </c>
      <c r="AB1281" s="99" t="str">
        <f t="shared" si="212"/>
        <v>05/12/2025 7:07 AM</v>
      </c>
      <c r="AC1281" s="100">
        <f t="shared" si="213"/>
        <v>45789.574594907404</v>
      </c>
      <c r="AD1281" s="100" t="str">
        <f t="shared" si="214"/>
        <v>Approved On Time</v>
      </c>
      <c r="AE1281" s="101">
        <f t="shared" si="215"/>
        <v>1.5</v>
      </c>
      <c r="AF1281" s="124" t="str">
        <f t="shared" si="216"/>
        <v/>
      </c>
      <c r="AG1281" s="101" t="str">
        <f t="shared" si="217"/>
        <v>545 6005A - CRASH CUSH ATTEN (REMOVE)</v>
      </c>
      <c r="AH1281" s="101" t="str">
        <f t="shared" si="218"/>
        <v>240254 - Salvador Rodriguez Jr</v>
      </c>
      <c r="AI1281" s="102" t="str">
        <f t="shared" si="219"/>
        <v>Omar Ramirez Traffic Crew</v>
      </c>
    </row>
    <row r="1282" spans="1:35" ht="15.75" x14ac:dyDescent="0.25">
      <c r="A1282" s="153">
        <v>602696</v>
      </c>
      <c r="B1282" s="153" t="s">
        <v>752</v>
      </c>
      <c r="C1282" s="153" t="s">
        <v>753</v>
      </c>
      <c r="D1282" s="153" t="s">
        <v>138</v>
      </c>
      <c r="E1282" s="153" t="s">
        <v>139</v>
      </c>
      <c r="F1282" s="153" t="s">
        <v>1202</v>
      </c>
      <c r="G1282" s="153" t="s">
        <v>1203</v>
      </c>
      <c r="H1282" s="153" t="s">
        <v>558</v>
      </c>
      <c r="I1282" s="153">
        <v>10.5</v>
      </c>
      <c r="J1282" s="154">
        <v>45788</v>
      </c>
      <c r="K1282" s="153" t="s">
        <v>91</v>
      </c>
      <c r="L1282" s="153"/>
      <c r="M1282" s="153" t="s">
        <v>737</v>
      </c>
      <c r="N1282" s="153" t="s">
        <v>64</v>
      </c>
      <c r="O1282" s="153" t="s">
        <v>738</v>
      </c>
      <c r="P1282" s="153" t="s">
        <v>1423</v>
      </c>
      <c r="Q1282" s="153"/>
      <c r="R1282" s="153" t="s">
        <v>50</v>
      </c>
      <c r="S1282" s="153" t="s">
        <v>140</v>
      </c>
      <c r="T1282" s="153" t="s">
        <v>1429</v>
      </c>
      <c r="U1282" s="142"/>
      <c r="V1282" s="142"/>
      <c r="W1282" s="142"/>
      <c r="X1282" s="97" t="str">
        <f t="shared" si="209"/>
        <v>2023-034 - Dallas IH 45 Bridge Maintenanc</v>
      </c>
      <c r="Y1282" s="97" t="str">
        <f>IFERROR(VLOOKUP($D1282,PM!$A:$H,2,FALSE),"")</f>
        <v>Eric Giebelhaus</v>
      </c>
      <c r="Z1282" s="98">
        <f t="shared" si="210"/>
        <v>45788</v>
      </c>
      <c r="AA1282" s="98" t="str">
        <f t="shared" si="211"/>
        <v>Sunday</v>
      </c>
      <c r="AB1282" s="99" t="str">
        <f t="shared" si="212"/>
        <v>05/12/2025 7:20 AM</v>
      </c>
      <c r="AC1282" s="100">
        <f t="shared" si="213"/>
        <v>45789.574594907404</v>
      </c>
      <c r="AD1282" s="100" t="str">
        <f t="shared" si="214"/>
        <v>Approved On Time</v>
      </c>
      <c r="AE1282" s="101">
        <f t="shared" si="215"/>
        <v>10.5</v>
      </c>
      <c r="AF1282" s="124" t="str">
        <f t="shared" si="216"/>
        <v/>
      </c>
      <c r="AG1282" s="101" t="str">
        <f t="shared" si="217"/>
        <v>502 6001C - TRAFF Weekend Op</v>
      </c>
      <c r="AH1282" s="101" t="str">
        <f t="shared" si="218"/>
        <v>240254 - Salvador Rodriguez Jr</v>
      </c>
      <c r="AI1282" s="102" t="str">
        <f t="shared" si="219"/>
        <v>Omar Ramirez Traffic Crew</v>
      </c>
    </row>
    <row r="1283" spans="1:35" ht="15.75" x14ac:dyDescent="0.25">
      <c r="A1283" s="153">
        <v>604309</v>
      </c>
      <c r="B1283" s="153" t="s">
        <v>752</v>
      </c>
      <c r="C1283" s="153" t="s">
        <v>753</v>
      </c>
      <c r="D1283" s="153" t="s">
        <v>138</v>
      </c>
      <c r="E1283" s="153" t="s">
        <v>139</v>
      </c>
      <c r="F1283" s="153" t="s">
        <v>1202</v>
      </c>
      <c r="G1283" s="153" t="s">
        <v>1203</v>
      </c>
      <c r="H1283" s="153" t="s">
        <v>558</v>
      </c>
      <c r="I1283" s="153">
        <v>11.5</v>
      </c>
      <c r="J1283" s="154">
        <v>45791</v>
      </c>
      <c r="K1283" s="153" t="s">
        <v>91</v>
      </c>
      <c r="L1283" s="153"/>
      <c r="M1283" s="153" t="s">
        <v>737</v>
      </c>
      <c r="N1283" s="153" t="s">
        <v>64</v>
      </c>
      <c r="O1283" s="153" t="s">
        <v>738</v>
      </c>
      <c r="P1283" s="153" t="s">
        <v>3101</v>
      </c>
      <c r="Q1283" s="153"/>
      <c r="R1283" s="153" t="s">
        <v>50</v>
      </c>
      <c r="S1283" s="153" t="s">
        <v>140</v>
      </c>
      <c r="T1283" s="153" t="s">
        <v>3337</v>
      </c>
      <c r="U1283" s="142"/>
      <c r="V1283" s="142"/>
      <c r="W1283" s="142"/>
      <c r="X1283" s="97" t="str">
        <f t="shared" si="209"/>
        <v>2023-034 - Dallas IH 45 Bridge Maintenanc</v>
      </c>
      <c r="Y1283" s="97" t="str">
        <f>IFERROR(VLOOKUP($D1283,PM!$A:$H,2,FALSE),"")</f>
        <v>Eric Giebelhaus</v>
      </c>
      <c r="Z1283" s="98">
        <f t="shared" si="210"/>
        <v>45791</v>
      </c>
      <c r="AA1283" s="98" t="str">
        <f t="shared" si="211"/>
        <v>Wednesday</v>
      </c>
      <c r="AB1283" s="99" t="str">
        <f t="shared" si="212"/>
        <v>05/15/2025 9:55 AM</v>
      </c>
      <c r="AC1283" s="100">
        <f t="shared" si="213"/>
        <v>45793.531030092592</v>
      </c>
      <c r="AD1283" s="100" t="str">
        <f t="shared" si="214"/>
        <v>Approved On Time</v>
      </c>
      <c r="AE1283" s="101">
        <f t="shared" si="215"/>
        <v>11.5</v>
      </c>
      <c r="AF1283" s="124" t="str">
        <f t="shared" si="216"/>
        <v/>
      </c>
      <c r="AG1283" s="101" t="str">
        <f t="shared" si="217"/>
        <v>502 6001C - TRAFF Weekend Op</v>
      </c>
      <c r="AH1283" s="101" t="str">
        <f t="shared" si="218"/>
        <v>240254 - Salvador Rodriguez Jr</v>
      </c>
      <c r="AI1283" s="102" t="str">
        <f t="shared" si="219"/>
        <v>Omar Ramirez Traffic Crew</v>
      </c>
    </row>
    <row r="1284" spans="1:35" ht="15.75" x14ac:dyDescent="0.25">
      <c r="A1284" s="153">
        <v>604070</v>
      </c>
      <c r="B1284" s="153" t="s">
        <v>1103</v>
      </c>
      <c r="C1284" s="153" t="s">
        <v>1104</v>
      </c>
      <c r="D1284" s="153" t="s">
        <v>73</v>
      </c>
      <c r="E1284" s="153" t="s">
        <v>1009</v>
      </c>
      <c r="F1284" s="153" t="s">
        <v>75</v>
      </c>
      <c r="G1284" s="153" t="s">
        <v>614</v>
      </c>
      <c r="H1284" s="153" t="s">
        <v>782</v>
      </c>
      <c r="I1284" s="153">
        <v>3</v>
      </c>
      <c r="J1284" s="154">
        <v>45791</v>
      </c>
      <c r="K1284" s="153" t="s">
        <v>91</v>
      </c>
      <c r="L1284" s="153"/>
      <c r="M1284" s="153"/>
      <c r="N1284" s="153"/>
      <c r="O1284" s="153" t="s">
        <v>1104</v>
      </c>
      <c r="P1284" s="153" t="s">
        <v>2586</v>
      </c>
      <c r="Q1284" s="153"/>
      <c r="R1284" s="153" t="s">
        <v>50</v>
      </c>
      <c r="S1284" s="153" t="s">
        <v>140</v>
      </c>
      <c r="T1284" s="153" t="s">
        <v>2906</v>
      </c>
      <c r="U1284" s="142"/>
      <c r="V1284" s="142"/>
      <c r="W1284" s="142"/>
      <c r="X1284" s="97" t="str">
        <f t="shared" si="209"/>
        <v>2023-032 - IH-345 BRIDGE REHABILITATION</v>
      </c>
      <c r="Y1284" s="97" t="str">
        <f>IFERROR(VLOOKUP($D1284,PM!$A:$H,2,FALSE),"")</f>
        <v>Eric Giebelhaus</v>
      </c>
      <c r="Z1284" s="98">
        <f t="shared" si="210"/>
        <v>45791</v>
      </c>
      <c r="AA1284" s="98" t="str">
        <f t="shared" si="211"/>
        <v>Wednesday</v>
      </c>
      <c r="AB1284" s="99" t="str">
        <f t="shared" si="212"/>
        <v>05/14/2025 8:19 PM</v>
      </c>
      <c r="AC1284" s="100">
        <f t="shared" si="213"/>
        <v>45792.525752314818</v>
      </c>
      <c r="AD1284" s="100" t="str">
        <f t="shared" si="214"/>
        <v>Approved On Time</v>
      </c>
      <c r="AE1284" s="101">
        <f t="shared" si="215"/>
        <v>3</v>
      </c>
      <c r="AF1284" s="124" t="str">
        <f t="shared" si="216"/>
        <v/>
      </c>
      <c r="AG1284" s="101" t="str">
        <f t="shared" si="217"/>
        <v>9000 100S - SAFETY SCHED</v>
      </c>
      <c r="AH1284" s="101" t="str">
        <f t="shared" si="218"/>
        <v>800069 - Said A. Garcia</v>
      </c>
      <c r="AI1284" s="102" t="str">
        <f t="shared" si="219"/>
        <v/>
      </c>
    </row>
    <row r="1285" spans="1:35" ht="15.75" x14ac:dyDescent="0.25">
      <c r="A1285" s="153">
        <v>603052</v>
      </c>
      <c r="B1285" s="153" t="s">
        <v>1103</v>
      </c>
      <c r="C1285" s="153" t="s">
        <v>1104</v>
      </c>
      <c r="D1285" s="153" t="s">
        <v>73</v>
      </c>
      <c r="E1285" s="153" t="s">
        <v>1009</v>
      </c>
      <c r="F1285" s="153" t="s">
        <v>75</v>
      </c>
      <c r="G1285" s="153" t="s">
        <v>614</v>
      </c>
      <c r="H1285" s="153" t="s">
        <v>782</v>
      </c>
      <c r="I1285" s="153">
        <v>4</v>
      </c>
      <c r="J1285" s="154">
        <v>45789</v>
      </c>
      <c r="K1285" s="153" t="s">
        <v>91</v>
      </c>
      <c r="L1285" s="153"/>
      <c r="M1285" s="153"/>
      <c r="N1285" s="153"/>
      <c r="O1285" s="153" t="s">
        <v>1104</v>
      </c>
      <c r="P1285" s="153" t="s">
        <v>1342</v>
      </c>
      <c r="Q1285" s="153"/>
      <c r="R1285" s="153" t="s">
        <v>50</v>
      </c>
      <c r="S1285" s="153" t="s">
        <v>140</v>
      </c>
      <c r="T1285" s="153" t="s">
        <v>1343</v>
      </c>
      <c r="U1285" s="142"/>
      <c r="V1285" s="142"/>
      <c r="W1285" s="142"/>
      <c r="X1285" s="97" t="str">
        <f t="shared" si="209"/>
        <v>2023-032 - IH-345 BRIDGE REHABILITATION</v>
      </c>
      <c r="Y1285" s="97" t="str">
        <f>IFERROR(VLOOKUP($D1285,PM!$A:$H,2,FALSE),"")</f>
        <v>Eric Giebelhaus</v>
      </c>
      <c r="Z1285" s="98">
        <f t="shared" si="210"/>
        <v>45789</v>
      </c>
      <c r="AA1285" s="98" t="str">
        <f t="shared" si="211"/>
        <v>Monday</v>
      </c>
      <c r="AB1285" s="99" t="str">
        <f t="shared" si="212"/>
        <v>05/12/2025 3:13 PM</v>
      </c>
      <c r="AC1285" s="100">
        <f t="shared" si="213"/>
        <v>45790.481377314813</v>
      </c>
      <c r="AD1285" s="100" t="str">
        <f t="shared" si="214"/>
        <v>Approved On Time</v>
      </c>
      <c r="AE1285" s="101">
        <f t="shared" si="215"/>
        <v>4</v>
      </c>
      <c r="AF1285" s="124" t="str">
        <f t="shared" si="216"/>
        <v/>
      </c>
      <c r="AG1285" s="101" t="str">
        <f t="shared" si="217"/>
        <v>9000 100S - SAFETY SCHED</v>
      </c>
      <c r="AH1285" s="101" t="str">
        <f t="shared" si="218"/>
        <v>800069 - Said A. Garcia</v>
      </c>
      <c r="AI1285" s="102" t="str">
        <f t="shared" si="219"/>
        <v/>
      </c>
    </row>
    <row r="1286" spans="1:35" ht="15.75" x14ac:dyDescent="0.25">
      <c r="A1286" s="153">
        <v>604604</v>
      </c>
      <c r="B1286" s="153" t="s">
        <v>1629</v>
      </c>
      <c r="C1286" s="153" t="s">
        <v>1630</v>
      </c>
      <c r="D1286" s="153" t="s">
        <v>73</v>
      </c>
      <c r="E1286" s="153" t="s">
        <v>1009</v>
      </c>
      <c r="F1286" s="153" t="s">
        <v>3041</v>
      </c>
      <c r="G1286" s="153" t="s">
        <v>3042</v>
      </c>
      <c r="H1286" s="153" t="s">
        <v>558</v>
      </c>
      <c r="I1286" s="153">
        <v>6</v>
      </c>
      <c r="J1286" s="154">
        <v>45791</v>
      </c>
      <c r="K1286" s="153" t="s">
        <v>91</v>
      </c>
      <c r="L1286" s="153"/>
      <c r="M1286" s="153" t="s">
        <v>1632</v>
      </c>
      <c r="N1286" s="153" t="s">
        <v>49</v>
      </c>
      <c r="O1286" s="153" t="s">
        <v>1630</v>
      </c>
      <c r="P1286" s="153" t="s">
        <v>3043</v>
      </c>
      <c r="Q1286" s="153"/>
      <c r="R1286" s="153" t="s">
        <v>50</v>
      </c>
      <c r="S1286" s="153" t="s">
        <v>140</v>
      </c>
      <c r="T1286" s="153" t="s">
        <v>3278</v>
      </c>
      <c r="U1286" s="142"/>
      <c r="V1286" s="142"/>
      <c r="W1286" s="142"/>
      <c r="X1286" s="97" t="str">
        <f t="shared" si="209"/>
        <v>2023-032 - IH-345 BRIDGE REHABILITATION</v>
      </c>
      <c r="Y1286" s="97" t="str">
        <f>IFERROR(VLOOKUP($D1286,PM!$A:$H,2,FALSE),"")</f>
        <v>Eric Giebelhaus</v>
      </c>
      <c r="Z1286" s="98">
        <f t="shared" si="210"/>
        <v>45791</v>
      </c>
      <c r="AA1286" s="98" t="str">
        <f t="shared" si="211"/>
        <v>Wednesday</v>
      </c>
      <c r="AB1286" s="99" t="str">
        <f t="shared" si="212"/>
        <v>05/16/2025 5:37 AM</v>
      </c>
      <c r="AC1286" s="100">
        <f t="shared" si="213"/>
        <v>45793.534444444442</v>
      </c>
      <c r="AD1286" s="100" t="str">
        <f t="shared" si="214"/>
        <v>Approved On Time</v>
      </c>
      <c r="AE1286" s="101">
        <f t="shared" si="215"/>
        <v>6</v>
      </c>
      <c r="AF1286" s="124" t="str">
        <f t="shared" si="216"/>
        <v/>
      </c>
      <c r="AG1286" s="101" t="str">
        <f t="shared" si="217"/>
        <v>451 6012G - RET T402 Prefab Forms</v>
      </c>
      <c r="AH1286" s="101" t="str">
        <f t="shared" si="218"/>
        <v>240075 - Juan P. Rodriguez</v>
      </c>
      <c r="AI1286" s="102" t="str">
        <f t="shared" si="219"/>
        <v>Juan Rodriguez's Crew</v>
      </c>
    </row>
    <row r="1287" spans="1:35" ht="15.75" x14ac:dyDescent="0.25">
      <c r="A1287" s="153">
        <v>604427</v>
      </c>
      <c r="B1287" s="153" t="s">
        <v>1629</v>
      </c>
      <c r="C1287" s="153" t="s">
        <v>1630</v>
      </c>
      <c r="D1287" s="153" t="s">
        <v>73</v>
      </c>
      <c r="E1287" s="153" t="s">
        <v>1009</v>
      </c>
      <c r="F1287" s="153" t="s">
        <v>1187</v>
      </c>
      <c r="G1287" s="153" t="s">
        <v>1631</v>
      </c>
      <c r="H1287" s="153" t="s">
        <v>558</v>
      </c>
      <c r="I1287" s="153">
        <v>2</v>
      </c>
      <c r="J1287" s="154">
        <v>45791</v>
      </c>
      <c r="K1287" s="153" t="s">
        <v>91</v>
      </c>
      <c r="L1287" s="153"/>
      <c r="M1287" s="153" t="s">
        <v>1632</v>
      </c>
      <c r="N1287" s="153" t="s">
        <v>49</v>
      </c>
      <c r="O1287" s="153" t="s">
        <v>1630</v>
      </c>
      <c r="P1287" s="153" t="s">
        <v>3044</v>
      </c>
      <c r="Q1287" s="153"/>
      <c r="R1287" s="153" t="s">
        <v>50</v>
      </c>
      <c r="S1287" s="153" t="s">
        <v>140</v>
      </c>
      <c r="T1287" s="153" t="s">
        <v>3279</v>
      </c>
      <c r="U1287" s="142"/>
      <c r="V1287" s="142"/>
      <c r="W1287" s="142"/>
      <c r="X1287" s="97" t="str">
        <f t="shared" ref="X1287:X1350" si="220">$D1287&amp;" - "&amp;$E1287</f>
        <v>2023-032 - IH-345 BRIDGE REHABILITATION</v>
      </c>
      <c r="Y1287" s="97" t="str">
        <f>IFERROR(VLOOKUP($D1287,PM!$A:$H,2,FALSE),"")</f>
        <v>Eric Giebelhaus</v>
      </c>
      <c r="Z1287" s="98">
        <f t="shared" ref="Z1287:Z1350" si="221">$J1287</f>
        <v>45791</v>
      </c>
      <c r="AA1287" s="98" t="str">
        <f t="shared" ref="AA1287:AA1350" si="222">TEXT($J1287,"dddd")</f>
        <v>Wednesday</v>
      </c>
      <c r="AB1287" s="99" t="str">
        <f t="shared" ref="AB1287:AB1350" si="223">TEXT(DATE(MID($P1287,7,4), LEFT($P1287,2), MID($P1287,4,2)) + TIME(LEFT(MID($P1287,13,5),2), RIGHT(MID($P1287,13,5),2), 0), "MM/DD/YYYY h:mm AM/PM")</f>
        <v>05/15/2025 5:52 PM</v>
      </c>
      <c r="AC1287" s="100">
        <f t="shared" ref="AC1287:AC1350" si="224">IFERROR(DATE(LEFT($T1287,4), MID($T1287,6,2), MID($T1287,9,2)) + TIME(MID($T1287,12,2), MID($T1287,15,2), MID($T1287,18,2)),"")</f>
        <v>45793.534444444442</v>
      </c>
      <c r="AD1287" s="100" t="str">
        <f t="shared" ref="AD1287:AD1350" si="225">IF(OR($AB1287="1/1/01 12:00 AM", $AB1287=""), "Not Approved", IF(VALUE($AB1287) &lt;= (VALUE($AC1287) + 1 + TIME(9, 0, 0)), "Approved On Time", "Not Approved On Time"))</f>
        <v>Approved On Time</v>
      </c>
      <c r="AE1287" s="101">
        <f t="shared" ref="AE1287:AE1350" si="226">$I1287</f>
        <v>2</v>
      </c>
      <c r="AF1287" s="124" t="str">
        <f t="shared" ref="AF1287:AF1350" si="227">IF(SUMIF($X$6:$X$2297, "*", $AI$6:$AI$2297) &gt; 0, SUMIFS($AI$6:$AI$2297, $X$6:$X$2297, "Approved On Time") / SUMIF($X$6:$X$2297, "*", $AI$6:$AI$2297), "")</f>
        <v/>
      </c>
      <c r="AG1287" s="101" t="str">
        <f t="shared" ref="AG1287:AG1350" si="228">$F1287&amp;" - "&amp;G1287</f>
        <v>4106 6001G - PPO Conc Overlay Pour</v>
      </c>
      <c r="AH1287" s="101" t="str">
        <f t="shared" ref="AH1287:AH1350" si="229">$B1287&amp;" - "&amp;$C1287</f>
        <v>240075 - Juan P. Rodriguez</v>
      </c>
      <c r="AI1287" s="102" t="str">
        <f t="shared" ref="AI1287:AI1350" si="230">IF($M1287="","",$M1287)</f>
        <v>Juan Rodriguez's Crew</v>
      </c>
    </row>
    <row r="1288" spans="1:35" ht="15.75" x14ac:dyDescent="0.25">
      <c r="A1288" s="153">
        <v>604760</v>
      </c>
      <c r="B1288" s="153" t="s">
        <v>1629</v>
      </c>
      <c r="C1288" s="153" t="s">
        <v>1630</v>
      </c>
      <c r="D1288" s="153" t="s">
        <v>73</v>
      </c>
      <c r="E1288" s="153" t="s">
        <v>1009</v>
      </c>
      <c r="F1288" s="153" t="s">
        <v>3196</v>
      </c>
      <c r="G1288" s="153" t="s">
        <v>3197</v>
      </c>
      <c r="H1288" s="153" t="s">
        <v>558</v>
      </c>
      <c r="I1288" s="153">
        <v>3</v>
      </c>
      <c r="J1288" s="154">
        <v>45792</v>
      </c>
      <c r="K1288" s="153" t="s">
        <v>91</v>
      </c>
      <c r="L1288" s="153"/>
      <c r="M1288" s="153" t="s">
        <v>1632</v>
      </c>
      <c r="N1288" s="153" t="s">
        <v>49</v>
      </c>
      <c r="O1288" s="153" t="s">
        <v>1630</v>
      </c>
      <c r="P1288" s="153" t="s">
        <v>3228</v>
      </c>
      <c r="Q1288" s="153"/>
      <c r="R1288" s="153" t="s">
        <v>50</v>
      </c>
      <c r="S1288" s="153" t="s">
        <v>140</v>
      </c>
      <c r="T1288" s="153" t="s">
        <v>3855</v>
      </c>
      <c r="U1288" s="142"/>
      <c r="V1288" s="142"/>
      <c r="W1288" s="142"/>
      <c r="X1288" s="97" t="str">
        <f t="shared" si="220"/>
        <v>2023-032 - IH-345 BRIDGE REHABILITATION</v>
      </c>
      <c r="Y1288" s="97" t="str">
        <f>IFERROR(VLOOKUP($D1288,PM!$A:$H,2,FALSE),"")</f>
        <v>Eric Giebelhaus</v>
      </c>
      <c r="Z1288" s="98">
        <f t="shared" si="221"/>
        <v>45792</v>
      </c>
      <c r="AA1288" s="98" t="str">
        <f t="shared" si="222"/>
        <v>Thursday</v>
      </c>
      <c r="AB1288" s="99" t="str">
        <f t="shared" si="223"/>
        <v>05/16/2025 7:58 AM</v>
      </c>
      <c r="AC1288" s="100">
        <f t="shared" si="224"/>
        <v>45793.608807870369</v>
      </c>
      <c r="AD1288" s="100" t="str">
        <f t="shared" si="225"/>
        <v>Approved On Time</v>
      </c>
      <c r="AE1288" s="101">
        <f t="shared" si="226"/>
        <v>3</v>
      </c>
      <c r="AF1288" s="124" t="str">
        <f t="shared" si="227"/>
        <v/>
      </c>
      <c r="AG1288" s="101" t="str">
        <f t="shared" si="228"/>
        <v>450 6011F - RAIL T402 Slipform</v>
      </c>
      <c r="AH1288" s="101" t="str">
        <f t="shared" si="229"/>
        <v>240075 - Juan P. Rodriguez</v>
      </c>
      <c r="AI1288" s="102" t="str">
        <f t="shared" si="230"/>
        <v>Juan Rodriguez's Crew</v>
      </c>
    </row>
    <row r="1289" spans="1:35" ht="15.75" x14ac:dyDescent="0.25">
      <c r="A1289" s="153">
        <v>604761</v>
      </c>
      <c r="B1289" s="153" t="s">
        <v>1629</v>
      </c>
      <c r="C1289" s="153" t="s">
        <v>1630</v>
      </c>
      <c r="D1289" s="153" t="s">
        <v>73</v>
      </c>
      <c r="E1289" s="153" t="s">
        <v>1009</v>
      </c>
      <c r="F1289" s="153" t="s">
        <v>3203</v>
      </c>
      <c r="G1289" s="153" t="s">
        <v>3204</v>
      </c>
      <c r="H1289" s="153" t="s">
        <v>558</v>
      </c>
      <c r="I1289" s="153">
        <v>3</v>
      </c>
      <c r="J1289" s="154">
        <v>45792</v>
      </c>
      <c r="K1289" s="153" t="s">
        <v>91</v>
      </c>
      <c r="L1289" s="153"/>
      <c r="M1289" s="153" t="s">
        <v>1632</v>
      </c>
      <c r="N1289" s="153" t="s">
        <v>49</v>
      </c>
      <c r="O1289" s="153" t="s">
        <v>1630</v>
      </c>
      <c r="P1289" s="153" t="s">
        <v>3228</v>
      </c>
      <c r="Q1289" s="153"/>
      <c r="R1289" s="153" t="s">
        <v>50</v>
      </c>
      <c r="S1289" s="153" t="s">
        <v>140</v>
      </c>
      <c r="T1289" s="153" t="s">
        <v>3856</v>
      </c>
      <c r="U1289" s="142"/>
      <c r="V1289" s="142"/>
      <c r="W1289" s="142"/>
      <c r="X1289" s="97" t="str">
        <f t="shared" si="220"/>
        <v>2023-032 - IH-345 BRIDGE REHABILITATION</v>
      </c>
      <c r="Y1289" s="97" t="str">
        <f>IFERROR(VLOOKUP($D1289,PM!$A:$H,2,FALSE),"")</f>
        <v>Eric Giebelhaus</v>
      </c>
      <c r="Z1289" s="98">
        <f t="shared" si="221"/>
        <v>45792</v>
      </c>
      <c r="AA1289" s="98" t="str">
        <f t="shared" si="222"/>
        <v>Thursday</v>
      </c>
      <c r="AB1289" s="99" t="str">
        <f t="shared" si="223"/>
        <v>05/16/2025 7:58 AM</v>
      </c>
      <c r="AC1289" s="100">
        <f t="shared" si="224"/>
        <v>45793.608807870369</v>
      </c>
      <c r="AD1289" s="100" t="str">
        <f t="shared" si="225"/>
        <v>Approved On Time</v>
      </c>
      <c r="AE1289" s="101">
        <f t="shared" si="226"/>
        <v>3</v>
      </c>
      <c r="AF1289" s="124" t="str">
        <f t="shared" si="227"/>
        <v/>
      </c>
      <c r="AG1289" s="101" t="str">
        <f t="shared" si="228"/>
        <v>450 6011E - RAIL T402 Dry Run</v>
      </c>
      <c r="AH1289" s="101" t="str">
        <f t="shared" si="229"/>
        <v>240075 - Juan P. Rodriguez</v>
      </c>
      <c r="AI1289" s="102" t="str">
        <f t="shared" si="230"/>
        <v>Juan Rodriguez's Crew</v>
      </c>
    </row>
    <row r="1290" spans="1:35" ht="15.75" x14ac:dyDescent="0.25">
      <c r="A1290" s="153">
        <v>604762</v>
      </c>
      <c r="B1290" s="153" t="s">
        <v>1629</v>
      </c>
      <c r="C1290" s="153" t="s">
        <v>1630</v>
      </c>
      <c r="D1290" s="153" t="s">
        <v>73</v>
      </c>
      <c r="E1290" s="153" t="s">
        <v>1009</v>
      </c>
      <c r="F1290" s="153" t="s">
        <v>3199</v>
      </c>
      <c r="G1290" s="153" t="s">
        <v>3200</v>
      </c>
      <c r="H1290" s="153" t="s">
        <v>558</v>
      </c>
      <c r="I1290" s="153">
        <v>2</v>
      </c>
      <c r="J1290" s="154">
        <v>45792</v>
      </c>
      <c r="K1290" s="153" t="s">
        <v>91</v>
      </c>
      <c r="L1290" s="153"/>
      <c r="M1290" s="153" t="s">
        <v>1632</v>
      </c>
      <c r="N1290" s="153" t="s">
        <v>49</v>
      </c>
      <c r="O1290" s="153" t="s">
        <v>1630</v>
      </c>
      <c r="P1290" s="153" t="s">
        <v>3228</v>
      </c>
      <c r="Q1290" s="153"/>
      <c r="R1290" s="153" t="s">
        <v>50</v>
      </c>
      <c r="S1290" s="153" t="s">
        <v>140</v>
      </c>
      <c r="T1290" s="153" t="s">
        <v>3857</v>
      </c>
      <c r="U1290" s="142"/>
      <c r="V1290" s="142"/>
      <c r="W1290" s="142"/>
      <c r="X1290" s="97" t="str">
        <f t="shared" si="220"/>
        <v>2023-032 - IH-345 BRIDGE REHABILITATION</v>
      </c>
      <c r="Y1290" s="97" t="str">
        <f>IFERROR(VLOOKUP($D1290,PM!$A:$H,2,FALSE),"")</f>
        <v>Eric Giebelhaus</v>
      </c>
      <c r="Z1290" s="98">
        <f t="shared" si="221"/>
        <v>45792</v>
      </c>
      <c r="AA1290" s="98" t="str">
        <f t="shared" si="222"/>
        <v>Thursday</v>
      </c>
      <c r="AB1290" s="99" t="str">
        <f t="shared" si="223"/>
        <v>05/16/2025 7:58 AM</v>
      </c>
      <c r="AC1290" s="100">
        <f t="shared" si="224"/>
        <v>45793.608807870369</v>
      </c>
      <c r="AD1290" s="100" t="str">
        <f t="shared" si="225"/>
        <v>Approved On Time</v>
      </c>
      <c r="AE1290" s="101">
        <f t="shared" si="226"/>
        <v>2</v>
      </c>
      <c r="AF1290" s="124" t="str">
        <f t="shared" si="227"/>
        <v/>
      </c>
      <c r="AG1290" s="101" t="str">
        <f t="shared" si="228"/>
        <v>450 6011D - RAIL T402 Set Tear Machine</v>
      </c>
      <c r="AH1290" s="101" t="str">
        <f t="shared" si="229"/>
        <v>240075 - Juan P. Rodriguez</v>
      </c>
      <c r="AI1290" s="102" t="str">
        <f t="shared" si="230"/>
        <v>Juan Rodriguez's Crew</v>
      </c>
    </row>
    <row r="1291" spans="1:35" ht="15.75" x14ac:dyDescent="0.25">
      <c r="A1291" s="153">
        <v>603375</v>
      </c>
      <c r="B1291" s="153" t="s">
        <v>1629</v>
      </c>
      <c r="C1291" s="153" t="s">
        <v>1630</v>
      </c>
      <c r="D1291" s="153" t="s">
        <v>73</v>
      </c>
      <c r="E1291" s="153" t="s">
        <v>1009</v>
      </c>
      <c r="F1291" s="153" t="s">
        <v>1635</v>
      </c>
      <c r="G1291" s="153" t="s">
        <v>1636</v>
      </c>
      <c r="H1291" s="153" t="s">
        <v>558</v>
      </c>
      <c r="I1291" s="153">
        <v>2</v>
      </c>
      <c r="J1291" s="154">
        <v>45789</v>
      </c>
      <c r="K1291" s="153" t="s">
        <v>91</v>
      </c>
      <c r="L1291" s="153"/>
      <c r="M1291" s="153" t="s">
        <v>1632</v>
      </c>
      <c r="N1291" s="153" t="s">
        <v>49</v>
      </c>
      <c r="O1291" s="153" t="s">
        <v>1630</v>
      </c>
      <c r="P1291" s="153" t="s">
        <v>1633</v>
      </c>
      <c r="Q1291" s="153"/>
      <c r="R1291" s="153" t="s">
        <v>50</v>
      </c>
      <c r="S1291" s="153" t="s">
        <v>140</v>
      </c>
      <c r="T1291" s="153" t="s">
        <v>1637</v>
      </c>
      <c r="U1291" s="142"/>
      <c r="V1291" s="142"/>
      <c r="W1291" s="142"/>
      <c r="X1291" s="97" t="str">
        <f t="shared" si="220"/>
        <v>2023-032 - IH-345 BRIDGE REHABILITATION</v>
      </c>
      <c r="Y1291" s="97" t="str">
        <f>IFERROR(VLOOKUP($D1291,PM!$A:$H,2,FALSE),"")</f>
        <v>Eric Giebelhaus</v>
      </c>
      <c r="Z1291" s="98">
        <f t="shared" si="221"/>
        <v>45789</v>
      </c>
      <c r="AA1291" s="98" t="str">
        <f t="shared" si="222"/>
        <v>Monday</v>
      </c>
      <c r="AB1291" s="99" t="str">
        <f t="shared" si="223"/>
        <v>05/13/2025 7:40 AM</v>
      </c>
      <c r="AC1291" s="100">
        <f t="shared" si="224"/>
        <v>45790.553043981483</v>
      </c>
      <c r="AD1291" s="100" t="str">
        <f t="shared" si="225"/>
        <v>Approved On Time</v>
      </c>
      <c r="AE1291" s="101">
        <f t="shared" si="226"/>
        <v>2</v>
      </c>
      <c r="AF1291" s="124" t="str">
        <f t="shared" si="227"/>
        <v/>
      </c>
      <c r="AG1291" s="101" t="str">
        <f t="shared" si="228"/>
        <v>4106 6001H - PPO Conc Overlay Clean After P</v>
      </c>
      <c r="AH1291" s="101" t="str">
        <f t="shared" si="229"/>
        <v>240075 - Juan P. Rodriguez</v>
      </c>
      <c r="AI1291" s="102" t="str">
        <f t="shared" si="230"/>
        <v>Juan Rodriguez's Crew</v>
      </c>
    </row>
    <row r="1292" spans="1:35" ht="15.75" x14ac:dyDescent="0.25">
      <c r="A1292" s="153">
        <v>603377</v>
      </c>
      <c r="B1292" s="153" t="s">
        <v>1629</v>
      </c>
      <c r="C1292" s="153" t="s">
        <v>1630</v>
      </c>
      <c r="D1292" s="153" t="s">
        <v>73</v>
      </c>
      <c r="E1292" s="153" t="s">
        <v>1009</v>
      </c>
      <c r="F1292" s="153" t="s">
        <v>1187</v>
      </c>
      <c r="G1292" s="153" t="s">
        <v>1631</v>
      </c>
      <c r="H1292" s="153" t="s">
        <v>558</v>
      </c>
      <c r="I1292" s="153">
        <v>6</v>
      </c>
      <c r="J1292" s="154">
        <v>45789</v>
      </c>
      <c r="K1292" s="153" t="s">
        <v>91</v>
      </c>
      <c r="L1292" s="153"/>
      <c r="M1292" s="153" t="s">
        <v>1632</v>
      </c>
      <c r="N1292" s="153" t="s">
        <v>49</v>
      </c>
      <c r="O1292" s="153" t="s">
        <v>1630</v>
      </c>
      <c r="P1292" s="153" t="s">
        <v>1633</v>
      </c>
      <c r="Q1292" s="153"/>
      <c r="R1292" s="153" t="s">
        <v>50</v>
      </c>
      <c r="S1292" s="153" t="s">
        <v>140</v>
      </c>
      <c r="T1292" s="153" t="s">
        <v>1634</v>
      </c>
      <c r="U1292" s="142"/>
      <c r="V1292" s="142"/>
      <c r="W1292" s="142"/>
      <c r="X1292" s="97" t="str">
        <f t="shared" si="220"/>
        <v>2023-032 - IH-345 BRIDGE REHABILITATION</v>
      </c>
      <c r="Y1292" s="97" t="str">
        <f>IFERROR(VLOOKUP($D1292,PM!$A:$H,2,FALSE),"")</f>
        <v>Eric Giebelhaus</v>
      </c>
      <c r="Z1292" s="98">
        <f t="shared" si="221"/>
        <v>45789</v>
      </c>
      <c r="AA1292" s="98" t="str">
        <f t="shared" si="222"/>
        <v>Monday</v>
      </c>
      <c r="AB1292" s="99" t="str">
        <f t="shared" si="223"/>
        <v>05/13/2025 7:40 AM</v>
      </c>
      <c r="AC1292" s="100">
        <f t="shared" si="224"/>
        <v>45790.553043981483</v>
      </c>
      <c r="AD1292" s="100" t="str">
        <f t="shared" si="225"/>
        <v>Approved On Time</v>
      </c>
      <c r="AE1292" s="101">
        <f t="shared" si="226"/>
        <v>6</v>
      </c>
      <c r="AF1292" s="124" t="str">
        <f t="shared" si="227"/>
        <v/>
      </c>
      <c r="AG1292" s="101" t="str">
        <f t="shared" si="228"/>
        <v>4106 6001G - PPO Conc Overlay Pour</v>
      </c>
      <c r="AH1292" s="101" t="str">
        <f t="shared" si="229"/>
        <v>240075 - Juan P. Rodriguez</v>
      </c>
      <c r="AI1292" s="102" t="str">
        <f t="shared" si="230"/>
        <v>Juan Rodriguez's Crew</v>
      </c>
    </row>
    <row r="1293" spans="1:35" ht="15.75" x14ac:dyDescent="0.25">
      <c r="A1293" s="153">
        <v>603372</v>
      </c>
      <c r="B1293" s="153" t="s">
        <v>1648</v>
      </c>
      <c r="C1293" s="153" t="s">
        <v>1649</v>
      </c>
      <c r="D1293" s="153" t="s">
        <v>73</v>
      </c>
      <c r="E1293" s="153" t="s">
        <v>1009</v>
      </c>
      <c r="F1293" s="153" t="s">
        <v>1635</v>
      </c>
      <c r="G1293" s="153" t="s">
        <v>1636</v>
      </c>
      <c r="H1293" s="153" t="s">
        <v>558</v>
      </c>
      <c r="I1293" s="153">
        <v>2</v>
      </c>
      <c r="J1293" s="154">
        <v>45789</v>
      </c>
      <c r="K1293" s="153" t="s">
        <v>91</v>
      </c>
      <c r="L1293" s="153"/>
      <c r="M1293" s="153" t="s">
        <v>1632</v>
      </c>
      <c r="N1293" s="153" t="s">
        <v>49</v>
      </c>
      <c r="O1293" s="153" t="s">
        <v>1630</v>
      </c>
      <c r="P1293" s="153" t="s">
        <v>1633</v>
      </c>
      <c r="Q1293" s="153"/>
      <c r="R1293" s="153" t="s">
        <v>50</v>
      </c>
      <c r="S1293" s="153" t="s">
        <v>140</v>
      </c>
      <c r="T1293" s="153" t="s">
        <v>1650</v>
      </c>
      <c r="U1293" s="142"/>
      <c r="V1293" s="142"/>
      <c r="W1293" s="142"/>
      <c r="X1293" s="97" t="str">
        <f t="shared" si="220"/>
        <v>2023-032 - IH-345 BRIDGE REHABILITATION</v>
      </c>
      <c r="Y1293" s="97" t="str">
        <f>IFERROR(VLOOKUP($D1293,PM!$A:$H,2,FALSE),"")</f>
        <v>Eric Giebelhaus</v>
      </c>
      <c r="Z1293" s="98">
        <f t="shared" si="221"/>
        <v>45789</v>
      </c>
      <c r="AA1293" s="98" t="str">
        <f t="shared" si="222"/>
        <v>Monday</v>
      </c>
      <c r="AB1293" s="99" t="str">
        <f t="shared" si="223"/>
        <v>05/13/2025 7:40 AM</v>
      </c>
      <c r="AC1293" s="100">
        <f t="shared" si="224"/>
        <v>45790.553043981483</v>
      </c>
      <c r="AD1293" s="100" t="str">
        <f t="shared" si="225"/>
        <v>Approved On Time</v>
      </c>
      <c r="AE1293" s="101">
        <f t="shared" si="226"/>
        <v>2</v>
      </c>
      <c r="AF1293" s="124" t="str">
        <f t="shared" si="227"/>
        <v/>
      </c>
      <c r="AG1293" s="101" t="str">
        <f t="shared" si="228"/>
        <v>4106 6001H - PPO Conc Overlay Clean After P</v>
      </c>
      <c r="AH1293" s="101" t="str">
        <f t="shared" si="229"/>
        <v>240076 - Miguel Rodriguez</v>
      </c>
      <c r="AI1293" s="102" t="str">
        <f t="shared" si="230"/>
        <v>Juan Rodriguez's Crew</v>
      </c>
    </row>
    <row r="1294" spans="1:35" ht="15.75" x14ac:dyDescent="0.25">
      <c r="A1294" s="153">
        <v>603386</v>
      </c>
      <c r="B1294" s="153" t="s">
        <v>1648</v>
      </c>
      <c r="C1294" s="153" t="s">
        <v>1649</v>
      </c>
      <c r="D1294" s="153" t="s">
        <v>73</v>
      </c>
      <c r="E1294" s="153" t="s">
        <v>1009</v>
      </c>
      <c r="F1294" s="153" t="s">
        <v>1187</v>
      </c>
      <c r="G1294" s="153" t="s">
        <v>1631</v>
      </c>
      <c r="H1294" s="153" t="s">
        <v>558</v>
      </c>
      <c r="I1294" s="153">
        <v>10</v>
      </c>
      <c r="J1294" s="154">
        <v>45789</v>
      </c>
      <c r="K1294" s="153" t="s">
        <v>91</v>
      </c>
      <c r="L1294" s="153"/>
      <c r="M1294" s="153" t="s">
        <v>1632</v>
      </c>
      <c r="N1294" s="153" t="s">
        <v>49</v>
      </c>
      <c r="O1294" s="153" t="s">
        <v>1630</v>
      </c>
      <c r="P1294" s="153" t="s">
        <v>1641</v>
      </c>
      <c r="Q1294" s="153"/>
      <c r="R1294" s="153" t="s">
        <v>50</v>
      </c>
      <c r="S1294" s="153" t="s">
        <v>140</v>
      </c>
      <c r="T1294" s="153" t="s">
        <v>1651</v>
      </c>
      <c r="U1294" s="142"/>
      <c r="V1294" s="142"/>
      <c r="W1294" s="142"/>
      <c r="X1294" s="97" t="str">
        <f t="shared" si="220"/>
        <v>2023-032 - IH-345 BRIDGE REHABILITATION</v>
      </c>
      <c r="Y1294" s="97" t="str">
        <f>IFERROR(VLOOKUP($D1294,PM!$A:$H,2,FALSE),"")</f>
        <v>Eric Giebelhaus</v>
      </c>
      <c r="Z1294" s="98">
        <f t="shared" si="221"/>
        <v>45789</v>
      </c>
      <c r="AA1294" s="98" t="str">
        <f t="shared" si="222"/>
        <v>Monday</v>
      </c>
      <c r="AB1294" s="99" t="str">
        <f t="shared" si="223"/>
        <v>05/13/2025 7:42 AM</v>
      </c>
      <c r="AC1294" s="100">
        <f t="shared" si="224"/>
        <v>45790.553043981483</v>
      </c>
      <c r="AD1294" s="100" t="str">
        <f t="shared" si="225"/>
        <v>Approved On Time</v>
      </c>
      <c r="AE1294" s="101">
        <f t="shared" si="226"/>
        <v>10</v>
      </c>
      <c r="AF1294" s="124" t="str">
        <f t="shared" si="227"/>
        <v/>
      </c>
      <c r="AG1294" s="101" t="str">
        <f t="shared" si="228"/>
        <v>4106 6001G - PPO Conc Overlay Pour</v>
      </c>
      <c r="AH1294" s="101" t="str">
        <f t="shared" si="229"/>
        <v>240076 - Miguel Rodriguez</v>
      </c>
      <c r="AI1294" s="102" t="str">
        <f t="shared" si="230"/>
        <v>Juan Rodriguez's Crew</v>
      </c>
    </row>
    <row r="1295" spans="1:35" ht="15.75" x14ac:dyDescent="0.25">
      <c r="A1295" s="153">
        <v>604763</v>
      </c>
      <c r="B1295" s="153" t="s">
        <v>1645</v>
      </c>
      <c r="C1295" s="153" t="s">
        <v>1646</v>
      </c>
      <c r="D1295" s="153" t="s">
        <v>73</v>
      </c>
      <c r="E1295" s="153" t="s">
        <v>1009</v>
      </c>
      <c r="F1295" s="153" t="s">
        <v>3196</v>
      </c>
      <c r="G1295" s="153" t="s">
        <v>3197</v>
      </c>
      <c r="H1295" s="153" t="s">
        <v>558</v>
      </c>
      <c r="I1295" s="153">
        <v>4</v>
      </c>
      <c r="J1295" s="154">
        <v>45792</v>
      </c>
      <c r="K1295" s="153" t="s">
        <v>91</v>
      </c>
      <c r="L1295" s="153"/>
      <c r="M1295" s="153" t="s">
        <v>1632</v>
      </c>
      <c r="N1295" s="153" t="s">
        <v>49</v>
      </c>
      <c r="O1295" s="153" t="s">
        <v>1630</v>
      </c>
      <c r="P1295" s="153" t="s">
        <v>3228</v>
      </c>
      <c r="Q1295" s="153"/>
      <c r="R1295" s="153" t="s">
        <v>50</v>
      </c>
      <c r="S1295" s="153" t="s">
        <v>140</v>
      </c>
      <c r="T1295" s="153" t="s">
        <v>3858</v>
      </c>
      <c r="U1295" s="142"/>
      <c r="V1295" s="142"/>
      <c r="W1295" s="142"/>
      <c r="X1295" s="97" t="str">
        <f t="shared" si="220"/>
        <v>2023-032 - IH-345 BRIDGE REHABILITATION</v>
      </c>
      <c r="Y1295" s="97" t="str">
        <f>IFERROR(VLOOKUP($D1295,PM!$A:$H,2,FALSE),"")</f>
        <v>Eric Giebelhaus</v>
      </c>
      <c r="Z1295" s="98">
        <f t="shared" si="221"/>
        <v>45792</v>
      </c>
      <c r="AA1295" s="98" t="str">
        <f t="shared" si="222"/>
        <v>Thursday</v>
      </c>
      <c r="AB1295" s="99" t="str">
        <f t="shared" si="223"/>
        <v>05/16/2025 7:58 AM</v>
      </c>
      <c r="AC1295" s="100">
        <f t="shared" si="224"/>
        <v>45793.608807870369</v>
      </c>
      <c r="AD1295" s="100" t="str">
        <f t="shared" si="225"/>
        <v>Approved On Time</v>
      </c>
      <c r="AE1295" s="101">
        <f t="shared" si="226"/>
        <v>4</v>
      </c>
      <c r="AF1295" s="124" t="str">
        <f t="shared" si="227"/>
        <v/>
      </c>
      <c r="AG1295" s="101" t="str">
        <f t="shared" si="228"/>
        <v>450 6011F - RAIL T402 Slipform</v>
      </c>
      <c r="AH1295" s="101" t="str">
        <f t="shared" si="229"/>
        <v>240504 - Carlos A. Rodriguez Avelar</v>
      </c>
      <c r="AI1295" s="102" t="str">
        <f t="shared" si="230"/>
        <v>Juan Rodriguez's Crew</v>
      </c>
    </row>
    <row r="1296" spans="1:35" ht="15.75" x14ac:dyDescent="0.25">
      <c r="A1296" s="153">
        <v>604764</v>
      </c>
      <c r="B1296" s="153" t="s">
        <v>1645</v>
      </c>
      <c r="C1296" s="153" t="s">
        <v>1646</v>
      </c>
      <c r="D1296" s="153" t="s">
        <v>73</v>
      </c>
      <c r="E1296" s="153" t="s">
        <v>1009</v>
      </c>
      <c r="F1296" s="153" t="s">
        <v>3203</v>
      </c>
      <c r="G1296" s="153" t="s">
        <v>3204</v>
      </c>
      <c r="H1296" s="153" t="s">
        <v>558</v>
      </c>
      <c r="I1296" s="153">
        <v>4</v>
      </c>
      <c r="J1296" s="154">
        <v>45792</v>
      </c>
      <c r="K1296" s="153" t="s">
        <v>91</v>
      </c>
      <c r="L1296" s="153"/>
      <c r="M1296" s="153" t="s">
        <v>1632</v>
      </c>
      <c r="N1296" s="153" t="s">
        <v>49</v>
      </c>
      <c r="O1296" s="153" t="s">
        <v>1630</v>
      </c>
      <c r="P1296" s="153" t="s">
        <v>3228</v>
      </c>
      <c r="Q1296" s="153"/>
      <c r="R1296" s="153" t="s">
        <v>50</v>
      </c>
      <c r="S1296" s="153" t="s">
        <v>140</v>
      </c>
      <c r="T1296" s="153" t="s">
        <v>3859</v>
      </c>
      <c r="U1296" s="142"/>
      <c r="V1296" s="142"/>
      <c r="W1296" s="142"/>
      <c r="X1296" s="97" t="str">
        <f t="shared" si="220"/>
        <v>2023-032 - IH-345 BRIDGE REHABILITATION</v>
      </c>
      <c r="Y1296" s="97" t="str">
        <f>IFERROR(VLOOKUP($D1296,PM!$A:$H,2,FALSE),"")</f>
        <v>Eric Giebelhaus</v>
      </c>
      <c r="Z1296" s="98">
        <f t="shared" si="221"/>
        <v>45792</v>
      </c>
      <c r="AA1296" s="98" t="str">
        <f t="shared" si="222"/>
        <v>Thursday</v>
      </c>
      <c r="AB1296" s="99" t="str">
        <f t="shared" si="223"/>
        <v>05/16/2025 7:58 AM</v>
      </c>
      <c r="AC1296" s="100">
        <f t="shared" si="224"/>
        <v>45793.608807870369</v>
      </c>
      <c r="AD1296" s="100" t="str">
        <f t="shared" si="225"/>
        <v>Approved On Time</v>
      </c>
      <c r="AE1296" s="101">
        <f t="shared" si="226"/>
        <v>4</v>
      </c>
      <c r="AF1296" s="124" t="str">
        <f t="shared" si="227"/>
        <v/>
      </c>
      <c r="AG1296" s="101" t="str">
        <f t="shared" si="228"/>
        <v>450 6011E - RAIL T402 Dry Run</v>
      </c>
      <c r="AH1296" s="101" t="str">
        <f t="shared" si="229"/>
        <v>240504 - Carlos A. Rodriguez Avelar</v>
      </c>
      <c r="AI1296" s="102" t="str">
        <f t="shared" si="230"/>
        <v>Juan Rodriguez's Crew</v>
      </c>
    </row>
    <row r="1297" spans="1:35" ht="15.75" x14ac:dyDescent="0.25">
      <c r="A1297" s="153">
        <v>604765</v>
      </c>
      <c r="B1297" s="153" t="s">
        <v>1645</v>
      </c>
      <c r="C1297" s="153" t="s">
        <v>1646</v>
      </c>
      <c r="D1297" s="153" t="s">
        <v>73</v>
      </c>
      <c r="E1297" s="153" t="s">
        <v>1009</v>
      </c>
      <c r="F1297" s="153" t="s">
        <v>3199</v>
      </c>
      <c r="G1297" s="153" t="s">
        <v>3200</v>
      </c>
      <c r="H1297" s="153" t="s">
        <v>558</v>
      </c>
      <c r="I1297" s="153">
        <v>3.5</v>
      </c>
      <c r="J1297" s="154">
        <v>45792</v>
      </c>
      <c r="K1297" s="153" t="s">
        <v>91</v>
      </c>
      <c r="L1297" s="153"/>
      <c r="M1297" s="153" t="s">
        <v>1632</v>
      </c>
      <c r="N1297" s="153" t="s">
        <v>49</v>
      </c>
      <c r="O1297" s="153" t="s">
        <v>1630</v>
      </c>
      <c r="P1297" s="153" t="s">
        <v>3228</v>
      </c>
      <c r="Q1297" s="153"/>
      <c r="R1297" s="153" t="s">
        <v>50</v>
      </c>
      <c r="S1297" s="153" t="s">
        <v>140</v>
      </c>
      <c r="T1297" s="153" t="s">
        <v>3860</v>
      </c>
      <c r="U1297" s="142"/>
      <c r="V1297" s="142"/>
      <c r="W1297" s="142"/>
      <c r="X1297" s="97" t="str">
        <f t="shared" si="220"/>
        <v>2023-032 - IH-345 BRIDGE REHABILITATION</v>
      </c>
      <c r="Y1297" s="97" t="str">
        <f>IFERROR(VLOOKUP($D1297,PM!$A:$H,2,FALSE),"")</f>
        <v>Eric Giebelhaus</v>
      </c>
      <c r="Z1297" s="98">
        <f t="shared" si="221"/>
        <v>45792</v>
      </c>
      <c r="AA1297" s="98" t="str">
        <f t="shared" si="222"/>
        <v>Thursday</v>
      </c>
      <c r="AB1297" s="99" t="str">
        <f t="shared" si="223"/>
        <v>05/16/2025 7:58 AM</v>
      </c>
      <c r="AC1297" s="100">
        <f t="shared" si="224"/>
        <v>45793.608807870369</v>
      </c>
      <c r="AD1297" s="100" t="str">
        <f t="shared" si="225"/>
        <v>Approved On Time</v>
      </c>
      <c r="AE1297" s="101">
        <f t="shared" si="226"/>
        <v>3.5</v>
      </c>
      <c r="AF1297" s="124" t="str">
        <f t="shared" si="227"/>
        <v/>
      </c>
      <c r="AG1297" s="101" t="str">
        <f t="shared" si="228"/>
        <v>450 6011D - RAIL T402 Set Tear Machine</v>
      </c>
      <c r="AH1297" s="101" t="str">
        <f t="shared" si="229"/>
        <v>240504 - Carlos A. Rodriguez Avelar</v>
      </c>
      <c r="AI1297" s="102" t="str">
        <f t="shared" si="230"/>
        <v>Juan Rodriguez's Crew</v>
      </c>
    </row>
    <row r="1298" spans="1:35" ht="15.75" x14ac:dyDescent="0.25">
      <c r="A1298" s="153">
        <v>604425</v>
      </c>
      <c r="B1298" s="153" t="s">
        <v>1489</v>
      </c>
      <c r="C1298" s="153" t="s">
        <v>1490</v>
      </c>
      <c r="D1298" s="153" t="s">
        <v>73</v>
      </c>
      <c r="E1298" s="153" t="s">
        <v>1009</v>
      </c>
      <c r="F1298" s="153" t="s">
        <v>1187</v>
      </c>
      <c r="G1298" s="153" t="s">
        <v>1631</v>
      </c>
      <c r="H1298" s="153" t="s">
        <v>558</v>
      </c>
      <c r="I1298" s="153">
        <v>2</v>
      </c>
      <c r="J1298" s="154">
        <v>45791</v>
      </c>
      <c r="K1298" s="153" t="s">
        <v>91</v>
      </c>
      <c r="L1298" s="153"/>
      <c r="M1298" s="153" t="s">
        <v>1632</v>
      </c>
      <c r="N1298" s="153" t="s">
        <v>49</v>
      </c>
      <c r="O1298" s="153" t="s">
        <v>1630</v>
      </c>
      <c r="P1298" s="153" t="s">
        <v>3044</v>
      </c>
      <c r="Q1298" s="153"/>
      <c r="R1298" s="153" t="s">
        <v>50</v>
      </c>
      <c r="S1298" s="153" t="s">
        <v>140</v>
      </c>
      <c r="T1298" s="153" t="s">
        <v>3277</v>
      </c>
      <c r="U1298" s="142"/>
      <c r="V1298" s="142"/>
      <c r="W1298" s="142"/>
      <c r="X1298" s="97" t="str">
        <f t="shared" si="220"/>
        <v>2023-032 - IH-345 BRIDGE REHABILITATION</v>
      </c>
      <c r="Y1298" s="97" t="str">
        <f>IFERROR(VLOOKUP($D1298,PM!$A:$H,2,FALSE),"")</f>
        <v>Eric Giebelhaus</v>
      </c>
      <c r="Z1298" s="98">
        <f t="shared" si="221"/>
        <v>45791</v>
      </c>
      <c r="AA1298" s="98" t="str">
        <f t="shared" si="222"/>
        <v>Wednesday</v>
      </c>
      <c r="AB1298" s="99" t="str">
        <f t="shared" si="223"/>
        <v>05/15/2025 5:52 PM</v>
      </c>
      <c r="AC1298" s="100">
        <f t="shared" si="224"/>
        <v>45793.534444444442</v>
      </c>
      <c r="AD1298" s="100" t="str">
        <f t="shared" si="225"/>
        <v>Approved On Time</v>
      </c>
      <c r="AE1298" s="101">
        <f t="shared" si="226"/>
        <v>2</v>
      </c>
      <c r="AF1298" s="124" t="str">
        <f t="shared" si="227"/>
        <v/>
      </c>
      <c r="AG1298" s="101" t="str">
        <f t="shared" si="228"/>
        <v>4106 6001G - PPO Conc Overlay Pour</v>
      </c>
      <c r="AH1298" s="101" t="str">
        <f t="shared" si="229"/>
        <v>240708 - Heriberto Garcia Jr</v>
      </c>
      <c r="AI1298" s="102" t="str">
        <f t="shared" si="230"/>
        <v>Juan Rodriguez's Crew</v>
      </c>
    </row>
    <row r="1299" spans="1:35" ht="15.75" x14ac:dyDescent="0.25">
      <c r="A1299" s="153">
        <v>604605</v>
      </c>
      <c r="B1299" s="153" t="s">
        <v>1489</v>
      </c>
      <c r="C1299" s="153" t="s">
        <v>1490</v>
      </c>
      <c r="D1299" s="153" t="s">
        <v>73</v>
      </c>
      <c r="E1299" s="153" t="s">
        <v>1009</v>
      </c>
      <c r="F1299" s="153" t="s">
        <v>3041</v>
      </c>
      <c r="G1299" s="153" t="s">
        <v>3042</v>
      </c>
      <c r="H1299" s="153" t="s">
        <v>558</v>
      </c>
      <c r="I1299" s="153">
        <v>9</v>
      </c>
      <c r="J1299" s="154">
        <v>45791</v>
      </c>
      <c r="K1299" s="153" t="s">
        <v>91</v>
      </c>
      <c r="L1299" s="153"/>
      <c r="M1299" s="153" t="s">
        <v>1632</v>
      </c>
      <c r="N1299" s="153" t="s">
        <v>49</v>
      </c>
      <c r="O1299" s="153" t="s">
        <v>1630</v>
      </c>
      <c r="P1299" s="153" t="s">
        <v>3046</v>
      </c>
      <c r="Q1299" s="153"/>
      <c r="R1299" s="153" t="s">
        <v>50</v>
      </c>
      <c r="S1299" s="153" t="s">
        <v>140</v>
      </c>
      <c r="T1299" s="153" t="s">
        <v>3282</v>
      </c>
      <c r="U1299" s="142"/>
      <c r="V1299" s="142"/>
      <c r="W1299" s="142"/>
      <c r="X1299" s="97" t="str">
        <f t="shared" si="220"/>
        <v>2023-032 - IH-345 BRIDGE REHABILITATION</v>
      </c>
      <c r="Y1299" s="97" t="str">
        <f>IFERROR(VLOOKUP($D1299,PM!$A:$H,2,FALSE),"")</f>
        <v>Eric Giebelhaus</v>
      </c>
      <c r="Z1299" s="98">
        <f t="shared" si="221"/>
        <v>45791</v>
      </c>
      <c r="AA1299" s="98" t="str">
        <f t="shared" si="222"/>
        <v>Wednesday</v>
      </c>
      <c r="AB1299" s="99" t="str">
        <f t="shared" si="223"/>
        <v>05/16/2025 5:38 AM</v>
      </c>
      <c r="AC1299" s="100">
        <f t="shared" si="224"/>
        <v>45793.534444444442</v>
      </c>
      <c r="AD1299" s="100" t="str">
        <f t="shared" si="225"/>
        <v>Approved On Time</v>
      </c>
      <c r="AE1299" s="101">
        <f t="shared" si="226"/>
        <v>9</v>
      </c>
      <c r="AF1299" s="124" t="str">
        <f t="shared" si="227"/>
        <v/>
      </c>
      <c r="AG1299" s="101" t="str">
        <f t="shared" si="228"/>
        <v>451 6012G - RET T402 Prefab Forms</v>
      </c>
      <c r="AH1299" s="101" t="str">
        <f t="shared" si="229"/>
        <v>240708 - Heriberto Garcia Jr</v>
      </c>
      <c r="AI1299" s="102" t="str">
        <f t="shared" si="230"/>
        <v>Juan Rodriguez's Crew</v>
      </c>
    </row>
    <row r="1300" spans="1:35" ht="15.75" x14ac:dyDescent="0.25">
      <c r="A1300" s="153">
        <v>603376</v>
      </c>
      <c r="B1300" s="153" t="s">
        <v>1645</v>
      </c>
      <c r="C1300" s="153" t="s">
        <v>1646</v>
      </c>
      <c r="D1300" s="153" t="s">
        <v>73</v>
      </c>
      <c r="E1300" s="153" t="s">
        <v>1009</v>
      </c>
      <c r="F1300" s="153" t="s">
        <v>1635</v>
      </c>
      <c r="G1300" s="153" t="s">
        <v>1636</v>
      </c>
      <c r="H1300" s="153" t="s">
        <v>558</v>
      </c>
      <c r="I1300" s="153">
        <v>2</v>
      </c>
      <c r="J1300" s="154">
        <v>45789</v>
      </c>
      <c r="K1300" s="153" t="s">
        <v>91</v>
      </c>
      <c r="L1300" s="153"/>
      <c r="M1300" s="153" t="s">
        <v>1632</v>
      </c>
      <c r="N1300" s="153" t="s">
        <v>49</v>
      </c>
      <c r="O1300" s="153" t="s">
        <v>1630</v>
      </c>
      <c r="P1300" s="153" t="s">
        <v>1633</v>
      </c>
      <c r="Q1300" s="153"/>
      <c r="R1300" s="153" t="s">
        <v>50</v>
      </c>
      <c r="S1300" s="153" t="s">
        <v>140</v>
      </c>
      <c r="T1300" s="153" t="s">
        <v>1637</v>
      </c>
      <c r="U1300" s="142"/>
      <c r="V1300" s="142"/>
      <c r="W1300" s="142"/>
      <c r="X1300" s="97" t="str">
        <f t="shared" si="220"/>
        <v>2023-032 - IH-345 BRIDGE REHABILITATION</v>
      </c>
      <c r="Y1300" s="97" t="str">
        <f>IFERROR(VLOOKUP($D1300,PM!$A:$H,2,FALSE),"")</f>
        <v>Eric Giebelhaus</v>
      </c>
      <c r="Z1300" s="98">
        <f t="shared" si="221"/>
        <v>45789</v>
      </c>
      <c r="AA1300" s="98" t="str">
        <f t="shared" si="222"/>
        <v>Monday</v>
      </c>
      <c r="AB1300" s="99" t="str">
        <f t="shared" si="223"/>
        <v>05/13/2025 7:40 AM</v>
      </c>
      <c r="AC1300" s="100">
        <f t="shared" si="224"/>
        <v>45790.553043981483</v>
      </c>
      <c r="AD1300" s="100" t="str">
        <f t="shared" si="225"/>
        <v>Approved On Time</v>
      </c>
      <c r="AE1300" s="101">
        <f t="shared" si="226"/>
        <v>2</v>
      </c>
      <c r="AF1300" s="124" t="str">
        <f t="shared" si="227"/>
        <v/>
      </c>
      <c r="AG1300" s="101" t="str">
        <f t="shared" si="228"/>
        <v>4106 6001H - PPO Conc Overlay Clean After P</v>
      </c>
      <c r="AH1300" s="101" t="str">
        <f t="shared" si="229"/>
        <v>240504 - Carlos A. Rodriguez Avelar</v>
      </c>
      <c r="AI1300" s="102" t="str">
        <f t="shared" si="230"/>
        <v>Juan Rodriguez's Crew</v>
      </c>
    </row>
    <row r="1301" spans="1:35" ht="15.75" x14ac:dyDescent="0.25">
      <c r="A1301" s="153">
        <v>603379</v>
      </c>
      <c r="B1301" s="153" t="s">
        <v>1645</v>
      </c>
      <c r="C1301" s="153" t="s">
        <v>1646</v>
      </c>
      <c r="D1301" s="153" t="s">
        <v>73</v>
      </c>
      <c r="E1301" s="153" t="s">
        <v>1009</v>
      </c>
      <c r="F1301" s="153" t="s">
        <v>1187</v>
      </c>
      <c r="G1301" s="153" t="s">
        <v>1631</v>
      </c>
      <c r="H1301" s="153" t="s">
        <v>558</v>
      </c>
      <c r="I1301" s="153">
        <v>10</v>
      </c>
      <c r="J1301" s="154">
        <v>45789</v>
      </c>
      <c r="K1301" s="153" t="s">
        <v>91</v>
      </c>
      <c r="L1301" s="153"/>
      <c r="M1301" s="153" t="s">
        <v>1632</v>
      </c>
      <c r="N1301" s="153" t="s">
        <v>49</v>
      </c>
      <c r="O1301" s="153" t="s">
        <v>1630</v>
      </c>
      <c r="P1301" s="153" t="s">
        <v>1647</v>
      </c>
      <c r="Q1301" s="153"/>
      <c r="R1301" s="153" t="s">
        <v>50</v>
      </c>
      <c r="S1301" s="153" t="s">
        <v>140</v>
      </c>
      <c r="T1301" s="153" t="s">
        <v>1634</v>
      </c>
      <c r="U1301" s="142"/>
      <c r="V1301" s="142"/>
      <c r="W1301" s="142"/>
      <c r="X1301" s="97" t="str">
        <f t="shared" si="220"/>
        <v>2023-032 - IH-345 BRIDGE REHABILITATION</v>
      </c>
      <c r="Y1301" s="97" t="str">
        <f>IFERROR(VLOOKUP($D1301,PM!$A:$H,2,FALSE),"")</f>
        <v>Eric Giebelhaus</v>
      </c>
      <c r="Z1301" s="98">
        <f t="shared" si="221"/>
        <v>45789</v>
      </c>
      <c r="AA1301" s="98" t="str">
        <f t="shared" si="222"/>
        <v>Monday</v>
      </c>
      <c r="AB1301" s="99" t="str">
        <f t="shared" si="223"/>
        <v>05/13/2025 7:41 AM</v>
      </c>
      <c r="AC1301" s="100">
        <f t="shared" si="224"/>
        <v>45790.553043981483</v>
      </c>
      <c r="AD1301" s="100" t="str">
        <f t="shared" si="225"/>
        <v>Approved On Time</v>
      </c>
      <c r="AE1301" s="101">
        <f t="shared" si="226"/>
        <v>10</v>
      </c>
      <c r="AF1301" s="124" t="str">
        <f t="shared" si="227"/>
        <v/>
      </c>
      <c r="AG1301" s="101" t="str">
        <f t="shared" si="228"/>
        <v>4106 6001G - PPO Conc Overlay Pour</v>
      </c>
      <c r="AH1301" s="101" t="str">
        <f t="shared" si="229"/>
        <v>240504 - Carlos A. Rodriguez Avelar</v>
      </c>
      <c r="AI1301" s="102" t="str">
        <f t="shared" si="230"/>
        <v>Juan Rodriguez's Crew</v>
      </c>
    </row>
    <row r="1302" spans="1:35" ht="15.75" x14ac:dyDescent="0.25">
      <c r="A1302" s="153">
        <v>603373</v>
      </c>
      <c r="B1302" s="153" t="s">
        <v>1489</v>
      </c>
      <c r="C1302" s="153" t="s">
        <v>1490</v>
      </c>
      <c r="D1302" s="153" t="s">
        <v>73</v>
      </c>
      <c r="E1302" s="153" t="s">
        <v>1009</v>
      </c>
      <c r="F1302" s="153" t="s">
        <v>1635</v>
      </c>
      <c r="G1302" s="153" t="s">
        <v>1636</v>
      </c>
      <c r="H1302" s="153" t="s">
        <v>558</v>
      </c>
      <c r="I1302" s="153">
        <v>2</v>
      </c>
      <c r="J1302" s="154">
        <v>45789</v>
      </c>
      <c r="K1302" s="153" t="s">
        <v>91</v>
      </c>
      <c r="L1302" s="153"/>
      <c r="M1302" s="153" t="s">
        <v>1632</v>
      </c>
      <c r="N1302" s="153" t="s">
        <v>49</v>
      </c>
      <c r="O1302" s="153" t="s">
        <v>1630</v>
      </c>
      <c r="P1302" s="153" t="s">
        <v>1633</v>
      </c>
      <c r="Q1302" s="153"/>
      <c r="R1302" s="153" t="s">
        <v>50</v>
      </c>
      <c r="S1302" s="153" t="s">
        <v>140</v>
      </c>
      <c r="T1302" s="153" t="s">
        <v>1643</v>
      </c>
      <c r="U1302" s="142"/>
      <c r="V1302" s="142"/>
      <c r="W1302" s="142"/>
      <c r="X1302" s="97" t="str">
        <f t="shared" si="220"/>
        <v>2023-032 - IH-345 BRIDGE REHABILITATION</v>
      </c>
      <c r="Y1302" s="97" t="str">
        <f>IFERROR(VLOOKUP($D1302,PM!$A:$H,2,FALSE),"")</f>
        <v>Eric Giebelhaus</v>
      </c>
      <c r="Z1302" s="98">
        <f t="shared" si="221"/>
        <v>45789</v>
      </c>
      <c r="AA1302" s="98" t="str">
        <f t="shared" si="222"/>
        <v>Monday</v>
      </c>
      <c r="AB1302" s="99" t="str">
        <f t="shared" si="223"/>
        <v>05/13/2025 7:40 AM</v>
      </c>
      <c r="AC1302" s="100">
        <f t="shared" si="224"/>
        <v>45790.553043981483</v>
      </c>
      <c r="AD1302" s="100" t="str">
        <f t="shared" si="225"/>
        <v>Approved On Time</v>
      </c>
      <c r="AE1302" s="101">
        <f t="shared" si="226"/>
        <v>2</v>
      </c>
      <c r="AF1302" s="124" t="str">
        <f t="shared" si="227"/>
        <v/>
      </c>
      <c r="AG1302" s="101" t="str">
        <f t="shared" si="228"/>
        <v>4106 6001H - PPO Conc Overlay Clean After P</v>
      </c>
      <c r="AH1302" s="101" t="str">
        <f t="shared" si="229"/>
        <v>240708 - Heriberto Garcia Jr</v>
      </c>
      <c r="AI1302" s="102" t="str">
        <f t="shared" si="230"/>
        <v>Juan Rodriguez's Crew</v>
      </c>
    </row>
    <row r="1303" spans="1:35" ht="15.75" x14ac:dyDescent="0.25">
      <c r="A1303" s="153">
        <v>603384</v>
      </c>
      <c r="B1303" s="153" t="s">
        <v>1489</v>
      </c>
      <c r="C1303" s="153" t="s">
        <v>1490</v>
      </c>
      <c r="D1303" s="153" t="s">
        <v>73</v>
      </c>
      <c r="E1303" s="153" t="s">
        <v>1009</v>
      </c>
      <c r="F1303" s="153" t="s">
        <v>1187</v>
      </c>
      <c r="G1303" s="153" t="s">
        <v>1631</v>
      </c>
      <c r="H1303" s="153" t="s">
        <v>558</v>
      </c>
      <c r="I1303" s="153">
        <v>10</v>
      </c>
      <c r="J1303" s="154">
        <v>45789</v>
      </c>
      <c r="K1303" s="153" t="s">
        <v>91</v>
      </c>
      <c r="L1303" s="153"/>
      <c r="M1303" s="153" t="s">
        <v>1632</v>
      </c>
      <c r="N1303" s="153" t="s">
        <v>49</v>
      </c>
      <c r="O1303" s="153" t="s">
        <v>1630</v>
      </c>
      <c r="P1303" s="153" t="s">
        <v>1641</v>
      </c>
      <c r="Q1303" s="153"/>
      <c r="R1303" s="153" t="s">
        <v>50</v>
      </c>
      <c r="S1303" s="153" t="s">
        <v>140</v>
      </c>
      <c r="T1303" s="153" t="s">
        <v>1644</v>
      </c>
      <c r="U1303" s="142"/>
      <c r="V1303" s="142"/>
      <c r="W1303" s="142"/>
      <c r="X1303" s="97" t="str">
        <f t="shared" si="220"/>
        <v>2023-032 - IH-345 BRIDGE REHABILITATION</v>
      </c>
      <c r="Y1303" s="97" t="str">
        <f>IFERROR(VLOOKUP($D1303,PM!$A:$H,2,FALSE),"")</f>
        <v>Eric Giebelhaus</v>
      </c>
      <c r="Z1303" s="98">
        <f t="shared" si="221"/>
        <v>45789</v>
      </c>
      <c r="AA1303" s="98" t="str">
        <f t="shared" si="222"/>
        <v>Monday</v>
      </c>
      <c r="AB1303" s="99" t="str">
        <f t="shared" si="223"/>
        <v>05/13/2025 7:42 AM</v>
      </c>
      <c r="AC1303" s="100">
        <f t="shared" si="224"/>
        <v>45790.553043981483</v>
      </c>
      <c r="AD1303" s="100" t="str">
        <f t="shared" si="225"/>
        <v>Approved On Time</v>
      </c>
      <c r="AE1303" s="101">
        <f t="shared" si="226"/>
        <v>10</v>
      </c>
      <c r="AF1303" s="124" t="str">
        <f t="shared" si="227"/>
        <v/>
      </c>
      <c r="AG1303" s="101" t="str">
        <f t="shared" si="228"/>
        <v>4106 6001G - PPO Conc Overlay Pour</v>
      </c>
      <c r="AH1303" s="101" t="str">
        <f t="shared" si="229"/>
        <v>240708 - Heriberto Garcia Jr</v>
      </c>
      <c r="AI1303" s="102" t="str">
        <f t="shared" si="230"/>
        <v>Juan Rodriguez's Crew</v>
      </c>
    </row>
    <row r="1304" spans="1:35" ht="15.75" x14ac:dyDescent="0.25">
      <c r="A1304" s="153">
        <v>604754</v>
      </c>
      <c r="B1304" s="153" t="s">
        <v>1489</v>
      </c>
      <c r="C1304" s="153" t="s">
        <v>1490</v>
      </c>
      <c r="D1304" s="153" t="s">
        <v>73</v>
      </c>
      <c r="E1304" s="153" t="s">
        <v>1009</v>
      </c>
      <c r="F1304" s="153" t="s">
        <v>3196</v>
      </c>
      <c r="G1304" s="153" t="s">
        <v>3197</v>
      </c>
      <c r="H1304" s="153" t="s">
        <v>558</v>
      </c>
      <c r="I1304" s="153">
        <v>4</v>
      </c>
      <c r="J1304" s="154">
        <v>45792</v>
      </c>
      <c r="K1304" s="153" t="s">
        <v>91</v>
      </c>
      <c r="L1304" s="153"/>
      <c r="M1304" s="153" t="s">
        <v>1632</v>
      </c>
      <c r="N1304" s="153" t="s">
        <v>49</v>
      </c>
      <c r="O1304" s="153" t="s">
        <v>1630</v>
      </c>
      <c r="P1304" s="153" t="s">
        <v>3229</v>
      </c>
      <c r="Q1304" s="153"/>
      <c r="R1304" s="153" t="s">
        <v>50</v>
      </c>
      <c r="S1304" s="153" t="s">
        <v>140</v>
      </c>
      <c r="T1304" s="153" t="s">
        <v>3861</v>
      </c>
      <c r="U1304" s="142"/>
      <c r="V1304" s="142"/>
      <c r="W1304" s="142"/>
      <c r="X1304" s="97" t="str">
        <f t="shared" si="220"/>
        <v>2023-032 - IH-345 BRIDGE REHABILITATION</v>
      </c>
      <c r="Y1304" s="97" t="str">
        <f>IFERROR(VLOOKUP($D1304,PM!$A:$H,2,FALSE),"")</f>
        <v>Eric Giebelhaus</v>
      </c>
      <c r="Z1304" s="98">
        <f t="shared" si="221"/>
        <v>45792</v>
      </c>
      <c r="AA1304" s="98" t="str">
        <f t="shared" si="222"/>
        <v>Thursday</v>
      </c>
      <c r="AB1304" s="99" t="str">
        <f t="shared" si="223"/>
        <v>05/16/2025 7:57 AM</v>
      </c>
      <c r="AC1304" s="100">
        <f t="shared" si="224"/>
        <v>45793.608807870369</v>
      </c>
      <c r="AD1304" s="100" t="str">
        <f t="shared" si="225"/>
        <v>Approved On Time</v>
      </c>
      <c r="AE1304" s="101">
        <f t="shared" si="226"/>
        <v>4</v>
      </c>
      <c r="AF1304" s="124" t="str">
        <f t="shared" si="227"/>
        <v/>
      </c>
      <c r="AG1304" s="101" t="str">
        <f t="shared" si="228"/>
        <v>450 6011F - RAIL T402 Slipform</v>
      </c>
      <c r="AH1304" s="101" t="str">
        <f t="shared" si="229"/>
        <v>240708 - Heriberto Garcia Jr</v>
      </c>
      <c r="AI1304" s="102" t="str">
        <f t="shared" si="230"/>
        <v>Juan Rodriguez's Crew</v>
      </c>
    </row>
    <row r="1305" spans="1:35" ht="15.75" x14ac:dyDescent="0.25">
      <c r="A1305" s="153">
        <v>604755</v>
      </c>
      <c r="B1305" s="153" t="s">
        <v>1489</v>
      </c>
      <c r="C1305" s="153" t="s">
        <v>1490</v>
      </c>
      <c r="D1305" s="153" t="s">
        <v>73</v>
      </c>
      <c r="E1305" s="153" t="s">
        <v>1009</v>
      </c>
      <c r="F1305" s="153" t="s">
        <v>3203</v>
      </c>
      <c r="G1305" s="153" t="s">
        <v>3204</v>
      </c>
      <c r="H1305" s="153" t="s">
        <v>558</v>
      </c>
      <c r="I1305" s="153">
        <v>4</v>
      </c>
      <c r="J1305" s="154">
        <v>45792</v>
      </c>
      <c r="K1305" s="153" t="s">
        <v>91</v>
      </c>
      <c r="L1305" s="153"/>
      <c r="M1305" s="153" t="s">
        <v>1632</v>
      </c>
      <c r="N1305" s="153" t="s">
        <v>49</v>
      </c>
      <c r="O1305" s="153" t="s">
        <v>1630</v>
      </c>
      <c r="P1305" s="153" t="s">
        <v>3229</v>
      </c>
      <c r="Q1305" s="153"/>
      <c r="R1305" s="153" t="s">
        <v>50</v>
      </c>
      <c r="S1305" s="153" t="s">
        <v>140</v>
      </c>
      <c r="T1305" s="153" t="s">
        <v>3862</v>
      </c>
      <c r="U1305" s="142"/>
      <c r="V1305" s="142"/>
      <c r="W1305" s="142"/>
      <c r="X1305" s="97" t="str">
        <f t="shared" si="220"/>
        <v>2023-032 - IH-345 BRIDGE REHABILITATION</v>
      </c>
      <c r="Y1305" s="97" t="str">
        <f>IFERROR(VLOOKUP($D1305,PM!$A:$H,2,FALSE),"")</f>
        <v>Eric Giebelhaus</v>
      </c>
      <c r="Z1305" s="98">
        <f t="shared" si="221"/>
        <v>45792</v>
      </c>
      <c r="AA1305" s="98" t="str">
        <f t="shared" si="222"/>
        <v>Thursday</v>
      </c>
      <c r="AB1305" s="99" t="str">
        <f t="shared" si="223"/>
        <v>05/16/2025 7:57 AM</v>
      </c>
      <c r="AC1305" s="100">
        <f t="shared" si="224"/>
        <v>45793.608807870369</v>
      </c>
      <c r="AD1305" s="100" t="str">
        <f t="shared" si="225"/>
        <v>Approved On Time</v>
      </c>
      <c r="AE1305" s="101">
        <f t="shared" si="226"/>
        <v>4</v>
      </c>
      <c r="AF1305" s="124" t="str">
        <f t="shared" si="227"/>
        <v/>
      </c>
      <c r="AG1305" s="101" t="str">
        <f t="shared" si="228"/>
        <v>450 6011E - RAIL T402 Dry Run</v>
      </c>
      <c r="AH1305" s="101" t="str">
        <f t="shared" si="229"/>
        <v>240708 - Heriberto Garcia Jr</v>
      </c>
      <c r="AI1305" s="102" t="str">
        <f t="shared" si="230"/>
        <v>Juan Rodriguez's Crew</v>
      </c>
    </row>
    <row r="1306" spans="1:35" ht="15.75" x14ac:dyDescent="0.25">
      <c r="A1306" s="153">
        <v>604756</v>
      </c>
      <c r="B1306" s="153" t="s">
        <v>1489</v>
      </c>
      <c r="C1306" s="153" t="s">
        <v>1490</v>
      </c>
      <c r="D1306" s="153" t="s">
        <v>73</v>
      </c>
      <c r="E1306" s="153" t="s">
        <v>1009</v>
      </c>
      <c r="F1306" s="153" t="s">
        <v>3199</v>
      </c>
      <c r="G1306" s="153" t="s">
        <v>3200</v>
      </c>
      <c r="H1306" s="153" t="s">
        <v>558</v>
      </c>
      <c r="I1306" s="153">
        <v>3.5</v>
      </c>
      <c r="J1306" s="154">
        <v>45792</v>
      </c>
      <c r="K1306" s="153" t="s">
        <v>91</v>
      </c>
      <c r="L1306" s="153"/>
      <c r="M1306" s="153" t="s">
        <v>1632</v>
      </c>
      <c r="N1306" s="153" t="s">
        <v>49</v>
      </c>
      <c r="O1306" s="153" t="s">
        <v>1630</v>
      </c>
      <c r="P1306" s="153" t="s">
        <v>3229</v>
      </c>
      <c r="Q1306" s="153"/>
      <c r="R1306" s="153" t="s">
        <v>50</v>
      </c>
      <c r="S1306" s="153" t="s">
        <v>140</v>
      </c>
      <c r="T1306" s="153" t="s">
        <v>3863</v>
      </c>
      <c r="U1306" s="142"/>
      <c r="V1306" s="142"/>
      <c r="W1306" s="142"/>
      <c r="X1306" s="97" t="str">
        <f t="shared" si="220"/>
        <v>2023-032 - IH-345 BRIDGE REHABILITATION</v>
      </c>
      <c r="Y1306" s="97" t="str">
        <f>IFERROR(VLOOKUP($D1306,PM!$A:$H,2,FALSE),"")</f>
        <v>Eric Giebelhaus</v>
      </c>
      <c r="Z1306" s="98">
        <f t="shared" si="221"/>
        <v>45792</v>
      </c>
      <c r="AA1306" s="98" t="str">
        <f t="shared" si="222"/>
        <v>Thursday</v>
      </c>
      <c r="AB1306" s="99" t="str">
        <f t="shared" si="223"/>
        <v>05/16/2025 7:57 AM</v>
      </c>
      <c r="AC1306" s="100">
        <f t="shared" si="224"/>
        <v>45793.608807870369</v>
      </c>
      <c r="AD1306" s="100" t="str">
        <f t="shared" si="225"/>
        <v>Approved On Time</v>
      </c>
      <c r="AE1306" s="101">
        <f t="shared" si="226"/>
        <v>3.5</v>
      </c>
      <c r="AF1306" s="124" t="str">
        <f t="shared" si="227"/>
        <v/>
      </c>
      <c r="AG1306" s="101" t="str">
        <f t="shared" si="228"/>
        <v>450 6011D - RAIL T402 Set Tear Machine</v>
      </c>
      <c r="AH1306" s="101" t="str">
        <f t="shared" si="229"/>
        <v>240708 - Heriberto Garcia Jr</v>
      </c>
      <c r="AI1306" s="102" t="str">
        <f t="shared" si="230"/>
        <v>Juan Rodriguez's Crew</v>
      </c>
    </row>
    <row r="1307" spans="1:35" ht="15.75" x14ac:dyDescent="0.25">
      <c r="A1307" s="153">
        <v>603382</v>
      </c>
      <c r="B1307" s="153" t="s">
        <v>1638</v>
      </c>
      <c r="C1307" s="153" t="s">
        <v>1639</v>
      </c>
      <c r="D1307" s="153" t="s">
        <v>73</v>
      </c>
      <c r="E1307" s="153" t="s">
        <v>1009</v>
      </c>
      <c r="F1307" s="153" t="s">
        <v>1187</v>
      </c>
      <c r="G1307" s="153" t="s">
        <v>1631</v>
      </c>
      <c r="H1307" s="153" t="s">
        <v>558</v>
      </c>
      <c r="I1307" s="153">
        <v>10</v>
      </c>
      <c r="J1307" s="154">
        <v>45789</v>
      </c>
      <c r="K1307" s="153" t="s">
        <v>91</v>
      </c>
      <c r="L1307" s="153"/>
      <c r="M1307" s="153" t="s">
        <v>1632</v>
      </c>
      <c r="N1307" s="153" t="s">
        <v>49</v>
      </c>
      <c r="O1307" s="153" t="s">
        <v>1630</v>
      </c>
      <c r="P1307" s="153" t="s">
        <v>1641</v>
      </c>
      <c r="Q1307" s="153"/>
      <c r="R1307" s="153" t="s">
        <v>50</v>
      </c>
      <c r="S1307" s="153" t="s">
        <v>140</v>
      </c>
      <c r="T1307" s="153" t="s">
        <v>1642</v>
      </c>
      <c r="U1307" s="142"/>
      <c r="V1307" s="142"/>
      <c r="W1307" s="142"/>
      <c r="X1307" s="97" t="str">
        <f t="shared" si="220"/>
        <v>2023-032 - IH-345 BRIDGE REHABILITATION</v>
      </c>
      <c r="Y1307" s="97" t="str">
        <f>IFERROR(VLOOKUP($D1307,PM!$A:$H,2,FALSE),"")</f>
        <v>Eric Giebelhaus</v>
      </c>
      <c r="Z1307" s="98">
        <f t="shared" si="221"/>
        <v>45789</v>
      </c>
      <c r="AA1307" s="98" t="str">
        <f t="shared" si="222"/>
        <v>Monday</v>
      </c>
      <c r="AB1307" s="99" t="str">
        <f t="shared" si="223"/>
        <v>05/13/2025 7:42 AM</v>
      </c>
      <c r="AC1307" s="100">
        <f t="shared" si="224"/>
        <v>45790.553043981483</v>
      </c>
      <c r="AD1307" s="100" t="str">
        <f t="shared" si="225"/>
        <v>Approved On Time</v>
      </c>
      <c r="AE1307" s="101">
        <f t="shared" si="226"/>
        <v>10</v>
      </c>
      <c r="AF1307" s="124" t="str">
        <f t="shared" si="227"/>
        <v/>
      </c>
      <c r="AG1307" s="101" t="str">
        <f t="shared" si="228"/>
        <v>4106 6001G - PPO Conc Overlay Pour</v>
      </c>
      <c r="AH1307" s="101" t="str">
        <f t="shared" si="229"/>
        <v>240064 - Jose M. Perez</v>
      </c>
      <c r="AI1307" s="102" t="str">
        <f t="shared" si="230"/>
        <v>Juan Rodriguez's Crew</v>
      </c>
    </row>
    <row r="1308" spans="1:35" ht="15.75" x14ac:dyDescent="0.25">
      <c r="A1308" s="153">
        <v>603374</v>
      </c>
      <c r="B1308" s="153" t="s">
        <v>1638</v>
      </c>
      <c r="C1308" s="153" t="s">
        <v>1639</v>
      </c>
      <c r="D1308" s="153" t="s">
        <v>73</v>
      </c>
      <c r="E1308" s="153" t="s">
        <v>1009</v>
      </c>
      <c r="F1308" s="153" t="s">
        <v>1635</v>
      </c>
      <c r="G1308" s="153" t="s">
        <v>1636</v>
      </c>
      <c r="H1308" s="153" t="s">
        <v>558</v>
      </c>
      <c r="I1308" s="153">
        <v>2</v>
      </c>
      <c r="J1308" s="154">
        <v>45789</v>
      </c>
      <c r="K1308" s="153" t="s">
        <v>91</v>
      </c>
      <c r="L1308" s="153"/>
      <c r="M1308" s="153" t="s">
        <v>1632</v>
      </c>
      <c r="N1308" s="153" t="s">
        <v>49</v>
      </c>
      <c r="O1308" s="153" t="s">
        <v>1630</v>
      </c>
      <c r="P1308" s="153" t="s">
        <v>1633</v>
      </c>
      <c r="Q1308" s="153"/>
      <c r="R1308" s="153" t="s">
        <v>50</v>
      </c>
      <c r="S1308" s="153" t="s">
        <v>140</v>
      </c>
      <c r="T1308" s="153" t="s">
        <v>1640</v>
      </c>
      <c r="U1308" s="142"/>
      <c r="V1308" s="142"/>
      <c r="W1308" s="142"/>
      <c r="X1308" s="97" t="str">
        <f t="shared" si="220"/>
        <v>2023-032 - IH-345 BRIDGE REHABILITATION</v>
      </c>
      <c r="Y1308" s="97" t="str">
        <f>IFERROR(VLOOKUP($D1308,PM!$A:$H,2,FALSE),"")</f>
        <v>Eric Giebelhaus</v>
      </c>
      <c r="Z1308" s="98">
        <f t="shared" si="221"/>
        <v>45789</v>
      </c>
      <c r="AA1308" s="98" t="str">
        <f t="shared" si="222"/>
        <v>Monday</v>
      </c>
      <c r="AB1308" s="99" t="str">
        <f t="shared" si="223"/>
        <v>05/13/2025 7:40 AM</v>
      </c>
      <c r="AC1308" s="100">
        <f t="shared" si="224"/>
        <v>45790.553043981483</v>
      </c>
      <c r="AD1308" s="100" t="str">
        <f t="shared" si="225"/>
        <v>Approved On Time</v>
      </c>
      <c r="AE1308" s="101">
        <f t="shared" si="226"/>
        <v>2</v>
      </c>
      <c r="AF1308" s="124" t="str">
        <f t="shared" si="227"/>
        <v/>
      </c>
      <c r="AG1308" s="101" t="str">
        <f t="shared" si="228"/>
        <v>4106 6001H - PPO Conc Overlay Clean After P</v>
      </c>
      <c r="AH1308" s="101" t="str">
        <f t="shared" si="229"/>
        <v>240064 - Jose M. Perez</v>
      </c>
      <c r="AI1308" s="102" t="str">
        <f t="shared" si="230"/>
        <v>Juan Rodriguez's Crew</v>
      </c>
    </row>
    <row r="1309" spans="1:35" ht="15.75" x14ac:dyDescent="0.25">
      <c r="A1309" s="153">
        <v>604426</v>
      </c>
      <c r="B1309" s="153" t="s">
        <v>1638</v>
      </c>
      <c r="C1309" s="153" t="s">
        <v>1639</v>
      </c>
      <c r="D1309" s="153" t="s">
        <v>73</v>
      </c>
      <c r="E1309" s="153" t="s">
        <v>1009</v>
      </c>
      <c r="F1309" s="153" t="s">
        <v>1187</v>
      </c>
      <c r="G1309" s="153" t="s">
        <v>1631</v>
      </c>
      <c r="H1309" s="153" t="s">
        <v>558</v>
      </c>
      <c r="I1309" s="153">
        <v>7</v>
      </c>
      <c r="J1309" s="154">
        <v>45791</v>
      </c>
      <c r="K1309" s="153" t="s">
        <v>91</v>
      </c>
      <c r="L1309" s="153"/>
      <c r="M1309" s="153" t="s">
        <v>1632</v>
      </c>
      <c r="N1309" s="153" t="s">
        <v>49</v>
      </c>
      <c r="O1309" s="153" t="s">
        <v>1630</v>
      </c>
      <c r="P1309" s="153" t="s">
        <v>3044</v>
      </c>
      <c r="Q1309" s="153"/>
      <c r="R1309" s="153" t="s">
        <v>50</v>
      </c>
      <c r="S1309" s="153" t="s">
        <v>140</v>
      </c>
      <c r="T1309" s="153" t="s">
        <v>3283</v>
      </c>
      <c r="U1309" s="142"/>
      <c r="V1309" s="142"/>
      <c r="W1309" s="142"/>
      <c r="X1309" s="97" t="str">
        <f t="shared" si="220"/>
        <v>2023-032 - IH-345 BRIDGE REHABILITATION</v>
      </c>
      <c r="Y1309" s="97" t="str">
        <f>IFERROR(VLOOKUP($D1309,PM!$A:$H,2,FALSE),"")</f>
        <v>Eric Giebelhaus</v>
      </c>
      <c r="Z1309" s="98">
        <f t="shared" si="221"/>
        <v>45791</v>
      </c>
      <c r="AA1309" s="98" t="str">
        <f t="shared" si="222"/>
        <v>Wednesday</v>
      </c>
      <c r="AB1309" s="99" t="str">
        <f t="shared" si="223"/>
        <v>05/15/2025 5:52 PM</v>
      </c>
      <c r="AC1309" s="100">
        <f t="shared" si="224"/>
        <v>45793.534444444442</v>
      </c>
      <c r="AD1309" s="100" t="str">
        <f t="shared" si="225"/>
        <v>Approved On Time</v>
      </c>
      <c r="AE1309" s="101">
        <f t="shared" si="226"/>
        <v>7</v>
      </c>
      <c r="AF1309" s="124" t="str">
        <f t="shared" si="227"/>
        <v/>
      </c>
      <c r="AG1309" s="101" t="str">
        <f t="shared" si="228"/>
        <v>4106 6001G - PPO Conc Overlay Pour</v>
      </c>
      <c r="AH1309" s="101" t="str">
        <f t="shared" si="229"/>
        <v>240064 - Jose M. Perez</v>
      </c>
      <c r="AI1309" s="102" t="str">
        <f t="shared" si="230"/>
        <v>Juan Rodriguez's Crew</v>
      </c>
    </row>
    <row r="1310" spans="1:35" ht="15.75" x14ac:dyDescent="0.25">
      <c r="A1310" s="153">
        <v>604431</v>
      </c>
      <c r="B1310" s="153" t="s">
        <v>1638</v>
      </c>
      <c r="C1310" s="153" t="s">
        <v>1639</v>
      </c>
      <c r="D1310" s="153" t="s">
        <v>73</v>
      </c>
      <c r="E1310" s="153" t="s">
        <v>1009</v>
      </c>
      <c r="F1310" s="153" t="s">
        <v>1635</v>
      </c>
      <c r="G1310" s="153" t="s">
        <v>1636</v>
      </c>
      <c r="H1310" s="153" t="s">
        <v>558</v>
      </c>
      <c r="I1310" s="153">
        <v>4</v>
      </c>
      <c r="J1310" s="154">
        <v>45791</v>
      </c>
      <c r="K1310" s="153" t="s">
        <v>91</v>
      </c>
      <c r="L1310" s="153"/>
      <c r="M1310" s="153" t="s">
        <v>1632</v>
      </c>
      <c r="N1310" s="153" t="s">
        <v>49</v>
      </c>
      <c r="O1310" s="153" t="s">
        <v>1630</v>
      </c>
      <c r="P1310" s="153" t="s">
        <v>3045</v>
      </c>
      <c r="Q1310" s="153"/>
      <c r="R1310" s="153" t="s">
        <v>50</v>
      </c>
      <c r="S1310" s="153" t="s">
        <v>140</v>
      </c>
      <c r="T1310" s="153" t="s">
        <v>3284</v>
      </c>
      <c r="U1310" s="142"/>
      <c r="V1310" s="142"/>
      <c r="W1310" s="142"/>
      <c r="X1310" s="97" t="str">
        <f t="shared" si="220"/>
        <v>2023-032 - IH-345 BRIDGE REHABILITATION</v>
      </c>
      <c r="Y1310" s="97" t="str">
        <f>IFERROR(VLOOKUP($D1310,PM!$A:$H,2,FALSE),"")</f>
        <v>Eric Giebelhaus</v>
      </c>
      <c r="Z1310" s="98">
        <f t="shared" si="221"/>
        <v>45791</v>
      </c>
      <c r="AA1310" s="98" t="str">
        <f t="shared" si="222"/>
        <v>Wednesday</v>
      </c>
      <c r="AB1310" s="99" t="str">
        <f t="shared" si="223"/>
        <v>05/15/2025 5:53 PM</v>
      </c>
      <c r="AC1310" s="100">
        <f t="shared" si="224"/>
        <v>45793.534444444442</v>
      </c>
      <c r="AD1310" s="100" t="str">
        <f t="shared" si="225"/>
        <v>Approved On Time</v>
      </c>
      <c r="AE1310" s="101">
        <f t="shared" si="226"/>
        <v>4</v>
      </c>
      <c r="AF1310" s="124" t="str">
        <f t="shared" si="227"/>
        <v/>
      </c>
      <c r="AG1310" s="101" t="str">
        <f t="shared" si="228"/>
        <v>4106 6001H - PPO Conc Overlay Clean After P</v>
      </c>
      <c r="AH1310" s="101" t="str">
        <f t="shared" si="229"/>
        <v>240064 - Jose M. Perez</v>
      </c>
      <c r="AI1310" s="102" t="str">
        <f t="shared" si="230"/>
        <v>Juan Rodriguez's Crew</v>
      </c>
    </row>
    <row r="1311" spans="1:35" ht="15.75" x14ac:dyDescent="0.25">
      <c r="A1311" s="153">
        <v>604601</v>
      </c>
      <c r="B1311" s="153" t="s">
        <v>1645</v>
      </c>
      <c r="C1311" s="153" t="s">
        <v>1646</v>
      </c>
      <c r="D1311" s="153" t="s">
        <v>73</v>
      </c>
      <c r="E1311" s="153" t="s">
        <v>1009</v>
      </c>
      <c r="F1311" s="153" t="s">
        <v>3041</v>
      </c>
      <c r="G1311" s="153" t="s">
        <v>3042</v>
      </c>
      <c r="H1311" s="153" t="s">
        <v>558</v>
      </c>
      <c r="I1311" s="153">
        <v>9</v>
      </c>
      <c r="J1311" s="154">
        <v>45791</v>
      </c>
      <c r="K1311" s="153" t="s">
        <v>91</v>
      </c>
      <c r="L1311" s="153"/>
      <c r="M1311" s="153" t="s">
        <v>1632</v>
      </c>
      <c r="N1311" s="153" t="s">
        <v>49</v>
      </c>
      <c r="O1311" s="153" t="s">
        <v>1630</v>
      </c>
      <c r="P1311" s="153" t="s">
        <v>3043</v>
      </c>
      <c r="Q1311" s="153"/>
      <c r="R1311" s="153" t="s">
        <v>50</v>
      </c>
      <c r="S1311" s="153" t="s">
        <v>140</v>
      </c>
      <c r="T1311" s="153" t="s">
        <v>3280</v>
      </c>
      <c r="U1311" s="142"/>
      <c r="V1311" s="142"/>
      <c r="W1311" s="142"/>
      <c r="X1311" s="97" t="str">
        <f t="shared" si="220"/>
        <v>2023-032 - IH-345 BRIDGE REHABILITATION</v>
      </c>
      <c r="Y1311" s="97" t="str">
        <f>IFERROR(VLOOKUP($D1311,PM!$A:$H,2,FALSE),"")</f>
        <v>Eric Giebelhaus</v>
      </c>
      <c r="Z1311" s="98">
        <f t="shared" si="221"/>
        <v>45791</v>
      </c>
      <c r="AA1311" s="98" t="str">
        <f t="shared" si="222"/>
        <v>Wednesday</v>
      </c>
      <c r="AB1311" s="99" t="str">
        <f t="shared" si="223"/>
        <v>05/16/2025 5:37 AM</v>
      </c>
      <c r="AC1311" s="100">
        <f t="shared" si="224"/>
        <v>45793.534444444442</v>
      </c>
      <c r="AD1311" s="100" t="str">
        <f t="shared" si="225"/>
        <v>Approved On Time</v>
      </c>
      <c r="AE1311" s="101">
        <f t="shared" si="226"/>
        <v>9</v>
      </c>
      <c r="AF1311" s="124" t="str">
        <f t="shared" si="227"/>
        <v/>
      </c>
      <c r="AG1311" s="101" t="str">
        <f t="shared" si="228"/>
        <v>451 6012G - RET T402 Prefab Forms</v>
      </c>
      <c r="AH1311" s="101" t="str">
        <f t="shared" si="229"/>
        <v>240504 - Carlos A. Rodriguez Avelar</v>
      </c>
      <c r="AI1311" s="102" t="str">
        <f t="shared" si="230"/>
        <v>Juan Rodriguez's Crew</v>
      </c>
    </row>
    <row r="1312" spans="1:35" ht="15.75" x14ac:dyDescent="0.25">
      <c r="A1312" s="153">
        <v>604428</v>
      </c>
      <c r="B1312" s="153" t="s">
        <v>1645</v>
      </c>
      <c r="C1312" s="153" t="s">
        <v>1646</v>
      </c>
      <c r="D1312" s="153" t="s">
        <v>73</v>
      </c>
      <c r="E1312" s="153" t="s">
        <v>1009</v>
      </c>
      <c r="F1312" s="153" t="s">
        <v>1187</v>
      </c>
      <c r="G1312" s="153" t="s">
        <v>1631</v>
      </c>
      <c r="H1312" s="153" t="s">
        <v>558</v>
      </c>
      <c r="I1312" s="153">
        <v>2</v>
      </c>
      <c r="J1312" s="154">
        <v>45791</v>
      </c>
      <c r="K1312" s="153" t="s">
        <v>91</v>
      </c>
      <c r="L1312" s="153"/>
      <c r="M1312" s="153" t="s">
        <v>1632</v>
      </c>
      <c r="N1312" s="153" t="s">
        <v>49</v>
      </c>
      <c r="O1312" s="153" t="s">
        <v>1630</v>
      </c>
      <c r="P1312" s="153" t="s">
        <v>3044</v>
      </c>
      <c r="Q1312" s="153"/>
      <c r="R1312" s="153" t="s">
        <v>50</v>
      </c>
      <c r="S1312" s="153" t="s">
        <v>140</v>
      </c>
      <c r="T1312" s="153" t="s">
        <v>3279</v>
      </c>
      <c r="U1312" s="142"/>
      <c r="V1312" s="142"/>
      <c r="W1312" s="142"/>
      <c r="X1312" s="97" t="str">
        <f t="shared" si="220"/>
        <v>2023-032 - IH-345 BRIDGE REHABILITATION</v>
      </c>
      <c r="Y1312" s="97" t="str">
        <f>IFERROR(VLOOKUP($D1312,PM!$A:$H,2,FALSE),"")</f>
        <v>Eric Giebelhaus</v>
      </c>
      <c r="Z1312" s="98">
        <f t="shared" si="221"/>
        <v>45791</v>
      </c>
      <c r="AA1312" s="98" t="str">
        <f t="shared" si="222"/>
        <v>Wednesday</v>
      </c>
      <c r="AB1312" s="99" t="str">
        <f t="shared" si="223"/>
        <v>05/15/2025 5:52 PM</v>
      </c>
      <c r="AC1312" s="100">
        <f t="shared" si="224"/>
        <v>45793.534444444442</v>
      </c>
      <c r="AD1312" s="100" t="str">
        <f t="shared" si="225"/>
        <v>Approved On Time</v>
      </c>
      <c r="AE1312" s="101">
        <f t="shared" si="226"/>
        <v>2</v>
      </c>
      <c r="AF1312" s="124" t="str">
        <f t="shared" si="227"/>
        <v/>
      </c>
      <c r="AG1312" s="101" t="str">
        <f t="shared" si="228"/>
        <v>4106 6001G - PPO Conc Overlay Pour</v>
      </c>
      <c r="AH1312" s="101" t="str">
        <f t="shared" si="229"/>
        <v>240504 - Carlos A. Rodriguez Avelar</v>
      </c>
      <c r="AI1312" s="102" t="str">
        <f t="shared" si="230"/>
        <v>Juan Rodriguez's Crew</v>
      </c>
    </row>
    <row r="1313" spans="1:35" ht="15.75" x14ac:dyDescent="0.25">
      <c r="A1313" s="153">
        <v>604757</v>
      </c>
      <c r="B1313" s="153" t="s">
        <v>1638</v>
      </c>
      <c r="C1313" s="153" t="s">
        <v>1639</v>
      </c>
      <c r="D1313" s="153" t="s">
        <v>73</v>
      </c>
      <c r="E1313" s="153" t="s">
        <v>1009</v>
      </c>
      <c r="F1313" s="153" t="s">
        <v>3196</v>
      </c>
      <c r="G1313" s="153" t="s">
        <v>3197</v>
      </c>
      <c r="H1313" s="153" t="s">
        <v>558</v>
      </c>
      <c r="I1313" s="153">
        <v>4</v>
      </c>
      <c r="J1313" s="154">
        <v>45792</v>
      </c>
      <c r="K1313" s="153" t="s">
        <v>91</v>
      </c>
      <c r="L1313" s="153"/>
      <c r="M1313" s="153" t="s">
        <v>1632</v>
      </c>
      <c r="N1313" s="153" t="s">
        <v>49</v>
      </c>
      <c r="O1313" s="153" t="s">
        <v>1630</v>
      </c>
      <c r="P1313" s="153" t="s">
        <v>3229</v>
      </c>
      <c r="Q1313" s="153"/>
      <c r="R1313" s="153" t="s">
        <v>50</v>
      </c>
      <c r="S1313" s="153" t="s">
        <v>140</v>
      </c>
      <c r="T1313" s="153" t="s">
        <v>3864</v>
      </c>
      <c r="U1313" s="142"/>
      <c r="V1313" s="142"/>
      <c r="W1313" s="142"/>
      <c r="X1313" s="97" t="str">
        <f t="shared" si="220"/>
        <v>2023-032 - IH-345 BRIDGE REHABILITATION</v>
      </c>
      <c r="Y1313" s="97" t="str">
        <f>IFERROR(VLOOKUP($D1313,PM!$A:$H,2,FALSE),"")</f>
        <v>Eric Giebelhaus</v>
      </c>
      <c r="Z1313" s="98">
        <f t="shared" si="221"/>
        <v>45792</v>
      </c>
      <c r="AA1313" s="98" t="str">
        <f t="shared" si="222"/>
        <v>Thursday</v>
      </c>
      <c r="AB1313" s="99" t="str">
        <f t="shared" si="223"/>
        <v>05/16/2025 7:57 AM</v>
      </c>
      <c r="AC1313" s="100">
        <f t="shared" si="224"/>
        <v>45793.608807870369</v>
      </c>
      <c r="AD1313" s="100" t="str">
        <f t="shared" si="225"/>
        <v>Approved On Time</v>
      </c>
      <c r="AE1313" s="101">
        <f t="shared" si="226"/>
        <v>4</v>
      </c>
      <c r="AF1313" s="124" t="str">
        <f t="shared" si="227"/>
        <v/>
      </c>
      <c r="AG1313" s="101" t="str">
        <f t="shared" si="228"/>
        <v>450 6011F - RAIL T402 Slipform</v>
      </c>
      <c r="AH1313" s="101" t="str">
        <f t="shared" si="229"/>
        <v>240064 - Jose M. Perez</v>
      </c>
      <c r="AI1313" s="102" t="str">
        <f t="shared" si="230"/>
        <v>Juan Rodriguez's Crew</v>
      </c>
    </row>
    <row r="1314" spans="1:35" ht="15.75" x14ac:dyDescent="0.25">
      <c r="A1314" s="153">
        <v>604758</v>
      </c>
      <c r="B1314" s="153" t="s">
        <v>1638</v>
      </c>
      <c r="C1314" s="153" t="s">
        <v>1639</v>
      </c>
      <c r="D1314" s="153" t="s">
        <v>73</v>
      </c>
      <c r="E1314" s="153" t="s">
        <v>1009</v>
      </c>
      <c r="F1314" s="153" t="s">
        <v>3203</v>
      </c>
      <c r="G1314" s="153" t="s">
        <v>3204</v>
      </c>
      <c r="H1314" s="153" t="s">
        <v>558</v>
      </c>
      <c r="I1314" s="153">
        <v>4</v>
      </c>
      <c r="J1314" s="154">
        <v>45792</v>
      </c>
      <c r="K1314" s="153" t="s">
        <v>91</v>
      </c>
      <c r="L1314" s="153"/>
      <c r="M1314" s="153" t="s">
        <v>1632</v>
      </c>
      <c r="N1314" s="153" t="s">
        <v>49</v>
      </c>
      <c r="O1314" s="153" t="s">
        <v>1630</v>
      </c>
      <c r="P1314" s="153" t="s">
        <v>3229</v>
      </c>
      <c r="Q1314" s="153"/>
      <c r="R1314" s="153" t="s">
        <v>50</v>
      </c>
      <c r="S1314" s="153" t="s">
        <v>140</v>
      </c>
      <c r="T1314" s="153" t="s">
        <v>3865</v>
      </c>
      <c r="U1314" s="142"/>
      <c r="V1314" s="142"/>
      <c r="W1314" s="142"/>
      <c r="X1314" s="97" t="str">
        <f t="shared" si="220"/>
        <v>2023-032 - IH-345 BRIDGE REHABILITATION</v>
      </c>
      <c r="Y1314" s="97" t="str">
        <f>IFERROR(VLOOKUP($D1314,PM!$A:$H,2,FALSE),"")</f>
        <v>Eric Giebelhaus</v>
      </c>
      <c r="Z1314" s="98">
        <f t="shared" si="221"/>
        <v>45792</v>
      </c>
      <c r="AA1314" s="98" t="str">
        <f t="shared" si="222"/>
        <v>Thursday</v>
      </c>
      <c r="AB1314" s="99" t="str">
        <f t="shared" si="223"/>
        <v>05/16/2025 7:57 AM</v>
      </c>
      <c r="AC1314" s="100">
        <f t="shared" si="224"/>
        <v>45793.608807870369</v>
      </c>
      <c r="AD1314" s="100" t="str">
        <f t="shared" si="225"/>
        <v>Approved On Time</v>
      </c>
      <c r="AE1314" s="101">
        <f t="shared" si="226"/>
        <v>4</v>
      </c>
      <c r="AF1314" s="124" t="str">
        <f t="shared" si="227"/>
        <v/>
      </c>
      <c r="AG1314" s="101" t="str">
        <f t="shared" si="228"/>
        <v>450 6011E - RAIL T402 Dry Run</v>
      </c>
      <c r="AH1314" s="101" t="str">
        <f t="shared" si="229"/>
        <v>240064 - Jose M. Perez</v>
      </c>
      <c r="AI1314" s="102" t="str">
        <f t="shared" si="230"/>
        <v>Juan Rodriguez's Crew</v>
      </c>
    </row>
    <row r="1315" spans="1:35" ht="15.75" x14ac:dyDescent="0.25">
      <c r="A1315" s="153">
        <v>604759</v>
      </c>
      <c r="B1315" s="153" t="s">
        <v>1638</v>
      </c>
      <c r="C1315" s="153" t="s">
        <v>1639</v>
      </c>
      <c r="D1315" s="153" t="s">
        <v>73</v>
      </c>
      <c r="E1315" s="153" t="s">
        <v>1009</v>
      </c>
      <c r="F1315" s="153" t="s">
        <v>3199</v>
      </c>
      <c r="G1315" s="153" t="s">
        <v>3200</v>
      </c>
      <c r="H1315" s="153" t="s">
        <v>558</v>
      </c>
      <c r="I1315" s="153">
        <v>3.5</v>
      </c>
      <c r="J1315" s="154">
        <v>45792</v>
      </c>
      <c r="K1315" s="153" t="s">
        <v>91</v>
      </c>
      <c r="L1315" s="153"/>
      <c r="M1315" s="153" t="s">
        <v>1632</v>
      </c>
      <c r="N1315" s="153" t="s">
        <v>49</v>
      </c>
      <c r="O1315" s="153" t="s">
        <v>1630</v>
      </c>
      <c r="P1315" s="153" t="s">
        <v>3228</v>
      </c>
      <c r="Q1315" s="153"/>
      <c r="R1315" s="153" t="s">
        <v>50</v>
      </c>
      <c r="S1315" s="153" t="s">
        <v>140</v>
      </c>
      <c r="T1315" s="153" t="s">
        <v>3866</v>
      </c>
      <c r="U1315" s="142"/>
      <c r="V1315" s="142"/>
      <c r="W1315" s="142"/>
      <c r="X1315" s="97" t="str">
        <f t="shared" si="220"/>
        <v>2023-032 - IH-345 BRIDGE REHABILITATION</v>
      </c>
      <c r="Y1315" s="97" t="str">
        <f>IFERROR(VLOOKUP($D1315,PM!$A:$H,2,FALSE),"")</f>
        <v>Eric Giebelhaus</v>
      </c>
      <c r="Z1315" s="98">
        <f t="shared" si="221"/>
        <v>45792</v>
      </c>
      <c r="AA1315" s="98" t="str">
        <f t="shared" si="222"/>
        <v>Thursday</v>
      </c>
      <c r="AB1315" s="99" t="str">
        <f t="shared" si="223"/>
        <v>05/16/2025 7:58 AM</v>
      </c>
      <c r="AC1315" s="100">
        <f t="shared" si="224"/>
        <v>45793.608807870369</v>
      </c>
      <c r="AD1315" s="100" t="str">
        <f t="shared" si="225"/>
        <v>Approved On Time</v>
      </c>
      <c r="AE1315" s="101">
        <f t="shared" si="226"/>
        <v>3.5</v>
      </c>
      <c r="AF1315" s="124" t="str">
        <f t="shared" si="227"/>
        <v/>
      </c>
      <c r="AG1315" s="101" t="str">
        <f t="shared" si="228"/>
        <v>450 6011D - RAIL T402 Set Tear Machine</v>
      </c>
      <c r="AH1315" s="101" t="str">
        <f t="shared" si="229"/>
        <v>240064 - Jose M. Perez</v>
      </c>
      <c r="AI1315" s="102" t="str">
        <f t="shared" si="230"/>
        <v>Juan Rodriguez's Crew</v>
      </c>
    </row>
    <row r="1316" spans="1:35" ht="15.75" x14ac:dyDescent="0.25">
      <c r="A1316" s="153">
        <v>604042</v>
      </c>
      <c r="B1316" s="153" t="s">
        <v>2555</v>
      </c>
      <c r="C1316" s="153" t="s">
        <v>2556</v>
      </c>
      <c r="D1316" s="153" t="s">
        <v>73</v>
      </c>
      <c r="E1316" s="153" t="s">
        <v>1009</v>
      </c>
      <c r="F1316" s="153" t="s">
        <v>584</v>
      </c>
      <c r="G1316" s="153" t="s">
        <v>585</v>
      </c>
      <c r="H1316" s="153" t="s">
        <v>558</v>
      </c>
      <c r="I1316" s="153">
        <v>8</v>
      </c>
      <c r="J1316" s="154">
        <v>45790</v>
      </c>
      <c r="K1316" s="153" t="s">
        <v>91</v>
      </c>
      <c r="L1316" s="153"/>
      <c r="M1316" s="153"/>
      <c r="N1316" s="153"/>
      <c r="O1316" s="153" t="s">
        <v>2556</v>
      </c>
      <c r="P1316" s="153" t="s">
        <v>2557</v>
      </c>
      <c r="Q1316" s="153"/>
      <c r="R1316" s="153" t="s">
        <v>50</v>
      </c>
      <c r="S1316" s="153" t="s">
        <v>140</v>
      </c>
      <c r="T1316" s="153" t="s">
        <v>2908</v>
      </c>
      <c r="U1316" s="142"/>
      <c r="V1316" s="142"/>
      <c r="W1316" s="142"/>
      <c r="X1316" s="97" t="str">
        <f t="shared" si="220"/>
        <v>2023-032 - IH-345 BRIDGE REHABILITATION</v>
      </c>
      <c r="Y1316" s="97" t="str">
        <f>IFERROR(VLOOKUP($D1316,PM!$A:$H,2,FALSE),"")</f>
        <v>Eric Giebelhaus</v>
      </c>
      <c r="Z1316" s="98">
        <f t="shared" si="221"/>
        <v>45790</v>
      </c>
      <c r="AA1316" s="98" t="str">
        <f t="shared" si="222"/>
        <v>Tuesday</v>
      </c>
      <c r="AB1316" s="99" t="str">
        <f t="shared" si="223"/>
        <v>05/14/2025 7:21 PM</v>
      </c>
      <c r="AC1316" s="100">
        <f t="shared" si="224"/>
        <v>45792.52553240741</v>
      </c>
      <c r="AD1316" s="100" t="str">
        <f t="shared" si="225"/>
        <v>Approved On Time</v>
      </c>
      <c r="AE1316" s="101">
        <f t="shared" si="226"/>
        <v>8</v>
      </c>
      <c r="AF1316" s="124" t="str">
        <f t="shared" si="227"/>
        <v/>
      </c>
      <c r="AG1316" s="101" t="str">
        <f t="shared" si="228"/>
        <v>9000 100B - SUPERINTENDENT</v>
      </c>
      <c r="AH1316" s="101" t="str">
        <f t="shared" si="229"/>
        <v>240085 - Martin Sanchez</v>
      </c>
      <c r="AI1316" s="102" t="str">
        <f t="shared" si="230"/>
        <v/>
      </c>
    </row>
    <row r="1317" spans="1:35" ht="15.75" x14ac:dyDescent="0.25">
      <c r="A1317" s="153">
        <v>604043</v>
      </c>
      <c r="B1317" s="153" t="s">
        <v>2555</v>
      </c>
      <c r="C1317" s="153" t="s">
        <v>2556</v>
      </c>
      <c r="D1317" s="153" t="s">
        <v>73</v>
      </c>
      <c r="E1317" s="153" t="s">
        <v>1009</v>
      </c>
      <c r="F1317" s="153" t="s">
        <v>584</v>
      </c>
      <c r="G1317" s="153" t="s">
        <v>585</v>
      </c>
      <c r="H1317" s="153" t="s">
        <v>558</v>
      </c>
      <c r="I1317" s="153">
        <v>8</v>
      </c>
      <c r="J1317" s="154">
        <v>45791</v>
      </c>
      <c r="K1317" s="153" t="s">
        <v>91</v>
      </c>
      <c r="L1317" s="153"/>
      <c r="M1317" s="153"/>
      <c r="N1317" s="153"/>
      <c r="O1317" s="153" t="s">
        <v>2556</v>
      </c>
      <c r="P1317" s="153" t="s">
        <v>2557</v>
      </c>
      <c r="Q1317" s="153"/>
      <c r="R1317" s="153" t="s">
        <v>50</v>
      </c>
      <c r="S1317" s="153" t="s">
        <v>140</v>
      </c>
      <c r="T1317" s="153" t="s">
        <v>2909</v>
      </c>
      <c r="U1317" s="142"/>
      <c r="V1317" s="142"/>
      <c r="W1317" s="142"/>
      <c r="X1317" s="97" t="str">
        <f t="shared" si="220"/>
        <v>2023-032 - IH-345 BRIDGE REHABILITATION</v>
      </c>
      <c r="Y1317" s="97" t="str">
        <f>IFERROR(VLOOKUP($D1317,PM!$A:$H,2,FALSE),"")</f>
        <v>Eric Giebelhaus</v>
      </c>
      <c r="Z1317" s="98">
        <f t="shared" si="221"/>
        <v>45791</v>
      </c>
      <c r="AA1317" s="98" t="str">
        <f t="shared" si="222"/>
        <v>Wednesday</v>
      </c>
      <c r="AB1317" s="99" t="str">
        <f t="shared" si="223"/>
        <v>05/14/2025 7:21 PM</v>
      </c>
      <c r="AC1317" s="100">
        <f t="shared" si="224"/>
        <v>45792.52553240741</v>
      </c>
      <c r="AD1317" s="100" t="str">
        <f t="shared" si="225"/>
        <v>Approved On Time</v>
      </c>
      <c r="AE1317" s="101">
        <f t="shared" si="226"/>
        <v>8</v>
      </c>
      <c r="AF1317" s="124" t="str">
        <f t="shared" si="227"/>
        <v/>
      </c>
      <c r="AG1317" s="101" t="str">
        <f t="shared" si="228"/>
        <v>9000 100B - SUPERINTENDENT</v>
      </c>
      <c r="AH1317" s="101" t="str">
        <f t="shared" si="229"/>
        <v>240085 - Martin Sanchez</v>
      </c>
      <c r="AI1317" s="102" t="str">
        <f t="shared" si="230"/>
        <v/>
      </c>
    </row>
    <row r="1318" spans="1:35" ht="15.75" x14ac:dyDescent="0.25">
      <c r="A1318" s="153">
        <v>604041</v>
      </c>
      <c r="B1318" s="153" t="s">
        <v>2555</v>
      </c>
      <c r="C1318" s="153" t="s">
        <v>2556</v>
      </c>
      <c r="D1318" s="153" t="s">
        <v>138</v>
      </c>
      <c r="E1318" s="153" t="s">
        <v>139</v>
      </c>
      <c r="F1318" s="153" t="s">
        <v>584</v>
      </c>
      <c r="G1318" s="153" t="s">
        <v>585</v>
      </c>
      <c r="H1318" s="153" t="s">
        <v>558</v>
      </c>
      <c r="I1318" s="153">
        <v>8</v>
      </c>
      <c r="J1318" s="154">
        <v>45789</v>
      </c>
      <c r="K1318" s="153" t="s">
        <v>91</v>
      </c>
      <c r="L1318" s="153"/>
      <c r="M1318" s="153"/>
      <c r="N1318" s="153"/>
      <c r="O1318" s="153" t="s">
        <v>2556</v>
      </c>
      <c r="P1318" s="153" t="s">
        <v>2557</v>
      </c>
      <c r="Q1318" s="153"/>
      <c r="R1318" s="153" t="s">
        <v>50</v>
      </c>
      <c r="S1318" s="153" t="s">
        <v>140</v>
      </c>
      <c r="T1318" s="153" t="s">
        <v>2907</v>
      </c>
      <c r="U1318" s="142"/>
      <c r="V1318" s="142"/>
      <c r="W1318" s="142"/>
      <c r="X1318" s="97" t="str">
        <f t="shared" si="220"/>
        <v>2023-034 - Dallas IH 45 Bridge Maintenanc</v>
      </c>
      <c r="Y1318" s="97" t="str">
        <f>IFERROR(VLOOKUP($D1318,PM!$A:$H,2,FALSE),"")</f>
        <v>Eric Giebelhaus</v>
      </c>
      <c r="Z1318" s="98">
        <f t="shared" si="221"/>
        <v>45789</v>
      </c>
      <c r="AA1318" s="98" t="str">
        <f t="shared" si="222"/>
        <v>Monday</v>
      </c>
      <c r="AB1318" s="99" t="str">
        <f t="shared" si="223"/>
        <v>05/14/2025 7:21 PM</v>
      </c>
      <c r="AC1318" s="100">
        <f t="shared" si="224"/>
        <v>45792.524050925924</v>
      </c>
      <c r="AD1318" s="100" t="str">
        <f t="shared" si="225"/>
        <v>Approved On Time</v>
      </c>
      <c r="AE1318" s="101">
        <f t="shared" si="226"/>
        <v>8</v>
      </c>
      <c r="AF1318" s="124" t="str">
        <f t="shared" si="227"/>
        <v/>
      </c>
      <c r="AG1318" s="101" t="str">
        <f t="shared" si="228"/>
        <v>9000 100B - SUPERINTENDENT</v>
      </c>
      <c r="AH1318" s="101" t="str">
        <f t="shared" si="229"/>
        <v>240085 - Martin Sanchez</v>
      </c>
      <c r="AI1318" s="102" t="str">
        <f t="shared" si="230"/>
        <v/>
      </c>
    </row>
    <row r="1319" spans="1:35" ht="15.75" x14ac:dyDescent="0.25">
      <c r="A1319" s="153">
        <v>604312</v>
      </c>
      <c r="B1319" s="153" t="s">
        <v>3023</v>
      </c>
      <c r="C1319" s="153" t="s">
        <v>3024</v>
      </c>
      <c r="D1319" s="153" t="s">
        <v>138</v>
      </c>
      <c r="E1319" s="153" t="s">
        <v>139</v>
      </c>
      <c r="F1319" s="153" t="s">
        <v>53</v>
      </c>
      <c r="G1319" s="153" t="s">
        <v>54</v>
      </c>
      <c r="H1319" s="153" t="s">
        <v>782</v>
      </c>
      <c r="I1319" s="153">
        <v>8</v>
      </c>
      <c r="J1319" s="154">
        <v>45789</v>
      </c>
      <c r="K1319" s="153" t="s">
        <v>91</v>
      </c>
      <c r="L1319" s="153"/>
      <c r="M1319" s="153"/>
      <c r="N1319" s="153"/>
      <c r="O1319" s="153" t="s">
        <v>3024</v>
      </c>
      <c r="P1319" s="153" t="s">
        <v>3027</v>
      </c>
      <c r="Q1319" s="153"/>
      <c r="R1319" s="153" t="s">
        <v>50</v>
      </c>
      <c r="S1319" s="153" t="s">
        <v>140</v>
      </c>
      <c r="T1319" s="153" t="s">
        <v>3289</v>
      </c>
      <c r="U1319" s="142"/>
      <c r="V1319" s="142"/>
      <c r="W1319" s="142"/>
      <c r="X1319" s="97" t="str">
        <f t="shared" si="220"/>
        <v>2023-034 - Dallas IH 45 Bridge Maintenanc</v>
      </c>
      <c r="Y1319" s="97" t="str">
        <f>IFERROR(VLOOKUP($D1319,PM!$A:$H,2,FALSE),"")</f>
        <v>Eric Giebelhaus</v>
      </c>
      <c r="Z1319" s="98">
        <f t="shared" si="221"/>
        <v>45789</v>
      </c>
      <c r="AA1319" s="98" t="str">
        <f t="shared" si="222"/>
        <v>Monday</v>
      </c>
      <c r="AB1319" s="99" t="str">
        <f t="shared" si="223"/>
        <v>05/15/2025 10:36 AM</v>
      </c>
      <c r="AC1319" s="100">
        <f t="shared" si="224"/>
        <v>45793.530763888892</v>
      </c>
      <c r="AD1319" s="100" t="str">
        <f t="shared" si="225"/>
        <v>Approved On Time</v>
      </c>
      <c r="AE1319" s="101">
        <f t="shared" si="226"/>
        <v>8</v>
      </c>
      <c r="AF1319" s="124" t="str">
        <f t="shared" si="227"/>
        <v/>
      </c>
      <c r="AG1319" s="101" t="str">
        <f t="shared" si="228"/>
        <v>9000 100A - PROJECT MANAGER ENGINEER</v>
      </c>
      <c r="AH1319" s="101" t="str">
        <f t="shared" si="229"/>
        <v>210093 - Grecia Mancha Camacho</v>
      </c>
      <c r="AI1319" s="102" t="str">
        <f t="shared" si="230"/>
        <v/>
      </c>
    </row>
    <row r="1320" spans="1:35" ht="15.75" x14ac:dyDescent="0.25">
      <c r="A1320" s="153">
        <v>604316</v>
      </c>
      <c r="B1320" s="153" t="s">
        <v>3023</v>
      </c>
      <c r="C1320" s="153" t="s">
        <v>3024</v>
      </c>
      <c r="D1320" s="153" t="s">
        <v>73</v>
      </c>
      <c r="E1320" s="153" t="s">
        <v>1009</v>
      </c>
      <c r="F1320" s="153" t="s">
        <v>53</v>
      </c>
      <c r="G1320" s="153" t="s">
        <v>54</v>
      </c>
      <c r="H1320" s="153" t="s">
        <v>782</v>
      </c>
      <c r="I1320" s="153">
        <v>4</v>
      </c>
      <c r="J1320" s="154">
        <v>45790</v>
      </c>
      <c r="K1320" s="153" t="s">
        <v>91</v>
      </c>
      <c r="L1320" s="153"/>
      <c r="M1320" s="153"/>
      <c r="N1320" s="153"/>
      <c r="O1320" s="153" t="s">
        <v>3024</v>
      </c>
      <c r="P1320" s="153" t="s">
        <v>3025</v>
      </c>
      <c r="Q1320" s="153"/>
      <c r="R1320" s="153" t="s">
        <v>50</v>
      </c>
      <c r="S1320" s="153" t="s">
        <v>140</v>
      </c>
      <c r="T1320" s="153" t="s">
        <v>3286</v>
      </c>
      <c r="U1320" s="142"/>
      <c r="V1320" s="142"/>
      <c r="W1320" s="142"/>
      <c r="X1320" s="97" t="str">
        <f t="shared" si="220"/>
        <v>2023-032 - IH-345 BRIDGE REHABILITATION</v>
      </c>
      <c r="Y1320" s="97" t="str">
        <f>IFERROR(VLOOKUP($D1320,PM!$A:$H,2,FALSE),"")</f>
        <v>Eric Giebelhaus</v>
      </c>
      <c r="Z1320" s="98">
        <f t="shared" si="221"/>
        <v>45790</v>
      </c>
      <c r="AA1320" s="98" t="str">
        <f t="shared" si="222"/>
        <v>Tuesday</v>
      </c>
      <c r="AB1320" s="99" t="str">
        <f t="shared" si="223"/>
        <v>05/15/2025 10:37 AM</v>
      </c>
      <c r="AC1320" s="100">
        <f t="shared" si="224"/>
        <v>45793.534837962965</v>
      </c>
      <c r="AD1320" s="100" t="str">
        <f t="shared" si="225"/>
        <v>Approved On Time</v>
      </c>
      <c r="AE1320" s="101">
        <f t="shared" si="226"/>
        <v>4</v>
      </c>
      <c r="AF1320" s="124" t="str">
        <f t="shared" si="227"/>
        <v/>
      </c>
      <c r="AG1320" s="101" t="str">
        <f t="shared" si="228"/>
        <v>9000 100A - PROJECT MANAGER ENGINEER</v>
      </c>
      <c r="AH1320" s="101" t="str">
        <f t="shared" si="229"/>
        <v>210093 - Grecia Mancha Camacho</v>
      </c>
      <c r="AI1320" s="102" t="str">
        <f t="shared" si="230"/>
        <v/>
      </c>
    </row>
    <row r="1321" spans="1:35" ht="15.75" x14ac:dyDescent="0.25">
      <c r="A1321" s="153">
        <v>604317</v>
      </c>
      <c r="B1321" s="153" t="s">
        <v>3023</v>
      </c>
      <c r="C1321" s="153" t="s">
        <v>3024</v>
      </c>
      <c r="D1321" s="153" t="s">
        <v>73</v>
      </c>
      <c r="E1321" s="153" t="s">
        <v>1009</v>
      </c>
      <c r="F1321" s="153" t="s">
        <v>53</v>
      </c>
      <c r="G1321" s="153" t="s">
        <v>54</v>
      </c>
      <c r="H1321" s="153" t="s">
        <v>782</v>
      </c>
      <c r="I1321" s="153">
        <v>8</v>
      </c>
      <c r="J1321" s="154">
        <v>45791</v>
      </c>
      <c r="K1321" s="153" t="s">
        <v>91</v>
      </c>
      <c r="L1321" s="153"/>
      <c r="M1321" s="153"/>
      <c r="N1321" s="153"/>
      <c r="O1321" s="153" t="s">
        <v>3024</v>
      </c>
      <c r="P1321" s="153" t="s">
        <v>3026</v>
      </c>
      <c r="Q1321" s="153"/>
      <c r="R1321" s="153" t="s">
        <v>50</v>
      </c>
      <c r="S1321" s="153" t="s">
        <v>140</v>
      </c>
      <c r="T1321" s="153" t="s">
        <v>3287</v>
      </c>
      <c r="U1321" s="142"/>
      <c r="V1321" s="142"/>
      <c r="W1321" s="142"/>
      <c r="X1321" s="97" t="str">
        <f t="shared" si="220"/>
        <v>2023-032 - IH-345 BRIDGE REHABILITATION</v>
      </c>
      <c r="Y1321" s="97" t="str">
        <f>IFERROR(VLOOKUP($D1321,PM!$A:$H,2,FALSE),"")</f>
        <v>Eric Giebelhaus</v>
      </c>
      <c r="Z1321" s="98">
        <f t="shared" si="221"/>
        <v>45791</v>
      </c>
      <c r="AA1321" s="98" t="str">
        <f t="shared" si="222"/>
        <v>Wednesday</v>
      </c>
      <c r="AB1321" s="99" t="str">
        <f t="shared" si="223"/>
        <v>05/15/2025 10:38 AM</v>
      </c>
      <c r="AC1321" s="100">
        <f t="shared" si="224"/>
        <v>45793.534837962965</v>
      </c>
      <c r="AD1321" s="100" t="str">
        <f t="shared" si="225"/>
        <v>Approved On Time</v>
      </c>
      <c r="AE1321" s="101">
        <f t="shared" si="226"/>
        <v>8</v>
      </c>
      <c r="AF1321" s="124" t="str">
        <f t="shared" si="227"/>
        <v/>
      </c>
      <c r="AG1321" s="101" t="str">
        <f t="shared" si="228"/>
        <v>9000 100A - PROJECT MANAGER ENGINEER</v>
      </c>
      <c r="AH1321" s="101" t="str">
        <f t="shared" si="229"/>
        <v>210093 - Grecia Mancha Camacho</v>
      </c>
      <c r="AI1321" s="102" t="str">
        <f t="shared" si="230"/>
        <v/>
      </c>
    </row>
    <row r="1322" spans="1:35" ht="15.75" x14ac:dyDescent="0.25">
      <c r="A1322" s="153">
        <v>604318</v>
      </c>
      <c r="B1322" s="153" t="s">
        <v>3023</v>
      </c>
      <c r="C1322" s="153" t="s">
        <v>3024</v>
      </c>
      <c r="D1322" s="153" t="s">
        <v>73</v>
      </c>
      <c r="E1322" s="153" t="s">
        <v>1009</v>
      </c>
      <c r="F1322" s="153" t="s">
        <v>53</v>
      </c>
      <c r="G1322" s="153" t="s">
        <v>54</v>
      </c>
      <c r="H1322" s="153" t="s">
        <v>782</v>
      </c>
      <c r="I1322" s="153">
        <v>4</v>
      </c>
      <c r="J1322" s="154">
        <v>45792</v>
      </c>
      <c r="K1322" s="153" t="s">
        <v>91</v>
      </c>
      <c r="L1322" s="153"/>
      <c r="M1322" s="153"/>
      <c r="N1322" s="153"/>
      <c r="O1322" s="153" t="s">
        <v>3024</v>
      </c>
      <c r="P1322" s="153" t="s">
        <v>3026</v>
      </c>
      <c r="Q1322" s="153"/>
      <c r="R1322" s="153" t="s">
        <v>50</v>
      </c>
      <c r="S1322" s="153" t="s">
        <v>140</v>
      </c>
      <c r="T1322" s="153" t="s">
        <v>3288</v>
      </c>
      <c r="U1322" s="142"/>
      <c r="V1322" s="142"/>
      <c r="W1322" s="142"/>
      <c r="X1322" s="97" t="str">
        <f t="shared" si="220"/>
        <v>2023-032 - IH-345 BRIDGE REHABILITATION</v>
      </c>
      <c r="Y1322" s="97" t="str">
        <f>IFERROR(VLOOKUP($D1322,PM!$A:$H,2,FALSE),"")</f>
        <v>Eric Giebelhaus</v>
      </c>
      <c r="Z1322" s="98">
        <f t="shared" si="221"/>
        <v>45792</v>
      </c>
      <c r="AA1322" s="98" t="str">
        <f t="shared" si="222"/>
        <v>Thursday</v>
      </c>
      <c r="AB1322" s="99" t="str">
        <f t="shared" si="223"/>
        <v>05/15/2025 10:38 AM</v>
      </c>
      <c r="AC1322" s="100">
        <f t="shared" si="224"/>
        <v>45793.534837962965</v>
      </c>
      <c r="AD1322" s="100" t="str">
        <f t="shared" si="225"/>
        <v>Approved On Time</v>
      </c>
      <c r="AE1322" s="101">
        <f t="shared" si="226"/>
        <v>4</v>
      </c>
      <c r="AF1322" s="124" t="str">
        <f t="shared" si="227"/>
        <v/>
      </c>
      <c r="AG1322" s="101" t="str">
        <f t="shared" si="228"/>
        <v>9000 100A - PROJECT MANAGER ENGINEER</v>
      </c>
      <c r="AH1322" s="101" t="str">
        <f t="shared" si="229"/>
        <v>210093 - Grecia Mancha Camacho</v>
      </c>
      <c r="AI1322" s="102" t="str">
        <f t="shared" si="230"/>
        <v/>
      </c>
    </row>
    <row r="1323" spans="1:35" ht="15.75" x14ac:dyDescent="0.25">
      <c r="A1323" s="153">
        <v>604412</v>
      </c>
      <c r="B1323" s="153" t="s">
        <v>1958</v>
      </c>
      <c r="C1323" s="153" t="s">
        <v>1959</v>
      </c>
      <c r="D1323" s="153" t="s">
        <v>73</v>
      </c>
      <c r="E1323" s="153" t="s">
        <v>1009</v>
      </c>
      <c r="F1323" s="153" t="s">
        <v>75</v>
      </c>
      <c r="G1323" s="153" t="s">
        <v>614</v>
      </c>
      <c r="H1323" s="153" t="s">
        <v>558</v>
      </c>
      <c r="I1323" s="153">
        <v>4</v>
      </c>
      <c r="J1323" s="154">
        <v>45792</v>
      </c>
      <c r="K1323" s="153" t="s">
        <v>91</v>
      </c>
      <c r="L1323" s="153"/>
      <c r="M1323" s="153"/>
      <c r="N1323" s="153"/>
      <c r="O1323" s="153" t="s">
        <v>1959</v>
      </c>
      <c r="P1323" s="153" t="s">
        <v>3049</v>
      </c>
      <c r="Q1323" s="153"/>
      <c r="R1323" s="153" t="s">
        <v>50</v>
      </c>
      <c r="S1323" s="153" t="s">
        <v>140</v>
      </c>
      <c r="T1323" s="153" t="s">
        <v>3297</v>
      </c>
      <c r="U1323" s="142"/>
      <c r="V1323" s="142"/>
      <c r="W1323" s="142"/>
      <c r="X1323" s="97" t="str">
        <f t="shared" si="220"/>
        <v>2023-032 - IH-345 BRIDGE REHABILITATION</v>
      </c>
      <c r="Y1323" s="97" t="str">
        <f>IFERROR(VLOOKUP($D1323,PM!$A:$H,2,FALSE),"")</f>
        <v>Eric Giebelhaus</v>
      </c>
      <c r="Z1323" s="98">
        <f t="shared" si="221"/>
        <v>45792</v>
      </c>
      <c r="AA1323" s="98" t="str">
        <f t="shared" si="222"/>
        <v>Thursday</v>
      </c>
      <c r="AB1323" s="99" t="str">
        <f t="shared" si="223"/>
        <v>05/15/2025 5:20 PM</v>
      </c>
      <c r="AC1323" s="100">
        <f t="shared" si="224"/>
        <v>45793.535000000003</v>
      </c>
      <c r="AD1323" s="100" t="str">
        <f t="shared" si="225"/>
        <v>Approved On Time</v>
      </c>
      <c r="AE1323" s="101">
        <f t="shared" si="226"/>
        <v>4</v>
      </c>
      <c r="AF1323" s="124" t="str">
        <f t="shared" si="227"/>
        <v/>
      </c>
      <c r="AG1323" s="101" t="str">
        <f t="shared" si="228"/>
        <v>9000 100S - SAFETY SCHED</v>
      </c>
      <c r="AH1323" s="101" t="str">
        <f t="shared" si="229"/>
        <v>800070 - Juan J. Castro</v>
      </c>
      <c r="AI1323" s="102" t="str">
        <f t="shared" si="230"/>
        <v/>
      </c>
    </row>
    <row r="1324" spans="1:35" ht="15.75" x14ac:dyDescent="0.25">
      <c r="A1324" s="153">
        <v>603875</v>
      </c>
      <c r="B1324" s="153" t="s">
        <v>2587</v>
      </c>
      <c r="C1324" s="153" t="s">
        <v>2588</v>
      </c>
      <c r="D1324" s="153" t="s">
        <v>73</v>
      </c>
      <c r="E1324" s="153" t="s">
        <v>1009</v>
      </c>
      <c r="F1324" s="153" t="s">
        <v>53</v>
      </c>
      <c r="G1324" s="153" t="s">
        <v>54</v>
      </c>
      <c r="H1324" s="153" t="s">
        <v>558</v>
      </c>
      <c r="I1324" s="153">
        <v>8</v>
      </c>
      <c r="J1324" s="154">
        <v>45789</v>
      </c>
      <c r="K1324" s="153" t="s">
        <v>91</v>
      </c>
      <c r="L1324" s="153"/>
      <c r="M1324" s="153"/>
      <c r="N1324" s="153"/>
      <c r="O1324" s="153" t="s">
        <v>2588</v>
      </c>
      <c r="P1324" s="153" t="s">
        <v>2589</v>
      </c>
      <c r="Q1324" s="153"/>
      <c r="R1324" s="153" t="s">
        <v>50</v>
      </c>
      <c r="S1324" s="153" t="s">
        <v>140</v>
      </c>
      <c r="T1324" s="153" t="s">
        <v>2900</v>
      </c>
      <c r="U1324" s="142"/>
      <c r="V1324" s="142"/>
      <c r="W1324" s="142"/>
      <c r="X1324" s="97" t="str">
        <f t="shared" si="220"/>
        <v>2023-032 - IH-345 BRIDGE REHABILITATION</v>
      </c>
      <c r="Y1324" s="97" t="str">
        <f>IFERROR(VLOOKUP($D1324,PM!$A:$H,2,FALSE),"")</f>
        <v>Eric Giebelhaus</v>
      </c>
      <c r="Z1324" s="98">
        <f t="shared" si="221"/>
        <v>45789</v>
      </c>
      <c r="AA1324" s="98" t="str">
        <f t="shared" si="222"/>
        <v>Monday</v>
      </c>
      <c r="AB1324" s="99" t="str">
        <f t="shared" si="223"/>
        <v>05/14/2025 10:07 AM</v>
      </c>
      <c r="AC1324" s="100">
        <f t="shared" si="224"/>
        <v>45792.525648148148</v>
      </c>
      <c r="AD1324" s="100" t="str">
        <f t="shared" si="225"/>
        <v>Approved On Time</v>
      </c>
      <c r="AE1324" s="101">
        <f t="shared" si="226"/>
        <v>8</v>
      </c>
      <c r="AF1324" s="124" t="str">
        <f t="shared" si="227"/>
        <v/>
      </c>
      <c r="AG1324" s="101" t="str">
        <f t="shared" si="228"/>
        <v>9000 100A - PROJECT MANAGER ENGINEER</v>
      </c>
      <c r="AH1324" s="101" t="str">
        <f t="shared" si="229"/>
        <v>210012 - Nagesh Kumar Pachipulusu Sreedhar</v>
      </c>
      <c r="AI1324" s="102" t="str">
        <f t="shared" si="230"/>
        <v/>
      </c>
    </row>
    <row r="1325" spans="1:35" ht="15.75" x14ac:dyDescent="0.25">
      <c r="A1325" s="153">
        <v>603876</v>
      </c>
      <c r="B1325" s="153" t="s">
        <v>2587</v>
      </c>
      <c r="C1325" s="153" t="s">
        <v>2588</v>
      </c>
      <c r="D1325" s="153" t="s">
        <v>73</v>
      </c>
      <c r="E1325" s="153" t="s">
        <v>1009</v>
      </c>
      <c r="F1325" s="153" t="s">
        <v>53</v>
      </c>
      <c r="G1325" s="153" t="s">
        <v>54</v>
      </c>
      <c r="H1325" s="153" t="s">
        <v>558</v>
      </c>
      <c r="I1325" s="153">
        <v>8</v>
      </c>
      <c r="J1325" s="154">
        <v>45790</v>
      </c>
      <c r="K1325" s="153" t="s">
        <v>91</v>
      </c>
      <c r="L1325" s="153"/>
      <c r="M1325" s="153"/>
      <c r="N1325" s="153"/>
      <c r="O1325" s="153" t="s">
        <v>2588</v>
      </c>
      <c r="P1325" s="153" t="s">
        <v>2589</v>
      </c>
      <c r="Q1325" s="153"/>
      <c r="R1325" s="153" t="s">
        <v>50</v>
      </c>
      <c r="S1325" s="153" t="s">
        <v>140</v>
      </c>
      <c r="T1325" s="153" t="s">
        <v>2901</v>
      </c>
      <c r="U1325" s="142"/>
      <c r="V1325" s="142"/>
      <c r="W1325" s="142"/>
      <c r="X1325" s="97" t="str">
        <f t="shared" si="220"/>
        <v>2023-032 - IH-345 BRIDGE REHABILITATION</v>
      </c>
      <c r="Y1325" s="97" t="str">
        <f>IFERROR(VLOOKUP($D1325,PM!$A:$H,2,FALSE),"")</f>
        <v>Eric Giebelhaus</v>
      </c>
      <c r="Z1325" s="98">
        <f t="shared" si="221"/>
        <v>45790</v>
      </c>
      <c r="AA1325" s="98" t="str">
        <f t="shared" si="222"/>
        <v>Tuesday</v>
      </c>
      <c r="AB1325" s="99" t="str">
        <f t="shared" si="223"/>
        <v>05/14/2025 10:07 AM</v>
      </c>
      <c r="AC1325" s="100">
        <f t="shared" si="224"/>
        <v>45792.525648148148</v>
      </c>
      <c r="AD1325" s="100" t="str">
        <f t="shared" si="225"/>
        <v>Approved On Time</v>
      </c>
      <c r="AE1325" s="101">
        <f t="shared" si="226"/>
        <v>8</v>
      </c>
      <c r="AF1325" s="124" t="str">
        <f t="shared" si="227"/>
        <v/>
      </c>
      <c r="AG1325" s="101" t="str">
        <f t="shared" si="228"/>
        <v>9000 100A - PROJECT MANAGER ENGINEER</v>
      </c>
      <c r="AH1325" s="101" t="str">
        <f t="shared" si="229"/>
        <v>210012 - Nagesh Kumar Pachipulusu Sreedhar</v>
      </c>
      <c r="AI1325" s="102" t="str">
        <f t="shared" si="230"/>
        <v/>
      </c>
    </row>
    <row r="1326" spans="1:35" ht="15.75" x14ac:dyDescent="0.25">
      <c r="A1326" s="153">
        <v>603877</v>
      </c>
      <c r="B1326" s="153" t="s">
        <v>2587</v>
      </c>
      <c r="C1326" s="153" t="s">
        <v>2588</v>
      </c>
      <c r="D1326" s="153" t="s">
        <v>73</v>
      </c>
      <c r="E1326" s="153" t="s">
        <v>1009</v>
      </c>
      <c r="F1326" s="153" t="s">
        <v>53</v>
      </c>
      <c r="G1326" s="153" t="s">
        <v>54</v>
      </c>
      <c r="H1326" s="153" t="s">
        <v>558</v>
      </c>
      <c r="I1326" s="153">
        <v>8</v>
      </c>
      <c r="J1326" s="154">
        <v>45791</v>
      </c>
      <c r="K1326" s="153" t="s">
        <v>91</v>
      </c>
      <c r="L1326" s="153"/>
      <c r="M1326" s="153"/>
      <c r="N1326" s="153"/>
      <c r="O1326" s="153" t="s">
        <v>2588</v>
      </c>
      <c r="P1326" s="153" t="s">
        <v>2589</v>
      </c>
      <c r="Q1326" s="153"/>
      <c r="R1326" s="153" t="s">
        <v>50</v>
      </c>
      <c r="S1326" s="153" t="s">
        <v>140</v>
      </c>
      <c r="T1326" s="153" t="s">
        <v>2902</v>
      </c>
      <c r="U1326" s="142"/>
      <c r="V1326" s="142"/>
      <c r="W1326" s="142"/>
      <c r="X1326" s="97" t="str">
        <f t="shared" si="220"/>
        <v>2023-032 - IH-345 BRIDGE REHABILITATION</v>
      </c>
      <c r="Y1326" s="97" t="str">
        <f>IFERROR(VLOOKUP($D1326,PM!$A:$H,2,FALSE),"")</f>
        <v>Eric Giebelhaus</v>
      </c>
      <c r="Z1326" s="98">
        <f t="shared" si="221"/>
        <v>45791</v>
      </c>
      <c r="AA1326" s="98" t="str">
        <f t="shared" si="222"/>
        <v>Wednesday</v>
      </c>
      <c r="AB1326" s="99" t="str">
        <f t="shared" si="223"/>
        <v>05/14/2025 10:07 AM</v>
      </c>
      <c r="AC1326" s="100">
        <f t="shared" si="224"/>
        <v>45792.525648148148</v>
      </c>
      <c r="AD1326" s="100" t="str">
        <f t="shared" si="225"/>
        <v>Approved On Time</v>
      </c>
      <c r="AE1326" s="101">
        <f t="shared" si="226"/>
        <v>8</v>
      </c>
      <c r="AF1326" s="124" t="str">
        <f t="shared" si="227"/>
        <v/>
      </c>
      <c r="AG1326" s="101" t="str">
        <f t="shared" si="228"/>
        <v>9000 100A - PROJECT MANAGER ENGINEER</v>
      </c>
      <c r="AH1326" s="101" t="str">
        <f t="shared" si="229"/>
        <v>210012 - Nagesh Kumar Pachipulusu Sreedhar</v>
      </c>
      <c r="AI1326" s="102" t="str">
        <f t="shared" si="230"/>
        <v/>
      </c>
    </row>
    <row r="1327" spans="1:35" ht="15.75" x14ac:dyDescent="0.25">
      <c r="A1327" s="153">
        <v>603878</v>
      </c>
      <c r="B1327" s="153" t="s">
        <v>2587</v>
      </c>
      <c r="C1327" s="153" t="s">
        <v>2588</v>
      </c>
      <c r="D1327" s="153" t="s">
        <v>73</v>
      </c>
      <c r="E1327" s="153" t="s">
        <v>1009</v>
      </c>
      <c r="F1327" s="153" t="s">
        <v>53</v>
      </c>
      <c r="G1327" s="153" t="s">
        <v>54</v>
      </c>
      <c r="H1327" s="153" t="s">
        <v>558</v>
      </c>
      <c r="I1327" s="153">
        <v>8</v>
      </c>
      <c r="J1327" s="154">
        <v>45792</v>
      </c>
      <c r="K1327" s="153" t="s">
        <v>91</v>
      </c>
      <c r="L1327" s="153"/>
      <c r="M1327" s="153"/>
      <c r="N1327" s="153"/>
      <c r="O1327" s="153" t="s">
        <v>2588</v>
      </c>
      <c r="P1327" s="153" t="s">
        <v>2589</v>
      </c>
      <c r="Q1327" s="153"/>
      <c r="R1327" s="153" t="s">
        <v>50</v>
      </c>
      <c r="S1327" s="153" t="s">
        <v>140</v>
      </c>
      <c r="T1327" s="153" t="s">
        <v>2903</v>
      </c>
      <c r="U1327" s="142"/>
      <c r="V1327" s="142"/>
      <c r="W1327" s="142"/>
      <c r="X1327" s="97" t="str">
        <f t="shared" si="220"/>
        <v>2023-032 - IH-345 BRIDGE REHABILITATION</v>
      </c>
      <c r="Y1327" s="97" t="str">
        <f>IFERROR(VLOOKUP($D1327,PM!$A:$H,2,FALSE),"")</f>
        <v>Eric Giebelhaus</v>
      </c>
      <c r="Z1327" s="98">
        <f t="shared" si="221"/>
        <v>45792</v>
      </c>
      <c r="AA1327" s="98" t="str">
        <f t="shared" si="222"/>
        <v>Thursday</v>
      </c>
      <c r="AB1327" s="99" t="str">
        <f t="shared" si="223"/>
        <v>05/14/2025 10:07 AM</v>
      </c>
      <c r="AC1327" s="100">
        <f t="shared" si="224"/>
        <v>45792.525648148148</v>
      </c>
      <c r="AD1327" s="100" t="str">
        <f t="shared" si="225"/>
        <v>Approved On Time</v>
      </c>
      <c r="AE1327" s="101">
        <f t="shared" si="226"/>
        <v>8</v>
      </c>
      <c r="AF1327" s="124" t="str">
        <f t="shared" si="227"/>
        <v/>
      </c>
      <c r="AG1327" s="101" t="str">
        <f t="shared" si="228"/>
        <v>9000 100A - PROJECT MANAGER ENGINEER</v>
      </c>
      <c r="AH1327" s="101" t="str">
        <f t="shared" si="229"/>
        <v>210012 - Nagesh Kumar Pachipulusu Sreedhar</v>
      </c>
      <c r="AI1327" s="102" t="str">
        <f t="shared" si="230"/>
        <v/>
      </c>
    </row>
    <row r="1328" spans="1:35" ht="15.75" x14ac:dyDescent="0.25">
      <c r="A1328" s="153">
        <v>603880</v>
      </c>
      <c r="B1328" s="153" t="s">
        <v>2587</v>
      </c>
      <c r="C1328" s="153" t="s">
        <v>2588</v>
      </c>
      <c r="D1328" s="153" t="s">
        <v>73</v>
      </c>
      <c r="E1328" s="153" t="s">
        <v>1009</v>
      </c>
      <c r="F1328" s="153" t="s">
        <v>53</v>
      </c>
      <c r="G1328" s="153" t="s">
        <v>54</v>
      </c>
      <c r="H1328" s="153" t="s">
        <v>558</v>
      </c>
      <c r="I1328" s="153">
        <v>4</v>
      </c>
      <c r="J1328" s="154">
        <v>45793</v>
      </c>
      <c r="K1328" s="153" t="s">
        <v>91</v>
      </c>
      <c r="L1328" s="153"/>
      <c r="M1328" s="153"/>
      <c r="N1328" s="153"/>
      <c r="O1328" s="153" t="s">
        <v>2588</v>
      </c>
      <c r="P1328" s="153" t="s">
        <v>2590</v>
      </c>
      <c r="Q1328" s="153"/>
      <c r="R1328" s="153" t="s">
        <v>50</v>
      </c>
      <c r="S1328" s="153" t="s">
        <v>140</v>
      </c>
      <c r="T1328" s="153" t="s">
        <v>2904</v>
      </c>
      <c r="U1328" s="142"/>
      <c r="V1328" s="142"/>
      <c r="W1328" s="142"/>
      <c r="X1328" s="97" t="str">
        <f t="shared" si="220"/>
        <v>2023-032 - IH-345 BRIDGE REHABILITATION</v>
      </c>
      <c r="Y1328" s="97" t="str">
        <f>IFERROR(VLOOKUP($D1328,PM!$A:$H,2,FALSE),"")</f>
        <v>Eric Giebelhaus</v>
      </c>
      <c r="Z1328" s="98">
        <f t="shared" si="221"/>
        <v>45793</v>
      </c>
      <c r="AA1328" s="98" t="str">
        <f t="shared" si="222"/>
        <v>Friday</v>
      </c>
      <c r="AB1328" s="99" t="str">
        <f t="shared" si="223"/>
        <v>05/14/2025 10:08 AM</v>
      </c>
      <c r="AC1328" s="100">
        <f t="shared" si="224"/>
        <v>45792.525648148148</v>
      </c>
      <c r="AD1328" s="100" t="str">
        <f t="shared" si="225"/>
        <v>Approved On Time</v>
      </c>
      <c r="AE1328" s="101">
        <f t="shared" si="226"/>
        <v>4</v>
      </c>
      <c r="AF1328" s="124" t="str">
        <f t="shared" si="227"/>
        <v/>
      </c>
      <c r="AG1328" s="101" t="str">
        <f t="shared" si="228"/>
        <v>9000 100A - PROJECT MANAGER ENGINEER</v>
      </c>
      <c r="AH1328" s="101" t="str">
        <f t="shared" si="229"/>
        <v>210012 - Nagesh Kumar Pachipulusu Sreedhar</v>
      </c>
      <c r="AI1328" s="102" t="str">
        <f t="shared" si="230"/>
        <v/>
      </c>
    </row>
    <row r="1329" spans="1:35" ht="15.75" x14ac:dyDescent="0.25">
      <c r="A1329" s="153">
        <v>603879</v>
      </c>
      <c r="B1329" s="153" t="s">
        <v>2587</v>
      </c>
      <c r="C1329" s="153" t="s">
        <v>2588</v>
      </c>
      <c r="D1329" s="153" t="s">
        <v>138</v>
      </c>
      <c r="E1329" s="153" t="s">
        <v>139</v>
      </c>
      <c r="F1329" s="153" t="s">
        <v>53</v>
      </c>
      <c r="G1329" s="153" t="s">
        <v>54</v>
      </c>
      <c r="H1329" s="153" t="s">
        <v>558</v>
      </c>
      <c r="I1329" s="153">
        <v>4</v>
      </c>
      <c r="J1329" s="154">
        <v>45793</v>
      </c>
      <c r="K1329" s="153" t="s">
        <v>91</v>
      </c>
      <c r="L1329" s="153"/>
      <c r="M1329" s="153"/>
      <c r="N1329" s="153"/>
      <c r="O1329" s="153" t="s">
        <v>2588</v>
      </c>
      <c r="P1329" s="153" t="s">
        <v>2590</v>
      </c>
      <c r="Q1329" s="153"/>
      <c r="R1329" s="153" t="s">
        <v>50</v>
      </c>
      <c r="S1329" s="153" t="s">
        <v>140</v>
      </c>
      <c r="T1329" s="153" t="s">
        <v>2905</v>
      </c>
      <c r="U1329" s="142"/>
      <c r="V1329" s="142"/>
      <c r="W1329" s="142"/>
      <c r="X1329" s="97" t="str">
        <f t="shared" si="220"/>
        <v>2023-034 - Dallas IH 45 Bridge Maintenanc</v>
      </c>
      <c r="Y1329" s="97" t="str">
        <f>IFERROR(VLOOKUP($D1329,PM!$A:$H,2,FALSE),"")</f>
        <v>Eric Giebelhaus</v>
      </c>
      <c r="Z1329" s="98">
        <f t="shared" si="221"/>
        <v>45793</v>
      </c>
      <c r="AA1329" s="98" t="str">
        <f t="shared" si="222"/>
        <v>Friday</v>
      </c>
      <c r="AB1329" s="99" t="str">
        <f t="shared" si="223"/>
        <v>05/14/2025 10:08 AM</v>
      </c>
      <c r="AC1329" s="100">
        <f t="shared" si="224"/>
        <v>45792.524016203701</v>
      </c>
      <c r="AD1329" s="100" t="str">
        <f t="shared" si="225"/>
        <v>Approved On Time</v>
      </c>
      <c r="AE1329" s="101">
        <f t="shared" si="226"/>
        <v>4</v>
      </c>
      <c r="AF1329" s="124" t="str">
        <f t="shared" si="227"/>
        <v/>
      </c>
      <c r="AG1329" s="101" t="str">
        <f t="shared" si="228"/>
        <v>9000 100A - PROJECT MANAGER ENGINEER</v>
      </c>
      <c r="AH1329" s="101" t="str">
        <f t="shared" si="229"/>
        <v>210012 - Nagesh Kumar Pachipulusu Sreedhar</v>
      </c>
      <c r="AI1329" s="102" t="str">
        <f t="shared" si="230"/>
        <v/>
      </c>
    </row>
    <row r="1330" spans="1:35" ht="15.75" x14ac:dyDescent="0.25">
      <c r="A1330" s="153">
        <v>603388</v>
      </c>
      <c r="B1330" s="153" t="s">
        <v>1652</v>
      </c>
      <c r="C1330" s="153" t="s">
        <v>1653</v>
      </c>
      <c r="D1330" s="153" t="s">
        <v>73</v>
      </c>
      <c r="E1330" s="153" t="s">
        <v>1009</v>
      </c>
      <c r="F1330" s="153" t="s">
        <v>1187</v>
      </c>
      <c r="G1330" s="153" t="s">
        <v>1631</v>
      </c>
      <c r="H1330" s="153" t="s">
        <v>558</v>
      </c>
      <c r="I1330" s="153">
        <v>10</v>
      </c>
      <c r="J1330" s="154">
        <v>45789</v>
      </c>
      <c r="K1330" s="153" t="s">
        <v>91</v>
      </c>
      <c r="L1330" s="153"/>
      <c r="M1330" s="153" t="s">
        <v>1632</v>
      </c>
      <c r="N1330" s="153" t="s">
        <v>49</v>
      </c>
      <c r="O1330" s="153" t="s">
        <v>1630</v>
      </c>
      <c r="P1330" s="153" t="s">
        <v>1641</v>
      </c>
      <c r="Q1330" s="153"/>
      <c r="R1330" s="153" t="s">
        <v>50</v>
      </c>
      <c r="S1330" s="153" t="s">
        <v>140</v>
      </c>
      <c r="T1330" s="153" t="s">
        <v>1655</v>
      </c>
      <c r="U1330" s="142"/>
      <c r="V1330" s="142"/>
      <c r="W1330" s="142"/>
      <c r="X1330" s="97" t="str">
        <f t="shared" si="220"/>
        <v>2023-032 - IH-345 BRIDGE REHABILITATION</v>
      </c>
      <c r="Y1330" s="97" t="str">
        <f>IFERROR(VLOOKUP($D1330,PM!$A:$H,2,FALSE),"")</f>
        <v>Eric Giebelhaus</v>
      </c>
      <c r="Z1330" s="98">
        <f t="shared" si="221"/>
        <v>45789</v>
      </c>
      <c r="AA1330" s="98" t="str">
        <f t="shared" si="222"/>
        <v>Monday</v>
      </c>
      <c r="AB1330" s="99" t="str">
        <f t="shared" si="223"/>
        <v>05/13/2025 7:42 AM</v>
      </c>
      <c r="AC1330" s="100">
        <f t="shared" si="224"/>
        <v>45790.553043981483</v>
      </c>
      <c r="AD1330" s="100" t="str">
        <f t="shared" si="225"/>
        <v>Approved On Time</v>
      </c>
      <c r="AE1330" s="101">
        <f t="shared" si="226"/>
        <v>10</v>
      </c>
      <c r="AF1330" s="124" t="str">
        <f t="shared" si="227"/>
        <v/>
      </c>
      <c r="AG1330" s="101" t="str">
        <f t="shared" si="228"/>
        <v>4106 6001G - PPO Conc Overlay Pour</v>
      </c>
      <c r="AH1330" s="101" t="str">
        <f t="shared" si="229"/>
        <v>240374 - Angel J. Flores</v>
      </c>
      <c r="AI1330" s="102" t="str">
        <f t="shared" si="230"/>
        <v>Juan Rodriguez's Crew</v>
      </c>
    </row>
    <row r="1331" spans="1:35" ht="15.75" x14ac:dyDescent="0.25">
      <c r="A1331" s="153">
        <v>603371</v>
      </c>
      <c r="B1331" s="153" t="s">
        <v>1652</v>
      </c>
      <c r="C1331" s="153" t="s">
        <v>1653</v>
      </c>
      <c r="D1331" s="153" t="s">
        <v>73</v>
      </c>
      <c r="E1331" s="153" t="s">
        <v>1009</v>
      </c>
      <c r="F1331" s="153" t="s">
        <v>1635</v>
      </c>
      <c r="G1331" s="153" t="s">
        <v>1636</v>
      </c>
      <c r="H1331" s="153" t="s">
        <v>558</v>
      </c>
      <c r="I1331" s="153">
        <v>2</v>
      </c>
      <c r="J1331" s="154">
        <v>45789</v>
      </c>
      <c r="K1331" s="153" t="s">
        <v>91</v>
      </c>
      <c r="L1331" s="153"/>
      <c r="M1331" s="153" t="s">
        <v>1632</v>
      </c>
      <c r="N1331" s="153" t="s">
        <v>49</v>
      </c>
      <c r="O1331" s="153" t="s">
        <v>1630</v>
      </c>
      <c r="P1331" s="153" t="s">
        <v>1633</v>
      </c>
      <c r="Q1331" s="153"/>
      <c r="R1331" s="153" t="s">
        <v>50</v>
      </c>
      <c r="S1331" s="153" t="s">
        <v>140</v>
      </c>
      <c r="T1331" s="153" t="s">
        <v>1654</v>
      </c>
      <c r="U1331" s="142"/>
      <c r="V1331" s="142"/>
      <c r="W1331" s="142"/>
      <c r="X1331" s="97" t="str">
        <f t="shared" si="220"/>
        <v>2023-032 - IH-345 BRIDGE REHABILITATION</v>
      </c>
      <c r="Y1331" s="97" t="str">
        <f>IFERROR(VLOOKUP($D1331,PM!$A:$H,2,FALSE),"")</f>
        <v>Eric Giebelhaus</v>
      </c>
      <c r="Z1331" s="98">
        <f t="shared" si="221"/>
        <v>45789</v>
      </c>
      <c r="AA1331" s="98" t="str">
        <f t="shared" si="222"/>
        <v>Monday</v>
      </c>
      <c r="AB1331" s="99" t="str">
        <f t="shared" si="223"/>
        <v>05/13/2025 7:40 AM</v>
      </c>
      <c r="AC1331" s="100">
        <f t="shared" si="224"/>
        <v>45790.553043981483</v>
      </c>
      <c r="AD1331" s="100" t="str">
        <f t="shared" si="225"/>
        <v>Approved On Time</v>
      </c>
      <c r="AE1331" s="101">
        <f t="shared" si="226"/>
        <v>2</v>
      </c>
      <c r="AF1331" s="124" t="str">
        <f t="shared" si="227"/>
        <v/>
      </c>
      <c r="AG1331" s="101" t="str">
        <f t="shared" si="228"/>
        <v>4106 6001H - PPO Conc Overlay Clean After P</v>
      </c>
      <c r="AH1331" s="101" t="str">
        <f t="shared" si="229"/>
        <v>240374 - Angel J. Flores</v>
      </c>
      <c r="AI1331" s="102" t="str">
        <f t="shared" si="230"/>
        <v>Juan Rodriguez's Crew</v>
      </c>
    </row>
    <row r="1332" spans="1:35" ht="15.75" x14ac:dyDescent="0.25">
      <c r="A1332" s="153">
        <v>603369</v>
      </c>
      <c r="B1332" s="153" t="s">
        <v>1660</v>
      </c>
      <c r="C1332" s="153" t="s">
        <v>1661</v>
      </c>
      <c r="D1332" s="153" t="s">
        <v>73</v>
      </c>
      <c r="E1332" s="153" t="s">
        <v>1009</v>
      </c>
      <c r="F1332" s="153" t="s">
        <v>1635</v>
      </c>
      <c r="G1332" s="153" t="s">
        <v>1636</v>
      </c>
      <c r="H1332" s="153" t="s">
        <v>558</v>
      </c>
      <c r="I1332" s="153">
        <v>2</v>
      </c>
      <c r="J1332" s="154">
        <v>45789</v>
      </c>
      <c r="K1332" s="153" t="s">
        <v>91</v>
      </c>
      <c r="L1332" s="153"/>
      <c r="M1332" s="153" t="s">
        <v>1632</v>
      </c>
      <c r="N1332" s="153" t="s">
        <v>49</v>
      </c>
      <c r="O1332" s="153" t="s">
        <v>1630</v>
      </c>
      <c r="P1332" s="153" t="s">
        <v>1633</v>
      </c>
      <c r="Q1332" s="153"/>
      <c r="R1332" s="153" t="s">
        <v>50</v>
      </c>
      <c r="S1332" s="153" t="s">
        <v>140</v>
      </c>
      <c r="T1332" s="153" t="s">
        <v>1662</v>
      </c>
      <c r="U1332" s="142"/>
      <c r="V1332" s="142"/>
      <c r="W1332" s="142"/>
      <c r="X1332" s="97" t="str">
        <f t="shared" si="220"/>
        <v>2023-032 - IH-345 BRIDGE REHABILITATION</v>
      </c>
      <c r="Y1332" s="97" t="str">
        <f>IFERROR(VLOOKUP($D1332,PM!$A:$H,2,FALSE),"")</f>
        <v>Eric Giebelhaus</v>
      </c>
      <c r="Z1332" s="98">
        <f t="shared" si="221"/>
        <v>45789</v>
      </c>
      <c r="AA1332" s="98" t="str">
        <f t="shared" si="222"/>
        <v>Monday</v>
      </c>
      <c r="AB1332" s="99" t="str">
        <f t="shared" si="223"/>
        <v>05/13/2025 7:40 AM</v>
      </c>
      <c r="AC1332" s="100">
        <f t="shared" si="224"/>
        <v>45790.553043981483</v>
      </c>
      <c r="AD1332" s="100" t="str">
        <f t="shared" si="225"/>
        <v>Approved On Time</v>
      </c>
      <c r="AE1332" s="101">
        <f t="shared" si="226"/>
        <v>2</v>
      </c>
      <c r="AF1332" s="124" t="str">
        <f t="shared" si="227"/>
        <v/>
      </c>
      <c r="AG1332" s="101" t="str">
        <f t="shared" si="228"/>
        <v>4106 6001H - PPO Conc Overlay Clean After P</v>
      </c>
      <c r="AH1332" s="101" t="str">
        <f t="shared" si="229"/>
        <v>240774 - Jesus H. Bravo Martinez</v>
      </c>
      <c r="AI1332" s="102" t="str">
        <f t="shared" si="230"/>
        <v>Juan Rodriguez's Crew</v>
      </c>
    </row>
    <row r="1333" spans="1:35" ht="15.75" x14ac:dyDescent="0.25">
      <c r="A1333" s="153">
        <v>603392</v>
      </c>
      <c r="B1333" s="153" t="s">
        <v>1660</v>
      </c>
      <c r="C1333" s="153" t="s">
        <v>1661</v>
      </c>
      <c r="D1333" s="153" t="s">
        <v>73</v>
      </c>
      <c r="E1333" s="153" t="s">
        <v>1009</v>
      </c>
      <c r="F1333" s="153" t="s">
        <v>1187</v>
      </c>
      <c r="G1333" s="153" t="s">
        <v>1631</v>
      </c>
      <c r="H1333" s="153" t="s">
        <v>558</v>
      </c>
      <c r="I1333" s="153">
        <v>10</v>
      </c>
      <c r="J1333" s="154">
        <v>45789</v>
      </c>
      <c r="K1333" s="153" t="s">
        <v>91</v>
      </c>
      <c r="L1333" s="153"/>
      <c r="M1333" s="153" t="s">
        <v>1632</v>
      </c>
      <c r="N1333" s="153" t="s">
        <v>49</v>
      </c>
      <c r="O1333" s="153" t="s">
        <v>1630</v>
      </c>
      <c r="P1333" s="153" t="s">
        <v>1641</v>
      </c>
      <c r="Q1333" s="153"/>
      <c r="R1333" s="153" t="s">
        <v>50</v>
      </c>
      <c r="S1333" s="153" t="s">
        <v>140</v>
      </c>
      <c r="T1333" s="153" t="s">
        <v>1663</v>
      </c>
      <c r="U1333" s="142"/>
      <c r="V1333" s="142"/>
      <c r="W1333" s="142"/>
      <c r="X1333" s="97" t="str">
        <f t="shared" si="220"/>
        <v>2023-032 - IH-345 BRIDGE REHABILITATION</v>
      </c>
      <c r="Y1333" s="97" t="str">
        <f>IFERROR(VLOOKUP($D1333,PM!$A:$H,2,FALSE),"")</f>
        <v>Eric Giebelhaus</v>
      </c>
      <c r="Z1333" s="98">
        <f t="shared" si="221"/>
        <v>45789</v>
      </c>
      <c r="AA1333" s="98" t="str">
        <f t="shared" si="222"/>
        <v>Monday</v>
      </c>
      <c r="AB1333" s="99" t="str">
        <f t="shared" si="223"/>
        <v>05/13/2025 7:42 AM</v>
      </c>
      <c r="AC1333" s="100">
        <f t="shared" si="224"/>
        <v>45790.553043981483</v>
      </c>
      <c r="AD1333" s="100" t="str">
        <f t="shared" si="225"/>
        <v>Approved On Time</v>
      </c>
      <c r="AE1333" s="101">
        <f t="shared" si="226"/>
        <v>10</v>
      </c>
      <c r="AF1333" s="124" t="str">
        <f t="shared" si="227"/>
        <v/>
      </c>
      <c r="AG1333" s="101" t="str">
        <f t="shared" si="228"/>
        <v>4106 6001G - PPO Conc Overlay Pour</v>
      </c>
      <c r="AH1333" s="101" t="str">
        <f t="shared" si="229"/>
        <v>240774 - Jesus H. Bravo Martinez</v>
      </c>
      <c r="AI1333" s="102" t="str">
        <f t="shared" si="230"/>
        <v>Juan Rodriguez's Crew</v>
      </c>
    </row>
    <row r="1334" spans="1:35" ht="15.75" x14ac:dyDescent="0.25">
      <c r="A1334" s="153">
        <v>604742</v>
      </c>
      <c r="B1334" s="153" t="s">
        <v>1660</v>
      </c>
      <c r="C1334" s="153" t="s">
        <v>1661</v>
      </c>
      <c r="D1334" s="153" t="s">
        <v>73</v>
      </c>
      <c r="E1334" s="153" t="s">
        <v>1009</v>
      </c>
      <c r="F1334" s="153" t="s">
        <v>3196</v>
      </c>
      <c r="G1334" s="153" t="s">
        <v>3197</v>
      </c>
      <c r="H1334" s="153" t="s">
        <v>558</v>
      </c>
      <c r="I1334" s="153">
        <v>4</v>
      </c>
      <c r="J1334" s="154">
        <v>45792</v>
      </c>
      <c r="K1334" s="153" t="s">
        <v>91</v>
      </c>
      <c r="L1334" s="153"/>
      <c r="M1334" s="153" t="s">
        <v>1632</v>
      </c>
      <c r="N1334" s="153" t="s">
        <v>49</v>
      </c>
      <c r="O1334" s="153" t="s">
        <v>1630</v>
      </c>
      <c r="P1334" s="153" t="s">
        <v>3230</v>
      </c>
      <c r="Q1334" s="153"/>
      <c r="R1334" s="153" t="s">
        <v>50</v>
      </c>
      <c r="S1334" s="153" t="s">
        <v>140</v>
      </c>
      <c r="T1334" s="153" t="s">
        <v>3867</v>
      </c>
      <c r="U1334" s="142"/>
      <c r="V1334" s="142"/>
      <c r="W1334" s="142"/>
      <c r="X1334" s="97" t="str">
        <f t="shared" si="220"/>
        <v>2023-032 - IH-345 BRIDGE REHABILITATION</v>
      </c>
      <c r="Y1334" s="97" t="str">
        <f>IFERROR(VLOOKUP($D1334,PM!$A:$H,2,FALSE),"")</f>
        <v>Eric Giebelhaus</v>
      </c>
      <c r="Z1334" s="98">
        <f t="shared" si="221"/>
        <v>45792</v>
      </c>
      <c r="AA1334" s="98" t="str">
        <f t="shared" si="222"/>
        <v>Thursday</v>
      </c>
      <c r="AB1334" s="99" t="str">
        <f t="shared" si="223"/>
        <v>05/16/2025 7:56 AM</v>
      </c>
      <c r="AC1334" s="100">
        <f t="shared" si="224"/>
        <v>45793.608807870369</v>
      </c>
      <c r="AD1334" s="100" t="str">
        <f t="shared" si="225"/>
        <v>Approved On Time</v>
      </c>
      <c r="AE1334" s="101">
        <f t="shared" si="226"/>
        <v>4</v>
      </c>
      <c r="AF1334" s="124" t="str">
        <f t="shared" si="227"/>
        <v/>
      </c>
      <c r="AG1334" s="101" t="str">
        <f t="shared" si="228"/>
        <v>450 6011F - RAIL T402 Slipform</v>
      </c>
      <c r="AH1334" s="101" t="str">
        <f t="shared" si="229"/>
        <v>240774 - Jesus H. Bravo Martinez</v>
      </c>
      <c r="AI1334" s="102" t="str">
        <f t="shared" si="230"/>
        <v>Juan Rodriguez's Crew</v>
      </c>
    </row>
    <row r="1335" spans="1:35" ht="15.75" x14ac:dyDescent="0.25">
      <c r="A1335" s="153">
        <v>604743</v>
      </c>
      <c r="B1335" s="153" t="s">
        <v>1660</v>
      </c>
      <c r="C1335" s="153" t="s">
        <v>1661</v>
      </c>
      <c r="D1335" s="153" t="s">
        <v>73</v>
      </c>
      <c r="E1335" s="153" t="s">
        <v>1009</v>
      </c>
      <c r="F1335" s="153" t="s">
        <v>3203</v>
      </c>
      <c r="G1335" s="153" t="s">
        <v>3204</v>
      </c>
      <c r="H1335" s="153" t="s">
        <v>558</v>
      </c>
      <c r="I1335" s="153">
        <v>4</v>
      </c>
      <c r="J1335" s="154">
        <v>45792</v>
      </c>
      <c r="K1335" s="153" t="s">
        <v>91</v>
      </c>
      <c r="L1335" s="153"/>
      <c r="M1335" s="153" t="s">
        <v>1632</v>
      </c>
      <c r="N1335" s="153" t="s">
        <v>49</v>
      </c>
      <c r="O1335" s="153" t="s">
        <v>1630</v>
      </c>
      <c r="P1335" s="153" t="s">
        <v>3230</v>
      </c>
      <c r="Q1335" s="153"/>
      <c r="R1335" s="153" t="s">
        <v>50</v>
      </c>
      <c r="S1335" s="153" t="s">
        <v>140</v>
      </c>
      <c r="T1335" s="153" t="s">
        <v>3868</v>
      </c>
      <c r="U1335" s="142"/>
      <c r="V1335" s="142"/>
      <c r="W1335" s="142"/>
      <c r="X1335" s="97" t="str">
        <f t="shared" si="220"/>
        <v>2023-032 - IH-345 BRIDGE REHABILITATION</v>
      </c>
      <c r="Y1335" s="97" t="str">
        <f>IFERROR(VLOOKUP($D1335,PM!$A:$H,2,FALSE),"")</f>
        <v>Eric Giebelhaus</v>
      </c>
      <c r="Z1335" s="98">
        <f t="shared" si="221"/>
        <v>45792</v>
      </c>
      <c r="AA1335" s="98" t="str">
        <f t="shared" si="222"/>
        <v>Thursday</v>
      </c>
      <c r="AB1335" s="99" t="str">
        <f t="shared" si="223"/>
        <v>05/16/2025 7:56 AM</v>
      </c>
      <c r="AC1335" s="100">
        <f t="shared" si="224"/>
        <v>45793.608807870369</v>
      </c>
      <c r="AD1335" s="100" t="str">
        <f t="shared" si="225"/>
        <v>Approved On Time</v>
      </c>
      <c r="AE1335" s="101">
        <f t="shared" si="226"/>
        <v>4</v>
      </c>
      <c r="AF1335" s="124" t="str">
        <f t="shared" si="227"/>
        <v/>
      </c>
      <c r="AG1335" s="101" t="str">
        <f t="shared" si="228"/>
        <v>450 6011E - RAIL T402 Dry Run</v>
      </c>
      <c r="AH1335" s="101" t="str">
        <f t="shared" si="229"/>
        <v>240774 - Jesus H. Bravo Martinez</v>
      </c>
      <c r="AI1335" s="102" t="str">
        <f t="shared" si="230"/>
        <v>Juan Rodriguez's Crew</v>
      </c>
    </row>
    <row r="1336" spans="1:35" ht="15.75" x14ac:dyDescent="0.25">
      <c r="A1336" s="153">
        <v>604744</v>
      </c>
      <c r="B1336" s="153" t="s">
        <v>1660</v>
      </c>
      <c r="C1336" s="153" t="s">
        <v>1661</v>
      </c>
      <c r="D1336" s="153" t="s">
        <v>73</v>
      </c>
      <c r="E1336" s="153" t="s">
        <v>1009</v>
      </c>
      <c r="F1336" s="153" t="s">
        <v>3199</v>
      </c>
      <c r="G1336" s="153" t="s">
        <v>3200</v>
      </c>
      <c r="H1336" s="153" t="s">
        <v>558</v>
      </c>
      <c r="I1336" s="153">
        <v>3.5</v>
      </c>
      <c r="J1336" s="154">
        <v>45792</v>
      </c>
      <c r="K1336" s="153" t="s">
        <v>91</v>
      </c>
      <c r="L1336" s="153"/>
      <c r="M1336" s="153" t="s">
        <v>1632</v>
      </c>
      <c r="N1336" s="153" t="s">
        <v>49</v>
      </c>
      <c r="O1336" s="153" t="s">
        <v>1630</v>
      </c>
      <c r="P1336" s="153" t="s">
        <v>3230</v>
      </c>
      <c r="Q1336" s="153"/>
      <c r="R1336" s="153" t="s">
        <v>50</v>
      </c>
      <c r="S1336" s="153" t="s">
        <v>140</v>
      </c>
      <c r="T1336" s="153" t="s">
        <v>3869</v>
      </c>
      <c r="U1336" s="142"/>
      <c r="V1336" s="142"/>
      <c r="W1336" s="142"/>
      <c r="X1336" s="97" t="str">
        <f t="shared" si="220"/>
        <v>2023-032 - IH-345 BRIDGE REHABILITATION</v>
      </c>
      <c r="Y1336" s="97" t="str">
        <f>IFERROR(VLOOKUP($D1336,PM!$A:$H,2,FALSE),"")</f>
        <v>Eric Giebelhaus</v>
      </c>
      <c r="Z1336" s="98">
        <f t="shared" si="221"/>
        <v>45792</v>
      </c>
      <c r="AA1336" s="98" t="str">
        <f t="shared" si="222"/>
        <v>Thursday</v>
      </c>
      <c r="AB1336" s="99" t="str">
        <f t="shared" si="223"/>
        <v>05/16/2025 7:56 AM</v>
      </c>
      <c r="AC1336" s="100">
        <f t="shared" si="224"/>
        <v>45793.608807870369</v>
      </c>
      <c r="AD1336" s="100" t="str">
        <f t="shared" si="225"/>
        <v>Approved On Time</v>
      </c>
      <c r="AE1336" s="101">
        <f t="shared" si="226"/>
        <v>3.5</v>
      </c>
      <c r="AF1336" s="124" t="str">
        <f t="shared" si="227"/>
        <v/>
      </c>
      <c r="AG1336" s="101" t="str">
        <f t="shared" si="228"/>
        <v>450 6011D - RAIL T402 Set Tear Machine</v>
      </c>
      <c r="AH1336" s="101" t="str">
        <f t="shared" si="229"/>
        <v>240774 - Jesus H. Bravo Martinez</v>
      </c>
      <c r="AI1336" s="102" t="str">
        <f t="shared" si="230"/>
        <v>Juan Rodriguez's Crew</v>
      </c>
    </row>
    <row r="1337" spans="1:35" ht="15.75" x14ac:dyDescent="0.25">
      <c r="A1337" s="153">
        <v>604429</v>
      </c>
      <c r="B1337" s="153" t="s">
        <v>1660</v>
      </c>
      <c r="C1337" s="153" t="s">
        <v>1661</v>
      </c>
      <c r="D1337" s="153" t="s">
        <v>73</v>
      </c>
      <c r="E1337" s="153" t="s">
        <v>1009</v>
      </c>
      <c r="F1337" s="153" t="s">
        <v>1635</v>
      </c>
      <c r="G1337" s="153" t="s">
        <v>1636</v>
      </c>
      <c r="H1337" s="153" t="s">
        <v>558</v>
      </c>
      <c r="I1337" s="153">
        <v>4</v>
      </c>
      <c r="J1337" s="154">
        <v>45791</v>
      </c>
      <c r="K1337" s="153" t="s">
        <v>91</v>
      </c>
      <c r="L1337" s="153"/>
      <c r="M1337" s="153" t="s">
        <v>1632</v>
      </c>
      <c r="N1337" s="153" t="s">
        <v>49</v>
      </c>
      <c r="O1337" s="153" t="s">
        <v>1630</v>
      </c>
      <c r="P1337" s="153" t="s">
        <v>3045</v>
      </c>
      <c r="Q1337" s="153"/>
      <c r="R1337" s="153" t="s">
        <v>50</v>
      </c>
      <c r="S1337" s="153" t="s">
        <v>140</v>
      </c>
      <c r="T1337" s="153" t="s">
        <v>3272</v>
      </c>
      <c r="U1337" s="142"/>
      <c r="V1337" s="142"/>
      <c r="W1337" s="142"/>
      <c r="X1337" s="97" t="str">
        <f t="shared" si="220"/>
        <v>2023-032 - IH-345 BRIDGE REHABILITATION</v>
      </c>
      <c r="Y1337" s="97" t="str">
        <f>IFERROR(VLOOKUP($D1337,PM!$A:$H,2,FALSE),"")</f>
        <v>Eric Giebelhaus</v>
      </c>
      <c r="Z1337" s="98">
        <f t="shared" si="221"/>
        <v>45791</v>
      </c>
      <c r="AA1337" s="98" t="str">
        <f t="shared" si="222"/>
        <v>Wednesday</v>
      </c>
      <c r="AB1337" s="99" t="str">
        <f t="shared" si="223"/>
        <v>05/15/2025 5:53 PM</v>
      </c>
      <c r="AC1337" s="100">
        <f t="shared" si="224"/>
        <v>45793.534444444442</v>
      </c>
      <c r="AD1337" s="100" t="str">
        <f t="shared" si="225"/>
        <v>Approved On Time</v>
      </c>
      <c r="AE1337" s="101">
        <f t="shared" si="226"/>
        <v>4</v>
      </c>
      <c r="AF1337" s="124" t="str">
        <f t="shared" si="227"/>
        <v/>
      </c>
      <c r="AG1337" s="101" t="str">
        <f t="shared" si="228"/>
        <v>4106 6001H - PPO Conc Overlay Clean After P</v>
      </c>
      <c r="AH1337" s="101" t="str">
        <f t="shared" si="229"/>
        <v>240774 - Jesus H. Bravo Martinez</v>
      </c>
      <c r="AI1337" s="102" t="str">
        <f t="shared" si="230"/>
        <v>Juan Rodriguez's Crew</v>
      </c>
    </row>
    <row r="1338" spans="1:35" ht="15.75" x14ac:dyDescent="0.25">
      <c r="A1338" s="153">
        <v>604420</v>
      </c>
      <c r="B1338" s="153" t="s">
        <v>1660</v>
      </c>
      <c r="C1338" s="153" t="s">
        <v>1661</v>
      </c>
      <c r="D1338" s="153" t="s">
        <v>73</v>
      </c>
      <c r="E1338" s="153" t="s">
        <v>1009</v>
      </c>
      <c r="F1338" s="153" t="s">
        <v>1187</v>
      </c>
      <c r="G1338" s="153" t="s">
        <v>1631</v>
      </c>
      <c r="H1338" s="153" t="s">
        <v>558</v>
      </c>
      <c r="I1338" s="153">
        <v>7</v>
      </c>
      <c r="J1338" s="154">
        <v>45791</v>
      </c>
      <c r="K1338" s="153" t="s">
        <v>91</v>
      </c>
      <c r="L1338" s="153"/>
      <c r="M1338" s="153" t="s">
        <v>1632</v>
      </c>
      <c r="N1338" s="153" t="s">
        <v>49</v>
      </c>
      <c r="O1338" s="153" t="s">
        <v>1630</v>
      </c>
      <c r="P1338" s="153" t="s">
        <v>3044</v>
      </c>
      <c r="Q1338" s="153"/>
      <c r="R1338" s="153" t="s">
        <v>50</v>
      </c>
      <c r="S1338" s="153" t="s">
        <v>140</v>
      </c>
      <c r="T1338" s="153" t="s">
        <v>3276</v>
      </c>
      <c r="U1338" s="142"/>
      <c r="V1338" s="142"/>
      <c r="W1338" s="142"/>
      <c r="X1338" s="97" t="str">
        <f t="shared" si="220"/>
        <v>2023-032 - IH-345 BRIDGE REHABILITATION</v>
      </c>
      <c r="Y1338" s="97" t="str">
        <f>IFERROR(VLOOKUP($D1338,PM!$A:$H,2,FALSE),"")</f>
        <v>Eric Giebelhaus</v>
      </c>
      <c r="Z1338" s="98">
        <f t="shared" si="221"/>
        <v>45791</v>
      </c>
      <c r="AA1338" s="98" t="str">
        <f t="shared" si="222"/>
        <v>Wednesday</v>
      </c>
      <c r="AB1338" s="99" t="str">
        <f t="shared" si="223"/>
        <v>05/15/2025 5:52 PM</v>
      </c>
      <c r="AC1338" s="100">
        <f t="shared" si="224"/>
        <v>45793.534444444442</v>
      </c>
      <c r="AD1338" s="100" t="str">
        <f t="shared" si="225"/>
        <v>Approved On Time</v>
      </c>
      <c r="AE1338" s="101">
        <f t="shared" si="226"/>
        <v>7</v>
      </c>
      <c r="AF1338" s="124" t="str">
        <f t="shared" si="227"/>
        <v/>
      </c>
      <c r="AG1338" s="101" t="str">
        <f t="shared" si="228"/>
        <v>4106 6001G - PPO Conc Overlay Pour</v>
      </c>
      <c r="AH1338" s="101" t="str">
        <f t="shared" si="229"/>
        <v>240774 - Jesus H. Bravo Martinez</v>
      </c>
      <c r="AI1338" s="102" t="str">
        <f t="shared" si="230"/>
        <v>Juan Rodriguez's Crew</v>
      </c>
    </row>
    <row r="1339" spans="1:35" ht="15.75" x14ac:dyDescent="0.25">
      <c r="A1339" s="153">
        <v>604606</v>
      </c>
      <c r="B1339" s="153" t="s">
        <v>1652</v>
      </c>
      <c r="C1339" s="153" t="s">
        <v>1653</v>
      </c>
      <c r="D1339" s="153" t="s">
        <v>73</v>
      </c>
      <c r="E1339" s="153" t="s">
        <v>1009</v>
      </c>
      <c r="F1339" s="153" t="s">
        <v>1187</v>
      </c>
      <c r="G1339" s="153" t="s">
        <v>1631</v>
      </c>
      <c r="H1339" s="153" t="s">
        <v>558</v>
      </c>
      <c r="I1339" s="153">
        <v>2</v>
      </c>
      <c r="J1339" s="154">
        <v>45791</v>
      </c>
      <c r="K1339" s="153" t="s">
        <v>91</v>
      </c>
      <c r="L1339" s="153"/>
      <c r="M1339" s="153" t="s">
        <v>1632</v>
      </c>
      <c r="N1339" s="153" t="s">
        <v>49</v>
      </c>
      <c r="O1339" s="153" t="s">
        <v>1630</v>
      </c>
      <c r="P1339" s="153" t="s">
        <v>3046</v>
      </c>
      <c r="Q1339" s="153"/>
      <c r="R1339" s="153" t="s">
        <v>50</v>
      </c>
      <c r="S1339" s="153" t="s">
        <v>140</v>
      </c>
      <c r="T1339" s="153" t="s">
        <v>3274</v>
      </c>
      <c r="U1339" s="142"/>
      <c r="V1339" s="142"/>
      <c r="W1339" s="142"/>
      <c r="X1339" s="97" t="str">
        <f t="shared" si="220"/>
        <v>2023-032 - IH-345 BRIDGE REHABILITATION</v>
      </c>
      <c r="Y1339" s="97" t="str">
        <f>IFERROR(VLOOKUP($D1339,PM!$A:$H,2,FALSE),"")</f>
        <v>Eric Giebelhaus</v>
      </c>
      <c r="Z1339" s="98">
        <f t="shared" si="221"/>
        <v>45791</v>
      </c>
      <c r="AA1339" s="98" t="str">
        <f t="shared" si="222"/>
        <v>Wednesday</v>
      </c>
      <c r="AB1339" s="99" t="str">
        <f t="shared" si="223"/>
        <v>05/16/2025 5:38 AM</v>
      </c>
      <c r="AC1339" s="100">
        <f t="shared" si="224"/>
        <v>45793.534444444442</v>
      </c>
      <c r="AD1339" s="100" t="str">
        <f t="shared" si="225"/>
        <v>Approved On Time</v>
      </c>
      <c r="AE1339" s="101">
        <f t="shared" si="226"/>
        <v>2</v>
      </c>
      <c r="AF1339" s="124" t="str">
        <f t="shared" si="227"/>
        <v/>
      </c>
      <c r="AG1339" s="101" t="str">
        <f t="shared" si="228"/>
        <v>4106 6001G - PPO Conc Overlay Pour</v>
      </c>
      <c r="AH1339" s="101" t="str">
        <f t="shared" si="229"/>
        <v>240374 - Angel J. Flores</v>
      </c>
      <c r="AI1339" s="102" t="str">
        <f t="shared" si="230"/>
        <v>Juan Rodriguez's Crew</v>
      </c>
    </row>
    <row r="1340" spans="1:35" ht="15.75" x14ac:dyDescent="0.25">
      <c r="A1340" s="153">
        <v>604602</v>
      </c>
      <c r="B1340" s="153" t="s">
        <v>1652</v>
      </c>
      <c r="C1340" s="153" t="s">
        <v>1653</v>
      </c>
      <c r="D1340" s="153" t="s">
        <v>73</v>
      </c>
      <c r="E1340" s="153" t="s">
        <v>1009</v>
      </c>
      <c r="F1340" s="153" t="s">
        <v>3041</v>
      </c>
      <c r="G1340" s="153" t="s">
        <v>3042</v>
      </c>
      <c r="H1340" s="153" t="s">
        <v>558</v>
      </c>
      <c r="I1340" s="153">
        <v>9</v>
      </c>
      <c r="J1340" s="154">
        <v>45791</v>
      </c>
      <c r="K1340" s="153" t="s">
        <v>91</v>
      </c>
      <c r="L1340" s="153"/>
      <c r="M1340" s="153" t="s">
        <v>1632</v>
      </c>
      <c r="N1340" s="153" t="s">
        <v>49</v>
      </c>
      <c r="O1340" s="153" t="s">
        <v>1630</v>
      </c>
      <c r="P1340" s="153" t="s">
        <v>3043</v>
      </c>
      <c r="Q1340" s="153"/>
      <c r="R1340" s="153" t="s">
        <v>50</v>
      </c>
      <c r="S1340" s="153" t="s">
        <v>140</v>
      </c>
      <c r="T1340" s="153" t="s">
        <v>3275</v>
      </c>
      <c r="U1340" s="142"/>
      <c r="V1340" s="142"/>
      <c r="W1340" s="142"/>
      <c r="X1340" s="97" t="str">
        <f t="shared" si="220"/>
        <v>2023-032 - IH-345 BRIDGE REHABILITATION</v>
      </c>
      <c r="Y1340" s="97" t="str">
        <f>IFERROR(VLOOKUP($D1340,PM!$A:$H,2,FALSE),"")</f>
        <v>Eric Giebelhaus</v>
      </c>
      <c r="Z1340" s="98">
        <f t="shared" si="221"/>
        <v>45791</v>
      </c>
      <c r="AA1340" s="98" t="str">
        <f t="shared" si="222"/>
        <v>Wednesday</v>
      </c>
      <c r="AB1340" s="99" t="str">
        <f t="shared" si="223"/>
        <v>05/16/2025 5:37 AM</v>
      </c>
      <c r="AC1340" s="100">
        <f t="shared" si="224"/>
        <v>45793.534444444442</v>
      </c>
      <c r="AD1340" s="100" t="str">
        <f t="shared" si="225"/>
        <v>Approved On Time</v>
      </c>
      <c r="AE1340" s="101">
        <f t="shared" si="226"/>
        <v>9</v>
      </c>
      <c r="AF1340" s="124" t="str">
        <f t="shared" si="227"/>
        <v/>
      </c>
      <c r="AG1340" s="101" t="str">
        <f t="shared" si="228"/>
        <v>451 6012G - RET T402 Prefab Forms</v>
      </c>
      <c r="AH1340" s="101" t="str">
        <f t="shared" si="229"/>
        <v>240374 - Angel J. Flores</v>
      </c>
      <c r="AI1340" s="102" t="str">
        <f t="shared" si="230"/>
        <v>Juan Rodriguez's Crew</v>
      </c>
    </row>
    <row r="1341" spans="1:35" ht="15.75" x14ac:dyDescent="0.25">
      <c r="A1341" s="153">
        <v>603370</v>
      </c>
      <c r="B1341" s="153" t="s">
        <v>1656</v>
      </c>
      <c r="C1341" s="153" t="s">
        <v>1657</v>
      </c>
      <c r="D1341" s="153" t="s">
        <v>73</v>
      </c>
      <c r="E1341" s="153" t="s">
        <v>1009</v>
      </c>
      <c r="F1341" s="153" t="s">
        <v>1635</v>
      </c>
      <c r="G1341" s="153" t="s">
        <v>1636</v>
      </c>
      <c r="H1341" s="153" t="s">
        <v>558</v>
      </c>
      <c r="I1341" s="153">
        <v>2</v>
      </c>
      <c r="J1341" s="154">
        <v>45789</v>
      </c>
      <c r="K1341" s="153" t="s">
        <v>91</v>
      </c>
      <c r="L1341" s="153"/>
      <c r="M1341" s="153" t="s">
        <v>1632</v>
      </c>
      <c r="N1341" s="153" t="s">
        <v>49</v>
      </c>
      <c r="O1341" s="153" t="s">
        <v>1630</v>
      </c>
      <c r="P1341" s="153" t="s">
        <v>1633</v>
      </c>
      <c r="Q1341" s="153"/>
      <c r="R1341" s="153" t="s">
        <v>50</v>
      </c>
      <c r="S1341" s="153" t="s">
        <v>140</v>
      </c>
      <c r="T1341" s="153" t="s">
        <v>1659</v>
      </c>
      <c r="U1341" s="142"/>
      <c r="V1341" s="142"/>
      <c r="W1341" s="142"/>
      <c r="X1341" s="97" t="str">
        <f t="shared" si="220"/>
        <v>2023-032 - IH-345 BRIDGE REHABILITATION</v>
      </c>
      <c r="Y1341" s="97" t="str">
        <f>IFERROR(VLOOKUP($D1341,PM!$A:$H,2,FALSE),"")</f>
        <v>Eric Giebelhaus</v>
      </c>
      <c r="Z1341" s="98">
        <f t="shared" si="221"/>
        <v>45789</v>
      </c>
      <c r="AA1341" s="98" t="str">
        <f t="shared" si="222"/>
        <v>Monday</v>
      </c>
      <c r="AB1341" s="99" t="str">
        <f t="shared" si="223"/>
        <v>05/13/2025 7:40 AM</v>
      </c>
      <c r="AC1341" s="100">
        <f t="shared" si="224"/>
        <v>45790.553043981483</v>
      </c>
      <c r="AD1341" s="100" t="str">
        <f t="shared" si="225"/>
        <v>Approved On Time</v>
      </c>
      <c r="AE1341" s="101">
        <f t="shared" si="226"/>
        <v>2</v>
      </c>
      <c r="AF1341" s="124" t="str">
        <f t="shared" si="227"/>
        <v/>
      </c>
      <c r="AG1341" s="101" t="str">
        <f t="shared" si="228"/>
        <v>4106 6001H - PPO Conc Overlay Clean After P</v>
      </c>
      <c r="AH1341" s="101" t="str">
        <f t="shared" si="229"/>
        <v>240033 - Ramon Deanda</v>
      </c>
      <c r="AI1341" s="102" t="str">
        <f t="shared" si="230"/>
        <v>Juan Rodriguez's Crew</v>
      </c>
    </row>
    <row r="1342" spans="1:35" ht="15.75" x14ac:dyDescent="0.25">
      <c r="A1342" s="153">
        <v>603390</v>
      </c>
      <c r="B1342" s="153" t="s">
        <v>1656</v>
      </c>
      <c r="C1342" s="153" t="s">
        <v>1657</v>
      </c>
      <c r="D1342" s="153" t="s">
        <v>73</v>
      </c>
      <c r="E1342" s="153" t="s">
        <v>1009</v>
      </c>
      <c r="F1342" s="153" t="s">
        <v>1187</v>
      </c>
      <c r="G1342" s="153" t="s">
        <v>1631</v>
      </c>
      <c r="H1342" s="153" t="s">
        <v>558</v>
      </c>
      <c r="I1342" s="153">
        <v>10</v>
      </c>
      <c r="J1342" s="154">
        <v>45789</v>
      </c>
      <c r="K1342" s="153" t="s">
        <v>91</v>
      </c>
      <c r="L1342" s="153"/>
      <c r="M1342" s="153" t="s">
        <v>1632</v>
      </c>
      <c r="N1342" s="153" t="s">
        <v>49</v>
      </c>
      <c r="O1342" s="153" t="s">
        <v>1630</v>
      </c>
      <c r="P1342" s="153" t="s">
        <v>1641</v>
      </c>
      <c r="Q1342" s="153"/>
      <c r="R1342" s="153" t="s">
        <v>50</v>
      </c>
      <c r="S1342" s="153" t="s">
        <v>140</v>
      </c>
      <c r="T1342" s="153" t="s">
        <v>1658</v>
      </c>
      <c r="U1342" s="142"/>
      <c r="V1342" s="142"/>
      <c r="W1342" s="142"/>
      <c r="X1342" s="97" t="str">
        <f t="shared" si="220"/>
        <v>2023-032 - IH-345 BRIDGE REHABILITATION</v>
      </c>
      <c r="Y1342" s="97" t="str">
        <f>IFERROR(VLOOKUP($D1342,PM!$A:$H,2,FALSE),"")</f>
        <v>Eric Giebelhaus</v>
      </c>
      <c r="Z1342" s="98">
        <f t="shared" si="221"/>
        <v>45789</v>
      </c>
      <c r="AA1342" s="98" t="str">
        <f t="shared" si="222"/>
        <v>Monday</v>
      </c>
      <c r="AB1342" s="99" t="str">
        <f t="shared" si="223"/>
        <v>05/13/2025 7:42 AM</v>
      </c>
      <c r="AC1342" s="100">
        <f t="shared" si="224"/>
        <v>45790.553043981483</v>
      </c>
      <c r="AD1342" s="100" t="str">
        <f t="shared" si="225"/>
        <v>Approved On Time</v>
      </c>
      <c r="AE1342" s="101">
        <f t="shared" si="226"/>
        <v>10</v>
      </c>
      <c r="AF1342" s="124" t="str">
        <f t="shared" si="227"/>
        <v/>
      </c>
      <c r="AG1342" s="101" t="str">
        <f t="shared" si="228"/>
        <v>4106 6001G - PPO Conc Overlay Pour</v>
      </c>
      <c r="AH1342" s="101" t="str">
        <f t="shared" si="229"/>
        <v>240033 - Ramon Deanda</v>
      </c>
      <c r="AI1342" s="102" t="str">
        <f t="shared" si="230"/>
        <v>Juan Rodriguez's Crew</v>
      </c>
    </row>
    <row r="1343" spans="1:35" ht="15.75" x14ac:dyDescent="0.25">
      <c r="A1343" s="153">
        <v>604745</v>
      </c>
      <c r="B1343" s="153" t="s">
        <v>1656</v>
      </c>
      <c r="C1343" s="153" t="s">
        <v>1657</v>
      </c>
      <c r="D1343" s="153" t="s">
        <v>73</v>
      </c>
      <c r="E1343" s="153" t="s">
        <v>1009</v>
      </c>
      <c r="F1343" s="153" t="s">
        <v>3196</v>
      </c>
      <c r="G1343" s="153" t="s">
        <v>3197</v>
      </c>
      <c r="H1343" s="153" t="s">
        <v>558</v>
      </c>
      <c r="I1343" s="153">
        <v>4</v>
      </c>
      <c r="J1343" s="154">
        <v>45792</v>
      </c>
      <c r="K1343" s="153" t="s">
        <v>91</v>
      </c>
      <c r="L1343" s="153"/>
      <c r="M1343" s="153" t="s">
        <v>1632</v>
      </c>
      <c r="N1343" s="153" t="s">
        <v>49</v>
      </c>
      <c r="O1343" s="153" t="s">
        <v>1630</v>
      </c>
      <c r="P1343" s="153" t="s">
        <v>3230</v>
      </c>
      <c r="Q1343" s="153"/>
      <c r="R1343" s="153" t="s">
        <v>50</v>
      </c>
      <c r="S1343" s="153" t="s">
        <v>140</v>
      </c>
      <c r="T1343" s="153" t="s">
        <v>3870</v>
      </c>
      <c r="U1343" s="142"/>
      <c r="V1343" s="142"/>
      <c r="W1343" s="142"/>
      <c r="X1343" s="97" t="str">
        <f t="shared" si="220"/>
        <v>2023-032 - IH-345 BRIDGE REHABILITATION</v>
      </c>
      <c r="Y1343" s="97" t="str">
        <f>IFERROR(VLOOKUP($D1343,PM!$A:$H,2,FALSE),"")</f>
        <v>Eric Giebelhaus</v>
      </c>
      <c r="Z1343" s="98">
        <f t="shared" si="221"/>
        <v>45792</v>
      </c>
      <c r="AA1343" s="98" t="str">
        <f t="shared" si="222"/>
        <v>Thursday</v>
      </c>
      <c r="AB1343" s="99" t="str">
        <f t="shared" si="223"/>
        <v>05/16/2025 7:56 AM</v>
      </c>
      <c r="AC1343" s="100">
        <f t="shared" si="224"/>
        <v>45793.608807870369</v>
      </c>
      <c r="AD1343" s="100" t="str">
        <f t="shared" si="225"/>
        <v>Approved On Time</v>
      </c>
      <c r="AE1343" s="101">
        <f t="shared" si="226"/>
        <v>4</v>
      </c>
      <c r="AF1343" s="124" t="str">
        <f t="shared" si="227"/>
        <v/>
      </c>
      <c r="AG1343" s="101" t="str">
        <f t="shared" si="228"/>
        <v>450 6011F - RAIL T402 Slipform</v>
      </c>
      <c r="AH1343" s="101" t="str">
        <f t="shared" si="229"/>
        <v>240033 - Ramon Deanda</v>
      </c>
      <c r="AI1343" s="102" t="str">
        <f t="shared" si="230"/>
        <v>Juan Rodriguez's Crew</v>
      </c>
    </row>
    <row r="1344" spans="1:35" ht="15.75" x14ac:dyDescent="0.25">
      <c r="A1344" s="153">
        <v>604746</v>
      </c>
      <c r="B1344" s="153" t="s">
        <v>1656</v>
      </c>
      <c r="C1344" s="153" t="s">
        <v>1657</v>
      </c>
      <c r="D1344" s="153" t="s">
        <v>73</v>
      </c>
      <c r="E1344" s="153" t="s">
        <v>1009</v>
      </c>
      <c r="F1344" s="153" t="s">
        <v>3203</v>
      </c>
      <c r="G1344" s="153" t="s">
        <v>3204</v>
      </c>
      <c r="H1344" s="153" t="s">
        <v>558</v>
      </c>
      <c r="I1344" s="153">
        <v>4</v>
      </c>
      <c r="J1344" s="154">
        <v>45792</v>
      </c>
      <c r="K1344" s="153" t="s">
        <v>91</v>
      </c>
      <c r="L1344" s="153"/>
      <c r="M1344" s="153" t="s">
        <v>1632</v>
      </c>
      <c r="N1344" s="153" t="s">
        <v>49</v>
      </c>
      <c r="O1344" s="153" t="s">
        <v>1630</v>
      </c>
      <c r="P1344" s="153" t="s">
        <v>3229</v>
      </c>
      <c r="Q1344" s="153"/>
      <c r="R1344" s="153" t="s">
        <v>50</v>
      </c>
      <c r="S1344" s="153" t="s">
        <v>140</v>
      </c>
      <c r="T1344" s="153" t="s">
        <v>3871</v>
      </c>
      <c r="U1344" s="142"/>
      <c r="V1344" s="142"/>
      <c r="W1344" s="142"/>
      <c r="X1344" s="97" t="str">
        <f t="shared" si="220"/>
        <v>2023-032 - IH-345 BRIDGE REHABILITATION</v>
      </c>
      <c r="Y1344" s="97" t="str">
        <f>IFERROR(VLOOKUP($D1344,PM!$A:$H,2,FALSE),"")</f>
        <v>Eric Giebelhaus</v>
      </c>
      <c r="Z1344" s="98">
        <f t="shared" si="221"/>
        <v>45792</v>
      </c>
      <c r="AA1344" s="98" t="str">
        <f t="shared" si="222"/>
        <v>Thursday</v>
      </c>
      <c r="AB1344" s="99" t="str">
        <f t="shared" si="223"/>
        <v>05/16/2025 7:57 AM</v>
      </c>
      <c r="AC1344" s="100">
        <f t="shared" si="224"/>
        <v>45793.608807870369</v>
      </c>
      <c r="AD1344" s="100" t="str">
        <f t="shared" si="225"/>
        <v>Approved On Time</v>
      </c>
      <c r="AE1344" s="101">
        <f t="shared" si="226"/>
        <v>4</v>
      </c>
      <c r="AF1344" s="124" t="str">
        <f t="shared" si="227"/>
        <v/>
      </c>
      <c r="AG1344" s="101" t="str">
        <f t="shared" si="228"/>
        <v>450 6011E - RAIL T402 Dry Run</v>
      </c>
      <c r="AH1344" s="101" t="str">
        <f t="shared" si="229"/>
        <v>240033 - Ramon Deanda</v>
      </c>
      <c r="AI1344" s="102" t="str">
        <f t="shared" si="230"/>
        <v>Juan Rodriguez's Crew</v>
      </c>
    </row>
    <row r="1345" spans="1:35" ht="15.75" x14ac:dyDescent="0.25">
      <c r="A1345" s="153">
        <v>604747</v>
      </c>
      <c r="B1345" s="153" t="s">
        <v>1656</v>
      </c>
      <c r="C1345" s="153" t="s">
        <v>1657</v>
      </c>
      <c r="D1345" s="153" t="s">
        <v>73</v>
      </c>
      <c r="E1345" s="153" t="s">
        <v>1009</v>
      </c>
      <c r="F1345" s="153" t="s">
        <v>3199</v>
      </c>
      <c r="G1345" s="153" t="s">
        <v>3200</v>
      </c>
      <c r="H1345" s="153" t="s">
        <v>558</v>
      </c>
      <c r="I1345" s="153">
        <v>3.5</v>
      </c>
      <c r="J1345" s="154">
        <v>45792</v>
      </c>
      <c r="K1345" s="153" t="s">
        <v>91</v>
      </c>
      <c r="L1345" s="153"/>
      <c r="M1345" s="153" t="s">
        <v>1632</v>
      </c>
      <c r="N1345" s="153" t="s">
        <v>49</v>
      </c>
      <c r="O1345" s="153" t="s">
        <v>1630</v>
      </c>
      <c r="P1345" s="153" t="s">
        <v>3229</v>
      </c>
      <c r="Q1345" s="153"/>
      <c r="R1345" s="153" t="s">
        <v>50</v>
      </c>
      <c r="S1345" s="153" t="s">
        <v>140</v>
      </c>
      <c r="T1345" s="153" t="s">
        <v>3872</v>
      </c>
      <c r="U1345" s="142"/>
      <c r="V1345" s="142"/>
      <c r="W1345" s="142"/>
      <c r="X1345" s="97" t="str">
        <f t="shared" si="220"/>
        <v>2023-032 - IH-345 BRIDGE REHABILITATION</v>
      </c>
      <c r="Y1345" s="97" t="str">
        <f>IFERROR(VLOOKUP($D1345,PM!$A:$H,2,FALSE),"")</f>
        <v>Eric Giebelhaus</v>
      </c>
      <c r="Z1345" s="98">
        <f t="shared" si="221"/>
        <v>45792</v>
      </c>
      <c r="AA1345" s="98" t="str">
        <f t="shared" si="222"/>
        <v>Thursday</v>
      </c>
      <c r="AB1345" s="99" t="str">
        <f t="shared" si="223"/>
        <v>05/16/2025 7:57 AM</v>
      </c>
      <c r="AC1345" s="100">
        <f t="shared" si="224"/>
        <v>45793.608807870369</v>
      </c>
      <c r="AD1345" s="100" t="str">
        <f t="shared" si="225"/>
        <v>Approved On Time</v>
      </c>
      <c r="AE1345" s="101">
        <f t="shared" si="226"/>
        <v>3.5</v>
      </c>
      <c r="AF1345" s="124" t="str">
        <f t="shared" si="227"/>
        <v/>
      </c>
      <c r="AG1345" s="101" t="str">
        <f t="shared" si="228"/>
        <v>450 6011D - RAIL T402 Set Tear Machine</v>
      </c>
      <c r="AH1345" s="101" t="str">
        <f t="shared" si="229"/>
        <v>240033 - Ramon Deanda</v>
      </c>
      <c r="AI1345" s="102" t="str">
        <f t="shared" si="230"/>
        <v>Juan Rodriguez's Crew</v>
      </c>
    </row>
    <row r="1346" spans="1:35" ht="15.75" x14ac:dyDescent="0.25">
      <c r="A1346" s="153">
        <v>604430</v>
      </c>
      <c r="B1346" s="153" t="s">
        <v>1656</v>
      </c>
      <c r="C1346" s="153" t="s">
        <v>1657</v>
      </c>
      <c r="D1346" s="153" t="s">
        <v>73</v>
      </c>
      <c r="E1346" s="153" t="s">
        <v>1009</v>
      </c>
      <c r="F1346" s="153" t="s">
        <v>1635</v>
      </c>
      <c r="G1346" s="153" t="s">
        <v>1636</v>
      </c>
      <c r="H1346" s="153" t="s">
        <v>558</v>
      </c>
      <c r="I1346" s="153">
        <v>4</v>
      </c>
      <c r="J1346" s="154">
        <v>45791</v>
      </c>
      <c r="K1346" s="153" t="s">
        <v>91</v>
      </c>
      <c r="L1346" s="153"/>
      <c r="M1346" s="153" t="s">
        <v>1632</v>
      </c>
      <c r="N1346" s="153" t="s">
        <v>49</v>
      </c>
      <c r="O1346" s="153" t="s">
        <v>1630</v>
      </c>
      <c r="P1346" s="153" t="s">
        <v>3045</v>
      </c>
      <c r="Q1346" s="153"/>
      <c r="R1346" s="153" t="s">
        <v>50</v>
      </c>
      <c r="S1346" s="153" t="s">
        <v>140</v>
      </c>
      <c r="T1346" s="153" t="s">
        <v>3272</v>
      </c>
      <c r="U1346" s="142"/>
      <c r="V1346" s="142"/>
      <c r="W1346" s="142"/>
      <c r="X1346" s="97" t="str">
        <f t="shared" si="220"/>
        <v>2023-032 - IH-345 BRIDGE REHABILITATION</v>
      </c>
      <c r="Y1346" s="97" t="str">
        <f>IFERROR(VLOOKUP($D1346,PM!$A:$H,2,FALSE),"")</f>
        <v>Eric Giebelhaus</v>
      </c>
      <c r="Z1346" s="98">
        <f t="shared" si="221"/>
        <v>45791</v>
      </c>
      <c r="AA1346" s="98" t="str">
        <f t="shared" si="222"/>
        <v>Wednesday</v>
      </c>
      <c r="AB1346" s="99" t="str">
        <f t="shared" si="223"/>
        <v>05/15/2025 5:53 PM</v>
      </c>
      <c r="AC1346" s="100">
        <f t="shared" si="224"/>
        <v>45793.534444444442</v>
      </c>
      <c r="AD1346" s="100" t="str">
        <f t="shared" si="225"/>
        <v>Approved On Time</v>
      </c>
      <c r="AE1346" s="101">
        <f t="shared" si="226"/>
        <v>4</v>
      </c>
      <c r="AF1346" s="124" t="str">
        <f t="shared" si="227"/>
        <v/>
      </c>
      <c r="AG1346" s="101" t="str">
        <f t="shared" si="228"/>
        <v>4106 6001H - PPO Conc Overlay Clean After P</v>
      </c>
      <c r="AH1346" s="101" t="str">
        <f t="shared" si="229"/>
        <v>240033 - Ramon Deanda</v>
      </c>
      <c r="AI1346" s="102" t="str">
        <f t="shared" si="230"/>
        <v>Juan Rodriguez's Crew</v>
      </c>
    </row>
    <row r="1347" spans="1:35" ht="15.75" x14ac:dyDescent="0.25">
      <c r="A1347" s="153">
        <v>604422</v>
      </c>
      <c r="B1347" s="153" t="s">
        <v>1656</v>
      </c>
      <c r="C1347" s="153" t="s">
        <v>1657</v>
      </c>
      <c r="D1347" s="153" t="s">
        <v>73</v>
      </c>
      <c r="E1347" s="153" t="s">
        <v>1009</v>
      </c>
      <c r="F1347" s="153" t="s">
        <v>1187</v>
      </c>
      <c r="G1347" s="153" t="s">
        <v>1631</v>
      </c>
      <c r="H1347" s="153" t="s">
        <v>558</v>
      </c>
      <c r="I1347" s="153">
        <v>7</v>
      </c>
      <c r="J1347" s="154">
        <v>45791</v>
      </c>
      <c r="K1347" s="153" t="s">
        <v>91</v>
      </c>
      <c r="L1347" s="153"/>
      <c r="M1347" s="153" t="s">
        <v>1632</v>
      </c>
      <c r="N1347" s="153" t="s">
        <v>49</v>
      </c>
      <c r="O1347" s="153" t="s">
        <v>1630</v>
      </c>
      <c r="P1347" s="153" t="s">
        <v>3044</v>
      </c>
      <c r="Q1347" s="153"/>
      <c r="R1347" s="153" t="s">
        <v>50</v>
      </c>
      <c r="S1347" s="153" t="s">
        <v>140</v>
      </c>
      <c r="T1347" s="153" t="s">
        <v>3273</v>
      </c>
      <c r="U1347" s="142"/>
      <c r="V1347" s="142"/>
      <c r="W1347" s="142"/>
      <c r="X1347" s="97" t="str">
        <f t="shared" si="220"/>
        <v>2023-032 - IH-345 BRIDGE REHABILITATION</v>
      </c>
      <c r="Y1347" s="97" t="str">
        <f>IFERROR(VLOOKUP($D1347,PM!$A:$H,2,FALSE),"")</f>
        <v>Eric Giebelhaus</v>
      </c>
      <c r="Z1347" s="98">
        <f t="shared" si="221"/>
        <v>45791</v>
      </c>
      <c r="AA1347" s="98" t="str">
        <f t="shared" si="222"/>
        <v>Wednesday</v>
      </c>
      <c r="AB1347" s="99" t="str">
        <f t="shared" si="223"/>
        <v>05/15/2025 5:52 PM</v>
      </c>
      <c r="AC1347" s="100">
        <f t="shared" si="224"/>
        <v>45793.534444444442</v>
      </c>
      <c r="AD1347" s="100" t="str">
        <f t="shared" si="225"/>
        <v>Approved On Time</v>
      </c>
      <c r="AE1347" s="101">
        <f t="shared" si="226"/>
        <v>7</v>
      </c>
      <c r="AF1347" s="124" t="str">
        <f t="shared" si="227"/>
        <v/>
      </c>
      <c r="AG1347" s="101" t="str">
        <f t="shared" si="228"/>
        <v>4106 6001G - PPO Conc Overlay Pour</v>
      </c>
      <c r="AH1347" s="101" t="str">
        <f t="shared" si="229"/>
        <v>240033 - Ramon Deanda</v>
      </c>
      <c r="AI1347" s="102" t="str">
        <f t="shared" si="230"/>
        <v>Juan Rodriguez's Crew</v>
      </c>
    </row>
    <row r="1348" spans="1:35" ht="15.75" x14ac:dyDescent="0.25">
      <c r="A1348" s="153">
        <v>604748</v>
      </c>
      <c r="B1348" s="153" t="s">
        <v>1652</v>
      </c>
      <c r="C1348" s="153" t="s">
        <v>1653</v>
      </c>
      <c r="D1348" s="153" t="s">
        <v>73</v>
      </c>
      <c r="E1348" s="153" t="s">
        <v>1009</v>
      </c>
      <c r="F1348" s="153" t="s">
        <v>3196</v>
      </c>
      <c r="G1348" s="153" t="s">
        <v>3197</v>
      </c>
      <c r="H1348" s="153" t="s">
        <v>558</v>
      </c>
      <c r="I1348" s="153">
        <v>4</v>
      </c>
      <c r="J1348" s="154">
        <v>45792</v>
      </c>
      <c r="K1348" s="153" t="s">
        <v>91</v>
      </c>
      <c r="L1348" s="153"/>
      <c r="M1348" s="153" t="s">
        <v>1632</v>
      </c>
      <c r="N1348" s="153" t="s">
        <v>49</v>
      </c>
      <c r="O1348" s="153" t="s">
        <v>1630</v>
      </c>
      <c r="P1348" s="153" t="s">
        <v>3229</v>
      </c>
      <c r="Q1348" s="153"/>
      <c r="R1348" s="153" t="s">
        <v>50</v>
      </c>
      <c r="S1348" s="153" t="s">
        <v>140</v>
      </c>
      <c r="T1348" s="153" t="s">
        <v>3873</v>
      </c>
      <c r="U1348" s="142"/>
      <c r="V1348" s="142"/>
      <c r="W1348" s="142"/>
      <c r="X1348" s="97" t="str">
        <f t="shared" si="220"/>
        <v>2023-032 - IH-345 BRIDGE REHABILITATION</v>
      </c>
      <c r="Y1348" s="97" t="str">
        <f>IFERROR(VLOOKUP($D1348,PM!$A:$H,2,FALSE),"")</f>
        <v>Eric Giebelhaus</v>
      </c>
      <c r="Z1348" s="98">
        <f t="shared" si="221"/>
        <v>45792</v>
      </c>
      <c r="AA1348" s="98" t="str">
        <f t="shared" si="222"/>
        <v>Thursday</v>
      </c>
      <c r="AB1348" s="99" t="str">
        <f t="shared" si="223"/>
        <v>05/16/2025 7:57 AM</v>
      </c>
      <c r="AC1348" s="100">
        <f t="shared" si="224"/>
        <v>45793.608807870369</v>
      </c>
      <c r="AD1348" s="100" t="str">
        <f t="shared" si="225"/>
        <v>Approved On Time</v>
      </c>
      <c r="AE1348" s="101">
        <f t="shared" si="226"/>
        <v>4</v>
      </c>
      <c r="AF1348" s="124" t="str">
        <f t="shared" si="227"/>
        <v/>
      </c>
      <c r="AG1348" s="101" t="str">
        <f t="shared" si="228"/>
        <v>450 6011F - RAIL T402 Slipform</v>
      </c>
      <c r="AH1348" s="101" t="str">
        <f t="shared" si="229"/>
        <v>240374 - Angel J. Flores</v>
      </c>
      <c r="AI1348" s="102" t="str">
        <f t="shared" si="230"/>
        <v>Juan Rodriguez's Crew</v>
      </c>
    </row>
    <row r="1349" spans="1:35" ht="15.75" x14ac:dyDescent="0.25">
      <c r="A1349" s="153">
        <v>604749</v>
      </c>
      <c r="B1349" s="153" t="s">
        <v>1652</v>
      </c>
      <c r="C1349" s="153" t="s">
        <v>1653</v>
      </c>
      <c r="D1349" s="153" t="s">
        <v>73</v>
      </c>
      <c r="E1349" s="153" t="s">
        <v>1009</v>
      </c>
      <c r="F1349" s="153" t="s">
        <v>3203</v>
      </c>
      <c r="G1349" s="153" t="s">
        <v>3204</v>
      </c>
      <c r="H1349" s="153" t="s">
        <v>558</v>
      </c>
      <c r="I1349" s="153">
        <v>4</v>
      </c>
      <c r="J1349" s="154">
        <v>45792</v>
      </c>
      <c r="K1349" s="153" t="s">
        <v>91</v>
      </c>
      <c r="L1349" s="153"/>
      <c r="M1349" s="153" t="s">
        <v>1632</v>
      </c>
      <c r="N1349" s="153" t="s">
        <v>49</v>
      </c>
      <c r="O1349" s="153" t="s">
        <v>1630</v>
      </c>
      <c r="P1349" s="153" t="s">
        <v>3229</v>
      </c>
      <c r="Q1349" s="153"/>
      <c r="R1349" s="153" t="s">
        <v>50</v>
      </c>
      <c r="S1349" s="153" t="s">
        <v>140</v>
      </c>
      <c r="T1349" s="153" t="s">
        <v>3874</v>
      </c>
      <c r="U1349" s="142"/>
      <c r="V1349" s="142"/>
      <c r="W1349" s="142"/>
      <c r="X1349" s="97" t="str">
        <f t="shared" si="220"/>
        <v>2023-032 - IH-345 BRIDGE REHABILITATION</v>
      </c>
      <c r="Y1349" s="97" t="str">
        <f>IFERROR(VLOOKUP($D1349,PM!$A:$H,2,FALSE),"")</f>
        <v>Eric Giebelhaus</v>
      </c>
      <c r="Z1349" s="98">
        <f t="shared" si="221"/>
        <v>45792</v>
      </c>
      <c r="AA1349" s="98" t="str">
        <f t="shared" si="222"/>
        <v>Thursday</v>
      </c>
      <c r="AB1349" s="99" t="str">
        <f t="shared" si="223"/>
        <v>05/16/2025 7:57 AM</v>
      </c>
      <c r="AC1349" s="100">
        <f t="shared" si="224"/>
        <v>45793.608807870369</v>
      </c>
      <c r="AD1349" s="100" t="str">
        <f t="shared" si="225"/>
        <v>Approved On Time</v>
      </c>
      <c r="AE1349" s="101">
        <f t="shared" si="226"/>
        <v>4</v>
      </c>
      <c r="AF1349" s="124" t="str">
        <f t="shared" si="227"/>
        <v/>
      </c>
      <c r="AG1349" s="101" t="str">
        <f t="shared" si="228"/>
        <v>450 6011E - RAIL T402 Dry Run</v>
      </c>
      <c r="AH1349" s="101" t="str">
        <f t="shared" si="229"/>
        <v>240374 - Angel J. Flores</v>
      </c>
      <c r="AI1349" s="102" t="str">
        <f t="shared" si="230"/>
        <v>Juan Rodriguez's Crew</v>
      </c>
    </row>
    <row r="1350" spans="1:35" ht="15.75" x14ac:dyDescent="0.25">
      <c r="A1350" s="153">
        <v>604750</v>
      </c>
      <c r="B1350" s="153" t="s">
        <v>1652</v>
      </c>
      <c r="C1350" s="153" t="s">
        <v>1653</v>
      </c>
      <c r="D1350" s="153" t="s">
        <v>73</v>
      </c>
      <c r="E1350" s="153" t="s">
        <v>1009</v>
      </c>
      <c r="F1350" s="153" t="s">
        <v>3199</v>
      </c>
      <c r="G1350" s="153" t="s">
        <v>3200</v>
      </c>
      <c r="H1350" s="153" t="s">
        <v>558</v>
      </c>
      <c r="I1350" s="153">
        <v>3.5</v>
      </c>
      <c r="J1350" s="154">
        <v>45792</v>
      </c>
      <c r="K1350" s="153" t="s">
        <v>91</v>
      </c>
      <c r="L1350" s="153"/>
      <c r="M1350" s="153" t="s">
        <v>1632</v>
      </c>
      <c r="N1350" s="153" t="s">
        <v>49</v>
      </c>
      <c r="O1350" s="153" t="s">
        <v>1630</v>
      </c>
      <c r="P1350" s="153" t="s">
        <v>3229</v>
      </c>
      <c r="Q1350" s="153"/>
      <c r="R1350" s="153" t="s">
        <v>50</v>
      </c>
      <c r="S1350" s="153" t="s">
        <v>140</v>
      </c>
      <c r="T1350" s="153" t="s">
        <v>3875</v>
      </c>
      <c r="U1350" s="142"/>
      <c r="V1350" s="142"/>
      <c r="W1350" s="142"/>
      <c r="X1350" s="97" t="str">
        <f t="shared" si="220"/>
        <v>2023-032 - IH-345 BRIDGE REHABILITATION</v>
      </c>
      <c r="Y1350" s="97" t="str">
        <f>IFERROR(VLOOKUP($D1350,PM!$A:$H,2,FALSE),"")</f>
        <v>Eric Giebelhaus</v>
      </c>
      <c r="Z1350" s="98">
        <f t="shared" si="221"/>
        <v>45792</v>
      </c>
      <c r="AA1350" s="98" t="str">
        <f t="shared" si="222"/>
        <v>Thursday</v>
      </c>
      <c r="AB1350" s="99" t="str">
        <f t="shared" si="223"/>
        <v>05/16/2025 7:57 AM</v>
      </c>
      <c r="AC1350" s="100">
        <f t="shared" si="224"/>
        <v>45793.608807870369</v>
      </c>
      <c r="AD1350" s="100" t="str">
        <f t="shared" si="225"/>
        <v>Approved On Time</v>
      </c>
      <c r="AE1350" s="101">
        <f t="shared" si="226"/>
        <v>3.5</v>
      </c>
      <c r="AF1350" s="124" t="str">
        <f t="shared" si="227"/>
        <v/>
      </c>
      <c r="AG1350" s="101" t="str">
        <f t="shared" si="228"/>
        <v>450 6011D - RAIL T402 Set Tear Machine</v>
      </c>
      <c r="AH1350" s="101" t="str">
        <f t="shared" si="229"/>
        <v>240374 - Angel J. Flores</v>
      </c>
      <c r="AI1350" s="102" t="str">
        <f t="shared" si="230"/>
        <v>Juan Rodriguez's Crew</v>
      </c>
    </row>
    <row r="1351" spans="1:35" ht="15.75" x14ac:dyDescent="0.25">
      <c r="A1351" s="153">
        <v>604751</v>
      </c>
      <c r="B1351" s="153" t="s">
        <v>1648</v>
      </c>
      <c r="C1351" s="153" t="s">
        <v>1649</v>
      </c>
      <c r="D1351" s="153" t="s">
        <v>73</v>
      </c>
      <c r="E1351" s="153" t="s">
        <v>1009</v>
      </c>
      <c r="F1351" s="153" t="s">
        <v>3196</v>
      </c>
      <c r="G1351" s="153" t="s">
        <v>3197</v>
      </c>
      <c r="H1351" s="153" t="s">
        <v>558</v>
      </c>
      <c r="I1351" s="153">
        <v>4</v>
      </c>
      <c r="J1351" s="154">
        <v>45792</v>
      </c>
      <c r="K1351" s="153" t="s">
        <v>91</v>
      </c>
      <c r="L1351" s="153"/>
      <c r="M1351" s="153" t="s">
        <v>1632</v>
      </c>
      <c r="N1351" s="153" t="s">
        <v>49</v>
      </c>
      <c r="O1351" s="153" t="s">
        <v>1630</v>
      </c>
      <c r="P1351" s="153" t="s">
        <v>3229</v>
      </c>
      <c r="Q1351" s="153"/>
      <c r="R1351" s="153" t="s">
        <v>50</v>
      </c>
      <c r="S1351" s="153" t="s">
        <v>140</v>
      </c>
      <c r="T1351" s="153" t="s">
        <v>3876</v>
      </c>
      <c r="U1351" s="142"/>
      <c r="V1351" s="142"/>
      <c r="W1351" s="142"/>
      <c r="X1351" s="97" t="str">
        <f t="shared" ref="X1351:X1414" si="231">$D1351&amp;" - "&amp;$E1351</f>
        <v>2023-032 - IH-345 BRIDGE REHABILITATION</v>
      </c>
      <c r="Y1351" s="97" t="str">
        <f>IFERROR(VLOOKUP($D1351,PM!$A:$H,2,FALSE),"")</f>
        <v>Eric Giebelhaus</v>
      </c>
      <c r="Z1351" s="98">
        <f t="shared" ref="Z1351:Z1414" si="232">$J1351</f>
        <v>45792</v>
      </c>
      <c r="AA1351" s="98" t="str">
        <f t="shared" ref="AA1351:AA1414" si="233">TEXT($J1351,"dddd")</f>
        <v>Thursday</v>
      </c>
      <c r="AB1351" s="99" t="str">
        <f t="shared" ref="AB1351:AB1414" si="234">TEXT(DATE(MID($P1351,7,4), LEFT($P1351,2), MID($P1351,4,2)) + TIME(LEFT(MID($P1351,13,5),2), RIGHT(MID($P1351,13,5),2), 0), "MM/DD/YYYY h:mm AM/PM")</f>
        <v>05/16/2025 7:57 AM</v>
      </c>
      <c r="AC1351" s="100">
        <f t="shared" ref="AC1351:AC1414" si="235">IFERROR(DATE(LEFT($T1351,4), MID($T1351,6,2), MID($T1351,9,2)) + TIME(MID($T1351,12,2), MID($T1351,15,2), MID($T1351,18,2)),"")</f>
        <v>45793.608807870369</v>
      </c>
      <c r="AD1351" s="100" t="str">
        <f t="shared" ref="AD1351:AD1414" si="236">IF(OR($AB1351="1/1/01 12:00 AM", $AB1351=""), "Not Approved", IF(VALUE($AB1351) &lt;= (VALUE($AC1351) + 1 + TIME(9, 0, 0)), "Approved On Time", "Not Approved On Time"))</f>
        <v>Approved On Time</v>
      </c>
      <c r="AE1351" s="101">
        <f t="shared" ref="AE1351:AE1414" si="237">$I1351</f>
        <v>4</v>
      </c>
      <c r="AF1351" s="124" t="str">
        <f t="shared" ref="AF1351:AF1414" si="238">IF(SUMIF($X$6:$X$2297, "*", $AI$6:$AI$2297) &gt; 0, SUMIFS($AI$6:$AI$2297, $X$6:$X$2297, "Approved On Time") / SUMIF($X$6:$X$2297, "*", $AI$6:$AI$2297), "")</f>
        <v/>
      </c>
      <c r="AG1351" s="101" t="str">
        <f t="shared" ref="AG1351:AG1414" si="239">$F1351&amp;" - "&amp;G1351</f>
        <v>450 6011F - RAIL T402 Slipform</v>
      </c>
      <c r="AH1351" s="101" t="str">
        <f t="shared" ref="AH1351:AH1414" si="240">$B1351&amp;" - "&amp;$C1351</f>
        <v>240076 - Miguel Rodriguez</v>
      </c>
      <c r="AI1351" s="102" t="str">
        <f t="shared" ref="AI1351:AI1414" si="241">IF($M1351="","",$M1351)</f>
        <v>Juan Rodriguez's Crew</v>
      </c>
    </row>
    <row r="1352" spans="1:35" ht="15.75" x14ac:dyDescent="0.25">
      <c r="A1352" s="153">
        <v>604752</v>
      </c>
      <c r="B1352" s="153" t="s">
        <v>1648</v>
      </c>
      <c r="C1352" s="153" t="s">
        <v>1649</v>
      </c>
      <c r="D1352" s="153" t="s">
        <v>73</v>
      </c>
      <c r="E1352" s="153" t="s">
        <v>1009</v>
      </c>
      <c r="F1352" s="153" t="s">
        <v>3203</v>
      </c>
      <c r="G1352" s="153" t="s">
        <v>3204</v>
      </c>
      <c r="H1352" s="153" t="s">
        <v>558</v>
      </c>
      <c r="I1352" s="153">
        <v>4</v>
      </c>
      <c r="J1352" s="154">
        <v>45792</v>
      </c>
      <c r="K1352" s="153" t="s">
        <v>91</v>
      </c>
      <c r="L1352" s="153"/>
      <c r="M1352" s="153" t="s">
        <v>1632</v>
      </c>
      <c r="N1352" s="153" t="s">
        <v>49</v>
      </c>
      <c r="O1352" s="153" t="s">
        <v>1630</v>
      </c>
      <c r="P1352" s="153" t="s">
        <v>3229</v>
      </c>
      <c r="Q1352" s="153"/>
      <c r="R1352" s="153" t="s">
        <v>50</v>
      </c>
      <c r="S1352" s="153" t="s">
        <v>140</v>
      </c>
      <c r="T1352" s="153" t="s">
        <v>3877</v>
      </c>
      <c r="U1352" s="142"/>
      <c r="V1352" s="142"/>
      <c r="W1352" s="142"/>
      <c r="X1352" s="97" t="str">
        <f t="shared" si="231"/>
        <v>2023-032 - IH-345 BRIDGE REHABILITATION</v>
      </c>
      <c r="Y1352" s="97" t="str">
        <f>IFERROR(VLOOKUP($D1352,PM!$A:$H,2,FALSE),"")</f>
        <v>Eric Giebelhaus</v>
      </c>
      <c r="Z1352" s="98">
        <f t="shared" si="232"/>
        <v>45792</v>
      </c>
      <c r="AA1352" s="98" t="str">
        <f t="shared" si="233"/>
        <v>Thursday</v>
      </c>
      <c r="AB1352" s="99" t="str">
        <f t="shared" si="234"/>
        <v>05/16/2025 7:57 AM</v>
      </c>
      <c r="AC1352" s="100">
        <f t="shared" si="235"/>
        <v>45793.608807870369</v>
      </c>
      <c r="AD1352" s="100" t="str">
        <f t="shared" si="236"/>
        <v>Approved On Time</v>
      </c>
      <c r="AE1352" s="101">
        <f t="shared" si="237"/>
        <v>4</v>
      </c>
      <c r="AF1352" s="124" t="str">
        <f t="shared" si="238"/>
        <v/>
      </c>
      <c r="AG1352" s="101" t="str">
        <f t="shared" si="239"/>
        <v>450 6011E - RAIL T402 Dry Run</v>
      </c>
      <c r="AH1352" s="101" t="str">
        <f t="shared" si="240"/>
        <v>240076 - Miguel Rodriguez</v>
      </c>
      <c r="AI1352" s="102" t="str">
        <f t="shared" si="241"/>
        <v>Juan Rodriguez's Crew</v>
      </c>
    </row>
    <row r="1353" spans="1:35" ht="15.75" x14ac:dyDescent="0.25">
      <c r="A1353" s="153">
        <v>604753</v>
      </c>
      <c r="B1353" s="153" t="s">
        <v>1648</v>
      </c>
      <c r="C1353" s="153" t="s">
        <v>1649</v>
      </c>
      <c r="D1353" s="153" t="s">
        <v>73</v>
      </c>
      <c r="E1353" s="153" t="s">
        <v>1009</v>
      </c>
      <c r="F1353" s="153" t="s">
        <v>3199</v>
      </c>
      <c r="G1353" s="153" t="s">
        <v>3200</v>
      </c>
      <c r="H1353" s="153" t="s">
        <v>558</v>
      </c>
      <c r="I1353" s="153">
        <v>3.5</v>
      </c>
      <c r="J1353" s="154">
        <v>45792</v>
      </c>
      <c r="K1353" s="153" t="s">
        <v>91</v>
      </c>
      <c r="L1353" s="153"/>
      <c r="M1353" s="153" t="s">
        <v>1632</v>
      </c>
      <c r="N1353" s="153" t="s">
        <v>49</v>
      </c>
      <c r="O1353" s="153" t="s">
        <v>1630</v>
      </c>
      <c r="P1353" s="153" t="s">
        <v>3229</v>
      </c>
      <c r="Q1353" s="153"/>
      <c r="R1353" s="153" t="s">
        <v>50</v>
      </c>
      <c r="S1353" s="153" t="s">
        <v>140</v>
      </c>
      <c r="T1353" s="153" t="s">
        <v>3878</v>
      </c>
      <c r="U1353" s="142"/>
      <c r="V1353" s="142"/>
      <c r="W1353" s="142"/>
      <c r="X1353" s="97" t="str">
        <f t="shared" si="231"/>
        <v>2023-032 - IH-345 BRIDGE REHABILITATION</v>
      </c>
      <c r="Y1353" s="97" t="str">
        <f>IFERROR(VLOOKUP($D1353,PM!$A:$H,2,FALSE),"")</f>
        <v>Eric Giebelhaus</v>
      </c>
      <c r="Z1353" s="98">
        <f t="shared" si="232"/>
        <v>45792</v>
      </c>
      <c r="AA1353" s="98" t="str">
        <f t="shared" si="233"/>
        <v>Thursday</v>
      </c>
      <c r="AB1353" s="99" t="str">
        <f t="shared" si="234"/>
        <v>05/16/2025 7:57 AM</v>
      </c>
      <c r="AC1353" s="100">
        <f t="shared" si="235"/>
        <v>45793.608807870369</v>
      </c>
      <c r="AD1353" s="100" t="str">
        <f t="shared" si="236"/>
        <v>Approved On Time</v>
      </c>
      <c r="AE1353" s="101">
        <f t="shared" si="237"/>
        <v>3.5</v>
      </c>
      <c r="AF1353" s="124" t="str">
        <f t="shared" si="238"/>
        <v/>
      </c>
      <c r="AG1353" s="101" t="str">
        <f t="shared" si="239"/>
        <v>450 6011D - RAIL T402 Set Tear Machine</v>
      </c>
      <c r="AH1353" s="101" t="str">
        <f t="shared" si="240"/>
        <v>240076 - Miguel Rodriguez</v>
      </c>
      <c r="AI1353" s="102" t="str">
        <f t="shared" si="241"/>
        <v>Juan Rodriguez's Crew</v>
      </c>
    </row>
    <row r="1354" spans="1:35" ht="15.75" x14ac:dyDescent="0.25">
      <c r="A1354" s="153">
        <v>604603</v>
      </c>
      <c r="B1354" s="153" t="s">
        <v>1648</v>
      </c>
      <c r="C1354" s="153" t="s">
        <v>1649</v>
      </c>
      <c r="D1354" s="153" t="s">
        <v>73</v>
      </c>
      <c r="E1354" s="153" t="s">
        <v>1009</v>
      </c>
      <c r="F1354" s="153" t="s">
        <v>3041</v>
      </c>
      <c r="G1354" s="153" t="s">
        <v>3042</v>
      </c>
      <c r="H1354" s="153" t="s">
        <v>558</v>
      </c>
      <c r="I1354" s="153">
        <v>9</v>
      </c>
      <c r="J1354" s="154">
        <v>45791</v>
      </c>
      <c r="K1354" s="153" t="s">
        <v>91</v>
      </c>
      <c r="L1354" s="153"/>
      <c r="M1354" s="153" t="s">
        <v>1632</v>
      </c>
      <c r="N1354" s="153" t="s">
        <v>49</v>
      </c>
      <c r="O1354" s="153" t="s">
        <v>1630</v>
      </c>
      <c r="P1354" s="153" t="s">
        <v>3043</v>
      </c>
      <c r="Q1354" s="153"/>
      <c r="R1354" s="153" t="s">
        <v>50</v>
      </c>
      <c r="S1354" s="153" t="s">
        <v>140</v>
      </c>
      <c r="T1354" s="153" t="s">
        <v>3281</v>
      </c>
      <c r="U1354" s="142"/>
      <c r="V1354" s="142"/>
      <c r="W1354" s="142"/>
      <c r="X1354" s="97" t="str">
        <f t="shared" si="231"/>
        <v>2023-032 - IH-345 BRIDGE REHABILITATION</v>
      </c>
      <c r="Y1354" s="97" t="str">
        <f>IFERROR(VLOOKUP($D1354,PM!$A:$H,2,FALSE),"")</f>
        <v>Eric Giebelhaus</v>
      </c>
      <c r="Z1354" s="98">
        <f t="shared" si="232"/>
        <v>45791</v>
      </c>
      <c r="AA1354" s="98" t="str">
        <f t="shared" si="233"/>
        <v>Wednesday</v>
      </c>
      <c r="AB1354" s="99" t="str">
        <f t="shared" si="234"/>
        <v>05/16/2025 5:37 AM</v>
      </c>
      <c r="AC1354" s="100">
        <f t="shared" si="235"/>
        <v>45793.534444444442</v>
      </c>
      <c r="AD1354" s="100" t="str">
        <f t="shared" si="236"/>
        <v>Approved On Time</v>
      </c>
      <c r="AE1354" s="101">
        <f t="shared" si="237"/>
        <v>9</v>
      </c>
      <c r="AF1354" s="124" t="str">
        <f t="shared" si="238"/>
        <v/>
      </c>
      <c r="AG1354" s="101" t="str">
        <f t="shared" si="239"/>
        <v>451 6012G - RET T402 Prefab Forms</v>
      </c>
      <c r="AH1354" s="101" t="str">
        <f t="shared" si="240"/>
        <v>240076 - Miguel Rodriguez</v>
      </c>
      <c r="AI1354" s="102" t="str">
        <f t="shared" si="241"/>
        <v>Juan Rodriguez's Crew</v>
      </c>
    </row>
    <row r="1355" spans="1:35" ht="15.75" x14ac:dyDescent="0.25">
      <c r="A1355" s="153">
        <v>604424</v>
      </c>
      <c r="B1355" s="153" t="s">
        <v>1648</v>
      </c>
      <c r="C1355" s="153" t="s">
        <v>1649</v>
      </c>
      <c r="D1355" s="153" t="s">
        <v>73</v>
      </c>
      <c r="E1355" s="153" t="s">
        <v>1009</v>
      </c>
      <c r="F1355" s="153" t="s">
        <v>1187</v>
      </c>
      <c r="G1355" s="153" t="s">
        <v>1631</v>
      </c>
      <c r="H1355" s="153" t="s">
        <v>558</v>
      </c>
      <c r="I1355" s="153">
        <v>2</v>
      </c>
      <c r="J1355" s="154">
        <v>45791</v>
      </c>
      <c r="K1355" s="153" t="s">
        <v>91</v>
      </c>
      <c r="L1355" s="153"/>
      <c r="M1355" s="153" t="s">
        <v>1632</v>
      </c>
      <c r="N1355" s="153" t="s">
        <v>49</v>
      </c>
      <c r="O1355" s="153" t="s">
        <v>1630</v>
      </c>
      <c r="P1355" s="153" t="s">
        <v>3044</v>
      </c>
      <c r="Q1355" s="153"/>
      <c r="R1355" s="153" t="s">
        <v>50</v>
      </c>
      <c r="S1355" s="153" t="s">
        <v>140</v>
      </c>
      <c r="T1355" s="153" t="s">
        <v>3285</v>
      </c>
      <c r="U1355" s="142"/>
      <c r="V1355" s="142"/>
      <c r="W1355" s="142"/>
      <c r="X1355" s="97" t="str">
        <f t="shared" si="231"/>
        <v>2023-032 - IH-345 BRIDGE REHABILITATION</v>
      </c>
      <c r="Y1355" s="97" t="str">
        <f>IFERROR(VLOOKUP($D1355,PM!$A:$H,2,FALSE),"")</f>
        <v>Eric Giebelhaus</v>
      </c>
      <c r="Z1355" s="98">
        <f t="shared" si="232"/>
        <v>45791</v>
      </c>
      <c r="AA1355" s="98" t="str">
        <f t="shared" si="233"/>
        <v>Wednesday</v>
      </c>
      <c r="AB1355" s="99" t="str">
        <f t="shared" si="234"/>
        <v>05/15/2025 5:52 PM</v>
      </c>
      <c r="AC1355" s="100">
        <f t="shared" si="235"/>
        <v>45793.534444444442</v>
      </c>
      <c r="AD1355" s="100" t="str">
        <f t="shared" si="236"/>
        <v>Approved On Time</v>
      </c>
      <c r="AE1355" s="101">
        <f t="shared" si="237"/>
        <v>2</v>
      </c>
      <c r="AF1355" s="124" t="str">
        <f t="shared" si="238"/>
        <v/>
      </c>
      <c r="AG1355" s="101" t="str">
        <f t="shared" si="239"/>
        <v>4106 6001G - PPO Conc Overlay Pour</v>
      </c>
      <c r="AH1355" s="101" t="str">
        <f t="shared" si="240"/>
        <v>240076 - Miguel Rodriguez</v>
      </c>
      <c r="AI1355" s="102" t="str">
        <f t="shared" si="241"/>
        <v>Juan Rodriguez's Crew</v>
      </c>
    </row>
    <row r="1356" spans="1:35" ht="15.75" x14ac:dyDescent="0.25">
      <c r="A1356" s="153">
        <v>603972</v>
      </c>
      <c r="B1356" s="153" t="s">
        <v>828</v>
      </c>
      <c r="C1356" s="153" t="s">
        <v>829</v>
      </c>
      <c r="D1356" s="153" t="s">
        <v>73</v>
      </c>
      <c r="E1356" s="153" t="s">
        <v>1009</v>
      </c>
      <c r="F1356" s="153" t="s">
        <v>75</v>
      </c>
      <c r="G1356" s="153" t="s">
        <v>614</v>
      </c>
      <c r="H1356" s="153" t="s">
        <v>558</v>
      </c>
      <c r="I1356" s="153">
        <v>4</v>
      </c>
      <c r="J1356" s="154">
        <v>45790</v>
      </c>
      <c r="K1356" s="153" t="s">
        <v>91</v>
      </c>
      <c r="L1356" s="153"/>
      <c r="M1356" s="153"/>
      <c r="N1356" s="153"/>
      <c r="O1356" s="153" t="s">
        <v>829</v>
      </c>
      <c r="P1356" s="153" t="s">
        <v>2602</v>
      </c>
      <c r="Q1356" s="153"/>
      <c r="R1356" s="153" t="s">
        <v>50</v>
      </c>
      <c r="S1356" s="153" t="s">
        <v>140</v>
      </c>
      <c r="T1356" s="153" t="s">
        <v>2881</v>
      </c>
      <c r="U1356" s="142"/>
      <c r="V1356" s="142"/>
      <c r="W1356" s="142"/>
      <c r="X1356" s="97" t="str">
        <f t="shared" si="231"/>
        <v>2023-032 - IH-345 BRIDGE REHABILITATION</v>
      </c>
      <c r="Y1356" s="97" t="str">
        <f>IFERROR(VLOOKUP($D1356,PM!$A:$H,2,FALSE),"")</f>
        <v>Eric Giebelhaus</v>
      </c>
      <c r="Z1356" s="98">
        <f t="shared" si="232"/>
        <v>45790</v>
      </c>
      <c r="AA1356" s="98" t="str">
        <f t="shared" si="233"/>
        <v>Tuesday</v>
      </c>
      <c r="AB1356" s="99" t="str">
        <f t="shared" si="234"/>
        <v>05/14/2025 3:31 PM</v>
      </c>
      <c r="AC1356" s="100">
        <f t="shared" si="235"/>
        <v>45792.525462962964</v>
      </c>
      <c r="AD1356" s="100" t="str">
        <f t="shared" si="236"/>
        <v>Approved On Time</v>
      </c>
      <c r="AE1356" s="101">
        <f t="shared" si="237"/>
        <v>4</v>
      </c>
      <c r="AF1356" s="124" t="str">
        <f t="shared" si="238"/>
        <v/>
      </c>
      <c r="AG1356" s="101" t="str">
        <f t="shared" si="239"/>
        <v>9000 100S - SAFETY SCHED</v>
      </c>
      <c r="AH1356" s="101" t="str">
        <f t="shared" si="240"/>
        <v>800072 - Mario Moya</v>
      </c>
      <c r="AI1356" s="102" t="str">
        <f t="shared" si="241"/>
        <v/>
      </c>
    </row>
    <row r="1357" spans="1:35" ht="15.75" x14ac:dyDescent="0.25">
      <c r="A1357" s="153">
        <v>604737</v>
      </c>
      <c r="B1357" s="153" t="s">
        <v>1496</v>
      </c>
      <c r="C1357" s="153" t="s">
        <v>1497</v>
      </c>
      <c r="D1357" s="153" t="s">
        <v>73</v>
      </c>
      <c r="E1357" s="153" t="s">
        <v>1009</v>
      </c>
      <c r="F1357" s="153" t="s">
        <v>624</v>
      </c>
      <c r="G1357" s="153" t="s">
        <v>625</v>
      </c>
      <c r="H1357" s="153" t="s">
        <v>558</v>
      </c>
      <c r="I1357" s="153">
        <v>8</v>
      </c>
      <c r="J1357" s="154">
        <v>45792</v>
      </c>
      <c r="K1357" s="153" t="s">
        <v>91</v>
      </c>
      <c r="L1357" s="153"/>
      <c r="M1357" s="153"/>
      <c r="N1357" s="153"/>
      <c r="O1357" s="153" t="s">
        <v>1497</v>
      </c>
      <c r="P1357" s="153" t="s">
        <v>3231</v>
      </c>
      <c r="Q1357" s="153"/>
      <c r="R1357" s="153" t="s">
        <v>50</v>
      </c>
      <c r="S1357" s="153" t="s">
        <v>140</v>
      </c>
      <c r="T1357" s="153" t="s">
        <v>3298</v>
      </c>
      <c r="U1357" s="142"/>
      <c r="V1357" s="142"/>
      <c r="W1357" s="142"/>
      <c r="X1357" s="97" t="str">
        <f t="shared" si="231"/>
        <v>2023-032 - IH-345 BRIDGE REHABILITATION</v>
      </c>
      <c r="Y1357" s="97" t="str">
        <f>IFERROR(VLOOKUP($D1357,PM!$A:$H,2,FALSE),"")</f>
        <v>Eric Giebelhaus</v>
      </c>
      <c r="Z1357" s="98">
        <f t="shared" si="232"/>
        <v>45792</v>
      </c>
      <c r="AA1357" s="98" t="str">
        <f t="shared" si="233"/>
        <v>Thursday</v>
      </c>
      <c r="AB1357" s="99" t="str">
        <f t="shared" si="234"/>
        <v>05/16/2025 7:35 AM</v>
      </c>
      <c r="AC1357" s="100">
        <f t="shared" si="235"/>
        <v>45793.534918981481</v>
      </c>
      <c r="AD1357" s="100" t="str">
        <f t="shared" si="236"/>
        <v>Approved On Time</v>
      </c>
      <c r="AE1357" s="101">
        <f t="shared" si="237"/>
        <v>8</v>
      </c>
      <c r="AF1357" s="124" t="str">
        <f t="shared" si="238"/>
        <v/>
      </c>
      <c r="AG1357" s="101" t="str">
        <f t="shared" si="239"/>
        <v>9000 100C - LD INOUT SHOW UP REPAIR LABOR</v>
      </c>
      <c r="AH1357" s="101" t="str">
        <f t="shared" si="240"/>
        <v>240745 - Jeremy T. Collins</v>
      </c>
      <c r="AI1357" s="102" t="str">
        <f t="shared" si="241"/>
        <v/>
      </c>
    </row>
    <row r="1358" spans="1:35" ht="15.75" x14ac:dyDescent="0.25">
      <c r="A1358" s="153">
        <v>603322</v>
      </c>
      <c r="B1358" s="153" t="s">
        <v>1496</v>
      </c>
      <c r="C1358" s="153" t="s">
        <v>1497</v>
      </c>
      <c r="D1358" s="153" t="s">
        <v>138</v>
      </c>
      <c r="E1358" s="153" t="s">
        <v>139</v>
      </c>
      <c r="F1358" s="153" t="s">
        <v>624</v>
      </c>
      <c r="G1358" s="153" t="s">
        <v>625</v>
      </c>
      <c r="H1358" s="153" t="s">
        <v>558</v>
      </c>
      <c r="I1358" s="153">
        <v>10</v>
      </c>
      <c r="J1358" s="154">
        <v>45788</v>
      </c>
      <c r="K1358" s="153" t="s">
        <v>91</v>
      </c>
      <c r="L1358" s="153"/>
      <c r="M1358" s="153"/>
      <c r="N1358" s="153"/>
      <c r="O1358" s="153" t="s">
        <v>1497</v>
      </c>
      <c r="P1358" s="153" t="s">
        <v>1501</v>
      </c>
      <c r="Q1358" s="153"/>
      <c r="R1358" s="153" t="s">
        <v>50</v>
      </c>
      <c r="S1358" s="153" t="s">
        <v>140</v>
      </c>
      <c r="T1358" s="153" t="s">
        <v>1672</v>
      </c>
      <c r="U1358" s="142"/>
      <c r="V1358" s="142"/>
      <c r="W1358" s="142"/>
      <c r="X1358" s="97" t="str">
        <f t="shared" si="231"/>
        <v>2023-034 - Dallas IH 45 Bridge Maintenanc</v>
      </c>
      <c r="Y1358" s="97" t="str">
        <f>IFERROR(VLOOKUP($D1358,PM!$A:$H,2,FALSE),"")</f>
        <v>Eric Giebelhaus</v>
      </c>
      <c r="Z1358" s="98">
        <f t="shared" si="232"/>
        <v>45788</v>
      </c>
      <c r="AA1358" s="98" t="str">
        <f t="shared" si="233"/>
        <v>Sunday</v>
      </c>
      <c r="AB1358" s="99" t="str">
        <f t="shared" si="234"/>
        <v>05/13/2025 7:02 AM</v>
      </c>
      <c r="AC1358" s="100">
        <f t="shared" si="235"/>
        <v>45790.553668981483</v>
      </c>
      <c r="AD1358" s="100" t="str">
        <f t="shared" si="236"/>
        <v>Approved On Time</v>
      </c>
      <c r="AE1358" s="101">
        <f t="shared" si="237"/>
        <v>10</v>
      </c>
      <c r="AF1358" s="124" t="str">
        <f t="shared" si="238"/>
        <v/>
      </c>
      <c r="AG1358" s="101" t="str">
        <f t="shared" si="239"/>
        <v>9000 100C - LD INOUT SHOW UP REPAIR LABOR</v>
      </c>
      <c r="AH1358" s="101" t="str">
        <f t="shared" si="240"/>
        <v>240745 - Jeremy T. Collins</v>
      </c>
      <c r="AI1358" s="102" t="str">
        <f t="shared" si="241"/>
        <v/>
      </c>
    </row>
    <row r="1359" spans="1:35" ht="15.75" x14ac:dyDescent="0.25">
      <c r="A1359" s="153">
        <v>603323</v>
      </c>
      <c r="B1359" s="153" t="s">
        <v>1496</v>
      </c>
      <c r="C1359" s="153" t="s">
        <v>1497</v>
      </c>
      <c r="D1359" s="153" t="s">
        <v>138</v>
      </c>
      <c r="E1359" s="153" t="s">
        <v>139</v>
      </c>
      <c r="F1359" s="153" t="s">
        <v>624</v>
      </c>
      <c r="G1359" s="153" t="s">
        <v>625</v>
      </c>
      <c r="H1359" s="153" t="s">
        <v>558</v>
      </c>
      <c r="I1359" s="153">
        <v>10</v>
      </c>
      <c r="J1359" s="154">
        <v>45789</v>
      </c>
      <c r="K1359" s="153" t="s">
        <v>91</v>
      </c>
      <c r="L1359" s="153"/>
      <c r="M1359" s="153"/>
      <c r="N1359" s="153"/>
      <c r="O1359" s="153" t="s">
        <v>1497</v>
      </c>
      <c r="P1359" s="153" t="s">
        <v>1498</v>
      </c>
      <c r="Q1359" s="153"/>
      <c r="R1359" s="153" t="s">
        <v>50</v>
      </c>
      <c r="S1359" s="153" t="s">
        <v>140</v>
      </c>
      <c r="T1359" s="153" t="s">
        <v>1673</v>
      </c>
      <c r="U1359" s="142"/>
      <c r="V1359" s="142"/>
      <c r="W1359" s="142"/>
      <c r="X1359" s="97" t="str">
        <f t="shared" si="231"/>
        <v>2023-034 - Dallas IH 45 Bridge Maintenanc</v>
      </c>
      <c r="Y1359" s="97" t="str">
        <f>IFERROR(VLOOKUP($D1359,PM!$A:$H,2,FALSE),"")</f>
        <v>Eric Giebelhaus</v>
      </c>
      <c r="Z1359" s="98">
        <f t="shared" si="232"/>
        <v>45789</v>
      </c>
      <c r="AA1359" s="98" t="str">
        <f t="shared" si="233"/>
        <v>Monday</v>
      </c>
      <c r="AB1359" s="99" t="str">
        <f t="shared" si="234"/>
        <v>05/13/2025 7:03 AM</v>
      </c>
      <c r="AC1359" s="100">
        <f t="shared" si="235"/>
        <v>45790.553668981483</v>
      </c>
      <c r="AD1359" s="100" t="str">
        <f t="shared" si="236"/>
        <v>Approved On Time</v>
      </c>
      <c r="AE1359" s="101">
        <f t="shared" si="237"/>
        <v>10</v>
      </c>
      <c r="AF1359" s="124" t="str">
        <f t="shared" si="238"/>
        <v/>
      </c>
      <c r="AG1359" s="101" t="str">
        <f t="shared" si="239"/>
        <v>9000 100C - LD INOUT SHOW UP REPAIR LABOR</v>
      </c>
      <c r="AH1359" s="101" t="str">
        <f t="shared" si="240"/>
        <v>240745 - Jeremy T. Collins</v>
      </c>
      <c r="AI1359" s="102" t="str">
        <f t="shared" si="241"/>
        <v/>
      </c>
    </row>
    <row r="1360" spans="1:35" ht="15.75" x14ac:dyDescent="0.25">
      <c r="A1360" s="153">
        <v>603684</v>
      </c>
      <c r="B1360" s="153" t="s">
        <v>2001</v>
      </c>
      <c r="C1360" s="153" t="s">
        <v>2002</v>
      </c>
      <c r="D1360" s="153" t="s">
        <v>73</v>
      </c>
      <c r="E1360" s="153" t="s">
        <v>1009</v>
      </c>
      <c r="F1360" s="153" t="s">
        <v>624</v>
      </c>
      <c r="G1360" s="153" t="s">
        <v>625</v>
      </c>
      <c r="H1360" s="153" t="s">
        <v>558</v>
      </c>
      <c r="I1360" s="153">
        <v>8</v>
      </c>
      <c r="J1360" s="154">
        <v>45790</v>
      </c>
      <c r="K1360" s="153" t="s">
        <v>91</v>
      </c>
      <c r="L1360" s="153"/>
      <c r="M1360" s="153"/>
      <c r="N1360" s="153"/>
      <c r="O1360" s="153" t="s">
        <v>2002</v>
      </c>
      <c r="P1360" s="153" t="s">
        <v>2003</v>
      </c>
      <c r="Q1360" s="153"/>
      <c r="R1360" s="153" t="s">
        <v>50</v>
      </c>
      <c r="S1360" s="153" t="s">
        <v>140</v>
      </c>
      <c r="T1360" s="153" t="s">
        <v>2274</v>
      </c>
      <c r="U1360" s="142"/>
      <c r="V1360" s="142"/>
      <c r="W1360" s="142"/>
      <c r="X1360" s="97" t="str">
        <f t="shared" si="231"/>
        <v>2023-032 - IH-345 BRIDGE REHABILITATION</v>
      </c>
      <c r="Y1360" s="97" t="str">
        <f>IFERROR(VLOOKUP($D1360,PM!$A:$H,2,FALSE),"")</f>
        <v>Eric Giebelhaus</v>
      </c>
      <c r="Z1360" s="98">
        <f t="shared" si="232"/>
        <v>45790</v>
      </c>
      <c r="AA1360" s="98" t="str">
        <f t="shared" si="233"/>
        <v>Tuesday</v>
      </c>
      <c r="AB1360" s="99" t="str">
        <f t="shared" si="234"/>
        <v>05/14/2025 3:32 AM</v>
      </c>
      <c r="AC1360" s="100">
        <f t="shared" si="235"/>
        <v>45791.536620370367</v>
      </c>
      <c r="AD1360" s="100" t="str">
        <f t="shared" si="236"/>
        <v>Approved On Time</v>
      </c>
      <c r="AE1360" s="101">
        <f t="shared" si="237"/>
        <v>8</v>
      </c>
      <c r="AF1360" s="124" t="str">
        <f t="shared" si="238"/>
        <v/>
      </c>
      <c r="AG1360" s="101" t="str">
        <f t="shared" si="239"/>
        <v>9000 100C - LD INOUT SHOW UP REPAIR LABOR</v>
      </c>
      <c r="AH1360" s="101" t="str">
        <f t="shared" si="240"/>
        <v>230019 - Korbin E. Gee</v>
      </c>
      <c r="AI1360" s="102" t="str">
        <f t="shared" si="241"/>
        <v/>
      </c>
    </row>
    <row r="1361" spans="1:35" ht="15.75" x14ac:dyDescent="0.25">
      <c r="A1361" s="153">
        <v>603431</v>
      </c>
      <c r="B1361" s="153" t="s">
        <v>2001</v>
      </c>
      <c r="C1361" s="153" t="s">
        <v>2002</v>
      </c>
      <c r="D1361" s="153" t="s">
        <v>73</v>
      </c>
      <c r="E1361" s="153" t="s">
        <v>1009</v>
      </c>
      <c r="F1361" s="153" t="s">
        <v>624</v>
      </c>
      <c r="G1361" s="153" t="s">
        <v>625</v>
      </c>
      <c r="H1361" s="153" t="s">
        <v>558</v>
      </c>
      <c r="I1361" s="153">
        <v>8</v>
      </c>
      <c r="J1361" s="154">
        <v>45789</v>
      </c>
      <c r="K1361" s="153" t="s">
        <v>91</v>
      </c>
      <c r="L1361" s="153"/>
      <c r="M1361" s="153"/>
      <c r="N1361" s="153"/>
      <c r="O1361" s="153" t="s">
        <v>2002</v>
      </c>
      <c r="P1361" s="153" t="s">
        <v>2098</v>
      </c>
      <c r="Q1361" s="153"/>
      <c r="R1361" s="153" t="s">
        <v>50</v>
      </c>
      <c r="S1361" s="153" t="s">
        <v>140</v>
      </c>
      <c r="T1361" s="153" t="s">
        <v>2099</v>
      </c>
      <c r="U1361" s="142"/>
      <c r="V1361" s="142"/>
      <c r="W1361" s="142"/>
      <c r="X1361" s="97" t="str">
        <f t="shared" si="231"/>
        <v>2023-032 - IH-345 BRIDGE REHABILITATION</v>
      </c>
      <c r="Y1361" s="97" t="str">
        <f>IFERROR(VLOOKUP($D1361,PM!$A:$H,2,FALSE),"")</f>
        <v>Eric Giebelhaus</v>
      </c>
      <c r="Z1361" s="98">
        <f t="shared" si="232"/>
        <v>45789</v>
      </c>
      <c r="AA1361" s="98" t="str">
        <f t="shared" si="233"/>
        <v>Monday</v>
      </c>
      <c r="AB1361" s="99" t="str">
        <f t="shared" si="234"/>
        <v>05/13/2025 9:12 AM</v>
      </c>
      <c r="AC1361" s="100">
        <f t="shared" si="235"/>
        <v>45790.775358796294</v>
      </c>
      <c r="AD1361" s="100" t="str">
        <f t="shared" si="236"/>
        <v>Approved On Time</v>
      </c>
      <c r="AE1361" s="101">
        <f t="shared" si="237"/>
        <v>8</v>
      </c>
      <c r="AF1361" s="124" t="str">
        <f t="shared" si="238"/>
        <v/>
      </c>
      <c r="AG1361" s="101" t="str">
        <f t="shared" si="239"/>
        <v>9000 100C - LD INOUT SHOW UP REPAIR LABOR</v>
      </c>
      <c r="AH1361" s="101" t="str">
        <f t="shared" si="240"/>
        <v>230019 - Korbin E. Gee</v>
      </c>
      <c r="AI1361" s="102" t="str">
        <f t="shared" si="241"/>
        <v/>
      </c>
    </row>
    <row r="1362" spans="1:35" ht="15.75" x14ac:dyDescent="0.25">
      <c r="A1362" s="153">
        <v>604111</v>
      </c>
      <c r="B1362" s="153" t="s">
        <v>2001</v>
      </c>
      <c r="C1362" s="153" t="s">
        <v>2002</v>
      </c>
      <c r="D1362" s="153" t="s">
        <v>73</v>
      </c>
      <c r="E1362" s="153" t="s">
        <v>1009</v>
      </c>
      <c r="F1362" s="153" t="s">
        <v>624</v>
      </c>
      <c r="G1362" s="153" t="s">
        <v>625</v>
      </c>
      <c r="H1362" s="153" t="s">
        <v>558</v>
      </c>
      <c r="I1362" s="153">
        <v>8</v>
      </c>
      <c r="J1362" s="154">
        <v>45791</v>
      </c>
      <c r="K1362" s="153" t="s">
        <v>91</v>
      </c>
      <c r="L1362" s="153"/>
      <c r="M1362" s="153"/>
      <c r="N1362" s="153"/>
      <c r="O1362" s="153" t="s">
        <v>2002</v>
      </c>
      <c r="P1362" s="153" t="s">
        <v>2633</v>
      </c>
      <c r="Q1362" s="153"/>
      <c r="R1362" s="153" t="s">
        <v>50</v>
      </c>
      <c r="S1362" s="153" t="s">
        <v>140</v>
      </c>
      <c r="T1362" s="153" t="s">
        <v>2878</v>
      </c>
      <c r="U1362" s="142"/>
      <c r="V1362" s="142"/>
      <c r="W1362" s="142"/>
      <c r="X1362" s="97" t="str">
        <f t="shared" si="231"/>
        <v>2023-032 - IH-345 BRIDGE REHABILITATION</v>
      </c>
      <c r="Y1362" s="97" t="str">
        <f>IFERROR(VLOOKUP($D1362,PM!$A:$H,2,FALSE),"")</f>
        <v>Eric Giebelhaus</v>
      </c>
      <c r="Z1362" s="98">
        <f t="shared" si="232"/>
        <v>45791</v>
      </c>
      <c r="AA1362" s="98" t="str">
        <f t="shared" si="233"/>
        <v>Wednesday</v>
      </c>
      <c r="AB1362" s="99" t="str">
        <f t="shared" si="234"/>
        <v>05/15/2025 1:24 AM</v>
      </c>
      <c r="AC1362" s="100">
        <f t="shared" si="235"/>
        <v>45792.537291666667</v>
      </c>
      <c r="AD1362" s="100" t="str">
        <f t="shared" si="236"/>
        <v>Approved On Time</v>
      </c>
      <c r="AE1362" s="101">
        <f t="shared" si="237"/>
        <v>8</v>
      </c>
      <c r="AF1362" s="124" t="str">
        <f t="shared" si="238"/>
        <v/>
      </c>
      <c r="AG1362" s="101" t="str">
        <f t="shared" si="239"/>
        <v>9000 100C - LD INOUT SHOW UP REPAIR LABOR</v>
      </c>
      <c r="AH1362" s="101" t="str">
        <f t="shared" si="240"/>
        <v>230019 - Korbin E. Gee</v>
      </c>
      <c r="AI1362" s="102" t="str">
        <f t="shared" si="241"/>
        <v/>
      </c>
    </row>
    <row r="1363" spans="1:35" ht="15.75" x14ac:dyDescent="0.25">
      <c r="A1363" s="153">
        <v>604112</v>
      </c>
      <c r="B1363" s="153" t="s">
        <v>2001</v>
      </c>
      <c r="C1363" s="153" t="s">
        <v>2002</v>
      </c>
      <c r="D1363" s="153" t="s">
        <v>73</v>
      </c>
      <c r="E1363" s="153" t="s">
        <v>1009</v>
      </c>
      <c r="F1363" s="153" t="s">
        <v>624</v>
      </c>
      <c r="G1363" s="153" t="s">
        <v>625</v>
      </c>
      <c r="H1363" s="153" t="s">
        <v>558</v>
      </c>
      <c r="I1363" s="153">
        <v>8</v>
      </c>
      <c r="J1363" s="154">
        <v>45792</v>
      </c>
      <c r="K1363" s="153" t="s">
        <v>91</v>
      </c>
      <c r="L1363" s="153"/>
      <c r="M1363" s="153"/>
      <c r="N1363" s="153"/>
      <c r="O1363" s="153" t="s">
        <v>2002</v>
      </c>
      <c r="P1363" s="153" t="s">
        <v>2633</v>
      </c>
      <c r="Q1363" s="153"/>
      <c r="R1363" s="153" t="s">
        <v>50</v>
      </c>
      <c r="S1363" s="153" t="s">
        <v>140</v>
      </c>
      <c r="T1363" s="153" t="s">
        <v>2879</v>
      </c>
      <c r="U1363" s="142"/>
      <c r="V1363" s="142"/>
      <c r="W1363" s="142"/>
      <c r="X1363" s="97" t="str">
        <f t="shared" si="231"/>
        <v>2023-032 - IH-345 BRIDGE REHABILITATION</v>
      </c>
      <c r="Y1363" s="97" t="str">
        <f>IFERROR(VLOOKUP($D1363,PM!$A:$H,2,FALSE),"")</f>
        <v>Eric Giebelhaus</v>
      </c>
      <c r="Z1363" s="98">
        <f t="shared" si="232"/>
        <v>45792</v>
      </c>
      <c r="AA1363" s="98" t="str">
        <f t="shared" si="233"/>
        <v>Thursday</v>
      </c>
      <c r="AB1363" s="99" t="str">
        <f t="shared" si="234"/>
        <v>05/15/2025 1:24 AM</v>
      </c>
      <c r="AC1363" s="100">
        <f t="shared" si="235"/>
        <v>45792.537291666667</v>
      </c>
      <c r="AD1363" s="100" t="str">
        <f t="shared" si="236"/>
        <v>Approved On Time</v>
      </c>
      <c r="AE1363" s="101">
        <f t="shared" si="237"/>
        <v>8</v>
      </c>
      <c r="AF1363" s="124" t="str">
        <f t="shared" si="238"/>
        <v/>
      </c>
      <c r="AG1363" s="101" t="str">
        <f t="shared" si="239"/>
        <v>9000 100C - LD INOUT SHOW UP REPAIR LABOR</v>
      </c>
      <c r="AH1363" s="101" t="str">
        <f t="shared" si="240"/>
        <v>230019 - Korbin E. Gee</v>
      </c>
      <c r="AI1363" s="102" t="str">
        <f t="shared" si="241"/>
        <v/>
      </c>
    </row>
    <row r="1364" spans="1:35" ht="15.75" x14ac:dyDescent="0.25">
      <c r="A1364" s="153">
        <v>602550</v>
      </c>
      <c r="B1364" s="153" t="s">
        <v>1118</v>
      </c>
      <c r="C1364" s="153" t="s">
        <v>1119</v>
      </c>
      <c r="D1364" s="153" t="s">
        <v>138</v>
      </c>
      <c r="E1364" s="153" t="s">
        <v>139</v>
      </c>
      <c r="F1364" s="153" t="s">
        <v>1344</v>
      </c>
      <c r="G1364" s="153" t="s">
        <v>1345</v>
      </c>
      <c r="H1364" s="153" t="s">
        <v>558</v>
      </c>
      <c r="I1364" s="153">
        <v>6.5</v>
      </c>
      <c r="J1364" s="154">
        <v>45788</v>
      </c>
      <c r="K1364" s="153" t="s">
        <v>91</v>
      </c>
      <c r="L1364" s="153"/>
      <c r="M1364" s="153" t="s">
        <v>1111</v>
      </c>
      <c r="N1364" s="153" t="s">
        <v>49</v>
      </c>
      <c r="O1364" s="153" t="s">
        <v>1110</v>
      </c>
      <c r="P1364" s="153" t="s">
        <v>1360</v>
      </c>
      <c r="Q1364" s="153"/>
      <c r="R1364" s="153" t="s">
        <v>50</v>
      </c>
      <c r="S1364" s="153" t="s">
        <v>140</v>
      </c>
      <c r="T1364" s="153" t="s">
        <v>1361</v>
      </c>
      <c r="U1364" s="142"/>
      <c r="V1364" s="142"/>
      <c r="W1364" s="142"/>
      <c r="X1364" s="97" t="str">
        <f t="shared" si="231"/>
        <v>2023-034 - Dallas IH 45 Bridge Maintenanc</v>
      </c>
      <c r="Y1364" s="97" t="str">
        <f>IFERROR(VLOOKUP($D1364,PM!$A:$H,2,FALSE),"")</f>
        <v>Eric Giebelhaus</v>
      </c>
      <c r="Z1364" s="98">
        <f t="shared" si="232"/>
        <v>45788</v>
      </c>
      <c r="AA1364" s="98" t="str">
        <f t="shared" si="233"/>
        <v>Sunday</v>
      </c>
      <c r="AB1364" s="99" t="str">
        <f t="shared" si="234"/>
        <v>05/11/2025 11:45 PM</v>
      </c>
      <c r="AC1364" s="100">
        <f t="shared" si="235"/>
        <v>45789.602488425924</v>
      </c>
      <c r="AD1364" s="100" t="str">
        <f t="shared" si="236"/>
        <v>Approved On Time</v>
      </c>
      <c r="AE1364" s="101">
        <f t="shared" si="237"/>
        <v>6.5</v>
      </c>
      <c r="AF1364" s="124" t="str">
        <f t="shared" si="238"/>
        <v/>
      </c>
      <c r="AG1364" s="101" t="str">
        <f t="shared" si="239"/>
        <v>439 6017H - CO Clean After Pour</v>
      </c>
      <c r="AH1364" s="101" t="str">
        <f t="shared" si="240"/>
        <v>240084 - Juvenal Sanchez</v>
      </c>
      <c r="AI1364" s="102" t="str">
        <f t="shared" si="241"/>
        <v>Juan Reyes's Crew</v>
      </c>
    </row>
    <row r="1365" spans="1:35" ht="15.75" x14ac:dyDescent="0.25">
      <c r="A1365" s="153">
        <v>602551</v>
      </c>
      <c r="B1365" s="153" t="s">
        <v>1118</v>
      </c>
      <c r="C1365" s="153" t="s">
        <v>1119</v>
      </c>
      <c r="D1365" s="153" t="s">
        <v>138</v>
      </c>
      <c r="E1365" s="153" t="s">
        <v>139</v>
      </c>
      <c r="F1365" s="153" t="s">
        <v>1348</v>
      </c>
      <c r="G1365" s="153" t="s">
        <v>1349</v>
      </c>
      <c r="H1365" s="153" t="s">
        <v>558</v>
      </c>
      <c r="I1365" s="153">
        <v>6</v>
      </c>
      <c r="J1365" s="154">
        <v>45788</v>
      </c>
      <c r="K1365" s="153" t="s">
        <v>91</v>
      </c>
      <c r="L1365" s="153"/>
      <c r="M1365" s="153" t="s">
        <v>1111</v>
      </c>
      <c r="N1365" s="153" t="s">
        <v>49</v>
      </c>
      <c r="O1365" s="153" t="s">
        <v>1110</v>
      </c>
      <c r="P1365" s="153" t="s">
        <v>1360</v>
      </c>
      <c r="Q1365" s="153"/>
      <c r="R1365" s="153" t="s">
        <v>50</v>
      </c>
      <c r="S1365" s="153" t="s">
        <v>140</v>
      </c>
      <c r="T1365" s="153" t="s">
        <v>1362</v>
      </c>
      <c r="U1365" s="142"/>
      <c r="V1365" s="142"/>
      <c r="W1365" s="142"/>
      <c r="X1365" s="97" t="str">
        <f t="shared" si="231"/>
        <v>2023-034 - Dallas IH 45 Bridge Maintenanc</v>
      </c>
      <c r="Y1365" s="97" t="str">
        <f>IFERROR(VLOOKUP($D1365,PM!$A:$H,2,FALSE),"")</f>
        <v>Eric Giebelhaus</v>
      </c>
      <c r="Z1365" s="98">
        <f t="shared" si="232"/>
        <v>45788</v>
      </c>
      <c r="AA1365" s="98" t="str">
        <f t="shared" si="233"/>
        <v>Sunday</v>
      </c>
      <c r="AB1365" s="99" t="str">
        <f t="shared" si="234"/>
        <v>05/11/2025 11:45 PM</v>
      </c>
      <c r="AC1365" s="100">
        <f t="shared" si="235"/>
        <v>45789.602488425924</v>
      </c>
      <c r="AD1365" s="100" t="str">
        <f t="shared" si="236"/>
        <v>Approved On Time</v>
      </c>
      <c r="AE1365" s="101">
        <f t="shared" si="237"/>
        <v>6</v>
      </c>
      <c r="AF1365" s="124" t="str">
        <f t="shared" si="238"/>
        <v/>
      </c>
      <c r="AG1365" s="101" t="str">
        <f t="shared" si="239"/>
        <v>483 6021C - HYRDO Clean Tanks</v>
      </c>
      <c r="AH1365" s="101" t="str">
        <f t="shared" si="240"/>
        <v>240084 - Juvenal Sanchez</v>
      </c>
      <c r="AI1365" s="102" t="str">
        <f t="shared" si="241"/>
        <v>Juan Reyes's Crew</v>
      </c>
    </row>
    <row r="1366" spans="1:35" ht="15.75" x14ac:dyDescent="0.25">
      <c r="A1366" s="153">
        <v>603627</v>
      </c>
      <c r="B1366" s="153" t="s">
        <v>1114</v>
      </c>
      <c r="C1366" s="153" t="s">
        <v>1115</v>
      </c>
      <c r="D1366" s="153" t="s">
        <v>73</v>
      </c>
      <c r="E1366" s="153" t="s">
        <v>1009</v>
      </c>
      <c r="F1366" s="153" t="s">
        <v>1186</v>
      </c>
      <c r="G1366" s="153" t="s">
        <v>1193</v>
      </c>
      <c r="H1366" s="153" t="s">
        <v>558</v>
      </c>
      <c r="I1366" s="153">
        <v>8.5</v>
      </c>
      <c r="J1366" s="154">
        <v>45790</v>
      </c>
      <c r="K1366" s="153" t="s">
        <v>91</v>
      </c>
      <c r="L1366" s="153"/>
      <c r="M1366" s="153" t="s">
        <v>1111</v>
      </c>
      <c r="N1366" s="153" t="s">
        <v>49</v>
      </c>
      <c r="O1366" s="153" t="s">
        <v>1110</v>
      </c>
      <c r="P1366" s="153" t="s">
        <v>1999</v>
      </c>
      <c r="Q1366" s="153"/>
      <c r="R1366" s="153" t="s">
        <v>50</v>
      </c>
      <c r="S1366" s="153" t="s">
        <v>140</v>
      </c>
      <c r="T1366" s="153" t="s">
        <v>2285</v>
      </c>
      <c r="U1366" s="142"/>
      <c r="V1366" s="142"/>
      <c r="W1366" s="142"/>
      <c r="X1366" s="97" t="str">
        <f t="shared" si="231"/>
        <v>2023-032 - IH-345 BRIDGE REHABILITATION</v>
      </c>
      <c r="Y1366" s="97" t="str">
        <f>IFERROR(VLOOKUP($D1366,PM!$A:$H,2,FALSE),"")</f>
        <v>Eric Giebelhaus</v>
      </c>
      <c r="Z1366" s="98">
        <f t="shared" si="232"/>
        <v>45790</v>
      </c>
      <c r="AA1366" s="98" t="str">
        <f t="shared" si="233"/>
        <v>Tuesday</v>
      </c>
      <c r="AB1366" s="99" t="str">
        <f t="shared" si="234"/>
        <v>05/13/2025 8:24 PM</v>
      </c>
      <c r="AC1366" s="100">
        <f t="shared" si="235"/>
        <v>45791.536365740743</v>
      </c>
      <c r="AD1366" s="100" t="str">
        <f t="shared" si="236"/>
        <v>Approved On Time</v>
      </c>
      <c r="AE1366" s="101">
        <f t="shared" si="237"/>
        <v>8.5</v>
      </c>
      <c r="AF1366" s="124" t="str">
        <f t="shared" si="238"/>
        <v/>
      </c>
      <c r="AG1366" s="101" t="str">
        <f t="shared" si="239"/>
        <v>4106 6001D - PPO Conc Overlay Prep for Over</v>
      </c>
      <c r="AH1366" s="101" t="str">
        <f t="shared" si="240"/>
        <v>240616 - Victor M. Arreola</v>
      </c>
      <c r="AI1366" s="102" t="str">
        <f t="shared" si="241"/>
        <v>Juan Reyes's Crew</v>
      </c>
    </row>
    <row r="1367" spans="1:35" ht="15.75" x14ac:dyDescent="0.25">
      <c r="A1367" s="153">
        <v>603628</v>
      </c>
      <c r="B1367" s="153" t="s">
        <v>1114</v>
      </c>
      <c r="C1367" s="153" t="s">
        <v>1115</v>
      </c>
      <c r="D1367" s="153" t="s">
        <v>73</v>
      </c>
      <c r="E1367" s="153" t="s">
        <v>1009</v>
      </c>
      <c r="F1367" s="153" t="s">
        <v>1635</v>
      </c>
      <c r="G1367" s="153" t="s">
        <v>1636</v>
      </c>
      <c r="H1367" s="153" t="s">
        <v>558</v>
      </c>
      <c r="I1367" s="153">
        <v>2</v>
      </c>
      <c r="J1367" s="154">
        <v>45790</v>
      </c>
      <c r="K1367" s="153" t="s">
        <v>91</v>
      </c>
      <c r="L1367" s="153"/>
      <c r="M1367" s="153" t="s">
        <v>1111</v>
      </c>
      <c r="N1367" s="153" t="s">
        <v>49</v>
      </c>
      <c r="O1367" s="153" t="s">
        <v>1110</v>
      </c>
      <c r="P1367" s="153" t="s">
        <v>1999</v>
      </c>
      <c r="Q1367" s="153"/>
      <c r="R1367" s="153" t="s">
        <v>50</v>
      </c>
      <c r="S1367" s="153" t="s">
        <v>140</v>
      </c>
      <c r="T1367" s="153" t="s">
        <v>2286</v>
      </c>
      <c r="U1367" s="142"/>
      <c r="V1367" s="142"/>
      <c r="W1367" s="142"/>
      <c r="X1367" s="97" t="str">
        <f t="shared" si="231"/>
        <v>2023-032 - IH-345 BRIDGE REHABILITATION</v>
      </c>
      <c r="Y1367" s="97" t="str">
        <f>IFERROR(VLOOKUP($D1367,PM!$A:$H,2,FALSE),"")</f>
        <v>Eric Giebelhaus</v>
      </c>
      <c r="Z1367" s="98">
        <f t="shared" si="232"/>
        <v>45790</v>
      </c>
      <c r="AA1367" s="98" t="str">
        <f t="shared" si="233"/>
        <v>Tuesday</v>
      </c>
      <c r="AB1367" s="99" t="str">
        <f t="shared" si="234"/>
        <v>05/13/2025 8:24 PM</v>
      </c>
      <c r="AC1367" s="100">
        <f t="shared" si="235"/>
        <v>45791.536365740743</v>
      </c>
      <c r="AD1367" s="100" t="str">
        <f t="shared" si="236"/>
        <v>Approved On Time</v>
      </c>
      <c r="AE1367" s="101">
        <f t="shared" si="237"/>
        <v>2</v>
      </c>
      <c r="AF1367" s="124" t="str">
        <f t="shared" si="238"/>
        <v/>
      </c>
      <c r="AG1367" s="101" t="str">
        <f t="shared" si="239"/>
        <v>4106 6001H - PPO Conc Overlay Clean After P</v>
      </c>
      <c r="AH1367" s="101" t="str">
        <f t="shared" si="240"/>
        <v>240616 - Victor M. Arreola</v>
      </c>
      <c r="AI1367" s="102" t="str">
        <f t="shared" si="241"/>
        <v>Juan Reyes's Crew</v>
      </c>
    </row>
    <row r="1368" spans="1:35" ht="15.75" x14ac:dyDescent="0.25">
      <c r="A1368" s="153">
        <v>602552</v>
      </c>
      <c r="B1368" s="153" t="s">
        <v>1114</v>
      </c>
      <c r="C1368" s="153" t="s">
        <v>1115</v>
      </c>
      <c r="D1368" s="153" t="s">
        <v>138</v>
      </c>
      <c r="E1368" s="153" t="s">
        <v>139</v>
      </c>
      <c r="F1368" s="153" t="s">
        <v>1351</v>
      </c>
      <c r="G1368" s="153" t="s">
        <v>1352</v>
      </c>
      <c r="H1368" s="153" t="s">
        <v>558</v>
      </c>
      <c r="I1368" s="153">
        <v>6.5</v>
      </c>
      <c r="J1368" s="154">
        <v>45788</v>
      </c>
      <c r="K1368" s="153" t="s">
        <v>91</v>
      </c>
      <c r="L1368" s="153"/>
      <c r="M1368" s="153" t="s">
        <v>1111</v>
      </c>
      <c r="N1368" s="153" t="s">
        <v>49</v>
      </c>
      <c r="O1368" s="153" t="s">
        <v>1110</v>
      </c>
      <c r="P1368" s="153" t="s">
        <v>1360</v>
      </c>
      <c r="Q1368" s="153"/>
      <c r="R1368" s="153" t="s">
        <v>50</v>
      </c>
      <c r="S1368" s="153" t="s">
        <v>140</v>
      </c>
      <c r="T1368" s="153" t="s">
        <v>1363</v>
      </c>
      <c r="U1368" s="142"/>
      <c r="V1368" s="142"/>
      <c r="W1368" s="142"/>
      <c r="X1368" s="97" t="str">
        <f t="shared" si="231"/>
        <v>2023-034 - Dallas IH 45 Bridge Maintenanc</v>
      </c>
      <c r="Y1368" s="97" t="str">
        <f>IFERROR(VLOOKUP($D1368,PM!$A:$H,2,FALSE),"")</f>
        <v>Eric Giebelhaus</v>
      </c>
      <c r="Z1368" s="98">
        <f t="shared" si="232"/>
        <v>45788</v>
      </c>
      <c r="AA1368" s="98" t="str">
        <f t="shared" si="233"/>
        <v>Sunday</v>
      </c>
      <c r="AB1368" s="99" t="str">
        <f t="shared" si="234"/>
        <v>05/11/2025 11:45 PM</v>
      </c>
      <c r="AC1368" s="100">
        <f t="shared" si="235"/>
        <v>45789.602488425924</v>
      </c>
      <c r="AD1368" s="100" t="str">
        <f t="shared" si="236"/>
        <v>Approved On Time</v>
      </c>
      <c r="AE1368" s="101">
        <f t="shared" si="237"/>
        <v>6.5</v>
      </c>
      <c r="AF1368" s="124" t="str">
        <f t="shared" si="238"/>
        <v/>
      </c>
      <c r="AG1368" s="101" t="str">
        <f t="shared" si="239"/>
        <v>439 6017I - CO Rem Cure Blankets</v>
      </c>
      <c r="AH1368" s="101" t="str">
        <f t="shared" si="240"/>
        <v>240616 - Victor M. Arreola</v>
      </c>
      <c r="AI1368" s="102" t="str">
        <f t="shared" si="241"/>
        <v>Juan Reyes's Crew</v>
      </c>
    </row>
    <row r="1369" spans="1:35" ht="15.75" x14ac:dyDescent="0.25">
      <c r="A1369" s="153">
        <v>602553</v>
      </c>
      <c r="B1369" s="153" t="s">
        <v>1114</v>
      </c>
      <c r="C1369" s="153" t="s">
        <v>1115</v>
      </c>
      <c r="D1369" s="153" t="s">
        <v>138</v>
      </c>
      <c r="E1369" s="153" t="s">
        <v>139</v>
      </c>
      <c r="F1369" s="153" t="s">
        <v>1348</v>
      </c>
      <c r="G1369" s="153" t="s">
        <v>1349</v>
      </c>
      <c r="H1369" s="153" t="s">
        <v>558</v>
      </c>
      <c r="I1369" s="153">
        <v>3</v>
      </c>
      <c r="J1369" s="154">
        <v>45788</v>
      </c>
      <c r="K1369" s="153" t="s">
        <v>91</v>
      </c>
      <c r="L1369" s="153"/>
      <c r="M1369" s="153" t="s">
        <v>1111</v>
      </c>
      <c r="N1369" s="153" t="s">
        <v>49</v>
      </c>
      <c r="O1369" s="153" t="s">
        <v>1110</v>
      </c>
      <c r="P1369" s="153" t="s">
        <v>1364</v>
      </c>
      <c r="Q1369" s="153"/>
      <c r="R1369" s="153" t="s">
        <v>50</v>
      </c>
      <c r="S1369" s="153" t="s">
        <v>140</v>
      </c>
      <c r="T1369" s="153" t="s">
        <v>1365</v>
      </c>
      <c r="U1369" s="142"/>
      <c r="V1369" s="142"/>
      <c r="W1369" s="142"/>
      <c r="X1369" s="97" t="str">
        <f t="shared" si="231"/>
        <v>2023-034 - Dallas IH 45 Bridge Maintenanc</v>
      </c>
      <c r="Y1369" s="97" t="str">
        <f>IFERROR(VLOOKUP($D1369,PM!$A:$H,2,FALSE),"")</f>
        <v>Eric Giebelhaus</v>
      </c>
      <c r="Z1369" s="98">
        <f t="shared" si="232"/>
        <v>45788</v>
      </c>
      <c r="AA1369" s="98" t="str">
        <f t="shared" si="233"/>
        <v>Sunday</v>
      </c>
      <c r="AB1369" s="99" t="str">
        <f t="shared" si="234"/>
        <v>05/11/2025 11:46 PM</v>
      </c>
      <c r="AC1369" s="100">
        <f t="shared" si="235"/>
        <v>45789.602488425924</v>
      </c>
      <c r="AD1369" s="100" t="str">
        <f t="shared" si="236"/>
        <v>Approved On Time</v>
      </c>
      <c r="AE1369" s="101">
        <f t="shared" si="237"/>
        <v>3</v>
      </c>
      <c r="AF1369" s="124" t="str">
        <f t="shared" si="238"/>
        <v/>
      </c>
      <c r="AG1369" s="101" t="str">
        <f t="shared" si="239"/>
        <v>483 6021C - HYRDO Clean Tanks</v>
      </c>
      <c r="AH1369" s="101" t="str">
        <f t="shared" si="240"/>
        <v>240616 - Victor M. Arreola</v>
      </c>
      <c r="AI1369" s="102" t="str">
        <f t="shared" si="241"/>
        <v>Juan Reyes's Crew</v>
      </c>
    </row>
    <row r="1370" spans="1:35" ht="15.75" x14ac:dyDescent="0.25">
      <c r="A1370" s="153">
        <v>602554</v>
      </c>
      <c r="B1370" s="153" t="s">
        <v>1114</v>
      </c>
      <c r="C1370" s="153" t="s">
        <v>1115</v>
      </c>
      <c r="D1370" s="153" t="s">
        <v>138</v>
      </c>
      <c r="E1370" s="153" t="s">
        <v>139</v>
      </c>
      <c r="F1370" s="153" t="s">
        <v>1344</v>
      </c>
      <c r="G1370" s="153" t="s">
        <v>1345</v>
      </c>
      <c r="H1370" s="153" t="s">
        <v>558</v>
      </c>
      <c r="I1370" s="153">
        <v>3</v>
      </c>
      <c r="J1370" s="154">
        <v>45788</v>
      </c>
      <c r="K1370" s="153" t="s">
        <v>91</v>
      </c>
      <c r="L1370" s="153"/>
      <c r="M1370" s="153" t="s">
        <v>1111</v>
      </c>
      <c r="N1370" s="153" t="s">
        <v>49</v>
      </c>
      <c r="O1370" s="153" t="s">
        <v>1110</v>
      </c>
      <c r="P1370" s="153" t="s">
        <v>1364</v>
      </c>
      <c r="Q1370" s="153"/>
      <c r="R1370" s="153" t="s">
        <v>50</v>
      </c>
      <c r="S1370" s="153" t="s">
        <v>140</v>
      </c>
      <c r="T1370" s="153" t="s">
        <v>1366</v>
      </c>
      <c r="U1370" s="142"/>
      <c r="V1370" s="142"/>
      <c r="W1370" s="142"/>
      <c r="X1370" s="97" t="str">
        <f t="shared" si="231"/>
        <v>2023-034 - Dallas IH 45 Bridge Maintenanc</v>
      </c>
      <c r="Y1370" s="97" t="str">
        <f>IFERROR(VLOOKUP($D1370,PM!$A:$H,2,FALSE),"")</f>
        <v>Eric Giebelhaus</v>
      </c>
      <c r="Z1370" s="98">
        <f t="shared" si="232"/>
        <v>45788</v>
      </c>
      <c r="AA1370" s="98" t="str">
        <f t="shared" si="233"/>
        <v>Sunday</v>
      </c>
      <c r="AB1370" s="99" t="str">
        <f t="shared" si="234"/>
        <v>05/11/2025 11:46 PM</v>
      </c>
      <c r="AC1370" s="100">
        <f t="shared" si="235"/>
        <v>45789.602488425924</v>
      </c>
      <c r="AD1370" s="100" t="str">
        <f t="shared" si="236"/>
        <v>Approved On Time</v>
      </c>
      <c r="AE1370" s="101">
        <f t="shared" si="237"/>
        <v>3</v>
      </c>
      <c r="AF1370" s="124" t="str">
        <f t="shared" si="238"/>
        <v/>
      </c>
      <c r="AG1370" s="101" t="str">
        <f t="shared" si="239"/>
        <v>439 6017H - CO Clean After Pour</v>
      </c>
      <c r="AH1370" s="101" t="str">
        <f t="shared" si="240"/>
        <v>240616 - Victor M. Arreola</v>
      </c>
      <c r="AI1370" s="102" t="str">
        <f t="shared" si="241"/>
        <v>Juan Reyes's Crew</v>
      </c>
    </row>
    <row r="1371" spans="1:35" ht="15.75" x14ac:dyDescent="0.25">
      <c r="A1371" s="153">
        <v>604011</v>
      </c>
      <c r="B1371" s="153" t="s">
        <v>1114</v>
      </c>
      <c r="C1371" s="153" t="s">
        <v>1115</v>
      </c>
      <c r="D1371" s="153" t="s">
        <v>73</v>
      </c>
      <c r="E1371" s="153" t="s">
        <v>1009</v>
      </c>
      <c r="F1371" s="153" t="s">
        <v>624</v>
      </c>
      <c r="G1371" s="153" t="s">
        <v>625</v>
      </c>
      <c r="H1371" s="153" t="s">
        <v>558</v>
      </c>
      <c r="I1371" s="153">
        <v>5</v>
      </c>
      <c r="J1371" s="154">
        <v>45791</v>
      </c>
      <c r="K1371" s="153" t="s">
        <v>91</v>
      </c>
      <c r="L1371" s="153"/>
      <c r="M1371" s="153" t="s">
        <v>1111</v>
      </c>
      <c r="N1371" s="153" t="s">
        <v>49</v>
      </c>
      <c r="O1371" s="153" t="s">
        <v>1110</v>
      </c>
      <c r="P1371" s="153" t="s">
        <v>2629</v>
      </c>
      <c r="Q1371" s="153"/>
      <c r="R1371" s="153" t="s">
        <v>50</v>
      </c>
      <c r="S1371" s="153" t="s">
        <v>140</v>
      </c>
      <c r="T1371" s="153" t="s">
        <v>2890</v>
      </c>
      <c r="U1371" s="142"/>
      <c r="V1371" s="142"/>
      <c r="W1371" s="142"/>
      <c r="X1371" s="97" t="str">
        <f t="shared" si="231"/>
        <v>2023-032 - IH-345 BRIDGE REHABILITATION</v>
      </c>
      <c r="Y1371" s="97" t="str">
        <f>IFERROR(VLOOKUP($D1371,PM!$A:$H,2,FALSE),"")</f>
        <v>Eric Giebelhaus</v>
      </c>
      <c r="Z1371" s="98">
        <f t="shared" si="232"/>
        <v>45791</v>
      </c>
      <c r="AA1371" s="98" t="str">
        <f t="shared" si="233"/>
        <v>Wednesday</v>
      </c>
      <c r="AB1371" s="99" t="str">
        <f t="shared" si="234"/>
        <v>05/14/2025 6:26 PM</v>
      </c>
      <c r="AC1371" s="100">
        <f t="shared" si="235"/>
        <v>45792.524768518517</v>
      </c>
      <c r="AD1371" s="100" t="str">
        <f t="shared" si="236"/>
        <v>Approved On Time</v>
      </c>
      <c r="AE1371" s="101">
        <f t="shared" si="237"/>
        <v>5</v>
      </c>
      <c r="AF1371" s="124" t="str">
        <f t="shared" si="238"/>
        <v/>
      </c>
      <c r="AG1371" s="101" t="str">
        <f t="shared" si="239"/>
        <v>9000 100C - LD INOUT SHOW UP REPAIR LABOR</v>
      </c>
      <c r="AH1371" s="101" t="str">
        <f t="shared" si="240"/>
        <v>240616 - Victor M. Arreola</v>
      </c>
      <c r="AI1371" s="102" t="str">
        <f t="shared" si="241"/>
        <v>Juan Reyes's Crew</v>
      </c>
    </row>
    <row r="1372" spans="1:35" ht="15.75" x14ac:dyDescent="0.25">
      <c r="A1372" s="153">
        <v>604012</v>
      </c>
      <c r="B1372" s="153" t="s">
        <v>1114</v>
      </c>
      <c r="C1372" s="153" t="s">
        <v>1115</v>
      </c>
      <c r="D1372" s="153" t="s">
        <v>73</v>
      </c>
      <c r="E1372" s="153" t="s">
        <v>1009</v>
      </c>
      <c r="F1372" s="153" t="s">
        <v>1635</v>
      </c>
      <c r="G1372" s="153" t="s">
        <v>1636</v>
      </c>
      <c r="H1372" s="153" t="s">
        <v>558</v>
      </c>
      <c r="I1372" s="153">
        <v>2.5</v>
      </c>
      <c r="J1372" s="154">
        <v>45791</v>
      </c>
      <c r="K1372" s="153" t="s">
        <v>91</v>
      </c>
      <c r="L1372" s="153"/>
      <c r="M1372" s="153" t="s">
        <v>1111</v>
      </c>
      <c r="N1372" s="153" t="s">
        <v>49</v>
      </c>
      <c r="O1372" s="153" t="s">
        <v>1110</v>
      </c>
      <c r="P1372" s="153" t="s">
        <v>2632</v>
      </c>
      <c r="Q1372" s="153"/>
      <c r="R1372" s="153" t="s">
        <v>50</v>
      </c>
      <c r="S1372" s="153" t="s">
        <v>140</v>
      </c>
      <c r="T1372" s="153" t="s">
        <v>2891</v>
      </c>
      <c r="U1372" s="142"/>
      <c r="V1372" s="142"/>
      <c r="W1372" s="142"/>
      <c r="X1372" s="97" t="str">
        <f t="shared" si="231"/>
        <v>2023-032 - IH-345 BRIDGE REHABILITATION</v>
      </c>
      <c r="Y1372" s="97" t="str">
        <f>IFERROR(VLOOKUP($D1372,PM!$A:$H,2,FALSE),"")</f>
        <v>Eric Giebelhaus</v>
      </c>
      <c r="Z1372" s="98">
        <f t="shared" si="232"/>
        <v>45791</v>
      </c>
      <c r="AA1372" s="98" t="str">
        <f t="shared" si="233"/>
        <v>Wednesday</v>
      </c>
      <c r="AB1372" s="99" t="str">
        <f t="shared" si="234"/>
        <v>05/14/2025 6:27 PM</v>
      </c>
      <c r="AC1372" s="100">
        <f t="shared" si="235"/>
        <v>45792.524768518517</v>
      </c>
      <c r="AD1372" s="100" t="str">
        <f t="shared" si="236"/>
        <v>Approved On Time</v>
      </c>
      <c r="AE1372" s="101">
        <f t="shared" si="237"/>
        <v>2.5</v>
      </c>
      <c r="AF1372" s="124" t="str">
        <f t="shared" si="238"/>
        <v/>
      </c>
      <c r="AG1372" s="101" t="str">
        <f t="shared" si="239"/>
        <v>4106 6001H - PPO Conc Overlay Clean After P</v>
      </c>
      <c r="AH1372" s="101" t="str">
        <f t="shared" si="240"/>
        <v>240616 - Victor M. Arreola</v>
      </c>
      <c r="AI1372" s="102" t="str">
        <f t="shared" si="241"/>
        <v>Juan Reyes's Crew</v>
      </c>
    </row>
    <row r="1373" spans="1:35" ht="15.75" x14ac:dyDescent="0.25">
      <c r="A1373" s="153">
        <v>604013</v>
      </c>
      <c r="B1373" s="153" t="s">
        <v>1114</v>
      </c>
      <c r="C1373" s="153" t="s">
        <v>1115</v>
      </c>
      <c r="D1373" s="153" t="s">
        <v>73</v>
      </c>
      <c r="E1373" s="153" t="s">
        <v>1009</v>
      </c>
      <c r="F1373" s="153" t="s">
        <v>1186</v>
      </c>
      <c r="G1373" s="153" t="s">
        <v>1193</v>
      </c>
      <c r="H1373" s="153" t="s">
        <v>558</v>
      </c>
      <c r="I1373" s="153">
        <v>2.5</v>
      </c>
      <c r="J1373" s="154">
        <v>45791</v>
      </c>
      <c r="K1373" s="153" t="s">
        <v>91</v>
      </c>
      <c r="L1373" s="153"/>
      <c r="M1373" s="153" t="s">
        <v>1111</v>
      </c>
      <c r="N1373" s="153" t="s">
        <v>49</v>
      </c>
      <c r="O1373" s="153" t="s">
        <v>1110</v>
      </c>
      <c r="P1373" s="153" t="s">
        <v>2632</v>
      </c>
      <c r="Q1373" s="153"/>
      <c r="R1373" s="153" t="s">
        <v>50</v>
      </c>
      <c r="S1373" s="153" t="s">
        <v>140</v>
      </c>
      <c r="T1373" s="153" t="s">
        <v>2892</v>
      </c>
      <c r="U1373" s="142"/>
      <c r="V1373" s="142"/>
      <c r="W1373" s="142"/>
      <c r="X1373" s="97" t="str">
        <f t="shared" si="231"/>
        <v>2023-032 - IH-345 BRIDGE REHABILITATION</v>
      </c>
      <c r="Y1373" s="97" t="str">
        <f>IFERROR(VLOOKUP($D1373,PM!$A:$H,2,FALSE),"")</f>
        <v>Eric Giebelhaus</v>
      </c>
      <c r="Z1373" s="98">
        <f t="shared" si="232"/>
        <v>45791</v>
      </c>
      <c r="AA1373" s="98" t="str">
        <f t="shared" si="233"/>
        <v>Wednesday</v>
      </c>
      <c r="AB1373" s="99" t="str">
        <f t="shared" si="234"/>
        <v>05/14/2025 6:27 PM</v>
      </c>
      <c r="AC1373" s="100">
        <f t="shared" si="235"/>
        <v>45792.524768518517</v>
      </c>
      <c r="AD1373" s="100" t="str">
        <f t="shared" si="236"/>
        <v>Approved On Time</v>
      </c>
      <c r="AE1373" s="101">
        <f t="shared" si="237"/>
        <v>2.5</v>
      </c>
      <c r="AF1373" s="124" t="str">
        <f t="shared" si="238"/>
        <v/>
      </c>
      <c r="AG1373" s="101" t="str">
        <f t="shared" si="239"/>
        <v>4106 6001D - PPO Conc Overlay Prep for Over</v>
      </c>
      <c r="AH1373" s="101" t="str">
        <f t="shared" si="240"/>
        <v>240616 - Victor M. Arreola</v>
      </c>
      <c r="AI1373" s="102" t="str">
        <f t="shared" si="241"/>
        <v>Juan Reyes's Crew</v>
      </c>
    </row>
    <row r="1374" spans="1:35" ht="15.75" x14ac:dyDescent="0.25">
      <c r="A1374" s="153">
        <v>604512</v>
      </c>
      <c r="B1374" s="153" t="s">
        <v>1114</v>
      </c>
      <c r="C1374" s="153" t="s">
        <v>1115</v>
      </c>
      <c r="D1374" s="153" t="s">
        <v>73</v>
      </c>
      <c r="E1374" s="153" t="s">
        <v>1009</v>
      </c>
      <c r="F1374" s="153" t="s">
        <v>1635</v>
      </c>
      <c r="G1374" s="153" t="s">
        <v>1636</v>
      </c>
      <c r="H1374" s="153" t="s">
        <v>558</v>
      </c>
      <c r="I1374" s="153">
        <v>7</v>
      </c>
      <c r="J1374" s="154">
        <v>45792</v>
      </c>
      <c r="K1374" s="153" t="s">
        <v>91</v>
      </c>
      <c r="L1374" s="153"/>
      <c r="M1374" s="153" t="s">
        <v>1111</v>
      </c>
      <c r="N1374" s="153" t="s">
        <v>49</v>
      </c>
      <c r="O1374" s="153" t="s">
        <v>1110</v>
      </c>
      <c r="P1374" s="153" t="s">
        <v>3073</v>
      </c>
      <c r="Q1374" s="153"/>
      <c r="R1374" s="153" t="s">
        <v>50</v>
      </c>
      <c r="S1374" s="153" t="s">
        <v>140</v>
      </c>
      <c r="T1374" s="153" t="s">
        <v>3310</v>
      </c>
      <c r="U1374" s="142"/>
      <c r="V1374" s="142"/>
      <c r="W1374" s="142"/>
      <c r="X1374" s="97" t="str">
        <f t="shared" si="231"/>
        <v>2023-032 - IH-345 BRIDGE REHABILITATION</v>
      </c>
      <c r="Y1374" s="97" t="str">
        <f>IFERROR(VLOOKUP($D1374,PM!$A:$H,2,FALSE),"")</f>
        <v>Eric Giebelhaus</v>
      </c>
      <c r="Z1374" s="98">
        <f t="shared" si="232"/>
        <v>45792</v>
      </c>
      <c r="AA1374" s="98" t="str">
        <f t="shared" si="233"/>
        <v>Thursday</v>
      </c>
      <c r="AB1374" s="99" t="str">
        <f t="shared" si="234"/>
        <v>05/15/2025 7:41 PM</v>
      </c>
      <c r="AC1374" s="100">
        <f t="shared" si="235"/>
        <v>45793.534733796296</v>
      </c>
      <c r="AD1374" s="100" t="str">
        <f t="shared" si="236"/>
        <v>Approved On Time</v>
      </c>
      <c r="AE1374" s="101">
        <f t="shared" si="237"/>
        <v>7</v>
      </c>
      <c r="AF1374" s="124" t="str">
        <f t="shared" si="238"/>
        <v/>
      </c>
      <c r="AG1374" s="101" t="str">
        <f t="shared" si="239"/>
        <v>4106 6001H - PPO Conc Overlay Clean After P</v>
      </c>
      <c r="AH1374" s="101" t="str">
        <f t="shared" si="240"/>
        <v>240616 - Victor M. Arreola</v>
      </c>
      <c r="AI1374" s="102" t="str">
        <f t="shared" si="241"/>
        <v>Juan Reyes's Crew</v>
      </c>
    </row>
    <row r="1375" spans="1:35" ht="15.75" x14ac:dyDescent="0.25">
      <c r="A1375" s="153">
        <v>604513</v>
      </c>
      <c r="B1375" s="153" t="s">
        <v>1114</v>
      </c>
      <c r="C1375" s="153" t="s">
        <v>1115</v>
      </c>
      <c r="D1375" s="153" t="s">
        <v>73</v>
      </c>
      <c r="E1375" s="153" t="s">
        <v>1009</v>
      </c>
      <c r="F1375" s="153" t="s">
        <v>3070</v>
      </c>
      <c r="G1375" s="153" t="s">
        <v>3071</v>
      </c>
      <c r="H1375" s="153" t="s">
        <v>558</v>
      </c>
      <c r="I1375" s="153">
        <v>3</v>
      </c>
      <c r="J1375" s="154">
        <v>45792</v>
      </c>
      <c r="K1375" s="153" t="s">
        <v>91</v>
      </c>
      <c r="L1375" s="153"/>
      <c r="M1375" s="153" t="s">
        <v>1111</v>
      </c>
      <c r="N1375" s="153" t="s">
        <v>49</v>
      </c>
      <c r="O1375" s="153" t="s">
        <v>1110</v>
      </c>
      <c r="P1375" s="153" t="s">
        <v>3073</v>
      </c>
      <c r="Q1375" s="153"/>
      <c r="R1375" s="153" t="s">
        <v>50</v>
      </c>
      <c r="S1375" s="153" t="s">
        <v>140</v>
      </c>
      <c r="T1375" s="153" t="s">
        <v>3311</v>
      </c>
      <c r="U1375" s="142"/>
      <c r="V1375" s="142"/>
      <c r="W1375" s="142"/>
      <c r="X1375" s="97" t="str">
        <f t="shared" si="231"/>
        <v>2023-032 - IH-345 BRIDGE REHABILITATION</v>
      </c>
      <c r="Y1375" s="97" t="str">
        <f>IFERROR(VLOOKUP($D1375,PM!$A:$H,2,FALSE),"")</f>
        <v>Eric Giebelhaus</v>
      </c>
      <c r="Z1375" s="98">
        <f t="shared" si="232"/>
        <v>45792</v>
      </c>
      <c r="AA1375" s="98" t="str">
        <f t="shared" si="233"/>
        <v>Thursday</v>
      </c>
      <c r="AB1375" s="99" t="str">
        <f t="shared" si="234"/>
        <v>05/15/2025 7:41 PM</v>
      </c>
      <c r="AC1375" s="100">
        <f t="shared" si="235"/>
        <v>45793.534733796296</v>
      </c>
      <c r="AD1375" s="100" t="str">
        <f t="shared" si="236"/>
        <v>Approved On Time</v>
      </c>
      <c r="AE1375" s="101">
        <f t="shared" si="237"/>
        <v>3</v>
      </c>
      <c r="AF1375" s="124" t="str">
        <f t="shared" si="238"/>
        <v/>
      </c>
      <c r="AG1375" s="101" t="str">
        <f t="shared" si="239"/>
        <v>785 6011A - BJR SEJ Install Armor Joint an</v>
      </c>
      <c r="AH1375" s="101" t="str">
        <f t="shared" si="240"/>
        <v>240616 - Victor M. Arreola</v>
      </c>
      <c r="AI1375" s="102" t="str">
        <f t="shared" si="241"/>
        <v>Juan Reyes's Crew</v>
      </c>
    </row>
    <row r="1376" spans="1:35" ht="15.75" x14ac:dyDescent="0.25">
      <c r="A1376" s="153">
        <v>604008</v>
      </c>
      <c r="B1376" s="153" t="s">
        <v>1118</v>
      </c>
      <c r="C1376" s="153" t="s">
        <v>1119</v>
      </c>
      <c r="D1376" s="153" t="s">
        <v>73</v>
      </c>
      <c r="E1376" s="153" t="s">
        <v>1009</v>
      </c>
      <c r="F1376" s="153" t="s">
        <v>1186</v>
      </c>
      <c r="G1376" s="153" t="s">
        <v>1193</v>
      </c>
      <c r="H1376" s="153" t="s">
        <v>558</v>
      </c>
      <c r="I1376" s="153">
        <v>7</v>
      </c>
      <c r="J1376" s="154">
        <v>45791</v>
      </c>
      <c r="K1376" s="153" t="s">
        <v>91</v>
      </c>
      <c r="L1376" s="153"/>
      <c r="M1376" s="153" t="s">
        <v>1111</v>
      </c>
      <c r="N1376" s="153" t="s">
        <v>49</v>
      </c>
      <c r="O1376" s="153" t="s">
        <v>1110</v>
      </c>
      <c r="P1376" s="153" t="s">
        <v>2629</v>
      </c>
      <c r="Q1376" s="153"/>
      <c r="R1376" s="153" t="s">
        <v>50</v>
      </c>
      <c r="S1376" s="153" t="s">
        <v>140</v>
      </c>
      <c r="T1376" s="153" t="s">
        <v>2893</v>
      </c>
      <c r="U1376" s="142"/>
      <c r="V1376" s="142"/>
      <c r="W1376" s="142"/>
      <c r="X1376" s="97" t="str">
        <f t="shared" si="231"/>
        <v>2023-032 - IH-345 BRIDGE REHABILITATION</v>
      </c>
      <c r="Y1376" s="97" t="str">
        <f>IFERROR(VLOOKUP($D1376,PM!$A:$H,2,FALSE),"")</f>
        <v>Eric Giebelhaus</v>
      </c>
      <c r="Z1376" s="98">
        <f t="shared" si="232"/>
        <v>45791</v>
      </c>
      <c r="AA1376" s="98" t="str">
        <f t="shared" si="233"/>
        <v>Wednesday</v>
      </c>
      <c r="AB1376" s="99" t="str">
        <f t="shared" si="234"/>
        <v>05/14/2025 6:26 PM</v>
      </c>
      <c r="AC1376" s="100">
        <f t="shared" si="235"/>
        <v>45792.524768518517</v>
      </c>
      <c r="AD1376" s="100" t="str">
        <f t="shared" si="236"/>
        <v>Approved On Time</v>
      </c>
      <c r="AE1376" s="101">
        <f t="shared" si="237"/>
        <v>7</v>
      </c>
      <c r="AF1376" s="124" t="str">
        <f t="shared" si="238"/>
        <v/>
      </c>
      <c r="AG1376" s="101" t="str">
        <f t="shared" si="239"/>
        <v>4106 6001D - PPO Conc Overlay Prep for Over</v>
      </c>
      <c r="AH1376" s="101" t="str">
        <f t="shared" si="240"/>
        <v>240084 - Juvenal Sanchez</v>
      </c>
      <c r="AI1376" s="102" t="str">
        <f t="shared" si="241"/>
        <v>Juan Reyes's Crew</v>
      </c>
    </row>
    <row r="1377" spans="1:35" ht="15.75" x14ac:dyDescent="0.25">
      <c r="A1377" s="153">
        <v>604009</v>
      </c>
      <c r="B1377" s="153" t="s">
        <v>1118</v>
      </c>
      <c r="C1377" s="153" t="s">
        <v>1119</v>
      </c>
      <c r="D1377" s="153" t="s">
        <v>73</v>
      </c>
      <c r="E1377" s="153" t="s">
        <v>1009</v>
      </c>
      <c r="F1377" s="153" t="s">
        <v>1635</v>
      </c>
      <c r="G1377" s="153" t="s">
        <v>1636</v>
      </c>
      <c r="H1377" s="153" t="s">
        <v>558</v>
      </c>
      <c r="I1377" s="153">
        <v>3</v>
      </c>
      <c r="J1377" s="154">
        <v>45791</v>
      </c>
      <c r="K1377" s="153" t="s">
        <v>91</v>
      </c>
      <c r="L1377" s="153"/>
      <c r="M1377" s="153" t="s">
        <v>1111</v>
      </c>
      <c r="N1377" s="153" t="s">
        <v>49</v>
      </c>
      <c r="O1377" s="153" t="s">
        <v>1110</v>
      </c>
      <c r="P1377" s="153" t="s">
        <v>2629</v>
      </c>
      <c r="Q1377" s="153"/>
      <c r="R1377" s="153" t="s">
        <v>50</v>
      </c>
      <c r="S1377" s="153" t="s">
        <v>140</v>
      </c>
      <c r="T1377" s="153" t="s">
        <v>2894</v>
      </c>
      <c r="U1377" s="142"/>
      <c r="V1377" s="142"/>
      <c r="W1377" s="142"/>
      <c r="X1377" s="97" t="str">
        <f t="shared" si="231"/>
        <v>2023-032 - IH-345 BRIDGE REHABILITATION</v>
      </c>
      <c r="Y1377" s="97" t="str">
        <f>IFERROR(VLOOKUP($D1377,PM!$A:$H,2,FALSE),"")</f>
        <v>Eric Giebelhaus</v>
      </c>
      <c r="Z1377" s="98">
        <f t="shared" si="232"/>
        <v>45791</v>
      </c>
      <c r="AA1377" s="98" t="str">
        <f t="shared" si="233"/>
        <v>Wednesday</v>
      </c>
      <c r="AB1377" s="99" t="str">
        <f t="shared" si="234"/>
        <v>05/14/2025 6:26 PM</v>
      </c>
      <c r="AC1377" s="100">
        <f t="shared" si="235"/>
        <v>45792.524768518517</v>
      </c>
      <c r="AD1377" s="100" t="str">
        <f t="shared" si="236"/>
        <v>Approved On Time</v>
      </c>
      <c r="AE1377" s="101">
        <f t="shared" si="237"/>
        <v>3</v>
      </c>
      <c r="AF1377" s="124" t="str">
        <f t="shared" si="238"/>
        <v/>
      </c>
      <c r="AG1377" s="101" t="str">
        <f t="shared" si="239"/>
        <v>4106 6001H - PPO Conc Overlay Clean After P</v>
      </c>
      <c r="AH1377" s="101" t="str">
        <f t="shared" si="240"/>
        <v>240084 - Juvenal Sanchez</v>
      </c>
      <c r="AI1377" s="102" t="str">
        <f t="shared" si="241"/>
        <v>Juan Reyes's Crew</v>
      </c>
    </row>
    <row r="1378" spans="1:35" ht="15.75" x14ac:dyDescent="0.25">
      <c r="A1378" s="153">
        <v>604514</v>
      </c>
      <c r="B1378" s="153" t="s">
        <v>1118</v>
      </c>
      <c r="C1378" s="153" t="s">
        <v>1119</v>
      </c>
      <c r="D1378" s="153" t="s">
        <v>73</v>
      </c>
      <c r="E1378" s="153" t="s">
        <v>1009</v>
      </c>
      <c r="F1378" s="153" t="s">
        <v>1635</v>
      </c>
      <c r="G1378" s="153" t="s">
        <v>1636</v>
      </c>
      <c r="H1378" s="153" t="s">
        <v>558</v>
      </c>
      <c r="I1378" s="153">
        <v>7</v>
      </c>
      <c r="J1378" s="154">
        <v>45792</v>
      </c>
      <c r="K1378" s="153" t="s">
        <v>91</v>
      </c>
      <c r="L1378" s="153"/>
      <c r="M1378" s="153" t="s">
        <v>1111</v>
      </c>
      <c r="N1378" s="153" t="s">
        <v>49</v>
      </c>
      <c r="O1378" s="153" t="s">
        <v>1110</v>
      </c>
      <c r="P1378" s="153" t="s">
        <v>3073</v>
      </c>
      <c r="Q1378" s="153"/>
      <c r="R1378" s="153" t="s">
        <v>50</v>
      </c>
      <c r="S1378" s="153" t="s">
        <v>140</v>
      </c>
      <c r="T1378" s="153" t="s">
        <v>3304</v>
      </c>
      <c r="U1378" s="142"/>
      <c r="V1378" s="142"/>
      <c r="W1378" s="142"/>
      <c r="X1378" s="97" t="str">
        <f t="shared" si="231"/>
        <v>2023-032 - IH-345 BRIDGE REHABILITATION</v>
      </c>
      <c r="Y1378" s="97" t="str">
        <f>IFERROR(VLOOKUP($D1378,PM!$A:$H,2,FALSE),"")</f>
        <v>Eric Giebelhaus</v>
      </c>
      <c r="Z1378" s="98">
        <f t="shared" si="232"/>
        <v>45792</v>
      </c>
      <c r="AA1378" s="98" t="str">
        <f t="shared" si="233"/>
        <v>Thursday</v>
      </c>
      <c r="AB1378" s="99" t="str">
        <f t="shared" si="234"/>
        <v>05/15/2025 7:41 PM</v>
      </c>
      <c r="AC1378" s="100">
        <f t="shared" si="235"/>
        <v>45793.534733796296</v>
      </c>
      <c r="AD1378" s="100" t="str">
        <f t="shared" si="236"/>
        <v>Approved On Time</v>
      </c>
      <c r="AE1378" s="101">
        <f t="shared" si="237"/>
        <v>7</v>
      </c>
      <c r="AF1378" s="124" t="str">
        <f t="shared" si="238"/>
        <v/>
      </c>
      <c r="AG1378" s="101" t="str">
        <f t="shared" si="239"/>
        <v>4106 6001H - PPO Conc Overlay Clean After P</v>
      </c>
      <c r="AH1378" s="101" t="str">
        <f t="shared" si="240"/>
        <v>240084 - Juvenal Sanchez</v>
      </c>
      <c r="AI1378" s="102" t="str">
        <f t="shared" si="241"/>
        <v>Juan Reyes's Crew</v>
      </c>
    </row>
    <row r="1379" spans="1:35" ht="15.75" x14ac:dyDescent="0.25">
      <c r="A1379" s="153">
        <v>604515</v>
      </c>
      <c r="B1379" s="153" t="s">
        <v>1118</v>
      </c>
      <c r="C1379" s="153" t="s">
        <v>1119</v>
      </c>
      <c r="D1379" s="153" t="s">
        <v>73</v>
      </c>
      <c r="E1379" s="153" t="s">
        <v>1009</v>
      </c>
      <c r="F1379" s="153" t="s">
        <v>3070</v>
      </c>
      <c r="G1379" s="153" t="s">
        <v>3071</v>
      </c>
      <c r="H1379" s="153" t="s">
        <v>558</v>
      </c>
      <c r="I1379" s="153">
        <v>3</v>
      </c>
      <c r="J1379" s="154">
        <v>45792</v>
      </c>
      <c r="K1379" s="153" t="s">
        <v>91</v>
      </c>
      <c r="L1379" s="153"/>
      <c r="M1379" s="153" t="s">
        <v>1111</v>
      </c>
      <c r="N1379" s="153" t="s">
        <v>49</v>
      </c>
      <c r="O1379" s="153" t="s">
        <v>1110</v>
      </c>
      <c r="P1379" s="153" t="s">
        <v>3073</v>
      </c>
      <c r="Q1379" s="153"/>
      <c r="R1379" s="153" t="s">
        <v>50</v>
      </c>
      <c r="S1379" s="153" t="s">
        <v>140</v>
      </c>
      <c r="T1379" s="153" t="s">
        <v>3305</v>
      </c>
      <c r="U1379" s="142"/>
      <c r="V1379" s="142"/>
      <c r="W1379" s="142"/>
      <c r="X1379" s="97" t="str">
        <f t="shared" si="231"/>
        <v>2023-032 - IH-345 BRIDGE REHABILITATION</v>
      </c>
      <c r="Y1379" s="97" t="str">
        <f>IFERROR(VLOOKUP($D1379,PM!$A:$H,2,FALSE),"")</f>
        <v>Eric Giebelhaus</v>
      </c>
      <c r="Z1379" s="98">
        <f t="shared" si="232"/>
        <v>45792</v>
      </c>
      <c r="AA1379" s="98" t="str">
        <f t="shared" si="233"/>
        <v>Thursday</v>
      </c>
      <c r="AB1379" s="99" t="str">
        <f t="shared" si="234"/>
        <v>05/15/2025 7:41 PM</v>
      </c>
      <c r="AC1379" s="100">
        <f t="shared" si="235"/>
        <v>45793.534733796296</v>
      </c>
      <c r="AD1379" s="100" t="str">
        <f t="shared" si="236"/>
        <v>Approved On Time</v>
      </c>
      <c r="AE1379" s="101">
        <f t="shared" si="237"/>
        <v>3</v>
      </c>
      <c r="AF1379" s="124" t="str">
        <f t="shared" si="238"/>
        <v/>
      </c>
      <c r="AG1379" s="101" t="str">
        <f t="shared" si="239"/>
        <v>785 6011A - BJR SEJ Install Armor Joint an</v>
      </c>
      <c r="AH1379" s="101" t="str">
        <f t="shared" si="240"/>
        <v>240084 - Juvenal Sanchez</v>
      </c>
      <c r="AI1379" s="102" t="str">
        <f t="shared" si="241"/>
        <v>Juan Reyes's Crew</v>
      </c>
    </row>
    <row r="1380" spans="1:35" ht="15.75" x14ac:dyDescent="0.25">
      <c r="A1380" s="153">
        <v>603625</v>
      </c>
      <c r="B1380" s="153" t="s">
        <v>1118</v>
      </c>
      <c r="C1380" s="153" t="s">
        <v>1119</v>
      </c>
      <c r="D1380" s="153" t="s">
        <v>73</v>
      </c>
      <c r="E1380" s="153" t="s">
        <v>1009</v>
      </c>
      <c r="F1380" s="153" t="s">
        <v>1186</v>
      </c>
      <c r="G1380" s="153" t="s">
        <v>1193</v>
      </c>
      <c r="H1380" s="153" t="s">
        <v>558</v>
      </c>
      <c r="I1380" s="153">
        <v>8.5</v>
      </c>
      <c r="J1380" s="154">
        <v>45790</v>
      </c>
      <c r="K1380" s="153" t="s">
        <v>91</v>
      </c>
      <c r="L1380" s="153"/>
      <c r="M1380" s="153" t="s">
        <v>1111</v>
      </c>
      <c r="N1380" s="153" t="s">
        <v>49</v>
      </c>
      <c r="O1380" s="153" t="s">
        <v>1110</v>
      </c>
      <c r="P1380" s="153" t="s">
        <v>1998</v>
      </c>
      <c r="Q1380" s="153"/>
      <c r="R1380" s="153" t="s">
        <v>50</v>
      </c>
      <c r="S1380" s="153" t="s">
        <v>140</v>
      </c>
      <c r="T1380" s="153" t="s">
        <v>2280</v>
      </c>
      <c r="U1380" s="142"/>
      <c r="V1380" s="142"/>
      <c r="W1380" s="142"/>
      <c r="X1380" s="97" t="str">
        <f t="shared" si="231"/>
        <v>2023-032 - IH-345 BRIDGE REHABILITATION</v>
      </c>
      <c r="Y1380" s="97" t="str">
        <f>IFERROR(VLOOKUP($D1380,PM!$A:$H,2,FALSE),"")</f>
        <v>Eric Giebelhaus</v>
      </c>
      <c r="Z1380" s="98">
        <f t="shared" si="232"/>
        <v>45790</v>
      </c>
      <c r="AA1380" s="98" t="str">
        <f t="shared" si="233"/>
        <v>Tuesday</v>
      </c>
      <c r="AB1380" s="99" t="str">
        <f t="shared" si="234"/>
        <v>05/13/2025 8:23 PM</v>
      </c>
      <c r="AC1380" s="100">
        <f t="shared" si="235"/>
        <v>45791.536365740743</v>
      </c>
      <c r="AD1380" s="100" t="str">
        <f t="shared" si="236"/>
        <v>Approved On Time</v>
      </c>
      <c r="AE1380" s="101">
        <f t="shared" si="237"/>
        <v>8.5</v>
      </c>
      <c r="AF1380" s="124" t="str">
        <f t="shared" si="238"/>
        <v/>
      </c>
      <c r="AG1380" s="101" t="str">
        <f t="shared" si="239"/>
        <v>4106 6001D - PPO Conc Overlay Prep for Over</v>
      </c>
      <c r="AH1380" s="101" t="str">
        <f t="shared" si="240"/>
        <v>240084 - Juvenal Sanchez</v>
      </c>
      <c r="AI1380" s="102" t="str">
        <f t="shared" si="241"/>
        <v>Juan Reyes's Crew</v>
      </c>
    </row>
    <row r="1381" spans="1:35" ht="15.75" x14ac:dyDescent="0.25">
      <c r="A1381" s="153">
        <v>603626</v>
      </c>
      <c r="B1381" s="153" t="s">
        <v>1118</v>
      </c>
      <c r="C1381" s="153" t="s">
        <v>1119</v>
      </c>
      <c r="D1381" s="153" t="s">
        <v>73</v>
      </c>
      <c r="E1381" s="153" t="s">
        <v>1009</v>
      </c>
      <c r="F1381" s="153" t="s">
        <v>1635</v>
      </c>
      <c r="G1381" s="153" t="s">
        <v>1636</v>
      </c>
      <c r="H1381" s="153" t="s">
        <v>558</v>
      </c>
      <c r="I1381" s="153">
        <v>2</v>
      </c>
      <c r="J1381" s="154">
        <v>45790</v>
      </c>
      <c r="K1381" s="153" t="s">
        <v>91</v>
      </c>
      <c r="L1381" s="153"/>
      <c r="M1381" s="153" t="s">
        <v>1111</v>
      </c>
      <c r="N1381" s="153" t="s">
        <v>49</v>
      </c>
      <c r="O1381" s="153" t="s">
        <v>1110</v>
      </c>
      <c r="P1381" s="153" t="s">
        <v>1999</v>
      </c>
      <c r="Q1381" s="153"/>
      <c r="R1381" s="153" t="s">
        <v>50</v>
      </c>
      <c r="S1381" s="153" t="s">
        <v>140</v>
      </c>
      <c r="T1381" s="153" t="s">
        <v>2281</v>
      </c>
      <c r="U1381" s="142"/>
      <c r="V1381" s="142"/>
      <c r="W1381" s="142"/>
      <c r="X1381" s="97" t="str">
        <f t="shared" si="231"/>
        <v>2023-032 - IH-345 BRIDGE REHABILITATION</v>
      </c>
      <c r="Y1381" s="97" t="str">
        <f>IFERROR(VLOOKUP($D1381,PM!$A:$H,2,FALSE),"")</f>
        <v>Eric Giebelhaus</v>
      </c>
      <c r="Z1381" s="98">
        <f t="shared" si="232"/>
        <v>45790</v>
      </c>
      <c r="AA1381" s="98" t="str">
        <f t="shared" si="233"/>
        <v>Tuesday</v>
      </c>
      <c r="AB1381" s="99" t="str">
        <f t="shared" si="234"/>
        <v>05/13/2025 8:24 PM</v>
      </c>
      <c r="AC1381" s="100">
        <f t="shared" si="235"/>
        <v>45791.536365740743</v>
      </c>
      <c r="AD1381" s="100" t="str">
        <f t="shared" si="236"/>
        <v>Approved On Time</v>
      </c>
      <c r="AE1381" s="101">
        <f t="shared" si="237"/>
        <v>2</v>
      </c>
      <c r="AF1381" s="124" t="str">
        <f t="shared" si="238"/>
        <v/>
      </c>
      <c r="AG1381" s="101" t="str">
        <f t="shared" si="239"/>
        <v>4106 6001H - PPO Conc Overlay Clean After P</v>
      </c>
      <c r="AH1381" s="101" t="str">
        <f t="shared" si="240"/>
        <v>240084 - Juvenal Sanchez</v>
      </c>
      <c r="AI1381" s="102" t="str">
        <f t="shared" si="241"/>
        <v>Juan Reyes's Crew</v>
      </c>
    </row>
    <row r="1382" spans="1:35" ht="15.75" x14ac:dyDescent="0.25">
      <c r="A1382" s="153">
        <v>602541</v>
      </c>
      <c r="B1382" s="153" t="s">
        <v>1120</v>
      </c>
      <c r="C1382" s="153" t="s">
        <v>1121</v>
      </c>
      <c r="D1382" s="153" t="s">
        <v>138</v>
      </c>
      <c r="E1382" s="153" t="s">
        <v>139</v>
      </c>
      <c r="F1382" s="153" t="s">
        <v>1351</v>
      </c>
      <c r="G1382" s="153" t="s">
        <v>1352</v>
      </c>
      <c r="H1382" s="153" t="s">
        <v>558</v>
      </c>
      <c r="I1382" s="153">
        <v>6</v>
      </c>
      <c r="J1382" s="154">
        <v>45788</v>
      </c>
      <c r="K1382" s="153" t="s">
        <v>91</v>
      </c>
      <c r="L1382" s="153"/>
      <c r="M1382" s="153" t="s">
        <v>1111</v>
      </c>
      <c r="N1382" s="153" t="s">
        <v>49</v>
      </c>
      <c r="O1382" s="153" t="s">
        <v>1110</v>
      </c>
      <c r="P1382" s="153" t="s">
        <v>1353</v>
      </c>
      <c r="Q1382" s="153"/>
      <c r="R1382" s="153" t="s">
        <v>50</v>
      </c>
      <c r="S1382" s="153" t="s">
        <v>140</v>
      </c>
      <c r="T1382" s="153" t="s">
        <v>1354</v>
      </c>
      <c r="U1382" s="142"/>
      <c r="V1382" s="142"/>
      <c r="W1382" s="142"/>
      <c r="X1382" s="97" t="str">
        <f t="shared" si="231"/>
        <v>2023-034 - Dallas IH 45 Bridge Maintenanc</v>
      </c>
      <c r="Y1382" s="97" t="str">
        <f>IFERROR(VLOOKUP($D1382,PM!$A:$H,2,FALSE),"")</f>
        <v>Eric Giebelhaus</v>
      </c>
      <c r="Z1382" s="98">
        <f t="shared" si="232"/>
        <v>45788</v>
      </c>
      <c r="AA1382" s="98" t="str">
        <f t="shared" si="233"/>
        <v>Sunday</v>
      </c>
      <c r="AB1382" s="99" t="str">
        <f t="shared" si="234"/>
        <v>05/11/2025 11:43 PM</v>
      </c>
      <c r="AC1382" s="100">
        <f t="shared" si="235"/>
        <v>45789.602488425924</v>
      </c>
      <c r="AD1382" s="100" t="str">
        <f t="shared" si="236"/>
        <v>Approved On Time</v>
      </c>
      <c r="AE1382" s="101">
        <f t="shared" si="237"/>
        <v>6</v>
      </c>
      <c r="AF1382" s="124" t="str">
        <f t="shared" si="238"/>
        <v/>
      </c>
      <c r="AG1382" s="101" t="str">
        <f t="shared" si="239"/>
        <v>439 6017I - CO Rem Cure Blankets</v>
      </c>
      <c r="AH1382" s="101" t="str">
        <f t="shared" si="240"/>
        <v>240825 - Jilber Estrada Lopez</v>
      </c>
      <c r="AI1382" s="102" t="str">
        <f t="shared" si="241"/>
        <v>Juan Reyes's Crew</v>
      </c>
    </row>
    <row r="1383" spans="1:35" ht="15.75" x14ac:dyDescent="0.25">
      <c r="A1383" s="153">
        <v>602542</v>
      </c>
      <c r="B1383" s="153" t="s">
        <v>1120</v>
      </c>
      <c r="C1383" s="153" t="s">
        <v>1121</v>
      </c>
      <c r="D1383" s="153" t="s">
        <v>138</v>
      </c>
      <c r="E1383" s="153" t="s">
        <v>139</v>
      </c>
      <c r="F1383" s="153" t="s">
        <v>1348</v>
      </c>
      <c r="G1383" s="153" t="s">
        <v>1349</v>
      </c>
      <c r="H1383" s="153" t="s">
        <v>558</v>
      </c>
      <c r="I1383" s="153">
        <v>6.5</v>
      </c>
      <c r="J1383" s="154">
        <v>45788</v>
      </c>
      <c r="K1383" s="153" t="s">
        <v>91</v>
      </c>
      <c r="L1383" s="153"/>
      <c r="M1383" s="153" t="s">
        <v>1111</v>
      </c>
      <c r="N1383" s="153" t="s">
        <v>49</v>
      </c>
      <c r="O1383" s="153" t="s">
        <v>1110</v>
      </c>
      <c r="P1383" s="153" t="s">
        <v>1353</v>
      </c>
      <c r="Q1383" s="153"/>
      <c r="R1383" s="153" t="s">
        <v>50</v>
      </c>
      <c r="S1383" s="153" t="s">
        <v>140</v>
      </c>
      <c r="T1383" s="153" t="s">
        <v>1355</v>
      </c>
      <c r="U1383" s="142"/>
      <c r="V1383" s="142"/>
      <c r="W1383" s="142"/>
      <c r="X1383" s="97" t="str">
        <f t="shared" si="231"/>
        <v>2023-034 - Dallas IH 45 Bridge Maintenanc</v>
      </c>
      <c r="Y1383" s="97" t="str">
        <f>IFERROR(VLOOKUP($D1383,PM!$A:$H,2,FALSE),"")</f>
        <v>Eric Giebelhaus</v>
      </c>
      <c r="Z1383" s="98">
        <f t="shared" si="232"/>
        <v>45788</v>
      </c>
      <c r="AA1383" s="98" t="str">
        <f t="shared" si="233"/>
        <v>Sunday</v>
      </c>
      <c r="AB1383" s="99" t="str">
        <f t="shared" si="234"/>
        <v>05/11/2025 11:43 PM</v>
      </c>
      <c r="AC1383" s="100">
        <f t="shared" si="235"/>
        <v>45789.602488425924</v>
      </c>
      <c r="AD1383" s="100" t="str">
        <f t="shared" si="236"/>
        <v>Approved On Time</v>
      </c>
      <c r="AE1383" s="101">
        <f t="shared" si="237"/>
        <v>6.5</v>
      </c>
      <c r="AF1383" s="124" t="str">
        <f t="shared" si="238"/>
        <v/>
      </c>
      <c r="AG1383" s="101" t="str">
        <f t="shared" si="239"/>
        <v>483 6021C - HYRDO Clean Tanks</v>
      </c>
      <c r="AH1383" s="101" t="str">
        <f t="shared" si="240"/>
        <v>240825 - Jilber Estrada Lopez</v>
      </c>
      <c r="AI1383" s="102" t="str">
        <f t="shared" si="241"/>
        <v>Juan Reyes's Crew</v>
      </c>
    </row>
    <row r="1384" spans="1:35" ht="15.75" x14ac:dyDescent="0.25">
      <c r="A1384" s="153">
        <v>604015</v>
      </c>
      <c r="B1384" s="153" t="s">
        <v>843</v>
      </c>
      <c r="C1384" s="153" t="s">
        <v>844</v>
      </c>
      <c r="D1384" s="153" t="s">
        <v>73</v>
      </c>
      <c r="E1384" s="153" t="s">
        <v>1009</v>
      </c>
      <c r="F1384" s="153" t="s">
        <v>1186</v>
      </c>
      <c r="G1384" s="153" t="s">
        <v>1193</v>
      </c>
      <c r="H1384" s="153" t="s">
        <v>558</v>
      </c>
      <c r="I1384" s="153">
        <v>5</v>
      </c>
      <c r="J1384" s="154">
        <v>45791</v>
      </c>
      <c r="K1384" s="153" t="s">
        <v>91</v>
      </c>
      <c r="L1384" s="153"/>
      <c r="M1384" s="153" t="s">
        <v>1111</v>
      </c>
      <c r="N1384" s="153" t="s">
        <v>49</v>
      </c>
      <c r="O1384" s="153" t="s">
        <v>1110</v>
      </c>
      <c r="P1384" s="153" t="s">
        <v>2631</v>
      </c>
      <c r="Q1384" s="153"/>
      <c r="R1384" s="153" t="s">
        <v>50</v>
      </c>
      <c r="S1384" s="153" t="s">
        <v>140</v>
      </c>
      <c r="T1384" s="153" t="s">
        <v>2887</v>
      </c>
      <c r="U1384" s="142"/>
      <c r="V1384" s="142"/>
      <c r="W1384" s="142"/>
      <c r="X1384" s="97" t="str">
        <f t="shared" si="231"/>
        <v>2023-032 - IH-345 BRIDGE REHABILITATION</v>
      </c>
      <c r="Y1384" s="97" t="str">
        <f>IFERROR(VLOOKUP($D1384,PM!$A:$H,2,FALSE),"")</f>
        <v>Eric Giebelhaus</v>
      </c>
      <c r="Z1384" s="98">
        <f t="shared" si="232"/>
        <v>45791</v>
      </c>
      <c r="AA1384" s="98" t="str">
        <f t="shared" si="233"/>
        <v>Wednesday</v>
      </c>
      <c r="AB1384" s="99" t="str">
        <f t="shared" si="234"/>
        <v>05/14/2025 6:30 PM</v>
      </c>
      <c r="AC1384" s="100">
        <f t="shared" si="235"/>
        <v>45792.524768518517</v>
      </c>
      <c r="AD1384" s="100" t="str">
        <f t="shared" si="236"/>
        <v>Approved On Time</v>
      </c>
      <c r="AE1384" s="101">
        <f t="shared" si="237"/>
        <v>5</v>
      </c>
      <c r="AF1384" s="124" t="str">
        <f t="shared" si="238"/>
        <v/>
      </c>
      <c r="AG1384" s="101" t="str">
        <f t="shared" si="239"/>
        <v>4106 6001D - PPO Conc Overlay Prep for Over</v>
      </c>
      <c r="AH1384" s="101" t="str">
        <f t="shared" si="240"/>
        <v>240044 - Floriberto Govea</v>
      </c>
      <c r="AI1384" s="102" t="str">
        <f t="shared" si="241"/>
        <v>Juan Reyes's Crew</v>
      </c>
    </row>
    <row r="1385" spans="1:35" ht="15.75" x14ac:dyDescent="0.25">
      <c r="A1385" s="153">
        <v>603577</v>
      </c>
      <c r="B1385" s="153" t="s">
        <v>843</v>
      </c>
      <c r="C1385" s="153" t="s">
        <v>844</v>
      </c>
      <c r="D1385" s="153" t="s">
        <v>73</v>
      </c>
      <c r="E1385" s="153" t="s">
        <v>1009</v>
      </c>
      <c r="F1385" s="153" t="s">
        <v>1186</v>
      </c>
      <c r="G1385" s="153" t="s">
        <v>1193</v>
      </c>
      <c r="H1385" s="153" t="s">
        <v>558</v>
      </c>
      <c r="I1385" s="153">
        <v>5</v>
      </c>
      <c r="J1385" s="154">
        <v>45790</v>
      </c>
      <c r="K1385" s="153" t="s">
        <v>91</v>
      </c>
      <c r="L1385" s="153"/>
      <c r="M1385" s="153" t="s">
        <v>966</v>
      </c>
      <c r="N1385" s="153" t="s">
        <v>49</v>
      </c>
      <c r="O1385" s="153" t="s">
        <v>967</v>
      </c>
      <c r="P1385" s="153" t="s">
        <v>1932</v>
      </c>
      <c r="Q1385" s="153"/>
      <c r="R1385" s="153" t="s">
        <v>50</v>
      </c>
      <c r="S1385" s="153" t="s">
        <v>140</v>
      </c>
      <c r="T1385" s="153" t="s">
        <v>2273</v>
      </c>
      <c r="U1385" s="142"/>
      <c r="V1385" s="142"/>
      <c r="W1385" s="142"/>
      <c r="X1385" s="97" t="str">
        <f t="shared" si="231"/>
        <v>2023-032 - IH-345 BRIDGE REHABILITATION</v>
      </c>
      <c r="Y1385" s="97" t="str">
        <f>IFERROR(VLOOKUP($D1385,PM!$A:$H,2,FALSE),"")</f>
        <v>Eric Giebelhaus</v>
      </c>
      <c r="Z1385" s="98">
        <f t="shared" si="232"/>
        <v>45790</v>
      </c>
      <c r="AA1385" s="98" t="str">
        <f t="shared" si="233"/>
        <v>Tuesday</v>
      </c>
      <c r="AB1385" s="99" t="str">
        <f t="shared" si="234"/>
        <v>05/13/2025 8:06 PM</v>
      </c>
      <c r="AC1385" s="100">
        <f t="shared" si="235"/>
        <v>45791.536493055559</v>
      </c>
      <c r="AD1385" s="100" t="str">
        <f t="shared" si="236"/>
        <v>Approved On Time</v>
      </c>
      <c r="AE1385" s="101">
        <f t="shared" si="237"/>
        <v>5</v>
      </c>
      <c r="AF1385" s="124" t="str">
        <f t="shared" si="238"/>
        <v/>
      </c>
      <c r="AG1385" s="101" t="str">
        <f t="shared" si="239"/>
        <v>4106 6001D - PPO Conc Overlay Prep for Over</v>
      </c>
      <c r="AH1385" s="101" t="str">
        <f t="shared" si="240"/>
        <v>240044 - Floriberto Govea</v>
      </c>
      <c r="AI1385" s="102" t="str">
        <f t="shared" si="241"/>
        <v>Hector Claudio's Crew</v>
      </c>
    </row>
    <row r="1386" spans="1:35" ht="15.75" x14ac:dyDescent="0.25">
      <c r="A1386" s="153">
        <v>604132</v>
      </c>
      <c r="B1386" s="153" t="s">
        <v>1028</v>
      </c>
      <c r="C1386" s="153" t="s">
        <v>1029</v>
      </c>
      <c r="D1386" s="153" t="s">
        <v>73</v>
      </c>
      <c r="E1386" s="153" t="s">
        <v>1009</v>
      </c>
      <c r="F1386" s="153" t="s">
        <v>2622</v>
      </c>
      <c r="G1386" s="153" t="s">
        <v>2623</v>
      </c>
      <c r="H1386" s="153" t="s">
        <v>558</v>
      </c>
      <c r="I1386" s="153">
        <v>5</v>
      </c>
      <c r="J1386" s="154">
        <v>45791</v>
      </c>
      <c r="K1386" s="153" t="s">
        <v>91</v>
      </c>
      <c r="L1386" s="153"/>
      <c r="M1386" s="153" t="s">
        <v>966</v>
      </c>
      <c r="N1386" s="153" t="s">
        <v>49</v>
      </c>
      <c r="O1386" s="153" t="s">
        <v>967</v>
      </c>
      <c r="P1386" s="153" t="s">
        <v>2624</v>
      </c>
      <c r="Q1386" s="153"/>
      <c r="R1386" s="153" t="s">
        <v>50</v>
      </c>
      <c r="S1386" s="153" t="s">
        <v>140</v>
      </c>
      <c r="T1386" s="153" t="s">
        <v>2880</v>
      </c>
      <c r="U1386" s="142"/>
      <c r="V1386" s="142"/>
      <c r="W1386" s="142"/>
      <c r="X1386" s="97" t="str">
        <f t="shared" si="231"/>
        <v>2023-032 - IH-345 BRIDGE REHABILITATION</v>
      </c>
      <c r="Y1386" s="97" t="str">
        <f>IFERROR(VLOOKUP($D1386,PM!$A:$H,2,FALSE),"")</f>
        <v>Eric Giebelhaus</v>
      </c>
      <c r="Z1386" s="98">
        <f t="shared" si="232"/>
        <v>45791</v>
      </c>
      <c r="AA1386" s="98" t="str">
        <f t="shared" si="233"/>
        <v>Wednesday</v>
      </c>
      <c r="AB1386" s="99" t="str">
        <f t="shared" si="234"/>
        <v>05/15/2025 4:34 AM</v>
      </c>
      <c r="AC1386" s="100">
        <f t="shared" si="235"/>
        <v>45792.525879629633</v>
      </c>
      <c r="AD1386" s="100" t="str">
        <f t="shared" si="236"/>
        <v>Approved On Time</v>
      </c>
      <c r="AE1386" s="101">
        <f t="shared" si="237"/>
        <v>5</v>
      </c>
      <c r="AF1386" s="124" t="str">
        <f t="shared" si="238"/>
        <v/>
      </c>
      <c r="AG1386" s="101" t="str">
        <f t="shared" si="239"/>
        <v>784 6170B - STL PHD1 Drill 1 Hole Rem Weld</v>
      </c>
      <c r="AH1386" s="101" t="str">
        <f t="shared" si="240"/>
        <v>240549 - Michael A. Pina</v>
      </c>
      <c r="AI1386" s="102" t="str">
        <f t="shared" si="241"/>
        <v>Hector Claudio's Crew</v>
      </c>
    </row>
    <row r="1387" spans="1:35" ht="15.75" x14ac:dyDescent="0.25">
      <c r="A1387" s="153">
        <v>603624</v>
      </c>
      <c r="B1387" s="153" t="s">
        <v>1112</v>
      </c>
      <c r="C1387" s="153" t="s">
        <v>1113</v>
      </c>
      <c r="D1387" s="153" t="s">
        <v>73</v>
      </c>
      <c r="E1387" s="153" t="s">
        <v>1009</v>
      </c>
      <c r="F1387" s="153" t="s">
        <v>1186</v>
      </c>
      <c r="G1387" s="153" t="s">
        <v>1193</v>
      </c>
      <c r="H1387" s="153" t="s">
        <v>558</v>
      </c>
      <c r="I1387" s="153">
        <v>10.5</v>
      </c>
      <c r="J1387" s="154">
        <v>45790</v>
      </c>
      <c r="K1387" s="153" t="s">
        <v>91</v>
      </c>
      <c r="L1387" s="153"/>
      <c r="M1387" s="153" t="s">
        <v>1111</v>
      </c>
      <c r="N1387" s="153" t="s">
        <v>49</v>
      </c>
      <c r="O1387" s="153" t="s">
        <v>1110</v>
      </c>
      <c r="P1387" s="153" t="s">
        <v>1998</v>
      </c>
      <c r="Q1387" s="153"/>
      <c r="R1387" s="153" t="s">
        <v>50</v>
      </c>
      <c r="S1387" s="153" t="s">
        <v>140</v>
      </c>
      <c r="T1387" s="153" t="s">
        <v>2279</v>
      </c>
      <c r="U1387" s="142"/>
      <c r="V1387" s="142"/>
      <c r="W1387" s="142"/>
      <c r="X1387" s="97" t="str">
        <f t="shared" si="231"/>
        <v>2023-032 - IH-345 BRIDGE REHABILITATION</v>
      </c>
      <c r="Y1387" s="97" t="str">
        <f>IFERROR(VLOOKUP($D1387,PM!$A:$H,2,FALSE),"")</f>
        <v>Eric Giebelhaus</v>
      </c>
      <c r="Z1387" s="98">
        <f t="shared" si="232"/>
        <v>45790</v>
      </c>
      <c r="AA1387" s="98" t="str">
        <f t="shared" si="233"/>
        <v>Tuesday</v>
      </c>
      <c r="AB1387" s="99" t="str">
        <f t="shared" si="234"/>
        <v>05/13/2025 8:23 PM</v>
      </c>
      <c r="AC1387" s="100">
        <f t="shared" si="235"/>
        <v>45791.536365740743</v>
      </c>
      <c r="AD1387" s="100" t="str">
        <f t="shared" si="236"/>
        <v>Approved On Time</v>
      </c>
      <c r="AE1387" s="101">
        <f t="shared" si="237"/>
        <v>10.5</v>
      </c>
      <c r="AF1387" s="124" t="str">
        <f t="shared" si="238"/>
        <v/>
      </c>
      <c r="AG1387" s="101" t="str">
        <f t="shared" si="239"/>
        <v>4106 6001D - PPO Conc Overlay Prep for Over</v>
      </c>
      <c r="AH1387" s="101" t="str">
        <f t="shared" si="240"/>
        <v>240790 - Bismarck A. Arauz Barrera</v>
      </c>
      <c r="AI1387" s="102" t="str">
        <f t="shared" si="241"/>
        <v>Juan Reyes's Crew</v>
      </c>
    </row>
    <row r="1388" spans="1:35" ht="15.75" x14ac:dyDescent="0.25">
      <c r="A1388" s="153">
        <v>602548</v>
      </c>
      <c r="B1388" s="153" t="s">
        <v>1112</v>
      </c>
      <c r="C1388" s="153" t="s">
        <v>1113</v>
      </c>
      <c r="D1388" s="153" t="s">
        <v>138</v>
      </c>
      <c r="E1388" s="153" t="s">
        <v>139</v>
      </c>
      <c r="F1388" s="153" t="s">
        <v>1344</v>
      </c>
      <c r="G1388" s="153" t="s">
        <v>1345</v>
      </c>
      <c r="H1388" s="153" t="s">
        <v>558</v>
      </c>
      <c r="I1388" s="153">
        <v>6</v>
      </c>
      <c r="J1388" s="154">
        <v>45788</v>
      </c>
      <c r="K1388" s="153" t="s">
        <v>91</v>
      </c>
      <c r="L1388" s="153"/>
      <c r="M1388" s="153" t="s">
        <v>1111</v>
      </c>
      <c r="N1388" s="153" t="s">
        <v>49</v>
      </c>
      <c r="O1388" s="153" t="s">
        <v>1110</v>
      </c>
      <c r="P1388" s="153" t="s">
        <v>1346</v>
      </c>
      <c r="Q1388" s="153"/>
      <c r="R1388" s="153" t="s">
        <v>50</v>
      </c>
      <c r="S1388" s="153" t="s">
        <v>140</v>
      </c>
      <c r="T1388" s="153" t="s">
        <v>1359</v>
      </c>
      <c r="U1388" s="142"/>
      <c r="V1388" s="142"/>
      <c r="W1388" s="142"/>
      <c r="X1388" s="97" t="str">
        <f t="shared" si="231"/>
        <v>2023-034 - Dallas IH 45 Bridge Maintenanc</v>
      </c>
      <c r="Y1388" s="97" t="str">
        <f>IFERROR(VLOOKUP($D1388,PM!$A:$H,2,FALSE),"")</f>
        <v>Eric Giebelhaus</v>
      </c>
      <c r="Z1388" s="98">
        <f t="shared" si="232"/>
        <v>45788</v>
      </c>
      <c r="AA1388" s="98" t="str">
        <f t="shared" si="233"/>
        <v>Sunday</v>
      </c>
      <c r="AB1388" s="99" t="str">
        <f t="shared" si="234"/>
        <v>05/11/2025 11:44 PM</v>
      </c>
      <c r="AC1388" s="100">
        <f t="shared" si="235"/>
        <v>45789.602488425924</v>
      </c>
      <c r="AD1388" s="100" t="str">
        <f t="shared" si="236"/>
        <v>Approved On Time</v>
      </c>
      <c r="AE1388" s="101">
        <f t="shared" si="237"/>
        <v>6</v>
      </c>
      <c r="AF1388" s="124" t="str">
        <f t="shared" si="238"/>
        <v/>
      </c>
      <c r="AG1388" s="101" t="str">
        <f t="shared" si="239"/>
        <v>439 6017H - CO Clean After Pour</v>
      </c>
      <c r="AH1388" s="101" t="str">
        <f t="shared" si="240"/>
        <v>240790 - Bismarck A. Arauz Barrera</v>
      </c>
      <c r="AI1388" s="102" t="str">
        <f t="shared" si="241"/>
        <v>Juan Reyes's Crew</v>
      </c>
    </row>
    <row r="1389" spans="1:35" ht="15.75" x14ac:dyDescent="0.25">
      <c r="A1389" s="153">
        <v>602549</v>
      </c>
      <c r="B1389" s="153" t="s">
        <v>1112</v>
      </c>
      <c r="C1389" s="153" t="s">
        <v>1113</v>
      </c>
      <c r="D1389" s="153" t="s">
        <v>138</v>
      </c>
      <c r="E1389" s="153" t="s">
        <v>139</v>
      </c>
      <c r="F1389" s="153" t="s">
        <v>1348</v>
      </c>
      <c r="G1389" s="153" t="s">
        <v>1349</v>
      </c>
      <c r="H1389" s="153" t="s">
        <v>558</v>
      </c>
      <c r="I1389" s="153">
        <v>6.5</v>
      </c>
      <c r="J1389" s="154">
        <v>45788</v>
      </c>
      <c r="K1389" s="153" t="s">
        <v>91</v>
      </c>
      <c r="L1389" s="153"/>
      <c r="M1389" s="153" t="s">
        <v>1111</v>
      </c>
      <c r="N1389" s="153" t="s">
        <v>49</v>
      </c>
      <c r="O1389" s="153" t="s">
        <v>1110</v>
      </c>
      <c r="P1389" s="153" t="s">
        <v>1360</v>
      </c>
      <c r="Q1389" s="153"/>
      <c r="R1389" s="153" t="s">
        <v>50</v>
      </c>
      <c r="S1389" s="153" t="s">
        <v>140</v>
      </c>
      <c r="T1389" s="153" t="s">
        <v>1359</v>
      </c>
      <c r="U1389" s="142"/>
      <c r="V1389" s="142"/>
      <c r="W1389" s="142"/>
      <c r="X1389" s="97" t="str">
        <f t="shared" si="231"/>
        <v>2023-034 - Dallas IH 45 Bridge Maintenanc</v>
      </c>
      <c r="Y1389" s="97" t="str">
        <f>IFERROR(VLOOKUP($D1389,PM!$A:$H,2,FALSE),"")</f>
        <v>Eric Giebelhaus</v>
      </c>
      <c r="Z1389" s="98">
        <f t="shared" si="232"/>
        <v>45788</v>
      </c>
      <c r="AA1389" s="98" t="str">
        <f t="shared" si="233"/>
        <v>Sunday</v>
      </c>
      <c r="AB1389" s="99" t="str">
        <f t="shared" si="234"/>
        <v>05/11/2025 11:45 PM</v>
      </c>
      <c r="AC1389" s="100">
        <f t="shared" si="235"/>
        <v>45789.602488425924</v>
      </c>
      <c r="AD1389" s="100" t="str">
        <f t="shared" si="236"/>
        <v>Approved On Time</v>
      </c>
      <c r="AE1389" s="101">
        <f t="shared" si="237"/>
        <v>6.5</v>
      </c>
      <c r="AF1389" s="124" t="str">
        <f t="shared" si="238"/>
        <v/>
      </c>
      <c r="AG1389" s="101" t="str">
        <f t="shared" si="239"/>
        <v>483 6021C - HYRDO Clean Tanks</v>
      </c>
      <c r="AH1389" s="101" t="str">
        <f t="shared" si="240"/>
        <v>240790 - Bismarck A. Arauz Barrera</v>
      </c>
      <c r="AI1389" s="102" t="str">
        <f t="shared" si="241"/>
        <v>Juan Reyes's Crew</v>
      </c>
    </row>
    <row r="1390" spans="1:35" ht="15.75" x14ac:dyDescent="0.25">
      <c r="A1390" s="153">
        <v>603620</v>
      </c>
      <c r="B1390" s="153" t="s">
        <v>1116</v>
      </c>
      <c r="C1390" s="153" t="s">
        <v>1117</v>
      </c>
      <c r="D1390" s="153" t="s">
        <v>73</v>
      </c>
      <c r="E1390" s="153" t="s">
        <v>1009</v>
      </c>
      <c r="F1390" s="153" t="s">
        <v>1186</v>
      </c>
      <c r="G1390" s="153" t="s">
        <v>1193</v>
      </c>
      <c r="H1390" s="153" t="s">
        <v>558</v>
      </c>
      <c r="I1390" s="153">
        <v>8.5</v>
      </c>
      <c r="J1390" s="154">
        <v>45790</v>
      </c>
      <c r="K1390" s="153" t="s">
        <v>91</v>
      </c>
      <c r="L1390" s="153"/>
      <c r="M1390" s="153" t="s">
        <v>1111</v>
      </c>
      <c r="N1390" s="153" t="s">
        <v>49</v>
      </c>
      <c r="O1390" s="153" t="s">
        <v>1110</v>
      </c>
      <c r="P1390" s="153" t="s">
        <v>1998</v>
      </c>
      <c r="Q1390" s="153"/>
      <c r="R1390" s="153" t="s">
        <v>50</v>
      </c>
      <c r="S1390" s="153" t="s">
        <v>140</v>
      </c>
      <c r="T1390" s="153" t="s">
        <v>2275</v>
      </c>
      <c r="U1390" s="142"/>
      <c r="V1390" s="142"/>
      <c r="W1390" s="142"/>
      <c r="X1390" s="97" t="str">
        <f t="shared" si="231"/>
        <v>2023-032 - IH-345 BRIDGE REHABILITATION</v>
      </c>
      <c r="Y1390" s="97" t="str">
        <f>IFERROR(VLOOKUP($D1390,PM!$A:$H,2,FALSE),"")</f>
        <v>Eric Giebelhaus</v>
      </c>
      <c r="Z1390" s="98">
        <f t="shared" si="232"/>
        <v>45790</v>
      </c>
      <c r="AA1390" s="98" t="str">
        <f t="shared" si="233"/>
        <v>Tuesday</v>
      </c>
      <c r="AB1390" s="99" t="str">
        <f t="shared" si="234"/>
        <v>05/13/2025 8:23 PM</v>
      </c>
      <c r="AC1390" s="100">
        <f t="shared" si="235"/>
        <v>45791.536365740743</v>
      </c>
      <c r="AD1390" s="100" t="str">
        <f t="shared" si="236"/>
        <v>Approved On Time</v>
      </c>
      <c r="AE1390" s="101">
        <f t="shared" si="237"/>
        <v>8.5</v>
      </c>
      <c r="AF1390" s="124" t="str">
        <f t="shared" si="238"/>
        <v/>
      </c>
      <c r="AG1390" s="101" t="str">
        <f t="shared" si="239"/>
        <v>4106 6001D - PPO Conc Overlay Prep for Over</v>
      </c>
      <c r="AH1390" s="101" t="str">
        <f t="shared" si="240"/>
        <v>240070 - Ramon Reyes</v>
      </c>
      <c r="AI1390" s="102" t="str">
        <f t="shared" si="241"/>
        <v>Juan Reyes's Crew</v>
      </c>
    </row>
    <row r="1391" spans="1:35" ht="15.75" x14ac:dyDescent="0.25">
      <c r="A1391" s="153">
        <v>603621</v>
      </c>
      <c r="B1391" s="153" t="s">
        <v>1116</v>
      </c>
      <c r="C1391" s="153" t="s">
        <v>1117</v>
      </c>
      <c r="D1391" s="153" t="s">
        <v>73</v>
      </c>
      <c r="E1391" s="153" t="s">
        <v>1009</v>
      </c>
      <c r="F1391" s="153" t="s">
        <v>1635</v>
      </c>
      <c r="G1391" s="153" t="s">
        <v>1636</v>
      </c>
      <c r="H1391" s="153" t="s">
        <v>558</v>
      </c>
      <c r="I1391" s="153">
        <v>2</v>
      </c>
      <c r="J1391" s="154">
        <v>45790</v>
      </c>
      <c r="K1391" s="153" t="s">
        <v>91</v>
      </c>
      <c r="L1391" s="153"/>
      <c r="M1391" s="153" t="s">
        <v>1111</v>
      </c>
      <c r="N1391" s="153" t="s">
        <v>49</v>
      </c>
      <c r="O1391" s="153" t="s">
        <v>1110</v>
      </c>
      <c r="P1391" s="153" t="s">
        <v>1998</v>
      </c>
      <c r="Q1391" s="153"/>
      <c r="R1391" s="153" t="s">
        <v>50</v>
      </c>
      <c r="S1391" s="153" t="s">
        <v>140</v>
      </c>
      <c r="T1391" s="153" t="s">
        <v>2276</v>
      </c>
      <c r="U1391" s="142"/>
      <c r="V1391" s="142"/>
      <c r="W1391" s="142"/>
      <c r="X1391" s="97" t="str">
        <f t="shared" si="231"/>
        <v>2023-032 - IH-345 BRIDGE REHABILITATION</v>
      </c>
      <c r="Y1391" s="97" t="str">
        <f>IFERROR(VLOOKUP($D1391,PM!$A:$H,2,FALSE),"")</f>
        <v>Eric Giebelhaus</v>
      </c>
      <c r="Z1391" s="98">
        <f t="shared" si="232"/>
        <v>45790</v>
      </c>
      <c r="AA1391" s="98" t="str">
        <f t="shared" si="233"/>
        <v>Tuesday</v>
      </c>
      <c r="AB1391" s="99" t="str">
        <f t="shared" si="234"/>
        <v>05/13/2025 8:23 PM</v>
      </c>
      <c r="AC1391" s="100">
        <f t="shared" si="235"/>
        <v>45791.536365740743</v>
      </c>
      <c r="AD1391" s="100" t="str">
        <f t="shared" si="236"/>
        <v>Approved On Time</v>
      </c>
      <c r="AE1391" s="101">
        <f t="shared" si="237"/>
        <v>2</v>
      </c>
      <c r="AF1391" s="124" t="str">
        <f t="shared" si="238"/>
        <v/>
      </c>
      <c r="AG1391" s="101" t="str">
        <f t="shared" si="239"/>
        <v>4106 6001H - PPO Conc Overlay Clean After P</v>
      </c>
      <c r="AH1391" s="101" t="str">
        <f t="shared" si="240"/>
        <v>240070 - Ramon Reyes</v>
      </c>
      <c r="AI1391" s="102" t="str">
        <f t="shared" si="241"/>
        <v>Juan Reyes's Crew</v>
      </c>
    </row>
    <row r="1392" spans="1:35" ht="15.75" x14ac:dyDescent="0.25">
      <c r="A1392" s="153">
        <v>604006</v>
      </c>
      <c r="B1392" s="153" t="s">
        <v>1112</v>
      </c>
      <c r="C1392" s="153" t="s">
        <v>1113</v>
      </c>
      <c r="D1392" s="153" t="s">
        <v>73</v>
      </c>
      <c r="E1392" s="153" t="s">
        <v>1009</v>
      </c>
      <c r="F1392" s="153" t="s">
        <v>1186</v>
      </c>
      <c r="G1392" s="153" t="s">
        <v>1193</v>
      </c>
      <c r="H1392" s="153" t="s">
        <v>558</v>
      </c>
      <c r="I1392" s="153">
        <v>7</v>
      </c>
      <c r="J1392" s="154">
        <v>45791</v>
      </c>
      <c r="K1392" s="153" t="s">
        <v>91</v>
      </c>
      <c r="L1392" s="153"/>
      <c r="M1392" s="153" t="s">
        <v>1111</v>
      </c>
      <c r="N1392" s="153" t="s">
        <v>49</v>
      </c>
      <c r="O1392" s="153" t="s">
        <v>1110</v>
      </c>
      <c r="P1392" s="153" t="s">
        <v>2629</v>
      </c>
      <c r="Q1392" s="153"/>
      <c r="R1392" s="153" t="s">
        <v>50</v>
      </c>
      <c r="S1392" s="153" t="s">
        <v>140</v>
      </c>
      <c r="T1392" s="153" t="s">
        <v>2895</v>
      </c>
      <c r="U1392" s="142"/>
      <c r="V1392" s="142"/>
      <c r="W1392" s="142"/>
      <c r="X1392" s="97" t="str">
        <f t="shared" si="231"/>
        <v>2023-032 - IH-345 BRIDGE REHABILITATION</v>
      </c>
      <c r="Y1392" s="97" t="str">
        <f>IFERROR(VLOOKUP($D1392,PM!$A:$H,2,FALSE),"")</f>
        <v>Eric Giebelhaus</v>
      </c>
      <c r="Z1392" s="98">
        <f t="shared" si="232"/>
        <v>45791</v>
      </c>
      <c r="AA1392" s="98" t="str">
        <f t="shared" si="233"/>
        <v>Wednesday</v>
      </c>
      <c r="AB1392" s="99" t="str">
        <f t="shared" si="234"/>
        <v>05/14/2025 6:26 PM</v>
      </c>
      <c r="AC1392" s="100">
        <f t="shared" si="235"/>
        <v>45792.524768518517</v>
      </c>
      <c r="AD1392" s="100" t="str">
        <f t="shared" si="236"/>
        <v>Approved On Time</v>
      </c>
      <c r="AE1392" s="101">
        <f t="shared" si="237"/>
        <v>7</v>
      </c>
      <c r="AF1392" s="124" t="str">
        <f t="shared" si="238"/>
        <v/>
      </c>
      <c r="AG1392" s="101" t="str">
        <f t="shared" si="239"/>
        <v>4106 6001D - PPO Conc Overlay Prep for Over</v>
      </c>
      <c r="AH1392" s="101" t="str">
        <f t="shared" si="240"/>
        <v>240790 - Bismarck A. Arauz Barrera</v>
      </c>
      <c r="AI1392" s="102" t="str">
        <f t="shared" si="241"/>
        <v>Juan Reyes's Crew</v>
      </c>
    </row>
    <row r="1393" spans="1:35" ht="15.75" x14ac:dyDescent="0.25">
      <c r="A1393" s="153">
        <v>604007</v>
      </c>
      <c r="B1393" s="153" t="s">
        <v>1112</v>
      </c>
      <c r="C1393" s="153" t="s">
        <v>1113</v>
      </c>
      <c r="D1393" s="153" t="s">
        <v>73</v>
      </c>
      <c r="E1393" s="153" t="s">
        <v>1009</v>
      </c>
      <c r="F1393" s="153" t="s">
        <v>1635</v>
      </c>
      <c r="G1393" s="153" t="s">
        <v>1636</v>
      </c>
      <c r="H1393" s="153" t="s">
        <v>558</v>
      </c>
      <c r="I1393" s="153">
        <v>3</v>
      </c>
      <c r="J1393" s="154">
        <v>45791</v>
      </c>
      <c r="K1393" s="153" t="s">
        <v>91</v>
      </c>
      <c r="L1393" s="153"/>
      <c r="M1393" s="153" t="s">
        <v>1111</v>
      </c>
      <c r="N1393" s="153" t="s">
        <v>49</v>
      </c>
      <c r="O1393" s="153" t="s">
        <v>1110</v>
      </c>
      <c r="P1393" s="153" t="s">
        <v>2629</v>
      </c>
      <c r="Q1393" s="153"/>
      <c r="R1393" s="153" t="s">
        <v>50</v>
      </c>
      <c r="S1393" s="153" t="s">
        <v>140</v>
      </c>
      <c r="T1393" s="153" t="s">
        <v>2896</v>
      </c>
      <c r="U1393" s="142"/>
      <c r="V1393" s="142"/>
      <c r="W1393" s="142"/>
      <c r="X1393" s="97" t="str">
        <f t="shared" si="231"/>
        <v>2023-032 - IH-345 BRIDGE REHABILITATION</v>
      </c>
      <c r="Y1393" s="97" t="str">
        <f>IFERROR(VLOOKUP($D1393,PM!$A:$H,2,FALSE),"")</f>
        <v>Eric Giebelhaus</v>
      </c>
      <c r="Z1393" s="98">
        <f t="shared" si="232"/>
        <v>45791</v>
      </c>
      <c r="AA1393" s="98" t="str">
        <f t="shared" si="233"/>
        <v>Wednesday</v>
      </c>
      <c r="AB1393" s="99" t="str">
        <f t="shared" si="234"/>
        <v>05/14/2025 6:26 PM</v>
      </c>
      <c r="AC1393" s="100">
        <f t="shared" si="235"/>
        <v>45792.524768518517</v>
      </c>
      <c r="AD1393" s="100" t="str">
        <f t="shared" si="236"/>
        <v>Approved On Time</v>
      </c>
      <c r="AE1393" s="101">
        <f t="shared" si="237"/>
        <v>3</v>
      </c>
      <c r="AF1393" s="124" t="str">
        <f t="shared" si="238"/>
        <v/>
      </c>
      <c r="AG1393" s="101" t="str">
        <f t="shared" si="239"/>
        <v>4106 6001H - PPO Conc Overlay Clean After P</v>
      </c>
      <c r="AH1393" s="101" t="str">
        <f t="shared" si="240"/>
        <v>240790 - Bismarck A. Arauz Barrera</v>
      </c>
      <c r="AI1393" s="102" t="str">
        <f t="shared" si="241"/>
        <v>Juan Reyes's Crew</v>
      </c>
    </row>
    <row r="1394" spans="1:35" ht="15.75" x14ac:dyDescent="0.25">
      <c r="A1394" s="153">
        <v>604510</v>
      </c>
      <c r="B1394" s="153" t="s">
        <v>1112</v>
      </c>
      <c r="C1394" s="153" t="s">
        <v>1113</v>
      </c>
      <c r="D1394" s="153" t="s">
        <v>73</v>
      </c>
      <c r="E1394" s="153" t="s">
        <v>1009</v>
      </c>
      <c r="F1394" s="153" t="s">
        <v>3070</v>
      </c>
      <c r="G1394" s="153" t="s">
        <v>3071</v>
      </c>
      <c r="H1394" s="153" t="s">
        <v>558</v>
      </c>
      <c r="I1394" s="153">
        <v>7</v>
      </c>
      <c r="J1394" s="154">
        <v>45792</v>
      </c>
      <c r="K1394" s="153" t="s">
        <v>91</v>
      </c>
      <c r="L1394" s="153"/>
      <c r="M1394" s="153" t="s">
        <v>1111</v>
      </c>
      <c r="N1394" s="153" t="s">
        <v>49</v>
      </c>
      <c r="O1394" s="153" t="s">
        <v>1110</v>
      </c>
      <c r="P1394" s="153" t="s">
        <v>3069</v>
      </c>
      <c r="Q1394" s="153"/>
      <c r="R1394" s="153" t="s">
        <v>50</v>
      </c>
      <c r="S1394" s="153" t="s">
        <v>140</v>
      </c>
      <c r="T1394" s="153" t="s">
        <v>3302</v>
      </c>
      <c r="U1394" s="142"/>
      <c r="V1394" s="142"/>
      <c r="W1394" s="142"/>
      <c r="X1394" s="97" t="str">
        <f t="shared" si="231"/>
        <v>2023-032 - IH-345 BRIDGE REHABILITATION</v>
      </c>
      <c r="Y1394" s="97" t="str">
        <f>IFERROR(VLOOKUP($D1394,PM!$A:$H,2,FALSE),"")</f>
        <v>Eric Giebelhaus</v>
      </c>
      <c r="Z1394" s="98">
        <f t="shared" si="232"/>
        <v>45792</v>
      </c>
      <c r="AA1394" s="98" t="str">
        <f t="shared" si="233"/>
        <v>Thursday</v>
      </c>
      <c r="AB1394" s="99" t="str">
        <f t="shared" si="234"/>
        <v>05/15/2025 7:40 PM</v>
      </c>
      <c r="AC1394" s="100">
        <f t="shared" si="235"/>
        <v>45793.534733796296</v>
      </c>
      <c r="AD1394" s="100" t="str">
        <f t="shared" si="236"/>
        <v>Approved On Time</v>
      </c>
      <c r="AE1394" s="101">
        <f t="shared" si="237"/>
        <v>7</v>
      </c>
      <c r="AF1394" s="124" t="str">
        <f t="shared" si="238"/>
        <v/>
      </c>
      <c r="AG1394" s="101" t="str">
        <f t="shared" si="239"/>
        <v>785 6011A - BJR SEJ Install Armor Joint an</v>
      </c>
      <c r="AH1394" s="101" t="str">
        <f t="shared" si="240"/>
        <v>240790 - Bismarck A. Arauz Barrera</v>
      </c>
      <c r="AI1394" s="102" t="str">
        <f t="shared" si="241"/>
        <v>Juan Reyes's Crew</v>
      </c>
    </row>
    <row r="1395" spans="1:35" ht="15.75" x14ac:dyDescent="0.25">
      <c r="A1395" s="153">
        <v>604511</v>
      </c>
      <c r="B1395" s="153" t="s">
        <v>1112</v>
      </c>
      <c r="C1395" s="153" t="s">
        <v>1113</v>
      </c>
      <c r="D1395" s="153" t="s">
        <v>73</v>
      </c>
      <c r="E1395" s="153" t="s">
        <v>1009</v>
      </c>
      <c r="F1395" s="153" t="s">
        <v>1635</v>
      </c>
      <c r="G1395" s="153" t="s">
        <v>1636</v>
      </c>
      <c r="H1395" s="153" t="s">
        <v>558</v>
      </c>
      <c r="I1395" s="153">
        <v>3</v>
      </c>
      <c r="J1395" s="154">
        <v>45792</v>
      </c>
      <c r="K1395" s="153" t="s">
        <v>91</v>
      </c>
      <c r="L1395" s="153"/>
      <c r="M1395" s="153" t="s">
        <v>1111</v>
      </c>
      <c r="N1395" s="153" t="s">
        <v>49</v>
      </c>
      <c r="O1395" s="153" t="s">
        <v>1110</v>
      </c>
      <c r="P1395" s="153" t="s">
        <v>3073</v>
      </c>
      <c r="Q1395" s="153"/>
      <c r="R1395" s="153" t="s">
        <v>50</v>
      </c>
      <c r="S1395" s="153" t="s">
        <v>140</v>
      </c>
      <c r="T1395" s="153" t="s">
        <v>3303</v>
      </c>
      <c r="U1395" s="142"/>
      <c r="V1395" s="142"/>
      <c r="W1395" s="142"/>
      <c r="X1395" s="97" t="str">
        <f t="shared" si="231"/>
        <v>2023-032 - IH-345 BRIDGE REHABILITATION</v>
      </c>
      <c r="Y1395" s="97" t="str">
        <f>IFERROR(VLOOKUP($D1395,PM!$A:$H,2,FALSE),"")</f>
        <v>Eric Giebelhaus</v>
      </c>
      <c r="Z1395" s="98">
        <f t="shared" si="232"/>
        <v>45792</v>
      </c>
      <c r="AA1395" s="98" t="str">
        <f t="shared" si="233"/>
        <v>Thursday</v>
      </c>
      <c r="AB1395" s="99" t="str">
        <f t="shared" si="234"/>
        <v>05/15/2025 7:41 PM</v>
      </c>
      <c r="AC1395" s="100">
        <f t="shared" si="235"/>
        <v>45793.534733796296</v>
      </c>
      <c r="AD1395" s="100" t="str">
        <f t="shared" si="236"/>
        <v>Approved On Time</v>
      </c>
      <c r="AE1395" s="101">
        <f t="shared" si="237"/>
        <v>3</v>
      </c>
      <c r="AF1395" s="124" t="str">
        <f t="shared" si="238"/>
        <v/>
      </c>
      <c r="AG1395" s="101" t="str">
        <f t="shared" si="239"/>
        <v>4106 6001H - PPO Conc Overlay Clean After P</v>
      </c>
      <c r="AH1395" s="101" t="str">
        <f t="shared" si="240"/>
        <v>240790 - Bismarck A. Arauz Barrera</v>
      </c>
      <c r="AI1395" s="102" t="str">
        <f t="shared" si="241"/>
        <v>Juan Reyes's Crew</v>
      </c>
    </row>
    <row r="1396" spans="1:35" ht="15.75" x14ac:dyDescent="0.25">
      <c r="A1396" s="153">
        <v>604504</v>
      </c>
      <c r="B1396" s="153" t="s">
        <v>2005</v>
      </c>
      <c r="C1396" s="153" t="s">
        <v>2006</v>
      </c>
      <c r="D1396" s="153" t="s">
        <v>73</v>
      </c>
      <c r="E1396" s="153" t="s">
        <v>1009</v>
      </c>
      <c r="F1396" s="153" t="s">
        <v>3070</v>
      </c>
      <c r="G1396" s="153" t="s">
        <v>3071</v>
      </c>
      <c r="H1396" s="153" t="s">
        <v>558</v>
      </c>
      <c r="I1396" s="153">
        <v>7</v>
      </c>
      <c r="J1396" s="154">
        <v>45792</v>
      </c>
      <c r="K1396" s="153" t="s">
        <v>91</v>
      </c>
      <c r="L1396" s="153"/>
      <c r="M1396" s="153" t="s">
        <v>1111</v>
      </c>
      <c r="N1396" s="153" t="s">
        <v>49</v>
      </c>
      <c r="O1396" s="153" t="s">
        <v>1110</v>
      </c>
      <c r="P1396" s="153" t="s">
        <v>3072</v>
      </c>
      <c r="Q1396" s="153"/>
      <c r="R1396" s="153" t="s">
        <v>50</v>
      </c>
      <c r="S1396" s="153" t="s">
        <v>140</v>
      </c>
      <c r="T1396" s="153" t="s">
        <v>3306</v>
      </c>
      <c r="U1396" s="142"/>
      <c r="V1396" s="142"/>
      <c r="W1396" s="142"/>
      <c r="X1396" s="97" t="str">
        <f t="shared" si="231"/>
        <v>2023-032 - IH-345 BRIDGE REHABILITATION</v>
      </c>
      <c r="Y1396" s="97" t="str">
        <f>IFERROR(VLOOKUP($D1396,PM!$A:$H,2,FALSE),"")</f>
        <v>Eric Giebelhaus</v>
      </c>
      <c r="Z1396" s="98">
        <f t="shared" si="232"/>
        <v>45792</v>
      </c>
      <c r="AA1396" s="98" t="str">
        <f t="shared" si="233"/>
        <v>Thursday</v>
      </c>
      <c r="AB1396" s="99" t="str">
        <f t="shared" si="234"/>
        <v>05/15/2025 7:39 PM</v>
      </c>
      <c r="AC1396" s="100">
        <f t="shared" si="235"/>
        <v>45793.534733796296</v>
      </c>
      <c r="AD1396" s="100" t="str">
        <f t="shared" si="236"/>
        <v>Approved On Time</v>
      </c>
      <c r="AE1396" s="101">
        <f t="shared" si="237"/>
        <v>7</v>
      </c>
      <c r="AF1396" s="124" t="str">
        <f t="shared" si="238"/>
        <v/>
      </c>
      <c r="AG1396" s="101" t="str">
        <f t="shared" si="239"/>
        <v>785 6011A - BJR SEJ Install Armor Joint an</v>
      </c>
      <c r="AH1396" s="101" t="str">
        <f t="shared" si="240"/>
        <v>240766 - Lisandro R. Alvarado Alvarado</v>
      </c>
      <c r="AI1396" s="102" t="str">
        <f t="shared" si="241"/>
        <v>Juan Reyes's Crew</v>
      </c>
    </row>
    <row r="1397" spans="1:35" ht="15.75" x14ac:dyDescent="0.25">
      <c r="A1397" s="153">
        <v>604505</v>
      </c>
      <c r="B1397" s="153" t="s">
        <v>2005</v>
      </c>
      <c r="C1397" s="153" t="s">
        <v>2006</v>
      </c>
      <c r="D1397" s="153" t="s">
        <v>73</v>
      </c>
      <c r="E1397" s="153" t="s">
        <v>1009</v>
      </c>
      <c r="F1397" s="153" t="s">
        <v>1635</v>
      </c>
      <c r="G1397" s="153" t="s">
        <v>1636</v>
      </c>
      <c r="H1397" s="153" t="s">
        <v>558</v>
      </c>
      <c r="I1397" s="153">
        <v>3</v>
      </c>
      <c r="J1397" s="154">
        <v>45792</v>
      </c>
      <c r="K1397" s="153" t="s">
        <v>91</v>
      </c>
      <c r="L1397" s="153"/>
      <c r="M1397" s="153" t="s">
        <v>1111</v>
      </c>
      <c r="N1397" s="153" t="s">
        <v>49</v>
      </c>
      <c r="O1397" s="153" t="s">
        <v>1110</v>
      </c>
      <c r="P1397" s="153" t="s">
        <v>3072</v>
      </c>
      <c r="Q1397" s="153"/>
      <c r="R1397" s="153" t="s">
        <v>50</v>
      </c>
      <c r="S1397" s="153" t="s">
        <v>140</v>
      </c>
      <c r="T1397" s="153" t="s">
        <v>3307</v>
      </c>
      <c r="U1397" s="142"/>
      <c r="V1397" s="142"/>
      <c r="W1397" s="142"/>
      <c r="X1397" s="97" t="str">
        <f t="shared" si="231"/>
        <v>2023-032 - IH-345 BRIDGE REHABILITATION</v>
      </c>
      <c r="Y1397" s="97" t="str">
        <f>IFERROR(VLOOKUP($D1397,PM!$A:$H,2,FALSE),"")</f>
        <v>Eric Giebelhaus</v>
      </c>
      <c r="Z1397" s="98">
        <f t="shared" si="232"/>
        <v>45792</v>
      </c>
      <c r="AA1397" s="98" t="str">
        <f t="shared" si="233"/>
        <v>Thursday</v>
      </c>
      <c r="AB1397" s="99" t="str">
        <f t="shared" si="234"/>
        <v>05/15/2025 7:39 PM</v>
      </c>
      <c r="AC1397" s="100">
        <f t="shared" si="235"/>
        <v>45793.534733796296</v>
      </c>
      <c r="AD1397" s="100" t="str">
        <f t="shared" si="236"/>
        <v>Approved On Time</v>
      </c>
      <c r="AE1397" s="101">
        <f t="shared" si="237"/>
        <v>3</v>
      </c>
      <c r="AF1397" s="124" t="str">
        <f t="shared" si="238"/>
        <v/>
      </c>
      <c r="AG1397" s="101" t="str">
        <f t="shared" si="239"/>
        <v>4106 6001H - PPO Conc Overlay Clean After P</v>
      </c>
      <c r="AH1397" s="101" t="str">
        <f t="shared" si="240"/>
        <v>240766 - Lisandro R. Alvarado Alvarado</v>
      </c>
      <c r="AI1397" s="102" t="str">
        <f t="shared" si="241"/>
        <v>Juan Reyes's Crew</v>
      </c>
    </row>
    <row r="1398" spans="1:35" ht="15.75" x14ac:dyDescent="0.25">
      <c r="A1398" s="153">
        <v>604000</v>
      </c>
      <c r="B1398" s="153" t="s">
        <v>2005</v>
      </c>
      <c r="C1398" s="153" t="s">
        <v>2006</v>
      </c>
      <c r="D1398" s="153" t="s">
        <v>73</v>
      </c>
      <c r="E1398" s="153" t="s">
        <v>1009</v>
      </c>
      <c r="F1398" s="153" t="s">
        <v>1186</v>
      </c>
      <c r="G1398" s="153" t="s">
        <v>1193</v>
      </c>
      <c r="H1398" s="153" t="s">
        <v>558</v>
      </c>
      <c r="I1398" s="153">
        <v>10</v>
      </c>
      <c r="J1398" s="154">
        <v>45791</v>
      </c>
      <c r="K1398" s="153" t="s">
        <v>91</v>
      </c>
      <c r="L1398" s="153"/>
      <c r="M1398" s="153" t="s">
        <v>1111</v>
      </c>
      <c r="N1398" s="153" t="s">
        <v>49</v>
      </c>
      <c r="O1398" s="153" t="s">
        <v>1110</v>
      </c>
      <c r="P1398" s="153" t="s">
        <v>2630</v>
      </c>
      <c r="Q1398" s="153"/>
      <c r="R1398" s="153" t="s">
        <v>50</v>
      </c>
      <c r="S1398" s="153" t="s">
        <v>140</v>
      </c>
      <c r="T1398" s="153" t="s">
        <v>2882</v>
      </c>
      <c r="U1398" s="142"/>
      <c r="V1398" s="142"/>
      <c r="W1398" s="142"/>
      <c r="X1398" s="97" t="str">
        <f t="shared" si="231"/>
        <v>2023-032 - IH-345 BRIDGE REHABILITATION</v>
      </c>
      <c r="Y1398" s="97" t="str">
        <f>IFERROR(VLOOKUP($D1398,PM!$A:$H,2,FALSE),"")</f>
        <v>Eric Giebelhaus</v>
      </c>
      <c r="Z1398" s="98">
        <f t="shared" si="232"/>
        <v>45791</v>
      </c>
      <c r="AA1398" s="98" t="str">
        <f t="shared" si="233"/>
        <v>Wednesday</v>
      </c>
      <c r="AB1398" s="99" t="str">
        <f t="shared" si="234"/>
        <v>05/14/2025 6:25 PM</v>
      </c>
      <c r="AC1398" s="100">
        <f t="shared" si="235"/>
        <v>45792.524768518517</v>
      </c>
      <c r="AD1398" s="100" t="str">
        <f t="shared" si="236"/>
        <v>Approved On Time</v>
      </c>
      <c r="AE1398" s="101">
        <f t="shared" si="237"/>
        <v>10</v>
      </c>
      <c r="AF1398" s="124" t="str">
        <f t="shared" si="238"/>
        <v/>
      </c>
      <c r="AG1398" s="101" t="str">
        <f t="shared" si="239"/>
        <v>4106 6001D - PPO Conc Overlay Prep for Over</v>
      </c>
      <c r="AH1398" s="101" t="str">
        <f t="shared" si="240"/>
        <v>240766 - Lisandro R. Alvarado Alvarado</v>
      </c>
      <c r="AI1398" s="102" t="str">
        <f t="shared" si="241"/>
        <v>Juan Reyes's Crew</v>
      </c>
    </row>
    <row r="1399" spans="1:35" ht="15.75" x14ac:dyDescent="0.25">
      <c r="A1399" s="153">
        <v>603618</v>
      </c>
      <c r="B1399" s="153" t="s">
        <v>2005</v>
      </c>
      <c r="C1399" s="153" t="s">
        <v>2006</v>
      </c>
      <c r="D1399" s="153" t="s">
        <v>73</v>
      </c>
      <c r="E1399" s="153" t="s">
        <v>1009</v>
      </c>
      <c r="F1399" s="153" t="s">
        <v>1186</v>
      </c>
      <c r="G1399" s="153" t="s">
        <v>1193</v>
      </c>
      <c r="H1399" s="153" t="s">
        <v>558</v>
      </c>
      <c r="I1399" s="153">
        <v>10.5</v>
      </c>
      <c r="J1399" s="154">
        <v>45790</v>
      </c>
      <c r="K1399" s="153" t="s">
        <v>91</v>
      </c>
      <c r="L1399" s="153"/>
      <c r="M1399" s="153" t="s">
        <v>1111</v>
      </c>
      <c r="N1399" s="153" t="s">
        <v>49</v>
      </c>
      <c r="O1399" s="153" t="s">
        <v>1110</v>
      </c>
      <c r="P1399" s="153" t="s">
        <v>2007</v>
      </c>
      <c r="Q1399" s="153"/>
      <c r="R1399" s="153" t="s">
        <v>50</v>
      </c>
      <c r="S1399" s="153" t="s">
        <v>140</v>
      </c>
      <c r="T1399" s="153" t="s">
        <v>2282</v>
      </c>
      <c r="U1399" s="142"/>
      <c r="V1399" s="142"/>
      <c r="W1399" s="142"/>
      <c r="X1399" s="97" t="str">
        <f t="shared" si="231"/>
        <v>2023-032 - IH-345 BRIDGE REHABILITATION</v>
      </c>
      <c r="Y1399" s="97" t="str">
        <f>IFERROR(VLOOKUP($D1399,PM!$A:$H,2,FALSE),"")</f>
        <v>Eric Giebelhaus</v>
      </c>
      <c r="Z1399" s="98">
        <f t="shared" si="232"/>
        <v>45790</v>
      </c>
      <c r="AA1399" s="98" t="str">
        <f t="shared" si="233"/>
        <v>Tuesday</v>
      </c>
      <c r="AB1399" s="99" t="str">
        <f t="shared" si="234"/>
        <v>05/13/2025 8:22 PM</v>
      </c>
      <c r="AC1399" s="100">
        <f t="shared" si="235"/>
        <v>45791.536365740743</v>
      </c>
      <c r="AD1399" s="100" t="str">
        <f t="shared" si="236"/>
        <v>Approved On Time</v>
      </c>
      <c r="AE1399" s="101">
        <f t="shared" si="237"/>
        <v>10.5</v>
      </c>
      <c r="AF1399" s="124" t="str">
        <f t="shared" si="238"/>
        <v/>
      </c>
      <c r="AG1399" s="101" t="str">
        <f t="shared" si="239"/>
        <v>4106 6001D - PPO Conc Overlay Prep for Over</v>
      </c>
      <c r="AH1399" s="101" t="str">
        <f t="shared" si="240"/>
        <v>240766 - Lisandro R. Alvarado Alvarado</v>
      </c>
      <c r="AI1399" s="102" t="str">
        <f t="shared" si="241"/>
        <v>Juan Reyes's Crew</v>
      </c>
    </row>
    <row r="1400" spans="1:35" ht="15.75" x14ac:dyDescent="0.25">
      <c r="A1400" s="153">
        <v>603616</v>
      </c>
      <c r="B1400" s="153" t="s">
        <v>1120</v>
      </c>
      <c r="C1400" s="153" t="s">
        <v>1121</v>
      </c>
      <c r="D1400" s="153" t="s">
        <v>73</v>
      </c>
      <c r="E1400" s="153" t="s">
        <v>1009</v>
      </c>
      <c r="F1400" s="153" t="s">
        <v>1186</v>
      </c>
      <c r="G1400" s="153" t="s">
        <v>1193</v>
      </c>
      <c r="H1400" s="153" t="s">
        <v>558</v>
      </c>
      <c r="I1400" s="153">
        <v>8.5</v>
      </c>
      <c r="J1400" s="154">
        <v>45790</v>
      </c>
      <c r="K1400" s="153" t="s">
        <v>91</v>
      </c>
      <c r="L1400" s="153"/>
      <c r="M1400" s="153" t="s">
        <v>1111</v>
      </c>
      <c r="N1400" s="153" t="s">
        <v>49</v>
      </c>
      <c r="O1400" s="153" t="s">
        <v>1110</v>
      </c>
      <c r="P1400" s="153" t="s">
        <v>2007</v>
      </c>
      <c r="Q1400" s="153"/>
      <c r="R1400" s="153" t="s">
        <v>50</v>
      </c>
      <c r="S1400" s="153" t="s">
        <v>140</v>
      </c>
      <c r="T1400" s="153" t="s">
        <v>2283</v>
      </c>
      <c r="U1400" s="142"/>
      <c r="V1400" s="142"/>
      <c r="W1400" s="142"/>
      <c r="X1400" s="97" t="str">
        <f t="shared" si="231"/>
        <v>2023-032 - IH-345 BRIDGE REHABILITATION</v>
      </c>
      <c r="Y1400" s="97" t="str">
        <f>IFERROR(VLOOKUP($D1400,PM!$A:$H,2,FALSE),"")</f>
        <v>Eric Giebelhaus</v>
      </c>
      <c r="Z1400" s="98">
        <f t="shared" si="232"/>
        <v>45790</v>
      </c>
      <c r="AA1400" s="98" t="str">
        <f t="shared" si="233"/>
        <v>Tuesday</v>
      </c>
      <c r="AB1400" s="99" t="str">
        <f t="shared" si="234"/>
        <v>05/13/2025 8:22 PM</v>
      </c>
      <c r="AC1400" s="100">
        <f t="shared" si="235"/>
        <v>45791.536365740743</v>
      </c>
      <c r="AD1400" s="100" t="str">
        <f t="shared" si="236"/>
        <v>Approved On Time</v>
      </c>
      <c r="AE1400" s="101">
        <f t="shared" si="237"/>
        <v>8.5</v>
      </c>
      <c r="AF1400" s="124" t="str">
        <f t="shared" si="238"/>
        <v/>
      </c>
      <c r="AG1400" s="101" t="str">
        <f t="shared" si="239"/>
        <v>4106 6001D - PPO Conc Overlay Prep for Over</v>
      </c>
      <c r="AH1400" s="101" t="str">
        <f t="shared" si="240"/>
        <v>240825 - Jilber Estrada Lopez</v>
      </c>
      <c r="AI1400" s="102" t="str">
        <f t="shared" si="241"/>
        <v>Juan Reyes's Crew</v>
      </c>
    </row>
    <row r="1401" spans="1:35" ht="15.75" x14ac:dyDescent="0.25">
      <c r="A1401" s="153">
        <v>603617</v>
      </c>
      <c r="B1401" s="153" t="s">
        <v>1120</v>
      </c>
      <c r="C1401" s="153" t="s">
        <v>1121</v>
      </c>
      <c r="D1401" s="153" t="s">
        <v>73</v>
      </c>
      <c r="E1401" s="153" t="s">
        <v>1009</v>
      </c>
      <c r="F1401" s="153" t="s">
        <v>1635</v>
      </c>
      <c r="G1401" s="153" t="s">
        <v>1636</v>
      </c>
      <c r="H1401" s="153" t="s">
        <v>558</v>
      </c>
      <c r="I1401" s="153">
        <v>2</v>
      </c>
      <c r="J1401" s="154">
        <v>45790</v>
      </c>
      <c r="K1401" s="153" t="s">
        <v>91</v>
      </c>
      <c r="L1401" s="153"/>
      <c r="M1401" s="153" t="s">
        <v>1111</v>
      </c>
      <c r="N1401" s="153" t="s">
        <v>49</v>
      </c>
      <c r="O1401" s="153" t="s">
        <v>1110</v>
      </c>
      <c r="P1401" s="153" t="s">
        <v>2007</v>
      </c>
      <c r="Q1401" s="153"/>
      <c r="R1401" s="153" t="s">
        <v>50</v>
      </c>
      <c r="S1401" s="153" t="s">
        <v>140</v>
      </c>
      <c r="T1401" s="153" t="s">
        <v>2284</v>
      </c>
      <c r="U1401" s="142"/>
      <c r="V1401" s="142"/>
      <c r="W1401" s="142"/>
      <c r="X1401" s="97" t="str">
        <f t="shared" si="231"/>
        <v>2023-032 - IH-345 BRIDGE REHABILITATION</v>
      </c>
      <c r="Y1401" s="97" t="str">
        <f>IFERROR(VLOOKUP($D1401,PM!$A:$H,2,FALSE),"")</f>
        <v>Eric Giebelhaus</v>
      </c>
      <c r="Z1401" s="98">
        <f t="shared" si="232"/>
        <v>45790</v>
      </c>
      <c r="AA1401" s="98" t="str">
        <f t="shared" si="233"/>
        <v>Tuesday</v>
      </c>
      <c r="AB1401" s="99" t="str">
        <f t="shared" si="234"/>
        <v>05/13/2025 8:22 PM</v>
      </c>
      <c r="AC1401" s="100">
        <f t="shared" si="235"/>
        <v>45791.536365740743</v>
      </c>
      <c r="AD1401" s="100" t="str">
        <f t="shared" si="236"/>
        <v>Approved On Time</v>
      </c>
      <c r="AE1401" s="101">
        <f t="shared" si="237"/>
        <v>2</v>
      </c>
      <c r="AF1401" s="124" t="str">
        <f t="shared" si="238"/>
        <v/>
      </c>
      <c r="AG1401" s="101" t="str">
        <f t="shared" si="239"/>
        <v>4106 6001H - PPO Conc Overlay Clean After P</v>
      </c>
      <c r="AH1401" s="101" t="str">
        <f t="shared" si="240"/>
        <v>240825 - Jilber Estrada Lopez</v>
      </c>
      <c r="AI1401" s="102" t="str">
        <f t="shared" si="241"/>
        <v>Juan Reyes's Crew</v>
      </c>
    </row>
    <row r="1402" spans="1:35" ht="15.75" x14ac:dyDescent="0.25">
      <c r="A1402" s="153">
        <v>604502</v>
      </c>
      <c r="B1402" s="153" t="s">
        <v>1120</v>
      </c>
      <c r="C1402" s="153" t="s">
        <v>1121</v>
      </c>
      <c r="D1402" s="153" t="s">
        <v>73</v>
      </c>
      <c r="E1402" s="153" t="s">
        <v>1009</v>
      </c>
      <c r="F1402" s="153" t="s">
        <v>3070</v>
      </c>
      <c r="G1402" s="153" t="s">
        <v>3071</v>
      </c>
      <c r="H1402" s="153" t="s">
        <v>558</v>
      </c>
      <c r="I1402" s="153">
        <v>7</v>
      </c>
      <c r="J1402" s="154">
        <v>45792</v>
      </c>
      <c r="K1402" s="153" t="s">
        <v>91</v>
      </c>
      <c r="L1402" s="153"/>
      <c r="M1402" s="153" t="s">
        <v>1111</v>
      </c>
      <c r="N1402" s="153" t="s">
        <v>49</v>
      </c>
      <c r="O1402" s="153" t="s">
        <v>1110</v>
      </c>
      <c r="P1402" s="153" t="s">
        <v>3072</v>
      </c>
      <c r="Q1402" s="153"/>
      <c r="R1402" s="153" t="s">
        <v>50</v>
      </c>
      <c r="S1402" s="153" t="s">
        <v>140</v>
      </c>
      <c r="T1402" s="153" t="s">
        <v>3308</v>
      </c>
      <c r="U1402" s="142"/>
      <c r="V1402" s="142"/>
      <c r="W1402" s="142"/>
      <c r="X1402" s="97" t="str">
        <f t="shared" si="231"/>
        <v>2023-032 - IH-345 BRIDGE REHABILITATION</v>
      </c>
      <c r="Y1402" s="97" t="str">
        <f>IFERROR(VLOOKUP($D1402,PM!$A:$H,2,FALSE),"")</f>
        <v>Eric Giebelhaus</v>
      </c>
      <c r="Z1402" s="98">
        <f t="shared" si="232"/>
        <v>45792</v>
      </c>
      <c r="AA1402" s="98" t="str">
        <f t="shared" si="233"/>
        <v>Thursday</v>
      </c>
      <c r="AB1402" s="99" t="str">
        <f t="shared" si="234"/>
        <v>05/15/2025 7:39 PM</v>
      </c>
      <c r="AC1402" s="100">
        <f t="shared" si="235"/>
        <v>45793.534733796296</v>
      </c>
      <c r="AD1402" s="100" t="str">
        <f t="shared" si="236"/>
        <v>Approved On Time</v>
      </c>
      <c r="AE1402" s="101">
        <f t="shared" si="237"/>
        <v>7</v>
      </c>
      <c r="AF1402" s="124" t="str">
        <f t="shared" si="238"/>
        <v/>
      </c>
      <c r="AG1402" s="101" t="str">
        <f t="shared" si="239"/>
        <v>785 6011A - BJR SEJ Install Armor Joint an</v>
      </c>
      <c r="AH1402" s="101" t="str">
        <f t="shared" si="240"/>
        <v>240825 - Jilber Estrada Lopez</v>
      </c>
      <c r="AI1402" s="102" t="str">
        <f t="shared" si="241"/>
        <v>Juan Reyes's Crew</v>
      </c>
    </row>
    <row r="1403" spans="1:35" ht="15.75" x14ac:dyDescent="0.25">
      <c r="A1403" s="153">
        <v>604503</v>
      </c>
      <c r="B1403" s="153" t="s">
        <v>1120</v>
      </c>
      <c r="C1403" s="153" t="s">
        <v>1121</v>
      </c>
      <c r="D1403" s="153" t="s">
        <v>73</v>
      </c>
      <c r="E1403" s="153" t="s">
        <v>1009</v>
      </c>
      <c r="F1403" s="153" t="s">
        <v>1635</v>
      </c>
      <c r="G1403" s="153" t="s">
        <v>1636</v>
      </c>
      <c r="H1403" s="153" t="s">
        <v>558</v>
      </c>
      <c r="I1403" s="153">
        <v>3</v>
      </c>
      <c r="J1403" s="154">
        <v>45792</v>
      </c>
      <c r="K1403" s="153" t="s">
        <v>91</v>
      </c>
      <c r="L1403" s="153"/>
      <c r="M1403" s="153" t="s">
        <v>1111</v>
      </c>
      <c r="N1403" s="153" t="s">
        <v>49</v>
      </c>
      <c r="O1403" s="153" t="s">
        <v>1110</v>
      </c>
      <c r="P1403" s="153" t="s">
        <v>3072</v>
      </c>
      <c r="Q1403" s="153"/>
      <c r="R1403" s="153" t="s">
        <v>50</v>
      </c>
      <c r="S1403" s="153" t="s">
        <v>140</v>
      </c>
      <c r="T1403" s="153" t="s">
        <v>3309</v>
      </c>
      <c r="U1403" s="142"/>
      <c r="V1403" s="142"/>
      <c r="W1403" s="142"/>
      <c r="X1403" s="97" t="str">
        <f t="shared" si="231"/>
        <v>2023-032 - IH-345 BRIDGE REHABILITATION</v>
      </c>
      <c r="Y1403" s="97" t="str">
        <f>IFERROR(VLOOKUP($D1403,PM!$A:$H,2,FALSE),"")</f>
        <v>Eric Giebelhaus</v>
      </c>
      <c r="Z1403" s="98">
        <f t="shared" si="232"/>
        <v>45792</v>
      </c>
      <c r="AA1403" s="98" t="str">
        <f t="shared" si="233"/>
        <v>Thursday</v>
      </c>
      <c r="AB1403" s="99" t="str">
        <f t="shared" si="234"/>
        <v>05/15/2025 7:39 PM</v>
      </c>
      <c r="AC1403" s="100">
        <f t="shared" si="235"/>
        <v>45793.534733796296</v>
      </c>
      <c r="AD1403" s="100" t="str">
        <f t="shared" si="236"/>
        <v>Approved On Time</v>
      </c>
      <c r="AE1403" s="101">
        <f t="shared" si="237"/>
        <v>3</v>
      </c>
      <c r="AF1403" s="124" t="str">
        <f t="shared" si="238"/>
        <v/>
      </c>
      <c r="AG1403" s="101" t="str">
        <f t="shared" si="239"/>
        <v>4106 6001H - PPO Conc Overlay Clean After P</v>
      </c>
      <c r="AH1403" s="101" t="str">
        <f t="shared" si="240"/>
        <v>240825 - Jilber Estrada Lopez</v>
      </c>
      <c r="AI1403" s="102" t="str">
        <f t="shared" si="241"/>
        <v>Juan Reyes's Crew</v>
      </c>
    </row>
    <row r="1404" spans="1:35" ht="15.75" x14ac:dyDescent="0.25">
      <c r="A1404" s="153">
        <v>603998</v>
      </c>
      <c r="B1404" s="153" t="s">
        <v>1120</v>
      </c>
      <c r="C1404" s="153" t="s">
        <v>1121</v>
      </c>
      <c r="D1404" s="153" t="s">
        <v>73</v>
      </c>
      <c r="E1404" s="153" t="s">
        <v>1009</v>
      </c>
      <c r="F1404" s="153" t="s">
        <v>1186</v>
      </c>
      <c r="G1404" s="153" t="s">
        <v>1193</v>
      </c>
      <c r="H1404" s="153" t="s">
        <v>558</v>
      </c>
      <c r="I1404" s="153">
        <v>7</v>
      </c>
      <c r="J1404" s="154">
        <v>45791</v>
      </c>
      <c r="K1404" s="153" t="s">
        <v>91</v>
      </c>
      <c r="L1404" s="153"/>
      <c r="M1404" s="153" t="s">
        <v>1111</v>
      </c>
      <c r="N1404" s="153" t="s">
        <v>49</v>
      </c>
      <c r="O1404" s="153" t="s">
        <v>1110</v>
      </c>
      <c r="P1404" s="153" t="s">
        <v>2630</v>
      </c>
      <c r="Q1404" s="153"/>
      <c r="R1404" s="153" t="s">
        <v>50</v>
      </c>
      <c r="S1404" s="153" t="s">
        <v>140</v>
      </c>
      <c r="T1404" s="153" t="s">
        <v>2888</v>
      </c>
      <c r="U1404" s="142"/>
      <c r="V1404" s="142"/>
      <c r="W1404" s="142"/>
      <c r="X1404" s="97" t="str">
        <f t="shared" si="231"/>
        <v>2023-032 - IH-345 BRIDGE REHABILITATION</v>
      </c>
      <c r="Y1404" s="97" t="str">
        <f>IFERROR(VLOOKUP($D1404,PM!$A:$H,2,FALSE),"")</f>
        <v>Eric Giebelhaus</v>
      </c>
      <c r="Z1404" s="98">
        <f t="shared" si="232"/>
        <v>45791</v>
      </c>
      <c r="AA1404" s="98" t="str">
        <f t="shared" si="233"/>
        <v>Wednesday</v>
      </c>
      <c r="AB1404" s="99" t="str">
        <f t="shared" si="234"/>
        <v>05/14/2025 6:25 PM</v>
      </c>
      <c r="AC1404" s="100">
        <f t="shared" si="235"/>
        <v>45792.524768518517</v>
      </c>
      <c r="AD1404" s="100" t="str">
        <f t="shared" si="236"/>
        <v>Approved On Time</v>
      </c>
      <c r="AE1404" s="101">
        <f t="shared" si="237"/>
        <v>7</v>
      </c>
      <c r="AF1404" s="124" t="str">
        <f t="shared" si="238"/>
        <v/>
      </c>
      <c r="AG1404" s="101" t="str">
        <f t="shared" si="239"/>
        <v>4106 6001D - PPO Conc Overlay Prep for Over</v>
      </c>
      <c r="AH1404" s="101" t="str">
        <f t="shared" si="240"/>
        <v>240825 - Jilber Estrada Lopez</v>
      </c>
      <c r="AI1404" s="102" t="str">
        <f t="shared" si="241"/>
        <v>Juan Reyes's Crew</v>
      </c>
    </row>
    <row r="1405" spans="1:35" ht="15.75" x14ac:dyDescent="0.25">
      <c r="A1405" s="153">
        <v>603999</v>
      </c>
      <c r="B1405" s="153" t="s">
        <v>1120</v>
      </c>
      <c r="C1405" s="153" t="s">
        <v>1121</v>
      </c>
      <c r="D1405" s="153" t="s">
        <v>73</v>
      </c>
      <c r="E1405" s="153" t="s">
        <v>1009</v>
      </c>
      <c r="F1405" s="153" t="s">
        <v>1635</v>
      </c>
      <c r="G1405" s="153" t="s">
        <v>1636</v>
      </c>
      <c r="H1405" s="153" t="s">
        <v>558</v>
      </c>
      <c r="I1405" s="153">
        <v>3</v>
      </c>
      <c r="J1405" s="154">
        <v>45791</v>
      </c>
      <c r="K1405" s="153" t="s">
        <v>91</v>
      </c>
      <c r="L1405" s="153"/>
      <c r="M1405" s="153" t="s">
        <v>1111</v>
      </c>
      <c r="N1405" s="153" t="s">
        <v>49</v>
      </c>
      <c r="O1405" s="153" t="s">
        <v>1110</v>
      </c>
      <c r="P1405" s="153" t="s">
        <v>2630</v>
      </c>
      <c r="Q1405" s="153"/>
      <c r="R1405" s="153" t="s">
        <v>50</v>
      </c>
      <c r="S1405" s="153" t="s">
        <v>140</v>
      </c>
      <c r="T1405" s="153" t="s">
        <v>2889</v>
      </c>
      <c r="U1405" s="142"/>
      <c r="V1405" s="142"/>
      <c r="W1405" s="142"/>
      <c r="X1405" s="97" t="str">
        <f t="shared" si="231"/>
        <v>2023-032 - IH-345 BRIDGE REHABILITATION</v>
      </c>
      <c r="Y1405" s="97" t="str">
        <f>IFERROR(VLOOKUP($D1405,PM!$A:$H,2,FALSE),"")</f>
        <v>Eric Giebelhaus</v>
      </c>
      <c r="Z1405" s="98">
        <f t="shared" si="232"/>
        <v>45791</v>
      </c>
      <c r="AA1405" s="98" t="str">
        <f t="shared" si="233"/>
        <v>Wednesday</v>
      </c>
      <c r="AB1405" s="99" t="str">
        <f t="shared" si="234"/>
        <v>05/14/2025 6:25 PM</v>
      </c>
      <c r="AC1405" s="100">
        <f t="shared" si="235"/>
        <v>45792.524768518517</v>
      </c>
      <c r="AD1405" s="100" t="str">
        <f t="shared" si="236"/>
        <v>Approved On Time</v>
      </c>
      <c r="AE1405" s="101">
        <f t="shared" si="237"/>
        <v>3</v>
      </c>
      <c r="AF1405" s="124" t="str">
        <f t="shared" si="238"/>
        <v/>
      </c>
      <c r="AG1405" s="101" t="str">
        <f t="shared" si="239"/>
        <v>4106 6001H - PPO Conc Overlay Clean After P</v>
      </c>
      <c r="AH1405" s="101" t="str">
        <f t="shared" si="240"/>
        <v>240825 - Jilber Estrada Lopez</v>
      </c>
      <c r="AI1405" s="102" t="str">
        <f t="shared" si="241"/>
        <v>Juan Reyes's Crew</v>
      </c>
    </row>
    <row r="1406" spans="1:35" ht="15.75" x14ac:dyDescent="0.25">
      <c r="A1406" s="153">
        <v>602545</v>
      </c>
      <c r="B1406" s="153" t="s">
        <v>1109</v>
      </c>
      <c r="C1406" s="153" t="s">
        <v>1110</v>
      </c>
      <c r="D1406" s="153" t="s">
        <v>138</v>
      </c>
      <c r="E1406" s="153" t="s">
        <v>139</v>
      </c>
      <c r="F1406" s="153" t="s">
        <v>1344</v>
      </c>
      <c r="G1406" s="153" t="s">
        <v>1345</v>
      </c>
      <c r="H1406" s="153" t="s">
        <v>558</v>
      </c>
      <c r="I1406" s="153">
        <v>3</v>
      </c>
      <c r="J1406" s="154">
        <v>45788</v>
      </c>
      <c r="K1406" s="153" t="s">
        <v>91</v>
      </c>
      <c r="L1406" s="153"/>
      <c r="M1406" s="153" t="s">
        <v>1111</v>
      </c>
      <c r="N1406" s="153" t="s">
        <v>49</v>
      </c>
      <c r="O1406" s="153" t="s">
        <v>1110</v>
      </c>
      <c r="P1406" s="153" t="s">
        <v>1346</v>
      </c>
      <c r="Q1406" s="153"/>
      <c r="R1406" s="153" t="s">
        <v>50</v>
      </c>
      <c r="S1406" s="153" t="s">
        <v>140</v>
      </c>
      <c r="T1406" s="153" t="s">
        <v>1356</v>
      </c>
      <c r="U1406" s="142"/>
      <c r="V1406" s="142"/>
      <c r="W1406" s="142"/>
      <c r="X1406" s="97" t="str">
        <f t="shared" si="231"/>
        <v>2023-034 - Dallas IH 45 Bridge Maintenanc</v>
      </c>
      <c r="Y1406" s="97" t="str">
        <f>IFERROR(VLOOKUP($D1406,PM!$A:$H,2,FALSE),"")</f>
        <v>Eric Giebelhaus</v>
      </c>
      <c r="Z1406" s="98">
        <f t="shared" si="232"/>
        <v>45788</v>
      </c>
      <c r="AA1406" s="98" t="str">
        <f t="shared" si="233"/>
        <v>Sunday</v>
      </c>
      <c r="AB1406" s="99" t="str">
        <f t="shared" si="234"/>
        <v>05/11/2025 11:44 PM</v>
      </c>
      <c r="AC1406" s="100">
        <f t="shared" si="235"/>
        <v>45789.602488425924</v>
      </c>
      <c r="AD1406" s="100" t="str">
        <f t="shared" si="236"/>
        <v>Approved On Time</v>
      </c>
      <c r="AE1406" s="101">
        <f t="shared" si="237"/>
        <v>3</v>
      </c>
      <c r="AF1406" s="124" t="str">
        <f t="shared" si="238"/>
        <v/>
      </c>
      <c r="AG1406" s="101" t="str">
        <f t="shared" si="239"/>
        <v>439 6017H - CO Clean After Pour</v>
      </c>
      <c r="AH1406" s="101" t="str">
        <f t="shared" si="240"/>
        <v>240068 - Juan C. Reyes Diaz</v>
      </c>
      <c r="AI1406" s="102" t="str">
        <f t="shared" si="241"/>
        <v>Juan Reyes's Crew</v>
      </c>
    </row>
    <row r="1407" spans="1:35" ht="15.75" x14ac:dyDescent="0.25">
      <c r="A1407" s="153">
        <v>602546</v>
      </c>
      <c r="B1407" s="153" t="s">
        <v>1109</v>
      </c>
      <c r="C1407" s="153" t="s">
        <v>1110</v>
      </c>
      <c r="D1407" s="153" t="s">
        <v>138</v>
      </c>
      <c r="E1407" s="153" t="s">
        <v>139</v>
      </c>
      <c r="F1407" s="153" t="s">
        <v>1348</v>
      </c>
      <c r="G1407" s="153" t="s">
        <v>1349</v>
      </c>
      <c r="H1407" s="153" t="s">
        <v>558</v>
      </c>
      <c r="I1407" s="153">
        <v>3</v>
      </c>
      <c r="J1407" s="154">
        <v>45788</v>
      </c>
      <c r="K1407" s="153" t="s">
        <v>91</v>
      </c>
      <c r="L1407" s="153"/>
      <c r="M1407" s="153" t="s">
        <v>1111</v>
      </c>
      <c r="N1407" s="153" t="s">
        <v>49</v>
      </c>
      <c r="O1407" s="153" t="s">
        <v>1110</v>
      </c>
      <c r="P1407" s="153" t="s">
        <v>1346</v>
      </c>
      <c r="Q1407" s="153"/>
      <c r="R1407" s="153" t="s">
        <v>50</v>
      </c>
      <c r="S1407" s="153" t="s">
        <v>140</v>
      </c>
      <c r="T1407" s="153" t="s">
        <v>1357</v>
      </c>
      <c r="U1407" s="142"/>
      <c r="V1407" s="142"/>
      <c r="W1407" s="142"/>
      <c r="X1407" s="97" t="str">
        <f t="shared" si="231"/>
        <v>2023-034 - Dallas IH 45 Bridge Maintenanc</v>
      </c>
      <c r="Y1407" s="97" t="str">
        <f>IFERROR(VLOOKUP($D1407,PM!$A:$H,2,FALSE),"")</f>
        <v>Eric Giebelhaus</v>
      </c>
      <c r="Z1407" s="98">
        <f t="shared" si="232"/>
        <v>45788</v>
      </c>
      <c r="AA1407" s="98" t="str">
        <f t="shared" si="233"/>
        <v>Sunday</v>
      </c>
      <c r="AB1407" s="99" t="str">
        <f t="shared" si="234"/>
        <v>05/11/2025 11:44 PM</v>
      </c>
      <c r="AC1407" s="100">
        <f t="shared" si="235"/>
        <v>45789.602488425924</v>
      </c>
      <c r="AD1407" s="100" t="str">
        <f t="shared" si="236"/>
        <v>Approved On Time</v>
      </c>
      <c r="AE1407" s="101">
        <f t="shared" si="237"/>
        <v>3</v>
      </c>
      <c r="AF1407" s="124" t="str">
        <f t="shared" si="238"/>
        <v/>
      </c>
      <c r="AG1407" s="101" t="str">
        <f t="shared" si="239"/>
        <v>483 6021C - HYRDO Clean Tanks</v>
      </c>
      <c r="AH1407" s="101" t="str">
        <f t="shared" si="240"/>
        <v>240068 - Juan C. Reyes Diaz</v>
      </c>
      <c r="AI1407" s="102" t="str">
        <f t="shared" si="241"/>
        <v>Juan Reyes's Crew</v>
      </c>
    </row>
    <row r="1408" spans="1:35" ht="15.75" x14ac:dyDescent="0.25">
      <c r="A1408" s="153">
        <v>602547</v>
      </c>
      <c r="B1408" s="153" t="s">
        <v>1109</v>
      </c>
      <c r="C1408" s="153" t="s">
        <v>1110</v>
      </c>
      <c r="D1408" s="153" t="s">
        <v>138</v>
      </c>
      <c r="E1408" s="153" t="s">
        <v>139</v>
      </c>
      <c r="F1408" s="153" t="s">
        <v>1351</v>
      </c>
      <c r="G1408" s="153" t="s">
        <v>1352</v>
      </c>
      <c r="H1408" s="153" t="s">
        <v>558</v>
      </c>
      <c r="I1408" s="153">
        <v>2</v>
      </c>
      <c r="J1408" s="154">
        <v>45788</v>
      </c>
      <c r="K1408" s="153" t="s">
        <v>91</v>
      </c>
      <c r="L1408" s="153"/>
      <c r="M1408" s="153" t="s">
        <v>1111</v>
      </c>
      <c r="N1408" s="153" t="s">
        <v>49</v>
      </c>
      <c r="O1408" s="153" t="s">
        <v>1110</v>
      </c>
      <c r="P1408" s="153" t="s">
        <v>1346</v>
      </c>
      <c r="Q1408" s="153"/>
      <c r="R1408" s="153" t="s">
        <v>50</v>
      </c>
      <c r="S1408" s="153" t="s">
        <v>140</v>
      </c>
      <c r="T1408" s="153" t="s">
        <v>1358</v>
      </c>
      <c r="U1408" s="142"/>
      <c r="V1408" s="142"/>
      <c r="W1408" s="142"/>
      <c r="X1408" s="97" t="str">
        <f t="shared" si="231"/>
        <v>2023-034 - Dallas IH 45 Bridge Maintenanc</v>
      </c>
      <c r="Y1408" s="97" t="str">
        <f>IFERROR(VLOOKUP($D1408,PM!$A:$H,2,FALSE),"")</f>
        <v>Eric Giebelhaus</v>
      </c>
      <c r="Z1408" s="98">
        <f t="shared" si="232"/>
        <v>45788</v>
      </c>
      <c r="AA1408" s="98" t="str">
        <f t="shared" si="233"/>
        <v>Sunday</v>
      </c>
      <c r="AB1408" s="99" t="str">
        <f t="shared" si="234"/>
        <v>05/11/2025 11:44 PM</v>
      </c>
      <c r="AC1408" s="100">
        <f t="shared" si="235"/>
        <v>45789.602488425924</v>
      </c>
      <c r="AD1408" s="100" t="str">
        <f t="shared" si="236"/>
        <v>Approved On Time</v>
      </c>
      <c r="AE1408" s="101">
        <f t="shared" si="237"/>
        <v>2</v>
      </c>
      <c r="AF1408" s="124" t="str">
        <f t="shared" si="238"/>
        <v/>
      </c>
      <c r="AG1408" s="101" t="str">
        <f t="shared" si="239"/>
        <v>439 6017I - CO Rem Cure Blankets</v>
      </c>
      <c r="AH1408" s="101" t="str">
        <f t="shared" si="240"/>
        <v>240068 - Juan C. Reyes Diaz</v>
      </c>
      <c r="AI1408" s="102" t="str">
        <f t="shared" si="241"/>
        <v>Juan Reyes's Crew</v>
      </c>
    </row>
    <row r="1409" spans="1:35" ht="15.75" x14ac:dyDescent="0.25">
      <c r="A1409" s="153">
        <v>602543</v>
      </c>
      <c r="B1409" s="153" t="s">
        <v>1116</v>
      </c>
      <c r="C1409" s="153" t="s">
        <v>1117</v>
      </c>
      <c r="D1409" s="153" t="s">
        <v>138</v>
      </c>
      <c r="E1409" s="153" t="s">
        <v>139</v>
      </c>
      <c r="F1409" s="153" t="s">
        <v>1344</v>
      </c>
      <c r="G1409" s="153" t="s">
        <v>1345</v>
      </c>
      <c r="H1409" s="153" t="s">
        <v>558</v>
      </c>
      <c r="I1409" s="153">
        <v>6.5</v>
      </c>
      <c r="J1409" s="154">
        <v>45788</v>
      </c>
      <c r="K1409" s="153" t="s">
        <v>91</v>
      </c>
      <c r="L1409" s="153"/>
      <c r="M1409" s="153" t="s">
        <v>1111</v>
      </c>
      <c r="N1409" s="153" t="s">
        <v>49</v>
      </c>
      <c r="O1409" s="153" t="s">
        <v>1110</v>
      </c>
      <c r="P1409" s="153" t="s">
        <v>1346</v>
      </c>
      <c r="Q1409" s="153"/>
      <c r="R1409" s="153" t="s">
        <v>50</v>
      </c>
      <c r="S1409" s="153" t="s">
        <v>140</v>
      </c>
      <c r="T1409" s="153" t="s">
        <v>1347</v>
      </c>
      <c r="U1409" s="142"/>
      <c r="V1409" s="142"/>
      <c r="W1409" s="142"/>
      <c r="X1409" s="97" t="str">
        <f t="shared" si="231"/>
        <v>2023-034 - Dallas IH 45 Bridge Maintenanc</v>
      </c>
      <c r="Y1409" s="97" t="str">
        <f>IFERROR(VLOOKUP($D1409,PM!$A:$H,2,FALSE),"")</f>
        <v>Eric Giebelhaus</v>
      </c>
      <c r="Z1409" s="98">
        <f t="shared" si="232"/>
        <v>45788</v>
      </c>
      <c r="AA1409" s="98" t="str">
        <f t="shared" si="233"/>
        <v>Sunday</v>
      </c>
      <c r="AB1409" s="99" t="str">
        <f t="shared" si="234"/>
        <v>05/11/2025 11:44 PM</v>
      </c>
      <c r="AC1409" s="100">
        <f t="shared" si="235"/>
        <v>45789.602488425924</v>
      </c>
      <c r="AD1409" s="100" t="str">
        <f t="shared" si="236"/>
        <v>Approved On Time</v>
      </c>
      <c r="AE1409" s="101">
        <f t="shared" si="237"/>
        <v>6.5</v>
      </c>
      <c r="AF1409" s="124" t="str">
        <f t="shared" si="238"/>
        <v/>
      </c>
      <c r="AG1409" s="101" t="str">
        <f t="shared" si="239"/>
        <v>439 6017H - CO Clean After Pour</v>
      </c>
      <c r="AH1409" s="101" t="str">
        <f t="shared" si="240"/>
        <v>240070 - Ramon Reyes</v>
      </c>
      <c r="AI1409" s="102" t="str">
        <f t="shared" si="241"/>
        <v>Juan Reyes's Crew</v>
      </c>
    </row>
    <row r="1410" spans="1:35" ht="15.75" x14ac:dyDescent="0.25">
      <c r="A1410" s="153">
        <v>602544</v>
      </c>
      <c r="B1410" s="153" t="s">
        <v>1116</v>
      </c>
      <c r="C1410" s="153" t="s">
        <v>1117</v>
      </c>
      <c r="D1410" s="153" t="s">
        <v>138</v>
      </c>
      <c r="E1410" s="153" t="s">
        <v>139</v>
      </c>
      <c r="F1410" s="153" t="s">
        <v>1348</v>
      </c>
      <c r="G1410" s="153" t="s">
        <v>1349</v>
      </c>
      <c r="H1410" s="153" t="s">
        <v>558</v>
      </c>
      <c r="I1410" s="153">
        <v>6</v>
      </c>
      <c r="J1410" s="154">
        <v>45788</v>
      </c>
      <c r="K1410" s="153" t="s">
        <v>91</v>
      </c>
      <c r="L1410" s="153"/>
      <c r="M1410" s="153" t="s">
        <v>1111</v>
      </c>
      <c r="N1410" s="153" t="s">
        <v>49</v>
      </c>
      <c r="O1410" s="153" t="s">
        <v>1110</v>
      </c>
      <c r="P1410" s="153" t="s">
        <v>1346</v>
      </c>
      <c r="Q1410" s="153"/>
      <c r="R1410" s="153" t="s">
        <v>50</v>
      </c>
      <c r="S1410" s="153" t="s">
        <v>140</v>
      </c>
      <c r="T1410" s="153" t="s">
        <v>1350</v>
      </c>
      <c r="U1410" s="142"/>
      <c r="V1410" s="142"/>
      <c r="W1410" s="142"/>
      <c r="X1410" s="97" t="str">
        <f t="shared" si="231"/>
        <v>2023-034 - Dallas IH 45 Bridge Maintenanc</v>
      </c>
      <c r="Y1410" s="97" t="str">
        <f>IFERROR(VLOOKUP($D1410,PM!$A:$H,2,FALSE),"")</f>
        <v>Eric Giebelhaus</v>
      </c>
      <c r="Z1410" s="98">
        <f t="shared" si="232"/>
        <v>45788</v>
      </c>
      <c r="AA1410" s="98" t="str">
        <f t="shared" si="233"/>
        <v>Sunday</v>
      </c>
      <c r="AB1410" s="99" t="str">
        <f t="shared" si="234"/>
        <v>05/11/2025 11:44 PM</v>
      </c>
      <c r="AC1410" s="100">
        <f t="shared" si="235"/>
        <v>45789.602488425924</v>
      </c>
      <c r="AD1410" s="100" t="str">
        <f t="shared" si="236"/>
        <v>Approved On Time</v>
      </c>
      <c r="AE1410" s="101">
        <f t="shared" si="237"/>
        <v>6</v>
      </c>
      <c r="AF1410" s="124" t="str">
        <f t="shared" si="238"/>
        <v/>
      </c>
      <c r="AG1410" s="101" t="str">
        <f t="shared" si="239"/>
        <v>483 6021C - HYRDO Clean Tanks</v>
      </c>
      <c r="AH1410" s="101" t="str">
        <f t="shared" si="240"/>
        <v>240070 - Ramon Reyes</v>
      </c>
      <c r="AI1410" s="102" t="str">
        <f t="shared" si="241"/>
        <v>Juan Reyes's Crew</v>
      </c>
    </row>
    <row r="1411" spans="1:35" ht="15.75" x14ac:dyDescent="0.25">
      <c r="A1411" s="153">
        <v>604001</v>
      </c>
      <c r="B1411" s="153" t="s">
        <v>1116</v>
      </c>
      <c r="C1411" s="153" t="s">
        <v>1117</v>
      </c>
      <c r="D1411" s="153" t="s">
        <v>73</v>
      </c>
      <c r="E1411" s="153" t="s">
        <v>1009</v>
      </c>
      <c r="F1411" s="153" t="s">
        <v>1186</v>
      </c>
      <c r="G1411" s="153" t="s">
        <v>1193</v>
      </c>
      <c r="H1411" s="153" t="s">
        <v>558</v>
      </c>
      <c r="I1411" s="153">
        <v>7</v>
      </c>
      <c r="J1411" s="154">
        <v>45791</v>
      </c>
      <c r="K1411" s="153" t="s">
        <v>91</v>
      </c>
      <c r="L1411" s="153"/>
      <c r="M1411" s="153" t="s">
        <v>1111</v>
      </c>
      <c r="N1411" s="153" t="s">
        <v>49</v>
      </c>
      <c r="O1411" s="153" t="s">
        <v>1110</v>
      </c>
      <c r="P1411" s="153" t="s">
        <v>2630</v>
      </c>
      <c r="Q1411" s="153"/>
      <c r="R1411" s="153" t="s">
        <v>50</v>
      </c>
      <c r="S1411" s="153" t="s">
        <v>140</v>
      </c>
      <c r="T1411" s="153" t="s">
        <v>2882</v>
      </c>
      <c r="U1411" s="142"/>
      <c r="V1411" s="142"/>
      <c r="W1411" s="142"/>
      <c r="X1411" s="97" t="str">
        <f t="shared" si="231"/>
        <v>2023-032 - IH-345 BRIDGE REHABILITATION</v>
      </c>
      <c r="Y1411" s="97" t="str">
        <f>IFERROR(VLOOKUP($D1411,PM!$A:$H,2,FALSE),"")</f>
        <v>Eric Giebelhaus</v>
      </c>
      <c r="Z1411" s="98">
        <f t="shared" si="232"/>
        <v>45791</v>
      </c>
      <c r="AA1411" s="98" t="str">
        <f t="shared" si="233"/>
        <v>Wednesday</v>
      </c>
      <c r="AB1411" s="99" t="str">
        <f t="shared" si="234"/>
        <v>05/14/2025 6:25 PM</v>
      </c>
      <c r="AC1411" s="100">
        <f t="shared" si="235"/>
        <v>45792.524768518517</v>
      </c>
      <c r="AD1411" s="100" t="str">
        <f t="shared" si="236"/>
        <v>Approved On Time</v>
      </c>
      <c r="AE1411" s="101">
        <f t="shared" si="237"/>
        <v>7</v>
      </c>
      <c r="AF1411" s="124" t="str">
        <f t="shared" si="238"/>
        <v/>
      </c>
      <c r="AG1411" s="101" t="str">
        <f t="shared" si="239"/>
        <v>4106 6001D - PPO Conc Overlay Prep for Over</v>
      </c>
      <c r="AH1411" s="101" t="str">
        <f t="shared" si="240"/>
        <v>240070 - Ramon Reyes</v>
      </c>
      <c r="AI1411" s="102" t="str">
        <f t="shared" si="241"/>
        <v>Juan Reyes's Crew</v>
      </c>
    </row>
    <row r="1412" spans="1:35" ht="15.75" x14ac:dyDescent="0.25">
      <c r="A1412" s="153">
        <v>604002</v>
      </c>
      <c r="B1412" s="153" t="s">
        <v>1116</v>
      </c>
      <c r="C1412" s="153" t="s">
        <v>1117</v>
      </c>
      <c r="D1412" s="153" t="s">
        <v>73</v>
      </c>
      <c r="E1412" s="153" t="s">
        <v>1009</v>
      </c>
      <c r="F1412" s="153" t="s">
        <v>1635</v>
      </c>
      <c r="G1412" s="153" t="s">
        <v>1636</v>
      </c>
      <c r="H1412" s="153" t="s">
        <v>558</v>
      </c>
      <c r="I1412" s="153">
        <v>3.5</v>
      </c>
      <c r="J1412" s="154">
        <v>45791</v>
      </c>
      <c r="K1412" s="153" t="s">
        <v>91</v>
      </c>
      <c r="L1412" s="153"/>
      <c r="M1412" s="153" t="s">
        <v>1111</v>
      </c>
      <c r="N1412" s="153" t="s">
        <v>49</v>
      </c>
      <c r="O1412" s="153" t="s">
        <v>1110</v>
      </c>
      <c r="P1412" s="153" t="s">
        <v>2629</v>
      </c>
      <c r="Q1412" s="153"/>
      <c r="R1412" s="153" t="s">
        <v>50</v>
      </c>
      <c r="S1412" s="153" t="s">
        <v>140</v>
      </c>
      <c r="T1412" s="153" t="s">
        <v>2883</v>
      </c>
      <c r="U1412" s="142"/>
      <c r="V1412" s="142"/>
      <c r="W1412" s="142"/>
      <c r="X1412" s="97" t="str">
        <f t="shared" si="231"/>
        <v>2023-032 - IH-345 BRIDGE REHABILITATION</v>
      </c>
      <c r="Y1412" s="97" t="str">
        <f>IFERROR(VLOOKUP($D1412,PM!$A:$H,2,FALSE),"")</f>
        <v>Eric Giebelhaus</v>
      </c>
      <c r="Z1412" s="98">
        <f t="shared" si="232"/>
        <v>45791</v>
      </c>
      <c r="AA1412" s="98" t="str">
        <f t="shared" si="233"/>
        <v>Wednesday</v>
      </c>
      <c r="AB1412" s="99" t="str">
        <f t="shared" si="234"/>
        <v>05/14/2025 6:26 PM</v>
      </c>
      <c r="AC1412" s="100">
        <f t="shared" si="235"/>
        <v>45792.524768518517</v>
      </c>
      <c r="AD1412" s="100" t="str">
        <f t="shared" si="236"/>
        <v>Approved On Time</v>
      </c>
      <c r="AE1412" s="101">
        <f t="shared" si="237"/>
        <v>3.5</v>
      </c>
      <c r="AF1412" s="124" t="str">
        <f t="shared" si="238"/>
        <v/>
      </c>
      <c r="AG1412" s="101" t="str">
        <f t="shared" si="239"/>
        <v>4106 6001H - PPO Conc Overlay Clean After P</v>
      </c>
      <c r="AH1412" s="101" t="str">
        <f t="shared" si="240"/>
        <v>240070 - Ramon Reyes</v>
      </c>
      <c r="AI1412" s="102" t="str">
        <f t="shared" si="241"/>
        <v>Juan Reyes's Crew</v>
      </c>
    </row>
    <row r="1413" spans="1:35" ht="15.75" x14ac:dyDescent="0.25">
      <c r="A1413" s="153">
        <v>604506</v>
      </c>
      <c r="B1413" s="153" t="s">
        <v>1116</v>
      </c>
      <c r="C1413" s="153" t="s">
        <v>1117</v>
      </c>
      <c r="D1413" s="153" t="s">
        <v>73</v>
      </c>
      <c r="E1413" s="153" t="s">
        <v>1009</v>
      </c>
      <c r="F1413" s="153" t="s">
        <v>1635</v>
      </c>
      <c r="G1413" s="153" t="s">
        <v>1636</v>
      </c>
      <c r="H1413" s="153" t="s">
        <v>558</v>
      </c>
      <c r="I1413" s="153">
        <v>8</v>
      </c>
      <c r="J1413" s="154">
        <v>45792</v>
      </c>
      <c r="K1413" s="153" t="s">
        <v>91</v>
      </c>
      <c r="L1413" s="153"/>
      <c r="M1413" s="153" t="s">
        <v>1111</v>
      </c>
      <c r="N1413" s="153" t="s">
        <v>49</v>
      </c>
      <c r="O1413" s="153" t="s">
        <v>1110</v>
      </c>
      <c r="P1413" s="153" t="s">
        <v>3069</v>
      </c>
      <c r="Q1413" s="153"/>
      <c r="R1413" s="153" t="s">
        <v>50</v>
      </c>
      <c r="S1413" s="153" t="s">
        <v>140</v>
      </c>
      <c r="T1413" s="153" t="s">
        <v>3299</v>
      </c>
      <c r="U1413" s="142"/>
      <c r="V1413" s="142"/>
      <c r="W1413" s="142"/>
      <c r="X1413" s="97" t="str">
        <f t="shared" si="231"/>
        <v>2023-032 - IH-345 BRIDGE REHABILITATION</v>
      </c>
      <c r="Y1413" s="97" t="str">
        <f>IFERROR(VLOOKUP($D1413,PM!$A:$H,2,FALSE),"")</f>
        <v>Eric Giebelhaus</v>
      </c>
      <c r="Z1413" s="98">
        <f t="shared" si="232"/>
        <v>45792</v>
      </c>
      <c r="AA1413" s="98" t="str">
        <f t="shared" si="233"/>
        <v>Thursday</v>
      </c>
      <c r="AB1413" s="99" t="str">
        <f t="shared" si="234"/>
        <v>05/15/2025 7:40 PM</v>
      </c>
      <c r="AC1413" s="100">
        <f t="shared" si="235"/>
        <v>45793.534733796296</v>
      </c>
      <c r="AD1413" s="100" t="str">
        <f t="shared" si="236"/>
        <v>Approved On Time</v>
      </c>
      <c r="AE1413" s="101">
        <f t="shared" si="237"/>
        <v>8</v>
      </c>
      <c r="AF1413" s="124" t="str">
        <f t="shared" si="238"/>
        <v/>
      </c>
      <c r="AG1413" s="101" t="str">
        <f t="shared" si="239"/>
        <v>4106 6001H - PPO Conc Overlay Clean After P</v>
      </c>
      <c r="AH1413" s="101" t="str">
        <f t="shared" si="240"/>
        <v>240070 - Ramon Reyes</v>
      </c>
      <c r="AI1413" s="102" t="str">
        <f t="shared" si="241"/>
        <v>Juan Reyes's Crew</v>
      </c>
    </row>
    <row r="1414" spans="1:35" ht="15.75" x14ac:dyDescent="0.25">
      <c r="A1414" s="153">
        <v>604507</v>
      </c>
      <c r="B1414" s="153" t="s">
        <v>1116</v>
      </c>
      <c r="C1414" s="153" t="s">
        <v>1117</v>
      </c>
      <c r="D1414" s="153" t="s">
        <v>73</v>
      </c>
      <c r="E1414" s="153" t="s">
        <v>1009</v>
      </c>
      <c r="F1414" s="153" t="s">
        <v>3070</v>
      </c>
      <c r="G1414" s="153" t="s">
        <v>3071</v>
      </c>
      <c r="H1414" s="153" t="s">
        <v>558</v>
      </c>
      <c r="I1414" s="153">
        <v>2.5</v>
      </c>
      <c r="J1414" s="154">
        <v>45792</v>
      </c>
      <c r="K1414" s="153" t="s">
        <v>91</v>
      </c>
      <c r="L1414" s="153"/>
      <c r="M1414" s="153" t="s">
        <v>1111</v>
      </c>
      <c r="N1414" s="153" t="s">
        <v>49</v>
      </c>
      <c r="O1414" s="153" t="s">
        <v>1110</v>
      </c>
      <c r="P1414" s="153" t="s">
        <v>3069</v>
      </c>
      <c r="Q1414" s="153"/>
      <c r="R1414" s="153" t="s">
        <v>50</v>
      </c>
      <c r="S1414" s="153" t="s">
        <v>140</v>
      </c>
      <c r="T1414" s="153" t="s">
        <v>3300</v>
      </c>
      <c r="U1414" s="142"/>
      <c r="V1414" s="142"/>
      <c r="W1414" s="142"/>
      <c r="X1414" s="97" t="str">
        <f t="shared" si="231"/>
        <v>2023-032 - IH-345 BRIDGE REHABILITATION</v>
      </c>
      <c r="Y1414" s="97" t="str">
        <f>IFERROR(VLOOKUP($D1414,PM!$A:$H,2,FALSE),"")</f>
        <v>Eric Giebelhaus</v>
      </c>
      <c r="Z1414" s="98">
        <f t="shared" si="232"/>
        <v>45792</v>
      </c>
      <c r="AA1414" s="98" t="str">
        <f t="shared" si="233"/>
        <v>Thursday</v>
      </c>
      <c r="AB1414" s="99" t="str">
        <f t="shared" si="234"/>
        <v>05/15/2025 7:40 PM</v>
      </c>
      <c r="AC1414" s="100">
        <f t="shared" si="235"/>
        <v>45793.534733796296</v>
      </c>
      <c r="AD1414" s="100" t="str">
        <f t="shared" si="236"/>
        <v>Approved On Time</v>
      </c>
      <c r="AE1414" s="101">
        <f t="shared" si="237"/>
        <v>2.5</v>
      </c>
      <c r="AF1414" s="124" t="str">
        <f t="shared" si="238"/>
        <v/>
      </c>
      <c r="AG1414" s="101" t="str">
        <f t="shared" si="239"/>
        <v>785 6011A - BJR SEJ Install Armor Joint an</v>
      </c>
      <c r="AH1414" s="101" t="str">
        <f t="shared" si="240"/>
        <v>240070 - Ramon Reyes</v>
      </c>
      <c r="AI1414" s="102" t="str">
        <f t="shared" si="241"/>
        <v>Juan Reyes's Crew</v>
      </c>
    </row>
    <row r="1415" spans="1:35" ht="15.75" x14ac:dyDescent="0.25">
      <c r="A1415" s="153">
        <v>603622</v>
      </c>
      <c r="B1415" s="153" t="s">
        <v>1109</v>
      </c>
      <c r="C1415" s="153" t="s">
        <v>1110</v>
      </c>
      <c r="D1415" s="153" t="s">
        <v>73</v>
      </c>
      <c r="E1415" s="153" t="s">
        <v>1009</v>
      </c>
      <c r="F1415" s="153" t="s">
        <v>1186</v>
      </c>
      <c r="G1415" s="153" t="s">
        <v>1193</v>
      </c>
      <c r="H1415" s="153" t="s">
        <v>558</v>
      </c>
      <c r="I1415" s="153">
        <v>6</v>
      </c>
      <c r="J1415" s="154">
        <v>45790</v>
      </c>
      <c r="K1415" s="153" t="s">
        <v>91</v>
      </c>
      <c r="L1415" s="153"/>
      <c r="M1415" s="153" t="s">
        <v>1111</v>
      </c>
      <c r="N1415" s="153" t="s">
        <v>49</v>
      </c>
      <c r="O1415" s="153" t="s">
        <v>1110</v>
      </c>
      <c r="P1415" s="153" t="s">
        <v>1998</v>
      </c>
      <c r="Q1415" s="153"/>
      <c r="R1415" s="153" t="s">
        <v>50</v>
      </c>
      <c r="S1415" s="153" t="s">
        <v>140</v>
      </c>
      <c r="T1415" s="153" t="s">
        <v>2277</v>
      </c>
      <c r="U1415" s="142"/>
      <c r="V1415" s="142"/>
      <c r="W1415" s="142"/>
      <c r="X1415" s="97" t="str">
        <f t="shared" ref="X1415:X1478" si="242">$D1415&amp;" - "&amp;$E1415</f>
        <v>2023-032 - IH-345 BRIDGE REHABILITATION</v>
      </c>
      <c r="Y1415" s="97" t="str">
        <f>IFERROR(VLOOKUP($D1415,PM!$A:$H,2,FALSE),"")</f>
        <v>Eric Giebelhaus</v>
      </c>
      <c r="Z1415" s="98">
        <f t="shared" ref="Z1415:Z1478" si="243">$J1415</f>
        <v>45790</v>
      </c>
      <c r="AA1415" s="98" t="str">
        <f t="shared" ref="AA1415:AA1478" si="244">TEXT($J1415,"dddd")</f>
        <v>Tuesday</v>
      </c>
      <c r="AB1415" s="99" t="str">
        <f t="shared" ref="AB1415:AB1478" si="245">TEXT(DATE(MID($P1415,7,4), LEFT($P1415,2), MID($P1415,4,2)) + TIME(LEFT(MID($P1415,13,5),2), RIGHT(MID($P1415,13,5),2), 0), "MM/DD/YYYY h:mm AM/PM")</f>
        <v>05/13/2025 8:23 PM</v>
      </c>
      <c r="AC1415" s="100">
        <f t="shared" ref="AC1415:AC1478" si="246">IFERROR(DATE(LEFT($T1415,4), MID($T1415,6,2), MID($T1415,9,2)) + TIME(MID($T1415,12,2), MID($T1415,15,2), MID($T1415,18,2)),"")</f>
        <v>45791.536365740743</v>
      </c>
      <c r="AD1415" s="100" t="str">
        <f t="shared" ref="AD1415:AD1478" si="247">IF(OR($AB1415="1/1/01 12:00 AM", $AB1415=""), "Not Approved", IF(VALUE($AB1415) &lt;= (VALUE($AC1415) + 1 + TIME(9, 0, 0)), "Approved On Time", "Not Approved On Time"))</f>
        <v>Approved On Time</v>
      </c>
      <c r="AE1415" s="101">
        <f t="shared" ref="AE1415:AE1478" si="248">$I1415</f>
        <v>6</v>
      </c>
      <c r="AF1415" s="124" t="str">
        <f t="shared" ref="AF1415:AF1478" si="249">IF(SUMIF($X$6:$X$2297, "*", $AI$6:$AI$2297) &gt; 0, SUMIFS($AI$6:$AI$2297, $X$6:$X$2297, "Approved On Time") / SUMIF($X$6:$X$2297, "*", $AI$6:$AI$2297), "")</f>
        <v/>
      </c>
      <c r="AG1415" s="101" t="str">
        <f t="shared" ref="AG1415:AG1478" si="250">$F1415&amp;" - "&amp;G1415</f>
        <v>4106 6001D - PPO Conc Overlay Prep for Over</v>
      </c>
      <c r="AH1415" s="101" t="str">
        <f t="shared" ref="AH1415:AH1478" si="251">$B1415&amp;" - "&amp;$C1415</f>
        <v>240068 - Juan C. Reyes Diaz</v>
      </c>
      <c r="AI1415" s="102" t="str">
        <f t="shared" ref="AI1415:AI1478" si="252">IF($M1415="","",$M1415)</f>
        <v>Juan Reyes's Crew</v>
      </c>
    </row>
    <row r="1416" spans="1:35" ht="15.75" x14ac:dyDescent="0.25">
      <c r="A1416" s="153">
        <v>603623</v>
      </c>
      <c r="B1416" s="153" t="s">
        <v>1109</v>
      </c>
      <c r="C1416" s="153" t="s">
        <v>1110</v>
      </c>
      <c r="D1416" s="153" t="s">
        <v>73</v>
      </c>
      <c r="E1416" s="153" t="s">
        <v>1009</v>
      </c>
      <c r="F1416" s="153" t="s">
        <v>1635</v>
      </c>
      <c r="G1416" s="153" t="s">
        <v>1636</v>
      </c>
      <c r="H1416" s="153" t="s">
        <v>558</v>
      </c>
      <c r="I1416" s="153">
        <v>2</v>
      </c>
      <c r="J1416" s="154">
        <v>45790</v>
      </c>
      <c r="K1416" s="153" t="s">
        <v>91</v>
      </c>
      <c r="L1416" s="153"/>
      <c r="M1416" s="153" t="s">
        <v>1111</v>
      </c>
      <c r="N1416" s="153" t="s">
        <v>49</v>
      </c>
      <c r="O1416" s="153" t="s">
        <v>1110</v>
      </c>
      <c r="P1416" s="153" t="s">
        <v>1998</v>
      </c>
      <c r="Q1416" s="153"/>
      <c r="R1416" s="153" t="s">
        <v>50</v>
      </c>
      <c r="S1416" s="153" t="s">
        <v>140</v>
      </c>
      <c r="T1416" s="153" t="s">
        <v>2278</v>
      </c>
      <c r="U1416" s="142"/>
      <c r="V1416" s="142"/>
      <c r="W1416" s="142"/>
      <c r="X1416" s="97" t="str">
        <f t="shared" si="242"/>
        <v>2023-032 - IH-345 BRIDGE REHABILITATION</v>
      </c>
      <c r="Y1416" s="97" t="str">
        <f>IFERROR(VLOOKUP($D1416,PM!$A:$H,2,FALSE),"")</f>
        <v>Eric Giebelhaus</v>
      </c>
      <c r="Z1416" s="98">
        <f t="shared" si="243"/>
        <v>45790</v>
      </c>
      <c r="AA1416" s="98" t="str">
        <f t="shared" si="244"/>
        <v>Tuesday</v>
      </c>
      <c r="AB1416" s="99" t="str">
        <f t="shared" si="245"/>
        <v>05/13/2025 8:23 PM</v>
      </c>
      <c r="AC1416" s="100">
        <f t="shared" si="246"/>
        <v>45791.536365740743</v>
      </c>
      <c r="AD1416" s="100" t="str">
        <f t="shared" si="247"/>
        <v>Approved On Time</v>
      </c>
      <c r="AE1416" s="101">
        <f t="shared" si="248"/>
        <v>2</v>
      </c>
      <c r="AF1416" s="124" t="str">
        <f t="shared" si="249"/>
        <v/>
      </c>
      <c r="AG1416" s="101" t="str">
        <f t="shared" si="250"/>
        <v>4106 6001H - PPO Conc Overlay Clean After P</v>
      </c>
      <c r="AH1416" s="101" t="str">
        <f t="shared" si="251"/>
        <v>240068 - Juan C. Reyes Diaz</v>
      </c>
      <c r="AI1416" s="102" t="str">
        <f t="shared" si="252"/>
        <v>Juan Reyes's Crew</v>
      </c>
    </row>
    <row r="1417" spans="1:35" ht="15.75" x14ac:dyDescent="0.25">
      <c r="A1417" s="153">
        <v>604508</v>
      </c>
      <c r="B1417" s="153" t="s">
        <v>1109</v>
      </c>
      <c r="C1417" s="153" t="s">
        <v>1110</v>
      </c>
      <c r="D1417" s="153" t="s">
        <v>73</v>
      </c>
      <c r="E1417" s="153" t="s">
        <v>1009</v>
      </c>
      <c r="F1417" s="153" t="s">
        <v>3070</v>
      </c>
      <c r="G1417" s="153" t="s">
        <v>3071</v>
      </c>
      <c r="H1417" s="153" t="s">
        <v>558</v>
      </c>
      <c r="I1417" s="153">
        <v>4</v>
      </c>
      <c r="J1417" s="154">
        <v>45792</v>
      </c>
      <c r="K1417" s="153" t="s">
        <v>91</v>
      </c>
      <c r="L1417" s="153"/>
      <c r="M1417" s="153" t="s">
        <v>1111</v>
      </c>
      <c r="N1417" s="153" t="s">
        <v>49</v>
      </c>
      <c r="O1417" s="153" t="s">
        <v>1110</v>
      </c>
      <c r="P1417" s="153" t="s">
        <v>3069</v>
      </c>
      <c r="Q1417" s="153"/>
      <c r="R1417" s="153" t="s">
        <v>50</v>
      </c>
      <c r="S1417" s="153" t="s">
        <v>140</v>
      </c>
      <c r="T1417" s="153" t="s">
        <v>3301</v>
      </c>
      <c r="U1417" s="142"/>
      <c r="V1417" s="142"/>
      <c r="W1417" s="142"/>
      <c r="X1417" s="97" t="str">
        <f t="shared" si="242"/>
        <v>2023-032 - IH-345 BRIDGE REHABILITATION</v>
      </c>
      <c r="Y1417" s="97" t="str">
        <f>IFERROR(VLOOKUP($D1417,PM!$A:$H,2,FALSE),"")</f>
        <v>Eric Giebelhaus</v>
      </c>
      <c r="Z1417" s="98">
        <f t="shared" si="243"/>
        <v>45792</v>
      </c>
      <c r="AA1417" s="98" t="str">
        <f t="shared" si="244"/>
        <v>Thursday</v>
      </c>
      <c r="AB1417" s="99" t="str">
        <f t="shared" si="245"/>
        <v>05/15/2025 7:40 PM</v>
      </c>
      <c r="AC1417" s="100">
        <f t="shared" si="246"/>
        <v>45793.534733796296</v>
      </c>
      <c r="AD1417" s="100" t="str">
        <f t="shared" si="247"/>
        <v>Approved On Time</v>
      </c>
      <c r="AE1417" s="101">
        <f t="shared" si="248"/>
        <v>4</v>
      </c>
      <c r="AF1417" s="124" t="str">
        <f t="shared" si="249"/>
        <v/>
      </c>
      <c r="AG1417" s="101" t="str">
        <f t="shared" si="250"/>
        <v>785 6011A - BJR SEJ Install Armor Joint an</v>
      </c>
      <c r="AH1417" s="101" t="str">
        <f t="shared" si="251"/>
        <v>240068 - Juan C. Reyes Diaz</v>
      </c>
      <c r="AI1417" s="102" t="str">
        <f t="shared" si="252"/>
        <v>Juan Reyes's Crew</v>
      </c>
    </row>
    <row r="1418" spans="1:35" ht="15.75" x14ac:dyDescent="0.25">
      <c r="A1418" s="153">
        <v>604509</v>
      </c>
      <c r="B1418" s="153" t="s">
        <v>1109</v>
      </c>
      <c r="C1418" s="153" t="s">
        <v>1110</v>
      </c>
      <c r="D1418" s="153" t="s">
        <v>73</v>
      </c>
      <c r="E1418" s="153" t="s">
        <v>1009</v>
      </c>
      <c r="F1418" s="153" t="s">
        <v>1635</v>
      </c>
      <c r="G1418" s="153" t="s">
        <v>1636</v>
      </c>
      <c r="H1418" s="153" t="s">
        <v>558</v>
      </c>
      <c r="I1418" s="153">
        <v>4</v>
      </c>
      <c r="J1418" s="154">
        <v>45792</v>
      </c>
      <c r="K1418" s="153" t="s">
        <v>91</v>
      </c>
      <c r="L1418" s="153"/>
      <c r="M1418" s="153" t="s">
        <v>1111</v>
      </c>
      <c r="N1418" s="153" t="s">
        <v>49</v>
      </c>
      <c r="O1418" s="153" t="s">
        <v>1110</v>
      </c>
      <c r="P1418" s="153" t="s">
        <v>3069</v>
      </c>
      <c r="Q1418" s="153"/>
      <c r="R1418" s="153" t="s">
        <v>50</v>
      </c>
      <c r="S1418" s="153" t="s">
        <v>140</v>
      </c>
      <c r="T1418" s="153" t="s">
        <v>3302</v>
      </c>
      <c r="U1418" s="142"/>
      <c r="V1418" s="142"/>
      <c r="W1418" s="142"/>
      <c r="X1418" s="97" t="str">
        <f t="shared" si="242"/>
        <v>2023-032 - IH-345 BRIDGE REHABILITATION</v>
      </c>
      <c r="Y1418" s="97" t="str">
        <f>IFERROR(VLOOKUP($D1418,PM!$A:$H,2,FALSE),"")</f>
        <v>Eric Giebelhaus</v>
      </c>
      <c r="Z1418" s="98">
        <f t="shared" si="243"/>
        <v>45792</v>
      </c>
      <c r="AA1418" s="98" t="str">
        <f t="shared" si="244"/>
        <v>Thursday</v>
      </c>
      <c r="AB1418" s="99" t="str">
        <f t="shared" si="245"/>
        <v>05/15/2025 7:40 PM</v>
      </c>
      <c r="AC1418" s="100">
        <f t="shared" si="246"/>
        <v>45793.534733796296</v>
      </c>
      <c r="AD1418" s="100" t="str">
        <f t="shared" si="247"/>
        <v>Approved On Time</v>
      </c>
      <c r="AE1418" s="101">
        <f t="shared" si="248"/>
        <v>4</v>
      </c>
      <c r="AF1418" s="124" t="str">
        <f t="shared" si="249"/>
        <v/>
      </c>
      <c r="AG1418" s="101" t="str">
        <f t="shared" si="250"/>
        <v>4106 6001H - PPO Conc Overlay Clean After P</v>
      </c>
      <c r="AH1418" s="101" t="str">
        <f t="shared" si="251"/>
        <v>240068 - Juan C. Reyes Diaz</v>
      </c>
      <c r="AI1418" s="102" t="str">
        <f t="shared" si="252"/>
        <v>Juan Reyes's Crew</v>
      </c>
    </row>
    <row r="1419" spans="1:35" ht="15.75" x14ac:dyDescent="0.25">
      <c r="A1419" s="153">
        <v>604003</v>
      </c>
      <c r="B1419" s="153" t="s">
        <v>1109</v>
      </c>
      <c r="C1419" s="153" t="s">
        <v>1110</v>
      </c>
      <c r="D1419" s="153" t="s">
        <v>73</v>
      </c>
      <c r="E1419" s="153" t="s">
        <v>1009</v>
      </c>
      <c r="F1419" s="153" t="s">
        <v>624</v>
      </c>
      <c r="G1419" s="153" t="s">
        <v>625</v>
      </c>
      <c r="H1419" s="153" t="s">
        <v>558</v>
      </c>
      <c r="I1419" s="153">
        <v>4</v>
      </c>
      <c r="J1419" s="154">
        <v>45791</v>
      </c>
      <c r="K1419" s="153" t="s">
        <v>91</v>
      </c>
      <c r="L1419" s="153"/>
      <c r="M1419" s="153" t="s">
        <v>1111</v>
      </c>
      <c r="N1419" s="153" t="s">
        <v>49</v>
      </c>
      <c r="O1419" s="153" t="s">
        <v>1110</v>
      </c>
      <c r="P1419" s="153" t="s">
        <v>2629</v>
      </c>
      <c r="Q1419" s="153"/>
      <c r="R1419" s="153" t="s">
        <v>50</v>
      </c>
      <c r="S1419" s="153" t="s">
        <v>140</v>
      </c>
      <c r="T1419" s="153" t="s">
        <v>2884</v>
      </c>
      <c r="U1419" s="142"/>
      <c r="V1419" s="142"/>
      <c r="W1419" s="142"/>
      <c r="X1419" s="97" t="str">
        <f t="shared" si="242"/>
        <v>2023-032 - IH-345 BRIDGE REHABILITATION</v>
      </c>
      <c r="Y1419" s="97" t="str">
        <f>IFERROR(VLOOKUP($D1419,PM!$A:$H,2,FALSE),"")</f>
        <v>Eric Giebelhaus</v>
      </c>
      <c r="Z1419" s="98">
        <f t="shared" si="243"/>
        <v>45791</v>
      </c>
      <c r="AA1419" s="98" t="str">
        <f t="shared" si="244"/>
        <v>Wednesday</v>
      </c>
      <c r="AB1419" s="99" t="str">
        <f t="shared" si="245"/>
        <v>05/14/2025 6:26 PM</v>
      </c>
      <c r="AC1419" s="100">
        <f t="shared" si="246"/>
        <v>45792.524768518517</v>
      </c>
      <c r="AD1419" s="100" t="str">
        <f t="shared" si="247"/>
        <v>Approved On Time</v>
      </c>
      <c r="AE1419" s="101">
        <f t="shared" si="248"/>
        <v>4</v>
      </c>
      <c r="AF1419" s="124" t="str">
        <f t="shared" si="249"/>
        <v/>
      </c>
      <c r="AG1419" s="101" t="str">
        <f t="shared" si="250"/>
        <v>9000 100C - LD INOUT SHOW UP REPAIR LABOR</v>
      </c>
      <c r="AH1419" s="101" t="str">
        <f t="shared" si="251"/>
        <v>240068 - Juan C. Reyes Diaz</v>
      </c>
      <c r="AI1419" s="102" t="str">
        <f t="shared" si="252"/>
        <v>Juan Reyes's Crew</v>
      </c>
    </row>
    <row r="1420" spans="1:35" ht="15.75" x14ac:dyDescent="0.25">
      <c r="A1420" s="153">
        <v>604004</v>
      </c>
      <c r="B1420" s="153" t="s">
        <v>1109</v>
      </c>
      <c r="C1420" s="153" t="s">
        <v>1110</v>
      </c>
      <c r="D1420" s="153" t="s">
        <v>73</v>
      </c>
      <c r="E1420" s="153" t="s">
        <v>1009</v>
      </c>
      <c r="F1420" s="153" t="s">
        <v>1635</v>
      </c>
      <c r="G1420" s="153" t="s">
        <v>1636</v>
      </c>
      <c r="H1420" s="153" t="s">
        <v>558</v>
      </c>
      <c r="I1420" s="153">
        <v>2</v>
      </c>
      <c r="J1420" s="154">
        <v>45791</v>
      </c>
      <c r="K1420" s="153" t="s">
        <v>91</v>
      </c>
      <c r="L1420" s="153"/>
      <c r="M1420" s="153" t="s">
        <v>1111</v>
      </c>
      <c r="N1420" s="153" t="s">
        <v>49</v>
      </c>
      <c r="O1420" s="153" t="s">
        <v>1110</v>
      </c>
      <c r="P1420" s="153" t="s">
        <v>2629</v>
      </c>
      <c r="Q1420" s="153"/>
      <c r="R1420" s="153" t="s">
        <v>50</v>
      </c>
      <c r="S1420" s="153" t="s">
        <v>140</v>
      </c>
      <c r="T1420" s="153" t="s">
        <v>2885</v>
      </c>
      <c r="U1420" s="142"/>
      <c r="V1420" s="142"/>
      <c r="W1420" s="142"/>
      <c r="X1420" s="97" t="str">
        <f t="shared" si="242"/>
        <v>2023-032 - IH-345 BRIDGE REHABILITATION</v>
      </c>
      <c r="Y1420" s="97" t="str">
        <f>IFERROR(VLOOKUP($D1420,PM!$A:$H,2,FALSE),"")</f>
        <v>Eric Giebelhaus</v>
      </c>
      <c r="Z1420" s="98">
        <f t="shared" si="243"/>
        <v>45791</v>
      </c>
      <c r="AA1420" s="98" t="str">
        <f t="shared" si="244"/>
        <v>Wednesday</v>
      </c>
      <c r="AB1420" s="99" t="str">
        <f t="shared" si="245"/>
        <v>05/14/2025 6:26 PM</v>
      </c>
      <c r="AC1420" s="100">
        <f t="shared" si="246"/>
        <v>45792.524768518517</v>
      </c>
      <c r="AD1420" s="100" t="str">
        <f t="shared" si="247"/>
        <v>Approved On Time</v>
      </c>
      <c r="AE1420" s="101">
        <f t="shared" si="248"/>
        <v>2</v>
      </c>
      <c r="AF1420" s="124" t="str">
        <f t="shared" si="249"/>
        <v/>
      </c>
      <c r="AG1420" s="101" t="str">
        <f t="shared" si="250"/>
        <v>4106 6001H - PPO Conc Overlay Clean After P</v>
      </c>
      <c r="AH1420" s="101" t="str">
        <f t="shared" si="251"/>
        <v>240068 - Juan C. Reyes Diaz</v>
      </c>
      <c r="AI1420" s="102" t="str">
        <f t="shared" si="252"/>
        <v>Juan Reyes's Crew</v>
      </c>
    </row>
    <row r="1421" spans="1:35" ht="15.75" x14ac:dyDescent="0.25">
      <c r="A1421" s="153">
        <v>604005</v>
      </c>
      <c r="B1421" s="153" t="s">
        <v>1109</v>
      </c>
      <c r="C1421" s="153" t="s">
        <v>1110</v>
      </c>
      <c r="D1421" s="153" t="s">
        <v>73</v>
      </c>
      <c r="E1421" s="153" t="s">
        <v>1009</v>
      </c>
      <c r="F1421" s="153" t="s">
        <v>1186</v>
      </c>
      <c r="G1421" s="153" t="s">
        <v>1193</v>
      </c>
      <c r="H1421" s="153" t="s">
        <v>558</v>
      </c>
      <c r="I1421" s="153">
        <v>2</v>
      </c>
      <c r="J1421" s="154">
        <v>45791</v>
      </c>
      <c r="K1421" s="153" t="s">
        <v>91</v>
      </c>
      <c r="L1421" s="153"/>
      <c r="M1421" s="153" t="s">
        <v>1111</v>
      </c>
      <c r="N1421" s="153" t="s">
        <v>49</v>
      </c>
      <c r="O1421" s="153" t="s">
        <v>1110</v>
      </c>
      <c r="P1421" s="153" t="s">
        <v>2629</v>
      </c>
      <c r="Q1421" s="153"/>
      <c r="R1421" s="153" t="s">
        <v>50</v>
      </c>
      <c r="S1421" s="153" t="s">
        <v>140</v>
      </c>
      <c r="T1421" s="153" t="s">
        <v>2886</v>
      </c>
      <c r="U1421" s="142"/>
      <c r="V1421" s="142"/>
      <c r="W1421" s="142"/>
      <c r="X1421" s="97" t="str">
        <f t="shared" si="242"/>
        <v>2023-032 - IH-345 BRIDGE REHABILITATION</v>
      </c>
      <c r="Y1421" s="97" t="str">
        <f>IFERROR(VLOOKUP($D1421,PM!$A:$H,2,FALSE),"")</f>
        <v>Eric Giebelhaus</v>
      </c>
      <c r="Z1421" s="98">
        <f t="shared" si="243"/>
        <v>45791</v>
      </c>
      <c r="AA1421" s="98" t="str">
        <f t="shared" si="244"/>
        <v>Wednesday</v>
      </c>
      <c r="AB1421" s="99" t="str">
        <f t="shared" si="245"/>
        <v>05/14/2025 6:26 PM</v>
      </c>
      <c r="AC1421" s="100">
        <f t="shared" si="246"/>
        <v>45792.524768518517</v>
      </c>
      <c r="AD1421" s="100" t="str">
        <f t="shared" si="247"/>
        <v>Approved On Time</v>
      </c>
      <c r="AE1421" s="101">
        <f t="shared" si="248"/>
        <v>2</v>
      </c>
      <c r="AF1421" s="124" t="str">
        <f t="shared" si="249"/>
        <v/>
      </c>
      <c r="AG1421" s="101" t="str">
        <f t="shared" si="250"/>
        <v>4106 6001D - PPO Conc Overlay Prep for Over</v>
      </c>
      <c r="AH1421" s="101" t="str">
        <f t="shared" si="251"/>
        <v>240068 - Juan C. Reyes Diaz</v>
      </c>
      <c r="AI1421" s="102" t="str">
        <f t="shared" si="252"/>
        <v>Juan Reyes's Crew</v>
      </c>
    </row>
    <row r="1422" spans="1:35" ht="15.75" x14ac:dyDescent="0.25">
      <c r="A1422" s="153">
        <v>604262</v>
      </c>
      <c r="B1422" s="153" t="s">
        <v>778</v>
      </c>
      <c r="C1422" s="153" t="s">
        <v>779</v>
      </c>
      <c r="D1422" s="153" t="s">
        <v>142</v>
      </c>
      <c r="E1422" s="153" t="s">
        <v>143</v>
      </c>
      <c r="F1422" s="153" t="s">
        <v>1282</v>
      </c>
      <c r="G1422" s="153" t="s">
        <v>1283</v>
      </c>
      <c r="H1422" s="153" t="s">
        <v>558</v>
      </c>
      <c r="I1422" s="153">
        <v>4</v>
      </c>
      <c r="J1422" s="154">
        <v>45791</v>
      </c>
      <c r="K1422" s="153" t="s">
        <v>91</v>
      </c>
      <c r="L1422" s="153"/>
      <c r="M1422" s="153" t="s">
        <v>627</v>
      </c>
      <c r="N1422" s="153" t="s">
        <v>49</v>
      </c>
      <c r="O1422" s="153" t="s">
        <v>137</v>
      </c>
      <c r="P1422" s="153" t="s">
        <v>2941</v>
      </c>
      <c r="Q1422" s="153"/>
      <c r="R1422" s="153" t="s">
        <v>50</v>
      </c>
      <c r="S1422" s="153" t="s">
        <v>144</v>
      </c>
      <c r="T1422" s="153" t="s">
        <v>2945</v>
      </c>
      <c r="U1422" s="142"/>
      <c r="V1422" s="142"/>
      <c r="W1422" s="142"/>
      <c r="X1422" s="97" t="str">
        <f t="shared" si="242"/>
        <v>2024-012 - Dallas IH 635 U-Turn Bridge</v>
      </c>
      <c r="Y1422" s="97" t="str">
        <f>IFERROR(VLOOKUP($D1422,PM!$A:$H,2,FALSE),"")</f>
        <v>Adam H. Goode</v>
      </c>
      <c r="Z1422" s="98">
        <f t="shared" si="243"/>
        <v>45791</v>
      </c>
      <c r="AA1422" s="98" t="str">
        <f t="shared" si="244"/>
        <v>Wednesday</v>
      </c>
      <c r="AB1422" s="99" t="str">
        <f t="shared" si="245"/>
        <v>05/15/2025 7:44 AM</v>
      </c>
      <c r="AC1422" s="100">
        <f t="shared" si="246"/>
        <v>45792.562708333331</v>
      </c>
      <c r="AD1422" s="100" t="str">
        <f t="shared" si="247"/>
        <v>Approved On Time</v>
      </c>
      <c r="AE1422" s="101">
        <f t="shared" si="248"/>
        <v>4</v>
      </c>
      <c r="AF1422" s="124" t="str">
        <f t="shared" si="249"/>
        <v/>
      </c>
      <c r="AG1422" s="101" t="str">
        <f t="shared" si="250"/>
        <v>451 6032D - RET C221 Dowel</v>
      </c>
      <c r="AH1422" s="101" t="str">
        <f t="shared" si="251"/>
        <v>240755 - Armando D. Reyes</v>
      </c>
      <c r="AI1422" s="102" t="str">
        <f t="shared" si="252"/>
        <v>Ramiro Vazquez's Crew</v>
      </c>
    </row>
    <row r="1423" spans="1:35" ht="15.75" x14ac:dyDescent="0.25">
      <c r="A1423" s="153">
        <v>604265</v>
      </c>
      <c r="B1423" s="153" t="s">
        <v>837</v>
      </c>
      <c r="C1423" s="153" t="s">
        <v>836</v>
      </c>
      <c r="D1423" s="153" t="s">
        <v>142</v>
      </c>
      <c r="E1423" s="153" t="s">
        <v>143</v>
      </c>
      <c r="F1423" s="153" t="s">
        <v>1282</v>
      </c>
      <c r="G1423" s="153" t="s">
        <v>1283</v>
      </c>
      <c r="H1423" s="153" t="s">
        <v>558</v>
      </c>
      <c r="I1423" s="153">
        <v>2</v>
      </c>
      <c r="J1423" s="154">
        <v>45791</v>
      </c>
      <c r="K1423" s="153" t="s">
        <v>91</v>
      </c>
      <c r="L1423" s="153"/>
      <c r="M1423" s="153" t="s">
        <v>627</v>
      </c>
      <c r="N1423" s="153" t="s">
        <v>49</v>
      </c>
      <c r="O1423" s="153" t="s">
        <v>137</v>
      </c>
      <c r="P1423" s="153" t="s">
        <v>2947</v>
      </c>
      <c r="Q1423" s="153"/>
      <c r="R1423" s="153" t="s">
        <v>50</v>
      </c>
      <c r="S1423" s="153" t="s">
        <v>144</v>
      </c>
      <c r="T1423" s="153" t="s">
        <v>2948</v>
      </c>
      <c r="U1423" s="142"/>
      <c r="V1423" s="142"/>
      <c r="W1423" s="142"/>
      <c r="X1423" s="97" t="str">
        <f t="shared" si="242"/>
        <v>2024-012 - Dallas IH 635 U-Turn Bridge</v>
      </c>
      <c r="Y1423" s="97" t="str">
        <f>IFERROR(VLOOKUP($D1423,PM!$A:$H,2,FALSE),"")</f>
        <v>Adam H. Goode</v>
      </c>
      <c r="Z1423" s="98">
        <f t="shared" si="243"/>
        <v>45791</v>
      </c>
      <c r="AA1423" s="98" t="str">
        <f t="shared" si="244"/>
        <v>Wednesday</v>
      </c>
      <c r="AB1423" s="99" t="str">
        <f t="shared" si="245"/>
        <v>05/15/2025 7:45 AM</v>
      </c>
      <c r="AC1423" s="100">
        <f t="shared" si="246"/>
        <v>45792.562708333331</v>
      </c>
      <c r="AD1423" s="100" t="str">
        <f t="shared" si="247"/>
        <v>Approved On Time</v>
      </c>
      <c r="AE1423" s="101">
        <f t="shared" si="248"/>
        <v>2</v>
      </c>
      <c r="AF1423" s="124" t="str">
        <f t="shared" si="249"/>
        <v/>
      </c>
      <c r="AG1423" s="101" t="str">
        <f t="shared" si="250"/>
        <v>451 6032D - RET C221 Dowel</v>
      </c>
      <c r="AH1423" s="101" t="str">
        <f t="shared" si="251"/>
        <v>240624 - Ramiro Vazquez De La Cruz</v>
      </c>
      <c r="AI1423" s="102" t="str">
        <f t="shared" si="252"/>
        <v>Ramiro Vazquez's Crew</v>
      </c>
    </row>
    <row r="1424" spans="1:35" ht="15.75" x14ac:dyDescent="0.25">
      <c r="A1424" s="153">
        <v>604263</v>
      </c>
      <c r="B1424" s="153" t="s">
        <v>1105</v>
      </c>
      <c r="C1424" s="153" t="s">
        <v>1106</v>
      </c>
      <c r="D1424" s="153" t="s">
        <v>142</v>
      </c>
      <c r="E1424" s="153" t="s">
        <v>143</v>
      </c>
      <c r="F1424" s="153" t="s">
        <v>1282</v>
      </c>
      <c r="G1424" s="153" t="s">
        <v>1283</v>
      </c>
      <c r="H1424" s="153" t="s">
        <v>558</v>
      </c>
      <c r="I1424" s="153">
        <v>4</v>
      </c>
      <c r="J1424" s="154">
        <v>45791</v>
      </c>
      <c r="K1424" s="153" t="s">
        <v>91</v>
      </c>
      <c r="L1424" s="153"/>
      <c r="M1424" s="153" t="s">
        <v>627</v>
      </c>
      <c r="N1424" s="153" t="s">
        <v>49</v>
      </c>
      <c r="O1424" s="153" t="s">
        <v>137</v>
      </c>
      <c r="P1424" s="153" t="s">
        <v>2941</v>
      </c>
      <c r="Q1424" s="153"/>
      <c r="R1424" s="153" t="s">
        <v>50</v>
      </c>
      <c r="S1424" s="153" t="s">
        <v>144</v>
      </c>
      <c r="T1424" s="153" t="s">
        <v>2946</v>
      </c>
      <c r="U1424" s="142"/>
      <c r="V1424" s="142"/>
      <c r="W1424" s="142"/>
      <c r="X1424" s="97" t="str">
        <f t="shared" si="242"/>
        <v>2024-012 - Dallas IH 635 U-Turn Bridge</v>
      </c>
      <c r="Y1424" s="97" t="str">
        <f>IFERROR(VLOOKUP($D1424,PM!$A:$H,2,FALSE),"")</f>
        <v>Adam H. Goode</v>
      </c>
      <c r="Z1424" s="98">
        <f t="shared" si="243"/>
        <v>45791</v>
      </c>
      <c r="AA1424" s="98" t="str">
        <f t="shared" si="244"/>
        <v>Wednesday</v>
      </c>
      <c r="AB1424" s="99" t="str">
        <f t="shared" si="245"/>
        <v>05/15/2025 7:44 AM</v>
      </c>
      <c r="AC1424" s="100">
        <f t="shared" si="246"/>
        <v>45792.562708333331</v>
      </c>
      <c r="AD1424" s="100" t="str">
        <f t="shared" si="247"/>
        <v>Approved On Time</v>
      </c>
      <c r="AE1424" s="101">
        <f t="shared" si="248"/>
        <v>4</v>
      </c>
      <c r="AF1424" s="124" t="str">
        <f t="shared" si="249"/>
        <v/>
      </c>
      <c r="AG1424" s="101" t="str">
        <f t="shared" si="250"/>
        <v>451 6032D - RET C221 Dowel</v>
      </c>
      <c r="AH1424" s="101" t="str">
        <f t="shared" si="251"/>
        <v>240694 - Jesus A. Quiroga</v>
      </c>
      <c r="AI1424" s="102" t="str">
        <f t="shared" si="252"/>
        <v>Ramiro Vazquez's Crew</v>
      </c>
    </row>
    <row r="1425" spans="1:35" ht="15.75" x14ac:dyDescent="0.25">
      <c r="A1425" s="153">
        <v>604739</v>
      </c>
      <c r="B1425" s="153" t="s">
        <v>1105</v>
      </c>
      <c r="C1425" s="153" t="s">
        <v>1106</v>
      </c>
      <c r="D1425" s="153" t="s">
        <v>142</v>
      </c>
      <c r="E1425" s="153" t="s">
        <v>143</v>
      </c>
      <c r="F1425" s="153" t="s">
        <v>1420</v>
      </c>
      <c r="G1425" s="153" t="s">
        <v>1421</v>
      </c>
      <c r="H1425" s="153" t="s">
        <v>558</v>
      </c>
      <c r="I1425" s="153">
        <v>2</v>
      </c>
      <c r="J1425" s="154">
        <v>45792</v>
      </c>
      <c r="K1425" s="153" t="s">
        <v>91</v>
      </c>
      <c r="L1425" s="153"/>
      <c r="M1425" s="153" t="s">
        <v>627</v>
      </c>
      <c r="N1425" s="153" t="s">
        <v>49</v>
      </c>
      <c r="O1425" s="153" t="s">
        <v>137</v>
      </c>
      <c r="P1425" s="153" t="s">
        <v>3388</v>
      </c>
      <c r="Q1425" s="153"/>
      <c r="R1425" s="153" t="s">
        <v>50</v>
      </c>
      <c r="S1425" s="153" t="s">
        <v>144</v>
      </c>
      <c r="T1425" s="153" t="s">
        <v>3393</v>
      </c>
      <c r="U1425" s="142"/>
      <c r="V1425" s="142"/>
      <c r="W1425" s="142"/>
      <c r="X1425" s="97" t="str">
        <f t="shared" si="242"/>
        <v>2024-012 - Dallas IH 635 U-Turn Bridge</v>
      </c>
      <c r="Y1425" s="97" t="str">
        <f>IFERROR(VLOOKUP($D1425,PM!$A:$H,2,FALSE),"")</f>
        <v>Adam H. Goode</v>
      </c>
      <c r="Z1425" s="98">
        <f t="shared" si="243"/>
        <v>45792</v>
      </c>
      <c r="AA1425" s="98" t="str">
        <f t="shared" si="244"/>
        <v>Thursday</v>
      </c>
      <c r="AB1425" s="99" t="str">
        <f t="shared" si="245"/>
        <v>05/16/2025 7:41 AM</v>
      </c>
      <c r="AC1425" s="100">
        <f t="shared" si="246"/>
        <v>45793.539618055554</v>
      </c>
      <c r="AD1425" s="100" t="str">
        <f t="shared" si="247"/>
        <v>Approved On Time</v>
      </c>
      <c r="AE1425" s="101">
        <f t="shared" si="248"/>
        <v>2</v>
      </c>
      <c r="AF1425" s="124" t="str">
        <f t="shared" si="249"/>
        <v/>
      </c>
      <c r="AG1425" s="101" t="str">
        <f t="shared" si="250"/>
        <v>545 6005A - CRASH CUSH ATTEN (REMOVE)</v>
      </c>
      <c r="AH1425" s="101" t="str">
        <f t="shared" si="251"/>
        <v>240694 - Jesus A. Quiroga</v>
      </c>
      <c r="AI1425" s="102" t="str">
        <f t="shared" si="252"/>
        <v>Ramiro Vazquez's Crew</v>
      </c>
    </row>
    <row r="1426" spans="1:35" ht="15.75" x14ac:dyDescent="0.25">
      <c r="A1426" s="153">
        <v>604735</v>
      </c>
      <c r="B1426" s="153" t="s">
        <v>938</v>
      </c>
      <c r="C1426" s="153" t="s">
        <v>939</v>
      </c>
      <c r="D1426" s="153" t="s">
        <v>142</v>
      </c>
      <c r="E1426" s="153" t="s">
        <v>143</v>
      </c>
      <c r="F1426" s="153" t="s">
        <v>2016</v>
      </c>
      <c r="G1426" s="153" t="s">
        <v>2017</v>
      </c>
      <c r="H1426" s="153" t="s">
        <v>558</v>
      </c>
      <c r="I1426" s="153">
        <v>2</v>
      </c>
      <c r="J1426" s="154">
        <v>45792</v>
      </c>
      <c r="K1426" s="153" t="s">
        <v>91</v>
      </c>
      <c r="L1426" s="153"/>
      <c r="M1426" s="153" t="s">
        <v>627</v>
      </c>
      <c r="N1426" s="153" t="s">
        <v>49</v>
      </c>
      <c r="O1426" s="153" t="s">
        <v>137</v>
      </c>
      <c r="P1426" s="153" t="s">
        <v>3391</v>
      </c>
      <c r="Q1426" s="153"/>
      <c r="R1426" s="153" t="s">
        <v>50</v>
      </c>
      <c r="S1426" s="153" t="s">
        <v>144</v>
      </c>
      <c r="T1426" s="153" t="s">
        <v>3394</v>
      </c>
      <c r="U1426" s="142"/>
      <c r="V1426" s="142"/>
      <c r="W1426" s="142"/>
      <c r="X1426" s="97" t="str">
        <f t="shared" si="242"/>
        <v>2024-012 - Dallas IH 635 U-Turn Bridge</v>
      </c>
      <c r="Y1426" s="97" t="str">
        <f>IFERROR(VLOOKUP($D1426,PM!$A:$H,2,FALSE),"")</f>
        <v>Adam H. Goode</v>
      </c>
      <c r="Z1426" s="98">
        <f t="shared" si="243"/>
        <v>45792</v>
      </c>
      <c r="AA1426" s="98" t="str">
        <f t="shared" si="244"/>
        <v>Thursday</v>
      </c>
      <c r="AB1426" s="99" t="str">
        <f t="shared" si="245"/>
        <v>05/16/2025 7:31 AM</v>
      </c>
      <c r="AC1426" s="100">
        <f t="shared" si="246"/>
        <v>45793.539618055554</v>
      </c>
      <c r="AD1426" s="100" t="str">
        <f t="shared" si="247"/>
        <v>Approved On Time</v>
      </c>
      <c r="AE1426" s="101">
        <f t="shared" si="248"/>
        <v>2</v>
      </c>
      <c r="AF1426" s="124" t="str">
        <f t="shared" si="249"/>
        <v/>
      </c>
      <c r="AG1426" s="101" t="str">
        <f t="shared" si="250"/>
        <v>168 6001A - VEGETATIVE WATERING</v>
      </c>
      <c r="AH1426" s="101" t="str">
        <f t="shared" si="251"/>
        <v>240566 - Juan R. Rivera Jr</v>
      </c>
      <c r="AI1426" s="102" t="str">
        <f t="shared" si="252"/>
        <v>Ramiro Vazquez's Crew</v>
      </c>
    </row>
    <row r="1427" spans="1:35" ht="15.75" x14ac:dyDescent="0.25">
      <c r="A1427" s="153">
        <v>604741</v>
      </c>
      <c r="B1427" s="153" t="s">
        <v>837</v>
      </c>
      <c r="C1427" s="153" t="s">
        <v>836</v>
      </c>
      <c r="D1427" s="153" t="s">
        <v>142</v>
      </c>
      <c r="E1427" s="153" t="s">
        <v>143</v>
      </c>
      <c r="F1427" s="153" t="s">
        <v>1420</v>
      </c>
      <c r="G1427" s="153" t="s">
        <v>1421</v>
      </c>
      <c r="H1427" s="153" t="s">
        <v>558</v>
      </c>
      <c r="I1427" s="153">
        <v>2</v>
      </c>
      <c r="J1427" s="154">
        <v>45792</v>
      </c>
      <c r="K1427" s="153" t="s">
        <v>91</v>
      </c>
      <c r="L1427" s="153"/>
      <c r="M1427" s="153" t="s">
        <v>627</v>
      </c>
      <c r="N1427" s="153" t="s">
        <v>49</v>
      </c>
      <c r="O1427" s="153" t="s">
        <v>137</v>
      </c>
      <c r="P1427" s="153" t="s">
        <v>3388</v>
      </c>
      <c r="Q1427" s="153"/>
      <c r="R1427" s="153" t="s">
        <v>50</v>
      </c>
      <c r="S1427" s="153" t="s">
        <v>144</v>
      </c>
      <c r="T1427" s="153" t="s">
        <v>3389</v>
      </c>
      <c r="U1427" s="142"/>
      <c r="V1427" s="142"/>
      <c r="W1427" s="142"/>
      <c r="X1427" s="97" t="str">
        <f t="shared" si="242"/>
        <v>2024-012 - Dallas IH 635 U-Turn Bridge</v>
      </c>
      <c r="Y1427" s="97" t="str">
        <f>IFERROR(VLOOKUP($D1427,PM!$A:$H,2,FALSE),"")</f>
        <v>Adam H. Goode</v>
      </c>
      <c r="Z1427" s="98">
        <f t="shared" si="243"/>
        <v>45792</v>
      </c>
      <c r="AA1427" s="98" t="str">
        <f t="shared" si="244"/>
        <v>Thursday</v>
      </c>
      <c r="AB1427" s="99" t="str">
        <f t="shared" si="245"/>
        <v>05/16/2025 7:41 AM</v>
      </c>
      <c r="AC1427" s="100">
        <f t="shared" si="246"/>
        <v>45793.539618055554</v>
      </c>
      <c r="AD1427" s="100" t="str">
        <f t="shared" si="247"/>
        <v>Approved On Time</v>
      </c>
      <c r="AE1427" s="101">
        <f t="shared" si="248"/>
        <v>2</v>
      </c>
      <c r="AF1427" s="124" t="str">
        <f t="shared" si="249"/>
        <v/>
      </c>
      <c r="AG1427" s="101" t="str">
        <f t="shared" si="250"/>
        <v>545 6005A - CRASH CUSH ATTEN (REMOVE)</v>
      </c>
      <c r="AH1427" s="101" t="str">
        <f t="shared" si="251"/>
        <v>240624 - Ramiro Vazquez De La Cruz</v>
      </c>
      <c r="AI1427" s="102" t="str">
        <f t="shared" si="252"/>
        <v>Ramiro Vazquez's Crew</v>
      </c>
    </row>
    <row r="1428" spans="1:35" ht="15.75" x14ac:dyDescent="0.25">
      <c r="A1428" s="153">
        <v>604206</v>
      </c>
      <c r="B1428" s="153" t="s">
        <v>938</v>
      </c>
      <c r="C1428" s="153" t="s">
        <v>939</v>
      </c>
      <c r="D1428" s="153" t="s">
        <v>142</v>
      </c>
      <c r="E1428" s="153" t="s">
        <v>143</v>
      </c>
      <c r="F1428" s="153" t="s">
        <v>1201</v>
      </c>
      <c r="G1428" s="153" t="s">
        <v>1286</v>
      </c>
      <c r="H1428" s="153" t="s">
        <v>558</v>
      </c>
      <c r="I1428" s="153">
        <v>6</v>
      </c>
      <c r="J1428" s="154">
        <v>45791</v>
      </c>
      <c r="K1428" s="153" t="s">
        <v>91</v>
      </c>
      <c r="L1428" s="153"/>
      <c r="M1428" s="153" t="s">
        <v>627</v>
      </c>
      <c r="N1428" s="153" t="s">
        <v>49</v>
      </c>
      <c r="O1428" s="153" t="s">
        <v>137</v>
      </c>
      <c r="P1428" s="153" t="s">
        <v>2634</v>
      </c>
      <c r="Q1428" s="153"/>
      <c r="R1428" s="153" t="s">
        <v>50</v>
      </c>
      <c r="S1428" s="153" t="s">
        <v>144</v>
      </c>
      <c r="T1428" s="153" t="s">
        <v>2949</v>
      </c>
      <c r="U1428" s="142"/>
      <c r="V1428" s="142"/>
      <c r="W1428" s="142"/>
      <c r="X1428" s="97" t="str">
        <f t="shared" si="242"/>
        <v>2024-012 - Dallas IH 635 U-Turn Bridge</v>
      </c>
      <c r="Y1428" s="97" t="str">
        <f>IFERROR(VLOOKUP($D1428,PM!$A:$H,2,FALSE),"")</f>
        <v>Adam H. Goode</v>
      </c>
      <c r="Z1428" s="98">
        <f t="shared" si="243"/>
        <v>45791</v>
      </c>
      <c r="AA1428" s="98" t="str">
        <f t="shared" si="244"/>
        <v>Wednesday</v>
      </c>
      <c r="AB1428" s="99" t="str">
        <f t="shared" si="245"/>
        <v>05/15/2025 6:58 AM</v>
      </c>
      <c r="AC1428" s="100">
        <f t="shared" si="246"/>
        <v>45792.562708333331</v>
      </c>
      <c r="AD1428" s="100" t="str">
        <f t="shared" si="247"/>
        <v>Approved On Time</v>
      </c>
      <c r="AE1428" s="101">
        <f t="shared" si="248"/>
        <v>6</v>
      </c>
      <c r="AF1428" s="124" t="str">
        <f t="shared" si="249"/>
        <v/>
      </c>
      <c r="AG1428" s="101" t="str">
        <f t="shared" si="250"/>
        <v>500 6001C - MOB Erosion</v>
      </c>
      <c r="AH1428" s="101" t="str">
        <f t="shared" si="251"/>
        <v>240566 - Juan R. Rivera Jr</v>
      </c>
      <c r="AI1428" s="102" t="str">
        <f t="shared" si="252"/>
        <v>Ramiro Vazquez's Crew</v>
      </c>
    </row>
    <row r="1429" spans="1:35" ht="15.75" x14ac:dyDescent="0.25">
      <c r="A1429" s="153">
        <v>604204</v>
      </c>
      <c r="B1429" s="153" t="s">
        <v>938</v>
      </c>
      <c r="C1429" s="153" t="s">
        <v>939</v>
      </c>
      <c r="D1429" s="153" t="s">
        <v>142</v>
      </c>
      <c r="E1429" s="153" t="s">
        <v>143</v>
      </c>
      <c r="F1429" s="153" t="s">
        <v>2016</v>
      </c>
      <c r="G1429" s="153" t="s">
        <v>2017</v>
      </c>
      <c r="H1429" s="153" t="s">
        <v>558</v>
      </c>
      <c r="I1429" s="153">
        <v>2</v>
      </c>
      <c r="J1429" s="154">
        <v>45791</v>
      </c>
      <c r="K1429" s="153" t="s">
        <v>91</v>
      </c>
      <c r="L1429" s="153"/>
      <c r="M1429" s="153" t="s">
        <v>627</v>
      </c>
      <c r="N1429" s="153" t="s">
        <v>49</v>
      </c>
      <c r="O1429" s="153" t="s">
        <v>137</v>
      </c>
      <c r="P1429" s="153" t="s">
        <v>2635</v>
      </c>
      <c r="Q1429" s="153"/>
      <c r="R1429" s="153" t="s">
        <v>50</v>
      </c>
      <c r="S1429" s="153" t="s">
        <v>144</v>
      </c>
      <c r="T1429" s="153" t="s">
        <v>2950</v>
      </c>
      <c r="U1429" s="142"/>
      <c r="V1429" s="142"/>
      <c r="W1429" s="142"/>
      <c r="X1429" s="97" t="str">
        <f t="shared" si="242"/>
        <v>2024-012 - Dallas IH 635 U-Turn Bridge</v>
      </c>
      <c r="Y1429" s="97" t="str">
        <f>IFERROR(VLOOKUP($D1429,PM!$A:$H,2,FALSE),"")</f>
        <v>Adam H. Goode</v>
      </c>
      <c r="Z1429" s="98">
        <f t="shared" si="243"/>
        <v>45791</v>
      </c>
      <c r="AA1429" s="98" t="str">
        <f t="shared" si="244"/>
        <v>Wednesday</v>
      </c>
      <c r="AB1429" s="99" t="str">
        <f t="shared" si="245"/>
        <v>05/15/2025 6:57 AM</v>
      </c>
      <c r="AC1429" s="100">
        <f t="shared" si="246"/>
        <v>45792.562708333331</v>
      </c>
      <c r="AD1429" s="100" t="str">
        <f t="shared" si="247"/>
        <v>Approved On Time</v>
      </c>
      <c r="AE1429" s="101">
        <f t="shared" si="248"/>
        <v>2</v>
      </c>
      <c r="AF1429" s="124" t="str">
        <f t="shared" si="249"/>
        <v/>
      </c>
      <c r="AG1429" s="101" t="str">
        <f t="shared" si="250"/>
        <v>168 6001A - VEGETATIVE WATERING</v>
      </c>
      <c r="AH1429" s="101" t="str">
        <f t="shared" si="251"/>
        <v>240566 - Juan R. Rivera Jr</v>
      </c>
      <c r="AI1429" s="102" t="str">
        <f t="shared" si="252"/>
        <v>Ramiro Vazquez's Crew</v>
      </c>
    </row>
    <row r="1430" spans="1:35" ht="15.75" x14ac:dyDescent="0.25">
      <c r="A1430" s="153">
        <v>604740</v>
      </c>
      <c r="B1430" s="153" t="s">
        <v>1107</v>
      </c>
      <c r="C1430" s="153" t="s">
        <v>1108</v>
      </c>
      <c r="D1430" s="153" t="s">
        <v>142</v>
      </c>
      <c r="E1430" s="153" t="s">
        <v>143</v>
      </c>
      <c r="F1430" s="153" t="s">
        <v>1420</v>
      </c>
      <c r="G1430" s="153" t="s">
        <v>1421</v>
      </c>
      <c r="H1430" s="153" t="s">
        <v>558</v>
      </c>
      <c r="I1430" s="153">
        <v>2</v>
      </c>
      <c r="J1430" s="154">
        <v>45792</v>
      </c>
      <c r="K1430" s="153" t="s">
        <v>91</v>
      </c>
      <c r="L1430" s="153"/>
      <c r="M1430" s="153" t="s">
        <v>627</v>
      </c>
      <c r="N1430" s="153" t="s">
        <v>49</v>
      </c>
      <c r="O1430" s="153" t="s">
        <v>137</v>
      </c>
      <c r="P1430" s="153" t="s">
        <v>3388</v>
      </c>
      <c r="Q1430" s="153"/>
      <c r="R1430" s="153" t="s">
        <v>50</v>
      </c>
      <c r="S1430" s="153" t="s">
        <v>144</v>
      </c>
      <c r="T1430" s="153" t="s">
        <v>3390</v>
      </c>
      <c r="U1430" s="142"/>
      <c r="V1430" s="142"/>
      <c r="W1430" s="142"/>
      <c r="X1430" s="97" t="str">
        <f t="shared" si="242"/>
        <v>2024-012 - Dallas IH 635 U-Turn Bridge</v>
      </c>
      <c r="Y1430" s="97" t="str">
        <f>IFERROR(VLOOKUP($D1430,PM!$A:$H,2,FALSE),"")</f>
        <v>Adam H. Goode</v>
      </c>
      <c r="Z1430" s="98">
        <f t="shared" si="243"/>
        <v>45792</v>
      </c>
      <c r="AA1430" s="98" t="str">
        <f t="shared" si="244"/>
        <v>Thursday</v>
      </c>
      <c r="AB1430" s="99" t="str">
        <f t="shared" si="245"/>
        <v>05/16/2025 7:41 AM</v>
      </c>
      <c r="AC1430" s="100">
        <f t="shared" si="246"/>
        <v>45793.539618055554</v>
      </c>
      <c r="AD1430" s="100" t="str">
        <f t="shared" si="247"/>
        <v>Approved On Time</v>
      </c>
      <c r="AE1430" s="101">
        <f t="shared" si="248"/>
        <v>2</v>
      </c>
      <c r="AF1430" s="124" t="str">
        <f t="shared" si="249"/>
        <v/>
      </c>
      <c r="AG1430" s="101" t="str">
        <f t="shared" si="250"/>
        <v>545 6005A - CRASH CUSH ATTEN (REMOVE)</v>
      </c>
      <c r="AH1430" s="101" t="str">
        <f t="shared" si="251"/>
        <v>240625 - Marco Rivas</v>
      </c>
      <c r="AI1430" s="102" t="str">
        <f t="shared" si="252"/>
        <v>Ramiro Vazquez's Crew</v>
      </c>
    </row>
    <row r="1431" spans="1:35" ht="15.75" x14ac:dyDescent="0.25">
      <c r="A1431" s="153">
        <v>604738</v>
      </c>
      <c r="B1431" s="153" t="s">
        <v>778</v>
      </c>
      <c r="C1431" s="153" t="s">
        <v>779</v>
      </c>
      <c r="D1431" s="153" t="s">
        <v>142</v>
      </c>
      <c r="E1431" s="153" t="s">
        <v>143</v>
      </c>
      <c r="F1431" s="153" t="s">
        <v>1420</v>
      </c>
      <c r="G1431" s="153" t="s">
        <v>1421</v>
      </c>
      <c r="H1431" s="153" t="s">
        <v>558</v>
      </c>
      <c r="I1431" s="153">
        <v>2</v>
      </c>
      <c r="J1431" s="154">
        <v>45792</v>
      </c>
      <c r="K1431" s="153" t="s">
        <v>91</v>
      </c>
      <c r="L1431" s="153"/>
      <c r="M1431" s="153" t="s">
        <v>627</v>
      </c>
      <c r="N1431" s="153" t="s">
        <v>49</v>
      </c>
      <c r="O1431" s="153" t="s">
        <v>137</v>
      </c>
      <c r="P1431" s="153" t="s">
        <v>3388</v>
      </c>
      <c r="Q1431" s="153"/>
      <c r="R1431" s="153" t="s">
        <v>50</v>
      </c>
      <c r="S1431" s="153" t="s">
        <v>144</v>
      </c>
      <c r="T1431" s="153" t="s">
        <v>3395</v>
      </c>
      <c r="U1431" s="142"/>
      <c r="V1431" s="142"/>
      <c r="W1431" s="142"/>
      <c r="X1431" s="97" t="str">
        <f t="shared" si="242"/>
        <v>2024-012 - Dallas IH 635 U-Turn Bridge</v>
      </c>
      <c r="Y1431" s="97" t="str">
        <f>IFERROR(VLOOKUP($D1431,PM!$A:$H,2,FALSE),"")</f>
        <v>Adam H. Goode</v>
      </c>
      <c r="Z1431" s="98">
        <f t="shared" si="243"/>
        <v>45792</v>
      </c>
      <c r="AA1431" s="98" t="str">
        <f t="shared" si="244"/>
        <v>Thursday</v>
      </c>
      <c r="AB1431" s="99" t="str">
        <f t="shared" si="245"/>
        <v>05/16/2025 7:41 AM</v>
      </c>
      <c r="AC1431" s="100">
        <f t="shared" si="246"/>
        <v>45793.539618055554</v>
      </c>
      <c r="AD1431" s="100" t="str">
        <f t="shared" si="247"/>
        <v>Approved On Time</v>
      </c>
      <c r="AE1431" s="101">
        <f t="shared" si="248"/>
        <v>2</v>
      </c>
      <c r="AF1431" s="124" t="str">
        <f t="shared" si="249"/>
        <v/>
      </c>
      <c r="AG1431" s="101" t="str">
        <f t="shared" si="250"/>
        <v>545 6005A - CRASH CUSH ATTEN (REMOVE)</v>
      </c>
      <c r="AH1431" s="101" t="str">
        <f t="shared" si="251"/>
        <v>240755 - Armando D. Reyes</v>
      </c>
      <c r="AI1431" s="102" t="str">
        <f t="shared" si="252"/>
        <v>Ramiro Vazquez's Crew</v>
      </c>
    </row>
    <row r="1432" spans="1:35" ht="15.75" x14ac:dyDescent="0.25">
      <c r="A1432" s="153">
        <v>603924</v>
      </c>
      <c r="B1432" s="153" t="s">
        <v>834</v>
      </c>
      <c r="C1432" s="153" t="s">
        <v>835</v>
      </c>
      <c r="D1432" s="153" t="s">
        <v>142</v>
      </c>
      <c r="E1432" s="153" t="s">
        <v>143</v>
      </c>
      <c r="F1432" s="153" t="s">
        <v>2604</v>
      </c>
      <c r="G1432" s="153" t="s">
        <v>2605</v>
      </c>
      <c r="H1432" s="153" t="s">
        <v>558</v>
      </c>
      <c r="I1432" s="153">
        <v>1</v>
      </c>
      <c r="J1432" s="154">
        <v>45791</v>
      </c>
      <c r="K1432" s="153" t="s">
        <v>91</v>
      </c>
      <c r="L1432" s="153"/>
      <c r="M1432" s="153" t="s">
        <v>626</v>
      </c>
      <c r="N1432" s="153" t="s">
        <v>49</v>
      </c>
      <c r="O1432" s="153" t="s">
        <v>831</v>
      </c>
      <c r="P1432" s="153" t="s">
        <v>2606</v>
      </c>
      <c r="Q1432" s="153"/>
      <c r="R1432" s="153" t="s">
        <v>50</v>
      </c>
      <c r="S1432" s="153" t="s">
        <v>144</v>
      </c>
      <c r="T1432" s="153" t="s">
        <v>2910</v>
      </c>
      <c r="U1432" s="142"/>
      <c r="V1432" s="142"/>
      <c r="W1432" s="142"/>
      <c r="X1432" s="97" t="str">
        <f t="shared" si="242"/>
        <v>2024-012 - Dallas IH 635 U-Turn Bridge</v>
      </c>
      <c r="Y1432" s="97" t="str">
        <f>IFERROR(VLOOKUP($D1432,PM!$A:$H,2,FALSE),"")</f>
        <v>Adam H. Goode</v>
      </c>
      <c r="Z1432" s="98">
        <f t="shared" si="243"/>
        <v>45791</v>
      </c>
      <c r="AA1432" s="98" t="str">
        <f t="shared" si="244"/>
        <v>Wednesday</v>
      </c>
      <c r="AB1432" s="99" t="str">
        <f t="shared" si="245"/>
        <v>05/14/2025 11:45 AM</v>
      </c>
      <c r="AC1432" s="100">
        <f t="shared" si="246"/>
        <v>45792.5625462963</v>
      </c>
      <c r="AD1432" s="100" t="str">
        <f t="shared" si="247"/>
        <v>Approved On Time</v>
      </c>
      <c r="AE1432" s="101">
        <f t="shared" si="248"/>
        <v>1</v>
      </c>
      <c r="AF1432" s="124" t="str">
        <f t="shared" si="249"/>
        <v/>
      </c>
      <c r="AG1432" s="101" t="str">
        <f t="shared" si="250"/>
        <v>422 6048D - BR SDWK Unload Rebar</v>
      </c>
      <c r="AH1432" s="101" t="str">
        <f t="shared" si="251"/>
        <v>240742 - Felipe Lara Carreno</v>
      </c>
      <c r="AI1432" s="102" t="str">
        <f t="shared" si="252"/>
        <v>Juan C. Vasquez's Crew</v>
      </c>
    </row>
    <row r="1433" spans="1:35" ht="15.75" x14ac:dyDescent="0.25">
      <c r="A1433" s="153">
        <v>604166</v>
      </c>
      <c r="B1433" s="153" t="s">
        <v>834</v>
      </c>
      <c r="C1433" s="153" t="s">
        <v>835</v>
      </c>
      <c r="D1433" s="153" t="s">
        <v>142</v>
      </c>
      <c r="E1433" s="153" t="s">
        <v>143</v>
      </c>
      <c r="F1433" s="153" t="s">
        <v>1282</v>
      </c>
      <c r="G1433" s="153" t="s">
        <v>1283</v>
      </c>
      <c r="H1433" s="153" t="s">
        <v>558</v>
      </c>
      <c r="I1433" s="153">
        <v>8</v>
      </c>
      <c r="J1433" s="154">
        <v>45791</v>
      </c>
      <c r="K1433" s="153" t="s">
        <v>91</v>
      </c>
      <c r="L1433" s="153"/>
      <c r="M1433" s="153" t="s">
        <v>626</v>
      </c>
      <c r="N1433" s="153" t="s">
        <v>49</v>
      </c>
      <c r="O1433" s="153" t="s">
        <v>831</v>
      </c>
      <c r="P1433" s="153" t="s">
        <v>2607</v>
      </c>
      <c r="Q1433" s="153"/>
      <c r="R1433" s="153" t="s">
        <v>50</v>
      </c>
      <c r="S1433" s="153" t="s">
        <v>144</v>
      </c>
      <c r="T1433" s="153" t="s">
        <v>2911</v>
      </c>
      <c r="U1433" s="142"/>
      <c r="V1433" s="142"/>
      <c r="W1433" s="142"/>
      <c r="X1433" s="97" t="str">
        <f t="shared" si="242"/>
        <v>2024-012 - Dallas IH 635 U-Turn Bridge</v>
      </c>
      <c r="Y1433" s="97" t="str">
        <f>IFERROR(VLOOKUP($D1433,PM!$A:$H,2,FALSE),"")</f>
        <v>Adam H. Goode</v>
      </c>
      <c r="Z1433" s="98">
        <f t="shared" si="243"/>
        <v>45791</v>
      </c>
      <c r="AA1433" s="98" t="str">
        <f t="shared" si="244"/>
        <v>Wednesday</v>
      </c>
      <c r="AB1433" s="99" t="str">
        <f t="shared" si="245"/>
        <v>05/15/2025 6:43 AM</v>
      </c>
      <c r="AC1433" s="100">
        <f t="shared" si="246"/>
        <v>45792.5625462963</v>
      </c>
      <c r="AD1433" s="100" t="str">
        <f t="shared" si="247"/>
        <v>Approved On Time</v>
      </c>
      <c r="AE1433" s="101">
        <f t="shared" si="248"/>
        <v>8</v>
      </c>
      <c r="AF1433" s="124" t="str">
        <f t="shared" si="249"/>
        <v/>
      </c>
      <c r="AG1433" s="101" t="str">
        <f t="shared" si="250"/>
        <v>451 6032D - RET C221 Dowel</v>
      </c>
      <c r="AH1433" s="101" t="str">
        <f t="shared" si="251"/>
        <v>240742 - Felipe Lara Carreno</v>
      </c>
      <c r="AI1433" s="102" t="str">
        <f t="shared" si="252"/>
        <v>Juan C. Vasquez's Crew</v>
      </c>
    </row>
    <row r="1434" spans="1:35" ht="15.75" x14ac:dyDescent="0.25">
      <c r="A1434" s="153">
        <v>604167</v>
      </c>
      <c r="B1434" s="153" t="s">
        <v>834</v>
      </c>
      <c r="C1434" s="153" t="s">
        <v>835</v>
      </c>
      <c r="D1434" s="153" t="s">
        <v>142</v>
      </c>
      <c r="E1434" s="153" t="s">
        <v>143</v>
      </c>
      <c r="F1434" s="153" t="s">
        <v>2608</v>
      </c>
      <c r="G1434" s="153" t="s">
        <v>2609</v>
      </c>
      <c r="H1434" s="153" t="s">
        <v>558</v>
      </c>
      <c r="I1434" s="153">
        <v>1</v>
      </c>
      <c r="J1434" s="154">
        <v>45791</v>
      </c>
      <c r="K1434" s="153" t="s">
        <v>91</v>
      </c>
      <c r="L1434" s="153"/>
      <c r="M1434" s="153" t="s">
        <v>626</v>
      </c>
      <c r="N1434" s="153" t="s">
        <v>49</v>
      </c>
      <c r="O1434" s="153" t="s">
        <v>831</v>
      </c>
      <c r="P1434" s="153" t="s">
        <v>2607</v>
      </c>
      <c r="Q1434" s="153"/>
      <c r="R1434" s="153" t="s">
        <v>50</v>
      </c>
      <c r="S1434" s="153" t="s">
        <v>144</v>
      </c>
      <c r="T1434" s="153" t="s">
        <v>2912</v>
      </c>
      <c r="U1434" s="142"/>
      <c r="V1434" s="142"/>
      <c r="W1434" s="142"/>
      <c r="X1434" s="97" t="str">
        <f t="shared" si="242"/>
        <v>2024-012 - Dallas IH 635 U-Turn Bridge</v>
      </c>
      <c r="Y1434" s="97" t="str">
        <f>IFERROR(VLOOKUP($D1434,PM!$A:$H,2,FALSE),"")</f>
        <v>Adam H. Goode</v>
      </c>
      <c r="Z1434" s="98">
        <f t="shared" si="243"/>
        <v>45791</v>
      </c>
      <c r="AA1434" s="98" t="str">
        <f t="shared" si="244"/>
        <v>Wednesday</v>
      </c>
      <c r="AB1434" s="99" t="str">
        <f t="shared" si="245"/>
        <v>05/15/2025 6:43 AM</v>
      </c>
      <c r="AC1434" s="100">
        <f t="shared" si="246"/>
        <v>45792.5625462963</v>
      </c>
      <c r="AD1434" s="100" t="str">
        <f t="shared" si="247"/>
        <v>Approved On Time</v>
      </c>
      <c r="AE1434" s="101">
        <f t="shared" si="248"/>
        <v>1</v>
      </c>
      <c r="AF1434" s="124" t="str">
        <f t="shared" si="249"/>
        <v/>
      </c>
      <c r="AG1434" s="101" t="str">
        <f t="shared" si="250"/>
        <v>422 6048A - BR SDWK Ins Dowels</v>
      </c>
      <c r="AH1434" s="101" t="str">
        <f t="shared" si="251"/>
        <v>240742 - Felipe Lara Carreno</v>
      </c>
      <c r="AI1434" s="102" t="str">
        <f t="shared" si="252"/>
        <v>Juan C. Vasquez's Crew</v>
      </c>
    </row>
    <row r="1435" spans="1:35" ht="15.75" x14ac:dyDescent="0.25">
      <c r="A1435" s="153">
        <v>604697</v>
      </c>
      <c r="B1435" s="153" t="s">
        <v>834</v>
      </c>
      <c r="C1435" s="153" t="s">
        <v>835</v>
      </c>
      <c r="D1435" s="153" t="s">
        <v>142</v>
      </c>
      <c r="E1435" s="153" t="s">
        <v>143</v>
      </c>
      <c r="F1435" s="153" t="s">
        <v>1282</v>
      </c>
      <c r="G1435" s="153" t="s">
        <v>1283</v>
      </c>
      <c r="H1435" s="153" t="s">
        <v>558</v>
      </c>
      <c r="I1435" s="153">
        <v>5</v>
      </c>
      <c r="J1435" s="154">
        <v>45792</v>
      </c>
      <c r="K1435" s="153" t="s">
        <v>91</v>
      </c>
      <c r="L1435" s="153"/>
      <c r="M1435" s="153" t="s">
        <v>626</v>
      </c>
      <c r="N1435" s="153" t="s">
        <v>49</v>
      </c>
      <c r="O1435" s="153" t="s">
        <v>831</v>
      </c>
      <c r="P1435" s="153" t="s">
        <v>3373</v>
      </c>
      <c r="Q1435" s="153"/>
      <c r="R1435" s="153" t="s">
        <v>50</v>
      </c>
      <c r="S1435" s="153" t="s">
        <v>144</v>
      </c>
      <c r="T1435" s="153" t="s">
        <v>3374</v>
      </c>
      <c r="U1435" s="142"/>
      <c r="V1435" s="142"/>
      <c r="W1435" s="142"/>
      <c r="X1435" s="97" t="str">
        <f t="shared" si="242"/>
        <v>2024-012 - Dallas IH 635 U-Turn Bridge</v>
      </c>
      <c r="Y1435" s="97" t="str">
        <f>IFERROR(VLOOKUP($D1435,PM!$A:$H,2,FALSE),"")</f>
        <v>Adam H. Goode</v>
      </c>
      <c r="Z1435" s="98">
        <f t="shared" si="243"/>
        <v>45792</v>
      </c>
      <c r="AA1435" s="98" t="str">
        <f t="shared" si="244"/>
        <v>Thursday</v>
      </c>
      <c r="AB1435" s="99" t="str">
        <f t="shared" si="245"/>
        <v>05/16/2025 7:17 AM</v>
      </c>
      <c r="AC1435" s="100">
        <f t="shared" si="246"/>
        <v>45793.539490740739</v>
      </c>
      <c r="AD1435" s="100" t="str">
        <f t="shared" si="247"/>
        <v>Approved On Time</v>
      </c>
      <c r="AE1435" s="101">
        <f t="shared" si="248"/>
        <v>5</v>
      </c>
      <c r="AF1435" s="124" t="str">
        <f t="shared" si="249"/>
        <v/>
      </c>
      <c r="AG1435" s="101" t="str">
        <f t="shared" si="250"/>
        <v>451 6032D - RET C221 Dowel</v>
      </c>
      <c r="AH1435" s="101" t="str">
        <f t="shared" si="251"/>
        <v>240742 - Felipe Lara Carreno</v>
      </c>
      <c r="AI1435" s="102" t="str">
        <f t="shared" si="252"/>
        <v>Juan C. Vasquez's Crew</v>
      </c>
    </row>
    <row r="1436" spans="1:35" ht="15.75" x14ac:dyDescent="0.25">
      <c r="A1436" s="153">
        <v>604701</v>
      </c>
      <c r="B1436" s="153" t="s">
        <v>830</v>
      </c>
      <c r="C1436" s="153" t="s">
        <v>831</v>
      </c>
      <c r="D1436" s="153" t="s">
        <v>142</v>
      </c>
      <c r="E1436" s="153" t="s">
        <v>143</v>
      </c>
      <c r="F1436" s="153" t="s">
        <v>2608</v>
      </c>
      <c r="G1436" s="153" t="s">
        <v>2609</v>
      </c>
      <c r="H1436" s="153" t="s">
        <v>558</v>
      </c>
      <c r="I1436" s="153">
        <v>4</v>
      </c>
      <c r="J1436" s="154">
        <v>45792</v>
      </c>
      <c r="K1436" s="153" t="s">
        <v>91</v>
      </c>
      <c r="L1436" s="153"/>
      <c r="M1436" s="153" t="s">
        <v>626</v>
      </c>
      <c r="N1436" s="153" t="s">
        <v>49</v>
      </c>
      <c r="O1436" s="153" t="s">
        <v>831</v>
      </c>
      <c r="P1436" s="153" t="s">
        <v>3224</v>
      </c>
      <c r="Q1436" s="153"/>
      <c r="R1436" s="153" t="s">
        <v>50</v>
      </c>
      <c r="S1436" s="153" t="s">
        <v>144</v>
      </c>
      <c r="T1436" s="153" t="s">
        <v>3377</v>
      </c>
      <c r="U1436" s="142"/>
      <c r="V1436" s="142"/>
      <c r="W1436" s="142"/>
      <c r="X1436" s="97" t="str">
        <f t="shared" si="242"/>
        <v>2024-012 - Dallas IH 635 U-Turn Bridge</v>
      </c>
      <c r="Y1436" s="97" t="str">
        <f>IFERROR(VLOOKUP($D1436,PM!$A:$H,2,FALSE),"")</f>
        <v>Adam H. Goode</v>
      </c>
      <c r="Z1436" s="98">
        <f t="shared" si="243"/>
        <v>45792</v>
      </c>
      <c r="AA1436" s="98" t="str">
        <f t="shared" si="244"/>
        <v>Thursday</v>
      </c>
      <c r="AB1436" s="99" t="str">
        <f t="shared" si="245"/>
        <v>05/16/2025 7:18 AM</v>
      </c>
      <c r="AC1436" s="100">
        <f t="shared" si="246"/>
        <v>45793.539490740739</v>
      </c>
      <c r="AD1436" s="100" t="str">
        <f t="shared" si="247"/>
        <v>Approved On Time</v>
      </c>
      <c r="AE1436" s="101">
        <f t="shared" si="248"/>
        <v>4</v>
      </c>
      <c r="AF1436" s="124" t="str">
        <f t="shared" si="249"/>
        <v/>
      </c>
      <c r="AG1436" s="101" t="str">
        <f t="shared" si="250"/>
        <v>422 6048A - BR SDWK Ins Dowels</v>
      </c>
      <c r="AH1436" s="101" t="str">
        <f t="shared" si="251"/>
        <v>240743 - Juan C. Vasquez</v>
      </c>
      <c r="AI1436" s="102" t="str">
        <f t="shared" si="252"/>
        <v>Juan C. Vasquez's Crew</v>
      </c>
    </row>
    <row r="1437" spans="1:35" ht="15.75" x14ac:dyDescent="0.25">
      <c r="A1437" s="153">
        <v>604172</v>
      </c>
      <c r="B1437" s="153" t="s">
        <v>830</v>
      </c>
      <c r="C1437" s="153" t="s">
        <v>831</v>
      </c>
      <c r="D1437" s="153" t="s">
        <v>142</v>
      </c>
      <c r="E1437" s="153" t="s">
        <v>143</v>
      </c>
      <c r="F1437" s="153" t="s">
        <v>1282</v>
      </c>
      <c r="G1437" s="153" t="s">
        <v>1283</v>
      </c>
      <c r="H1437" s="153" t="s">
        <v>558</v>
      </c>
      <c r="I1437" s="153">
        <v>6</v>
      </c>
      <c r="J1437" s="154">
        <v>45791</v>
      </c>
      <c r="K1437" s="153" t="s">
        <v>91</v>
      </c>
      <c r="L1437" s="153"/>
      <c r="M1437" s="153" t="s">
        <v>626</v>
      </c>
      <c r="N1437" s="153" t="s">
        <v>49</v>
      </c>
      <c r="O1437" s="153" t="s">
        <v>831</v>
      </c>
      <c r="P1437" s="153" t="s">
        <v>2607</v>
      </c>
      <c r="Q1437" s="153"/>
      <c r="R1437" s="153" t="s">
        <v>50</v>
      </c>
      <c r="S1437" s="153" t="s">
        <v>144</v>
      </c>
      <c r="T1437" s="153" t="s">
        <v>2927</v>
      </c>
      <c r="U1437" s="142"/>
      <c r="V1437" s="142"/>
      <c r="W1437" s="142"/>
      <c r="X1437" s="97" t="str">
        <f t="shared" si="242"/>
        <v>2024-012 - Dallas IH 635 U-Turn Bridge</v>
      </c>
      <c r="Y1437" s="97" t="str">
        <f>IFERROR(VLOOKUP($D1437,PM!$A:$H,2,FALSE),"")</f>
        <v>Adam H. Goode</v>
      </c>
      <c r="Z1437" s="98">
        <f t="shared" si="243"/>
        <v>45791</v>
      </c>
      <c r="AA1437" s="98" t="str">
        <f t="shared" si="244"/>
        <v>Wednesday</v>
      </c>
      <c r="AB1437" s="99" t="str">
        <f t="shared" si="245"/>
        <v>05/15/2025 6:43 AM</v>
      </c>
      <c r="AC1437" s="100">
        <f t="shared" si="246"/>
        <v>45792.5625462963</v>
      </c>
      <c r="AD1437" s="100" t="str">
        <f t="shared" si="247"/>
        <v>Approved On Time</v>
      </c>
      <c r="AE1437" s="101">
        <f t="shared" si="248"/>
        <v>6</v>
      </c>
      <c r="AF1437" s="124" t="str">
        <f t="shared" si="249"/>
        <v/>
      </c>
      <c r="AG1437" s="101" t="str">
        <f t="shared" si="250"/>
        <v>451 6032D - RET C221 Dowel</v>
      </c>
      <c r="AH1437" s="101" t="str">
        <f t="shared" si="251"/>
        <v>240743 - Juan C. Vasquez</v>
      </c>
      <c r="AI1437" s="102" t="str">
        <f t="shared" si="252"/>
        <v>Juan C. Vasquez's Crew</v>
      </c>
    </row>
    <row r="1438" spans="1:35" ht="15.75" x14ac:dyDescent="0.25">
      <c r="A1438" s="153">
        <v>604173</v>
      </c>
      <c r="B1438" s="153" t="s">
        <v>830</v>
      </c>
      <c r="C1438" s="153" t="s">
        <v>831</v>
      </c>
      <c r="D1438" s="153" t="s">
        <v>142</v>
      </c>
      <c r="E1438" s="153" t="s">
        <v>143</v>
      </c>
      <c r="F1438" s="153" t="s">
        <v>2608</v>
      </c>
      <c r="G1438" s="153" t="s">
        <v>2609</v>
      </c>
      <c r="H1438" s="153" t="s">
        <v>558</v>
      </c>
      <c r="I1438" s="153">
        <v>1</v>
      </c>
      <c r="J1438" s="154">
        <v>45791</v>
      </c>
      <c r="K1438" s="153" t="s">
        <v>91</v>
      </c>
      <c r="L1438" s="153"/>
      <c r="M1438" s="153" t="s">
        <v>626</v>
      </c>
      <c r="N1438" s="153" t="s">
        <v>49</v>
      </c>
      <c r="O1438" s="153" t="s">
        <v>831</v>
      </c>
      <c r="P1438" s="153" t="s">
        <v>2607</v>
      </c>
      <c r="Q1438" s="153"/>
      <c r="R1438" s="153" t="s">
        <v>50</v>
      </c>
      <c r="S1438" s="153" t="s">
        <v>144</v>
      </c>
      <c r="T1438" s="153" t="s">
        <v>2928</v>
      </c>
      <c r="U1438" s="142"/>
      <c r="V1438" s="142"/>
      <c r="W1438" s="142"/>
      <c r="X1438" s="97" t="str">
        <f t="shared" si="242"/>
        <v>2024-012 - Dallas IH 635 U-Turn Bridge</v>
      </c>
      <c r="Y1438" s="97" t="str">
        <f>IFERROR(VLOOKUP($D1438,PM!$A:$H,2,FALSE),"")</f>
        <v>Adam H. Goode</v>
      </c>
      <c r="Z1438" s="98">
        <f t="shared" si="243"/>
        <v>45791</v>
      </c>
      <c r="AA1438" s="98" t="str">
        <f t="shared" si="244"/>
        <v>Wednesday</v>
      </c>
      <c r="AB1438" s="99" t="str">
        <f t="shared" si="245"/>
        <v>05/15/2025 6:43 AM</v>
      </c>
      <c r="AC1438" s="100">
        <f t="shared" si="246"/>
        <v>45792.5625462963</v>
      </c>
      <c r="AD1438" s="100" t="str">
        <f t="shared" si="247"/>
        <v>Approved On Time</v>
      </c>
      <c r="AE1438" s="101">
        <f t="shared" si="248"/>
        <v>1</v>
      </c>
      <c r="AF1438" s="124" t="str">
        <f t="shared" si="249"/>
        <v/>
      </c>
      <c r="AG1438" s="101" t="str">
        <f t="shared" si="250"/>
        <v>422 6048A - BR SDWK Ins Dowels</v>
      </c>
      <c r="AH1438" s="101" t="str">
        <f t="shared" si="251"/>
        <v>240743 - Juan C. Vasquez</v>
      </c>
      <c r="AI1438" s="102" t="str">
        <f t="shared" si="252"/>
        <v>Juan C. Vasquez's Crew</v>
      </c>
    </row>
    <row r="1439" spans="1:35" ht="15.75" x14ac:dyDescent="0.25">
      <c r="A1439" s="153">
        <v>604692</v>
      </c>
      <c r="B1439" s="153" t="s">
        <v>830</v>
      </c>
      <c r="C1439" s="153" t="s">
        <v>831</v>
      </c>
      <c r="D1439" s="153" t="s">
        <v>142</v>
      </c>
      <c r="E1439" s="153" t="s">
        <v>143</v>
      </c>
      <c r="F1439" s="153" t="s">
        <v>1282</v>
      </c>
      <c r="G1439" s="153" t="s">
        <v>1283</v>
      </c>
      <c r="H1439" s="153" t="s">
        <v>558</v>
      </c>
      <c r="I1439" s="153">
        <v>4</v>
      </c>
      <c r="J1439" s="154">
        <v>45792</v>
      </c>
      <c r="K1439" s="153" t="s">
        <v>91</v>
      </c>
      <c r="L1439" s="153"/>
      <c r="M1439" s="153" t="s">
        <v>626</v>
      </c>
      <c r="N1439" s="153" t="s">
        <v>49</v>
      </c>
      <c r="O1439" s="153" t="s">
        <v>831</v>
      </c>
      <c r="P1439" s="153" t="s">
        <v>3373</v>
      </c>
      <c r="Q1439" s="153"/>
      <c r="R1439" s="153" t="s">
        <v>50</v>
      </c>
      <c r="S1439" s="153" t="s">
        <v>144</v>
      </c>
      <c r="T1439" s="153" t="s">
        <v>3376</v>
      </c>
      <c r="U1439" s="142"/>
      <c r="V1439" s="142"/>
      <c r="W1439" s="142"/>
      <c r="X1439" s="97" t="str">
        <f t="shared" si="242"/>
        <v>2024-012 - Dallas IH 635 U-Turn Bridge</v>
      </c>
      <c r="Y1439" s="97" t="str">
        <f>IFERROR(VLOOKUP($D1439,PM!$A:$H,2,FALSE),"")</f>
        <v>Adam H. Goode</v>
      </c>
      <c r="Z1439" s="98">
        <f t="shared" si="243"/>
        <v>45792</v>
      </c>
      <c r="AA1439" s="98" t="str">
        <f t="shared" si="244"/>
        <v>Thursday</v>
      </c>
      <c r="AB1439" s="99" t="str">
        <f t="shared" si="245"/>
        <v>05/16/2025 7:17 AM</v>
      </c>
      <c r="AC1439" s="100">
        <f t="shared" si="246"/>
        <v>45793.539490740739</v>
      </c>
      <c r="AD1439" s="100" t="str">
        <f t="shared" si="247"/>
        <v>Approved On Time</v>
      </c>
      <c r="AE1439" s="101">
        <f t="shared" si="248"/>
        <v>4</v>
      </c>
      <c r="AF1439" s="124" t="str">
        <f t="shared" si="249"/>
        <v/>
      </c>
      <c r="AG1439" s="101" t="str">
        <f t="shared" si="250"/>
        <v>451 6032D - RET C221 Dowel</v>
      </c>
      <c r="AH1439" s="101" t="str">
        <f t="shared" si="251"/>
        <v>240743 - Juan C. Vasquez</v>
      </c>
      <c r="AI1439" s="102" t="str">
        <f t="shared" si="252"/>
        <v>Juan C. Vasquez's Crew</v>
      </c>
    </row>
    <row r="1440" spans="1:35" ht="15.75" x14ac:dyDescent="0.25">
      <c r="A1440" s="153">
        <v>603919</v>
      </c>
      <c r="B1440" s="153" t="s">
        <v>830</v>
      </c>
      <c r="C1440" s="153" t="s">
        <v>831</v>
      </c>
      <c r="D1440" s="153" t="s">
        <v>142</v>
      </c>
      <c r="E1440" s="153" t="s">
        <v>143</v>
      </c>
      <c r="F1440" s="153" t="s">
        <v>2604</v>
      </c>
      <c r="G1440" s="153" t="s">
        <v>2605</v>
      </c>
      <c r="H1440" s="153" t="s">
        <v>558</v>
      </c>
      <c r="I1440" s="153">
        <v>1</v>
      </c>
      <c r="J1440" s="154">
        <v>45791</v>
      </c>
      <c r="K1440" s="153" t="s">
        <v>91</v>
      </c>
      <c r="L1440" s="153"/>
      <c r="M1440" s="153" t="s">
        <v>626</v>
      </c>
      <c r="N1440" s="153" t="s">
        <v>49</v>
      </c>
      <c r="O1440" s="153" t="s">
        <v>831</v>
      </c>
      <c r="P1440" s="153" t="s">
        <v>2606</v>
      </c>
      <c r="Q1440" s="153"/>
      <c r="R1440" s="153" t="s">
        <v>50</v>
      </c>
      <c r="S1440" s="153" t="s">
        <v>144</v>
      </c>
      <c r="T1440" s="153" t="s">
        <v>2929</v>
      </c>
      <c r="U1440" s="142"/>
      <c r="V1440" s="142"/>
      <c r="W1440" s="142"/>
      <c r="X1440" s="97" t="str">
        <f t="shared" si="242"/>
        <v>2024-012 - Dallas IH 635 U-Turn Bridge</v>
      </c>
      <c r="Y1440" s="97" t="str">
        <f>IFERROR(VLOOKUP($D1440,PM!$A:$H,2,FALSE),"")</f>
        <v>Adam H. Goode</v>
      </c>
      <c r="Z1440" s="98">
        <f t="shared" si="243"/>
        <v>45791</v>
      </c>
      <c r="AA1440" s="98" t="str">
        <f t="shared" si="244"/>
        <v>Wednesday</v>
      </c>
      <c r="AB1440" s="99" t="str">
        <f t="shared" si="245"/>
        <v>05/14/2025 11:45 AM</v>
      </c>
      <c r="AC1440" s="100">
        <f t="shared" si="246"/>
        <v>45792.5625462963</v>
      </c>
      <c r="AD1440" s="100" t="str">
        <f t="shared" si="247"/>
        <v>Approved On Time</v>
      </c>
      <c r="AE1440" s="101">
        <f t="shared" si="248"/>
        <v>1</v>
      </c>
      <c r="AF1440" s="124" t="str">
        <f t="shared" si="249"/>
        <v/>
      </c>
      <c r="AG1440" s="101" t="str">
        <f t="shared" si="250"/>
        <v>422 6048D - BR SDWK Unload Rebar</v>
      </c>
      <c r="AH1440" s="101" t="str">
        <f t="shared" si="251"/>
        <v>240743 - Juan C. Vasquez</v>
      </c>
      <c r="AI1440" s="102" t="str">
        <f t="shared" si="252"/>
        <v>Juan C. Vasquez's Crew</v>
      </c>
    </row>
    <row r="1441" spans="1:35" ht="15.75" x14ac:dyDescent="0.25">
      <c r="A1441" s="153">
        <v>604695</v>
      </c>
      <c r="B1441" s="153" t="s">
        <v>832</v>
      </c>
      <c r="C1441" s="153" t="s">
        <v>833</v>
      </c>
      <c r="D1441" s="153" t="s">
        <v>142</v>
      </c>
      <c r="E1441" s="153" t="s">
        <v>143</v>
      </c>
      <c r="F1441" s="153" t="s">
        <v>1282</v>
      </c>
      <c r="G1441" s="153" t="s">
        <v>1283</v>
      </c>
      <c r="H1441" s="153" t="s">
        <v>558</v>
      </c>
      <c r="I1441" s="153">
        <v>5</v>
      </c>
      <c r="J1441" s="154">
        <v>45792</v>
      </c>
      <c r="K1441" s="153" t="s">
        <v>91</v>
      </c>
      <c r="L1441" s="153"/>
      <c r="M1441" s="153" t="s">
        <v>626</v>
      </c>
      <c r="N1441" s="153" t="s">
        <v>49</v>
      </c>
      <c r="O1441" s="153" t="s">
        <v>831</v>
      </c>
      <c r="P1441" s="153" t="s">
        <v>3373</v>
      </c>
      <c r="Q1441" s="153"/>
      <c r="R1441" s="153" t="s">
        <v>50</v>
      </c>
      <c r="S1441" s="153" t="s">
        <v>144</v>
      </c>
      <c r="T1441" s="153" t="s">
        <v>3385</v>
      </c>
      <c r="U1441" s="142"/>
      <c r="V1441" s="142"/>
      <c r="W1441" s="142"/>
      <c r="X1441" s="97" t="str">
        <f t="shared" si="242"/>
        <v>2024-012 - Dallas IH 635 U-Turn Bridge</v>
      </c>
      <c r="Y1441" s="97" t="str">
        <f>IFERROR(VLOOKUP($D1441,PM!$A:$H,2,FALSE),"")</f>
        <v>Adam H. Goode</v>
      </c>
      <c r="Z1441" s="98">
        <f t="shared" si="243"/>
        <v>45792</v>
      </c>
      <c r="AA1441" s="98" t="str">
        <f t="shared" si="244"/>
        <v>Thursday</v>
      </c>
      <c r="AB1441" s="99" t="str">
        <f t="shared" si="245"/>
        <v>05/16/2025 7:17 AM</v>
      </c>
      <c r="AC1441" s="100">
        <f t="shared" si="246"/>
        <v>45793.539490740739</v>
      </c>
      <c r="AD1441" s="100" t="str">
        <f t="shared" si="247"/>
        <v>Approved On Time</v>
      </c>
      <c r="AE1441" s="101">
        <f t="shared" si="248"/>
        <v>5</v>
      </c>
      <c r="AF1441" s="124" t="str">
        <f t="shared" si="249"/>
        <v/>
      </c>
      <c r="AG1441" s="101" t="str">
        <f t="shared" si="250"/>
        <v>451 6032D - RET C221 Dowel</v>
      </c>
      <c r="AH1441" s="101" t="str">
        <f t="shared" si="251"/>
        <v>240747 - Hernan Soto Aguilar</v>
      </c>
      <c r="AI1441" s="102" t="str">
        <f t="shared" si="252"/>
        <v>Juan C. Vasquez's Crew</v>
      </c>
    </row>
    <row r="1442" spans="1:35" ht="15.75" x14ac:dyDescent="0.25">
      <c r="A1442" s="153">
        <v>604170</v>
      </c>
      <c r="B1442" s="153" t="s">
        <v>832</v>
      </c>
      <c r="C1442" s="153" t="s">
        <v>833</v>
      </c>
      <c r="D1442" s="153" t="s">
        <v>142</v>
      </c>
      <c r="E1442" s="153" t="s">
        <v>143</v>
      </c>
      <c r="F1442" s="153" t="s">
        <v>1282</v>
      </c>
      <c r="G1442" s="153" t="s">
        <v>1283</v>
      </c>
      <c r="H1442" s="153" t="s">
        <v>558</v>
      </c>
      <c r="I1442" s="153">
        <v>8</v>
      </c>
      <c r="J1442" s="154">
        <v>45791</v>
      </c>
      <c r="K1442" s="153" t="s">
        <v>91</v>
      </c>
      <c r="L1442" s="153"/>
      <c r="M1442" s="153" t="s">
        <v>626</v>
      </c>
      <c r="N1442" s="153" t="s">
        <v>49</v>
      </c>
      <c r="O1442" s="153" t="s">
        <v>831</v>
      </c>
      <c r="P1442" s="153" t="s">
        <v>2607</v>
      </c>
      <c r="Q1442" s="153"/>
      <c r="R1442" s="153" t="s">
        <v>50</v>
      </c>
      <c r="S1442" s="153" t="s">
        <v>144</v>
      </c>
      <c r="T1442" s="153" t="s">
        <v>2924</v>
      </c>
      <c r="U1442" s="142"/>
      <c r="V1442" s="142"/>
      <c r="W1442" s="142"/>
      <c r="X1442" s="97" t="str">
        <f t="shared" si="242"/>
        <v>2024-012 - Dallas IH 635 U-Turn Bridge</v>
      </c>
      <c r="Y1442" s="97" t="str">
        <f>IFERROR(VLOOKUP($D1442,PM!$A:$H,2,FALSE),"")</f>
        <v>Adam H. Goode</v>
      </c>
      <c r="Z1442" s="98">
        <f t="shared" si="243"/>
        <v>45791</v>
      </c>
      <c r="AA1442" s="98" t="str">
        <f t="shared" si="244"/>
        <v>Wednesday</v>
      </c>
      <c r="AB1442" s="99" t="str">
        <f t="shared" si="245"/>
        <v>05/15/2025 6:43 AM</v>
      </c>
      <c r="AC1442" s="100">
        <f t="shared" si="246"/>
        <v>45792.5625462963</v>
      </c>
      <c r="AD1442" s="100" t="str">
        <f t="shared" si="247"/>
        <v>Approved On Time</v>
      </c>
      <c r="AE1442" s="101">
        <f t="shared" si="248"/>
        <v>8</v>
      </c>
      <c r="AF1442" s="124" t="str">
        <f t="shared" si="249"/>
        <v/>
      </c>
      <c r="AG1442" s="101" t="str">
        <f t="shared" si="250"/>
        <v>451 6032D - RET C221 Dowel</v>
      </c>
      <c r="AH1442" s="101" t="str">
        <f t="shared" si="251"/>
        <v>240747 - Hernan Soto Aguilar</v>
      </c>
      <c r="AI1442" s="102" t="str">
        <f t="shared" si="252"/>
        <v>Juan C. Vasquez's Crew</v>
      </c>
    </row>
    <row r="1443" spans="1:35" ht="15.75" x14ac:dyDescent="0.25">
      <c r="A1443" s="153">
        <v>604171</v>
      </c>
      <c r="B1443" s="153" t="s">
        <v>832</v>
      </c>
      <c r="C1443" s="153" t="s">
        <v>833</v>
      </c>
      <c r="D1443" s="153" t="s">
        <v>142</v>
      </c>
      <c r="E1443" s="153" t="s">
        <v>143</v>
      </c>
      <c r="F1443" s="153" t="s">
        <v>2608</v>
      </c>
      <c r="G1443" s="153" t="s">
        <v>2609</v>
      </c>
      <c r="H1443" s="153" t="s">
        <v>558</v>
      </c>
      <c r="I1443" s="153">
        <v>1</v>
      </c>
      <c r="J1443" s="154">
        <v>45791</v>
      </c>
      <c r="K1443" s="153" t="s">
        <v>91</v>
      </c>
      <c r="L1443" s="153"/>
      <c r="M1443" s="153" t="s">
        <v>626</v>
      </c>
      <c r="N1443" s="153" t="s">
        <v>49</v>
      </c>
      <c r="O1443" s="153" t="s">
        <v>831</v>
      </c>
      <c r="P1443" s="153" t="s">
        <v>2607</v>
      </c>
      <c r="Q1443" s="153"/>
      <c r="R1443" s="153" t="s">
        <v>50</v>
      </c>
      <c r="S1443" s="153" t="s">
        <v>144</v>
      </c>
      <c r="T1443" s="153" t="s">
        <v>2925</v>
      </c>
      <c r="U1443" s="142"/>
      <c r="V1443" s="142"/>
      <c r="W1443" s="142"/>
      <c r="X1443" s="97" t="str">
        <f t="shared" si="242"/>
        <v>2024-012 - Dallas IH 635 U-Turn Bridge</v>
      </c>
      <c r="Y1443" s="97" t="str">
        <f>IFERROR(VLOOKUP($D1443,PM!$A:$H,2,FALSE),"")</f>
        <v>Adam H. Goode</v>
      </c>
      <c r="Z1443" s="98">
        <f t="shared" si="243"/>
        <v>45791</v>
      </c>
      <c r="AA1443" s="98" t="str">
        <f t="shared" si="244"/>
        <v>Wednesday</v>
      </c>
      <c r="AB1443" s="99" t="str">
        <f t="shared" si="245"/>
        <v>05/15/2025 6:43 AM</v>
      </c>
      <c r="AC1443" s="100">
        <f t="shared" si="246"/>
        <v>45792.5625462963</v>
      </c>
      <c r="AD1443" s="100" t="str">
        <f t="shared" si="247"/>
        <v>Approved On Time</v>
      </c>
      <c r="AE1443" s="101">
        <f t="shared" si="248"/>
        <v>1</v>
      </c>
      <c r="AF1443" s="124" t="str">
        <f t="shared" si="249"/>
        <v/>
      </c>
      <c r="AG1443" s="101" t="str">
        <f t="shared" si="250"/>
        <v>422 6048A - BR SDWK Ins Dowels</v>
      </c>
      <c r="AH1443" s="101" t="str">
        <f t="shared" si="251"/>
        <v>240747 - Hernan Soto Aguilar</v>
      </c>
      <c r="AI1443" s="102" t="str">
        <f t="shared" si="252"/>
        <v>Juan C. Vasquez's Crew</v>
      </c>
    </row>
    <row r="1444" spans="1:35" ht="15.75" x14ac:dyDescent="0.25">
      <c r="A1444" s="153">
        <v>603921</v>
      </c>
      <c r="B1444" s="153" t="s">
        <v>1976</v>
      </c>
      <c r="C1444" s="153" t="s">
        <v>1977</v>
      </c>
      <c r="D1444" s="153" t="s">
        <v>142</v>
      </c>
      <c r="E1444" s="153" t="s">
        <v>143</v>
      </c>
      <c r="F1444" s="153" t="s">
        <v>2604</v>
      </c>
      <c r="G1444" s="153" t="s">
        <v>2605</v>
      </c>
      <c r="H1444" s="153" t="s">
        <v>558</v>
      </c>
      <c r="I1444" s="153">
        <v>1</v>
      </c>
      <c r="J1444" s="154">
        <v>45791</v>
      </c>
      <c r="K1444" s="153" t="s">
        <v>91</v>
      </c>
      <c r="L1444" s="153"/>
      <c r="M1444" s="153" t="s">
        <v>626</v>
      </c>
      <c r="N1444" s="153" t="s">
        <v>49</v>
      </c>
      <c r="O1444" s="153" t="s">
        <v>831</v>
      </c>
      <c r="P1444" s="153" t="s">
        <v>2606</v>
      </c>
      <c r="Q1444" s="153"/>
      <c r="R1444" s="153" t="s">
        <v>50</v>
      </c>
      <c r="S1444" s="153" t="s">
        <v>144</v>
      </c>
      <c r="T1444" s="153" t="s">
        <v>2921</v>
      </c>
      <c r="U1444" s="142"/>
      <c r="V1444" s="142"/>
      <c r="W1444" s="142"/>
      <c r="X1444" s="97" t="str">
        <f t="shared" si="242"/>
        <v>2024-012 - Dallas IH 635 U-Turn Bridge</v>
      </c>
      <c r="Y1444" s="97" t="str">
        <f>IFERROR(VLOOKUP($D1444,PM!$A:$H,2,FALSE),"")</f>
        <v>Adam H. Goode</v>
      </c>
      <c r="Z1444" s="98">
        <f t="shared" si="243"/>
        <v>45791</v>
      </c>
      <c r="AA1444" s="98" t="str">
        <f t="shared" si="244"/>
        <v>Wednesday</v>
      </c>
      <c r="AB1444" s="99" t="str">
        <f t="shared" si="245"/>
        <v>05/14/2025 11:45 AM</v>
      </c>
      <c r="AC1444" s="100">
        <f t="shared" si="246"/>
        <v>45792.5625462963</v>
      </c>
      <c r="AD1444" s="100" t="str">
        <f t="shared" si="247"/>
        <v>Approved On Time</v>
      </c>
      <c r="AE1444" s="101">
        <f t="shared" si="248"/>
        <v>1</v>
      </c>
      <c r="AF1444" s="124" t="str">
        <f t="shared" si="249"/>
        <v/>
      </c>
      <c r="AG1444" s="101" t="str">
        <f t="shared" si="250"/>
        <v>422 6048D - BR SDWK Unload Rebar</v>
      </c>
      <c r="AH1444" s="101" t="str">
        <f t="shared" si="251"/>
        <v>240746 - Juan Vasquez Jr</v>
      </c>
      <c r="AI1444" s="102" t="str">
        <f t="shared" si="252"/>
        <v>Juan C. Vasquez's Crew</v>
      </c>
    </row>
    <row r="1445" spans="1:35" ht="15.75" x14ac:dyDescent="0.25">
      <c r="A1445" s="153">
        <v>604703</v>
      </c>
      <c r="B1445" s="153" t="s">
        <v>1976</v>
      </c>
      <c r="C1445" s="153" t="s">
        <v>1977</v>
      </c>
      <c r="D1445" s="153" t="s">
        <v>142</v>
      </c>
      <c r="E1445" s="153" t="s">
        <v>143</v>
      </c>
      <c r="F1445" s="153" t="s">
        <v>2608</v>
      </c>
      <c r="G1445" s="153" t="s">
        <v>2609</v>
      </c>
      <c r="H1445" s="153" t="s">
        <v>558</v>
      </c>
      <c r="I1445" s="153">
        <v>5</v>
      </c>
      <c r="J1445" s="154">
        <v>45792</v>
      </c>
      <c r="K1445" s="153" t="s">
        <v>91</v>
      </c>
      <c r="L1445" s="153"/>
      <c r="M1445" s="153" t="s">
        <v>626</v>
      </c>
      <c r="N1445" s="153" t="s">
        <v>49</v>
      </c>
      <c r="O1445" s="153" t="s">
        <v>831</v>
      </c>
      <c r="P1445" s="153" t="s">
        <v>3224</v>
      </c>
      <c r="Q1445" s="153"/>
      <c r="R1445" s="153" t="s">
        <v>50</v>
      </c>
      <c r="S1445" s="153" t="s">
        <v>144</v>
      </c>
      <c r="T1445" s="153" t="s">
        <v>3383</v>
      </c>
      <c r="U1445" s="142"/>
      <c r="V1445" s="142"/>
      <c r="W1445" s="142"/>
      <c r="X1445" s="97" t="str">
        <f t="shared" si="242"/>
        <v>2024-012 - Dallas IH 635 U-Turn Bridge</v>
      </c>
      <c r="Y1445" s="97" t="str">
        <f>IFERROR(VLOOKUP($D1445,PM!$A:$H,2,FALSE),"")</f>
        <v>Adam H. Goode</v>
      </c>
      <c r="Z1445" s="98">
        <f t="shared" si="243"/>
        <v>45792</v>
      </c>
      <c r="AA1445" s="98" t="str">
        <f t="shared" si="244"/>
        <v>Thursday</v>
      </c>
      <c r="AB1445" s="99" t="str">
        <f t="shared" si="245"/>
        <v>05/16/2025 7:18 AM</v>
      </c>
      <c r="AC1445" s="100">
        <f t="shared" si="246"/>
        <v>45793.539490740739</v>
      </c>
      <c r="AD1445" s="100" t="str">
        <f t="shared" si="247"/>
        <v>Approved On Time</v>
      </c>
      <c r="AE1445" s="101">
        <f t="shared" si="248"/>
        <v>5</v>
      </c>
      <c r="AF1445" s="124" t="str">
        <f t="shared" si="249"/>
        <v/>
      </c>
      <c r="AG1445" s="101" t="str">
        <f t="shared" si="250"/>
        <v>422 6048A - BR SDWK Ins Dowels</v>
      </c>
      <c r="AH1445" s="101" t="str">
        <f t="shared" si="251"/>
        <v>240746 - Juan Vasquez Jr</v>
      </c>
      <c r="AI1445" s="102" t="str">
        <f t="shared" si="252"/>
        <v>Juan C. Vasquez's Crew</v>
      </c>
    </row>
    <row r="1446" spans="1:35" ht="15.75" x14ac:dyDescent="0.25">
      <c r="A1446" s="153">
        <v>604704</v>
      </c>
      <c r="B1446" s="153" t="s">
        <v>832</v>
      </c>
      <c r="C1446" s="153" t="s">
        <v>833</v>
      </c>
      <c r="D1446" s="153" t="s">
        <v>142</v>
      </c>
      <c r="E1446" s="153" t="s">
        <v>143</v>
      </c>
      <c r="F1446" s="153" t="s">
        <v>2608</v>
      </c>
      <c r="G1446" s="153" t="s">
        <v>2609</v>
      </c>
      <c r="H1446" s="153" t="s">
        <v>558</v>
      </c>
      <c r="I1446" s="153">
        <v>5</v>
      </c>
      <c r="J1446" s="154">
        <v>45792</v>
      </c>
      <c r="K1446" s="153" t="s">
        <v>91</v>
      </c>
      <c r="L1446" s="153"/>
      <c r="M1446" s="153" t="s">
        <v>626</v>
      </c>
      <c r="N1446" s="153" t="s">
        <v>49</v>
      </c>
      <c r="O1446" s="153" t="s">
        <v>831</v>
      </c>
      <c r="P1446" s="153" t="s">
        <v>3224</v>
      </c>
      <c r="Q1446" s="153"/>
      <c r="R1446" s="153" t="s">
        <v>50</v>
      </c>
      <c r="S1446" s="153" t="s">
        <v>144</v>
      </c>
      <c r="T1446" s="153" t="s">
        <v>3384</v>
      </c>
      <c r="U1446" s="142"/>
      <c r="V1446" s="142"/>
      <c r="W1446" s="142"/>
      <c r="X1446" s="97" t="str">
        <f t="shared" si="242"/>
        <v>2024-012 - Dallas IH 635 U-Turn Bridge</v>
      </c>
      <c r="Y1446" s="97" t="str">
        <f>IFERROR(VLOOKUP($D1446,PM!$A:$H,2,FALSE),"")</f>
        <v>Adam H. Goode</v>
      </c>
      <c r="Z1446" s="98">
        <f t="shared" si="243"/>
        <v>45792</v>
      </c>
      <c r="AA1446" s="98" t="str">
        <f t="shared" si="244"/>
        <v>Thursday</v>
      </c>
      <c r="AB1446" s="99" t="str">
        <f t="shared" si="245"/>
        <v>05/16/2025 7:18 AM</v>
      </c>
      <c r="AC1446" s="100">
        <f t="shared" si="246"/>
        <v>45793.539490740739</v>
      </c>
      <c r="AD1446" s="100" t="str">
        <f t="shared" si="247"/>
        <v>Approved On Time</v>
      </c>
      <c r="AE1446" s="101">
        <f t="shared" si="248"/>
        <v>5</v>
      </c>
      <c r="AF1446" s="124" t="str">
        <f t="shared" si="249"/>
        <v/>
      </c>
      <c r="AG1446" s="101" t="str">
        <f t="shared" si="250"/>
        <v>422 6048A - BR SDWK Ins Dowels</v>
      </c>
      <c r="AH1446" s="101" t="str">
        <f t="shared" si="251"/>
        <v>240747 - Hernan Soto Aguilar</v>
      </c>
      <c r="AI1446" s="102" t="str">
        <f t="shared" si="252"/>
        <v>Juan C. Vasquez's Crew</v>
      </c>
    </row>
    <row r="1447" spans="1:35" ht="15.75" x14ac:dyDescent="0.25">
      <c r="A1447" s="153">
        <v>603922</v>
      </c>
      <c r="B1447" s="153" t="s">
        <v>832</v>
      </c>
      <c r="C1447" s="153" t="s">
        <v>833</v>
      </c>
      <c r="D1447" s="153" t="s">
        <v>142</v>
      </c>
      <c r="E1447" s="153" t="s">
        <v>143</v>
      </c>
      <c r="F1447" s="153" t="s">
        <v>2604</v>
      </c>
      <c r="G1447" s="153" t="s">
        <v>2605</v>
      </c>
      <c r="H1447" s="153" t="s">
        <v>558</v>
      </c>
      <c r="I1447" s="153">
        <v>1</v>
      </c>
      <c r="J1447" s="154">
        <v>45791</v>
      </c>
      <c r="K1447" s="153" t="s">
        <v>91</v>
      </c>
      <c r="L1447" s="153"/>
      <c r="M1447" s="153" t="s">
        <v>626</v>
      </c>
      <c r="N1447" s="153" t="s">
        <v>49</v>
      </c>
      <c r="O1447" s="153" t="s">
        <v>831</v>
      </c>
      <c r="P1447" s="153" t="s">
        <v>2606</v>
      </c>
      <c r="Q1447" s="153"/>
      <c r="R1447" s="153" t="s">
        <v>50</v>
      </c>
      <c r="S1447" s="153" t="s">
        <v>144</v>
      </c>
      <c r="T1447" s="153" t="s">
        <v>2926</v>
      </c>
      <c r="U1447" s="142"/>
      <c r="V1447" s="142"/>
      <c r="W1447" s="142"/>
      <c r="X1447" s="97" t="str">
        <f t="shared" si="242"/>
        <v>2024-012 - Dallas IH 635 U-Turn Bridge</v>
      </c>
      <c r="Y1447" s="97" t="str">
        <f>IFERROR(VLOOKUP($D1447,PM!$A:$H,2,FALSE),"")</f>
        <v>Adam H. Goode</v>
      </c>
      <c r="Z1447" s="98">
        <f t="shared" si="243"/>
        <v>45791</v>
      </c>
      <c r="AA1447" s="98" t="str">
        <f t="shared" si="244"/>
        <v>Wednesday</v>
      </c>
      <c r="AB1447" s="99" t="str">
        <f t="shared" si="245"/>
        <v>05/14/2025 11:45 AM</v>
      </c>
      <c r="AC1447" s="100">
        <f t="shared" si="246"/>
        <v>45792.5625462963</v>
      </c>
      <c r="AD1447" s="100" t="str">
        <f t="shared" si="247"/>
        <v>Approved On Time</v>
      </c>
      <c r="AE1447" s="101">
        <f t="shared" si="248"/>
        <v>1</v>
      </c>
      <c r="AF1447" s="124" t="str">
        <f t="shared" si="249"/>
        <v/>
      </c>
      <c r="AG1447" s="101" t="str">
        <f t="shared" si="250"/>
        <v>422 6048D - BR SDWK Unload Rebar</v>
      </c>
      <c r="AH1447" s="101" t="str">
        <f t="shared" si="251"/>
        <v>240747 - Hernan Soto Aguilar</v>
      </c>
      <c r="AI1447" s="102" t="str">
        <f t="shared" si="252"/>
        <v>Juan C. Vasquez's Crew</v>
      </c>
    </row>
    <row r="1448" spans="1:35" ht="15.75" x14ac:dyDescent="0.25">
      <c r="A1448" s="153">
        <v>604164</v>
      </c>
      <c r="B1448" s="153" t="s">
        <v>1124</v>
      </c>
      <c r="C1448" s="153" t="s">
        <v>1125</v>
      </c>
      <c r="D1448" s="153" t="s">
        <v>142</v>
      </c>
      <c r="E1448" s="153" t="s">
        <v>143</v>
      </c>
      <c r="F1448" s="153" t="s">
        <v>1282</v>
      </c>
      <c r="G1448" s="153" t="s">
        <v>1283</v>
      </c>
      <c r="H1448" s="153" t="s">
        <v>558</v>
      </c>
      <c r="I1448" s="153">
        <v>8</v>
      </c>
      <c r="J1448" s="154">
        <v>45791</v>
      </c>
      <c r="K1448" s="153" t="s">
        <v>91</v>
      </c>
      <c r="L1448" s="153"/>
      <c r="M1448" s="153" t="s">
        <v>626</v>
      </c>
      <c r="N1448" s="153" t="s">
        <v>49</v>
      </c>
      <c r="O1448" s="153" t="s">
        <v>831</v>
      </c>
      <c r="P1448" s="153" t="s">
        <v>2610</v>
      </c>
      <c r="Q1448" s="153"/>
      <c r="R1448" s="153" t="s">
        <v>50</v>
      </c>
      <c r="S1448" s="153" t="s">
        <v>144</v>
      </c>
      <c r="T1448" s="153" t="s">
        <v>2913</v>
      </c>
      <c r="U1448" s="142"/>
      <c r="V1448" s="142"/>
      <c r="W1448" s="142"/>
      <c r="X1448" s="97" t="str">
        <f t="shared" si="242"/>
        <v>2024-012 - Dallas IH 635 U-Turn Bridge</v>
      </c>
      <c r="Y1448" s="97" t="str">
        <f>IFERROR(VLOOKUP($D1448,PM!$A:$H,2,FALSE),"")</f>
        <v>Adam H. Goode</v>
      </c>
      <c r="Z1448" s="98">
        <f t="shared" si="243"/>
        <v>45791</v>
      </c>
      <c r="AA1448" s="98" t="str">
        <f t="shared" si="244"/>
        <v>Wednesday</v>
      </c>
      <c r="AB1448" s="99" t="str">
        <f t="shared" si="245"/>
        <v>05/15/2025 6:42 AM</v>
      </c>
      <c r="AC1448" s="100">
        <f t="shared" si="246"/>
        <v>45792.5625462963</v>
      </c>
      <c r="AD1448" s="100" t="str">
        <f t="shared" si="247"/>
        <v>Approved On Time</v>
      </c>
      <c r="AE1448" s="101">
        <f t="shared" si="248"/>
        <v>8</v>
      </c>
      <c r="AF1448" s="124" t="str">
        <f t="shared" si="249"/>
        <v/>
      </c>
      <c r="AG1448" s="101" t="str">
        <f t="shared" si="250"/>
        <v>451 6032D - RET C221 Dowel</v>
      </c>
      <c r="AH1448" s="101" t="str">
        <f t="shared" si="251"/>
        <v>240817 - Bryan A. Hernandez</v>
      </c>
      <c r="AI1448" s="102" t="str">
        <f t="shared" si="252"/>
        <v>Juan C. Vasquez's Crew</v>
      </c>
    </row>
    <row r="1449" spans="1:35" ht="15.75" x14ac:dyDescent="0.25">
      <c r="A1449" s="153">
        <v>604165</v>
      </c>
      <c r="B1449" s="153" t="s">
        <v>1124</v>
      </c>
      <c r="C1449" s="153" t="s">
        <v>1125</v>
      </c>
      <c r="D1449" s="153" t="s">
        <v>142</v>
      </c>
      <c r="E1449" s="153" t="s">
        <v>143</v>
      </c>
      <c r="F1449" s="153" t="s">
        <v>2608</v>
      </c>
      <c r="G1449" s="153" t="s">
        <v>2609</v>
      </c>
      <c r="H1449" s="153" t="s">
        <v>558</v>
      </c>
      <c r="I1449" s="153">
        <v>1</v>
      </c>
      <c r="J1449" s="154">
        <v>45791</v>
      </c>
      <c r="K1449" s="153" t="s">
        <v>91</v>
      </c>
      <c r="L1449" s="153"/>
      <c r="M1449" s="153" t="s">
        <v>626</v>
      </c>
      <c r="N1449" s="153" t="s">
        <v>49</v>
      </c>
      <c r="O1449" s="153" t="s">
        <v>831</v>
      </c>
      <c r="P1449" s="153" t="s">
        <v>2607</v>
      </c>
      <c r="Q1449" s="153"/>
      <c r="R1449" s="153" t="s">
        <v>50</v>
      </c>
      <c r="S1449" s="153" t="s">
        <v>144</v>
      </c>
      <c r="T1449" s="153" t="s">
        <v>2914</v>
      </c>
      <c r="U1449" s="142"/>
      <c r="V1449" s="142"/>
      <c r="W1449" s="142"/>
      <c r="X1449" s="97" t="str">
        <f t="shared" si="242"/>
        <v>2024-012 - Dallas IH 635 U-Turn Bridge</v>
      </c>
      <c r="Y1449" s="97" t="str">
        <f>IFERROR(VLOOKUP($D1449,PM!$A:$H,2,FALSE),"")</f>
        <v>Adam H. Goode</v>
      </c>
      <c r="Z1449" s="98">
        <f t="shared" si="243"/>
        <v>45791</v>
      </c>
      <c r="AA1449" s="98" t="str">
        <f t="shared" si="244"/>
        <v>Wednesday</v>
      </c>
      <c r="AB1449" s="99" t="str">
        <f t="shared" si="245"/>
        <v>05/15/2025 6:43 AM</v>
      </c>
      <c r="AC1449" s="100">
        <f t="shared" si="246"/>
        <v>45792.5625462963</v>
      </c>
      <c r="AD1449" s="100" t="str">
        <f t="shared" si="247"/>
        <v>Approved On Time</v>
      </c>
      <c r="AE1449" s="101">
        <f t="shared" si="248"/>
        <v>1</v>
      </c>
      <c r="AF1449" s="124" t="str">
        <f t="shared" si="249"/>
        <v/>
      </c>
      <c r="AG1449" s="101" t="str">
        <f t="shared" si="250"/>
        <v>422 6048A - BR SDWK Ins Dowels</v>
      </c>
      <c r="AH1449" s="101" t="str">
        <f t="shared" si="251"/>
        <v>240817 - Bryan A. Hernandez</v>
      </c>
      <c r="AI1449" s="102" t="str">
        <f t="shared" si="252"/>
        <v>Juan C. Vasquez's Crew</v>
      </c>
    </row>
    <row r="1450" spans="1:35" ht="15.75" x14ac:dyDescent="0.25">
      <c r="A1450" s="153">
        <v>603923</v>
      </c>
      <c r="B1450" s="153" t="s">
        <v>1124</v>
      </c>
      <c r="C1450" s="153" t="s">
        <v>1125</v>
      </c>
      <c r="D1450" s="153" t="s">
        <v>142</v>
      </c>
      <c r="E1450" s="153" t="s">
        <v>143</v>
      </c>
      <c r="F1450" s="153" t="s">
        <v>2604</v>
      </c>
      <c r="G1450" s="153" t="s">
        <v>2605</v>
      </c>
      <c r="H1450" s="153" t="s">
        <v>558</v>
      </c>
      <c r="I1450" s="153">
        <v>1</v>
      </c>
      <c r="J1450" s="154">
        <v>45791</v>
      </c>
      <c r="K1450" s="153" t="s">
        <v>91</v>
      </c>
      <c r="L1450" s="153"/>
      <c r="M1450" s="153" t="s">
        <v>626</v>
      </c>
      <c r="N1450" s="153" t="s">
        <v>49</v>
      </c>
      <c r="O1450" s="153" t="s">
        <v>831</v>
      </c>
      <c r="P1450" s="153" t="s">
        <v>2606</v>
      </c>
      <c r="Q1450" s="153"/>
      <c r="R1450" s="153" t="s">
        <v>50</v>
      </c>
      <c r="S1450" s="153" t="s">
        <v>144</v>
      </c>
      <c r="T1450" s="153" t="s">
        <v>2910</v>
      </c>
      <c r="U1450" s="142"/>
      <c r="V1450" s="142"/>
      <c r="W1450" s="142"/>
      <c r="X1450" s="97" t="str">
        <f t="shared" si="242"/>
        <v>2024-012 - Dallas IH 635 U-Turn Bridge</v>
      </c>
      <c r="Y1450" s="97" t="str">
        <f>IFERROR(VLOOKUP($D1450,PM!$A:$H,2,FALSE),"")</f>
        <v>Adam H. Goode</v>
      </c>
      <c r="Z1450" s="98">
        <f t="shared" si="243"/>
        <v>45791</v>
      </c>
      <c r="AA1450" s="98" t="str">
        <f t="shared" si="244"/>
        <v>Wednesday</v>
      </c>
      <c r="AB1450" s="99" t="str">
        <f t="shared" si="245"/>
        <v>05/14/2025 11:45 AM</v>
      </c>
      <c r="AC1450" s="100">
        <f t="shared" si="246"/>
        <v>45792.5625462963</v>
      </c>
      <c r="AD1450" s="100" t="str">
        <f t="shared" si="247"/>
        <v>Approved On Time</v>
      </c>
      <c r="AE1450" s="101">
        <f t="shared" si="248"/>
        <v>1</v>
      </c>
      <c r="AF1450" s="124" t="str">
        <f t="shared" si="249"/>
        <v/>
      </c>
      <c r="AG1450" s="101" t="str">
        <f t="shared" si="250"/>
        <v>422 6048D - BR SDWK Unload Rebar</v>
      </c>
      <c r="AH1450" s="101" t="str">
        <f t="shared" si="251"/>
        <v>240817 - Bryan A. Hernandez</v>
      </c>
      <c r="AI1450" s="102" t="str">
        <f t="shared" si="252"/>
        <v>Juan C. Vasquez's Crew</v>
      </c>
    </row>
    <row r="1451" spans="1:35" ht="15.75" x14ac:dyDescent="0.25">
      <c r="A1451" s="153">
        <v>604705</v>
      </c>
      <c r="B1451" s="153" t="s">
        <v>1124</v>
      </c>
      <c r="C1451" s="153" t="s">
        <v>1125</v>
      </c>
      <c r="D1451" s="153" t="s">
        <v>142</v>
      </c>
      <c r="E1451" s="153" t="s">
        <v>143</v>
      </c>
      <c r="F1451" s="153" t="s">
        <v>2608</v>
      </c>
      <c r="G1451" s="153" t="s">
        <v>2609</v>
      </c>
      <c r="H1451" s="153" t="s">
        <v>558</v>
      </c>
      <c r="I1451" s="153">
        <v>5</v>
      </c>
      <c r="J1451" s="154">
        <v>45792</v>
      </c>
      <c r="K1451" s="153" t="s">
        <v>91</v>
      </c>
      <c r="L1451" s="153"/>
      <c r="M1451" s="153" t="s">
        <v>626</v>
      </c>
      <c r="N1451" s="153" t="s">
        <v>49</v>
      </c>
      <c r="O1451" s="153" t="s">
        <v>831</v>
      </c>
      <c r="P1451" s="153" t="s">
        <v>3224</v>
      </c>
      <c r="Q1451" s="153"/>
      <c r="R1451" s="153" t="s">
        <v>50</v>
      </c>
      <c r="S1451" s="153" t="s">
        <v>144</v>
      </c>
      <c r="T1451" s="153" t="s">
        <v>3386</v>
      </c>
      <c r="U1451" s="142"/>
      <c r="V1451" s="142"/>
      <c r="W1451" s="142"/>
      <c r="X1451" s="97" t="str">
        <f t="shared" si="242"/>
        <v>2024-012 - Dallas IH 635 U-Turn Bridge</v>
      </c>
      <c r="Y1451" s="97" t="str">
        <f>IFERROR(VLOOKUP($D1451,PM!$A:$H,2,FALSE),"")</f>
        <v>Adam H. Goode</v>
      </c>
      <c r="Z1451" s="98">
        <f t="shared" si="243"/>
        <v>45792</v>
      </c>
      <c r="AA1451" s="98" t="str">
        <f t="shared" si="244"/>
        <v>Thursday</v>
      </c>
      <c r="AB1451" s="99" t="str">
        <f t="shared" si="245"/>
        <v>05/16/2025 7:18 AM</v>
      </c>
      <c r="AC1451" s="100">
        <f t="shared" si="246"/>
        <v>45793.539490740739</v>
      </c>
      <c r="AD1451" s="100" t="str">
        <f t="shared" si="247"/>
        <v>Approved On Time</v>
      </c>
      <c r="AE1451" s="101">
        <f t="shared" si="248"/>
        <v>5</v>
      </c>
      <c r="AF1451" s="124" t="str">
        <f t="shared" si="249"/>
        <v/>
      </c>
      <c r="AG1451" s="101" t="str">
        <f t="shared" si="250"/>
        <v>422 6048A - BR SDWK Ins Dowels</v>
      </c>
      <c r="AH1451" s="101" t="str">
        <f t="shared" si="251"/>
        <v>240817 - Bryan A. Hernandez</v>
      </c>
      <c r="AI1451" s="102" t="str">
        <f t="shared" si="252"/>
        <v>Juan C. Vasquez's Crew</v>
      </c>
    </row>
    <row r="1452" spans="1:35" ht="15.75" x14ac:dyDescent="0.25">
      <c r="A1452" s="153">
        <v>604707</v>
      </c>
      <c r="B1452" s="153" t="s">
        <v>834</v>
      </c>
      <c r="C1452" s="153" t="s">
        <v>835</v>
      </c>
      <c r="D1452" s="153" t="s">
        <v>142</v>
      </c>
      <c r="E1452" s="153" t="s">
        <v>143</v>
      </c>
      <c r="F1452" s="153" t="s">
        <v>2608</v>
      </c>
      <c r="G1452" s="153" t="s">
        <v>2609</v>
      </c>
      <c r="H1452" s="153" t="s">
        <v>558</v>
      </c>
      <c r="I1452" s="153">
        <v>5</v>
      </c>
      <c r="J1452" s="154">
        <v>45792</v>
      </c>
      <c r="K1452" s="153" t="s">
        <v>91</v>
      </c>
      <c r="L1452" s="153"/>
      <c r="M1452" s="153" t="s">
        <v>626</v>
      </c>
      <c r="N1452" s="153" t="s">
        <v>49</v>
      </c>
      <c r="O1452" s="153" t="s">
        <v>831</v>
      </c>
      <c r="P1452" s="153" t="s">
        <v>3238</v>
      </c>
      <c r="Q1452" s="153"/>
      <c r="R1452" s="153" t="s">
        <v>50</v>
      </c>
      <c r="S1452" s="153" t="s">
        <v>144</v>
      </c>
      <c r="T1452" s="153" t="s">
        <v>3375</v>
      </c>
      <c r="U1452" s="142"/>
      <c r="V1452" s="142"/>
      <c r="W1452" s="142"/>
      <c r="X1452" s="97" t="str">
        <f t="shared" si="242"/>
        <v>2024-012 - Dallas IH 635 U-Turn Bridge</v>
      </c>
      <c r="Y1452" s="97" t="str">
        <f>IFERROR(VLOOKUP($D1452,PM!$A:$H,2,FALSE),"")</f>
        <v>Adam H. Goode</v>
      </c>
      <c r="Z1452" s="98">
        <f t="shared" si="243"/>
        <v>45792</v>
      </c>
      <c r="AA1452" s="98" t="str">
        <f t="shared" si="244"/>
        <v>Thursday</v>
      </c>
      <c r="AB1452" s="99" t="str">
        <f t="shared" si="245"/>
        <v>05/16/2025 7:19 AM</v>
      </c>
      <c r="AC1452" s="100">
        <f t="shared" si="246"/>
        <v>45793.539490740739</v>
      </c>
      <c r="AD1452" s="100" t="str">
        <f t="shared" si="247"/>
        <v>Approved On Time</v>
      </c>
      <c r="AE1452" s="101">
        <f t="shared" si="248"/>
        <v>5</v>
      </c>
      <c r="AF1452" s="124" t="str">
        <f t="shared" si="249"/>
        <v/>
      </c>
      <c r="AG1452" s="101" t="str">
        <f t="shared" si="250"/>
        <v>422 6048A - BR SDWK Ins Dowels</v>
      </c>
      <c r="AH1452" s="101" t="str">
        <f t="shared" si="251"/>
        <v>240742 - Felipe Lara Carreno</v>
      </c>
      <c r="AI1452" s="102" t="str">
        <f t="shared" si="252"/>
        <v>Juan C. Vasquez's Crew</v>
      </c>
    </row>
    <row r="1453" spans="1:35" ht="15.75" x14ac:dyDescent="0.25">
      <c r="A1453" s="153">
        <v>604176</v>
      </c>
      <c r="B1453" s="153" t="s">
        <v>1976</v>
      </c>
      <c r="C1453" s="153" t="s">
        <v>1977</v>
      </c>
      <c r="D1453" s="153" t="s">
        <v>142</v>
      </c>
      <c r="E1453" s="153" t="s">
        <v>143</v>
      </c>
      <c r="F1453" s="153" t="s">
        <v>1282</v>
      </c>
      <c r="G1453" s="153" t="s">
        <v>1283</v>
      </c>
      <c r="H1453" s="153" t="s">
        <v>558</v>
      </c>
      <c r="I1453" s="153">
        <v>8</v>
      </c>
      <c r="J1453" s="154">
        <v>45791</v>
      </c>
      <c r="K1453" s="153" t="s">
        <v>91</v>
      </c>
      <c r="L1453" s="153"/>
      <c r="M1453" s="153" t="s">
        <v>626</v>
      </c>
      <c r="N1453" s="153" t="s">
        <v>49</v>
      </c>
      <c r="O1453" s="153" t="s">
        <v>831</v>
      </c>
      <c r="P1453" s="153" t="s">
        <v>2607</v>
      </c>
      <c r="Q1453" s="153"/>
      <c r="R1453" s="153" t="s">
        <v>50</v>
      </c>
      <c r="S1453" s="153" t="s">
        <v>144</v>
      </c>
      <c r="T1453" s="153" t="s">
        <v>2922</v>
      </c>
      <c r="U1453" s="142"/>
      <c r="V1453" s="142"/>
      <c r="W1453" s="142"/>
      <c r="X1453" s="97" t="str">
        <f t="shared" si="242"/>
        <v>2024-012 - Dallas IH 635 U-Turn Bridge</v>
      </c>
      <c r="Y1453" s="97" t="str">
        <f>IFERROR(VLOOKUP($D1453,PM!$A:$H,2,FALSE),"")</f>
        <v>Adam H. Goode</v>
      </c>
      <c r="Z1453" s="98">
        <f t="shared" si="243"/>
        <v>45791</v>
      </c>
      <c r="AA1453" s="98" t="str">
        <f t="shared" si="244"/>
        <v>Wednesday</v>
      </c>
      <c r="AB1453" s="99" t="str">
        <f t="shared" si="245"/>
        <v>05/15/2025 6:43 AM</v>
      </c>
      <c r="AC1453" s="100">
        <f t="shared" si="246"/>
        <v>45792.5625462963</v>
      </c>
      <c r="AD1453" s="100" t="str">
        <f t="shared" si="247"/>
        <v>Approved On Time</v>
      </c>
      <c r="AE1453" s="101">
        <f t="shared" si="248"/>
        <v>8</v>
      </c>
      <c r="AF1453" s="124" t="str">
        <f t="shared" si="249"/>
        <v/>
      </c>
      <c r="AG1453" s="101" t="str">
        <f t="shared" si="250"/>
        <v>451 6032D - RET C221 Dowel</v>
      </c>
      <c r="AH1453" s="101" t="str">
        <f t="shared" si="251"/>
        <v>240746 - Juan Vasquez Jr</v>
      </c>
      <c r="AI1453" s="102" t="str">
        <f t="shared" si="252"/>
        <v>Juan C. Vasquez's Crew</v>
      </c>
    </row>
    <row r="1454" spans="1:35" ht="15.75" x14ac:dyDescent="0.25">
      <c r="A1454" s="153">
        <v>604177</v>
      </c>
      <c r="B1454" s="153" t="s">
        <v>1976</v>
      </c>
      <c r="C1454" s="153" t="s">
        <v>1977</v>
      </c>
      <c r="D1454" s="153" t="s">
        <v>142</v>
      </c>
      <c r="E1454" s="153" t="s">
        <v>143</v>
      </c>
      <c r="F1454" s="153" t="s">
        <v>2608</v>
      </c>
      <c r="G1454" s="153" t="s">
        <v>2609</v>
      </c>
      <c r="H1454" s="153" t="s">
        <v>558</v>
      </c>
      <c r="I1454" s="153">
        <v>1</v>
      </c>
      <c r="J1454" s="154">
        <v>45791</v>
      </c>
      <c r="K1454" s="153" t="s">
        <v>91</v>
      </c>
      <c r="L1454" s="153"/>
      <c r="M1454" s="153" t="s">
        <v>626</v>
      </c>
      <c r="N1454" s="153" t="s">
        <v>49</v>
      </c>
      <c r="O1454" s="153" t="s">
        <v>831</v>
      </c>
      <c r="P1454" s="153" t="s">
        <v>2607</v>
      </c>
      <c r="Q1454" s="153"/>
      <c r="R1454" s="153" t="s">
        <v>50</v>
      </c>
      <c r="S1454" s="153" t="s">
        <v>144</v>
      </c>
      <c r="T1454" s="153" t="s">
        <v>2923</v>
      </c>
      <c r="U1454" s="142"/>
      <c r="V1454" s="142"/>
      <c r="W1454" s="142"/>
      <c r="X1454" s="97" t="str">
        <f t="shared" si="242"/>
        <v>2024-012 - Dallas IH 635 U-Turn Bridge</v>
      </c>
      <c r="Y1454" s="97" t="str">
        <f>IFERROR(VLOOKUP($D1454,PM!$A:$H,2,FALSE),"")</f>
        <v>Adam H. Goode</v>
      </c>
      <c r="Z1454" s="98">
        <f t="shared" si="243"/>
        <v>45791</v>
      </c>
      <c r="AA1454" s="98" t="str">
        <f t="shared" si="244"/>
        <v>Wednesday</v>
      </c>
      <c r="AB1454" s="99" t="str">
        <f t="shared" si="245"/>
        <v>05/15/2025 6:43 AM</v>
      </c>
      <c r="AC1454" s="100">
        <f t="shared" si="246"/>
        <v>45792.5625462963</v>
      </c>
      <c r="AD1454" s="100" t="str">
        <f t="shared" si="247"/>
        <v>Approved On Time</v>
      </c>
      <c r="AE1454" s="101">
        <f t="shared" si="248"/>
        <v>1</v>
      </c>
      <c r="AF1454" s="124" t="str">
        <f t="shared" si="249"/>
        <v/>
      </c>
      <c r="AG1454" s="101" t="str">
        <f t="shared" si="250"/>
        <v>422 6048A - BR SDWK Ins Dowels</v>
      </c>
      <c r="AH1454" s="101" t="str">
        <f t="shared" si="251"/>
        <v>240746 - Juan Vasquez Jr</v>
      </c>
      <c r="AI1454" s="102" t="str">
        <f t="shared" si="252"/>
        <v>Juan C. Vasquez's Crew</v>
      </c>
    </row>
    <row r="1455" spans="1:35" ht="15.75" x14ac:dyDescent="0.25">
      <c r="A1455" s="153">
        <v>604694</v>
      </c>
      <c r="B1455" s="153" t="s">
        <v>1976</v>
      </c>
      <c r="C1455" s="153" t="s">
        <v>1977</v>
      </c>
      <c r="D1455" s="153" t="s">
        <v>142</v>
      </c>
      <c r="E1455" s="153" t="s">
        <v>143</v>
      </c>
      <c r="F1455" s="153" t="s">
        <v>1282</v>
      </c>
      <c r="G1455" s="153" t="s">
        <v>1283</v>
      </c>
      <c r="H1455" s="153" t="s">
        <v>558</v>
      </c>
      <c r="I1455" s="153">
        <v>5</v>
      </c>
      <c r="J1455" s="154">
        <v>45792</v>
      </c>
      <c r="K1455" s="153" t="s">
        <v>91</v>
      </c>
      <c r="L1455" s="153"/>
      <c r="M1455" s="153" t="s">
        <v>626</v>
      </c>
      <c r="N1455" s="153" t="s">
        <v>49</v>
      </c>
      <c r="O1455" s="153" t="s">
        <v>831</v>
      </c>
      <c r="P1455" s="153" t="s">
        <v>3373</v>
      </c>
      <c r="Q1455" s="153"/>
      <c r="R1455" s="153" t="s">
        <v>50</v>
      </c>
      <c r="S1455" s="153" t="s">
        <v>144</v>
      </c>
      <c r="T1455" s="153" t="s">
        <v>3382</v>
      </c>
      <c r="U1455" s="142"/>
      <c r="V1455" s="142"/>
      <c r="W1455" s="142"/>
      <c r="X1455" s="97" t="str">
        <f t="shared" si="242"/>
        <v>2024-012 - Dallas IH 635 U-Turn Bridge</v>
      </c>
      <c r="Y1455" s="97" t="str">
        <f>IFERROR(VLOOKUP($D1455,PM!$A:$H,2,FALSE),"")</f>
        <v>Adam H. Goode</v>
      </c>
      <c r="Z1455" s="98">
        <f t="shared" si="243"/>
        <v>45792</v>
      </c>
      <c r="AA1455" s="98" t="str">
        <f t="shared" si="244"/>
        <v>Thursday</v>
      </c>
      <c r="AB1455" s="99" t="str">
        <f t="shared" si="245"/>
        <v>05/16/2025 7:17 AM</v>
      </c>
      <c r="AC1455" s="100">
        <f t="shared" si="246"/>
        <v>45793.539490740739</v>
      </c>
      <c r="AD1455" s="100" t="str">
        <f t="shared" si="247"/>
        <v>Approved On Time</v>
      </c>
      <c r="AE1455" s="101">
        <f t="shared" si="248"/>
        <v>5</v>
      </c>
      <c r="AF1455" s="124" t="str">
        <f t="shared" si="249"/>
        <v/>
      </c>
      <c r="AG1455" s="101" t="str">
        <f t="shared" si="250"/>
        <v>451 6032D - RET C221 Dowel</v>
      </c>
      <c r="AH1455" s="101" t="str">
        <f t="shared" si="251"/>
        <v>240746 - Juan Vasquez Jr</v>
      </c>
      <c r="AI1455" s="102" t="str">
        <f t="shared" si="252"/>
        <v>Juan C. Vasquez's Crew</v>
      </c>
    </row>
    <row r="1456" spans="1:35" ht="15.75" x14ac:dyDescent="0.25">
      <c r="A1456" s="153">
        <v>603920</v>
      </c>
      <c r="B1456" s="153" t="s">
        <v>995</v>
      </c>
      <c r="C1456" s="153" t="s">
        <v>996</v>
      </c>
      <c r="D1456" s="153" t="s">
        <v>142</v>
      </c>
      <c r="E1456" s="153" t="s">
        <v>143</v>
      </c>
      <c r="F1456" s="153" t="s">
        <v>2604</v>
      </c>
      <c r="G1456" s="153" t="s">
        <v>2605</v>
      </c>
      <c r="H1456" s="153" t="s">
        <v>558</v>
      </c>
      <c r="I1456" s="153">
        <v>1</v>
      </c>
      <c r="J1456" s="154">
        <v>45791</v>
      </c>
      <c r="K1456" s="153" t="s">
        <v>91</v>
      </c>
      <c r="L1456" s="153"/>
      <c r="M1456" s="153" t="s">
        <v>626</v>
      </c>
      <c r="N1456" s="153" t="s">
        <v>49</v>
      </c>
      <c r="O1456" s="153" t="s">
        <v>831</v>
      </c>
      <c r="P1456" s="153" t="s">
        <v>2606</v>
      </c>
      <c r="Q1456" s="153"/>
      <c r="R1456" s="153" t="s">
        <v>50</v>
      </c>
      <c r="S1456" s="153" t="s">
        <v>144</v>
      </c>
      <c r="T1456" s="153" t="s">
        <v>2915</v>
      </c>
      <c r="U1456" s="142"/>
      <c r="V1456" s="142"/>
      <c r="W1456" s="142"/>
      <c r="X1456" s="97" t="str">
        <f t="shared" si="242"/>
        <v>2024-012 - Dallas IH 635 U-Turn Bridge</v>
      </c>
      <c r="Y1456" s="97" t="str">
        <f>IFERROR(VLOOKUP($D1456,PM!$A:$H,2,FALSE),"")</f>
        <v>Adam H. Goode</v>
      </c>
      <c r="Z1456" s="98">
        <f t="shared" si="243"/>
        <v>45791</v>
      </c>
      <c r="AA1456" s="98" t="str">
        <f t="shared" si="244"/>
        <v>Wednesday</v>
      </c>
      <c r="AB1456" s="99" t="str">
        <f t="shared" si="245"/>
        <v>05/14/2025 11:45 AM</v>
      </c>
      <c r="AC1456" s="100">
        <f t="shared" si="246"/>
        <v>45792.5625462963</v>
      </c>
      <c r="AD1456" s="100" t="str">
        <f t="shared" si="247"/>
        <v>Approved On Time</v>
      </c>
      <c r="AE1456" s="101">
        <f t="shared" si="248"/>
        <v>1</v>
      </c>
      <c r="AF1456" s="124" t="str">
        <f t="shared" si="249"/>
        <v/>
      </c>
      <c r="AG1456" s="101" t="str">
        <f t="shared" si="250"/>
        <v>422 6048D - BR SDWK Unload Rebar</v>
      </c>
      <c r="AH1456" s="101" t="str">
        <f t="shared" si="251"/>
        <v>240749 - Gilberto Ortiz</v>
      </c>
      <c r="AI1456" s="102" t="str">
        <f t="shared" si="252"/>
        <v>Juan C. Vasquez's Crew</v>
      </c>
    </row>
    <row r="1457" spans="1:35" ht="15.75" x14ac:dyDescent="0.25">
      <c r="A1457" s="153">
        <v>604693</v>
      </c>
      <c r="B1457" s="153" t="s">
        <v>995</v>
      </c>
      <c r="C1457" s="153" t="s">
        <v>996</v>
      </c>
      <c r="D1457" s="153" t="s">
        <v>142</v>
      </c>
      <c r="E1457" s="153" t="s">
        <v>143</v>
      </c>
      <c r="F1457" s="153" t="s">
        <v>1282</v>
      </c>
      <c r="G1457" s="153" t="s">
        <v>1283</v>
      </c>
      <c r="H1457" s="153" t="s">
        <v>558</v>
      </c>
      <c r="I1457" s="153">
        <v>5</v>
      </c>
      <c r="J1457" s="154">
        <v>45792</v>
      </c>
      <c r="K1457" s="153" t="s">
        <v>91</v>
      </c>
      <c r="L1457" s="153"/>
      <c r="M1457" s="153" t="s">
        <v>626</v>
      </c>
      <c r="N1457" s="153" t="s">
        <v>49</v>
      </c>
      <c r="O1457" s="153" t="s">
        <v>831</v>
      </c>
      <c r="P1457" s="153" t="s">
        <v>3373</v>
      </c>
      <c r="Q1457" s="153"/>
      <c r="R1457" s="153" t="s">
        <v>50</v>
      </c>
      <c r="S1457" s="153" t="s">
        <v>144</v>
      </c>
      <c r="T1457" s="153" t="s">
        <v>3381</v>
      </c>
      <c r="U1457" s="142"/>
      <c r="V1457" s="142"/>
      <c r="W1457" s="142"/>
      <c r="X1457" s="97" t="str">
        <f t="shared" si="242"/>
        <v>2024-012 - Dallas IH 635 U-Turn Bridge</v>
      </c>
      <c r="Y1457" s="97" t="str">
        <f>IFERROR(VLOOKUP($D1457,PM!$A:$H,2,FALSE),"")</f>
        <v>Adam H. Goode</v>
      </c>
      <c r="Z1457" s="98">
        <f t="shared" si="243"/>
        <v>45792</v>
      </c>
      <c r="AA1457" s="98" t="str">
        <f t="shared" si="244"/>
        <v>Thursday</v>
      </c>
      <c r="AB1457" s="99" t="str">
        <f t="shared" si="245"/>
        <v>05/16/2025 7:17 AM</v>
      </c>
      <c r="AC1457" s="100">
        <f t="shared" si="246"/>
        <v>45793.539490740739</v>
      </c>
      <c r="AD1457" s="100" t="str">
        <f t="shared" si="247"/>
        <v>Approved On Time</v>
      </c>
      <c r="AE1457" s="101">
        <f t="shared" si="248"/>
        <v>5</v>
      </c>
      <c r="AF1457" s="124" t="str">
        <f t="shared" si="249"/>
        <v/>
      </c>
      <c r="AG1457" s="101" t="str">
        <f t="shared" si="250"/>
        <v>451 6032D - RET C221 Dowel</v>
      </c>
      <c r="AH1457" s="101" t="str">
        <f t="shared" si="251"/>
        <v>240749 - Gilberto Ortiz</v>
      </c>
      <c r="AI1457" s="102" t="str">
        <f t="shared" si="252"/>
        <v>Juan C. Vasquez's Crew</v>
      </c>
    </row>
    <row r="1458" spans="1:35" ht="15.75" x14ac:dyDescent="0.25">
      <c r="A1458" s="153">
        <v>604168</v>
      </c>
      <c r="B1458" s="153" t="s">
        <v>995</v>
      </c>
      <c r="C1458" s="153" t="s">
        <v>996</v>
      </c>
      <c r="D1458" s="153" t="s">
        <v>142</v>
      </c>
      <c r="E1458" s="153" t="s">
        <v>143</v>
      </c>
      <c r="F1458" s="153" t="s">
        <v>2608</v>
      </c>
      <c r="G1458" s="153" t="s">
        <v>2609</v>
      </c>
      <c r="H1458" s="153" t="s">
        <v>558</v>
      </c>
      <c r="I1458" s="153">
        <v>1</v>
      </c>
      <c r="J1458" s="154">
        <v>45791</v>
      </c>
      <c r="K1458" s="153" t="s">
        <v>91</v>
      </c>
      <c r="L1458" s="153"/>
      <c r="M1458" s="153" t="s">
        <v>626</v>
      </c>
      <c r="N1458" s="153" t="s">
        <v>49</v>
      </c>
      <c r="O1458" s="153" t="s">
        <v>831</v>
      </c>
      <c r="P1458" s="153" t="s">
        <v>2607</v>
      </c>
      <c r="Q1458" s="153"/>
      <c r="R1458" s="153" t="s">
        <v>50</v>
      </c>
      <c r="S1458" s="153" t="s">
        <v>144</v>
      </c>
      <c r="T1458" s="153" t="s">
        <v>2916</v>
      </c>
      <c r="U1458" s="142"/>
      <c r="V1458" s="142"/>
      <c r="W1458" s="142"/>
      <c r="X1458" s="97" t="str">
        <f t="shared" si="242"/>
        <v>2024-012 - Dallas IH 635 U-Turn Bridge</v>
      </c>
      <c r="Y1458" s="97" t="str">
        <f>IFERROR(VLOOKUP($D1458,PM!$A:$H,2,FALSE),"")</f>
        <v>Adam H. Goode</v>
      </c>
      <c r="Z1458" s="98">
        <f t="shared" si="243"/>
        <v>45791</v>
      </c>
      <c r="AA1458" s="98" t="str">
        <f t="shared" si="244"/>
        <v>Wednesday</v>
      </c>
      <c r="AB1458" s="99" t="str">
        <f t="shared" si="245"/>
        <v>05/15/2025 6:43 AM</v>
      </c>
      <c r="AC1458" s="100">
        <f t="shared" si="246"/>
        <v>45792.5625462963</v>
      </c>
      <c r="AD1458" s="100" t="str">
        <f t="shared" si="247"/>
        <v>Approved On Time</v>
      </c>
      <c r="AE1458" s="101">
        <f t="shared" si="248"/>
        <v>1</v>
      </c>
      <c r="AF1458" s="124" t="str">
        <f t="shared" si="249"/>
        <v/>
      </c>
      <c r="AG1458" s="101" t="str">
        <f t="shared" si="250"/>
        <v>422 6048A - BR SDWK Ins Dowels</v>
      </c>
      <c r="AH1458" s="101" t="str">
        <f t="shared" si="251"/>
        <v>240749 - Gilberto Ortiz</v>
      </c>
      <c r="AI1458" s="102" t="str">
        <f t="shared" si="252"/>
        <v>Juan C. Vasquez's Crew</v>
      </c>
    </row>
    <row r="1459" spans="1:35" ht="15.75" x14ac:dyDescent="0.25">
      <c r="A1459" s="153">
        <v>604169</v>
      </c>
      <c r="B1459" s="153" t="s">
        <v>995</v>
      </c>
      <c r="C1459" s="153" t="s">
        <v>996</v>
      </c>
      <c r="D1459" s="153" t="s">
        <v>142</v>
      </c>
      <c r="E1459" s="153" t="s">
        <v>143</v>
      </c>
      <c r="F1459" s="153" t="s">
        <v>1282</v>
      </c>
      <c r="G1459" s="153" t="s">
        <v>1283</v>
      </c>
      <c r="H1459" s="153" t="s">
        <v>558</v>
      </c>
      <c r="I1459" s="153">
        <v>8</v>
      </c>
      <c r="J1459" s="154">
        <v>45791</v>
      </c>
      <c r="K1459" s="153" t="s">
        <v>91</v>
      </c>
      <c r="L1459" s="153"/>
      <c r="M1459" s="153" t="s">
        <v>626</v>
      </c>
      <c r="N1459" s="153" t="s">
        <v>49</v>
      </c>
      <c r="O1459" s="153" t="s">
        <v>831</v>
      </c>
      <c r="P1459" s="153" t="s">
        <v>2607</v>
      </c>
      <c r="Q1459" s="153"/>
      <c r="R1459" s="153" t="s">
        <v>50</v>
      </c>
      <c r="S1459" s="153" t="s">
        <v>144</v>
      </c>
      <c r="T1459" s="153" t="s">
        <v>2917</v>
      </c>
      <c r="U1459" s="142"/>
      <c r="V1459" s="142"/>
      <c r="W1459" s="142"/>
      <c r="X1459" s="97" t="str">
        <f t="shared" si="242"/>
        <v>2024-012 - Dallas IH 635 U-Turn Bridge</v>
      </c>
      <c r="Y1459" s="97" t="str">
        <f>IFERROR(VLOOKUP($D1459,PM!$A:$H,2,FALSE),"")</f>
        <v>Adam H. Goode</v>
      </c>
      <c r="Z1459" s="98">
        <f t="shared" si="243"/>
        <v>45791</v>
      </c>
      <c r="AA1459" s="98" t="str">
        <f t="shared" si="244"/>
        <v>Wednesday</v>
      </c>
      <c r="AB1459" s="99" t="str">
        <f t="shared" si="245"/>
        <v>05/15/2025 6:43 AM</v>
      </c>
      <c r="AC1459" s="100">
        <f t="shared" si="246"/>
        <v>45792.5625462963</v>
      </c>
      <c r="AD1459" s="100" t="str">
        <f t="shared" si="247"/>
        <v>Approved On Time</v>
      </c>
      <c r="AE1459" s="101">
        <f t="shared" si="248"/>
        <v>8</v>
      </c>
      <c r="AF1459" s="124" t="str">
        <f t="shared" si="249"/>
        <v/>
      </c>
      <c r="AG1459" s="101" t="str">
        <f t="shared" si="250"/>
        <v>451 6032D - RET C221 Dowel</v>
      </c>
      <c r="AH1459" s="101" t="str">
        <f t="shared" si="251"/>
        <v>240749 - Gilberto Ortiz</v>
      </c>
      <c r="AI1459" s="102" t="str">
        <f t="shared" si="252"/>
        <v>Juan C. Vasquez's Crew</v>
      </c>
    </row>
    <row r="1460" spans="1:35" ht="15.75" x14ac:dyDescent="0.25">
      <c r="A1460" s="153">
        <v>604700</v>
      </c>
      <c r="B1460" s="153" t="s">
        <v>1973</v>
      </c>
      <c r="C1460" s="153" t="s">
        <v>1974</v>
      </c>
      <c r="D1460" s="153" t="s">
        <v>142</v>
      </c>
      <c r="E1460" s="153" t="s">
        <v>143</v>
      </c>
      <c r="F1460" s="153" t="s">
        <v>2608</v>
      </c>
      <c r="G1460" s="153" t="s">
        <v>2609</v>
      </c>
      <c r="H1460" s="153" t="s">
        <v>558</v>
      </c>
      <c r="I1460" s="153">
        <v>5</v>
      </c>
      <c r="J1460" s="154">
        <v>45792</v>
      </c>
      <c r="K1460" s="153" t="s">
        <v>91</v>
      </c>
      <c r="L1460" s="153"/>
      <c r="M1460" s="153" t="s">
        <v>626</v>
      </c>
      <c r="N1460" s="153" t="s">
        <v>49</v>
      </c>
      <c r="O1460" s="153" t="s">
        <v>831</v>
      </c>
      <c r="P1460" s="153" t="s">
        <v>3224</v>
      </c>
      <c r="Q1460" s="153"/>
      <c r="R1460" s="153" t="s">
        <v>50</v>
      </c>
      <c r="S1460" s="153" t="s">
        <v>144</v>
      </c>
      <c r="T1460" s="153" t="s">
        <v>3379</v>
      </c>
      <c r="U1460" s="142"/>
      <c r="V1460" s="142"/>
      <c r="W1460" s="142"/>
      <c r="X1460" s="97" t="str">
        <f t="shared" si="242"/>
        <v>2024-012 - Dallas IH 635 U-Turn Bridge</v>
      </c>
      <c r="Y1460" s="97" t="str">
        <f>IFERROR(VLOOKUP($D1460,PM!$A:$H,2,FALSE),"")</f>
        <v>Adam H. Goode</v>
      </c>
      <c r="Z1460" s="98">
        <f t="shared" si="243"/>
        <v>45792</v>
      </c>
      <c r="AA1460" s="98" t="str">
        <f t="shared" si="244"/>
        <v>Thursday</v>
      </c>
      <c r="AB1460" s="99" t="str">
        <f t="shared" si="245"/>
        <v>05/16/2025 7:18 AM</v>
      </c>
      <c r="AC1460" s="100">
        <f t="shared" si="246"/>
        <v>45793.539490740739</v>
      </c>
      <c r="AD1460" s="100" t="str">
        <f t="shared" si="247"/>
        <v>Approved On Time</v>
      </c>
      <c r="AE1460" s="101">
        <f t="shared" si="248"/>
        <v>5</v>
      </c>
      <c r="AF1460" s="124" t="str">
        <f t="shared" si="249"/>
        <v/>
      </c>
      <c r="AG1460" s="101" t="str">
        <f t="shared" si="250"/>
        <v>422 6048A - BR SDWK Ins Dowels</v>
      </c>
      <c r="AH1460" s="101" t="str">
        <f t="shared" si="251"/>
        <v>240744 - Juan G. Soriano Chacon</v>
      </c>
      <c r="AI1460" s="102" t="str">
        <f t="shared" si="252"/>
        <v>Juan C. Vasquez's Crew</v>
      </c>
    </row>
    <row r="1461" spans="1:35" ht="15.75" x14ac:dyDescent="0.25">
      <c r="A1461" s="153">
        <v>603918</v>
      </c>
      <c r="B1461" s="153" t="s">
        <v>1973</v>
      </c>
      <c r="C1461" s="153" t="s">
        <v>1974</v>
      </c>
      <c r="D1461" s="153" t="s">
        <v>142</v>
      </c>
      <c r="E1461" s="153" t="s">
        <v>143</v>
      </c>
      <c r="F1461" s="153" t="s">
        <v>2604</v>
      </c>
      <c r="G1461" s="153" t="s">
        <v>2605</v>
      </c>
      <c r="H1461" s="153" t="s">
        <v>558</v>
      </c>
      <c r="I1461" s="153">
        <v>1</v>
      </c>
      <c r="J1461" s="154">
        <v>45791</v>
      </c>
      <c r="K1461" s="153" t="s">
        <v>91</v>
      </c>
      <c r="L1461" s="153"/>
      <c r="M1461" s="153" t="s">
        <v>626</v>
      </c>
      <c r="N1461" s="153" t="s">
        <v>49</v>
      </c>
      <c r="O1461" s="153" t="s">
        <v>831</v>
      </c>
      <c r="P1461" s="153" t="s">
        <v>2606</v>
      </c>
      <c r="Q1461" s="153"/>
      <c r="R1461" s="153" t="s">
        <v>50</v>
      </c>
      <c r="S1461" s="153" t="s">
        <v>144</v>
      </c>
      <c r="T1461" s="153" t="s">
        <v>2918</v>
      </c>
      <c r="U1461" s="142"/>
      <c r="V1461" s="142"/>
      <c r="W1461" s="142"/>
      <c r="X1461" s="97" t="str">
        <f t="shared" si="242"/>
        <v>2024-012 - Dallas IH 635 U-Turn Bridge</v>
      </c>
      <c r="Y1461" s="97" t="str">
        <f>IFERROR(VLOOKUP($D1461,PM!$A:$H,2,FALSE),"")</f>
        <v>Adam H. Goode</v>
      </c>
      <c r="Z1461" s="98">
        <f t="shared" si="243"/>
        <v>45791</v>
      </c>
      <c r="AA1461" s="98" t="str">
        <f t="shared" si="244"/>
        <v>Wednesday</v>
      </c>
      <c r="AB1461" s="99" t="str">
        <f t="shared" si="245"/>
        <v>05/14/2025 11:45 AM</v>
      </c>
      <c r="AC1461" s="100">
        <f t="shared" si="246"/>
        <v>45792.5625462963</v>
      </c>
      <c r="AD1461" s="100" t="str">
        <f t="shared" si="247"/>
        <v>Approved On Time</v>
      </c>
      <c r="AE1461" s="101">
        <f t="shared" si="248"/>
        <v>1</v>
      </c>
      <c r="AF1461" s="124" t="str">
        <f t="shared" si="249"/>
        <v/>
      </c>
      <c r="AG1461" s="101" t="str">
        <f t="shared" si="250"/>
        <v>422 6048D - BR SDWK Unload Rebar</v>
      </c>
      <c r="AH1461" s="101" t="str">
        <f t="shared" si="251"/>
        <v>240744 - Juan G. Soriano Chacon</v>
      </c>
      <c r="AI1461" s="102" t="str">
        <f t="shared" si="252"/>
        <v>Juan C. Vasquez's Crew</v>
      </c>
    </row>
    <row r="1462" spans="1:35" ht="15.75" x14ac:dyDescent="0.25">
      <c r="A1462" s="153">
        <v>604174</v>
      </c>
      <c r="B1462" s="153" t="s">
        <v>1973</v>
      </c>
      <c r="C1462" s="153" t="s">
        <v>1974</v>
      </c>
      <c r="D1462" s="153" t="s">
        <v>142</v>
      </c>
      <c r="E1462" s="153" t="s">
        <v>143</v>
      </c>
      <c r="F1462" s="153" t="s">
        <v>1282</v>
      </c>
      <c r="G1462" s="153" t="s">
        <v>1283</v>
      </c>
      <c r="H1462" s="153" t="s">
        <v>558</v>
      </c>
      <c r="I1462" s="153">
        <v>8</v>
      </c>
      <c r="J1462" s="154">
        <v>45791</v>
      </c>
      <c r="K1462" s="153" t="s">
        <v>91</v>
      </c>
      <c r="L1462" s="153"/>
      <c r="M1462" s="153" t="s">
        <v>626</v>
      </c>
      <c r="N1462" s="153" t="s">
        <v>49</v>
      </c>
      <c r="O1462" s="153" t="s">
        <v>831</v>
      </c>
      <c r="P1462" s="153" t="s">
        <v>2607</v>
      </c>
      <c r="Q1462" s="153"/>
      <c r="R1462" s="153" t="s">
        <v>50</v>
      </c>
      <c r="S1462" s="153" t="s">
        <v>144</v>
      </c>
      <c r="T1462" s="153" t="s">
        <v>2919</v>
      </c>
      <c r="U1462" s="142"/>
      <c r="V1462" s="142"/>
      <c r="W1462" s="142"/>
      <c r="X1462" s="97" t="str">
        <f t="shared" si="242"/>
        <v>2024-012 - Dallas IH 635 U-Turn Bridge</v>
      </c>
      <c r="Y1462" s="97" t="str">
        <f>IFERROR(VLOOKUP($D1462,PM!$A:$H,2,FALSE),"")</f>
        <v>Adam H. Goode</v>
      </c>
      <c r="Z1462" s="98">
        <f t="shared" si="243"/>
        <v>45791</v>
      </c>
      <c r="AA1462" s="98" t="str">
        <f t="shared" si="244"/>
        <v>Wednesday</v>
      </c>
      <c r="AB1462" s="99" t="str">
        <f t="shared" si="245"/>
        <v>05/15/2025 6:43 AM</v>
      </c>
      <c r="AC1462" s="100">
        <f t="shared" si="246"/>
        <v>45792.5625462963</v>
      </c>
      <c r="AD1462" s="100" t="str">
        <f t="shared" si="247"/>
        <v>Approved On Time</v>
      </c>
      <c r="AE1462" s="101">
        <f t="shared" si="248"/>
        <v>8</v>
      </c>
      <c r="AF1462" s="124" t="str">
        <f t="shared" si="249"/>
        <v/>
      </c>
      <c r="AG1462" s="101" t="str">
        <f t="shared" si="250"/>
        <v>451 6032D - RET C221 Dowel</v>
      </c>
      <c r="AH1462" s="101" t="str">
        <f t="shared" si="251"/>
        <v>240744 - Juan G. Soriano Chacon</v>
      </c>
      <c r="AI1462" s="102" t="str">
        <f t="shared" si="252"/>
        <v>Juan C. Vasquez's Crew</v>
      </c>
    </row>
    <row r="1463" spans="1:35" ht="15.75" x14ac:dyDescent="0.25">
      <c r="A1463" s="153">
        <v>604175</v>
      </c>
      <c r="B1463" s="153" t="s">
        <v>1973</v>
      </c>
      <c r="C1463" s="153" t="s">
        <v>1974</v>
      </c>
      <c r="D1463" s="153" t="s">
        <v>142</v>
      </c>
      <c r="E1463" s="153" t="s">
        <v>143</v>
      </c>
      <c r="F1463" s="153" t="s">
        <v>2608</v>
      </c>
      <c r="G1463" s="153" t="s">
        <v>2609</v>
      </c>
      <c r="H1463" s="153" t="s">
        <v>558</v>
      </c>
      <c r="I1463" s="153">
        <v>1</v>
      </c>
      <c r="J1463" s="154">
        <v>45791</v>
      </c>
      <c r="K1463" s="153" t="s">
        <v>91</v>
      </c>
      <c r="L1463" s="153"/>
      <c r="M1463" s="153" t="s">
        <v>626</v>
      </c>
      <c r="N1463" s="153" t="s">
        <v>49</v>
      </c>
      <c r="O1463" s="153" t="s">
        <v>831</v>
      </c>
      <c r="P1463" s="153" t="s">
        <v>2607</v>
      </c>
      <c r="Q1463" s="153"/>
      <c r="R1463" s="153" t="s">
        <v>50</v>
      </c>
      <c r="S1463" s="153" t="s">
        <v>144</v>
      </c>
      <c r="T1463" s="153" t="s">
        <v>2920</v>
      </c>
      <c r="U1463" s="142"/>
      <c r="V1463" s="142"/>
      <c r="W1463" s="142"/>
      <c r="X1463" s="97" t="str">
        <f t="shared" si="242"/>
        <v>2024-012 - Dallas IH 635 U-Turn Bridge</v>
      </c>
      <c r="Y1463" s="97" t="str">
        <f>IFERROR(VLOOKUP($D1463,PM!$A:$H,2,FALSE),"")</f>
        <v>Adam H. Goode</v>
      </c>
      <c r="Z1463" s="98">
        <f t="shared" si="243"/>
        <v>45791</v>
      </c>
      <c r="AA1463" s="98" t="str">
        <f t="shared" si="244"/>
        <v>Wednesday</v>
      </c>
      <c r="AB1463" s="99" t="str">
        <f t="shared" si="245"/>
        <v>05/15/2025 6:43 AM</v>
      </c>
      <c r="AC1463" s="100">
        <f t="shared" si="246"/>
        <v>45792.5625462963</v>
      </c>
      <c r="AD1463" s="100" t="str">
        <f t="shared" si="247"/>
        <v>Approved On Time</v>
      </c>
      <c r="AE1463" s="101">
        <f t="shared" si="248"/>
        <v>1</v>
      </c>
      <c r="AF1463" s="124" t="str">
        <f t="shared" si="249"/>
        <v/>
      </c>
      <c r="AG1463" s="101" t="str">
        <f t="shared" si="250"/>
        <v>422 6048A - BR SDWK Ins Dowels</v>
      </c>
      <c r="AH1463" s="101" t="str">
        <f t="shared" si="251"/>
        <v>240744 - Juan G. Soriano Chacon</v>
      </c>
      <c r="AI1463" s="102" t="str">
        <f t="shared" si="252"/>
        <v>Juan C. Vasquez's Crew</v>
      </c>
    </row>
    <row r="1464" spans="1:35" ht="15.75" x14ac:dyDescent="0.25">
      <c r="A1464" s="153">
        <v>604691</v>
      </c>
      <c r="B1464" s="153" t="s">
        <v>1973</v>
      </c>
      <c r="C1464" s="153" t="s">
        <v>1974</v>
      </c>
      <c r="D1464" s="153" t="s">
        <v>142</v>
      </c>
      <c r="E1464" s="153" t="s">
        <v>143</v>
      </c>
      <c r="F1464" s="153" t="s">
        <v>1282</v>
      </c>
      <c r="G1464" s="153" t="s">
        <v>1283</v>
      </c>
      <c r="H1464" s="153" t="s">
        <v>558</v>
      </c>
      <c r="I1464" s="153">
        <v>5</v>
      </c>
      <c r="J1464" s="154">
        <v>45792</v>
      </c>
      <c r="K1464" s="153" t="s">
        <v>91</v>
      </c>
      <c r="L1464" s="153"/>
      <c r="M1464" s="153" t="s">
        <v>626</v>
      </c>
      <c r="N1464" s="153" t="s">
        <v>49</v>
      </c>
      <c r="O1464" s="153" t="s">
        <v>831</v>
      </c>
      <c r="P1464" s="153" t="s">
        <v>3373</v>
      </c>
      <c r="Q1464" s="153"/>
      <c r="R1464" s="153" t="s">
        <v>50</v>
      </c>
      <c r="S1464" s="153" t="s">
        <v>144</v>
      </c>
      <c r="T1464" s="153" t="s">
        <v>3378</v>
      </c>
      <c r="U1464" s="142"/>
      <c r="V1464" s="142"/>
      <c r="W1464" s="142"/>
      <c r="X1464" s="97" t="str">
        <f t="shared" si="242"/>
        <v>2024-012 - Dallas IH 635 U-Turn Bridge</v>
      </c>
      <c r="Y1464" s="97" t="str">
        <f>IFERROR(VLOOKUP($D1464,PM!$A:$H,2,FALSE),"")</f>
        <v>Adam H. Goode</v>
      </c>
      <c r="Z1464" s="98">
        <f t="shared" si="243"/>
        <v>45792</v>
      </c>
      <c r="AA1464" s="98" t="str">
        <f t="shared" si="244"/>
        <v>Thursday</v>
      </c>
      <c r="AB1464" s="99" t="str">
        <f t="shared" si="245"/>
        <v>05/16/2025 7:17 AM</v>
      </c>
      <c r="AC1464" s="100">
        <f t="shared" si="246"/>
        <v>45793.539490740739</v>
      </c>
      <c r="AD1464" s="100" t="str">
        <f t="shared" si="247"/>
        <v>Approved On Time</v>
      </c>
      <c r="AE1464" s="101">
        <f t="shared" si="248"/>
        <v>5</v>
      </c>
      <c r="AF1464" s="124" t="str">
        <f t="shared" si="249"/>
        <v/>
      </c>
      <c r="AG1464" s="101" t="str">
        <f t="shared" si="250"/>
        <v>451 6032D - RET C221 Dowel</v>
      </c>
      <c r="AH1464" s="101" t="str">
        <f t="shared" si="251"/>
        <v>240744 - Juan G. Soriano Chacon</v>
      </c>
      <c r="AI1464" s="102" t="str">
        <f t="shared" si="252"/>
        <v>Juan C. Vasquez's Crew</v>
      </c>
    </row>
    <row r="1465" spans="1:35" ht="15.75" x14ac:dyDescent="0.25">
      <c r="A1465" s="153">
        <v>604696</v>
      </c>
      <c r="B1465" s="153" t="s">
        <v>1124</v>
      </c>
      <c r="C1465" s="153" t="s">
        <v>1125</v>
      </c>
      <c r="D1465" s="153" t="s">
        <v>142</v>
      </c>
      <c r="E1465" s="153" t="s">
        <v>143</v>
      </c>
      <c r="F1465" s="153" t="s">
        <v>1282</v>
      </c>
      <c r="G1465" s="153" t="s">
        <v>1283</v>
      </c>
      <c r="H1465" s="153" t="s">
        <v>558</v>
      </c>
      <c r="I1465" s="153">
        <v>5</v>
      </c>
      <c r="J1465" s="154">
        <v>45792</v>
      </c>
      <c r="K1465" s="153" t="s">
        <v>91</v>
      </c>
      <c r="L1465" s="153"/>
      <c r="M1465" s="153" t="s">
        <v>626</v>
      </c>
      <c r="N1465" s="153" t="s">
        <v>49</v>
      </c>
      <c r="O1465" s="153" t="s">
        <v>831</v>
      </c>
      <c r="P1465" s="153" t="s">
        <v>3373</v>
      </c>
      <c r="Q1465" s="153"/>
      <c r="R1465" s="153" t="s">
        <v>50</v>
      </c>
      <c r="S1465" s="153" t="s">
        <v>144</v>
      </c>
      <c r="T1465" s="153" t="s">
        <v>3387</v>
      </c>
      <c r="U1465" s="142"/>
      <c r="V1465" s="142"/>
      <c r="W1465" s="142"/>
      <c r="X1465" s="97" t="str">
        <f t="shared" si="242"/>
        <v>2024-012 - Dallas IH 635 U-Turn Bridge</v>
      </c>
      <c r="Y1465" s="97" t="str">
        <f>IFERROR(VLOOKUP($D1465,PM!$A:$H,2,FALSE),"")</f>
        <v>Adam H. Goode</v>
      </c>
      <c r="Z1465" s="98">
        <f t="shared" si="243"/>
        <v>45792</v>
      </c>
      <c r="AA1465" s="98" t="str">
        <f t="shared" si="244"/>
        <v>Thursday</v>
      </c>
      <c r="AB1465" s="99" t="str">
        <f t="shared" si="245"/>
        <v>05/16/2025 7:17 AM</v>
      </c>
      <c r="AC1465" s="100">
        <f t="shared" si="246"/>
        <v>45793.539490740739</v>
      </c>
      <c r="AD1465" s="100" t="str">
        <f t="shared" si="247"/>
        <v>Approved On Time</v>
      </c>
      <c r="AE1465" s="101">
        <f t="shared" si="248"/>
        <v>5</v>
      </c>
      <c r="AF1465" s="124" t="str">
        <f t="shared" si="249"/>
        <v/>
      </c>
      <c r="AG1465" s="101" t="str">
        <f t="shared" si="250"/>
        <v>451 6032D - RET C221 Dowel</v>
      </c>
      <c r="AH1465" s="101" t="str">
        <f t="shared" si="251"/>
        <v>240817 - Bryan A. Hernandez</v>
      </c>
      <c r="AI1465" s="102" t="str">
        <f t="shared" si="252"/>
        <v>Juan C. Vasquez's Crew</v>
      </c>
    </row>
    <row r="1466" spans="1:35" ht="15.75" x14ac:dyDescent="0.25">
      <c r="A1466" s="153">
        <v>604702</v>
      </c>
      <c r="B1466" s="153" t="s">
        <v>995</v>
      </c>
      <c r="C1466" s="153" t="s">
        <v>996</v>
      </c>
      <c r="D1466" s="153" t="s">
        <v>142</v>
      </c>
      <c r="E1466" s="153" t="s">
        <v>143</v>
      </c>
      <c r="F1466" s="153" t="s">
        <v>2608</v>
      </c>
      <c r="G1466" s="153" t="s">
        <v>2609</v>
      </c>
      <c r="H1466" s="153" t="s">
        <v>558</v>
      </c>
      <c r="I1466" s="153">
        <v>5</v>
      </c>
      <c r="J1466" s="154">
        <v>45792</v>
      </c>
      <c r="K1466" s="153" t="s">
        <v>91</v>
      </c>
      <c r="L1466" s="153"/>
      <c r="M1466" s="153" t="s">
        <v>626</v>
      </c>
      <c r="N1466" s="153" t="s">
        <v>49</v>
      </c>
      <c r="O1466" s="153" t="s">
        <v>831</v>
      </c>
      <c r="P1466" s="153" t="s">
        <v>3224</v>
      </c>
      <c r="Q1466" s="153"/>
      <c r="R1466" s="153" t="s">
        <v>50</v>
      </c>
      <c r="S1466" s="153" t="s">
        <v>144</v>
      </c>
      <c r="T1466" s="153" t="s">
        <v>3380</v>
      </c>
      <c r="U1466" s="142"/>
      <c r="V1466" s="142"/>
      <c r="W1466" s="142"/>
      <c r="X1466" s="97" t="str">
        <f t="shared" si="242"/>
        <v>2024-012 - Dallas IH 635 U-Turn Bridge</v>
      </c>
      <c r="Y1466" s="97" t="str">
        <f>IFERROR(VLOOKUP($D1466,PM!$A:$H,2,FALSE),"")</f>
        <v>Adam H. Goode</v>
      </c>
      <c r="Z1466" s="98">
        <f t="shared" si="243"/>
        <v>45792</v>
      </c>
      <c r="AA1466" s="98" t="str">
        <f t="shared" si="244"/>
        <v>Thursday</v>
      </c>
      <c r="AB1466" s="99" t="str">
        <f t="shared" si="245"/>
        <v>05/16/2025 7:18 AM</v>
      </c>
      <c r="AC1466" s="100">
        <f t="shared" si="246"/>
        <v>45793.539490740739</v>
      </c>
      <c r="AD1466" s="100" t="str">
        <f t="shared" si="247"/>
        <v>Approved On Time</v>
      </c>
      <c r="AE1466" s="101">
        <f t="shared" si="248"/>
        <v>5</v>
      </c>
      <c r="AF1466" s="124" t="str">
        <f t="shared" si="249"/>
        <v/>
      </c>
      <c r="AG1466" s="101" t="str">
        <f t="shared" si="250"/>
        <v>422 6048A - BR SDWK Ins Dowels</v>
      </c>
      <c r="AH1466" s="101" t="str">
        <f t="shared" si="251"/>
        <v>240749 - Gilberto Ortiz</v>
      </c>
      <c r="AI1466" s="102" t="str">
        <f t="shared" si="252"/>
        <v>Juan C. Vasquez's Crew</v>
      </c>
    </row>
    <row r="1467" spans="1:35" ht="15.75" x14ac:dyDescent="0.25">
      <c r="A1467" s="153">
        <v>604252</v>
      </c>
      <c r="B1467" s="153" t="s">
        <v>837</v>
      </c>
      <c r="C1467" s="153" t="s">
        <v>836</v>
      </c>
      <c r="D1467" s="153" t="s">
        <v>142</v>
      </c>
      <c r="E1467" s="153" t="s">
        <v>143</v>
      </c>
      <c r="F1467" s="153" t="s">
        <v>1190</v>
      </c>
      <c r="G1467" s="153" t="s">
        <v>1191</v>
      </c>
      <c r="H1467" s="153" t="s">
        <v>558</v>
      </c>
      <c r="I1467" s="153">
        <v>6</v>
      </c>
      <c r="J1467" s="154">
        <v>45791</v>
      </c>
      <c r="K1467" s="153" t="s">
        <v>91</v>
      </c>
      <c r="L1467" s="153"/>
      <c r="M1467" s="153" t="s">
        <v>627</v>
      </c>
      <c r="N1467" s="153" t="s">
        <v>49</v>
      </c>
      <c r="O1467" s="153" t="s">
        <v>836</v>
      </c>
      <c r="P1467" s="153" t="s">
        <v>2933</v>
      </c>
      <c r="Q1467" s="153"/>
      <c r="R1467" s="153" t="s">
        <v>50</v>
      </c>
      <c r="S1467" s="153" t="s">
        <v>144</v>
      </c>
      <c r="T1467" s="153" t="s">
        <v>2934</v>
      </c>
      <c r="U1467" s="142"/>
      <c r="V1467" s="142"/>
      <c r="W1467" s="142"/>
      <c r="X1467" s="97" t="str">
        <f t="shared" si="242"/>
        <v>2024-012 - Dallas IH 635 U-Turn Bridge</v>
      </c>
      <c r="Y1467" s="97" t="str">
        <f>IFERROR(VLOOKUP($D1467,PM!$A:$H,2,FALSE),"")</f>
        <v>Adam H. Goode</v>
      </c>
      <c r="Z1467" s="98">
        <f t="shared" si="243"/>
        <v>45791</v>
      </c>
      <c r="AA1467" s="98" t="str">
        <f t="shared" si="244"/>
        <v>Wednesday</v>
      </c>
      <c r="AB1467" s="99" t="str">
        <f t="shared" si="245"/>
        <v>05/15/2025 7:32 AM</v>
      </c>
      <c r="AC1467" s="100">
        <f t="shared" si="246"/>
        <v>45792.562708333331</v>
      </c>
      <c r="AD1467" s="100" t="str">
        <f t="shared" si="247"/>
        <v>Approved On Time</v>
      </c>
      <c r="AE1467" s="101">
        <f t="shared" si="248"/>
        <v>6</v>
      </c>
      <c r="AF1467" s="124" t="str">
        <f t="shared" si="249"/>
        <v/>
      </c>
      <c r="AG1467" s="101" t="str">
        <f t="shared" si="250"/>
        <v>422 6048B - BR SDWK F P S</v>
      </c>
      <c r="AH1467" s="101" t="str">
        <f t="shared" si="251"/>
        <v>240624 - Ramiro Vazquez De La Cruz</v>
      </c>
      <c r="AI1467" s="102" t="str">
        <f t="shared" si="252"/>
        <v>Ramiro Vazquez's Crew</v>
      </c>
    </row>
    <row r="1468" spans="1:35" ht="15.75" x14ac:dyDescent="0.25">
      <c r="A1468" s="153">
        <v>604249</v>
      </c>
      <c r="B1468" s="153" t="s">
        <v>1105</v>
      </c>
      <c r="C1468" s="153" t="s">
        <v>1106</v>
      </c>
      <c r="D1468" s="153" t="s">
        <v>142</v>
      </c>
      <c r="E1468" s="153" t="s">
        <v>143</v>
      </c>
      <c r="F1468" s="153" t="s">
        <v>1190</v>
      </c>
      <c r="G1468" s="153" t="s">
        <v>1191</v>
      </c>
      <c r="H1468" s="153" t="s">
        <v>558</v>
      </c>
      <c r="I1468" s="153">
        <v>6</v>
      </c>
      <c r="J1468" s="154">
        <v>45791</v>
      </c>
      <c r="K1468" s="153" t="s">
        <v>91</v>
      </c>
      <c r="L1468" s="153"/>
      <c r="M1468" s="153" t="s">
        <v>627</v>
      </c>
      <c r="N1468" s="153" t="s">
        <v>49</v>
      </c>
      <c r="O1468" s="153" t="s">
        <v>836</v>
      </c>
      <c r="P1468" s="153" t="s">
        <v>2933</v>
      </c>
      <c r="Q1468" s="153"/>
      <c r="R1468" s="153" t="s">
        <v>50</v>
      </c>
      <c r="S1468" s="153" t="s">
        <v>144</v>
      </c>
      <c r="T1468" s="153" t="s">
        <v>2935</v>
      </c>
      <c r="U1468" s="142"/>
      <c r="V1468" s="142"/>
      <c r="W1468" s="142"/>
      <c r="X1468" s="97" t="str">
        <f t="shared" si="242"/>
        <v>2024-012 - Dallas IH 635 U-Turn Bridge</v>
      </c>
      <c r="Y1468" s="97" t="str">
        <f>IFERROR(VLOOKUP($D1468,PM!$A:$H,2,FALSE),"")</f>
        <v>Adam H. Goode</v>
      </c>
      <c r="Z1468" s="98">
        <f t="shared" si="243"/>
        <v>45791</v>
      </c>
      <c r="AA1468" s="98" t="str">
        <f t="shared" si="244"/>
        <v>Wednesday</v>
      </c>
      <c r="AB1468" s="99" t="str">
        <f t="shared" si="245"/>
        <v>05/15/2025 7:32 AM</v>
      </c>
      <c r="AC1468" s="100">
        <f t="shared" si="246"/>
        <v>45792.562708333331</v>
      </c>
      <c r="AD1468" s="100" t="str">
        <f t="shared" si="247"/>
        <v>Approved On Time</v>
      </c>
      <c r="AE1468" s="101">
        <f t="shared" si="248"/>
        <v>6</v>
      </c>
      <c r="AF1468" s="124" t="str">
        <f t="shared" si="249"/>
        <v/>
      </c>
      <c r="AG1468" s="101" t="str">
        <f t="shared" si="250"/>
        <v>422 6048B - BR SDWK F P S</v>
      </c>
      <c r="AH1468" s="101" t="str">
        <f t="shared" si="251"/>
        <v>240694 - Jesus A. Quiroga</v>
      </c>
      <c r="AI1468" s="102" t="str">
        <f t="shared" si="252"/>
        <v>Ramiro Vazquez's Crew</v>
      </c>
    </row>
    <row r="1469" spans="1:35" ht="15.75" x14ac:dyDescent="0.25">
      <c r="A1469" s="153">
        <v>604718</v>
      </c>
      <c r="B1469" s="153" t="s">
        <v>837</v>
      </c>
      <c r="C1469" s="153" t="s">
        <v>836</v>
      </c>
      <c r="D1469" s="153" t="s">
        <v>142</v>
      </c>
      <c r="E1469" s="153" t="s">
        <v>143</v>
      </c>
      <c r="F1469" s="153" t="s">
        <v>1190</v>
      </c>
      <c r="G1469" s="153" t="s">
        <v>1191</v>
      </c>
      <c r="H1469" s="153" t="s">
        <v>558</v>
      </c>
      <c r="I1469" s="153">
        <v>6</v>
      </c>
      <c r="J1469" s="154">
        <v>45792</v>
      </c>
      <c r="K1469" s="153" t="s">
        <v>91</v>
      </c>
      <c r="L1469" s="153"/>
      <c r="M1469" s="153" t="s">
        <v>627</v>
      </c>
      <c r="N1469" s="153" t="s">
        <v>49</v>
      </c>
      <c r="O1469" s="153" t="s">
        <v>836</v>
      </c>
      <c r="P1469" s="153" t="s">
        <v>3237</v>
      </c>
      <c r="Q1469" s="153"/>
      <c r="R1469" s="153" t="s">
        <v>50</v>
      </c>
      <c r="S1469" s="153" t="s">
        <v>144</v>
      </c>
      <c r="T1469" s="153" t="s">
        <v>3401</v>
      </c>
      <c r="U1469" s="142"/>
      <c r="V1469" s="142"/>
      <c r="W1469" s="142"/>
      <c r="X1469" s="97" t="str">
        <f t="shared" si="242"/>
        <v>2024-012 - Dallas IH 635 U-Turn Bridge</v>
      </c>
      <c r="Y1469" s="97" t="str">
        <f>IFERROR(VLOOKUP($D1469,PM!$A:$H,2,FALSE),"")</f>
        <v>Adam H. Goode</v>
      </c>
      <c r="Z1469" s="98">
        <f t="shared" si="243"/>
        <v>45792</v>
      </c>
      <c r="AA1469" s="98" t="str">
        <f t="shared" si="244"/>
        <v>Thursday</v>
      </c>
      <c r="AB1469" s="99" t="str">
        <f t="shared" si="245"/>
        <v>05/16/2025 7:21 AM</v>
      </c>
      <c r="AC1469" s="100">
        <f t="shared" si="246"/>
        <v>45793.539618055554</v>
      </c>
      <c r="AD1469" s="100" t="str">
        <f t="shared" si="247"/>
        <v>Approved On Time</v>
      </c>
      <c r="AE1469" s="101">
        <f t="shared" si="248"/>
        <v>6</v>
      </c>
      <c r="AF1469" s="124" t="str">
        <f t="shared" si="249"/>
        <v/>
      </c>
      <c r="AG1469" s="101" t="str">
        <f t="shared" si="250"/>
        <v>422 6048B - BR SDWK F P S</v>
      </c>
      <c r="AH1469" s="101" t="str">
        <f t="shared" si="251"/>
        <v>240624 - Ramiro Vazquez De La Cruz</v>
      </c>
      <c r="AI1469" s="102" t="str">
        <f t="shared" si="252"/>
        <v>Ramiro Vazquez's Crew</v>
      </c>
    </row>
    <row r="1470" spans="1:35" ht="15.75" x14ac:dyDescent="0.25">
      <c r="A1470" s="153">
        <v>604247</v>
      </c>
      <c r="B1470" s="153" t="s">
        <v>778</v>
      </c>
      <c r="C1470" s="153" t="s">
        <v>779</v>
      </c>
      <c r="D1470" s="153" t="s">
        <v>142</v>
      </c>
      <c r="E1470" s="153" t="s">
        <v>143</v>
      </c>
      <c r="F1470" s="153" t="s">
        <v>1190</v>
      </c>
      <c r="G1470" s="153" t="s">
        <v>1191</v>
      </c>
      <c r="H1470" s="153" t="s">
        <v>558</v>
      </c>
      <c r="I1470" s="153">
        <v>6</v>
      </c>
      <c r="J1470" s="154">
        <v>45791</v>
      </c>
      <c r="K1470" s="153" t="s">
        <v>91</v>
      </c>
      <c r="L1470" s="153"/>
      <c r="M1470" s="153" t="s">
        <v>627</v>
      </c>
      <c r="N1470" s="153" t="s">
        <v>49</v>
      </c>
      <c r="O1470" s="153" t="s">
        <v>836</v>
      </c>
      <c r="P1470" s="153" t="s">
        <v>2933</v>
      </c>
      <c r="Q1470" s="153"/>
      <c r="R1470" s="153" t="s">
        <v>50</v>
      </c>
      <c r="S1470" s="153" t="s">
        <v>144</v>
      </c>
      <c r="T1470" s="153" t="s">
        <v>2937</v>
      </c>
      <c r="U1470" s="142"/>
      <c r="V1470" s="142"/>
      <c r="W1470" s="142"/>
      <c r="X1470" s="97" t="str">
        <f t="shared" si="242"/>
        <v>2024-012 - Dallas IH 635 U-Turn Bridge</v>
      </c>
      <c r="Y1470" s="97" t="str">
        <f>IFERROR(VLOOKUP($D1470,PM!$A:$H,2,FALSE),"")</f>
        <v>Adam H. Goode</v>
      </c>
      <c r="Z1470" s="98">
        <f t="shared" si="243"/>
        <v>45791</v>
      </c>
      <c r="AA1470" s="98" t="str">
        <f t="shared" si="244"/>
        <v>Wednesday</v>
      </c>
      <c r="AB1470" s="99" t="str">
        <f t="shared" si="245"/>
        <v>05/15/2025 7:32 AM</v>
      </c>
      <c r="AC1470" s="100">
        <f t="shared" si="246"/>
        <v>45792.562708333331</v>
      </c>
      <c r="AD1470" s="100" t="str">
        <f t="shared" si="247"/>
        <v>Approved On Time</v>
      </c>
      <c r="AE1470" s="101">
        <f t="shared" si="248"/>
        <v>6</v>
      </c>
      <c r="AF1470" s="124" t="str">
        <f t="shared" si="249"/>
        <v/>
      </c>
      <c r="AG1470" s="101" t="str">
        <f t="shared" si="250"/>
        <v>422 6048B - BR SDWK F P S</v>
      </c>
      <c r="AH1470" s="101" t="str">
        <f t="shared" si="251"/>
        <v>240755 - Armando D. Reyes</v>
      </c>
      <c r="AI1470" s="102" t="str">
        <f t="shared" si="252"/>
        <v>Ramiro Vazquez's Crew</v>
      </c>
    </row>
    <row r="1471" spans="1:35" ht="15.75" x14ac:dyDescent="0.25">
      <c r="A1471" s="153">
        <v>604722</v>
      </c>
      <c r="B1471" s="153" t="s">
        <v>1107</v>
      </c>
      <c r="C1471" s="153" t="s">
        <v>1108</v>
      </c>
      <c r="D1471" s="153" t="s">
        <v>142</v>
      </c>
      <c r="E1471" s="153" t="s">
        <v>143</v>
      </c>
      <c r="F1471" s="153" t="s">
        <v>1190</v>
      </c>
      <c r="G1471" s="153" t="s">
        <v>1191</v>
      </c>
      <c r="H1471" s="153" t="s">
        <v>558</v>
      </c>
      <c r="I1471" s="153">
        <v>8</v>
      </c>
      <c r="J1471" s="154">
        <v>45792</v>
      </c>
      <c r="K1471" s="153" t="s">
        <v>91</v>
      </c>
      <c r="L1471" s="153"/>
      <c r="M1471" s="153" t="s">
        <v>627</v>
      </c>
      <c r="N1471" s="153" t="s">
        <v>49</v>
      </c>
      <c r="O1471" s="153" t="s">
        <v>836</v>
      </c>
      <c r="P1471" s="153" t="s">
        <v>3237</v>
      </c>
      <c r="Q1471" s="153"/>
      <c r="R1471" s="153" t="s">
        <v>50</v>
      </c>
      <c r="S1471" s="153" t="s">
        <v>144</v>
      </c>
      <c r="T1471" s="153" t="s">
        <v>3403</v>
      </c>
      <c r="U1471" s="142"/>
      <c r="V1471" s="142"/>
      <c r="W1471" s="142"/>
      <c r="X1471" s="97" t="str">
        <f t="shared" si="242"/>
        <v>2024-012 - Dallas IH 635 U-Turn Bridge</v>
      </c>
      <c r="Y1471" s="97" t="str">
        <f>IFERROR(VLOOKUP($D1471,PM!$A:$H,2,FALSE),"")</f>
        <v>Adam H. Goode</v>
      </c>
      <c r="Z1471" s="98">
        <f t="shared" si="243"/>
        <v>45792</v>
      </c>
      <c r="AA1471" s="98" t="str">
        <f t="shared" si="244"/>
        <v>Thursday</v>
      </c>
      <c r="AB1471" s="99" t="str">
        <f t="shared" si="245"/>
        <v>05/16/2025 7:21 AM</v>
      </c>
      <c r="AC1471" s="100">
        <f t="shared" si="246"/>
        <v>45793.539618055554</v>
      </c>
      <c r="AD1471" s="100" t="str">
        <f t="shared" si="247"/>
        <v>Approved On Time</v>
      </c>
      <c r="AE1471" s="101">
        <f t="shared" si="248"/>
        <v>8</v>
      </c>
      <c r="AF1471" s="124" t="str">
        <f t="shared" si="249"/>
        <v/>
      </c>
      <c r="AG1471" s="101" t="str">
        <f t="shared" si="250"/>
        <v>422 6048B - BR SDWK F P S</v>
      </c>
      <c r="AH1471" s="101" t="str">
        <f t="shared" si="251"/>
        <v>240625 - Marco Rivas</v>
      </c>
      <c r="AI1471" s="102" t="str">
        <f t="shared" si="252"/>
        <v>Ramiro Vazquez's Crew</v>
      </c>
    </row>
    <row r="1472" spans="1:35" ht="15.75" x14ac:dyDescent="0.25">
      <c r="A1472" s="153">
        <v>604720</v>
      </c>
      <c r="B1472" s="153" t="s">
        <v>778</v>
      </c>
      <c r="C1472" s="153" t="s">
        <v>779</v>
      </c>
      <c r="D1472" s="153" t="s">
        <v>142</v>
      </c>
      <c r="E1472" s="153" t="s">
        <v>143</v>
      </c>
      <c r="F1472" s="153" t="s">
        <v>1190</v>
      </c>
      <c r="G1472" s="153" t="s">
        <v>1191</v>
      </c>
      <c r="H1472" s="153" t="s">
        <v>558</v>
      </c>
      <c r="I1472" s="153">
        <v>8</v>
      </c>
      <c r="J1472" s="154">
        <v>45792</v>
      </c>
      <c r="K1472" s="153" t="s">
        <v>91</v>
      </c>
      <c r="L1472" s="153"/>
      <c r="M1472" s="153" t="s">
        <v>627</v>
      </c>
      <c r="N1472" s="153" t="s">
        <v>49</v>
      </c>
      <c r="O1472" s="153" t="s">
        <v>836</v>
      </c>
      <c r="P1472" s="153" t="s">
        <v>3237</v>
      </c>
      <c r="Q1472" s="153"/>
      <c r="R1472" s="153" t="s">
        <v>50</v>
      </c>
      <c r="S1472" s="153" t="s">
        <v>144</v>
      </c>
      <c r="T1472" s="153" t="s">
        <v>3399</v>
      </c>
      <c r="U1472" s="142"/>
      <c r="V1472" s="142"/>
      <c r="W1472" s="142"/>
      <c r="X1472" s="97" t="str">
        <f t="shared" si="242"/>
        <v>2024-012 - Dallas IH 635 U-Turn Bridge</v>
      </c>
      <c r="Y1472" s="97" t="str">
        <f>IFERROR(VLOOKUP($D1472,PM!$A:$H,2,FALSE),"")</f>
        <v>Adam H. Goode</v>
      </c>
      <c r="Z1472" s="98">
        <f t="shared" si="243"/>
        <v>45792</v>
      </c>
      <c r="AA1472" s="98" t="str">
        <f t="shared" si="244"/>
        <v>Thursday</v>
      </c>
      <c r="AB1472" s="99" t="str">
        <f t="shared" si="245"/>
        <v>05/16/2025 7:21 AM</v>
      </c>
      <c r="AC1472" s="100">
        <f t="shared" si="246"/>
        <v>45793.539618055554</v>
      </c>
      <c r="AD1472" s="100" t="str">
        <f t="shared" si="247"/>
        <v>Approved On Time</v>
      </c>
      <c r="AE1472" s="101">
        <f t="shared" si="248"/>
        <v>8</v>
      </c>
      <c r="AF1472" s="124" t="str">
        <f t="shared" si="249"/>
        <v/>
      </c>
      <c r="AG1472" s="101" t="str">
        <f t="shared" si="250"/>
        <v>422 6048B - BR SDWK F P S</v>
      </c>
      <c r="AH1472" s="101" t="str">
        <f t="shared" si="251"/>
        <v>240755 - Armando D. Reyes</v>
      </c>
      <c r="AI1472" s="102" t="str">
        <f t="shared" si="252"/>
        <v>Ramiro Vazquez's Crew</v>
      </c>
    </row>
    <row r="1473" spans="1:35" ht="15.75" x14ac:dyDescent="0.25">
      <c r="A1473" s="153">
        <v>604251</v>
      </c>
      <c r="B1473" s="153" t="s">
        <v>938</v>
      </c>
      <c r="C1473" s="153" t="s">
        <v>939</v>
      </c>
      <c r="D1473" s="153" t="s">
        <v>142</v>
      </c>
      <c r="E1473" s="153" t="s">
        <v>143</v>
      </c>
      <c r="F1473" s="153" t="s">
        <v>1190</v>
      </c>
      <c r="G1473" s="153" t="s">
        <v>1191</v>
      </c>
      <c r="H1473" s="153" t="s">
        <v>558</v>
      </c>
      <c r="I1473" s="153">
        <v>2</v>
      </c>
      <c r="J1473" s="154">
        <v>45791</v>
      </c>
      <c r="K1473" s="153" t="s">
        <v>91</v>
      </c>
      <c r="L1473" s="153"/>
      <c r="M1473" s="153" t="s">
        <v>627</v>
      </c>
      <c r="N1473" s="153" t="s">
        <v>49</v>
      </c>
      <c r="O1473" s="153" t="s">
        <v>836</v>
      </c>
      <c r="P1473" s="153" t="s">
        <v>2933</v>
      </c>
      <c r="Q1473" s="153"/>
      <c r="R1473" s="153" t="s">
        <v>50</v>
      </c>
      <c r="S1473" s="153" t="s">
        <v>144</v>
      </c>
      <c r="T1473" s="153" t="s">
        <v>2936</v>
      </c>
      <c r="U1473" s="142"/>
      <c r="V1473" s="142"/>
      <c r="W1473" s="142"/>
      <c r="X1473" s="97" t="str">
        <f t="shared" si="242"/>
        <v>2024-012 - Dallas IH 635 U-Turn Bridge</v>
      </c>
      <c r="Y1473" s="97" t="str">
        <f>IFERROR(VLOOKUP($D1473,PM!$A:$H,2,FALSE),"")</f>
        <v>Adam H. Goode</v>
      </c>
      <c r="Z1473" s="98">
        <f t="shared" si="243"/>
        <v>45791</v>
      </c>
      <c r="AA1473" s="98" t="str">
        <f t="shared" si="244"/>
        <v>Wednesday</v>
      </c>
      <c r="AB1473" s="99" t="str">
        <f t="shared" si="245"/>
        <v>05/15/2025 7:32 AM</v>
      </c>
      <c r="AC1473" s="100">
        <f t="shared" si="246"/>
        <v>45792.562708333331</v>
      </c>
      <c r="AD1473" s="100" t="str">
        <f t="shared" si="247"/>
        <v>Approved On Time</v>
      </c>
      <c r="AE1473" s="101">
        <f t="shared" si="248"/>
        <v>2</v>
      </c>
      <c r="AF1473" s="124" t="str">
        <f t="shared" si="249"/>
        <v/>
      </c>
      <c r="AG1473" s="101" t="str">
        <f t="shared" si="250"/>
        <v>422 6048B - BR SDWK F P S</v>
      </c>
      <c r="AH1473" s="101" t="str">
        <f t="shared" si="251"/>
        <v>240566 - Juan R. Rivera Jr</v>
      </c>
      <c r="AI1473" s="102" t="str">
        <f t="shared" si="252"/>
        <v>Ramiro Vazquez's Crew</v>
      </c>
    </row>
    <row r="1474" spans="1:35" ht="15.75" x14ac:dyDescent="0.25">
      <c r="A1474" s="153">
        <v>604723</v>
      </c>
      <c r="B1474" s="153" t="s">
        <v>940</v>
      </c>
      <c r="C1474" s="153" t="s">
        <v>941</v>
      </c>
      <c r="D1474" s="153" t="s">
        <v>142</v>
      </c>
      <c r="E1474" s="153" t="s">
        <v>143</v>
      </c>
      <c r="F1474" s="153" t="s">
        <v>1190</v>
      </c>
      <c r="G1474" s="153" t="s">
        <v>1191</v>
      </c>
      <c r="H1474" s="153" t="s">
        <v>558</v>
      </c>
      <c r="I1474" s="153">
        <v>8</v>
      </c>
      <c r="J1474" s="154">
        <v>45792</v>
      </c>
      <c r="K1474" s="153" t="s">
        <v>91</v>
      </c>
      <c r="L1474" s="153"/>
      <c r="M1474" s="153" t="s">
        <v>627</v>
      </c>
      <c r="N1474" s="153" t="s">
        <v>49</v>
      </c>
      <c r="O1474" s="153" t="s">
        <v>836</v>
      </c>
      <c r="P1474" s="153" t="s">
        <v>3237</v>
      </c>
      <c r="Q1474" s="153"/>
      <c r="R1474" s="153" t="s">
        <v>50</v>
      </c>
      <c r="S1474" s="153" t="s">
        <v>144</v>
      </c>
      <c r="T1474" s="153" t="s">
        <v>3400</v>
      </c>
      <c r="U1474" s="142"/>
      <c r="V1474" s="142"/>
      <c r="W1474" s="142"/>
      <c r="X1474" s="97" t="str">
        <f t="shared" si="242"/>
        <v>2024-012 - Dallas IH 635 U-Turn Bridge</v>
      </c>
      <c r="Y1474" s="97" t="str">
        <f>IFERROR(VLOOKUP($D1474,PM!$A:$H,2,FALSE),"")</f>
        <v>Adam H. Goode</v>
      </c>
      <c r="Z1474" s="98">
        <f t="shared" si="243"/>
        <v>45792</v>
      </c>
      <c r="AA1474" s="98" t="str">
        <f t="shared" si="244"/>
        <v>Thursday</v>
      </c>
      <c r="AB1474" s="99" t="str">
        <f t="shared" si="245"/>
        <v>05/16/2025 7:21 AM</v>
      </c>
      <c r="AC1474" s="100">
        <f t="shared" si="246"/>
        <v>45793.539618055554</v>
      </c>
      <c r="AD1474" s="100" t="str">
        <f t="shared" si="247"/>
        <v>Approved On Time</v>
      </c>
      <c r="AE1474" s="101">
        <f t="shared" si="248"/>
        <v>8</v>
      </c>
      <c r="AF1474" s="124" t="str">
        <f t="shared" si="249"/>
        <v/>
      </c>
      <c r="AG1474" s="101" t="str">
        <f t="shared" si="250"/>
        <v>422 6048B - BR SDWK F P S</v>
      </c>
      <c r="AH1474" s="101" t="str">
        <f t="shared" si="251"/>
        <v>240074 - Daniel Rodriguez Flores</v>
      </c>
      <c r="AI1474" s="102" t="str">
        <f t="shared" si="252"/>
        <v>Ramiro Vazquez's Crew</v>
      </c>
    </row>
    <row r="1475" spans="1:35" ht="15.75" x14ac:dyDescent="0.25">
      <c r="A1475" s="153">
        <v>604250</v>
      </c>
      <c r="B1475" s="153" t="s">
        <v>940</v>
      </c>
      <c r="C1475" s="153" t="s">
        <v>941</v>
      </c>
      <c r="D1475" s="153" t="s">
        <v>142</v>
      </c>
      <c r="E1475" s="153" t="s">
        <v>143</v>
      </c>
      <c r="F1475" s="153" t="s">
        <v>1190</v>
      </c>
      <c r="G1475" s="153" t="s">
        <v>1191</v>
      </c>
      <c r="H1475" s="153" t="s">
        <v>558</v>
      </c>
      <c r="I1475" s="153">
        <v>2</v>
      </c>
      <c r="J1475" s="154">
        <v>45791</v>
      </c>
      <c r="K1475" s="153" t="s">
        <v>91</v>
      </c>
      <c r="L1475" s="153"/>
      <c r="M1475" s="153" t="s">
        <v>627</v>
      </c>
      <c r="N1475" s="153" t="s">
        <v>49</v>
      </c>
      <c r="O1475" s="153" t="s">
        <v>836</v>
      </c>
      <c r="P1475" s="153" t="s">
        <v>2933</v>
      </c>
      <c r="Q1475" s="153"/>
      <c r="R1475" s="153" t="s">
        <v>50</v>
      </c>
      <c r="S1475" s="153" t="s">
        <v>144</v>
      </c>
      <c r="T1475" s="153" t="s">
        <v>2939</v>
      </c>
      <c r="U1475" s="142"/>
      <c r="V1475" s="142"/>
      <c r="W1475" s="142"/>
      <c r="X1475" s="97" t="str">
        <f t="shared" si="242"/>
        <v>2024-012 - Dallas IH 635 U-Turn Bridge</v>
      </c>
      <c r="Y1475" s="97" t="str">
        <f>IFERROR(VLOOKUP($D1475,PM!$A:$H,2,FALSE),"")</f>
        <v>Adam H. Goode</v>
      </c>
      <c r="Z1475" s="98">
        <f t="shared" si="243"/>
        <v>45791</v>
      </c>
      <c r="AA1475" s="98" t="str">
        <f t="shared" si="244"/>
        <v>Wednesday</v>
      </c>
      <c r="AB1475" s="99" t="str">
        <f t="shared" si="245"/>
        <v>05/15/2025 7:32 AM</v>
      </c>
      <c r="AC1475" s="100">
        <f t="shared" si="246"/>
        <v>45792.562708333331</v>
      </c>
      <c r="AD1475" s="100" t="str">
        <f t="shared" si="247"/>
        <v>Approved On Time</v>
      </c>
      <c r="AE1475" s="101">
        <f t="shared" si="248"/>
        <v>2</v>
      </c>
      <c r="AF1475" s="124" t="str">
        <f t="shared" si="249"/>
        <v/>
      </c>
      <c r="AG1475" s="101" t="str">
        <f t="shared" si="250"/>
        <v>422 6048B - BR SDWK F P S</v>
      </c>
      <c r="AH1475" s="101" t="str">
        <f t="shared" si="251"/>
        <v>240074 - Daniel Rodriguez Flores</v>
      </c>
      <c r="AI1475" s="102" t="str">
        <f t="shared" si="252"/>
        <v>Ramiro Vazquez's Crew</v>
      </c>
    </row>
    <row r="1476" spans="1:35" ht="15.75" x14ac:dyDescent="0.25">
      <c r="A1476" s="153">
        <v>604719</v>
      </c>
      <c r="B1476" s="153" t="s">
        <v>1105</v>
      </c>
      <c r="C1476" s="153" t="s">
        <v>1106</v>
      </c>
      <c r="D1476" s="153" t="s">
        <v>142</v>
      </c>
      <c r="E1476" s="153" t="s">
        <v>143</v>
      </c>
      <c r="F1476" s="153" t="s">
        <v>1190</v>
      </c>
      <c r="G1476" s="153" t="s">
        <v>1191</v>
      </c>
      <c r="H1476" s="153" t="s">
        <v>558</v>
      </c>
      <c r="I1476" s="153">
        <v>8</v>
      </c>
      <c r="J1476" s="154">
        <v>45792</v>
      </c>
      <c r="K1476" s="153" t="s">
        <v>91</v>
      </c>
      <c r="L1476" s="153"/>
      <c r="M1476" s="153" t="s">
        <v>627</v>
      </c>
      <c r="N1476" s="153" t="s">
        <v>49</v>
      </c>
      <c r="O1476" s="153" t="s">
        <v>836</v>
      </c>
      <c r="P1476" s="153" t="s">
        <v>3237</v>
      </c>
      <c r="Q1476" s="153"/>
      <c r="R1476" s="153" t="s">
        <v>50</v>
      </c>
      <c r="S1476" s="153" t="s">
        <v>144</v>
      </c>
      <c r="T1476" s="153" t="s">
        <v>3398</v>
      </c>
      <c r="U1476" s="142"/>
      <c r="V1476" s="142"/>
      <c r="W1476" s="142"/>
      <c r="X1476" s="97" t="str">
        <f t="shared" si="242"/>
        <v>2024-012 - Dallas IH 635 U-Turn Bridge</v>
      </c>
      <c r="Y1476" s="97" t="str">
        <f>IFERROR(VLOOKUP($D1476,PM!$A:$H,2,FALSE),"")</f>
        <v>Adam H. Goode</v>
      </c>
      <c r="Z1476" s="98">
        <f t="shared" si="243"/>
        <v>45792</v>
      </c>
      <c r="AA1476" s="98" t="str">
        <f t="shared" si="244"/>
        <v>Thursday</v>
      </c>
      <c r="AB1476" s="99" t="str">
        <f t="shared" si="245"/>
        <v>05/16/2025 7:21 AM</v>
      </c>
      <c r="AC1476" s="100">
        <f t="shared" si="246"/>
        <v>45793.539618055554</v>
      </c>
      <c r="AD1476" s="100" t="str">
        <f t="shared" si="247"/>
        <v>Approved On Time</v>
      </c>
      <c r="AE1476" s="101">
        <f t="shared" si="248"/>
        <v>8</v>
      </c>
      <c r="AF1476" s="124" t="str">
        <f t="shared" si="249"/>
        <v/>
      </c>
      <c r="AG1476" s="101" t="str">
        <f t="shared" si="250"/>
        <v>422 6048B - BR SDWK F P S</v>
      </c>
      <c r="AH1476" s="101" t="str">
        <f t="shared" si="251"/>
        <v>240694 - Jesus A. Quiroga</v>
      </c>
      <c r="AI1476" s="102" t="str">
        <f t="shared" si="252"/>
        <v>Ramiro Vazquez's Crew</v>
      </c>
    </row>
    <row r="1477" spans="1:35" ht="15.75" x14ac:dyDescent="0.25">
      <c r="A1477" s="153">
        <v>604721</v>
      </c>
      <c r="B1477" s="153" t="s">
        <v>938</v>
      </c>
      <c r="C1477" s="153" t="s">
        <v>939</v>
      </c>
      <c r="D1477" s="153" t="s">
        <v>142</v>
      </c>
      <c r="E1477" s="153" t="s">
        <v>143</v>
      </c>
      <c r="F1477" s="153" t="s">
        <v>1190</v>
      </c>
      <c r="G1477" s="153" t="s">
        <v>1191</v>
      </c>
      <c r="H1477" s="153" t="s">
        <v>558</v>
      </c>
      <c r="I1477" s="153">
        <v>8</v>
      </c>
      <c r="J1477" s="154">
        <v>45792</v>
      </c>
      <c r="K1477" s="153" t="s">
        <v>91</v>
      </c>
      <c r="L1477" s="153"/>
      <c r="M1477" s="153" t="s">
        <v>627</v>
      </c>
      <c r="N1477" s="153" t="s">
        <v>49</v>
      </c>
      <c r="O1477" s="153" t="s">
        <v>836</v>
      </c>
      <c r="P1477" s="153" t="s">
        <v>3237</v>
      </c>
      <c r="Q1477" s="153"/>
      <c r="R1477" s="153" t="s">
        <v>50</v>
      </c>
      <c r="S1477" s="153" t="s">
        <v>144</v>
      </c>
      <c r="T1477" s="153" t="s">
        <v>3402</v>
      </c>
      <c r="U1477" s="142"/>
      <c r="V1477" s="142"/>
      <c r="W1477" s="142"/>
      <c r="X1477" s="97" t="str">
        <f t="shared" si="242"/>
        <v>2024-012 - Dallas IH 635 U-Turn Bridge</v>
      </c>
      <c r="Y1477" s="97" t="str">
        <f>IFERROR(VLOOKUP($D1477,PM!$A:$H,2,FALSE),"")</f>
        <v>Adam H. Goode</v>
      </c>
      <c r="Z1477" s="98">
        <f t="shared" si="243"/>
        <v>45792</v>
      </c>
      <c r="AA1477" s="98" t="str">
        <f t="shared" si="244"/>
        <v>Thursday</v>
      </c>
      <c r="AB1477" s="99" t="str">
        <f t="shared" si="245"/>
        <v>05/16/2025 7:21 AM</v>
      </c>
      <c r="AC1477" s="100">
        <f t="shared" si="246"/>
        <v>45793.539618055554</v>
      </c>
      <c r="AD1477" s="100" t="str">
        <f t="shared" si="247"/>
        <v>Approved On Time</v>
      </c>
      <c r="AE1477" s="101">
        <f t="shared" si="248"/>
        <v>8</v>
      </c>
      <c r="AF1477" s="124" t="str">
        <f t="shared" si="249"/>
        <v/>
      </c>
      <c r="AG1477" s="101" t="str">
        <f t="shared" si="250"/>
        <v>422 6048B - BR SDWK F P S</v>
      </c>
      <c r="AH1477" s="101" t="str">
        <f t="shared" si="251"/>
        <v>240566 - Juan R. Rivera Jr</v>
      </c>
      <c r="AI1477" s="102" t="str">
        <f t="shared" si="252"/>
        <v>Ramiro Vazquez's Crew</v>
      </c>
    </row>
    <row r="1478" spans="1:35" ht="15.75" x14ac:dyDescent="0.25">
      <c r="A1478" s="153">
        <v>604248</v>
      </c>
      <c r="B1478" s="153" t="s">
        <v>1107</v>
      </c>
      <c r="C1478" s="153" t="s">
        <v>1108</v>
      </c>
      <c r="D1478" s="153" t="s">
        <v>142</v>
      </c>
      <c r="E1478" s="153" t="s">
        <v>143</v>
      </c>
      <c r="F1478" s="153" t="s">
        <v>1190</v>
      </c>
      <c r="G1478" s="153" t="s">
        <v>1191</v>
      </c>
      <c r="H1478" s="153" t="s">
        <v>558</v>
      </c>
      <c r="I1478" s="153">
        <v>6</v>
      </c>
      <c r="J1478" s="154">
        <v>45791</v>
      </c>
      <c r="K1478" s="153" t="s">
        <v>91</v>
      </c>
      <c r="L1478" s="153"/>
      <c r="M1478" s="153" t="s">
        <v>627</v>
      </c>
      <c r="N1478" s="153" t="s">
        <v>49</v>
      </c>
      <c r="O1478" s="153" t="s">
        <v>836</v>
      </c>
      <c r="P1478" s="153" t="s">
        <v>2933</v>
      </c>
      <c r="Q1478" s="153"/>
      <c r="R1478" s="153" t="s">
        <v>50</v>
      </c>
      <c r="S1478" s="153" t="s">
        <v>144</v>
      </c>
      <c r="T1478" s="153" t="s">
        <v>2938</v>
      </c>
      <c r="U1478" s="142"/>
      <c r="V1478" s="142"/>
      <c r="W1478" s="142"/>
      <c r="X1478" s="97" t="str">
        <f t="shared" si="242"/>
        <v>2024-012 - Dallas IH 635 U-Turn Bridge</v>
      </c>
      <c r="Y1478" s="97" t="str">
        <f>IFERROR(VLOOKUP($D1478,PM!$A:$H,2,FALSE),"")</f>
        <v>Adam H. Goode</v>
      </c>
      <c r="Z1478" s="98">
        <f t="shared" si="243"/>
        <v>45791</v>
      </c>
      <c r="AA1478" s="98" t="str">
        <f t="shared" si="244"/>
        <v>Wednesday</v>
      </c>
      <c r="AB1478" s="99" t="str">
        <f t="shared" si="245"/>
        <v>05/15/2025 7:32 AM</v>
      </c>
      <c r="AC1478" s="100">
        <f t="shared" si="246"/>
        <v>45792.562708333331</v>
      </c>
      <c r="AD1478" s="100" t="str">
        <f t="shared" si="247"/>
        <v>Approved On Time</v>
      </c>
      <c r="AE1478" s="101">
        <f t="shared" si="248"/>
        <v>6</v>
      </c>
      <c r="AF1478" s="124" t="str">
        <f t="shared" si="249"/>
        <v/>
      </c>
      <c r="AG1478" s="101" t="str">
        <f t="shared" si="250"/>
        <v>422 6048B - BR SDWK F P S</v>
      </c>
      <c r="AH1478" s="101" t="str">
        <f t="shared" si="251"/>
        <v>240625 - Marco Rivas</v>
      </c>
      <c r="AI1478" s="102" t="str">
        <f t="shared" si="252"/>
        <v>Ramiro Vazquez's Crew</v>
      </c>
    </row>
    <row r="1479" spans="1:35" ht="15.75" x14ac:dyDescent="0.25">
      <c r="A1479" s="153">
        <v>603991</v>
      </c>
      <c r="B1479" s="153" t="s">
        <v>1958</v>
      </c>
      <c r="C1479" s="153" t="s">
        <v>1959</v>
      </c>
      <c r="D1479" s="153" t="s">
        <v>142</v>
      </c>
      <c r="E1479" s="153" t="s">
        <v>143</v>
      </c>
      <c r="F1479" s="153" t="s">
        <v>75</v>
      </c>
      <c r="G1479" s="153" t="s">
        <v>614</v>
      </c>
      <c r="H1479" s="153" t="s">
        <v>558</v>
      </c>
      <c r="I1479" s="153">
        <v>4</v>
      </c>
      <c r="J1479" s="154">
        <v>45791</v>
      </c>
      <c r="K1479" s="153" t="s">
        <v>91</v>
      </c>
      <c r="L1479" s="153"/>
      <c r="M1479" s="153"/>
      <c r="N1479" s="153"/>
      <c r="O1479" s="153" t="s">
        <v>1959</v>
      </c>
      <c r="P1479" s="153" t="s">
        <v>2591</v>
      </c>
      <c r="Q1479" s="153"/>
      <c r="R1479" s="153" t="s">
        <v>50</v>
      </c>
      <c r="S1479" s="153" t="s">
        <v>144</v>
      </c>
      <c r="T1479" s="153" t="s">
        <v>2940</v>
      </c>
      <c r="U1479" s="142"/>
      <c r="V1479" s="142"/>
      <c r="W1479" s="142"/>
      <c r="X1479" s="97" t="str">
        <f t="shared" ref="X1479:X1542" si="253">$D1479&amp;" - "&amp;$E1479</f>
        <v>2024-012 - Dallas IH 635 U-Turn Bridge</v>
      </c>
      <c r="Y1479" s="97" t="str">
        <f>IFERROR(VLOOKUP($D1479,PM!$A:$H,2,FALSE),"")</f>
        <v>Adam H. Goode</v>
      </c>
      <c r="Z1479" s="98">
        <f t="shared" ref="Z1479:Z1542" si="254">$J1479</f>
        <v>45791</v>
      </c>
      <c r="AA1479" s="98" t="str">
        <f t="shared" ref="AA1479:AA1542" si="255">TEXT($J1479,"dddd")</f>
        <v>Wednesday</v>
      </c>
      <c r="AB1479" s="99" t="str">
        <f t="shared" ref="AB1479:AB1542" si="256">TEXT(DATE(MID($P1479,7,4), LEFT($P1479,2), MID($P1479,4,2)) + TIME(LEFT(MID($P1479,13,5),2), RIGHT(MID($P1479,13,5),2), 0), "MM/DD/YYYY h:mm AM/PM")</f>
        <v>05/14/2025 5:21 PM</v>
      </c>
      <c r="AC1479" s="100">
        <f t="shared" ref="AC1479:AC1542" si="257">IFERROR(DATE(LEFT($T1479,4), MID($T1479,6,2), MID($T1479,9,2)) + TIME(MID($T1479,12,2), MID($T1479,15,2), MID($T1479,18,2)),"")</f>
        <v>45792.564652777779</v>
      </c>
      <c r="AD1479" s="100" t="str">
        <f t="shared" ref="AD1479:AD1542" si="258">IF(OR($AB1479="1/1/01 12:00 AM", $AB1479=""), "Not Approved", IF(VALUE($AB1479) &lt;= (VALUE($AC1479) + 1 + TIME(9, 0, 0)), "Approved On Time", "Not Approved On Time"))</f>
        <v>Approved On Time</v>
      </c>
      <c r="AE1479" s="101">
        <f t="shared" ref="AE1479:AE1542" si="259">$I1479</f>
        <v>4</v>
      </c>
      <c r="AF1479" s="124" t="str">
        <f t="shared" ref="AF1479:AF1542" si="260">IF(SUMIF($X$6:$X$2297, "*", $AI$6:$AI$2297) &gt; 0, SUMIFS($AI$6:$AI$2297, $X$6:$X$2297, "Approved On Time") / SUMIF($X$6:$X$2297, "*", $AI$6:$AI$2297), "")</f>
        <v/>
      </c>
      <c r="AG1479" s="101" t="str">
        <f t="shared" ref="AG1479:AG1542" si="261">$F1479&amp;" - "&amp;G1479</f>
        <v>9000 100S - SAFETY SCHED</v>
      </c>
      <c r="AH1479" s="101" t="str">
        <f t="shared" ref="AH1479:AH1542" si="262">$B1479&amp;" - "&amp;$C1479</f>
        <v>800070 - Juan J. Castro</v>
      </c>
      <c r="AI1479" s="102" t="str">
        <f t="shared" ref="AI1479:AI1542" si="263">IF($M1479="","",$M1479)</f>
        <v/>
      </c>
    </row>
    <row r="1480" spans="1:35" ht="15.75" x14ac:dyDescent="0.25">
      <c r="A1480" s="153">
        <v>604338</v>
      </c>
      <c r="B1480" s="153" t="s">
        <v>1103</v>
      </c>
      <c r="C1480" s="153" t="s">
        <v>1104</v>
      </c>
      <c r="D1480" s="153" t="s">
        <v>142</v>
      </c>
      <c r="E1480" s="153" t="s">
        <v>143</v>
      </c>
      <c r="F1480" s="153" t="s">
        <v>75</v>
      </c>
      <c r="G1480" s="153" t="s">
        <v>614</v>
      </c>
      <c r="H1480" s="153" t="s">
        <v>782</v>
      </c>
      <c r="I1480" s="153">
        <v>4</v>
      </c>
      <c r="J1480" s="154">
        <v>45792</v>
      </c>
      <c r="K1480" s="153" t="s">
        <v>91</v>
      </c>
      <c r="L1480" s="153"/>
      <c r="M1480" s="153"/>
      <c r="N1480" s="153"/>
      <c r="O1480" s="153" t="s">
        <v>1104</v>
      </c>
      <c r="P1480" s="153" t="s">
        <v>3039</v>
      </c>
      <c r="Q1480" s="153"/>
      <c r="R1480" s="153" t="s">
        <v>50</v>
      </c>
      <c r="S1480" s="153" t="s">
        <v>144</v>
      </c>
      <c r="T1480" s="153" t="s">
        <v>3397</v>
      </c>
      <c r="U1480" s="142"/>
      <c r="V1480" s="142"/>
      <c r="W1480" s="142"/>
      <c r="X1480" s="97" t="str">
        <f t="shared" si="253"/>
        <v>2024-012 - Dallas IH 635 U-Turn Bridge</v>
      </c>
      <c r="Y1480" s="97" t="str">
        <f>IFERROR(VLOOKUP($D1480,PM!$A:$H,2,FALSE),"")</f>
        <v>Adam H. Goode</v>
      </c>
      <c r="Z1480" s="98">
        <f t="shared" si="254"/>
        <v>45792</v>
      </c>
      <c r="AA1480" s="98" t="str">
        <f t="shared" si="255"/>
        <v>Thursday</v>
      </c>
      <c r="AB1480" s="99" t="str">
        <f t="shared" si="256"/>
        <v>05/15/2025 11:52 AM</v>
      </c>
      <c r="AC1480" s="100">
        <f t="shared" si="257"/>
        <v>45793.54011574074</v>
      </c>
      <c r="AD1480" s="100" t="str">
        <f t="shared" si="258"/>
        <v>Approved On Time</v>
      </c>
      <c r="AE1480" s="101">
        <f t="shared" si="259"/>
        <v>4</v>
      </c>
      <c r="AF1480" s="124" t="str">
        <f t="shared" si="260"/>
        <v/>
      </c>
      <c r="AG1480" s="101" t="str">
        <f t="shared" si="261"/>
        <v>9000 100S - SAFETY SCHED</v>
      </c>
      <c r="AH1480" s="101" t="str">
        <f t="shared" si="262"/>
        <v>800069 - Said A. Garcia</v>
      </c>
      <c r="AI1480" s="102" t="str">
        <f t="shared" si="263"/>
        <v/>
      </c>
    </row>
    <row r="1481" spans="1:35" ht="15.75" x14ac:dyDescent="0.25">
      <c r="A1481" s="153">
        <v>604069</v>
      </c>
      <c r="B1481" s="153" t="s">
        <v>1103</v>
      </c>
      <c r="C1481" s="153" t="s">
        <v>1104</v>
      </c>
      <c r="D1481" s="153" t="s">
        <v>142</v>
      </c>
      <c r="E1481" s="153" t="s">
        <v>143</v>
      </c>
      <c r="F1481" s="153" t="s">
        <v>75</v>
      </c>
      <c r="G1481" s="153" t="s">
        <v>614</v>
      </c>
      <c r="H1481" s="153" t="s">
        <v>782</v>
      </c>
      <c r="I1481" s="153">
        <v>4</v>
      </c>
      <c r="J1481" s="154">
        <v>45790</v>
      </c>
      <c r="K1481" s="153" t="s">
        <v>91</v>
      </c>
      <c r="L1481" s="153"/>
      <c r="M1481" s="153"/>
      <c r="N1481" s="153"/>
      <c r="O1481" s="153" t="s">
        <v>1104</v>
      </c>
      <c r="P1481" s="153" t="s">
        <v>2586</v>
      </c>
      <c r="Q1481" s="153"/>
      <c r="R1481" s="153" t="s">
        <v>50</v>
      </c>
      <c r="S1481" s="153" t="s">
        <v>144</v>
      </c>
      <c r="T1481" s="153" t="s">
        <v>2931</v>
      </c>
      <c r="U1481" s="142"/>
      <c r="V1481" s="142"/>
      <c r="W1481" s="142"/>
      <c r="X1481" s="97" t="str">
        <f t="shared" si="253"/>
        <v>2024-012 - Dallas IH 635 U-Turn Bridge</v>
      </c>
      <c r="Y1481" s="97" t="str">
        <f>IFERROR(VLOOKUP($D1481,PM!$A:$H,2,FALSE),"")</f>
        <v>Adam H. Goode</v>
      </c>
      <c r="Z1481" s="98">
        <f t="shared" si="254"/>
        <v>45790</v>
      </c>
      <c r="AA1481" s="98" t="str">
        <f t="shared" si="255"/>
        <v>Tuesday</v>
      </c>
      <c r="AB1481" s="99" t="str">
        <f t="shared" si="256"/>
        <v>05/14/2025 8:19 PM</v>
      </c>
      <c r="AC1481" s="100">
        <f t="shared" si="257"/>
        <v>45792.563159722224</v>
      </c>
      <c r="AD1481" s="100" t="str">
        <f t="shared" si="258"/>
        <v>Approved On Time</v>
      </c>
      <c r="AE1481" s="101">
        <f t="shared" si="259"/>
        <v>4</v>
      </c>
      <c r="AF1481" s="124" t="str">
        <f t="shared" si="260"/>
        <v/>
      </c>
      <c r="AG1481" s="101" t="str">
        <f t="shared" si="261"/>
        <v>9000 100S - SAFETY SCHED</v>
      </c>
      <c r="AH1481" s="101" t="str">
        <f t="shared" si="262"/>
        <v>800069 - Said A. Garcia</v>
      </c>
      <c r="AI1481" s="102" t="str">
        <f t="shared" si="263"/>
        <v/>
      </c>
    </row>
    <row r="1482" spans="1:35" ht="15.75" x14ac:dyDescent="0.25">
      <c r="A1482" s="153">
        <v>604071</v>
      </c>
      <c r="B1482" s="153" t="s">
        <v>1103</v>
      </c>
      <c r="C1482" s="153" t="s">
        <v>1104</v>
      </c>
      <c r="D1482" s="153" t="s">
        <v>142</v>
      </c>
      <c r="E1482" s="153" t="s">
        <v>143</v>
      </c>
      <c r="F1482" s="153" t="s">
        <v>75</v>
      </c>
      <c r="G1482" s="153" t="s">
        <v>614</v>
      </c>
      <c r="H1482" s="153" t="s">
        <v>782</v>
      </c>
      <c r="I1482" s="153">
        <v>1</v>
      </c>
      <c r="J1482" s="154">
        <v>45791</v>
      </c>
      <c r="K1482" s="153" t="s">
        <v>91</v>
      </c>
      <c r="L1482" s="153"/>
      <c r="M1482" s="153"/>
      <c r="N1482" s="153"/>
      <c r="O1482" s="153" t="s">
        <v>1104</v>
      </c>
      <c r="P1482" s="153" t="s">
        <v>2586</v>
      </c>
      <c r="Q1482" s="153"/>
      <c r="R1482" s="153" t="s">
        <v>50</v>
      </c>
      <c r="S1482" s="153" t="s">
        <v>144</v>
      </c>
      <c r="T1482" s="153" t="s">
        <v>2932</v>
      </c>
      <c r="U1482" s="142"/>
      <c r="V1482" s="142"/>
      <c r="W1482" s="142"/>
      <c r="X1482" s="97" t="str">
        <f t="shared" si="253"/>
        <v>2024-012 - Dallas IH 635 U-Turn Bridge</v>
      </c>
      <c r="Y1482" s="97" t="str">
        <f>IFERROR(VLOOKUP($D1482,PM!$A:$H,2,FALSE),"")</f>
        <v>Adam H. Goode</v>
      </c>
      <c r="Z1482" s="98">
        <f t="shared" si="254"/>
        <v>45791</v>
      </c>
      <c r="AA1482" s="98" t="str">
        <f t="shared" si="255"/>
        <v>Wednesday</v>
      </c>
      <c r="AB1482" s="99" t="str">
        <f t="shared" si="256"/>
        <v>05/14/2025 8:19 PM</v>
      </c>
      <c r="AC1482" s="100">
        <f t="shared" si="257"/>
        <v>45792.563159722224</v>
      </c>
      <c r="AD1482" s="100" t="str">
        <f t="shared" si="258"/>
        <v>Approved On Time</v>
      </c>
      <c r="AE1482" s="101">
        <f t="shared" si="259"/>
        <v>1</v>
      </c>
      <c r="AF1482" s="124" t="str">
        <f t="shared" si="260"/>
        <v/>
      </c>
      <c r="AG1482" s="101" t="str">
        <f t="shared" si="261"/>
        <v>9000 100S - SAFETY SCHED</v>
      </c>
      <c r="AH1482" s="101" t="str">
        <f t="shared" si="262"/>
        <v>800069 - Said A. Garcia</v>
      </c>
      <c r="AI1482" s="102" t="str">
        <f t="shared" si="263"/>
        <v/>
      </c>
    </row>
    <row r="1483" spans="1:35" ht="15.75" x14ac:dyDescent="0.25">
      <c r="A1483" s="153">
        <v>604687</v>
      </c>
      <c r="B1483" s="153" t="s">
        <v>931</v>
      </c>
      <c r="C1483" s="153" t="s">
        <v>932</v>
      </c>
      <c r="D1483" s="153" t="s">
        <v>142</v>
      </c>
      <c r="E1483" s="153" t="s">
        <v>143</v>
      </c>
      <c r="F1483" s="153" t="s">
        <v>57</v>
      </c>
      <c r="G1483" s="153" t="s">
        <v>1061</v>
      </c>
      <c r="H1483" s="153" t="s">
        <v>558</v>
      </c>
      <c r="I1483" s="153">
        <v>1</v>
      </c>
      <c r="J1483" s="154">
        <v>45792</v>
      </c>
      <c r="K1483" s="153" t="s">
        <v>91</v>
      </c>
      <c r="L1483" s="153"/>
      <c r="M1483" s="153" t="s">
        <v>128</v>
      </c>
      <c r="N1483" s="153" t="s">
        <v>64</v>
      </c>
      <c r="O1483" s="153" t="s">
        <v>129</v>
      </c>
      <c r="P1483" s="153" t="s">
        <v>3226</v>
      </c>
      <c r="Q1483" s="153"/>
      <c r="R1483" s="153" t="s">
        <v>50</v>
      </c>
      <c r="S1483" s="153" t="s">
        <v>144</v>
      </c>
      <c r="T1483" s="153" t="s">
        <v>3396</v>
      </c>
      <c r="U1483" s="142"/>
      <c r="V1483" s="142"/>
      <c r="W1483" s="142"/>
      <c r="X1483" s="97" t="str">
        <f t="shared" si="253"/>
        <v>2024-012 - Dallas IH 635 U-Turn Bridge</v>
      </c>
      <c r="Y1483" s="97" t="str">
        <f>IFERROR(VLOOKUP($D1483,PM!$A:$H,2,FALSE),"")</f>
        <v>Adam H. Goode</v>
      </c>
      <c r="Z1483" s="98">
        <f t="shared" si="254"/>
        <v>45792</v>
      </c>
      <c r="AA1483" s="98" t="str">
        <f t="shared" si="255"/>
        <v>Thursday</v>
      </c>
      <c r="AB1483" s="99" t="str">
        <f t="shared" si="256"/>
        <v>05/16/2025 7:14 AM</v>
      </c>
      <c r="AC1483" s="100">
        <f t="shared" si="257"/>
        <v>45793.540590277778</v>
      </c>
      <c r="AD1483" s="100" t="str">
        <f t="shared" si="258"/>
        <v>Approved On Time</v>
      </c>
      <c r="AE1483" s="101">
        <f t="shared" si="259"/>
        <v>1</v>
      </c>
      <c r="AF1483" s="124" t="str">
        <f t="shared" si="260"/>
        <v/>
      </c>
      <c r="AG1483" s="101" t="str">
        <f t="shared" si="261"/>
        <v>502 6001B - TRAFF Daily Ops</v>
      </c>
      <c r="AH1483" s="101" t="str">
        <f t="shared" si="262"/>
        <v>240494 - Juan B. Hernandez</v>
      </c>
      <c r="AI1483" s="102" t="str">
        <f t="shared" si="263"/>
        <v>Roberto Lumbreras's Crew</v>
      </c>
    </row>
    <row r="1484" spans="1:35" ht="15.75" x14ac:dyDescent="0.25">
      <c r="A1484" s="153">
        <v>604125</v>
      </c>
      <c r="B1484" s="153" t="s">
        <v>1164</v>
      </c>
      <c r="C1484" s="153" t="s">
        <v>1165</v>
      </c>
      <c r="D1484" s="153" t="s">
        <v>142</v>
      </c>
      <c r="E1484" s="153" t="s">
        <v>143</v>
      </c>
      <c r="F1484" s="153" t="s">
        <v>57</v>
      </c>
      <c r="G1484" s="153" t="s">
        <v>1061</v>
      </c>
      <c r="H1484" s="153" t="s">
        <v>558</v>
      </c>
      <c r="I1484" s="153">
        <v>6</v>
      </c>
      <c r="J1484" s="154">
        <v>45791</v>
      </c>
      <c r="K1484" s="153" t="s">
        <v>91</v>
      </c>
      <c r="L1484" s="153"/>
      <c r="M1484" s="153" t="s">
        <v>128</v>
      </c>
      <c r="N1484" s="153" t="s">
        <v>64</v>
      </c>
      <c r="O1484" s="153" t="s">
        <v>129</v>
      </c>
      <c r="P1484" s="153" t="s">
        <v>2574</v>
      </c>
      <c r="Q1484" s="153"/>
      <c r="R1484" s="153" t="s">
        <v>50</v>
      </c>
      <c r="S1484" s="153" t="s">
        <v>144</v>
      </c>
      <c r="T1484" s="153" t="s">
        <v>2930</v>
      </c>
      <c r="U1484" s="142"/>
      <c r="V1484" s="142"/>
      <c r="W1484" s="142"/>
      <c r="X1484" s="97" t="str">
        <f t="shared" si="253"/>
        <v>2024-012 - Dallas IH 635 U-Turn Bridge</v>
      </c>
      <c r="Y1484" s="97" t="str">
        <f>IFERROR(VLOOKUP($D1484,PM!$A:$H,2,FALSE),"")</f>
        <v>Adam H. Goode</v>
      </c>
      <c r="Z1484" s="98">
        <f t="shared" si="254"/>
        <v>45791</v>
      </c>
      <c r="AA1484" s="98" t="str">
        <f t="shared" si="255"/>
        <v>Wednesday</v>
      </c>
      <c r="AB1484" s="99" t="str">
        <f t="shared" si="256"/>
        <v>05/15/2025 1:47 AM</v>
      </c>
      <c r="AC1484" s="100">
        <f t="shared" si="257"/>
        <v>45792.564247685186</v>
      </c>
      <c r="AD1484" s="100" t="str">
        <f t="shared" si="258"/>
        <v>Approved On Time</v>
      </c>
      <c r="AE1484" s="101">
        <f t="shared" si="259"/>
        <v>6</v>
      </c>
      <c r="AF1484" s="124" t="str">
        <f t="shared" si="260"/>
        <v/>
      </c>
      <c r="AG1484" s="101" t="str">
        <f t="shared" si="261"/>
        <v>502 6001B - TRAFF Daily Ops</v>
      </c>
      <c r="AH1484" s="101" t="str">
        <f t="shared" si="262"/>
        <v>240255 - Juan M. Luevano</v>
      </c>
      <c r="AI1484" s="102" t="str">
        <f t="shared" si="263"/>
        <v>Roberto Lumbreras's Crew</v>
      </c>
    </row>
    <row r="1485" spans="1:35" ht="15.75" x14ac:dyDescent="0.25">
      <c r="A1485" s="153">
        <v>604264</v>
      </c>
      <c r="B1485" s="153" t="s">
        <v>1107</v>
      </c>
      <c r="C1485" s="153" t="s">
        <v>1108</v>
      </c>
      <c r="D1485" s="153" t="s">
        <v>142</v>
      </c>
      <c r="E1485" s="153" t="s">
        <v>143</v>
      </c>
      <c r="F1485" s="153" t="s">
        <v>1282</v>
      </c>
      <c r="G1485" s="153" t="s">
        <v>1283</v>
      </c>
      <c r="H1485" s="153" t="s">
        <v>558</v>
      </c>
      <c r="I1485" s="153">
        <v>4</v>
      </c>
      <c r="J1485" s="154">
        <v>45791</v>
      </c>
      <c r="K1485" s="153" t="s">
        <v>91</v>
      </c>
      <c r="L1485" s="153"/>
      <c r="M1485" s="153" t="s">
        <v>627</v>
      </c>
      <c r="N1485" s="153" t="s">
        <v>49</v>
      </c>
      <c r="O1485" s="153" t="s">
        <v>137</v>
      </c>
      <c r="P1485" s="153" t="s">
        <v>2941</v>
      </c>
      <c r="Q1485" s="153"/>
      <c r="R1485" s="153" t="s">
        <v>50</v>
      </c>
      <c r="S1485" s="153" t="s">
        <v>144</v>
      </c>
      <c r="T1485" s="153" t="s">
        <v>2942</v>
      </c>
      <c r="U1485" s="142"/>
      <c r="V1485" s="142"/>
      <c r="W1485" s="142"/>
      <c r="X1485" s="97" t="str">
        <f t="shared" si="253"/>
        <v>2024-012 - Dallas IH 635 U-Turn Bridge</v>
      </c>
      <c r="Y1485" s="97" t="str">
        <f>IFERROR(VLOOKUP($D1485,PM!$A:$H,2,FALSE),"")</f>
        <v>Adam H. Goode</v>
      </c>
      <c r="Z1485" s="98">
        <f t="shared" si="254"/>
        <v>45791</v>
      </c>
      <c r="AA1485" s="98" t="str">
        <f t="shared" si="255"/>
        <v>Wednesday</v>
      </c>
      <c r="AB1485" s="99" t="str">
        <f t="shared" si="256"/>
        <v>05/15/2025 7:44 AM</v>
      </c>
      <c r="AC1485" s="100">
        <f t="shared" si="257"/>
        <v>45792.562708333331</v>
      </c>
      <c r="AD1485" s="100" t="str">
        <f t="shared" si="258"/>
        <v>Approved On Time</v>
      </c>
      <c r="AE1485" s="101">
        <f t="shared" si="259"/>
        <v>4</v>
      </c>
      <c r="AF1485" s="124" t="str">
        <f t="shared" si="260"/>
        <v/>
      </c>
      <c r="AG1485" s="101" t="str">
        <f t="shared" si="261"/>
        <v>451 6032D - RET C221 Dowel</v>
      </c>
      <c r="AH1485" s="101" t="str">
        <f t="shared" si="262"/>
        <v>240625 - Marco Rivas</v>
      </c>
      <c r="AI1485" s="102" t="str">
        <f t="shared" si="263"/>
        <v>Ramiro Vazquez's Crew</v>
      </c>
    </row>
    <row r="1486" spans="1:35" ht="15.75" x14ac:dyDescent="0.25">
      <c r="A1486" s="153">
        <v>604734</v>
      </c>
      <c r="B1486" s="153" t="s">
        <v>940</v>
      </c>
      <c r="C1486" s="153" t="s">
        <v>941</v>
      </c>
      <c r="D1486" s="153" t="s">
        <v>142</v>
      </c>
      <c r="E1486" s="153" t="s">
        <v>143</v>
      </c>
      <c r="F1486" s="153" t="s">
        <v>2016</v>
      </c>
      <c r="G1486" s="153" t="s">
        <v>2017</v>
      </c>
      <c r="H1486" s="153" t="s">
        <v>558</v>
      </c>
      <c r="I1486" s="153">
        <v>2</v>
      </c>
      <c r="J1486" s="154">
        <v>45792</v>
      </c>
      <c r="K1486" s="153" t="s">
        <v>91</v>
      </c>
      <c r="L1486" s="153"/>
      <c r="M1486" s="153" t="s">
        <v>627</v>
      </c>
      <c r="N1486" s="153" t="s">
        <v>49</v>
      </c>
      <c r="O1486" s="153" t="s">
        <v>137</v>
      </c>
      <c r="P1486" s="153" t="s">
        <v>3391</v>
      </c>
      <c r="Q1486" s="153"/>
      <c r="R1486" s="153" t="s">
        <v>50</v>
      </c>
      <c r="S1486" s="153" t="s">
        <v>144</v>
      </c>
      <c r="T1486" s="153" t="s">
        <v>3392</v>
      </c>
      <c r="U1486" s="142"/>
      <c r="V1486" s="142"/>
      <c r="W1486" s="142"/>
      <c r="X1486" s="97" t="str">
        <f t="shared" si="253"/>
        <v>2024-012 - Dallas IH 635 U-Turn Bridge</v>
      </c>
      <c r="Y1486" s="97" t="str">
        <f>IFERROR(VLOOKUP($D1486,PM!$A:$H,2,FALSE),"")</f>
        <v>Adam H. Goode</v>
      </c>
      <c r="Z1486" s="98">
        <f t="shared" si="254"/>
        <v>45792</v>
      </c>
      <c r="AA1486" s="98" t="str">
        <f t="shared" si="255"/>
        <v>Thursday</v>
      </c>
      <c r="AB1486" s="99" t="str">
        <f t="shared" si="256"/>
        <v>05/16/2025 7:31 AM</v>
      </c>
      <c r="AC1486" s="100">
        <f t="shared" si="257"/>
        <v>45793.539618055554</v>
      </c>
      <c r="AD1486" s="100" t="str">
        <f t="shared" si="258"/>
        <v>Approved On Time</v>
      </c>
      <c r="AE1486" s="101">
        <f t="shared" si="259"/>
        <v>2</v>
      </c>
      <c r="AF1486" s="124" t="str">
        <f t="shared" si="260"/>
        <v/>
      </c>
      <c r="AG1486" s="101" t="str">
        <f t="shared" si="261"/>
        <v>168 6001A - VEGETATIVE WATERING</v>
      </c>
      <c r="AH1486" s="101" t="str">
        <f t="shared" si="262"/>
        <v>240074 - Daniel Rodriguez Flores</v>
      </c>
      <c r="AI1486" s="102" t="str">
        <f t="shared" si="263"/>
        <v>Ramiro Vazquez's Crew</v>
      </c>
    </row>
    <row r="1487" spans="1:35" ht="15.75" x14ac:dyDescent="0.25">
      <c r="A1487" s="153">
        <v>604203</v>
      </c>
      <c r="B1487" s="153" t="s">
        <v>940</v>
      </c>
      <c r="C1487" s="153" t="s">
        <v>941</v>
      </c>
      <c r="D1487" s="153" t="s">
        <v>142</v>
      </c>
      <c r="E1487" s="153" t="s">
        <v>143</v>
      </c>
      <c r="F1487" s="153" t="s">
        <v>2016</v>
      </c>
      <c r="G1487" s="153" t="s">
        <v>2017</v>
      </c>
      <c r="H1487" s="153" t="s">
        <v>558</v>
      </c>
      <c r="I1487" s="153">
        <v>2</v>
      </c>
      <c r="J1487" s="154">
        <v>45791</v>
      </c>
      <c r="K1487" s="153" t="s">
        <v>91</v>
      </c>
      <c r="L1487" s="153"/>
      <c r="M1487" s="153" t="s">
        <v>627</v>
      </c>
      <c r="N1487" s="153" t="s">
        <v>49</v>
      </c>
      <c r="O1487" s="153" t="s">
        <v>137</v>
      </c>
      <c r="P1487" s="153" t="s">
        <v>2635</v>
      </c>
      <c r="Q1487" s="153"/>
      <c r="R1487" s="153" t="s">
        <v>50</v>
      </c>
      <c r="S1487" s="153" t="s">
        <v>144</v>
      </c>
      <c r="T1487" s="153" t="s">
        <v>2944</v>
      </c>
      <c r="U1487" s="142"/>
      <c r="V1487" s="142"/>
      <c r="W1487" s="142"/>
      <c r="X1487" s="97" t="str">
        <f t="shared" si="253"/>
        <v>2024-012 - Dallas IH 635 U-Turn Bridge</v>
      </c>
      <c r="Y1487" s="97" t="str">
        <f>IFERROR(VLOOKUP($D1487,PM!$A:$H,2,FALSE),"")</f>
        <v>Adam H. Goode</v>
      </c>
      <c r="Z1487" s="98">
        <f t="shared" si="254"/>
        <v>45791</v>
      </c>
      <c r="AA1487" s="98" t="str">
        <f t="shared" si="255"/>
        <v>Wednesday</v>
      </c>
      <c r="AB1487" s="99" t="str">
        <f t="shared" si="256"/>
        <v>05/15/2025 6:57 AM</v>
      </c>
      <c r="AC1487" s="100">
        <f t="shared" si="257"/>
        <v>45792.562708333331</v>
      </c>
      <c r="AD1487" s="100" t="str">
        <f t="shared" si="258"/>
        <v>Approved On Time</v>
      </c>
      <c r="AE1487" s="101">
        <f t="shared" si="259"/>
        <v>2</v>
      </c>
      <c r="AF1487" s="124" t="str">
        <f t="shared" si="260"/>
        <v/>
      </c>
      <c r="AG1487" s="101" t="str">
        <f t="shared" si="261"/>
        <v>168 6001A - VEGETATIVE WATERING</v>
      </c>
      <c r="AH1487" s="101" t="str">
        <f t="shared" si="262"/>
        <v>240074 - Daniel Rodriguez Flores</v>
      </c>
      <c r="AI1487" s="102" t="str">
        <f t="shared" si="263"/>
        <v>Ramiro Vazquez's Crew</v>
      </c>
    </row>
    <row r="1488" spans="1:35" ht="15.75" x14ac:dyDescent="0.25">
      <c r="A1488" s="153">
        <v>604205</v>
      </c>
      <c r="B1488" s="153" t="s">
        <v>940</v>
      </c>
      <c r="C1488" s="153" t="s">
        <v>941</v>
      </c>
      <c r="D1488" s="153" t="s">
        <v>142</v>
      </c>
      <c r="E1488" s="153" t="s">
        <v>143</v>
      </c>
      <c r="F1488" s="153" t="s">
        <v>1201</v>
      </c>
      <c r="G1488" s="153" t="s">
        <v>1286</v>
      </c>
      <c r="H1488" s="153" t="s">
        <v>558</v>
      </c>
      <c r="I1488" s="153">
        <v>6</v>
      </c>
      <c r="J1488" s="154">
        <v>45791</v>
      </c>
      <c r="K1488" s="153" t="s">
        <v>91</v>
      </c>
      <c r="L1488" s="153"/>
      <c r="M1488" s="153" t="s">
        <v>627</v>
      </c>
      <c r="N1488" s="153" t="s">
        <v>49</v>
      </c>
      <c r="O1488" s="153" t="s">
        <v>137</v>
      </c>
      <c r="P1488" s="153" t="s">
        <v>2634</v>
      </c>
      <c r="Q1488" s="153"/>
      <c r="R1488" s="153" t="s">
        <v>50</v>
      </c>
      <c r="S1488" s="153" t="s">
        <v>144</v>
      </c>
      <c r="T1488" s="153" t="s">
        <v>2943</v>
      </c>
      <c r="U1488" s="142"/>
      <c r="V1488" s="142"/>
      <c r="W1488" s="142"/>
      <c r="X1488" s="97" t="str">
        <f t="shared" si="253"/>
        <v>2024-012 - Dallas IH 635 U-Turn Bridge</v>
      </c>
      <c r="Y1488" s="97" t="str">
        <f>IFERROR(VLOOKUP($D1488,PM!$A:$H,2,FALSE),"")</f>
        <v>Adam H. Goode</v>
      </c>
      <c r="Z1488" s="98">
        <f t="shared" si="254"/>
        <v>45791</v>
      </c>
      <c r="AA1488" s="98" t="str">
        <f t="shared" si="255"/>
        <v>Wednesday</v>
      </c>
      <c r="AB1488" s="99" t="str">
        <f t="shared" si="256"/>
        <v>05/15/2025 6:58 AM</v>
      </c>
      <c r="AC1488" s="100">
        <f t="shared" si="257"/>
        <v>45792.562708333331</v>
      </c>
      <c r="AD1488" s="100" t="str">
        <f t="shared" si="258"/>
        <v>Approved On Time</v>
      </c>
      <c r="AE1488" s="101">
        <f t="shared" si="259"/>
        <v>6</v>
      </c>
      <c r="AF1488" s="124" t="str">
        <f t="shared" si="260"/>
        <v/>
      </c>
      <c r="AG1488" s="101" t="str">
        <f t="shared" si="261"/>
        <v>500 6001C - MOB Erosion</v>
      </c>
      <c r="AH1488" s="101" t="str">
        <f t="shared" si="262"/>
        <v>240074 - Daniel Rodriguez Flores</v>
      </c>
      <c r="AI1488" s="102" t="str">
        <f t="shared" si="263"/>
        <v>Ramiro Vazquez's Crew</v>
      </c>
    </row>
    <row r="1489" spans="1:35" ht="15.75" x14ac:dyDescent="0.25">
      <c r="A1489" s="153">
        <v>603412</v>
      </c>
      <c r="B1489" s="153" t="s">
        <v>1072</v>
      </c>
      <c r="C1489" s="153" t="s">
        <v>1073</v>
      </c>
      <c r="D1489" s="153" t="s">
        <v>134</v>
      </c>
      <c r="E1489" s="153" t="s">
        <v>135</v>
      </c>
      <c r="F1489" s="153" t="s">
        <v>1699</v>
      </c>
      <c r="G1489" s="153" t="s">
        <v>1200</v>
      </c>
      <c r="H1489" s="153" t="s">
        <v>558</v>
      </c>
      <c r="I1489" s="153">
        <v>1</v>
      </c>
      <c r="J1489" s="154">
        <v>45789</v>
      </c>
      <c r="K1489" s="153" t="s">
        <v>91</v>
      </c>
      <c r="L1489" s="153"/>
      <c r="M1489" s="153" t="s">
        <v>1074</v>
      </c>
      <c r="N1489" s="153" t="s">
        <v>722</v>
      </c>
      <c r="O1489" s="153" t="s">
        <v>733</v>
      </c>
      <c r="P1489" s="153" t="s">
        <v>1700</v>
      </c>
      <c r="Q1489" s="153"/>
      <c r="R1489" s="153" t="s">
        <v>50</v>
      </c>
      <c r="S1489" s="153" t="s">
        <v>733</v>
      </c>
      <c r="T1489" s="153" t="s">
        <v>1701</v>
      </c>
      <c r="U1489" s="142"/>
      <c r="V1489" s="142"/>
      <c r="W1489" s="142"/>
      <c r="X1489" s="97" t="str">
        <f t="shared" si="253"/>
        <v>2022-023 - Dallas Riverfront &amp; Cadiz Brid</v>
      </c>
      <c r="Y1489" s="97" t="str">
        <f>IFERROR(VLOOKUP($D1489,PM!$A:$H,2,FALSE),"")</f>
        <v>Adam H. Goode</v>
      </c>
      <c r="Z1489" s="98">
        <f t="shared" si="254"/>
        <v>45789</v>
      </c>
      <c r="AA1489" s="98" t="str">
        <f t="shared" si="255"/>
        <v>Monday</v>
      </c>
      <c r="AB1489" s="99" t="str">
        <f t="shared" si="256"/>
        <v>05/13/2025 8:12 AM</v>
      </c>
      <c r="AC1489" s="100">
        <f t="shared" si="257"/>
        <v>45790.551076388889</v>
      </c>
      <c r="AD1489" s="100" t="str">
        <f t="shared" si="258"/>
        <v>Approved On Time</v>
      </c>
      <c r="AE1489" s="101">
        <f t="shared" si="259"/>
        <v>1</v>
      </c>
      <c r="AF1489" s="124" t="str">
        <f t="shared" si="260"/>
        <v/>
      </c>
      <c r="AG1489" s="101" t="str">
        <f t="shared" si="261"/>
        <v>100 6154C - Drill Shaft Support-ALL</v>
      </c>
      <c r="AH1489" s="101" t="str">
        <f t="shared" si="262"/>
        <v>240785 - William A. Lemus Perez</v>
      </c>
      <c r="AI1489" s="102" t="str">
        <f t="shared" si="263"/>
        <v>Justin - Grading Crew</v>
      </c>
    </row>
    <row r="1490" spans="1:35" ht="15.75" x14ac:dyDescent="0.25">
      <c r="A1490" s="153">
        <v>603405</v>
      </c>
      <c r="B1490" s="153" t="s">
        <v>1702</v>
      </c>
      <c r="C1490" s="153" t="s">
        <v>733</v>
      </c>
      <c r="D1490" s="153" t="s">
        <v>134</v>
      </c>
      <c r="E1490" s="153" t="s">
        <v>135</v>
      </c>
      <c r="F1490" s="153" t="s">
        <v>53</v>
      </c>
      <c r="G1490" s="153" t="s">
        <v>54</v>
      </c>
      <c r="H1490" s="153" t="s">
        <v>558</v>
      </c>
      <c r="I1490" s="153">
        <v>8</v>
      </c>
      <c r="J1490" s="154">
        <v>45789</v>
      </c>
      <c r="K1490" s="153" t="s">
        <v>91</v>
      </c>
      <c r="L1490" s="153"/>
      <c r="M1490" s="153"/>
      <c r="N1490" s="153"/>
      <c r="O1490" s="153" t="s">
        <v>733</v>
      </c>
      <c r="P1490" s="153" t="s">
        <v>1703</v>
      </c>
      <c r="Q1490" s="153"/>
      <c r="R1490" s="153" t="s">
        <v>50</v>
      </c>
      <c r="S1490" s="153" t="s">
        <v>733</v>
      </c>
      <c r="T1490" s="153" t="s">
        <v>1704</v>
      </c>
      <c r="U1490" s="142"/>
      <c r="V1490" s="142"/>
      <c r="W1490" s="142"/>
      <c r="X1490" s="97" t="str">
        <f t="shared" si="253"/>
        <v>2022-023 - Dallas Riverfront &amp; Cadiz Brid</v>
      </c>
      <c r="Y1490" s="97" t="str">
        <f>IFERROR(VLOOKUP($D1490,PM!$A:$H,2,FALSE),"")</f>
        <v>Adam H. Goode</v>
      </c>
      <c r="Z1490" s="98">
        <f t="shared" si="254"/>
        <v>45789</v>
      </c>
      <c r="AA1490" s="98" t="str">
        <f t="shared" si="255"/>
        <v>Monday</v>
      </c>
      <c r="AB1490" s="99" t="str">
        <f t="shared" si="256"/>
        <v>05/13/2025 8:09 AM</v>
      </c>
      <c r="AC1490" s="100">
        <f t="shared" si="257"/>
        <v>45790.549108796295</v>
      </c>
      <c r="AD1490" s="100" t="str">
        <f t="shared" si="258"/>
        <v>Approved On Time</v>
      </c>
      <c r="AE1490" s="101">
        <f t="shared" si="259"/>
        <v>8</v>
      </c>
      <c r="AF1490" s="124" t="str">
        <f t="shared" si="260"/>
        <v/>
      </c>
      <c r="AG1490" s="101" t="str">
        <f t="shared" si="261"/>
        <v>9000 100A - PROJECT MANAGER ENGINEER</v>
      </c>
      <c r="AH1490" s="101" t="str">
        <f t="shared" si="262"/>
        <v>210092 - Kody Hurley</v>
      </c>
      <c r="AI1490" s="102" t="str">
        <f t="shared" si="263"/>
        <v/>
      </c>
    </row>
    <row r="1491" spans="1:35" ht="15.75" x14ac:dyDescent="0.25">
      <c r="A1491" s="153">
        <v>603406</v>
      </c>
      <c r="B1491" s="153" t="s">
        <v>1702</v>
      </c>
      <c r="C1491" s="153" t="s">
        <v>733</v>
      </c>
      <c r="D1491" s="153" t="s">
        <v>134</v>
      </c>
      <c r="E1491" s="153" t="s">
        <v>135</v>
      </c>
      <c r="F1491" s="153" t="s">
        <v>53</v>
      </c>
      <c r="G1491" s="153" t="s">
        <v>54</v>
      </c>
      <c r="H1491" s="153" t="s">
        <v>558</v>
      </c>
      <c r="I1491" s="153">
        <v>8</v>
      </c>
      <c r="J1491" s="154">
        <v>45790</v>
      </c>
      <c r="K1491" s="153" t="s">
        <v>91</v>
      </c>
      <c r="L1491" s="153"/>
      <c r="M1491" s="153"/>
      <c r="N1491" s="153"/>
      <c r="O1491" s="153" t="s">
        <v>733</v>
      </c>
      <c r="P1491" s="153" t="s">
        <v>1703</v>
      </c>
      <c r="Q1491" s="153"/>
      <c r="R1491" s="153" t="s">
        <v>50</v>
      </c>
      <c r="S1491" s="153" t="s">
        <v>733</v>
      </c>
      <c r="T1491" s="153" t="s">
        <v>1705</v>
      </c>
      <c r="U1491" s="142"/>
      <c r="V1491" s="142"/>
      <c r="W1491" s="142"/>
      <c r="X1491" s="97" t="str">
        <f t="shared" si="253"/>
        <v>2022-023 - Dallas Riverfront &amp; Cadiz Brid</v>
      </c>
      <c r="Y1491" s="97" t="str">
        <f>IFERROR(VLOOKUP($D1491,PM!$A:$H,2,FALSE),"")</f>
        <v>Adam H. Goode</v>
      </c>
      <c r="Z1491" s="98">
        <f t="shared" si="254"/>
        <v>45790</v>
      </c>
      <c r="AA1491" s="98" t="str">
        <f t="shared" si="255"/>
        <v>Tuesday</v>
      </c>
      <c r="AB1491" s="99" t="str">
        <f t="shared" si="256"/>
        <v>05/13/2025 8:09 AM</v>
      </c>
      <c r="AC1491" s="100">
        <f t="shared" si="257"/>
        <v>45790.549108796295</v>
      </c>
      <c r="AD1491" s="100" t="str">
        <f t="shared" si="258"/>
        <v>Approved On Time</v>
      </c>
      <c r="AE1491" s="101">
        <f t="shared" si="259"/>
        <v>8</v>
      </c>
      <c r="AF1491" s="124" t="str">
        <f t="shared" si="260"/>
        <v/>
      </c>
      <c r="AG1491" s="101" t="str">
        <f t="shared" si="261"/>
        <v>9000 100A - PROJECT MANAGER ENGINEER</v>
      </c>
      <c r="AH1491" s="101" t="str">
        <f t="shared" si="262"/>
        <v>210092 - Kody Hurley</v>
      </c>
      <c r="AI1491" s="102" t="str">
        <f t="shared" si="263"/>
        <v/>
      </c>
    </row>
    <row r="1492" spans="1:35" ht="15.75" x14ac:dyDescent="0.25">
      <c r="A1492" s="153">
        <v>603407</v>
      </c>
      <c r="B1492" s="153" t="s">
        <v>1702</v>
      </c>
      <c r="C1492" s="153" t="s">
        <v>733</v>
      </c>
      <c r="D1492" s="153" t="s">
        <v>134</v>
      </c>
      <c r="E1492" s="153" t="s">
        <v>135</v>
      </c>
      <c r="F1492" s="153" t="s">
        <v>53</v>
      </c>
      <c r="G1492" s="153" t="s">
        <v>54</v>
      </c>
      <c r="H1492" s="153" t="s">
        <v>558</v>
      </c>
      <c r="I1492" s="153">
        <v>8</v>
      </c>
      <c r="J1492" s="154">
        <v>45791</v>
      </c>
      <c r="K1492" s="153" t="s">
        <v>91</v>
      </c>
      <c r="L1492" s="153"/>
      <c r="M1492" s="153"/>
      <c r="N1492" s="153"/>
      <c r="O1492" s="153" t="s">
        <v>733</v>
      </c>
      <c r="P1492" s="153" t="s">
        <v>1703</v>
      </c>
      <c r="Q1492" s="153"/>
      <c r="R1492" s="153" t="s">
        <v>50</v>
      </c>
      <c r="S1492" s="153" t="s">
        <v>733</v>
      </c>
      <c r="T1492" s="153" t="s">
        <v>1706</v>
      </c>
      <c r="U1492" s="142"/>
      <c r="V1492" s="142"/>
      <c r="W1492" s="142"/>
      <c r="X1492" s="97" t="str">
        <f t="shared" si="253"/>
        <v>2022-023 - Dallas Riverfront &amp; Cadiz Brid</v>
      </c>
      <c r="Y1492" s="97" t="str">
        <f>IFERROR(VLOOKUP($D1492,PM!$A:$H,2,FALSE),"")</f>
        <v>Adam H. Goode</v>
      </c>
      <c r="Z1492" s="98">
        <f t="shared" si="254"/>
        <v>45791</v>
      </c>
      <c r="AA1492" s="98" t="str">
        <f t="shared" si="255"/>
        <v>Wednesday</v>
      </c>
      <c r="AB1492" s="99" t="str">
        <f t="shared" si="256"/>
        <v>05/13/2025 8:09 AM</v>
      </c>
      <c r="AC1492" s="100">
        <f t="shared" si="257"/>
        <v>45790.549108796295</v>
      </c>
      <c r="AD1492" s="100" t="str">
        <f t="shared" si="258"/>
        <v>Approved On Time</v>
      </c>
      <c r="AE1492" s="101">
        <f t="shared" si="259"/>
        <v>8</v>
      </c>
      <c r="AF1492" s="124" t="str">
        <f t="shared" si="260"/>
        <v/>
      </c>
      <c r="AG1492" s="101" t="str">
        <f t="shared" si="261"/>
        <v>9000 100A - PROJECT MANAGER ENGINEER</v>
      </c>
      <c r="AH1492" s="101" t="str">
        <f t="shared" si="262"/>
        <v>210092 - Kody Hurley</v>
      </c>
      <c r="AI1492" s="102" t="str">
        <f t="shared" si="263"/>
        <v/>
      </c>
    </row>
    <row r="1493" spans="1:35" ht="15.75" x14ac:dyDescent="0.25">
      <c r="A1493" s="153">
        <v>603408</v>
      </c>
      <c r="B1493" s="153" t="s">
        <v>1702</v>
      </c>
      <c r="C1493" s="153" t="s">
        <v>733</v>
      </c>
      <c r="D1493" s="153" t="s">
        <v>134</v>
      </c>
      <c r="E1493" s="153" t="s">
        <v>135</v>
      </c>
      <c r="F1493" s="153" t="s">
        <v>53</v>
      </c>
      <c r="G1493" s="153" t="s">
        <v>54</v>
      </c>
      <c r="H1493" s="153" t="s">
        <v>558</v>
      </c>
      <c r="I1493" s="153">
        <v>8</v>
      </c>
      <c r="J1493" s="154">
        <v>45792</v>
      </c>
      <c r="K1493" s="153" t="s">
        <v>91</v>
      </c>
      <c r="L1493" s="153"/>
      <c r="M1493" s="153"/>
      <c r="N1493" s="153"/>
      <c r="O1493" s="153" t="s">
        <v>733</v>
      </c>
      <c r="P1493" s="153" t="s">
        <v>1703</v>
      </c>
      <c r="Q1493" s="153"/>
      <c r="R1493" s="153" t="s">
        <v>50</v>
      </c>
      <c r="S1493" s="153" t="s">
        <v>733</v>
      </c>
      <c r="T1493" s="153" t="s">
        <v>1707</v>
      </c>
      <c r="U1493" s="142"/>
      <c r="V1493" s="142"/>
      <c r="W1493" s="142"/>
      <c r="X1493" s="97" t="str">
        <f t="shared" si="253"/>
        <v>2022-023 - Dallas Riverfront &amp; Cadiz Brid</v>
      </c>
      <c r="Y1493" s="97" t="str">
        <f>IFERROR(VLOOKUP($D1493,PM!$A:$H,2,FALSE),"")</f>
        <v>Adam H. Goode</v>
      </c>
      <c r="Z1493" s="98">
        <f t="shared" si="254"/>
        <v>45792</v>
      </c>
      <c r="AA1493" s="98" t="str">
        <f t="shared" si="255"/>
        <v>Thursday</v>
      </c>
      <c r="AB1493" s="99" t="str">
        <f t="shared" si="256"/>
        <v>05/13/2025 8:09 AM</v>
      </c>
      <c r="AC1493" s="100">
        <f t="shared" si="257"/>
        <v>45790.549108796295</v>
      </c>
      <c r="AD1493" s="100" t="str">
        <f t="shared" si="258"/>
        <v>Approved On Time</v>
      </c>
      <c r="AE1493" s="101">
        <f t="shared" si="259"/>
        <v>8</v>
      </c>
      <c r="AF1493" s="124" t="str">
        <f t="shared" si="260"/>
        <v/>
      </c>
      <c r="AG1493" s="101" t="str">
        <f t="shared" si="261"/>
        <v>9000 100A - PROJECT MANAGER ENGINEER</v>
      </c>
      <c r="AH1493" s="101" t="str">
        <f t="shared" si="262"/>
        <v>210092 - Kody Hurley</v>
      </c>
      <c r="AI1493" s="102" t="str">
        <f t="shared" si="263"/>
        <v/>
      </c>
    </row>
    <row r="1494" spans="1:35" ht="15.75" x14ac:dyDescent="0.25">
      <c r="A1494" s="153">
        <v>603409</v>
      </c>
      <c r="B1494" s="153" t="s">
        <v>1702</v>
      </c>
      <c r="C1494" s="153" t="s">
        <v>733</v>
      </c>
      <c r="D1494" s="153" t="s">
        <v>134</v>
      </c>
      <c r="E1494" s="153" t="s">
        <v>135</v>
      </c>
      <c r="F1494" s="153" t="s">
        <v>53</v>
      </c>
      <c r="G1494" s="153" t="s">
        <v>54</v>
      </c>
      <c r="H1494" s="153" t="s">
        <v>558</v>
      </c>
      <c r="I1494" s="153">
        <v>8</v>
      </c>
      <c r="J1494" s="154">
        <v>45793</v>
      </c>
      <c r="K1494" s="153" t="s">
        <v>91</v>
      </c>
      <c r="L1494" s="153"/>
      <c r="M1494" s="153"/>
      <c r="N1494" s="153"/>
      <c r="O1494" s="153" t="s">
        <v>733</v>
      </c>
      <c r="P1494" s="153" t="s">
        <v>1703</v>
      </c>
      <c r="Q1494" s="153"/>
      <c r="R1494" s="153" t="s">
        <v>50</v>
      </c>
      <c r="S1494" s="153" t="s">
        <v>733</v>
      </c>
      <c r="T1494" s="153" t="s">
        <v>1708</v>
      </c>
      <c r="U1494" s="142"/>
      <c r="V1494" s="142"/>
      <c r="W1494" s="142"/>
      <c r="X1494" s="97" t="str">
        <f t="shared" si="253"/>
        <v>2022-023 - Dallas Riverfront &amp; Cadiz Brid</v>
      </c>
      <c r="Y1494" s="97" t="str">
        <f>IFERROR(VLOOKUP($D1494,PM!$A:$H,2,FALSE),"")</f>
        <v>Adam H. Goode</v>
      </c>
      <c r="Z1494" s="98">
        <f t="shared" si="254"/>
        <v>45793</v>
      </c>
      <c r="AA1494" s="98" t="str">
        <f t="shared" si="255"/>
        <v>Friday</v>
      </c>
      <c r="AB1494" s="99" t="str">
        <f t="shared" si="256"/>
        <v>05/13/2025 8:09 AM</v>
      </c>
      <c r="AC1494" s="100">
        <f t="shared" si="257"/>
        <v>45790.549108796295</v>
      </c>
      <c r="AD1494" s="100" t="str">
        <f t="shared" si="258"/>
        <v>Approved On Time</v>
      </c>
      <c r="AE1494" s="101">
        <f t="shared" si="259"/>
        <v>8</v>
      </c>
      <c r="AF1494" s="124" t="str">
        <f t="shared" si="260"/>
        <v/>
      </c>
      <c r="AG1494" s="101" t="str">
        <f t="shared" si="261"/>
        <v>9000 100A - PROJECT MANAGER ENGINEER</v>
      </c>
      <c r="AH1494" s="101" t="str">
        <f t="shared" si="262"/>
        <v>210092 - Kody Hurley</v>
      </c>
      <c r="AI1494" s="102" t="str">
        <f t="shared" si="263"/>
        <v/>
      </c>
    </row>
    <row r="1495" spans="1:35" ht="15.75" x14ac:dyDescent="0.25">
      <c r="A1495" s="153">
        <v>603410</v>
      </c>
      <c r="B1495" s="153" t="s">
        <v>1075</v>
      </c>
      <c r="C1495" s="153" t="s">
        <v>1076</v>
      </c>
      <c r="D1495" s="153" t="s">
        <v>134</v>
      </c>
      <c r="E1495" s="153" t="s">
        <v>135</v>
      </c>
      <c r="F1495" s="153" t="s">
        <v>1699</v>
      </c>
      <c r="G1495" s="153" t="s">
        <v>1200</v>
      </c>
      <c r="H1495" s="153" t="s">
        <v>558</v>
      </c>
      <c r="I1495" s="153">
        <v>2</v>
      </c>
      <c r="J1495" s="154">
        <v>45789</v>
      </c>
      <c r="K1495" s="153" t="s">
        <v>91</v>
      </c>
      <c r="L1495" s="153"/>
      <c r="M1495" s="153" t="s">
        <v>1074</v>
      </c>
      <c r="N1495" s="153" t="s">
        <v>722</v>
      </c>
      <c r="O1495" s="153" t="s">
        <v>733</v>
      </c>
      <c r="P1495" s="153" t="s">
        <v>1700</v>
      </c>
      <c r="Q1495" s="153"/>
      <c r="R1495" s="153" t="s">
        <v>50</v>
      </c>
      <c r="S1495" s="153" t="s">
        <v>733</v>
      </c>
      <c r="T1495" s="153" t="s">
        <v>1709</v>
      </c>
      <c r="U1495" s="142"/>
      <c r="V1495" s="142"/>
      <c r="W1495" s="142"/>
      <c r="X1495" s="97" t="str">
        <f t="shared" si="253"/>
        <v>2022-023 - Dallas Riverfront &amp; Cadiz Brid</v>
      </c>
      <c r="Y1495" s="97" t="str">
        <f>IFERROR(VLOOKUP($D1495,PM!$A:$H,2,FALSE),"")</f>
        <v>Adam H. Goode</v>
      </c>
      <c r="Z1495" s="98">
        <f t="shared" si="254"/>
        <v>45789</v>
      </c>
      <c r="AA1495" s="98" t="str">
        <f t="shared" si="255"/>
        <v>Monday</v>
      </c>
      <c r="AB1495" s="99" t="str">
        <f t="shared" si="256"/>
        <v>05/13/2025 8:12 AM</v>
      </c>
      <c r="AC1495" s="100">
        <f t="shared" si="257"/>
        <v>45790.55064814815</v>
      </c>
      <c r="AD1495" s="100" t="str">
        <f t="shared" si="258"/>
        <v>Approved On Time</v>
      </c>
      <c r="AE1495" s="101">
        <f t="shared" si="259"/>
        <v>2</v>
      </c>
      <c r="AF1495" s="124" t="str">
        <f t="shared" si="260"/>
        <v/>
      </c>
      <c r="AG1495" s="101" t="str">
        <f t="shared" si="261"/>
        <v>100 6154C - Drill Shaft Support-ALL</v>
      </c>
      <c r="AH1495" s="101" t="str">
        <f t="shared" si="262"/>
        <v>240812 - Edwin Romero</v>
      </c>
      <c r="AI1495" s="102" t="str">
        <f t="shared" si="263"/>
        <v>Justin - Grading Crew</v>
      </c>
    </row>
    <row r="1496" spans="1:35" ht="15.75" x14ac:dyDescent="0.25">
      <c r="A1496" s="153">
        <v>603411</v>
      </c>
      <c r="B1496" s="153" t="s">
        <v>780</v>
      </c>
      <c r="C1496" s="153" t="s">
        <v>781</v>
      </c>
      <c r="D1496" s="153" t="s">
        <v>134</v>
      </c>
      <c r="E1496" s="153" t="s">
        <v>135</v>
      </c>
      <c r="F1496" s="153" t="s">
        <v>1699</v>
      </c>
      <c r="G1496" s="153" t="s">
        <v>1200</v>
      </c>
      <c r="H1496" s="153" t="s">
        <v>558</v>
      </c>
      <c r="I1496" s="153">
        <v>1</v>
      </c>
      <c r="J1496" s="154">
        <v>45789</v>
      </c>
      <c r="K1496" s="153" t="s">
        <v>91</v>
      </c>
      <c r="L1496" s="153"/>
      <c r="M1496" s="153" t="s">
        <v>1074</v>
      </c>
      <c r="N1496" s="153" t="s">
        <v>722</v>
      </c>
      <c r="O1496" s="153" t="s">
        <v>733</v>
      </c>
      <c r="P1496" s="153" t="s">
        <v>1700</v>
      </c>
      <c r="Q1496" s="153"/>
      <c r="R1496" s="153" t="s">
        <v>50</v>
      </c>
      <c r="S1496" s="153" t="s">
        <v>733</v>
      </c>
      <c r="T1496" s="153" t="s">
        <v>1710</v>
      </c>
      <c r="U1496" s="142"/>
      <c r="V1496" s="142"/>
      <c r="W1496" s="142"/>
      <c r="X1496" s="97" t="str">
        <f t="shared" si="253"/>
        <v>2022-023 - Dallas Riverfront &amp; Cadiz Brid</v>
      </c>
      <c r="Y1496" s="97" t="str">
        <f>IFERROR(VLOOKUP($D1496,PM!$A:$H,2,FALSE),"")</f>
        <v>Adam H. Goode</v>
      </c>
      <c r="Z1496" s="98">
        <f t="shared" si="254"/>
        <v>45789</v>
      </c>
      <c r="AA1496" s="98" t="str">
        <f t="shared" si="255"/>
        <v>Monday</v>
      </c>
      <c r="AB1496" s="99" t="str">
        <f t="shared" si="256"/>
        <v>05/13/2025 8:12 AM</v>
      </c>
      <c r="AC1496" s="100">
        <f t="shared" si="257"/>
        <v>45790.55091435185</v>
      </c>
      <c r="AD1496" s="100" t="str">
        <f t="shared" si="258"/>
        <v>Approved On Time</v>
      </c>
      <c r="AE1496" s="101">
        <f t="shared" si="259"/>
        <v>1</v>
      </c>
      <c r="AF1496" s="124" t="str">
        <f t="shared" si="260"/>
        <v/>
      </c>
      <c r="AG1496" s="101" t="str">
        <f t="shared" si="261"/>
        <v>100 6154C - Drill Shaft Support-ALL</v>
      </c>
      <c r="AH1496" s="101" t="str">
        <f t="shared" si="262"/>
        <v>240769 - Reynaldo Gutierrez Alejandre</v>
      </c>
      <c r="AI1496" s="102" t="str">
        <f t="shared" si="263"/>
        <v>Justin - Grading Crew</v>
      </c>
    </row>
    <row r="1497" spans="1:35" ht="15.75" x14ac:dyDescent="0.25">
      <c r="A1497" s="153">
        <v>604777</v>
      </c>
      <c r="B1497" s="153" t="s">
        <v>780</v>
      </c>
      <c r="C1497" s="153" t="s">
        <v>781</v>
      </c>
      <c r="D1497" s="153" t="s">
        <v>134</v>
      </c>
      <c r="E1497" s="153" t="s">
        <v>135</v>
      </c>
      <c r="F1497" s="153" t="s">
        <v>1699</v>
      </c>
      <c r="G1497" s="153" t="s">
        <v>1200</v>
      </c>
      <c r="H1497" s="153" t="s">
        <v>558</v>
      </c>
      <c r="I1497" s="153">
        <v>10</v>
      </c>
      <c r="J1497" s="154">
        <v>45792</v>
      </c>
      <c r="K1497" s="153" t="s">
        <v>91</v>
      </c>
      <c r="L1497" s="153"/>
      <c r="M1497" s="153" t="s">
        <v>3404</v>
      </c>
      <c r="N1497" s="153" t="s">
        <v>722</v>
      </c>
      <c r="O1497" s="153" t="s">
        <v>733</v>
      </c>
      <c r="P1497" s="153" t="s">
        <v>3405</v>
      </c>
      <c r="Q1497" s="153"/>
      <c r="R1497" s="153" t="s">
        <v>50</v>
      </c>
      <c r="S1497" s="153" t="s">
        <v>733</v>
      </c>
      <c r="T1497" s="153" t="s">
        <v>3406</v>
      </c>
      <c r="U1497" s="142"/>
      <c r="V1497" s="142"/>
      <c r="W1497" s="142"/>
      <c r="X1497" s="97" t="str">
        <f t="shared" si="253"/>
        <v>2022-023 - Dallas Riverfront &amp; Cadiz Brid</v>
      </c>
      <c r="Y1497" s="97" t="str">
        <f>IFERROR(VLOOKUP($D1497,PM!$A:$H,2,FALSE),"")</f>
        <v>Adam H. Goode</v>
      </c>
      <c r="Z1497" s="98">
        <f t="shared" si="254"/>
        <v>45792</v>
      </c>
      <c r="AA1497" s="98" t="str">
        <f t="shared" si="255"/>
        <v>Thursday</v>
      </c>
      <c r="AB1497" s="99" t="str">
        <f t="shared" si="256"/>
        <v>05/16/2025 8:25 AM</v>
      </c>
      <c r="AC1497" s="100">
        <f t="shared" si="257"/>
        <v>45793.559664351851</v>
      </c>
      <c r="AD1497" s="100" t="str">
        <f t="shared" si="258"/>
        <v>Approved On Time</v>
      </c>
      <c r="AE1497" s="101">
        <f t="shared" si="259"/>
        <v>10</v>
      </c>
      <c r="AF1497" s="124" t="str">
        <f t="shared" si="260"/>
        <v/>
      </c>
      <c r="AG1497" s="101" t="str">
        <f t="shared" si="261"/>
        <v>100 6154C - Drill Shaft Support-ALL</v>
      </c>
      <c r="AH1497" s="101" t="str">
        <f t="shared" si="262"/>
        <v>240769 - Reynaldo Gutierrez Alejandre</v>
      </c>
      <c r="AI1497" s="102" t="str">
        <f t="shared" si="263"/>
        <v>Drilled Shaft Support Crew - Riverfront</v>
      </c>
    </row>
    <row r="1498" spans="1:35" ht="15.75" x14ac:dyDescent="0.25">
      <c r="A1498" s="153">
        <v>602615</v>
      </c>
      <c r="B1498" s="153" t="s">
        <v>1204</v>
      </c>
      <c r="C1498" s="153" t="s">
        <v>133</v>
      </c>
      <c r="D1498" s="153" t="s">
        <v>134</v>
      </c>
      <c r="E1498" s="153" t="s">
        <v>135</v>
      </c>
      <c r="F1498" s="153" t="s">
        <v>53</v>
      </c>
      <c r="G1498" s="153" t="s">
        <v>54</v>
      </c>
      <c r="H1498" s="153" t="s">
        <v>558</v>
      </c>
      <c r="I1498" s="153">
        <v>8</v>
      </c>
      <c r="J1498" s="154">
        <v>45789</v>
      </c>
      <c r="K1498" s="153" t="s">
        <v>91</v>
      </c>
      <c r="L1498" s="153"/>
      <c r="M1498" s="153"/>
      <c r="N1498" s="153"/>
      <c r="O1498" s="153" t="s">
        <v>133</v>
      </c>
      <c r="P1498" s="153" t="s">
        <v>1205</v>
      </c>
      <c r="Q1498" s="153"/>
      <c r="R1498" s="153" t="s">
        <v>50</v>
      </c>
      <c r="S1498" s="153" t="s">
        <v>733</v>
      </c>
      <c r="T1498" s="153" t="s">
        <v>1694</v>
      </c>
      <c r="U1498" s="142"/>
      <c r="V1498" s="142"/>
      <c r="W1498" s="142"/>
      <c r="X1498" s="97" t="str">
        <f t="shared" si="253"/>
        <v>2022-023 - Dallas Riverfront &amp; Cadiz Brid</v>
      </c>
      <c r="Y1498" s="97" t="str">
        <f>IFERROR(VLOOKUP($D1498,PM!$A:$H,2,FALSE),"")</f>
        <v>Adam H. Goode</v>
      </c>
      <c r="Z1498" s="98">
        <f t="shared" si="254"/>
        <v>45789</v>
      </c>
      <c r="AA1498" s="98" t="str">
        <f t="shared" si="255"/>
        <v>Monday</v>
      </c>
      <c r="AB1498" s="99" t="str">
        <f t="shared" si="256"/>
        <v>05/12/2025 6:55 AM</v>
      </c>
      <c r="AC1498" s="100">
        <f t="shared" si="257"/>
        <v>45790.549155092594</v>
      </c>
      <c r="AD1498" s="100" t="str">
        <f t="shared" si="258"/>
        <v>Approved On Time</v>
      </c>
      <c r="AE1498" s="101">
        <f t="shared" si="259"/>
        <v>8</v>
      </c>
      <c r="AF1498" s="124" t="str">
        <f t="shared" si="260"/>
        <v/>
      </c>
      <c r="AG1498" s="101" t="str">
        <f t="shared" si="261"/>
        <v>9000 100A - PROJECT MANAGER ENGINEER</v>
      </c>
      <c r="AH1498" s="101" t="str">
        <f t="shared" si="262"/>
        <v>210051 - Martin Escobedo Jr</v>
      </c>
      <c r="AI1498" s="102" t="str">
        <f t="shared" si="263"/>
        <v/>
      </c>
    </row>
    <row r="1499" spans="1:35" ht="15.75" x14ac:dyDescent="0.25">
      <c r="A1499" s="153">
        <v>602616</v>
      </c>
      <c r="B1499" s="153" t="s">
        <v>1204</v>
      </c>
      <c r="C1499" s="153" t="s">
        <v>133</v>
      </c>
      <c r="D1499" s="153" t="s">
        <v>134</v>
      </c>
      <c r="E1499" s="153" t="s">
        <v>135</v>
      </c>
      <c r="F1499" s="153" t="s">
        <v>53</v>
      </c>
      <c r="G1499" s="153" t="s">
        <v>54</v>
      </c>
      <c r="H1499" s="153" t="s">
        <v>558</v>
      </c>
      <c r="I1499" s="153">
        <v>8</v>
      </c>
      <c r="J1499" s="154">
        <v>45790</v>
      </c>
      <c r="K1499" s="153" t="s">
        <v>91</v>
      </c>
      <c r="L1499" s="153"/>
      <c r="M1499" s="153"/>
      <c r="N1499" s="153"/>
      <c r="O1499" s="153" t="s">
        <v>133</v>
      </c>
      <c r="P1499" s="153" t="s">
        <v>1205</v>
      </c>
      <c r="Q1499" s="153"/>
      <c r="R1499" s="153" t="s">
        <v>50</v>
      </c>
      <c r="S1499" s="153" t="s">
        <v>733</v>
      </c>
      <c r="T1499" s="153" t="s">
        <v>1695</v>
      </c>
      <c r="U1499" s="142"/>
      <c r="V1499" s="142"/>
      <c r="W1499" s="142"/>
      <c r="X1499" s="97" t="str">
        <f t="shared" si="253"/>
        <v>2022-023 - Dallas Riverfront &amp; Cadiz Brid</v>
      </c>
      <c r="Y1499" s="97" t="str">
        <f>IFERROR(VLOOKUP($D1499,PM!$A:$H,2,FALSE),"")</f>
        <v>Adam H. Goode</v>
      </c>
      <c r="Z1499" s="98">
        <f t="shared" si="254"/>
        <v>45790</v>
      </c>
      <c r="AA1499" s="98" t="str">
        <f t="shared" si="255"/>
        <v>Tuesday</v>
      </c>
      <c r="AB1499" s="99" t="str">
        <f t="shared" si="256"/>
        <v>05/12/2025 6:55 AM</v>
      </c>
      <c r="AC1499" s="100">
        <f t="shared" si="257"/>
        <v>45790.549155092594</v>
      </c>
      <c r="AD1499" s="100" t="str">
        <f t="shared" si="258"/>
        <v>Approved On Time</v>
      </c>
      <c r="AE1499" s="101">
        <f t="shared" si="259"/>
        <v>8</v>
      </c>
      <c r="AF1499" s="124" t="str">
        <f t="shared" si="260"/>
        <v/>
      </c>
      <c r="AG1499" s="101" t="str">
        <f t="shared" si="261"/>
        <v>9000 100A - PROJECT MANAGER ENGINEER</v>
      </c>
      <c r="AH1499" s="101" t="str">
        <f t="shared" si="262"/>
        <v>210051 - Martin Escobedo Jr</v>
      </c>
      <c r="AI1499" s="102" t="str">
        <f t="shared" si="263"/>
        <v/>
      </c>
    </row>
    <row r="1500" spans="1:35" ht="15.75" x14ac:dyDescent="0.25">
      <c r="A1500" s="153">
        <v>602617</v>
      </c>
      <c r="B1500" s="153" t="s">
        <v>1204</v>
      </c>
      <c r="C1500" s="153" t="s">
        <v>133</v>
      </c>
      <c r="D1500" s="153" t="s">
        <v>134</v>
      </c>
      <c r="E1500" s="153" t="s">
        <v>135</v>
      </c>
      <c r="F1500" s="153" t="s">
        <v>53</v>
      </c>
      <c r="G1500" s="153" t="s">
        <v>54</v>
      </c>
      <c r="H1500" s="153" t="s">
        <v>558</v>
      </c>
      <c r="I1500" s="153">
        <v>8</v>
      </c>
      <c r="J1500" s="154">
        <v>45791</v>
      </c>
      <c r="K1500" s="153" t="s">
        <v>91</v>
      </c>
      <c r="L1500" s="153"/>
      <c r="M1500" s="153"/>
      <c r="N1500" s="153"/>
      <c r="O1500" s="153" t="s">
        <v>133</v>
      </c>
      <c r="P1500" s="153" t="s">
        <v>1205</v>
      </c>
      <c r="Q1500" s="153"/>
      <c r="R1500" s="153" t="s">
        <v>50</v>
      </c>
      <c r="S1500" s="153" t="s">
        <v>733</v>
      </c>
      <c r="T1500" s="153" t="s">
        <v>1696</v>
      </c>
      <c r="U1500" s="142"/>
      <c r="V1500" s="142"/>
      <c r="W1500" s="142"/>
      <c r="X1500" s="97" t="str">
        <f t="shared" si="253"/>
        <v>2022-023 - Dallas Riverfront &amp; Cadiz Brid</v>
      </c>
      <c r="Y1500" s="97" t="str">
        <f>IFERROR(VLOOKUP($D1500,PM!$A:$H,2,FALSE),"")</f>
        <v>Adam H. Goode</v>
      </c>
      <c r="Z1500" s="98">
        <f t="shared" si="254"/>
        <v>45791</v>
      </c>
      <c r="AA1500" s="98" t="str">
        <f t="shared" si="255"/>
        <v>Wednesday</v>
      </c>
      <c r="AB1500" s="99" t="str">
        <f t="shared" si="256"/>
        <v>05/12/2025 6:55 AM</v>
      </c>
      <c r="AC1500" s="100">
        <f t="shared" si="257"/>
        <v>45790.549155092594</v>
      </c>
      <c r="AD1500" s="100" t="str">
        <f t="shared" si="258"/>
        <v>Approved On Time</v>
      </c>
      <c r="AE1500" s="101">
        <f t="shared" si="259"/>
        <v>8</v>
      </c>
      <c r="AF1500" s="124" t="str">
        <f t="shared" si="260"/>
        <v/>
      </c>
      <c r="AG1500" s="101" t="str">
        <f t="shared" si="261"/>
        <v>9000 100A - PROJECT MANAGER ENGINEER</v>
      </c>
      <c r="AH1500" s="101" t="str">
        <f t="shared" si="262"/>
        <v>210051 - Martin Escobedo Jr</v>
      </c>
      <c r="AI1500" s="102" t="str">
        <f t="shared" si="263"/>
        <v/>
      </c>
    </row>
    <row r="1501" spans="1:35" ht="15.75" x14ac:dyDescent="0.25">
      <c r="A1501" s="153">
        <v>602618</v>
      </c>
      <c r="B1501" s="153" t="s">
        <v>1204</v>
      </c>
      <c r="C1501" s="153" t="s">
        <v>133</v>
      </c>
      <c r="D1501" s="153" t="s">
        <v>134</v>
      </c>
      <c r="E1501" s="153" t="s">
        <v>135</v>
      </c>
      <c r="F1501" s="153" t="s">
        <v>53</v>
      </c>
      <c r="G1501" s="153" t="s">
        <v>54</v>
      </c>
      <c r="H1501" s="153" t="s">
        <v>558</v>
      </c>
      <c r="I1501" s="153">
        <v>8</v>
      </c>
      <c r="J1501" s="154">
        <v>45792</v>
      </c>
      <c r="K1501" s="153" t="s">
        <v>91</v>
      </c>
      <c r="L1501" s="153"/>
      <c r="M1501" s="153"/>
      <c r="N1501" s="153"/>
      <c r="O1501" s="153" t="s">
        <v>133</v>
      </c>
      <c r="P1501" s="153" t="s">
        <v>1205</v>
      </c>
      <c r="Q1501" s="153"/>
      <c r="R1501" s="153" t="s">
        <v>50</v>
      </c>
      <c r="S1501" s="153" t="s">
        <v>733</v>
      </c>
      <c r="T1501" s="153" t="s">
        <v>1697</v>
      </c>
      <c r="U1501" s="142"/>
      <c r="V1501" s="142"/>
      <c r="W1501" s="142"/>
      <c r="X1501" s="97" t="str">
        <f t="shared" si="253"/>
        <v>2022-023 - Dallas Riverfront &amp; Cadiz Brid</v>
      </c>
      <c r="Y1501" s="97" t="str">
        <f>IFERROR(VLOOKUP($D1501,PM!$A:$H,2,FALSE),"")</f>
        <v>Adam H. Goode</v>
      </c>
      <c r="Z1501" s="98">
        <f t="shared" si="254"/>
        <v>45792</v>
      </c>
      <c r="AA1501" s="98" t="str">
        <f t="shared" si="255"/>
        <v>Thursday</v>
      </c>
      <c r="AB1501" s="99" t="str">
        <f t="shared" si="256"/>
        <v>05/12/2025 6:55 AM</v>
      </c>
      <c r="AC1501" s="100">
        <f t="shared" si="257"/>
        <v>45790.549155092594</v>
      </c>
      <c r="AD1501" s="100" t="str">
        <f t="shared" si="258"/>
        <v>Approved On Time</v>
      </c>
      <c r="AE1501" s="101">
        <f t="shared" si="259"/>
        <v>8</v>
      </c>
      <c r="AF1501" s="124" t="str">
        <f t="shared" si="260"/>
        <v/>
      </c>
      <c r="AG1501" s="101" t="str">
        <f t="shared" si="261"/>
        <v>9000 100A - PROJECT MANAGER ENGINEER</v>
      </c>
      <c r="AH1501" s="101" t="str">
        <f t="shared" si="262"/>
        <v>210051 - Martin Escobedo Jr</v>
      </c>
      <c r="AI1501" s="102" t="str">
        <f t="shared" si="263"/>
        <v/>
      </c>
    </row>
    <row r="1502" spans="1:35" ht="15.75" x14ac:dyDescent="0.25">
      <c r="A1502" s="153">
        <v>602619</v>
      </c>
      <c r="B1502" s="153" t="s">
        <v>1204</v>
      </c>
      <c r="C1502" s="153" t="s">
        <v>133</v>
      </c>
      <c r="D1502" s="153" t="s">
        <v>134</v>
      </c>
      <c r="E1502" s="153" t="s">
        <v>135</v>
      </c>
      <c r="F1502" s="153" t="s">
        <v>53</v>
      </c>
      <c r="G1502" s="153" t="s">
        <v>54</v>
      </c>
      <c r="H1502" s="153" t="s">
        <v>558</v>
      </c>
      <c r="I1502" s="153">
        <v>8</v>
      </c>
      <c r="J1502" s="154">
        <v>45793</v>
      </c>
      <c r="K1502" s="153" t="s">
        <v>91</v>
      </c>
      <c r="L1502" s="153"/>
      <c r="M1502" s="153"/>
      <c r="N1502" s="153"/>
      <c r="O1502" s="153" t="s">
        <v>133</v>
      </c>
      <c r="P1502" s="153" t="s">
        <v>1205</v>
      </c>
      <c r="Q1502" s="153"/>
      <c r="R1502" s="153" t="s">
        <v>50</v>
      </c>
      <c r="S1502" s="153" t="s">
        <v>733</v>
      </c>
      <c r="T1502" s="153" t="s">
        <v>1698</v>
      </c>
      <c r="U1502" s="142"/>
      <c r="V1502" s="142"/>
      <c r="W1502" s="142"/>
      <c r="X1502" s="97" t="str">
        <f t="shared" si="253"/>
        <v>2022-023 - Dallas Riverfront &amp; Cadiz Brid</v>
      </c>
      <c r="Y1502" s="97" t="str">
        <f>IFERROR(VLOOKUP($D1502,PM!$A:$H,2,FALSE),"")</f>
        <v>Adam H. Goode</v>
      </c>
      <c r="Z1502" s="98">
        <f t="shared" si="254"/>
        <v>45793</v>
      </c>
      <c r="AA1502" s="98" t="str">
        <f t="shared" si="255"/>
        <v>Friday</v>
      </c>
      <c r="AB1502" s="99" t="str">
        <f t="shared" si="256"/>
        <v>05/12/2025 6:55 AM</v>
      </c>
      <c r="AC1502" s="100">
        <f t="shared" si="257"/>
        <v>45790.549155092594</v>
      </c>
      <c r="AD1502" s="100" t="str">
        <f t="shared" si="258"/>
        <v>Approved On Time</v>
      </c>
      <c r="AE1502" s="101">
        <f t="shared" si="259"/>
        <v>8</v>
      </c>
      <c r="AF1502" s="124" t="str">
        <f t="shared" si="260"/>
        <v/>
      </c>
      <c r="AG1502" s="101" t="str">
        <f t="shared" si="261"/>
        <v>9000 100A - PROJECT MANAGER ENGINEER</v>
      </c>
      <c r="AH1502" s="101" t="str">
        <f t="shared" si="262"/>
        <v>210051 - Martin Escobedo Jr</v>
      </c>
      <c r="AI1502" s="102" t="str">
        <f t="shared" si="263"/>
        <v/>
      </c>
    </row>
    <row r="1503" spans="1:35" ht="15.75" x14ac:dyDescent="0.25">
      <c r="A1503" s="153">
        <v>604117</v>
      </c>
      <c r="B1503" s="153" t="s">
        <v>977</v>
      </c>
      <c r="C1503" s="153" t="s">
        <v>978</v>
      </c>
      <c r="D1503" s="153" t="s">
        <v>134</v>
      </c>
      <c r="E1503" s="153" t="s">
        <v>135</v>
      </c>
      <c r="F1503" s="153" t="s">
        <v>2577</v>
      </c>
      <c r="G1503" s="153" t="s">
        <v>2578</v>
      </c>
      <c r="H1503" s="153" t="s">
        <v>558</v>
      </c>
      <c r="I1503" s="153">
        <v>3</v>
      </c>
      <c r="J1503" s="154">
        <v>45791</v>
      </c>
      <c r="K1503" s="153" t="s">
        <v>91</v>
      </c>
      <c r="L1503" s="153"/>
      <c r="M1503" s="153" t="s">
        <v>128</v>
      </c>
      <c r="N1503" s="153" t="s">
        <v>64</v>
      </c>
      <c r="O1503" s="153" t="s">
        <v>129</v>
      </c>
      <c r="P1503" s="153" t="s">
        <v>2582</v>
      </c>
      <c r="Q1503" s="153"/>
      <c r="R1503" s="153" t="s">
        <v>50</v>
      </c>
      <c r="S1503" s="153" t="s">
        <v>733</v>
      </c>
      <c r="T1503" s="153" t="s">
        <v>2953</v>
      </c>
      <c r="U1503" s="142"/>
      <c r="V1503" s="142"/>
      <c r="W1503" s="142"/>
      <c r="X1503" s="97" t="str">
        <f t="shared" si="253"/>
        <v>2022-023 - Dallas Riverfront &amp; Cadiz Brid</v>
      </c>
      <c r="Y1503" s="97" t="str">
        <f>IFERROR(VLOOKUP($D1503,PM!$A:$H,2,FALSE),"")</f>
        <v>Adam H. Goode</v>
      </c>
      <c r="Z1503" s="98">
        <f t="shared" si="254"/>
        <v>45791</v>
      </c>
      <c r="AA1503" s="98" t="str">
        <f t="shared" si="255"/>
        <v>Wednesday</v>
      </c>
      <c r="AB1503" s="99" t="str">
        <f t="shared" si="256"/>
        <v>05/15/2025 1:38 AM</v>
      </c>
      <c r="AC1503" s="100">
        <f t="shared" si="257"/>
        <v>45792.531527777777</v>
      </c>
      <c r="AD1503" s="100" t="str">
        <f t="shared" si="258"/>
        <v>Approved On Time</v>
      </c>
      <c r="AE1503" s="101">
        <f t="shared" si="259"/>
        <v>3</v>
      </c>
      <c r="AF1503" s="124" t="str">
        <f t="shared" si="260"/>
        <v/>
      </c>
      <c r="AG1503" s="101" t="str">
        <f t="shared" si="261"/>
        <v>100 6050B - Maintenance of Traffic Control</v>
      </c>
      <c r="AH1503" s="101" t="str">
        <f t="shared" si="262"/>
        <v>240821 - Jose R. Jaquez Rodriguez</v>
      </c>
      <c r="AI1503" s="102" t="str">
        <f t="shared" si="263"/>
        <v>Roberto Lumbreras's Crew</v>
      </c>
    </row>
    <row r="1504" spans="1:35" ht="15.75" x14ac:dyDescent="0.25">
      <c r="A1504" s="153">
        <v>604116</v>
      </c>
      <c r="B1504" s="153" t="s">
        <v>812</v>
      </c>
      <c r="C1504" s="153" t="s">
        <v>813</v>
      </c>
      <c r="D1504" s="153" t="s">
        <v>134</v>
      </c>
      <c r="E1504" s="153" t="s">
        <v>135</v>
      </c>
      <c r="F1504" s="153" t="s">
        <v>2577</v>
      </c>
      <c r="G1504" s="153" t="s">
        <v>2578</v>
      </c>
      <c r="H1504" s="153" t="s">
        <v>558</v>
      </c>
      <c r="I1504" s="153">
        <v>2.5</v>
      </c>
      <c r="J1504" s="154">
        <v>45791</v>
      </c>
      <c r="K1504" s="153" t="s">
        <v>91</v>
      </c>
      <c r="L1504" s="153"/>
      <c r="M1504" s="153" t="s">
        <v>128</v>
      </c>
      <c r="N1504" s="153" t="s">
        <v>64</v>
      </c>
      <c r="O1504" s="153" t="s">
        <v>129</v>
      </c>
      <c r="P1504" s="153" t="s">
        <v>2584</v>
      </c>
      <c r="Q1504" s="153"/>
      <c r="R1504" s="153" t="s">
        <v>50</v>
      </c>
      <c r="S1504" s="153" t="s">
        <v>733</v>
      </c>
      <c r="T1504" s="153" t="s">
        <v>2954</v>
      </c>
      <c r="U1504" s="142"/>
      <c r="V1504" s="142"/>
      <c r="W1504" s="142"/>
      <c r="X1504" s="97" t="str">
        <f t="shared" si="253"/>
        <v>2022-023 - Dallas Riverfront &amp; Cadiz Brid</v>
      </c>
      <c r="Y1504" s="97" t="str">
        <f>IFERROR(VLOOKUP($D1504,PM!$A:$H,2,FALSE),"")</f>
        <v>Adam H. Goode</v>
      </c>
      <c r="Z1504" s="98">
        <f t="shared" si="254"/>
        <v>45791</v>
      </c>
      <c r="AA1504" s="98" t="str">
        <f t="shared" si="255"/>
        <v>Wednesday</v>
      </c>
      <c r="AB1504" s="99" t="str">
        <f t="shared" si="256"/>
        <v>05/15/2025 1:36 AM</v>
      </c>
      <c r="AC1504" s="100">
        <f t="shared" si="257"/>
        <v>45792.531435185185</v>
      </c>
      <c r="AD1504" s="100" t="str">
        <f t="shared" si="258"/>
        <v>Approved On Time</v>
      </c>
      <c r="AE1504" s="101">
        <f t="shared" si="259"/>
        <v>2.5</v>
      </c>
      <c r="AF1504" s="124" t="str">
        <f t="shared" si="260"/>
        <v/>
      </c>
      <c r="AG1504" s="101" t="str">
        <f t="shared" si="261"/>
        <v>100 6050B - Maintenance of Traffic Control</v>
      </c>
      <c r="AH1504" s="101" t="str">
        <f t="shared" si="262"/>
        <v>240612 - Anthony I. Ibe</v>
      </c>
      <c r="AI1504" s="102" t="str">
        <f t="shared" si="263"/>
        <v>Roberto Lumbreras's Crew</v>
      </c>
    </row>
    <row r="1505" spans="1:35" ht="15.75" x14ac:dyDescent="0.25">
      <c r="A1505" s="153">
        <v>604121</v>
      </c>
      <c r="B1505" s="153" t="s">
        <v>1952</v>
      </c>
      <c r="C1505" s="153" t="s">
        <v>1953</v>
      </c>
      <c r="D1505" s="153" t="s">
        <v>134</v>
      </c>
      <c r="E1505" s="153" t="s">
        <v>135</v>
      </c>
      <c r="F1505" s="153" t="s">
        <v>2577</v>
      </c>
      <c r="G1505" s="153" t="s">
        <v>2578</v>
      </c>
      <c r="H1505" s="153" t="s">
        <v>558</v>
      </c>
      <c r="I1505" s="153">
        <v>3</v>
      </c>
      <c r="J1505" s="154">
        <v>45791</v>
      </c>
      <c r="K1505" s="153" t="s">
        <v>91</v>
      </c>
      <c r="L1505" s="153"/>
      <c r="M1505" s="153" t="s">
        <v>128</v>
      </c>
      <c r="N1505" s="153" t="s">
        <v>64</v>
      </c>
      <c r="O1505" s="153" t="s">
        <v>129</v>
      </c>
      <c r="P1505" s="153" t="s">
        <v>2579</v>
      </c>
      <c r="Q1505" s="153"/>
      <c r="R1505" s="153" t="s">
        <v>50</v>
      </c>
      <c r="S1505" s="153" t="s">
        <v>733</v>
      </c>
      <c r="T1505" s="153" t="s">
        <v>2952</v>
      </c>
      <c r="U1505" s="142"/>
      <c r="V1505" s="142"/>
      <c r="W1505" s="142"/>
      <c r="X1505" s="97" t="str">
        <f t="shared" si="253"/>
        <v>2022-023 - Dallas Riverfront &amp; Cadiz Brid</v>
      </c>
      <c r="Y1505" s="97" t="str">
        <f>IFERROR(VLOOKUP($D1505,PM!$A:$H,2,FALSE),"")</f>
        <v>Adam H. Goode</v>
      </c>
      <c r="Z1505" s="98">
        <f t="shared" si="254"/>
        <v>45791</v>
      </c>
      <c r="AA1505" s="98" t="str">
        <f t="shared" si="255"/>
        <v>Wednesday</v>
      </c>
      <c r="AB1505" s="99" t="str">
        <f t="shared" si="256"/>
        <v>05/15/2025 1:45 AM</v>
      </c>
      <c r="AC1505" s="100">
        <f t="shared" si="257"/>
        <v>45792.531377314815</v>
      </c>
      <c r="AD1505" s="100" t="str">
        <f t="shared" si="258"/>
        <v>Approved On Time</v>
      </c>
      <c r="AE1505" s="101">
        <f t="shared" si="259"/>
        <v>3</v>
      </c>
      <c r="AF1505" s="124" t="str">
        <f t="shared" si="260"/>
        <v/>
      </c>
      <c r="AG1505" s="101" t="str">
        <f t="shared" si="261"/>
        <v>100 6050B - Maintenance of Traffic Control</v>
      </c>
      <c r="AH1505" s="101" t="str">
        <f t="shared" si="262"/>
        <v>240263 - Ernest S. Lemon Jr</v>
      </c>
      <c r="AI1505" s="102" t="str">
        <f t="shared" si="263"/>
        <v>Roberto Lumbreras's Crew</v>
      </c>
    </row>
    <row r="1506" spans="1:35" ht="15.75" x14ac:dyDescent="0.25">
      <c r="A1506" s="153">
        <v>604045</v>
      </c>
      <c r="B1506" s="153" t="s">
        <v>1024</v>
      </c>
      <c r="C1506" s="153" t="s">
        <v>1025</v>
      </c>
      <c r="D1506" s="153" t="s">
        <v>134</v>
      </c>
      <c r="E1506" s="153" t="s">
        <v>135</v>
      </c>
      <c r="F1506" s="153" t="s">
        <v>1162</v>
      </c>
      <c r="G1506" s="153" t="s">
        <v>1163</v>
      </c>
      <c r="H1506" s="153" t="s">
        <v>782</v>
      </c>
      <c r="I1506" s="153">
        <v>3</v>
      </c>
      <c r="J1506" s="154">
        <v>45791</v>
      </c>
      <c r="K1506" s="153" t="s">
        <v>91</v>
      </c>
      <c r="L1506" s="153"/>
      <c r="M1506" s="153"/>
      <c r="N1506" s="153"/>
      <c r="O1506" s="153" t="s">
        <v>1025</v>
      </c>
      <c r="P1506" s="153" t="s">
        <v>2569</v>
      </c>
      <c r="Q1506" s="153"/>
      <c r="R1506" s="153" t="s">
        <v>50</v>
      </c>
      <c r="S1506" s="153" t="s">
        <v>733</v>
      </c>
      <c r="T1506" s="153" t="s">
        <v>2956</v>
      </c>
      <c r="U1506" s="142"/>
      <c r="V1506" s="142"/>
      <c r="W1506" s="142"/>
      <c r="X1506" s="97" t="str">
        <f t="shared" si="253"/>
        <v>2022-023 - Dallas Riverfront &amp; Cadiz Brid</v>
      </c>
      <c r="Y1506" s="97" t="str">
        <f>IFERROR(VLOOKUP($D1506,PM!$A:$H,2,FALSE),"")</f>
        <v>Adam H. Goode</v>
      </c>
      <c r="Z1506" s="98">
        <f t="shared" si="254"/>
        <v>45791</v>
      </c>
      <c r="AA1506" s="98" t="str">
        <f t="shared" si="255"/>
        <v>Wednesday</v>
      </c>
      <c r="AB1506" s="99" t="str">
        <f t="shared" si="256"/>
        <v>05/14/2025 7:53 PM</v>
      </c>
      <c r="AC1506" s="100">
        <f t="shared" si="257"/>
        <v>45792.531759259262</v>
      </c>
      <c r="AD1506" s="100" t="str">
        <f t="shared" si="258"/>
        <v>Approved On Time</v>
      </c>
      <c r="AE1506" s="101">
        <f t="shared" si="259"/>
        <v>3</v>
      </c>
      <c r="AF1506" s="124" t="str">
        <f t="shared" si="260"/>
        <v/>
      </c>
      <c r="AG1506" s="101" t="str">
        <f t="shared" si="261"/>
        <v>100 6002B - Survey and Layout</v>
      </c>
      <c r="AH1506" s="101" t="str">
        <f t="shared" si="262"/>
        <v>240807 - Robert S. Neff</v>
      </c>
      <c r="AI1506" s="102" t="str">
        <f t="shared" si="263"/>
        <v/>
      </c>
    </row>
    <row r="1507" spans="1:35" ht="15.75" x14ac:dyDescent="0.25">
      <c r="A1507" s="153">
        <v>603090</v>
      </c>
      <c r="B1507" s="153" t="s">
        <v>1024</v>
      </c>
      <c r="C1507" s="153" t="s">
        <v>1025</v>
      </c>
      <c r="D1507" s="153" t="s">
        <v>134</v>
      </c>
      <c r="E1507" s="153" t="s">
        <v>135</v>
      </c>
      <c r="F1507" s="153" t="s">
        <v>1162</v>
      </c>
      <c r="G1507" s="153" t="s">
        <v>1163</v>
      </c>
      <c r="H1507" s="153" t="s">
        <v>782</v>
      </c>
      <c r="I1507" s="153">
        <v>4</v>
      </c>
      <c r="J1507" s="154">
        <v>45789</v>
      </c>
      <c r="K1507" s="153" t="s">
        <v>91</v>
      </c>
      <c r="L1507" s="153"/>
      <c r="M1507" s="153"/>
      <c r="N1507" s="153"/>
      <c r="O1507" s="153" t="s">
        <v>1025</v>
      </c>
      <c r="P1507" s="153" t="s">
        <v>1250</v>
      </c>
      <c r="Q1507" s="153"/>
      <c r="R1507" s="153" t="s">
        <v>50</v>
      </c>
      <c r="S1507" s="153" t="s">
        <v>733</v>
      </c>
      <c r="T1507" s="153" t="s">
        <v>1711</v>
      </c>
      <c r="U1507" s="142"/>
      <c r="V1507" s="142"/>
      <c r="W1507" s="142"/>
      <c r="X1507" s="97" t="str">
        <f t="shared" si="253"/>
        <v>2022-023 - Dallas Riverfront &amp; Cadiz Brid</v>
      </c>
      <c r="Y1507" s="97" t="str">
        <f>IFERROR(VLOOKUP($D1507,PM!$A:$H,2,FALSE),"")</f>
        <v>Adam H. Goode</v>
      </c>
      <c r="Z1507" s="98">
        <f t="shared" si="254"/>
        <v>45789</v>
      </c>
      <c r="AA1507" s="98" t="str">
        <f t="shared" si="255"/>
        <v>Monday</v>
      </c>
      <c r="AB1507" s="99" t="str">
        <f t="shared" si="256"/>
        <v>05/12/2025 7:01 PM</v>
      </c>
      <c r="AC1507" s="100">
        <f t="shared" si="257"/>
        <v>45790.549212962964</v>
      </c>
      <c r="AD1507" s="100" t="str">
        <f t="shared" si="258"/>
        <v>Approved On Time</v>
      </c>
      <c r="AE1507" s="101">
        <f t="shared" si="259"/>
        <v>4</v>
      </c>
      <c r="AF1507" s="124" t="str">
        <f t="shared" si="260"/>
        <v/>
      </c>
      <c r="AG1507" s="101" t="str">
        <f t="shared" si="261"/>
        <v>100 6002B - Survey and Layout</v>
      </c>
      <c r="AH1507" s="101" t="str">
        <f t="shared" si="262"/>
        <v>240807 - Robert S. Neff</v>
      </c>
      <c r="AI1507" s="102" t="str">
        <f t="shared" si="263"/>
        <v/>
      </c>
    </row>
    <row r="1508" spans="1:35" ht="15.75" x14ac:dyDescent="0.25">
      <c r="A1508" s="153">
        <v>602650</v>
      </c>
      <c r="B1508" s="153" t="s">
        <v>1072</v>
      </c>
      <c r="C1508" s="153" t="s">
        <v>1073</v>
      </c>
      <c r="D1508" s="153" t="s">
        <v>134</v>
      </c>
      <c r="E1508" s="153" t="s">
        <v>135</v>
      </c>
      <c r="F1508" s="153" t="s">
        <v>1198</v>
      </c>
      <c r="G1508" s="153" t="s">
        <v>1199</v>
      </c>
      <c r="H1508" s="153" t="s">
        <v>558</v>
      </c>
      <c r="I1508" s="153">
        <v>9</v>
      </c>
      <c r="J1508" s="154">
        <v>45789</v>
      </c>
      <c r="K1508" s="153" t="s">
        <v>91</v>
      </c>
      <c r="L1508" s="153"/>
      <c r="M1508" s="153" t="s">
        <v>1074</v>
      </c>
      <c r="N1508" s="153" t="s">
        <v>722</v>
      </c>
      <c r="O1508" s="153" t="s">
        <v>1045</v>
      </c>
      <c r="P1508" s="153" t="s">
        <v>1241</v>
      </c>
      <c r="Q1508" s="153"/>
      <c r="R1508" s="153" t="s">
        <v>50</v>
      </c>
      <c r="S1508" s="153" t="s">
        <v>733</v>
      </c>
      <c r="T1508" s="153" t="s">
        <v>1712</v>
      </c>
      <c r="U1508" s="142"/>
      <c r="V1508" s="142"/>
      <c r="W1508" s="142"/>
      <c r="X1508" s="97" t="str">
        <f t="shared" si="253"/>
        <v>2022-023 - Dallas Riverfront &amp; Cadiz Brid</v>
      </c>
      <c r="Y1508" s="97" t="str">
        <f>IFERROR(VLOOKUP($D1508,PM!$A:$H,2,FALSE),"")</f>
        <v>Adam H. Goode</v>
      </c>
      <c r="Z1508" s="98">
        <f t="shared" si="254"/>
        <v>45789</v>
      </c>
      <c r="AA1508" s="98" t="str">
        <f t="shared" si="255"/>
        <v>Monday</v>
      </c>
      <c r="AB1508" s="99" t="str">
        <f t="shared" si="256"/>
        <v>05/12/2025 7:01 AM</v>
      </c>
      <c r="AC1508" s="100">
        <f t="shared" si="257"/>
        <v>45790.551076388889</v>
      </c>
      <c r="AD1508" s="100" t="str">
        <f t="shared" si="258"/>
        <v>Approved On Time</v>
      </c>
      <c r="AE1508" s="101">
        <f t="shared" si="259"/>
        <v>9</v>
      </c>
      <c r="AF1508" s="124" t="str">
        <f t="shared" si="260"/>
        <v/>
      </c>
      <c r="AG1508" s="101" t="str">
        <f t="shared" si="261"/>
        <v>9000 5550B - 60 WW FM  SOIL REMOVAL/REPLACE</v>
      </c>
      <c r="AH1508" s="101" t="str">
        <f t="shared" si="262"/>
        <v>240785 - William A. Lemus Perez</v>
      </c>
      <c r="AI1508" s="102" t="str">
        <f t="shared" si="263"/>
        <v>Justin - Grading Crew</v>
      </c>
    </row>
    <row r="1509" spans="1:35" ht="15.75" x14ac:dyDescent="0.25">
      <c r="A1509" s="153">
        <v>603892</v>
      </c>
      <c r="B1509" s="153" t="s">
        <v>1072</v>
      </c>
      <c r="C1509" s="153" t="s">
        <v>1073</v>
      </c>
      <c r="D1509" s="153" t="s">
        <v>134</v>
      </c>
      <c r="E1509" s="153" t="s">
        <v>135</v>
      </c>
      <c r="F1509" s="153" t="s">
        <v>1699</v>
      </c>
      <c r="G1509" s="153" t="s">
        <v>1200</v>
      </c>
      <c r="H1509" s="153" t="s">
        <v>558</v>
      </c>
      <c r="I1509" s="153">
        <v>5</v>
      </c>
      <c r="J1509" s="154">
        <v>45791</v>
      </c>
      <c r="K1509" s="153" t="s">
        <v>91</v>
      </c>
      <c r="L1509" s="153"/>
      <c r="M1509" s="153" t="s">
        <v>1074</v>
      </c>
      <c r="N1509" s="153" t="s">
        <v>722</v>
      </c>
      <c r="O1509" s="153" t="s">
        <v>1045</v>
      </c>
      <c r="P1509" s="153" t="s">
        <v>2544</v>
      </c>
      <c r="Q1509" s="153"/>
      <c r="R1509" s="153" t="s">
        <v>50</v>
      </c>
      <c r="S1509" s="153" t="s">
        <v>733</v>
      </c>
      <c r="T1509" s="153" t="s">
        <v>2957</v>
      </c>
      <c r="U1509" s="142"/>
      <c r="V1509" s="142"/>
      <c r="W1509" s="142"/>
      <c r="X1509" s="97" t="str">
        <f t="shared" si="253"/>
        <v>2022-023 - Dallas Riverfront &amp; Cadiz Brid</v>
      </c>
      <c r="Y1509" s="97" t="str">
        <f>IFERROR(VLOOKUP($D1509,PM!$A:$H,2,FALSE),"")</f>
        <v>Adam H. Goode</v>
      </c>
      <c r="Z1509" s="98">
        <f t="shared" si="254"/>
        <v>45791</v>
      </c>
      <c r="AA1509" s="98" t="str">
        <f t="shared" si="255"/>
        <v>Wednesday</v>
      </c>
      <c r="AB1509" s="99" t="str">
        <f t="shared" si="256"/>
        <v>05/14/2025 10:23 AM</v>
      </c>
      <c r="AC1509" s="100">
        <f t="shared" si="257"/>
        <v>45792.545590277776</v>
      </c>
      <c r="AD1509" s="100" t="str">
        <f t="shared" si="258"/>
        <v>Approved On Time</v>
      </c>
      <c r="AE1509" s="101">
        <f t="shared" si="259"/>
        <v>5</v>
      </c>
      <c r="AF1509" s="124" t="str">
        <f t="shared" si="260"/>
        <v/>
      </c>
      <c r="AG1509" s="101" t="str">
        <f t="shared" si="261"/>
        <v>100 6154C - Drill Shaft Support-ALL</v>
      </c>
      <c r="AH1509" s="101" t="str">
        <f t="shared" si="262"/>
        <v>240785 - William A. Lemus Perez</v>
      </c>
      <c r="AI1509" s="102" t="str">
        <f t="shared" si="263"/>
        <v>Justin - Grading Crew</v>
      </c>
    </row>
    <row r="1510" spans="1:35" ht="15.75" x14ac:dyDescent="0.25">
      <c r="A1510" s="153">
        <v>603463</v>
      </c>
      <c r="B1510" s="153" t="s">
        <v>1072</v>
      </c>
      <c r="C1510" s="153" t="s">
        <v>1073</v>
      </c>
      <c r="D1510" s="153" t="s">
        <v>134</v>
      </c>
      <c r="E1510" s="153" t="s">
        <v>135</v>
      </c>
      <c r="F1510" s="153" t="s">
        <v>1198</v>
      </c>
      <c r="G1510" s="153" t="s">
        <v>1199</v>
      </c>
      <c r="H1510" s="153" t="s">
        <v>558</v>
      </c>
      <c r="I1510" s="153">
        <v>10</v>
      </c>
      <c r="J1510" s="154">
        <v>45790</v>
      </c>
      <c r="K1510" s="153" t="s">
        <v>91</v>
      </c>
      <c r="L1510" s="153"/>
      <c r="M1510" s="153" t="s">
        <v>1074</v>
      </c>
      <c r="N1510" s="153" t="s">
        <v>722</v>
      </c>
      <c r="O1510" s="153" t="s">
        <v>1045</v>
      </c>
      <c r="P1510" s="153" t="s">
        <v>1929</v>
      </c>
      <c r="Q1510" s="153"/>
      <c r="R1510" s="153" t="s">
        <v>50</v>
      </c>
      <c r="S1510" s="153" t="s">
        <v>733</v>
      </c>
      <c r="T1510" s="153" t="s">
        <v>2291</v>
      </c>
      <c r="U1510" s="142"/>
      <c r="V1510" s="142"/>
      <c r="W1510" s="142"/>
      <c r="X1510" s="97" t="str">
        <f t="shared" si="253"/>
        <v>2022-023 - Dallas Riverfront &amp; Cadiz Brid</v>
      </c>
      <c r="Y1510" s="97" t="str">
        <f>IFERROR(VLOOKUP($D1510,PM!$A:$H,2,FALSE),"")</f>
        <v>Adam H. Goode</v>
      </c>
      <c r="Z1510" s="98">
        <f t="shared" si="254"/>
        <v>45790</v>
      </c>
      <c r="AA1510" s="98" t="str">
        <f t="shared" si="255"/>
        <v>Tuesday</v>
      </c>
      <c r="AB1510" s="99" t="str">
        <f t="shared" si="256"/>
        <v>05/13/2025 12:03 PM</v>
      </c>
      <c r="AC1510" s="100">
        <f t="shared" si="257"/>
        <v>45791.571585648147</v>
      </c>
      <c r="AD1510" s="100" t="str">
        <f t="shared" si="258"/>
        <v>Approved On Time</v>
      </c>
      <c r="AE1510" s="101">
        <f t="shared" si="259"/>
        <v>10</v>
      </c>
      <c r="AF1510" s="124" t="str">
        <f t="shared" si="260"/>
        <v/>
      </c>
      <c r="AG1510" s="101" t="str">
        <f t="shared" si="261"/>
        <v>9000 5550B - 60 WW FM  SOIL REMOVAL/REPLACE</v>
      </c>
      <c r="AH1510" s="101" t="str">
        <f t="shared" si="262"/>
        <v>240785 - William A. Lemus Perez</v>
      </c>
      <c r="AI1510" s="102" t="str">
        <f t="shared" si="263"/>
        <v>Justin - Grading Crew</v>
      </c>
    </row>
    <row r="1511" spans="1:35" ht="15.75" x14ac:dyDescent="0.25">
      <c r="A1511" s="153">
        <v>603888</v>
      </c>
      <c r="B1511" s="153" t="s">
        <v>1072</v>
      </c>
      <c r="C1511" s="153" t="s">
        <v>1073</v>
      </c>
      <c r="D1511" s="153" t="s">
        <v>134</v>
      </c>
      <c r="E1511" s="153" t="s">
        <v>135</v>
      </c>
      <c r="F1511" s="153" t="s">
        <v>1198</v>
      </c>
      <c r="G1511" s="153" t="s">
        <v>1199</v>
      </c>
      <c r="H1511" s="153" t="s">
        <v>558</v>
      </c>
      <c r="I1511" s="153">
        <v>5</v>
      </c>
      <c r="J1511" s="154">
        <v>45791</v>
      </c>
      <c r="K1511" s="153" t="s">
        <v>91</v>
      </c>
      <c r="L1511" s="153"/>
      <c r="M1511" s="153" t="s">
        <v>1074</v>
      </c>
      <c r="N1511" s="153" t="s">
        <v>722</v>
      </c>
      <c r="O1511" s="153" t="s">
        <v>1045</v>
      </c>
      <c r="P1511" s="153" t="s">
        <v>2543</v>
      </c>
      <c r="Q1511" s="153"/>
      <c r="R1511" s="153" t="s">
        <v>50</v>
      </c>
      <c r="S1511" s="153" t="s">
        <v>733</v>
      </c>
      <c r="T1511" s="153" t="s">
        <v>2958</v>
      </c>
      <c r="U1511" s="142"/>
      <c r="V1511" s="142"/>
      <c r="W1511" s="142"/>
      <c r="X1511" s="97" t="str">
        <f t="shared" si="253"/>
        <v>2022-023 - Dallas Riverfront &amp; Cadiz Brid</v>
      </c>
      <c r="Y1511" s="97" t="str">
        <f>IFERROR(VLOOKUP($D1511,PM!$A:$H,2,FALSE),"")</f>
        <v>Adam H. Goode</v>
      </c>
      <c r="Z1511" s="98">
        <f t="shared" si="254"/>
        <v>45791</v>
      </c>
      <c r="AA1511" s="98" t="str">
        <f t="shared" si="255"/>
        <v>Wednesday</v>
      </c>
      <c r="AB1511" s="99" t="str">
        <f t="shared" si="256"/>
        <v>05/14/2025 10:21 AM</v>
      </c>
      <c r="AC1511" s="100">
        <f t="shared" si="257"/>
        <v>45792.54378472222</v>
      </c>
      <c r="AD1511" s="100" t="str">
        <f t="shared" si="258"/>
        <v>Approved On Time</v>
      </c>
      <c r="AE1511" s="101">
        <f t="shared" si="259"/>
        <v>5</v>
      </c>
      <c r="AF1511" s="124" t="str">
        <f t="shared" si="260"/>
        <v/>
      </c>
      <c r="AG1511" s="101" t="str">
        <f t="shared" si="261"/>
        <v>9000 5550B - 60 WW FM  SOIL REMOVAL/REPLACE</v>
      </c>
      <c r="AH1511" s="101" t="str">
        <f t="shared" si="262"/>
        <v>240785 - William A. Lemus Perez</v>
      </c>
      <c r="AI1511" s="102" t="str">
        <f t="shared" si="263"/>
        <v>Justin - Grading Crew</v>
      </c>
    </row>
    <row r="1512" spans="1:35" ht="15.75" x14ac:dyDescent="0.25">
      <c r="A1512" s="153">
        <v>602649</v>
      </c>
      <c r="B1512" s="153" t="s">
        <v>780</v>
      </c>
      <c r="C1512" s="153" t="s">
        <v>781</v>
      </c>
      <c r="D1512" s="153" t="s">
        <v>134</v>
      </c>
      <c r="E1512" s="153" t="s">
        <v>135</v>
      </c>
      <c r="F1512" s="153" t="s">
        <v>1198</v>
      </c>
      <c r="G1512" s="153" t="s">
        <v>1199</v>
      </c>
      <c r="H1512" s="153" t="s">
        <v>558</v>
      </c>
      <c r="I1512" s="153">
        <v>9</v>
      </c>
      <c r="J1512" s="154">
        <v>45789</v>
      </c>
      <c r="K1512" s="153" t="s">
        <v>91</v>
      </c>
      <c r="L1512" s="153"/>
      <c r="M1512" s="153" t="s">
        <v>1074</v>
      </c>
      <c r="N1512" s="153" t="s">
        <v>722</v>
      </c>
      <c r="O1512" s="153" t="s">
        <v>1045</v>
      </c>
      <c r="P1512" s="153" t="s">
        <v>1241</v>
      </c>
      <c r="Q1512" s="153"/>
      <c r="R1512" s="153" t="s">
        <v>50</v>
      </c>
      <c r="S1512" s="153" t="s">
        <v>733</v>
      </c>
      <c r="T1512" s="153" t="s">
        <v>1713</v>
      </c>
      <c r="U1512" s="142"/>
      <c r="V1512" s="142"/>
      <c r="W1512" s="142"/>
      <c r="X1512" s="97" t="str">
        <f t="shared" si="253"/>
        <v>2022-023 - Dallas Riverfront &amp; Cadiz Brid</v>
      </c>
      <c r="Y1512" s="97" t="str">
        <f>IFERROR(VLOOKUP($D1512,PM!$A:$H,2,FALSE),"")</f>
        <v>Adam H. Goode</v>
      </c>
      <c r="Z1512" s="98">
        <f t="shared" si="254"/>
        <v>45789</v>
      </c>
      <c r="AA1512" s="98" t="str">
        <f t="shared" si="255"/>
        <v>Monday</v>
      </c>
      <c r="AB1512" s="99" t="str">
        <f t="shared" si="256"/>
        <v>05/12/2025 7:01 AM</v>
      </c>
      <c r="AC1512" s="100">
        <f t="shared" si="257"/>
        <v>45790.55091435185</v>
      </c>
      <c r="AD1512" s="100" t="str">
        <f t="shared" si="258"/>
        <v>Approved On Time</v>
      </c>
      <c r="AE1512" s="101">
        <f t="shared" si="259"/>
        <v>9</v>
      </c>
      <c r="AF1512" s="124" t="str">
        <f t="shared" si="260"/>
        <v/>
      </c>
      <c r="AG1512" s="101" t="str">
        <f t="shared" si="261"/>
        <v>9000 5550B - 60 WW FM  SOIL REMOVAL/REPLACE</v>
      </c>
      <c r="AH1512" s="101" t="str">
        <f t="shared" si="262"/>
        <v>240769 - Reynaldo Gutierrez Alejandre</v>
      </c>
      <c r="AI1512" s="102" t="str">
        <f t="shared" si="263"/>
        <v>Justin - Grading Crew</v>
      </c>
    </row>
    <row r="1513" spans="1:35" ht="15.75" x14ac:dyDescent="0.25">
      <c r="A1513" s="153">
        <v>603891</v>
      </c>
      <c r="B1513" s="153" t="s">
        <v>780</v>
      </c>
      <c r="C1513" s="153" t="s">
        <v>781</v>
      </c>
      <c r="D1513" s="153" t="s">
        <v>134</v>
      </c>
      <c r="E1513" s="153" t="s">
        <v>135</v>
      </c>
      <c r="F1513" s="153" t="s">
        <v>1699</v>
      </c>
      <c r="G1513" s="153" t="s">
        <v>1200</v>
      </c>
      <c r="H1513" s="153" t="s">
        <v>558</v>
      </c>
      <c r="I1513" s="153">
        <v>5</v>
      </c>
      <c r="J1513" s="154">
        <v>45791</v>
      </c>
      <c r="K1513" s="153" t="s">
        <v>91</v>
      </c>
      <c r="L1513" s="153"/>
      <c r="M1513" s="153" t="s">
        <v>1074</v>
      </c>
      <c r="N1513" s="153" t="s">
        <v>722</v>
      </c>
      <c r="O1513" s="153" t="s">
        <v>1045</v>
      </c>
      <c r="P1513" s="153" t="s">
        <v>2544</v>
      </c>
      <c r="Q1513" s="153"/>
      <c r="R1513" s="153" t="s">
        <v>50</v>
      </c>
      <c r="S1513" s="153" t="s">
        <v>733</v>
      </c>
      <c r="T1513" s="153" t="s">
        <v>2962</v>
      </c>
      <c r="U1513" s="142"/>
      <c r="V1513" s="142"/>
      <c r="W1513" s="142"/>
      <c r="X1513" s="97" t="str">
        <f t="shared" si="253"/>
        <v>2022-023 - Dallas Riverfront &amp; Cadiz Brid</v>
      </c>
      <c r="Y1513" s="97" t="str">
        <f>IFERROR(VLOOKUP($D1513,PM!$A:$H,2,FALSE),"")</f>
        <v>Adam H. Goode</v>
      </c>
      <c r="Z1513" s="98">
        <f t="shared" si="254"/>
        <v>45791</v>
      </c>
      <c r="AA1513" s="98" t="str">
        <f t="shared" si="255"/>
        <v>Wednesday</v>
      </c>
      <c r="AB1513" s="99" t="str">
        <f t="shared" si="256"/>
        <v>05/14/2025 10:23 AM</v>
      </c>
      <c r="AC1513" s="100">
        <f t="shared" si="257"/>
        <v>45792.545740740738</v>
      </c>
      <c r="AD1513" s="100" t="str">
        <f t="shared" si="258"/>
        <v>Approved On Time</v>
      </c>
      <c r="AE1513" s="101">
        <f t="shared" si="259"/>
        <v>5</v>
      </c>
      <c r="AF1513" s="124" t="str">
        <f t="shared" si="260"/>
        <v/>
      </c>
      <c r="AG1513" s="101" t="str">
        <f t="shared" si="261"/>
        <v>100 6154C - Drill Shaft Support-ALL</v>
      </c>
      <c r="AH1513" s="101" t="str">
        <f t="shared" si="262"/>
        <v>240769 - Reynaldo Gutierrez Alejandre</v>
      </c>
      <c r="AI1513" s="102" t="str">
        <f t="shared" si="263"/>
        <v>Justin - Grading Crew</v>
      </c>
    </row>
    <row r="1514" spans="1:35" ht="15.75" x14ac:dyDescent="0.25">
      <c r="A1514" s="153">
        <v>603887</v>
      </c>
      <c r="B1514" s="153" t="s">
        <v>780</v>
      </c>
      <c r="C1514" s="153" t="s">
        <v>781</v>
      </c>
      <c r="D1514" s="153" t="s">
        <v>134</v>
      </c>
      <c r="E1514" s="153" t="s">
        <v>135</v>
      </c>
      <c r="F1514" s="153" t="s">
        <v>1198</v>
      </c>
      <c r="G1514" s="153" t="s">
        <v>1199</v>
      </c>
      <c r="H1514" s="153" t="s">
        <v>558</v>
      </c>
      <c r="I1514" s="153">
        <v>5</v>
      </c>
      <c r="J1514" s="154">
        <v>45791</v>
      </c>
      <c r="K1514" s="153" t="s">
        <v>91</v>
      </c>
      <c r="L1514" s="153"/>
      <c r="M1514" s="153" t="s">
        <v>1074</v>
      </c>
      <c r="N1514" s="153" t="s">
        <v>722</v>
      </c>
      <c r="O1514" s="153" t="s">
        <v>1045</v>
      </c>
      <c r="P1514" s="153" t="s">
        <v>2543</v>
      </c>
      <c r="Q1514" s="153"/>
      <c r="R1514" s="153" t="s">
        <v>50</v>
      </c>
      <c r="S1514" s="153" t="s">
        <v>733</v>
      </c>
      <c r="T1514" s="153" t="s">
        <v>2961</v>
      </c>
      <c r="U1514" s="142"/>
      <c r="V1514" s="142"/>
      <c r="W1514" s="142"/>
      <c r="X1514" s="97" t="str">
        <f t="shared" si="253"/>
        <v>2022-023 - Dallas Riverfront &amp; Cadiz Brid</v>
      </c>
      <c r="Y1514" s="97" t="str">
        <f>IFERROR(VLOOKUP($D1514,PM!$A:$H,2,FALSE),"")</f>
        <v>Adam H. Goode</v>
      </c>
      <c r="Z1514" s="98">
        <f t="shared" si="254"/>
        <v>45791</v>
      </c>
      <c r="AA1514" s="98" t="str">
        <f t="shared" si="255"/>
        <v>Wednesday</v>
      </c>
      <c r="AB1514" s="99" t="str">
        <f t="shared" si="256"/>
        <v>05/14/2025 10:21 AM</v>
      </c>
      <c r="AC1514" s="100">
        <f t="shared" si="257"/>
        <v>45792.545682870368</v>
      </c>
      <c r="AD1514" s="100" t="str">
        <f t="shared" si="258"/>
        <v>Approved On Time</v>
      </c>
      <c r="AE1514" s="101">
        <f t="shared" si="259"/>
        <v>5</v>
      </c>
      <c r="AF1514" s="124" t="str">
        <f t="shared" si="260"/>
        <v/>
      </c>
      <c r="AG1514" s="101" t="str">
        <f t="shared" si="261"/>
        <v>9000 5550B - 60 WW FM  SOIL REMOVAL/REPLACE</v>
      </c>
      <c r="AH1514" s="101" t="str">
        <f t="shared" si="262"/>
        <v>240769 - Reynaldo Gutierrez Alejandre</v>
      </c>
      <c r="AI1514" s="102" t="str">
        <f t="shared" si="263"/>
        <v>Justin - Grading Crew</v>
      </c>
    </row>
    <row r="1515" spans="1:35" ht="15.75" x14ac:dyDescent="0.25">
      <c r="A1515" s="153">
        <v>603462</v>
      </c>
      <c r="B1515" s="153" t="s">
        <v>780</v>
      </c>
      <c r="C1515" s="153" t="s">
        <v>781</v>
      </c>
      <c r="D1515" s="153" t="s">
        <v>134</v>
      </c>
      <c r="E1515" s="153" t="s">
        <v>135</v>
      </c>
      <c r="F1515" s="153" t="s">
        <v>1198</v>
      </c>
      <c r="G1515" s="153" t="s">
        <v>1199</v>
      </c>
      <c r="H1515" s="153" t="s">
        <v>558</v>
      </c>
      <c r="I1515" s="153">
        <v>10</v>
      </c>
      <c r="J1515" s="154">
        <v>45790</v>
      </c>
      <c r="K1515" s="153" t="s">
        <v>91</v>
      </c>
      <c r="L1515" s="153"/>
      <c r="M1515" s="153" t="s">
        <v>1074</v>
      </c>
      <c r="N1515" s="153" t="s">
        <v>722</v>
      </c>
      <c r="O1515" s="153" t="s">
        <v>1045</v>
      </c>
      <c r="P1515" s="153" t="s">
        <v>1929</v>
      </c>
      <c r="Q1515" s="153"/>
      <c r="R1515" s="153" t="s">
        <v>50</v>
      </c>
      <c r="S1515" s="153" t="s">
        <v>733</v>
      </c>
      <c r="T1515" s="153" t="s">
        <v>2292</v>
      </c>
      <c r="U1515" s="142"/>
      <c r="V1515" s="142"/>
      <c r="W1515" s="142"/>
      <c r="X1515" s="97" t="str">
        <f t="shared" si="253"/>
        <v>2022-023 - Dallas Riverfront &amp; Cadiz Brid</v>
      </c>
      <c r="Y1515" s="97" t="str">
        <f>IFERROR(VLOOKUP($D1515,PM!$A:$H,2,FALSE),"")</f>
        <v>Adam H. Goode</v>
      </c>
      <c r="Z1515" s="98">
        <f t="shared" si="254"/>
        <v>45790</v>
      </c>
      <c r="AA1515" s="98" t="str">
        <f t="shared" si="255"/>
        <v>Tuesday</v>
      </c>
      <c r="AB1515" s="99" t="str">
        <f t="shared" si="256"/>
        <v>05/13/2025 12:03 PM</v>
      </c>
      <c r="AC1515" s="100">
        <f t="shared" si="257"/>
        <v>45791.571527777778</v>
      </c>
      <c r="AD1515" s="100" t="str">
        <f t="shared" si="258"/>
        <v>Approved On Time</v>
      </c>
      <c r="AE1515" s="101">
        <f t="shared" si="259"/>
        <v>10</v>
      </c>
      <c r="AF1515" s="124" t="str">
        <f t="shared" si="260"/>
        <v/>
      </c>
      <c r="AG1515" s="101" t="str">
        <f t="shared" si="261"/>
        <v>9000 5550B - 60 WW FM  SOIL REMOVAL/REPLACE</v>
      </c>
      <c r="AH1515" s="101" t="str">
        <f t="shared" si="262"/>
        <v>240769 - Reynaldo Gutierrez Alejandre</v>
      </c>
      <c r="AI1515" s="102" t="str">
        <f t="shared" si="263"/>
        <v>Justin - Grading Crew</v>
      </c>
    </row>
    <row r="1516" spans="1:35" ht="15.75" x14ac:dyDescent="0.25">
      <c r="A1516" s="153">
        <v>603460</v>
      </c>
      <c r="B1516" s="153" t="s">
        <v>1075</v>
      </c>
      <c r="C1516" s="153" t="s">
        <v>1076</v>
      </c>
      <c r="D1516" s="153" t="s">
        <v>134</v>
      </c>
      <c r="E1516" s="153" t="s">
        <v>135</v>
      </c>
      <c r="F1516" s="153" t="s">
        <v>1198</v>
      </c>
      <c r="G1516" s="153" t="s">
        <v>1199</v>
      </c>
      <c r="H1516" s="153" t="s">
        <v>558</v>
      </c>
      <c r="I1516" s="153">
        <v>10</v>
      </c>
      <c r="J1516" s="154">
        <v>45790</v>
      </c>
      <c r="K1516" s="153" t="s">
        <v>91</v>
      </c>
      <c r="L1516" s="153"/>
      <c r="M1516" s="153" t="s">
        <v>1074</v>
      </c>
      <c r="N1516" s="153" t="s">
        <v>722</v>
      </c>
      <c r="O1516" s="153" t="s">
        <v>1045</v>
      </c>
      <c r="P1516" s="153" t="s">
        <v>1929</v>
      </c>
      <c r="Q1516" s="153"/>
      <c r="R1516" s="153" t="s">
        <v>50</v>
      </c>
      <c r="S1516" s="153" t="s">
        <v>733</v>
      </c>
      <c r="T1516" s="153" t="s">
        <v>2293</v>
      </c>
      <c r="U1516" s="142"/>
      <c r="V1516" s="142"/>
      <c r="W1516" s="142"/>
      <c r="X1516" s="97" t="str">
        <f t="shared" si="253"/>
        <v>2022-023 - Dallas Riverfront &amp; Cadiz Brid</v>
      </c>
      <c r="Y1516" s="97" t="str">
        <f>IFERROR(VLOOKUP($D1516,PM!$A:$H,2,FALSE),"")</f>
        <v>Adam H. Goode</v>
      </c>
      <c r="Z1516" s="98">
        <f t="shared" si="254"/>
        <v>45790</v>
      </c>
      <c r="AA1516" s="98" t="str">
        <f t="shared" si="255"/>
        <v>Tuesday</v>
      </c>
      <c r="AB1516" s="99" t="str">
        <f t="shared" si="256"/>
        <v>05/13/2025 12:03 PM</v>
      </c>
      <c r="AC1516" s="100">
        <f t="shared" si="257"/>
        <v>45791.570925925924</v>
      </c>
      <c r="AD1516" s="100" t="str">
        <f t="shared" si="258"/>
        <v>Approved On Time</v>
      </c>
      <c r="AE1516" s="101">
        <f t="shared" si="259"/>
        <v>10</v>
      </c>
      <c r="AF1516" s="124" t="str">
        <f t="shared" si="260"/>
        <v/>
      </c>
      <c r="AG1516" s="101" t="str">
        <f t="shared" si="261"/>
        <v>9000 5550B - 60 WW FM  SOIL REMOVAL/REPLACE</v>
      </c>
      <c r="AH1516" s="101" t="str">
        <f t="shared" si="262"/>
        <v>240812 - Edwin Romero</v>
      </c>
      <c r="AI1516" s="102" t="str">
        <f t="shared" si="263"/>
        <v>Justin - Grading Crew</v>
      </c>
    </row>
    <row r="1517" spans="1:35" ht="15.75" x14ac:dyDescent="0.25">
      <c r="A1517" s="153">
        <v>603884</v>
      </c>
      <c r="B1517" s="153" t="s">
        <v>1075</v>
      </c>
      <c r="C1517" s="153" t="s">
        <v>1076</v>
      </c>
      <c r="D1517" s="153" t="s">
        <v>134</v>
      </c>
      <c r="E1517" s="153" t="s">
        <v>135</v>
      </c>
      <c r="F1517" s="153" t="s">
        <v>1198</v>
      </c>
      <c r="G1517" s="153" t="s">
        <v>1199</v>
      </c>
      <c r="H1517" s="153" t="s">
        <v>558</v>
      </c>
      <c r="I1517" s="153">
        <v>5</v>
      </c>
      <c r="J1517" s="154">
        <v>45791</v>
      </c>
      <c r="K1517" s="153" t="s">
        <v>91</v>
      </c>
      <c r="L1517" s="153"/>
      <c r="M1517" s="153" t="s">
        <v>1074</v>
      </c>
      <c r="N1517" s="153" t="s">
        <v>722</v>
      </c>
      <c r="O1517" s="153" t="s">
        <v>1045</v>
      </c>
      <c r="P1517" s="153" t="s">
        <v>2543</v>
      </c>
      <c r="Q1517" s="153"/>
      <c r="R1517" s="153" t="s">
        <v>50</v>
      </c>
      <c r="S1517" s="153" t="s">
        <v>733</v>
      </c>
      <c r="T1517" s="153" t="s">
        <v>2959</v>
      </c>
      <c r="U1517" s="142"/>
      <c r="V1517" s="142"/>
      <c r="W1517" s="142"/>
      <c r="X1517" s="97" t="str">
        <f t="shared" si="253"/>
        <v>2022-023 - Dallas Riverfront &amp; Cadiz Brid</v>
      </c>
      <c r="Y1517" s="97" t="str">
        <f>IFERROR(VLOOKUP($D1517,PM!$A:$H,2,FALSE),"")</f>
        <v>Adam H. Goode</v>
      </c>
      <c r="Z1517" s="98">
        <f t="shared" si="254"/>
        <v>45791</v>
      </c>
      <c r="AA1517" s="98" t="str">
        <f t="shared" si="255"/>
        <v>Wednesday</v>
      </c>
      <c r="AB1517" s="99" t="str">
        <f t="shared" si="256"/>
        <v>05/14/2025 10:21 AM</v>
      </c>
      <c r="AC1517" s="100">
        <f t="shared" si="257"/>
        <v>45792.545995370368</v>
      </c>
      <c r="AD1517" s="100" t="str">
        <f t="shared" si="258"/>
        <v>Approved On Time</v>
      </c>
      <c r="AE1517" s="101">
        <f t="shared" si="259"/>
        <v>5</v>
      </c>
      <c r="AF1517" s="124" t="str">
        <f t="shared" si="260"/>
        <v/>
      </c>
      <c r="AG1517" s="101" t="str">
        <f t="shared" si="261"/>
        <v>9000 5550B - 60 WW FM  SOIL REMOVAL/REPLACE</v>
      </c>
      <c r="AH1517" s="101" t="str">
        <f t="shared" si="262"/>
        <v>240812 - Edwin Romero</v>
      </c>
      <c r="AI1517" s="102" t="str">
        <f t="shared" si="263"/>
        <v>Justin - Grading Crew</v>
      </c>
    </row>
    <row r="1518" spans="1:35" ht="15.75" x14ac:dyDescent="0.25">
      <c r="A1518" s="153">
        <v>603889</v>
      </c>
      <c r="B1518" s="153" t="s">
        <v>1075</v>
      </c>
      <c r="C1518" s="153" t="s">
        <v>1076</v>
      </c>
      <c r="D1518" s="153" t="s">
        <v>134</v>
      </c>
      <c r="E1518" s="153" t="s">
        <v>135</v>
      </c>
      <c r="F1518" s="153" t="s">
        <v>1699</v>
      </c>
      <c r="G1518" s="153" t="s">
        <v>1200</v>
      </c>
      <c r="H1518" s="153" t="s">
        <v>558</v>
      </c>
      <c r="I1518" s="153">
        <v>5</v>
      </c>
      <c r="J1518" s="154">
        <v>45791</v>
      </c>
      <c r="K1518" s="153" t="s">
        <v>91</v>
      </c>
      <c r="L1518" s="153"/>
      <c r="M1518" s="153" t="s">
        <v>1074</v>
      </c>
      <c r="N1518" s="153" t="s">
        <v>722</v>
      </c>
      <c r="O1518" s="153" t="s">
        <v>1045</v>
      </c>
      <c r="P1518" s="153" t="s">
        <v>2544</v>
      </c>
      <c r="Q1518" s="153"/>
      <c r="R1518" s="153" t="s">
        <v>50</v>
      </c>
      <c r="S1518" s="153" t="s">
        <v>733</v>
      </c>
      <c r="T1518" s="153" t="s">
        <v>2960</v>
      </c>
      <c r="U1518" s="142"/>
      <c r="V1518" s="142"/>
      <c r="W1518" s="142"/>
      <c r="X1518" s="97" t="str">
        <f t="shared" si="253"/>
        <v>2022-023 - Dallas Riverfront &amp; Cadiz Brid</v>
      </c>
      <c r="Y1518" s="97" t="str">
        <f>IFERROR(VLOOKUP($D1518,PM!$A:$H,2,FALSE),"")</f>
        <v>Adam H. Goode</v>
      </c>
      <c r="Z1518" s="98">
        <f t="shared" si="254"/>
        <v>45791</v>
      </c>
      <c r="AA1518" s="98" t="str">
        <f t="shared" si="255"/>
        <v>Wednesday</v>
      </c>
      <c r="AB1518" s="99" t="str">
        <f t="shared" si="256"/>
        <v>05/14/2025 10:23 AM</v>
      </c>
      <c r="AC1518" s="100">
        <f t="shared" si="257"/>
        <v>45792.546064814815</v>
      </c>
      <c r="AD1518" s="100" t="str">
        <f t="shared" si="258"/>
        <v>Approved On Time</v>
      </c>
      <c r="AE1518" s="101">
        <f t="shared" si="259"/>
        <v>5</v>
      </c>
      <c r="AF1518" s="124" t="str">
        <f t="shared" si="260"/>
        <v/>
      </c>
      <c r="AG1518" s="101" t="str">
        <f t="shared" si="261"/>
        <v>100 6154C - Drill Shaft Support-ALL</v>
      </c>
      <c r="AH1518" s="101" t="str">
        <f t="shared" si="262"/>
        <v>240812 - Edwin Romero</v>
      </c>
      <c r="AI1518" s="102" t="str">
        <f t="shared" si="263"/>
        <v>Justin - Grading Crew</v>
      </c>
    </row>
    <row r="1519" spans="1:35" ht="15.75" x14ac:dyDescent="0.25">
      <c r="A1519" s="153">
        <v>602647</v>
      </c>
      <c r="B1519" s="153" t="s">
        <v>1075</v>
      </c>
      <c r="C1519" s="153" t="s">
        <v>1076</v>
      </c>
      <c r="D1519" s="153" t="s">
        <v>134</v>
      </c>
      <c r="E1519" s="153" t="s">
        <v>135</v>
      </c>
      <c r="F1519" s="153" t="s">
        <v>1198</v>
      </c>
      <c r="G1519" s="153" t="s">
        <v>1199</v>
      </c>
      <c r="H1519" s="153" t="s">
        <v>558</v>
      </c>
      <c r="I1519" s="153">
        <v>8</v>
      </c>
      <c r="J1519" s="154">
        <v>45789</v>
      </c>
      <c r="K1519" s="153" t="s">
        <v>91</v>
      </c>
      <c r="L1519" s="153"/>
      <c r="M1519" s="153" t="s">
        <v>1074</v>
      </c>
      <c r="N1519" s="153" t="s">
        <v>722</v>
      </c>
      <c r="O1519" s="153" t="s">
        <v>1045</v>
      </c>
      <c r="P1519" s="153" t="s">
        <v>1192</v>
      </c>
      <c r="Q1519" s="153"/>
      <c r="R1519" s="153" t="s">
        <v>50</v>
      </c>
      <c r="S1519" s="153" t="s">
        <v>733</v>
      </c>
      <c r="T1519" s="153" t="s">
        <v>1714</v>
      </c>
      <c r="U1519" s="142"/>
      <c r="V1519" s="142"/>
      <c r="W1519" s="142"/>
      <c r="X1519" s="97" t="str">
        <f t="shared" si="253"/>
        <v>2022-023 - Dallas Riverfront &amp; Cadiz Brid</v>
      </c>
      <c r="Y1519" s="97" t="str">
        <f>IFERROR(VLOOKUP($D1519,PM!$A:$H,2,FALSE),"")</f>
        <v>Adam H. Goode</v>
      </c>
      <c r="Z1519" s="98">
        <f t="shared" si="254"/>
        <v>45789</v>
      </c>
      <c r="AA1519" s="98" t="str">
        <f t="shared" si="255"/>
        <v>Monday</v>
      </c>
      <c r="AB1519" s="99" t="str">
        <f t="shared" si="256"/>
        <v>05/12/2025 7:00 AM</v>
      </c>
      <c r="AC1519" s="100">
        <f t="shared" si="257"/>
        <v>45790.55064814815</v>
      </c>
      <c r="AD1519" s="100" t="str">
        <f t="shared" si="258"/>
        <v>Approved On Time</v>
      </c>
      <c r="AE1519" s="101">
        <f t="shared" si="259"/>
        <v>8</v>
      </c>
      <c r="AF1519" s="124" t="str">
        <f t="shared" si="260"/>
        <v/>
      </c>
      <c r="AG1519" s="101" t="str">
        <f t="shared" si="261"/>
        <v>9000 5550B - 60 WW FM  SOIL REMOVAL/REPLACE</v>
      </c>
      <c r="AH1519" s="101" t="str">
        <f t="shared" si="262"/>
        <v>240812 - Edwin Romero</v>
      </c>
      <c r="AI1519" s="102" t="str">
        <f t="shared" si="263"/>
        <v>Justin - Grading Crew</v>
      </c>
    </row>
    <row r="1520" spans="1:35" ht="15.75" x14ac:dyDescent="0.25">
      <c r="A1520" s="153">
        <v>603461</v>
      </c>
      <c r="B1520" s="153" t="s">
        <v>1077</v>
      </c>
      <c r="C1520" s="153" t="s">
        <v>1078</v>
      </c>
      <c r="D1520" s="153" t="s">
        <v>134</v>
      </c>
      <c r="E1520" s="153" t="s">
        <v>135</v>
      </c>
      <c r="F1520" s="153" t="s">
        <v>1198</v>
      </c>
      <c r="G1520" s="153" t="s">
        <v>1199</v>
      </c>
      <c r="H1520" s="153" t="s">
        <v>558</v>
      </c>
      <c r="I1520" s="153">
        <v>10</v>
      </c>
      <c r="J1520" s="154">
        <v>45790</v>
      </c>
      <c r="K1520" s="153" t="s">
        <v>91</v>
      </c>
      <c r="L1520" s="153"/>
      <c r="M1520" s="153" t="s">
        <v>1074</v>
      </c>
      <c r="N1520" s="153" t="s">
        <v>722</v>
      </c>
      <c r="O1520" s="153" t="s">
        <v>1045</v>
      </c>
      <c r="P1520" s="153" t="s">
        <v>1929</v>
      </c>
      <c r="Q1520" s="153"/>
      <c r="R1520" s="153" t="s">
        <v>50</v>
      </c>
      <c r="S1520" s="153" t="s">
        <v>733</v>
      </c>
      <c r="T1520" s="153" t="s">
        <v>2294</v>
      </c>
      <c r="U1520" s="142"/>
      <c r="V1520" s="142"/>
      <c r="W1520" s="142"/>
      <c r="X1520" s="97" t="str">
        <f t="shared" si="253"/>
        <v>2022-023 - Dallas Riverfront &amp; Cadiz Brid</v>
      </c>
      <c r="Y1520" s="97" t="str">
        <f>IFERROR(VLOOKUP($D1520,PM!$A:$H,2,FALSE),"")</f>
        <v>Adam H. Goode</v>
      </c>
      <c r="Z1520" s="98">
        <f t="shared" si="254"/>
        <v>45790</v>
      </c>
      <c r="AA1520" s="98" t="str">
        <f t="shared" si="255"/>
        <v>Tuesday</v>
      </c>
      <c r="AB1520" s="99" t="str">
        <f t="shared" si="256"/>
        <v>05/13/2025 12:03 PM</v>
      </c>
      <c r="AC1520" s="100">
        <f t="shared" si="257"/>
        <v>45791.57099537037</v>
      </c>
      <c r="AD1520" s="100" t="str">
        <f t="shared" si="258"/>
        <v>Approved On Time</v>
      </c>
      <c r="AE1520" s="101">
        <f t="shared" si="259"/>
        <v>10</v>
      </c>
      <c r="AF1520" s="124" t="str">
        <f t="shared" si="260"/>
        <v/>
      </c>
      <c r="AG1520" s="101" t="str">
        <f t="shared" si="261"/>
        <v>9000 5550B - 60 WW FM  SOIL REMOVAL/REPLACE</v>
      </c>
      <c r="AH1520" s="101" t="str">
        <f t="shared" si="262"/>
        <v>240770 - Faustino J. Mendoza</v>
      </c>
      <c r="AI1520" s="102" t="str">
        <f t="shared" si="263"/>
        <v>Justin - Grading Crew</v>
      </c>
    </row>
    <row r="1521" spans="1:35" ht="15.75" x14ac:dyDescent="0.25">
      <c r="A1521" s="153">
        <v>603885</v>
      </c>
      <c r="B1521" s="153" t="s">
        <v>1077</v>
      </c>
      <c r="C1521" s="153" t="s">
        <v>1078</v>
      </c>
      <c r="D1521" s="153" t="s">
        <v>134</v>
      </c>
      <c r="E1521" s="153" t="s">
        <v>135</v>
      </c>
      <c r="F1521" s="153" t="s">
        <v>1198</v>
      </c>
      <c r="G1521" s="153" t="s">
        <v>1199</v>
      </c>
      <c r="H1521" s="153" t="s">
        <v>558</v>
      </c>
      <c r="I1521" s="153">
        <v>5</v>
      </c>
      <c r="J1521" s="154">
        <v>45791</v>
      </c>
      <c r="K1521" s="153" t="s">
        <v>91</v>
      </c>
      <c r="L1521" s="153"/>
      <c r="M1521" s="153" t="s">
        <v>1074</v>
      </c>
      <c r="N1521" s="153" t="s">
        <v>722</v>
      </c>
      <c r="O1521" s="153" t="s">
        <v>1045</v>
      </c>
      <c r="P1521" s="153" t="s">
        <v>2543</v>
      </c>
      <c r="Q1521" s="153"/>
      <c r="R1521" s="153" t="s">
        <v>50</v>
      </c>
      <c r="S1521" s="153" t="s">
        <v>733</v>
      </c>
      <c r="T1521" s="153" t="s">
        <v>2964</v>
      </c>
      <c r="U1521" s="142"/>
      <c r="V1521" s="142"/>
      <c r="W1521" s="142"/>
      <c r="X1521" s="97" t="str">
        <f t="shared" si="253"/>
        <v>2022-023 - Dallas Riverfront &amp; Cadiz Brid</v>
      </c>
      <c r="Y1521" s="97" t="str">
        <f>IFERROR(VLOOKUP($D1521,PM!$A:$H,2,FALSE),"")</f>
        <v>Adam H. Goode</v>
      </c>
      <c r="Z1521" s="98">
        <f t="shared" si="254"/>
        <v>45791</v>
      </c>
      <c r="AA1521" s="98" t="str">
        <f t="shared" si="255"/>
        <v>Wednesday</v>
      </c>
      <c r="AB1521" s="99" t="str">
        <f t="shared" si="256"/>
        <v>05/14/2025 10:21 AM</v>
      </c>
      <c r="AC1521" s="100">
        <f t="shared" si="257"/>
        <v>45792.54582175926</v>
      </c>
      <c r="AD1521" s="100" t="str">
        <f t="shared" si="258"/>
        <v>Approved On Time</v>
      </c>
      <c r="AE1521" s="101">
        <f t="shared" si="259"/>
        <v>5</v>
      </c>
      <c r="AF1521" s="124" t="str">
        <f t="shared" si="260"/>
        <v/>
      </c>
      <c r="AG1521" s="101" t="str">
        <f t="shared" si="261"/>
        <v>9000 5550B - 60 WW FM  SOIL REMOVAL/REPLACE</v>
      </c>
      <c r="AH1521" s="101" t="str">
        <f t="shared" si="262"/>
        <v>240770 - Faustino J. Mendoza</v>
      </c>
      <c r="AI1521" s="102" t="str">
        <f t="shared" si="263"/>
        <v>Justin - Grading Crew</v>
      </c>
    </row>
    <row r="1522" spans="1:35" ht="15.75" x14ac:dyDescent="0.25">
      <c r="A1522" s="153">
        <v>603890</v>
      </c>
      <c r="B1522" s="153" t="s">
        <v>1077</v>
      </c>
      <c r="C1522" s="153" t="s">
        <v>1078</v>
      </c>
      <c r="D1522" s="153" t="s">
        <v>134</v>
      </c>
      <c r="E1522" s="153" t="s">
        <v>135</v>
      </c>
      <c r="F1522" s="153" t="s">
        <v>1699</v>
      </c>
      <c r="G1522" s="153" t="s">
        <v>1200</v>
      </c>
      <c r="H1522" s="153" t="s">
        <v>558</v>
      </c>
      <c r="I1522" s="153">
        <v>5</v>
      </c>
      <c r="J1522" s="154">
        <v>45791</v>
      </c>
      <c r="K1522" s="153" t="s">
        <v>91</v>
      </c>
      <c r="L1522" s="153"/>
      <c r="M1522" s="153" t="s">
        <v>1074</v>
      </c>
      <c r="N1522" s="153" t="s">
        <v>722</v>
      </c>
      <c r="O1522" s="153" t="s">
        <v>1045</v>
      </c>
      <c r="P1522" s="153" t="s">
        <v>2544</v>
      </c>
      <c r="Q1522" s="153"/>
      <c r="R1522" s="153" t="s">
        <v>50</v>
      </c>
      <c r="S1522" s="153" t="s">
        <v>733</v>
      </c>
      <c r="T1522" s="153" t="s">
        <v>2963</v>
      </c>
      <c r="U1522" s="142"/>
      <c r="V1522" s="142"/>
      <c r="W1522" s="142"/>
      <c r="X1522" s="97" t="str">
        <f t="shared" si="253"/>
        <v>2022-023 - Dallas Riverfront &amp; Cadiz Brid</v>
      </c>
      <c r="Y1522" s="97" t="str">
        <f>IFERROR(VLOOKUP($D1522,PM!$A:$H,2,FALSE),"")</f>
        <v>Adam H. Goode</v>
      </c>
      <c r="Z1522" s="98">
        <f t="shared" si="254"/>
        <v>45791</v>
      </c>
      <c r="AA1522" s="98" t="str">
        <f t="shared" si="255"/>
        <v>Wednesday</v>
      </c>
      <c r="AB1522" s="99" t="str">
        <f t="shared" si="256"/>
        <v>05/14/2025 10:23 AM</v>
      </c>
      <c r="AC1522" s="100">
        <f t="shared" si="257"/>
        <v>45792.545914351853</v>
      </c>
      <c r="AD1522" s="100" t="str">
        <f t="shared" si="258"/>
        <v>Approved On Time</v>
      </c>
      <c r="AE1522" s="101">
        <f t="shared" si="259"/>
        <v>5</v>
      </c>
      <c r="AF1522" s="124" t="str">
        <f t="shared" si="260"/>
        <v/>
      </c>
      <c r="AG1522" s="101" t="str">
        <f t="shared" si="261"/>
        <v>100 6154C - Drill Shaft Support-ALL</v>
      </c>
      <c r="AH1522" s="101" t="str">
        <f t="shared" si="262"/>
        <v>240770 - Faustino J. Mendoza</v>
      </c>
      <c r="AI1522" s="102" t="str">
        <f t="shared" si="263"/>
        <v>Justin - Grading Crew</v>
      </c>
    </row>
    <row r="1523" spans="1:35" ht="15.75" x14ac:dyDescent="0.25">
      <c r="A1523" s="153">
        <v>602648</v>
      </c>
      <c r="B1523" s="153" t="s">
        <v>1077</v>
      </c>
      <c r="C1523" s="153" t="s">
        <v>1078</v>
      </c>
      <c r="D1523" s="153" t="s">
        <v>134</v>
      </c>
      <c r="E1523" s="153" t="s">
        <v>135</v>
      </c>
      <c r="F1523" s="153" t="s">
        <v>1198</v>
      </c>
      <c r="G1523" s="153" t="s">
        <v>1199</v>
      </c>
      <c r="H1523" s="153" t="s">
        <v>558</v>
      </c>
      <c r="I1523" s="153">
        <v>10</v>
      </c>
      <c r="J1523" s="154">
        <v>45789</v>
      </c>
      <c r="K1523" s="153" t="s">
        <v>91</v>
      </c>
      <c r="L1523" s="153"/>
      <c r="M1523" s="153" t="s">
        <v>1074</v>
      </c>
      <c r="N1523" s="153" t="s">
        <v>722</v>
      </c>
      <c r="O1523" s="153" t="s">
        <v>1045</v>
      </c>
      <c r="P1523" s="153" t="s">
        <v>1241</v>
      </c>
      <c r="Q1523" s="153"/>
      <c r="R1523" s="153" t="s">
        <v>50</v>
      </c>
      <c r="S1523" s="153" t="s">
        <v>733</v>
      </c>
      <c r="T1523" s="153" t="s">
        <v>1715</v>
      </c>
      <c r="U1523" s="142"/>
      <c r="V1523" s="142"/>
      <c r="W1523" s="142"/>
      <c r="X1523" s="97" t="str">
        <f t="shared" si="253"/>
        <v>2022-023 - Dallas Riverfront &amp; Cadiz Brid</v>
      </c>
      <c r="Y1523" s="97" t="str">
        <f>IFERROR(VLOOKUP($D1523,PM!$A:$H,2,FALSE),"")</f>
        <v>Adam H. Goode</v>
      </c>
      <c r="Z1523" s="98">
        <f t="shared" si="254"/>
        <v>45789</v>
      </c>
      <c r="AA1523" s="98" t="str">
        <f t="shared" si="255"/>
        <v>Monday</v>
      </c>
      <c r="AB1523" s="99" t="str">
        <f t="shared" si="256"/>
        <v>05/12/2025 7:01 AM</v>
      </c>
      <c r="AC1523" s="100">
        <f t="shared" si="257"/>
        <v>45790.550752314812</v>
      </c>
      <c r="AD1523" s="100" t="str">
        <f t="shared" si="258"/>
        <v>Approved On Time</v>
      </c>
      <c r="AE1523" s="101">
        <f t="shared" si="259"/>
        <v>10</v>
      </c>
      <c r="AF1523" s="124" t="str">
        <f t="shared" si="260"/>
        <v/>
      </c>
      <c r="AG1523" s="101" t="str">
        <f t="shared" si="261"/>
        <v>9000 5550B - 60 WW FM  SOIL REMOVAL/REPLACE</v>
      </c>
      <c r="AH1523" s="101" t="str">
        <f t="shared" si="262"/>
        <v>240770 - Faustino J. Mendoza</v>
      </c>
      <c r="AI1523" s="102" t="str">
        <f t="shared" si="263"/>
        <v>Justin - Grading Crew</v>
      </c>
    </row>
    <row r="1524" spans="1:35" ht="15.75" x14ac:dyDescent="0.25">
      <c r="A1524" s="153">
        <v>602632</v>
      </c>
      <c r="B1524" s="153" t="s">
        <v>1044</v>
      </c>
      <c r="C1524" s="153" t="s">
        <v>1045</v>
      </c>
      <c r="D1524" s="153" t="s">
        <v>134</v>
      </c>
      <c r="E1524" s="153" t="s">
        <v>135</v>
      </c>
      <c r="F1524" s="153" t="s">
        <v>584</v>
      </c>
      <c r="G1524" s="153" t="s">
        <v>585</v>
      </c>
      <c r="H1524" s="153" t="s">
        <v>782</v>
      </c>
      <c r="I1524" s="153">
        <v>8</v>
      </c>
      <c r="J1524" s="154">
        <v>45789</v>
      </c>
      <c r="K1524" s="153" t="s">
        <v>91</v>
      </c>
      <c r="L1524" s="153"/>
      <c r="M1524" s="153"/>
      <c r="N1524" s="153"/>
      <c r="O1524" s="153" t="s">
        <v>1045</v>
      </c>
      <c r="P1524" s="153" t="s">
        <v>1189</v>
      </c>
      <c r="Q1524" s="153"/>
      <c r="R1524" s="153" t="s">
        <v>50</v>
      </c>
      <c r="S1524" s="153" t="s">
        <v>733</v>
      </c>
      <c r="T1524" s="153" t="s">
        <v>1716</v>
      </c>
      <c r="U1524" s="142"/>
      <c r="V1524" s="142"/>
      <c r="W1524" s="142"/>
      <c r="X1524" s="97" t="str">
        <f t="shared" si="253"/>
        <v>2022-023 - Dallas Riverfront &amp; Cadiz Brid</v>
      </c>
      <c r="Y1524" s="97" t="str">
        <f>IFERROR(VLOOKUP($D1524,PM!$A:$H,2,FALSE),"")</f>
        <v>Adam H. Goode</v>
      </c>
      <c r="Z1524" s="98">
        <f t="shared" si="254"/>
        <v>45789</v>
      </c>
      <c r="AA1524" s="98" t="str">
        <f t="shared" si="255"/>
        <v>Monday</v>
      </c>
      <c r="AB1524" s="99" t="str">
        <f t="shared" si="256"/>
        <v>05/12/2025 6:59 AM</v>
      </c>
      <c r="AC1524" s="100">
        <f t="shared" si="257"/>
        <v>45790.549340277779</v>
      </c>
      <c r="AD1524" s="100" t="str">
        <f t="shared" si="258"/>
        <v>Approved On Time</v>
      </c>
      <c r="AE1524" s="101">
        <f t="shared" si="259"/>
        <v>8</v>
      </c>
      <c r="AF1524" s="124" t="str">
        <f t="shared" si="260"/>
        <v/>
      </c>
      <c r="AG1524" s="101" t="str">
        <f t="shared" si="261"/>
        <v>9000 100B - SUPERINTENDENT</v>
      </c>
      <c r="AH1524" s="101" t="str">
        <f t="shared" si="262"/>
        <v>240794 - JUSTIN W. OWENS</v>
      </c>
      <c r="AI1524" s="102" t="str">
        <f t="shared" si="263"/>
        <v/>
      </c>
    </row>
    <row r="1525" spans="1:35" ht="15.75" x14ac:dyDescent="0.25">
      <c r="A1525" s="153">
        <v>603464</v>
      </c>
      <c r="B1525" s="153" t="s">
        <v>1044</v>
      </c>
      <c r="C1525" s="153" t="s">
        <v>1045</v>
      </c>
      <c r="D1525" s="153" t="s">
        <v>134</v>
      </c>
      <c r="E1525" s="153" t="s">
        <v>135</v>
      </c>
      <c r="F1525" s="153" t="s">
        <v>584</v>
      </c>
      <c r="G1525" s="153" t="s">
        <v>585</v>
      </c>
      <c r="H1525" s="153" t="s">
        <v>782</v>
      </c>
      <c r="I1525" s="153">
        <v>8</v>
      </c>
      <c r="J1525" s="154">
        <v>45790</v>
      </c>
      <c r="K1525" s="153" t="s">
        <v>91</v>
      </c>
      <c r="L1525" s="153"/>
      <c r="M1525" s="153"/>
      <c r="N1525" s="153"/>
      <c r="O1525" s="153" t="s">
        <v>1045</v>
      </c>
      <c r="P1525" s="153" t="s">
        <v>1934</v>
      </c>
      <c r="Q1525" s="153"/>
      <c r="R1525" s="153" t="s">
        <v>50</v>
      </c>
      <c r="S1525" s="153" t="s">
        <v>733</v>
      </c>
      <c r="T1525" s="153" t="s">
        <v>2295</v>
      </c>
      <c r="U1525" s="142"/>
      <c r="V1525" s="142"/>
      <c r="W1525" s="142"/>
      <c r="X1525" s="97" t="str">
        <f t="shared" si="253"/>
        <v>2022-023 - Dallas Riverfront &amp; Cadiz Brid</v>
      </c>
      <c r="Y1525" s="97" t="str">
        <f>IFERROR(VLOOKUP($D1525,PM!$A:$H,2,FALSE),"")</f>
        <v>Adam H. Goode</v>
      </c>
      <c r="Z1525" s="98">
        <f t="shared" si="254"/>
        <v>45790</v>
      </c>
      <c r="AA1525" s="98" t="str">
        <f t="shared" si="255"/>
        <v>Tuesday</v>
      </c>
      <c r="AB1525" s="99" t="str">
        <f t="shared" si="256"/>
        <v>05/13/2025 12:04 PM</v>
      </c>
      <c r="AC1525" s="100">
        <f t="shared" si="257"/>
        <v>45791.57135416667</v>
      </c>
      <c r="AD1525" s="100" t="str">
        <f t="shared" si="258"/>
        <v>Approved On Time</v>
      </c>
      <c r="AE1525" s="101">
        <f t="shared" si="259"/>
        <v>8</v>
      </c>
      <c r="AF1525" s="124" t="str">
        <f t="shared" si="260"/>
        <v/>
      </c>
      <c r="AG1525" s="101" t="str">
        <f t="shared" si="261"/>
        <v>9000 100B - SUPERINTENDENT</v>
      </c>
      <c r="AH1525" s="101" t="str">
        <f t="shared" si="262"/>
        <v>240794 - JUSTIN W. OWENS</v>
      </c>
      <c r="AI1525" s="102" t="str">
        <f t="shared" si="263"/>
        <v/>
      </c>
    </row>
    <row r="1526" spans="1:35" ht="15.75" x14ac:dyDescent="0.25">
      <c r="A1526" s="153">
        <v>603465</v>
      </c>
      <c r="B1526" s="153" t="s">
        <v>1044</v>
      </c>
      <c r="C1526" s="153" t="s">
        <v>1045</v>
      </c>
      <c r="D1526" s="153" t="s">
        <v>134</v>
      </c>
      <c r="E1526" s="153" t="s">
        <v>135</v>
      </c>
      <c r="F1526" s="153" t="s">
        <v>584</v>
      </c>
      <c r="G1526" s="153" t="s">
        <v>585</v>
      </c>
      <c r="H1526" s="153" t="s">
        <v>782</v>
      </c>
      <c r="I1526" s="153">
        <v>8</v>
      </c>
      <c r="J1526" s="154">
        <v>45791</v>
      </c>
      <c r="K1526" s="153" t="s">
        <v>91</v>
      </c>
      <c r="L1526" s="153"/>
      <c r="M1526" s="153"/>
      <c r="N1526" s="153"/>
      <c r="O1526" s="153" t="s">
        <v>1045</v>
      </c>
      <c r="P1526" s="153" t="s">
        <v>1935</v>
      </c>
      <c r="Q1526" s="153"/>
      <c r="R1526" s="153" t="s">
        <v>50</v>
      </c>
      <c r="S1526" s="153" t="s">
        <v>733</v>
      </c>
      <c r="T1526" s="153" t="s">
        <v>2296</v>
      </c>
      <c r="U1526" s="142"/>
      <c r="V1526" s="142"/>
      <c r="W1526" s="142"/>
      <c r="X1526" s="97" t="str">
        <f t="shared" si="253"/>
        <v>2022-023 - Dallas Riverfront &amp; Cadiz Brid</v>
      </c>
      <c r="Y1526" s="97" t="str">
        <f>IFERROR(VLOOKUP($D1526,PM!$A:$H,2,FALSE),"")</f>
        <v>Adam H. Goode</v>
      </c>
      <c r="Z1526" s="98">
        <f t="shared" si="254"/>
        <v>45791</v>
      </c>
      <c r="AA1526" s="98" t="str">
        <f t="shared" si="255"/>
        <v>Wednesday</v>
      </c>
      <c r="AB1526" s="99" t="str">
        <f t="shared" si="256"/>
        <v>05/13/2025 12:05 PM</v>
      </c>
      <c r="AC1526" s="100">
        <f t="shared" si="257"/>
        <v>45791.571250000001</v>
      </c>
      <c r="AD1526" s="100" t="str">
        <f t="shared" si="258"/>
        <v>Approved On Time</v>
      </c>
      <c r="AE1526" s="101">
        <f t="shared" si="259"/>
        <v>8</v>
      </c>
      <c r="AF1526" s="124" t="str">
        <f t="shared" si="260"/>
        <v/>
      </c>
      <c r="AG1526" s="101" t="str">
        <f t="shared" si="261"/>
        <v>9000 100B - SUPERINTENDENT</v>
      </c>
      <c r="AH1526" s="101" t="str">
        <f t="shared" si="262"/>
        <v>240794 - JUSTIN W. OWENS</v>
      </c>
      <c r="AI1526" s="102" t="str">
        <f t="shared" si="263"/>
        <v/>
      </c>
    </row>
    <row r="1527" spans="1:35" ht="15.75" x14ac:dyDescent="0.25">
      <c r="A1527" s="153">
        <v>603542</v>
      </c>
      <c r="B1527" s="153" t="s">
        <v>1958</v>
      </c>
      <c r="C1527" s="153" t="s">
        <v>1959</v>
      </c>
      <c r="D1527" s="153" t="s">
        <v>134</v>
      </c>
      <c r="E1527" s="153" t="s">
        <v>135</v>
      </c>
      <c r="F1527" s="153" t="s">
        <v>75</v>
      </c>
      <c r="G1527" s="153" t="s">
        <v>827</v>
      </c>
      <c r="H1527" s="153" t="s">
        <v>558</v>
      </c>
      <c r="I1527" s="153">
        <v>4</v>
      </c>
      <c r="J1527" s="154">
        <v>45789</v>
      </c>
      <c r="K1527" s="153" t="s">
        <v>91</v>
      </c>
      <c r="L1527" s="153"/>
      <c r="M1527" s="153"/>
      <c r="N1527" s="153"/>
      <c r="O1527" s="153" t="s">
        <v>1959</v>
      </c>
      <c r="P1527" s="153" t="s">
        <v>1961</v>
      </c>
      <c r="Q1527" s="153"/>
      <c r="R1527" s="153" t="s">
        <v>50</v>
      </c>
      <c r="S1527" s="153" t="s">
        <v>733</v>
      </c>
      <c r="T1527" s="153" t="s">
        <v>2290</v>
      </c>
      <c r="U1527" s="142"/>
      <c r="V1527" s="142"/>
      <c r="W1527" s="142"/>
      <c r="X1527" s="97" t="str">
        <f t="shared" si="253"/>
        <v>2022-023 - Dallas Riverfront &amp; Cadiz Brid</v>
      </c>
      <c r="Y1527" s="97" t="str">
        <f>IFERROR(VLOOKUP($D1527,PM!$A:$H,2,FALSE),"")</f>
        <v>Adam H. Goode</v>
      </c>
      <c r="Z1527" s="98">
        <f t="shared" si="254"/>
        <v>45789</v>
      </c>
      <c r="AA1527" s="98" t="str">
        <f t="shared" si="255"/>
        <v>Monday</v>
      </c>
      <c r="AB1527" s="99" t="str">
        <f t="shared" si="256"/>
        <v>05/13/2025 7:01 PM</v>
      </c>
      <c r="AC1527" s="100">
        <f t="shared" si="257"/>
        <v>45791.571423611109</v>
      </c>
      <c r="AD1527" s="100" t="str">
        <f t="shared" si="258"/>
        <v>Approved On Time</v>
      </c>
      <c r="AE1527" s="101">
        <f t="shared" si="259"/>
        <v>4</v>
      </c>
      <c r="AF1527" s="124" t="str">
        <f t="shared" si="260"/>
        <v/>
      </c>
      <c r="AG1527" s="101" t="str">
        <f t="shared" si="261"/>
        <v>9000 100S - Safety/Survey/Scheduling</v>
      </c>
      <c r="AH1527" s="101" t="str">
        <f t="shared" si="262"/>
        <v>800070 - Juan J. Castro</v>
      </c>
      <c r="AI1527" s="102" t="str">
        <f t="shared" si="263"/>
        <v/>
      </c>
    </row>
    <row r="1528" spans="1:35" ht="15.75" x14ac:dyDescent="0.25">
      <c r="A1528" s="153">
        <v>603976</v>
      </c>
      <c r="B1528" s="153" t="s">
        <v>828</v>
      </c>
      <c r="C1528" s="153" t="s">
        <v>829</v>
      </c>
      <c r="D1528" s="153" t="s">
        <v>134</v>
      </c>
      <c r="E1528" s="153" t="s">
        <v>135</v>
      </c>
      <c r="F1528" s="153" t="s">
        <v>75</v>
      </c>
      <c r="G1528" s="153" t="s">
        <v>827</v>
      </c>
      <c r="H1528" s="153" t="s">
        <v>558</v>
      </c>
      <c r="I1528" s="153">
        <v>2</v>
      </c>
      <c r="J1528" s="154">
        <v>45791</v>
      </c>
      <c r="K1528" s="153" t="s">
        <v>91</v>
      </c>
      <c r="L1528" s="153"/>
      <c r="M1528" s="153"/>
      <c r="N1528" s="153"/>
      <c r="O1528" s="153" t="s">
        <v>829</v>
      </c>
      <c r="P1528" s="153" t="s">
        <v>2603</v>
      </c>
      <c r="Q1528" s="153"/>
      <c r="R1528" s="153" t="s">
        <v>50</v>
      </c>
      <c r="S1528" s="153" t="s">
        <v>733</v>
      </c>
      <c r="T1528" s="153" t="s">
        <v>2955</v>
      </c>
      <c r="U1528" s="142"/>
      <c r="V1528" s="142"/>
      <c r="W1528" s="142"/>
      <c r="X1528" s="97" t="str">
        <f t="shared" si="253"/>
        <v>2022-023 - Dallas Riverfront &amp; Cadiz Brid</v>
      </c>
      <c r="Y1528" s="97" t="str">
        <f>IFERROR(VLOOKUP($D1528,PM!$A:$H,2,FALSE),"")</f>
        <v>Adam H. Goode</v>
      </c>
      <c r="Z1528" s="98">
        <f t="shared" si="254"/>
        <v>45791</v>
      </c>
      <c r="AA1528" s="98" t="str">
        <f t="shared" si="255"/>
        <v>Wednesday</v>
      </c>
      <c r="AB1528" s="99" t="str">
        <f t="shared" si="256"/>
        <v>05/14/2025 3:32 PM</v>
      </c>
      <c r="AC1528" s="100">
        <f t="shared" si="257"/>
        <v>45792.531585648147</v>
      </c>
      <c r="AD1528" s="100" t="str">
        <f t="shared" si="258"/>
        <v>Approved On Time</v>
      </c>
      <c r="AE1528" s="101">
        <f t="shared" si="259"/>
        <v>2</v>
      </c>
      <c r="AF1528" s="124" t="str">
        <f t="shared" si="260"/>
        <v/>
      </c>
      <c r="AG1528" s="101" t="str">
        <f t="shared" si="261"/>
        <v>9000 100S - Safety/Survey/Scheduling</v>
      </c>
      <c r="AH1528" s="101" t="str">
        <f t="shared" si="262"/>
        <v>800072 - Mario Moya</v>
      </c>
      <c r="AI1528" s="102" t="str">
        <f t="shared" si="263"/>
        <v/>
      </c>
    </row>
    <row r="1529" spans="1:35" ht="15.75" x14ac:dyDescent="0.25">
      <c r="A1529" s="153">
        <v>603967</v>
      </c>
      <c r="B1529" s="153" t="s">
        <v>1491</v>
      </c>
      <c r="C1529" s="153" t="s">
        <v>1492</v>
      </c>
      <c r="D1529" s="153" t="s">
        <v>134</v>
      </c>
      <c r="E1529" s="153" t="s">
        <v>135</v>
      </c>
      <c r="F1529" s="153" t="s">
        <v>1162</v>
      </c>
      <c r="G1529" s="153" t="s">
        <v>1163</v>
      </c>
      <c r="H1529" s="153" t="s">
        <v>782</v>
      </c>
      <c r="I1529" s="153">
        <v>1</v>
      </c>
      <c r="J1529" s="154">
        <v>45791</v>
      </c>
      <c r="K1529" s="153" t="s">
        <v>91</v>
      </c>
      <c r="L1529" s="153"/>
      <c r="M1529" s="153"/>
      <c r="N1529" s="153"/>
      <c r="O1529" s="153" t="s">
        <v>1492</v>
      </c>
      <c r="P1529" s="153" t="s">
        <v>2628</v>
      </c>
      <c r="Q1529" s="153"/>
      <c r="R1529" s="153" t="s">
        <v>50</v>
      </c>
      <c r="S1529" s="153" t="s">
        <v>733</v>
      </c>
      <c r="T1529" s="153" t="s">
        <v>2951</v>
      </c>
      <c r="U1529" s="143"/>
      <c r="V1529" s="143"/>
      <c r="W1529" s="143"/>
      <c r="X1529" s="97" t="str">
        <f t="shared" si="253"/>
        <v>2022-023 - Dallas Riverfront &amp; Cadiz Brid</v>
      </c>
      <c r="Y1529" s="97" t="str">
        <f>IFERROR(VLOOKUP($D1529,PM!$A:$H,2,FALSE),"")</f>
        <v>Adam H. Goode</v>
      </c>
      <c r="Z1529" s="98">
        <f t="shared" si="254"/>
        <v>45791</v>
      </c>
      <c r="AA1529" s="98" t="str">
        <f t="shared" si="255"/>
        <v>Wednesday</v>
      </c>
      <c r="AB1529" s="99" t="str">
        <f t="shared" si="256"/>
        <v>05/14/2025 2:52 PM</v>
      </c>
      <c r="AC1529" s="100">
        <f t="shared" si="257"/>
        <v>45792.531678240739</v>
      </c>
      <c r="AD1529" s="100" t="str">
        <f t="shared" si="258"/>
        <v>Approved On Time</v>
      </c>
      <c r="AE1529" s="101">
        <f t="shared" si="259"/>
        <v>1</v>
      </c>
      <c r="AF1529" s="124" t="str">
        <f t="shared" si="260"/>
        <v/>
      </c>
      <c r="AG1529" s="101" t="str">
        <f t="shared" si="261"/>
        <v>100 6002B - Survey and Layout</v>
      </c>
      <c r="AH1529" s="101" t="str">
        <f t="shared" si="262"/>
        <v>240815 - Osiel Salaices</v>
      </c>
      <c r="AI1529" s="102" t="str">
        <f t="shared" si="263"/>
        <v/>
      </c>
    </row>
    <row r="1530" spans="1:35" ht="15.75" x14ac:dyDescent="0.25">
      <c r="A1530" s="153">
        <v>604736</v>
      </c>
      <c r="B1530" s="153" t="s">
        <v>1496</v>
      </c>
      <c r="C1530" s="153" t="s">
        <v>1497</v>
      </c>
      <c r="D1530" s="153" t="s">
        <v>51</v>
      </c>
      <c r="E1530" s="153" t="s">
        <v>52</v>
      </c>
      <c r="F1530" s="153" t="s">
        <v>624</v>
      </c>
      <c r="G1530" s="153" t="s">
        <v>625</v>
      </c>
      <c r="H1530" s="153" t="s">
        <v>558</v>
      </c>
      <c r="I1530" s="153">
        <v>10</v>
      </c>
      <c r="J1530" s="154">
        <v>45791</v>
      </c>
      <c r="K1530" s="153" t="s">
        <v>91</v>
      </c>
      <c r="L1530" s="153"/>
      <c r="M1530" s="153"/>
      <c r="N1530" s="153"/>
      <c r="O1530" s="153" t="s">
        <v>1497</v>
      </c>
      <c r="P1530" s="153" t="s">
        <v>3231</v>
      </c>
      <c r="Q1530" s="153"/>
      <c r="R1530" s="153" t="s">
        <v>50</v>
      </c>
      <c r="S1530" s="153" t="s">
        <v>2643</v>
      </c>
      <c r="T1530" s="153" t="s">
        <v>3879</v>
      </c>
      <c r="U1530" s="143"/>
      <c r="V1530" s="143"/>
      <c r="W1530" s="143"/>
      <c r="X1530" s="97" t="str">
        <f t="shared" si="253"/>
        <v>2022-008 - Gregg CS Bridge Replacement</v>
      </c>
      <c r="Y1530" s="97" t="str">
        <f>IFERROR(VLOOKUP($D1530,PM!$A:$H,2,FALSE),"")</f>
        <v>Sam Bach</v>
      </c>
      <c r="Z1530" s="98">
        <f t="shared" si="254"/>
        <v>45791</v>
      </c>
      <c r="AA1530" s="98" t="str">
        <f t="shared" si="255"/>
        <v>Wednesday</v>
      </c>
      <c r="AB1530" s="99" t="str">
        <f t="shared" si="256"/>
        <v>05/16/2025 7:35 AM</v>
      </c>
      <c r="AC1530" s="100">
        <f t="shared" si="257"/>
        <v>45793.700277777774</v>
      </c>
      <c r="AD1530" s="100" t="str">
        <f t="shared" si="258"/>
        <v>Approved On Time</v>
      </c>
      <c r="AE1530" s="101">
        <f t="shared" si="259"/>
        <v>10</v>
      </c>
      <c r="AF1530" s="124" t="str">
        <f t="shared" si="260"/>
        <v/>
      </c>
      <c r="AG1530" s="101" t="str">
        <f t="shared" si="261"/>
        <v>9000 100C - LD INOUT SHOW UP REPAIR LABOR</v>
      </c>
      <c r="AH1530" s="101" t="str">
        <f t="shared" si="262"/>
        <v>240745 - Jeremy T. Collins</v>
      </c>
      <c r="AI1530" s="102" t="str">
        <f t="shared" si="263"/>
        <v/>
      </c>
    </row>
    <row r="1531" spans="1:35" ht="15.75" x14ac:dyDescent="0.25">
      <c r="A1531" s="153">
        <v>603869</v>
      </c>
      <c r="B1531" s="153" t="s">
        <v>1032</v>
      </c>
      <c r="C1531" s="153" t="s">
        <v>1033</v>
      </c>
      <c r="D1531" s="153" t="s">
        <v>51</v>
      </c>
      <c r="E1531" s="153" t="s">
        <v>52</v>
      </c>
      <c r="F1531" s="153" t="s">
        <v>920</v>
      </c>
      <c r="G1531" s="153" t="s">
        <v>921</v>
      </c>
      <c r="H1531" s="153" t="s">
        <v>558</v>
      </c>
      <c r="I1531" s="153">
        <v>10</v>
      </c>
      <c r="J1531" s="154">
        <v>45790</v>
      </c>
      <c r="K1531" s="153" t="s">
        <v>91</v>
      </c>
      <c r="L1531" s="153"/>
      <c r="M1531" s="153" t="s">
        <v>1034</v>
      </c>
      <c r="N1531" s="153" t="s">
        <v>49</v>
      </c>
      <c r="O1531" s="153" t="s">
        <v>1034</v>
      </c>
      <c r="P1531" s="153" t="s">
        <v>2640</v>
      </c>
      <c r="Q1531" s="153"/>
      <c r="R1531" s="153" t="s">
        <v>50</v>
      </c>
      <c r="S1531" s="153" t="s">
        <v>2643</v>
      </c>
      <c r="T1531" s="153" t="s">
        <v>3153</v>
      </c>
      <c r="U1531" s="143"/>
      <c r="V1531" s="143"/>
      <c r="W1531" s="143"/>
      <c r="X1531" s="97" t="str">
        <f t="shared" si="253"/>
        <v>2022-008 - Gregg CS Bridge Replacement</v>
      </c>
      <c r="Y1531" s="97" t="str">
        <f>IFERROR(VLOOKUP($D1531,PM!$A:$H,2,FALSE),"")</f>
        <v>Sam Bach</v>
      </c>
      <c r="Z1531" s="98">
        <f t="shared" si="254"/>
        <v>45790</v>
      </c>
      <c r="AA1531" s="98" t="str">
        <f t="shared" si="255"/>
        <v>Tuesday</v>
      </c>
      <c r="AB1531" s="99" t="str">
        <f t="shared" si="256"/>
        <v>05/14/2025 9:52 AM</v>
      </c>
      <c r="AC1531" s="100">
        <f t="shared" si="257"/>
        <v>45792.699560185189</v>
      </c>
      <c r="AD1531" s="100" t="str">
        <f t="shared" si="258"/>
        <v>Approved On Time</v>
      </c>
      <c r="AE1531" s="101">
        <f t="shared" si="259"/>
        <v>10</v>
      </c>
      <c r="AF1531" s="124" t="str">
        <f t="shared" si="260"/>
        <v/>
      </c>
      <c r="AG1531" s="101" t="str">
        <f t="shared" si="261"/>
        <v>9000 100H - PUNCH LIST</v>
      </c>
      <c r="AH1531" s="101" t="str">
        <f t="shared" si="262"/>
        <v>240781 - Enrique Cortez</v>
      </c>
      <c r="AI1531" s="102" t="str">
        <f t="shared" si="263"/>
        <v>Leonel Munoz</v>
      </c>
    </row>
    <row r="1532" spans="1:35" ht="15.75" x14ac:dyDescent="0.25">
      <c r="A1532" s="153">
        <v>603870</v>
      </c>
      <c r="B1532" s="153" t="s">
        <v>1032</v>
      </c>
      <c r="C1532" s="153" t="s">
        <v>1033</v>
      </c>
      <c r="D1532" s="153" t="s">
        <v>51</v>
      </c>
      <c r="E1532" s="153" t="s">
        <v>52</v>
      </c>
      <c r="F1532" s="153" t="s">
        <v>624</v>
      </c>
      <c r="G1532" s="153" t="s">
        <v>625</v>
      </c>
      <c r="H1532" s="153" t="s">
        <v>558</v>
      </c>
      <c r="I1532" s="153">
        <v>2</v>
      </c>
      <c r="J1532" s="154">
        <v>45790</v>
      </c>
      <c r="K1532" s="153" t="s">
        <v>91</v>
      </c>
      <c r="L1532" s="153"/>
      <c r="M1532" s="153" t="s">
        <v>1034</v>
      </c>
      <c r="N1532" s="153" t="s">
        <v>49</v>
      </c>
      <c r="O1532" s="153" t="s">
        <v>1034</v>
      </c>
      <c r="P1532" s="153" t="s">
        <v>2641</v>
      </c>
      <c r="Q1532" s="153"/>
      <c r="R1532" s="153" t="s">
        <v>50</v>
      </c>
      <c r="S1532" s="153" t="s">
        <v>2643</v>
      </c>
      <c r="T1532" s="153" t="s">
        <v>3154</v>
      </c>
      <c r="U1532" s="143"/>
      <c r="V1532" s="143"/>
      <c r="W1532" s="143"/>
      <c r="X1532" s="97" t="str">
        <f t="shared" si="253"/>
        <v>2022-008 - Gregg CS Bridge Replacement</v>
      </c>
      <c r="Y1532" s="97" t="str">
        <f>IFERROR(VLOOKUP($D1532,PM!$A:$H,2,FALSE),"")</f>
        <v>Sam Bach</v>
      </c>
      <c r="Z1532" s="98">
        <f t="shared" si="254"/>
        <v>45790</v>
      </c>
      <c r="AA1532" s="98" t="str">
        <f t="shared" si="255"/>
        <v>Tuesday</v>
      </c>
      <c r="AB1532" s="99" t="str">
        <f t="shared" si="256"/>
        <v>05/14/2025 9:53 AM</v>
      </c>
      <c r="AC1532" s="100">
        <f t="shared" si="257"/>
        <v>45792.699560185189</v>
      </c>
      <c r="AD1532" s="100" t="str">
        <f t="shared" si="258"/>
        <v>Approved On Time</v>
      </c>
      <c r="AE1532" s="101">
        <f t="shared" si="259"/>
        <v>2</v>
      </c>
      <c r="AF1532" s="124" t="str">
        <f t="shared" si="260"/>
        <v/>
      </c>
      <c r="AG1532" s="101" t="str">
        <f t="shared" si="261"/>
        <v>9000 100C - LD INOUT SHOW UP REPAIR LABOR</v>
      </c>
      <c r="AH1532" s="101" t="str">
        <f t="shared" si="262"/>
        <v>240781 - Enrique Cortez</v>
      </c>
      <c r="AI1532" s="102" t="str">
        <f t="shared" si="263"/>
        <v>Leonel Munoz</v>
      </c>
    </row>
    <row r="1533" spans="1:35" ht="15.75" x14ac:dyDescent="0.25">
      <c r="A1533" s="153">
        <v>604809</v>
      </c>
      <c r="B1533" s="153" t="s">
        <v>1032</v>
      </c>
      <c r="C1533" s="153" t="s">
        <v>1033</v>
      </c>
      <c r="D1533" s="153" t="s">
        <v>51</v>
      </c>
      <c r="E1533" s="153" t="s">
        <v>52</v>
      </c>
      <c r="F1533" s="153" t="s">
        <v>920</v>
      </c>
      <c r="G1533" s="153" t="s">
        <v>921</v>
      </c>
      <c r="H1533" s="153" t="s">
        <v>558</v>
      </c>
      <c r="I1533" s="153">
        <v>10</v>
      </c>
      <c r="J1533" s="154">
        <v>45791</v>
      </c>
      <c r="K1533" s="153" t="s">
        <v>91</v>
      </c>
      <c r="L1533" s="153"/>
      <c r="M1533" s="153" t="s">
        <v>1034</v>
      </c>
      <c r="N1533" s="153" t="s">
        <v>49</v>
      </c>
      <c r="O1533" s="153" t="s">
        <v>1034</v>
      </c>
      <c r="P1533" s="153" t="s">
        <v>3880</v>
      </c>
      <c r="Q1533" s="153"/>
      <c r="R1533" s="153" t="s">
        <v>50</v>
      </c>
      <c r="S1533" s="153" t="s">
        <v>2643</v>
      </c>
      <c r="T1533" s="153" t="s">
        <v>3881</v>
      </c>
      <c r="U1533" s="143"/>
      <c r="V1533" s="143"/>
      <c r="W1533" s="143"/>
      <c r="X1533" s="97" t="str">
        <f t="shared" si="253"/>
        <v>2022-008 - Gregg CS Bridge Replacement</v>
      </c>
      <c r="Y1533" s="97" t="str">
        <f>IFERROR(VLOOKUP($D1533,PM!$A:$H,2,FALSE),"")</f>
        <v>Sam Bach</v>
      </c>
      <c r="Z1533" s="98">
        <f t="shared" si="254"/>
        <v>45791</v>
      </c>
      <c r="AA1533" s="98" t="str">
        <f t="shared" si="255"/>
        <v>Wednesday</v>
      </c>
      <c r="AB1533" s="99" t="str">
        <f t="shared" si="256"/>
        <v>05/16/2025 11:48 AM</v>
      </c>
      <c r="AC1533" s="100">
        <f t="shared" si="257"/>
        <v>45793.855717592596</v>
      </c>
      <c r="AD1533" s="100" t="str">
        <f t="shared" si="258"/>
        <v>Approved On Time</v>
      </c>
      <c r="AE1533" s="101">
        <f t="shared" si="259"/>
        <v>10</v>
      </c>
      <c r="AF1533" s="124" t="str">
        <f t="shared" si="260"/>
        <v/>
      </c>
      <c r="AG1533" s="101" t="str">
        <f t="shared" si="261"/>
        <v>9000 100H - PUNCH LIST</v>
      </c>
      <c r="AH1533" s="101" t="str">
        <f t="shared" si="262"/>
        <v>240781 - Enrique Cortez</v>
      </c>
      <c r="AI1533" s="102" t="str">
        <f t="shared" si="263"/>
        <v>Leonel Munoz</v>
      </c>
    </row>
    <row r="1534" spans="1:35" ht="15.75" x14ac:dyDescent="0.25">
      <c r="A1534" s="153">
        <v>604818</v>
      </c>
      <c r="B1534" s="153" t="s">
        <v>1032</v>
      </c>
      <c r="C1534" s="153" t="s">
        <v>1033</v>
      </c>
      <c r="D1534" s="153" t="s">
        <v>51</v>
      </c>
      <c r="E1534" s="153" t="s">
        <v>52</v>
      </c>
      <c r="F1534" s="153" t="s">
        <v>3882</v>
      </c>
      <c r="G1534" s="153" t="s">
        <v>3883</v>
      </c>
      <c r="H1534" s="153" t="s">
        <v>558</v>
      </c>
      <c r="I1534" s="153">
        <v>5.5</v>
      </c>
      <c r="J1534" s="154">
        <v>45792</v>
      </c>
      <c r="K1534" s="153" t="s">
        <v>91</v>
      </c>
      <c r="L1534" s="153"/>
      <c r="M1534" s="153" t="s">
        <v>1034</v>
      </c>
      <c r="N1534" s="153" t="s">
        <v>49</v>
      </c>
      <c r="O1534" s="153" t="s">
        <v>1034</v>
      </c>
      <c r="P1534" s="153" t="s">
        <v>3884</v>
      </c>
      <c r="Q1534" s="153"/>
      <c r="R1534" s="153" t="s">
        <v>50</v>
      </c>
      <c r="S1534" s="153" t="s">
        <v>2643</v>
      </c>
      <c r="T1534" s="153" t="s">
        <v>3885</v>
      </c>
      <c r="U1534" s="143"/>
      <c r="V1534" s="143"/>
      <c r="W1534" s="143"/>
      <c r="X1534" s="97" t="str">
        <f t="shared" si="253"/>
        <v>2022-008 - Gregg CS Bridge Replacement</v>
      </c>
      <c r="Y1534" s="97" t="str">
        <f>IFERROR(VLOOKUP($D1534,PM!$A:$H,2,FALSE),"")</f>
        <v>Sam Bach</v>
      </c>
      <c r="Z1534" s="98">
        <f t="shared" si="254"/>
        <v>45792</v>
      </c>
      <c r="AA1534" s="98" t="str">
        <f t="shared" si="255"/>
        <v>Thursday</v>
      </c>
      <c r="AB1534" s="99" t="str">
        <f t="shared" si="256"/>
        <v>05/16/2025 11:49 AM</v>
      </c>
      <c r="AC1534" s="100">
        <f t="shared" si="257"/>
        <v>45793.855717592596</v>
      </c>
      <c r="AD1534" s="100" t="str">
        <f t="shared" si="258"/>
        <v>Approved On Time</v>
      </c>
      <c r="AE1534" s="101">
        <f t="shared" si="259"/>
        <v>5.5</v>
      </c>
      <c r="AF1534" s="124" t="str">
        <f t="shared" si="260"/>
        <v/>
      </c>
      <c r="AG1534" s="101" t="str">
        <f t="shared" si="261"/>
        <v>644 6084A - IN SRSS AM (RAIL)(90 MPH)(T MO</v>
      </c>
      <c r="AH1534" s="101" t="str">
        <f t="shared" si="262"/>
        <v>240781 - Enrique Cortez</v>
      </c>
      <c r="AI1534" s="102" t="str">
        <f t="shared" si="263"/>
        <v>Leonel Munoz</v>
      </c>
    </row>
    <row r="1535" spans="1:35" ht="15.75" x14ac:dyDescent="0.25">
      <c r="A1535" s="153">
        <v>604819</v>
      </c>
      <c r="B1535" s="153" t="s">
        <v>1032</v>
      </c>
      <c r="C1535" s="153" t="s">
        <v>1033</v>
      </c>
      <c r="D1535" s="153" t="s">
        <v>51</v>
      </c>
      <c r="E1535" s="153" t="s">
        <v>52</v>
      </c>
      <c r="F1535" s="153" t="s">
        <v>920</v>
      </c>
      <c r="G1535" s="153" t="s">
        <v>921</v>
      </c>
      <c r="H1535" s="153" t="s">
        <v>558</v>
      </c>
      <c r="I1535" s="153">
        <v>5</v>
      </c>
      <c r="J1535" s="154">
        <v>45792</v>
      </c>
      <c r="K1535" s="153" t="s">
        <v>91</v>
      </c>
      <c r="L1535" s="153"/>
      <c r="M1535" s="153" t="s">
        <v>1034</v>
      </c>
      <c r="N1535" s="153" t="s">
        <v>49</v>
      </c>
      <c r="O1535" s="153" t="s">
        <v>1034</v>
      </c>
      <c r="P1535" s="153" t="s">
        <v>3884</v>
      </c>
      <c r="Q1535" s="153"/>
      <c r="R1535" s="153" t="s">
        <v>50</v>
      </c>
      <c r="S1535" s="153" t="s">
        <v>2643</v>
      </c>
      <c r="T1535" s="153" t="s">
        <v>3886</v>
      </c>
      <c r="U1535" s="143"/>
      <c r="V1535" s="143"/>
      <c r="W1535" s="143"/>
      <c r="X1535" s="97" t="str">
        <f t="shared" si="253"/>
        <v>2022-008 - Gregg CS Bridge Replacement</v>
      </c>
      <c r="Y1535" s="97" t="str">
        <f>IFERROR(VLOOKUP($D1535,PM!$A:$H,2,FALSE),"")</f>
        <v>Sam Bach</v>
      </c>
      <c r="Z1535" s="98">
        <f t="shared" si="254"/>
        <v>45792</v>
      </c>
      <c r="AA1535" s="98" t="str">
        <f t="shared" si="255"/>
        <v>Thursday</v>
      </c>
      <c r="AB1535" s="99" t="str">
        <f t="shared" si="256"/>
        <v>05/16/2025 11:49 AM</v>
      </c>
      <c r="AC1535" s="100">
        <f t="shared" si="257"/>
        <v>45793.855717592596</v>
      </c>
      <c r="AD1535" s="100" t="str">
        <f t="shared" si="258"/>
        <v>Approved On Time</v>
      </c>
      <c r="AE1535" s="101">
        <f t="shared" si="259"/>
        <v>5</v>
      </c>
      <c r="AF1535" s="124" t="str">
        <f t="shared" si="260"/>
        <v/>
      </c>
      <c r="AG1535" s="101" t="str">
        <f t="shared" si="261"/>
        <v>9000 100H - PUNCH LIST</v>
      </c>
      <c r="AH1535" s="101" t="str">
        <f t="shared" si="262"/>
        <v>240781 - Enrique Cortez</v>
      </c>
      <c r="AI1535" s="102" t="str">
        <f t="shared" si="263"/>
        <v>Leonel Munoz</v>
      </c>
    </row>
    <row r="1536" spans="1:35" ht="15.75" x14ac:dyDescent="0.25">
      <c r="A1536" s="153">
        <v>604832</v>
      </c>
      <c r="B1536" s="153" t="s">
        <v>1032</v>
      </c>
      <c r="C1536" s="153" t="s">
        <v>1033</v>
      </c>
      <c r="D1536" s="153" t="s">
        <v>51</v>
      </c>
      <c r="E1536" s="153" t="s">
        <v>52</v>
      </c>
      <c r="F1536" s="153" t="s">
        <v>3882</v>
      </c>
      <c r="G1536" s="153" t="s">
        <v>3883</v>
      </c>
      <c r="H1536" s="153" t="s">
        <v>558</v>
      </c>
      <c r="I1536" s="153">
        <v>8</v>
      </c>
      <c r="J1536" s="154">
        <v>45793</v>
      </c>
      <c r="K1536" s="153" t="s">
        <v>91</v>
      </c>
      <c r="L1536" s="153"/>
      <c r="M1536" s="153" t="s">
        <v>1034</v>
      </c>
      <c r="N1536" s="153" t="s">
        <v>49</v>
      </c>
      <c r="O1536" s="153" t="s">
        <v>1034</v>
      </c>
      <c r="P1536" s="153" t="s">
        <v>3887</v>
      </c>
      <c r="Q1536" s="153"/>
      <c r="R1536" s="153" t="s">
        <v>50</v>
      </c>
      <c r="S1536" s="153" t="s">
        <v>2643</v>
      </c>
      <c r="T1536" s="153" t="s">
        <v>3888</v>
      </c>
      <c r="U1536" s="143"/>
      <c r="V1536" s="143"/>
      <c r="W1536" s="143"/>
      <c r="X1536" s="97" t="str">
        <f t="shared" si="253"/>
        <v>2022-008 - Gregg CS Bridge Replacement</v>
      </c>
      <c r="Y1536" s="97" t="str">
        <f>IFERROR(VLOOKUP($D1536,PM!$A:$H,2,FALSE),"")</f>
        <v>Sam Bach</v>
      </c>
      <c r="Z1536" s="98">
        <f t="shared" si="254"/>
        <v>45793</v>
      </c>
      <c r="AA1536" s="98" t="str">
        <f t="shared" si="255"/>
        <v>Friday</v>
      </c>
      <c r="AB1536" s="99" t="str">
        <f t="shared" si="256"/>
        <v>05/16/2025 12:13 PM</v>
      </c>
      <c r="AC1536" s="100">
        <f t="shared" si="257"/>
        <v>45793.855717592596</v>
      </c>
      <c r="AD1536" s="100" t="str">
        <f t="shared" si="258"/>
        <v>Approved On Time</v>
      </c>
      <c r="AE1536" s="101">
        <f t="shared" si="259"/>
        <v>8</v>
      </c>
      <c r="AF1536" s="124" t="str">
        <f t="shared" si="260"/>
        <v/>
      </c>
      <c r="AG1536" s="101" t="str">
        <f t="shared" si="261"/>
        <v>644 6084A - IN SRSS AM (RAIL)(90 MPH)(T MO</v>
      </c>
      <c r="AH1536" s="101" t="str">
        <f t="shared" si="262"/>
        <v>240781 - Enrique Cortez</v>
      </c>
      <c r="AI1536" s="102" t="str">
        <f t="shared" si="263"/>
        <v>Leonel Munoz</v>
      </c>
    </row>
    <row r="1537" spans="1:35" ht="15.75" x14ac:dyDescent="0.25">
      <c r="A1537" s="153">
        <v>604833</v>
      </c>
      <c r="B1537" s="153" t="s">
        <v>1032</v>
      </c>
      <c r="C1537" s="153" t="s">
        <v>1033</v>
      </c>
      <c r="D1537" s="153" t="s">
        <v>51</v>
      </c>
      <c r="E1537" s="153" t="s">
        <v>52</v>
      </c>
      <c r="F1537" s="153" t="s">
        <v>920</v>
      </c>
      <c r="G1537" s="153" t="s">
        <v>921</v>
      </c>
      <c r="H1537" s="153" t="s">
        <v>558</v>
      </c>
      <c r="I1537" s="153">
        <v>2</v>
      </c>
      <c r="J1537" s="154">
        <v>45793</v>
      </c>
      <c r="K1537" s="153" t="s">
        <v>91</v>
      </c>
      <c r="L1537" s="153"/>
      <c r="M1537" s="153" t="s">
        <v>1034</v>
      </c>
      <c r="N1537" s="153" t="s">
        <v>49</v>
      </c>
      <c r="O1537" s="153" t="s">
        <v>1034</v>
      </c>
      <c r="P1537" s="153" t="s">
        <v>3887</v>
      </c>
      <c r="Q1537" s="153"/>
      <c r="R1537" s="153" t="s">
        <v>50</v>
      </c>
      <c r="S1537" s="153" t="s">
        <v>2643</v>
      </c>
      <c r="T1537" s="153" t="s">
        <v>3889</v>
      </c>
      <c r="U1537" s="143"/>
      <c r="V1537" s="143"/>
      <c r="W1537" s="143"/>
      <c r="X1537" s="97" t="str">
        <f t="shared" si="253"/>
        <v>2022-008 - Gregg CS Bridge Replacement</v>
      </c>
      <c r="Y1537" s="97" t="str">
        <f>IFERROR(VLOOKUP($D1537,PM!$A:$H,2,FALSE),"")</f>
        <v>Sam Bach</v>
      </c>
      <c r="Z1537" s="98">
        <f t="shared" si="254"/>
        <v>45793</v>
      </c>
      <c r="AA1537" s="98" t="str">
        <f t="shared" si="255"/>
        <v>Friday</v>
      </c>
      <c r="AB1537" s="99" t="str">
        <f t="shared" si="256"/>
        <v>05/16/2025 12:13 PM</v>
      </c>
      <c r="AC1537" s="100">
        <f t="shared" si="257"/>
        <v>45793.855717592596</v>
      </c>
      <c r="AD1537" s="100" t="str">
        <f t="shared" si="258"/>
        <v>Approved On Time</v>
      </c>
      <c r="AE1537" s="101">
        <f t="shared" si="259"/>
        <v>2</v>
      </c>
      <c r="AF1537" s="124" t="str">
        <f t="shared" si="260"/>
        <v/>
      </c>
      <c r="AG1537" s="101" t="str">
        <f t="shared" si="261"/>
        <v>9000 100H - PUNCH LIST</v>
      </c>
      <c r="AH1537" s="101" t="str">
        <f t="shared" si="262"/>
        <v>240781 - Enrique Cortez</v>
      </c>
      <c r="AI1537" s="102" t="str">
        <f t="shared" si="263"/>
        <v>Leonel Munoz</v>
      </c>
    </row>
    <row r="1538" spans="1:35" ht="15.75" x14ac:dyDescent="0.25">
      <c r="A1538" s="153">
        <v>603871</v>
      </c>
      <c r="B1538" s="153" t="s">
        <v>1036</v>
      </c>
      <c r="C1538" s="153" t="s">
        <v>1037</v>
      </c>
      <c r="D1538" s="153" t="s">
        <v>51</v>
      </c>
      <c r="E1538" s="153" t="s">
        <v>52</v>
      </c>
      <c r="F1538" s="153" t="s">
        <v>624</v>
      </c>
      <c r="G1538" s="153" t="s">
        <v>625</v>
      </c>
      <c r="H1538" s="153" t="s">
        <v>558</v>
      </c>
      <c r="I1538" s="153">
        <v>2</v>
      </c>
      <c r="J1538" s="154">
        <v>45790</v>
      </c>
      <c r="K1538" s="153" t="s">
        <v>91</v>
      </c>
      <c r="L1538" s="153"/>
      <c r="M1538" s="153" t="s">
        <v>1034</v>
      </c>
      <c r="N1538" s="153" t="s">
        <v>49</v>
      </c>
      <c r="O1538" s="153" t="s">
        <v>1034</v>
      </c>
      <c r="P1538" s="153" t="s">
        <v>2641</v>
      </c>
      <c r="Q1538" s="153"/>
      <c r="R1538" s="153" t="s">
        <v>50</v>
      </c>
      <c r="S1538" s="153" t="s">
        <v>2643</v>
      </c>
      <c r="T1538" s="153" t="s">
        <v>3146</v>
      </c>
      <c r="U1538" s="143"/>
      <c r="V1538" s="143"/>
      <c r="W1538" s="143"/>
      <c r="X1538" s="97" t="str">
        <f t="shared" si="253"/>
        <v>2022-008 - Gregg CS Bridge Replacement</v>
      </c>
      <c r="Y1538" s="97" t="str">
        <f>IFERROR(VLOOKUP($D1538,PM!$A:$H,2,FALSE),"")</f>
        <v>Sam Bach</v>
      </c>
      <c r="Z1538" s="98">
        <f t="shared" si="254"/>
        <v>45790</v>
      </c>
      <c r="AA1538" s="98" t="str">
        <f t="shared" si="255"/>
        <v>Tuesday</v>
      </c>
      <c r="AB1538" s="99" t="str">
        <f t="shared" si="256"/>
        <v>05/14/2025 9:53 AM</v>
      </c>
      <c r="AC1538" s="100">
        <f t="shared" si="257"/>
        <v>45792.699560185189</v>
      </c>
      <c r="AD1538" s="100" t="str">
        <f t="shared" si="258"/>
        <v>Approved On Time</v>
      </c>
      <c r="AE1538" s="101">
        <f t="shared" si="259"/>
        <v>2</v>
      </c>
      <c r="AF1538" s="124" t="str">
        <f t="shared" si="260"/>
        <v/>
      </c>
      <c r="AG1538" s="101" t="str">
        <f t="shared" si="261"/>
        <v>9000 100C - LD INOUT SHOW UP REPAIR LABOR</v>
      </c>
      <c r="AH1538" s="101" t="str">
        <f t="shared" si="262"/>
        <v>240161 - Reynaldo M. Smith Jr</v>
      </c>
      <c r="AI1538" s="102" t="str">
        <f t="shared" si="263"/>
        <v>Leonel Munoz</v>
      </c>
    </row>
    <row r="1539" spans="1:35" ht="15.75" x14ac:dyDescent="0.25">
      <c r="A1539" s="153">
        <v>603868</v>
      </c>
      <c r="B1539" s="153" t="s">
        <v>1036</v>
      </c>
      <c r="C1539" s="153" t="s">
        <v>1037</v>
      </c>
      <c r="D1539" s="153" t="s">
        <v>51</v>
      </c>
      <c r="E1539" s="153" t="s">
        <v>52</v>
      </c>
      <c r="F1539" s="153" t="s">
        <v>920</v>
      </c>
      <c r="G1539" s="153" t="s">
        <v>921</v>
      </c>
      <c r="H1539" s="153" t="s">
        <v>558</v>
      </c>
      <c r="I1539" s="153">
        <v>10</v>
      </c>
      <c r="J1539" s="154">
        <v>45790</v>
      </c>
      <c r="K1539" s="153" t="s">
        <v>91</v>
      </c>
      <c r="L1539" s="153"/>
      <c r="M1539" s="153" t="s">
        <v>1034</v>
      </c>
      <c r="N1539" s="153" t="s">
        <v>49</v>
      </c>
      <c r="O1539" s="153" t="s">
        <v>1034</v>
      </c>
      <c r="P1539" s="153" t="s">
        <v>2640</v>
      </c>
      <c r="Q1539" s="153"/>
      <c r="R1539" s="153" t="s">
        <v>50</v>
      </c>
      <c r="S1539" s="153" t="s">
        <v>2643</v>
      </c>
      <c r="T1539" s="153" t="s">
        <v>3145</v>
      </c>
      <c r="U1539" s="143"/>
      <c r="V1539" s="143"/>
      <c r="W1539" s="143"/>
      <c r="X1539" s="97" t="str">
        <f t="shared" si="253"/>
        <v>2022-008 - Gregg CS Bridge Replacement</v>
      </c>
      <c r="Y1539" s="97" t="str">
        <f>IFERROR(VLOOKUP($D1539,PM!$A:$H,2,FALSE),"")</f>
        <v>Sam Bach</v>
      </c>
      <c r="Z1539" s="98">
        <f t="shared" si="254"/>
        <v>45790</v>
      </c>
      <c r="AA1539" s="98" t="str">
        <f t="shared" si="255"/>
        <v>Tuesday</v>
      </c>
      <c r="AB1539" s="99" t="str">
        <f t="shared" si="256"/>
        <v>05/14/2025 9:52 AM</v>
      </c>
      <c r="AC1539" s="100">
        <f t="shared" si="257"/>
        <v>45792.699560185189</v>
      </c>
      <c r="AD1539" s="100" t="str">
        <f t="shared" si="258"/>
        <v>Approved On Time</v>
      </c>
      <c r="AE1539" s="101">
        <f t="shared" si="259"/>
        <v>10</v>
      </c>
      <c r="AF1539" s="124" t="str">
        <f t="shared" si="260"/>
        <v/>
      </c>
      <c r="AG1539" s="101" t="str">
        <f t="shared" si="261"/>
        <v>9000 100H - PUNCH LIST</v>
      </c>
      <c r="AH1539" s="101" t="str">
        <f t="shared" si="262"/>
        <v>240161 - Reynaldo M. Smith Jr</v>
      </c>
      <c r="AI1539" s="102" t="str">
        <f t="shared" si="263"/>
        <v>Leonel Munoz</v>
      </c>
    </row>
    <row r="1540" spans="1:35" ht="15.75" x14ac:dyDescent="0.25">
      <c r="A1540" s="153">
        <v>604808</v>
      </c>
      <c r="B1540" s="153" t="s">
        <v>1036</v>
      </c>
      <c r="C1540" s="153" t="s">
        <v>1037</v>
      </c>
      <c r="D1540" s="153" t="s">
        <v>51</v>
      </c>
      <c r="E1540" s="153" t="s">
        <v>52</v>
      </c>
      <c r="F1540" s="153" t="s">
        <v>920</v>
      </c>
      <c r="G1540" s="153" t="s">
        <v>921</v>
      </c>
      <c r="H1540" s="153" t="s">
        <v>558</v>
      </c>
      <c r="I1540" s="153">
        <v>10</v>
      </c>
      <c r="J1540" s="154">
        <v>45791</v>
      </c>
      <c r="K1540" s="153" t="s">
        <v>91</v>
      </c>
      <c r="L1540" s="153"/>
      <c r="M1540" s="153" t="s">
        <v>1034</v>
      </c>
      <c r="N1540" s="153" t="s">
        <v>49</v>
      </c>
      <c r="O1540" s="153" t="s">
        <v>1034</v>
      </c>
      <c r="P1540" s="153" t="s">
        <v>3880</v>
      </c>
      <c r="Q1540" s="153"/>
      <c r="R1540" s="153" t="s">
        <v>50</v>
      </c>
      <c r="S1540" s="153" t="s">
        <v>2643</v>
      </c>
      <c r="T1540" s="153" t="s">
        <v>3890</v>
      </c>
      <c r="U1540" s="143"/>
      <c r="V1540" s="143"/>
      <c r="W1540" s="143"/>
      <c r="X1540" s="97" t="str">
        <f t="shared" si="253"/>
        <v>2022-008 - Gregg CS Bridge Replacement</v>
      </c>
      <c r="Y1540" s="97" t="str">
        <f>IFERROR(VLOOKUP($D1540,PM!$A:$H,2,FALSE),"")</f>
        <v>Sam Bach</v>
      </c>
      <c r="Z1540" s="98">
        <f t="shared" si="254"/>
        <v>45791</v>
      </c>
      <c r="AA1540" s="98" t="str">
        <f t="shared" si="255"/>
        <v>Wednesday</v>
      </c>
      <c r="AB1540" s="99" t="str">
        <f t="shared" si="256"/>
        <v>05/16/2025 11:48 AM</v>
      </c>
      <c r="AC1540" s="100">
        <f t="shared" si="257"/>
        <v>45793.855717592596</v>
      </c>
      <c r="AD1540" s="100" t="str">
        <f t="shared" si="258"/>
        <v>Approved On Time</v>
      </c>
      <c r="AE1540" s="101">
        <f t="shared" si="259"/>
        <v>10</v>
      </c>
      <c r="AF1540" s="124" t="str">
        <f t="shared" si="260"/>
        <v/>
      </c>
      <c r="AG1540" s="101" t="str">
        <f t="shared" si="261"/>
        <v>9000 100H - PUNCH LIST</v>
      </c>
      <c r="AH1540" s="101" t="str">
        <f t="shared" si="262"/>
        <v>240161 - Reynaldo M. Smith Jr</v>
      </c>
      <c r="AI1540" s="102" t="str">
        <f t="shared" si="263"/>
        <v>Leonel Munoz</v>
      </c>
    </row>
    <row r="1541" spans="1:35" ht="15.75" x14ac:dyDescent="0.25">
      <c r="A1541" s="153">
        <v>604830</v>
      </c>
      <c r="B1541" s="153" t="s">
        <v>1036</v>
      </c>
      <c r="C1541" s="153" t="s">
        <v>1037</v>
      </c>
      <c r="D1541" s="153" t="s">
        <v>51</v>
      </c>
      <c r="E1541" s="153" t="s">
        <v>52</v>
      </c>
      <c r="F1541" s="153" t="s">
        <v>3882</v>
      </c>
      <c r="G1541" s="153" t="s">
        <v>3883</v>
      </c>
      <c r="H1541" s="153" t="s">
        <v>558</v>
      </c>
      <c r="I1541" s="153">
        <v>8</v>
      </c>
      <c r="J1541" s="154">
        <v>45793</v>
      </c>
      <c r="K1541" s="153" t="s">
        <v>91</v>
      </c>
      <c r="L1541" s="153"/>
      <c r="M1541" s="153" t="s">
        <v>1034</v>
      </c>
      <c r="N1541" s="153" t="s">
        <v>49</v>
      </c>
      <c r="O1541" s="153" t="s">
        <v>1034</v>
      </c>
      <c r="P1541" s="153" t="s">
        <v>3793</v>
      </c>
      <c r="Q1541" s="153"/>
      <c r="R1541" s="153" t="s">
        <v>50</v>
      </c>
      <c r="S1541" s="153" t="s">
        <v>2643</v>
      </c>
      <c r="T1541" s="153" t="s">
        <v>3891</v>
      </c>
      <c r="U1541" s="143"/>
      <c r="V1541" s="143"/>
      <c r="W1541" s="143"/>
      <c r="X1541" s="97" t="str">
        <f t="shared" si="253"/>
        <v>2022-008 - Gregg CS Bridge Replacement</v>
      </c>
      <c r="Y1541" s="97" t="str">
        <f>IFERROR(VLOOKUP($D1541,PM!$A:$H,2,FALSE),"")</f>
        <v>Sam Bach</v>
      </c>
      <c r="Z1541" s="98">
        <f t="shared" si="254"/>
        <v>45793</v>
      </c>
      <c r="AA1541" s="98" t="str">
        <f t="shared" si="255"/>
        <v>Friday</v>
      </c>
      <c r="AB1541" s="99" t="str">
        <f t="shared" si="256"/>
        <v>05/16/2025 12:12 PM</v>
      </c>
      <c r="AC1541" s="100">
        <f t="shared" si="257"/>
        <v>45793.855717592596</v>
      </c>
      <c r="AD1541" s="100" t="str">
        <f t="shared" si="258"/>
        <v>Approved On Time</v>
      </c>
      <c r="AE1541" s="101">
        <f t="shared" si="259"/>
        <v>8</v>
      </c>
      <c r="AF1541" s="124" t="str">
        <f t="shared" si="260"/>
        <v/>
      </c>
      <c r="AG1541" s="101" t="str">
        <f t="shared" si="261"/>
        <v>644 6084A - IN SRSS AM (RAIL)(90 MPH)(T MO</v>
      </c>
      <c r="AH1541" s="101" t="str">
        <f t="shared" si="262"/>
        <v>240161 - Reynaldo M. Smith Jr</v>
      </c>
      <c r="AI1541" s="102" t="str">
        <f t="shared" si="263"/>
        <v>Leonel Munoz</v>
      </c>
    </row>
    <row r="1542" spans="1:35" ht="15.75" x14ac:dyDescent="0.25">
      <c r="A1542" s="153">
        <v>604831</v>
      </c>
      <c r="B1542" s="153" t="s">
        <v>1036</v>
      </c>
      <c r="C1542" s="153" t="s">
        <v>1037</v>
      </c>
      <c r="D1542" s="153" t="s">
        <v>51</v>
      </c>
      <c r="E1542" s="153" t="s">
        <v>52</v>
      </c>
      <c r="F1542" s="153" t="s">
        <v>920</v>
      </c>
      <c r="G1542" s="153" t="s">
        <v>921</v>
      </c>
      <c r="H1542" s="153" t="s">
        <v>558</v>
      </c>
      <c r="I1542" s="153">
        <v>2</v>
      </c>
      <c r="J1542" s="154">
        <v>45793</v>
      </c>
      <c r="K1542" s="153" t="s">
        <v>91</v>
      </c>
      <c r="L1542" s="153"/>
      <c r="M1542" s="153" t="s">
        <v>1034</v>
      </c>
      <c r="N1542" s="153" t="s">
        <v>49</v>
      </c>
      <c r="O1542" s="153" t="s">
        <v>1034</v>
      </c>
      <c r="P1542" s="153" t="s">
        <v>3887</v>
      </c>
      <c r="Q1542" s="153"/>
      <c r="R1542" s="153" t="s">
        <v>50</v>
      </c>
      <c r="S1542" s="153" t="s">
        <v>2643</v>
      </c>
      <c r="T1542" s="153" t="s">
        <v>3892</v>
      </c>
      <c r="U1542" s="143"/>
      <c r="V1542" s="143"/>
      <c r="W1542" s="143"/>
      <c r="X1542" s="97" t="str">
        <f t="shared" si="253"/>
        <v>2022-008 - Gregg CS Bridge Replacement</v>
      </c>
      <c r="Y1542" s="97" t="str">
        <f>IFERROR(VLOOKUP($D1542,PM!$A:$H,2,FALSE),"")</f>
        <v>Sam Bach</v>
      </c>
      <c r="Z1542" s="98">
        <f t="shared" si="254"/>
        <v>45793</v>
      </c>
      <c r="AA1542" s="98" t="str">
        <f t="shared" si="255"/>
        <v>Friday</v>
      </c>
      <c r="AB1542" s="99" t="str">
        <f t="shared" si="256"/>
        <v>05/16/2025 12:13 PM</v>
      </c>
      <c r="AC1542" s="100">
        <f t="shared" si="257"/>
        <v>45793.855717592596</v>
      </c>
      <c r="AD1542" s="100" t="str">
        <f t="shared" si="258"/>
        <v>Approved On Time</v>
      </c>
      <c r="AE1542" s="101">
        <f t="shared" si="259"/>
        <v>2</v>
      </c>
      <c r="AF1542" s="124" t="str">
        <f t="shared" si="260"/>
        <v/>
      </c>
      <c r="AG1542" s="101" t="str">
        <f t="shared" si="261"/>
        <v>9000 100H - PUNCH LIST</v>
      </c>
      <c r="AH1542" s="101" t="str">
        <f t="shared" si="262"/>
        <v>240161 - Reynaldo M. Smith Jr</v>
      </c>
      <c r="AI1542" s="102" t="str">
        <f t="shared" si="263"/>
        <v>Leonel Munoz</v>
      </c>
    </row>
    <row r="1543" spans="1:35" ht="15.75" x14ac:dyDescent="0.25">
      <c r="A1543" s="153">
        <v>604816</v>
      </c>
      <c r="B1543" s="153" t="s">
        <v>1036</v>
      </c>
      <c r="C1543" s="153" t="s">
        <v>1037</v>
      </c>
      <c r="D1543" s="153" t="s">
        <v>51</v>
      </c>
      <c r="E1543" s="153" t="s">
        <v>52</v>
      </c>
      <c r="F1543" s="153" t="s">
        <v>3882</v>
      </c>
      <c r="G1543" s="153" t="s">
        <v>3883</v>
      </c>
      <c r="H1543" s="153" t="s">
        <v>558</v>
      </c>
      <c r="I1543" s="153">
        <v>5.5</v>
      </c>
      <c r="J1543" s="154">
        <v>45792</v>
      </c>
      <c r="K1543" s="153" t="s">
        <v>91</v>
      </c>
      <c r="L1543" s="153"/>
      <c r="M1543" s="153" t="s">
        <v>1034</v>
      </c>
      <c r="N1543" s="153" t="s">
        <v>49</v>
      </c>
      <c r="O1543" s="153" t="s">
        <v>1034</v>
      </c>
      <c r="P1543" s="153" t="s">
        <v>3884</v>
      </c>
      <c r="Q1543" s="153"/>
      <c r="R1543" s="153" t="s">
        <v>50</v>
      </c>
      <c r="S1543" s="153" t="s">
        <v>2643</v>
      </c>
      <c r="T1543" s="153" t="s">
        <v>3893</v>
      </c>
      <c r="U1543" s="143"/>
      <c r="V1543" s="143"/>
      <c r="W1543" s="143"/>
      <c r="X1543" s="97" t="str">
        <f t="shared" ref="X1543:X1606" si="264">$D1543&amp;" - "&amp;$E1543</f>
        <v>2022-008 - Gregg CS Bridge Replacement</v>
      </c>
      <c r="Y1543" s="97" t="str">
        <f>IFERROR(VLOOKUP($D1543,PM!$A:$H,2,FALSE),"")</f>
        <v>Sam Bach</v>
      </c>
      <c r="Z1543" s="98">
        <f t="shared" ref="Z1543:Z1606" si="265">$J1543</f>
        <v>45792</v>
      </c>
      <c r="AA1543" s="98" t="str">
        <f t="shared" ref="AA1543:AA1606" si="266">TEXT($J1543,"dddd")</f>
        <v>Thursday</v>
      </c>
      <c r="AB1543" s="99" t="str">
        <f t="shared" ref="AB1543:AB1606" si="267">TEXT(DATE(MID($P1543,7,4), LEFT($P1543,2), MID($P1543,4,2)) + TIME(LEFT(MID($P1543,13,5),2), RIGHT(MID($P1543,13,5),2), 0), "MM/DD/YYYY h:mm AM/PM")</f>
        <v>05/16/2025 11:49 AM</v>
      </c>
      <c r="AC1543" s="100">
        <f t="shared" ref="AC1543:AC1606" si="268">IFERROR(DATE(LEFT($T1543,4), MID($T1543,6,2), MID($T1543,9,2)) + TIME(MID($T1543,12,2), MID($T1543,15,2), MID($T1543,18,2)),"")</f>
        <v>45793.855717592596</v>
      </c>
      <c r="AD1543" s="100" t="str">
        <f t="shared" ref="AD1543:AD1606" si="269">IF(OR($AB1543="1/1/01 12:00 AM", $AB1543=""), "Not Approved", IF(VALUE($AB1543) &lt;= (VALUE($AC1543) + 1 + TIME(9, 0, 0)), "Approved On Time", "Not Approved On Time"))</f>
        <v>Approved On Time</v>
      </c>
      <c r="AE1543" s="101">
        <f t="shared" ref="AE1543:AE1606" si="270">$I1543</f>
        <v>5.5</v>
      </c>
      <c r="AF1543" s="124" t="str">
        <f t="shared" ref="AF1543:AF1606" si="271">IF(SUMIF($X$6:$X$2297, "*", $AI$6:$AI$2297) &gt; 0, SUMIFS($AI$6:$AI$2297, $X$6:$X$2297, "Approved On Time") / SUMIF($X$6:$X$2297, "*", $AI$6:$AI$2297), "")</f>
        <v/>
      </c>
      <c r="AG1543" s="101" t="str">
        <f t="shared" ref="AG1543:AG1606" si="272">$F1543&amp;" - "&amp;G1543</f>
        <v>644 6084A - IN SRSS AM (RAIL)(90 MPH)(T MO</v>
      </c>
      <c r="AH1543" s="101" t="str">
        <f t="shared" ref="AH1543:AH1606" si="273">$B1543&amp;" - "&amp;$C1543</f>
        <v>240161 - Reynaldo M. Smith Jr</v>
      </c>
      <c r="AI1543" s="102" t="str">
        <f t="shared" ref="AI1543:AI1606" si="274">IF($M1543="","",$M1543)</f>
        <v>Leonel Munoz</v>
      </c>
    </row>
    <row r="1544" spans="1:35" ht="15.75" x14ac:dyDescent="0.25">
      <c r="A1544" s="153">
        <v>604817</v>
      </c>
      <c r="B1544" s="153" t="s">
        <v>1036</v>
      </c>
      <c r="C1544" s="153" t="s">
        <v>1037</v>
      </c>
      <c r="D1544" s="153" t="s">
        <v>51</v>
      </c>
      <c r="E1544" s="153" t="s">
        <v>52</v>
      </c>
      <c r="F1544" s="153" t="s">
        <v>920</v>
      </c>
      <c r="G1544" s="153" t="s">
        <v>921</v>
      </c>
      <c r="H1544" s="153" t="s">
        <v>558</v>
      </c>
      <c r="I1544" s="153">
        <v>5</v>
      </c>
      <c r="J1544" s="154">
        <v>45792</v>
      </c>
      <c r="K1544" s="153" t="s">
        <v>91</v>
      </c>
      <c r="L1544" s="153"/>
      <c r="M1544" s="153" t="s">
        <v>1034</v>
      </c>
      <c r="N1544" s="153" t="s">
        <v>49</v>
      </c>
      <c r="O1544" s="153" t="s">
        <v>1034</v>
      </c>
      <c r="P1544" s="153" t="s">
        <v>3884</v>
      </c>
      <c r="Q1544" s="153"/>
      <c r="R1544" s="153" t="s">
        <v>50</v>
      </c>
      <c r="S1544" s="153" t="s">
        <v>2643</v>
      </c>
      <c r="T1544" s="153" t="s">
        <v>3893</v>
      </c>
      <c r="U1544" s="143"/>
      <c r="V1544" s="143"/>
      <c r="W1544" s="143"/>
      <c r="X1544" s="97" t="str">
        <f t="shared" si="264"/>
        <v>2022-008 - Gregg CS Bridge Replacement</v>
      </c>
      <c r="Y1544" s="97" t="str">
        <f>IFERROR(VLOOKUP($D1544,PM!$A:$H,2,FALSE),"")</f>
        <v>Sam Bach</v>
      </c>
      <c r="Z1544" s="98">
        <f t="shared" si="265"/>
        <v>45792</v>
      </c>
      <c r="AA1544" s="98" t="str">
        <f t="shared" si="266"/>
        <v>Thursday</v>
      </c>
      <c r="AB1544" s="99" t="str">
        <f t="shared" si="267"/>
        <v>05/16/2025 11:49 AM</v>
      </c>
      <c r="AC1544" s="100">
        <f t="shared" si="268"/>
        <v>45793.855717592596</v>
      </c>
      <c r="AD1544" s="100" t="str">
        <f t="shared" si="269"/>
        <v>Approved On Time</v>
      </c>
      <c r="AE1544" s="101">
        <f t="shared" si="270"/>
        <v>5</v>
      </c>
      <c r="AF1544" s="124" t="str">
        <f t="shared" si="271"/>
        <v/>
      </c>
      <c r="AG1544" s="101" t="str">
        <f t="shared" si="272"/>
        <v>9000 100H - PUNCH LIST</v>
      </c>
      <c r="AH1544" s="101" t="str">
        <f t="shared" si="273"/>
        <v>240161 - Reynaldo M. Smith Jr</v>
      </c>
      <c r="AI1544" s="102" t="str">
        <f t="shared" si="274"/>
        <v>Leonel Munoz</v>
      </c>
    </row>
    <row r="1545" spans="1:35" ht="15.75" x14ac:dyDescent="0.25">
      <c r="A1545" s="153">
        <v>603867</v>
      </c>
      <c r="B1545" s="153" t="s">
        <v>1038</v>
      </c>
      <c r="C1545" s="153" t="s">
        <v>1039</v>
      </c>
      <c r="D1545" s="153" t="s">
        <v>51</v>
      </c>
      <c r="E1545" s="153" t="s">
        <v>52</v>
      </c>
      <c r="F1545" s="153" t="s">
        <v>920</v>
      </c>
      <c r="G1545" s="153" t="s">
        <v>921</v>
      </c>
      <c r="H1545" s="153" t="s">
        <v>558</v>
      </c>
      <c r="I1545" s="153">
        <v>10</v>
      </c>
      <c r="J1545" s="154">
        <v>45790</v>
      </c>
      <c r="K1545" s="153" t="s">
        <v>91</v>
      </c>
      <c r="L1545" s="153"/>
      <c r="M1545" s="153" t="s">
        <v>1034</v>
      </c>
      <c r="N1545" s="153" t="s">
        <v>49</v>
      </c>
      <c r="O1545" s="153" t="s">
        <v>1034</v>
      </c>
      <c r="P1545" s="153" t="s">
        <v>2640</v>
      </c>
      <c r="Q1545" s="153"/>
      <c r="R1545" s="153" t="s">
        <v>50</v>
      </c>
      <c r="S1545" s="153" t="s">
        <v>2643</v>
      </c>
      <c r="T1545" s="153" t="s">
        <v>3148</v>
      </c>
      <c r="U1545" s="143"/>
      <c r="V1545" s="143"/>
      <c r="W1545" s="143"/>
      <c r="X1545" s="97" t="str">
        <f t="shared" si="264"/>
        <v>2022-008 - Gregg CS Bridge Replacement</v>
      </c>
      <c r="Y1545" s="97" t="str">
        <f>IFERROR(VLOOKUP($D1545,PM!$A:$H,2,FALSE),"")</f>
        <v>Sam Bach</v>
      </c>
      <c r="Z1545" s="98">
        <f t="shared" si="265"/>
        <v>45790</v>
      </c>
      <c r="AA1545" s="98" t="str">
        <f t="shared" si="266"/>
        <v>Tuesday</v>
      </c>
      <c r="AB1545" s="99" t="str">
        <f t="shared" si="267"/>
        <v>05/14/2025 9:52 AM</v>
      </c>
      <c r="AC1545" s="100">
        <f t="shared" si="268"/>
        <v>45792.699560185189</v>
      </c>
      <c r="AD1545" s="100" t="str">
        <f t="shared" si="269"/>
        <v>Approved On Time</v>
      </c>
      <c r="AE1545" s="101">
        <f t="shared" si="270"/>
        <v>10</v>
      </c>
      <c r="AF1545" s="124" t="str">
        <f t="shared" si="271"/>
        <v/>
      </c>
      <c r="AG1545" s="101" t="str">
        <f t="shared" si="272"/>
        <v>9000 100H - PUNCH LIST</v>
      </c>
      <c r="AH1545" s="101" t="str">
        <f t="shared" si="273"/>
        <v>240160 - Miguel Aguilar Rico</v>
      </c>
      <c r="AI1545" s="102" t="str">
        <f t="shared" si="274"/>
        <v>Leonel Munoz</v>
      </c>
    </row>
    <row r="1546" spans="1:35" ht="15.75" x14ac:dyDescent="0.25">
      <c r="A1546" s="153">
        <v>603872</v>
      </c>
      <c r="B1546" s="153" t="s">
        <v>1038</v>
      </c>
      <c r="C1546" s="153" t="s">
        <v>1039</v>
      </c>
      <c r="D1546" s="153" t="s">
        <v>51</v>
      </c>
      <c r="E1546" s="153" t="s">
        <v>52</v>
      </c>
      <c r="F1546" s="153" t="s">
        <v>624</v>
      </c>
      <c r="G1546" s="153" t="s">
        <v>625</v>
      </c>
      <c r="H1546" s="153" t="s">
        <v>558</v>
      </c>
      <c r="I1546" s="153">
        <v>2</v>
      </c>
      <c r="J1546" s="154">
        <v>45790</v>
      </c>
      <c r="K1546" s="153" t="s">
        <v>91</v>
      </c>
      <c r="L1546" s="153"/>
      <c r="M1546" s="153" t="s">
        <v>1034</v>
      </c>
      <c r="N1546" s="153" t="s">
        <v>49</v>
      </c>
      <c r="O1546" s="153" t="s">
        <v>1034</v>
      </c>
      <c r="P1546" s="153" t="s">
        <v>2641</v>
      </c>
      <c r="Q1546" s="153"/>
      <c r="R1546" s="153" t="s">
        <v>50</v>
      </c>
      <c r="S1546" s="153" t="s">
        <v>2643</v>
      </c>
      <c r="T1546" s="153" t="s">
        <v>3147</v>
      </c>
      <c r="U1546" s="143"/>
      <c r="V1546" s="143"/>
      <c r="W1546" s="143"/>
      <c r="X1546" s="97" t="str">
        <f t="shared" si="264"/>
        <v>2022-008 - Gregg CS Bridge Replacement</v>
      </c>
      <c r="Y1546" s="97" t="str">
        <f>IFERROR(VLOOKUP($D1546,PM!$A:$H,2,FALSE),"")</f>
        <v>Sam Bach</v>
      </c>
      <c r="Z1546" s="98">
        <f t="shared" si="265"/>
        <v>45790</v>
      </c>
      <c r="AA1546" s="98" t="str">
        <f t="shared" si="266"/>
        <v>Tuesday</v>
      </c>
      <c r="AB1546" s="99" t="str">
        <f t="shared" si="267"/>
        <v>05/14/2025 9:53 AM</v>
      </c>
      <c r="AC1546" s="100">
        <f t="shared" si="268"/>
        <v>45792.699560185189</v>
      </c>
      <c r="AD1546" s="100" t="str">
        <f t="shared" si="269"/>
        <v>Approved On Time</v>
      </c>
      <c r="AE1546" s="101">
        <f t="shared" si="270"/>
        <v>2</v>
      </c>
      <c r="AF1546" s="124" t="str">
        <f t="shared" si="271"/>
        <v/>
      </c>
      <c r="AG1546" s="101" t="str">
        <f t="shared" si="272"/>
        <v>9000 100C - LD INOUT SHOW UP REPAIR LABOR</v>
      </c>
      <c r="AH1546" s="101" t="str">
        <f t="shared" si="273"/>
        <v>240160 - Miguel Aguilar Rico</v>
      </c>
      <c r="AI1546" s="102" t="str">
        <f t="shared" si="274"/>
        <v>Leonel Munoz</v>
      </c>
    </row>
    <row r="1547" spans="1:35" ht="15.75" x14ac:dyDescent="0.25">
      <c r="A1547" s="153">
        <v>604807</v>
      </c>
      <c r="B1547" s="153" t="s">
        <v>1038</v>
      </c>
      <c r="C1547" s="153" t="s">
        <v>1039</v>
      </c>
      <c r="D1547" s="153" t="s">
        <v>51</v>
      </c>
      <c r="E1547" s="153" t="s">
        <v>52</v>
      </c>
      <c r="F1547" s="153" t="s">
        <v>920</v>
      </c>
      <c r="G1547" s="153" t="s">
        <v>921</v>
      </c>
      <c r="H1547" s="153" t="s">
        <v>558</v>
      </c>
      <c r="I1547" s="153">
        <v>10</v>
      </c>
      <c r="J1547" s="154">
        <v>45791</v>
      </c>
      <c r="K1547" s="153" t="s">
        <v>91</v>
      </c>
      <c r="L1547" s="153"/>
      <c r="M1547" s="153" t="s">
        <v>1034</v>
      </c>
      <c r="N1547" s="153" t="s">
        <v>49</v>
      </c>
      <c r="O1547" s="153" t="s">
        <v>1034</v>
      </c>
      <c r="P1547" s="153" t="s">
        <v>3880</v>
      </c>
      <c r="Q1547" s="153"/>
      <c r="R1547" s="153" t="s">
        <v>50</v>
      </c>
      <c r="S1547" s="153" t="s">
        <v>2643</v>
      </c>
      <c r="T1547" s="153" t="s">
        <v>3894</v>
      </c>
      <c r="U1547" s="143"/>
      <c r="V1547" s="143"/>
      <c r="W1547" s="143"/>
      <c r="X1547" s="97" t="str">
        <f t="shared" si="264"/>
        <v>2022-008 - Gregg CS Bridge Replacement</v>
      </c>
      <c r="Y1547" s="97" t="str">
        <f>IFERROR(VLOOKUP($D1547,PM!$A:$H,2,FALSE),"")</f>
        <v>Sam Bach</v>
      </c>
      <c r="Z1547" s="98">
        <f t="shared" si="265"/>
        <v>45791</v>
      </c>
      <c r="AA1547" s="98" t="str">
        <f t="shared" si="266"/>
        <v>Wednesday</v>
      </c>
      <c r="AB1547" s="99" t="str">
        <f t="shared" si="267"/>
        <v>05/16/2025 11:48 AM</v>
      </c>
      <c r="AC1547" s="100">
        <f t="shared" si="268"/>
        <v>45793.855717592596</v>
      </c>
      <c r="AD1547" s="100" t="str">
        <f t="shared" si="269"/>
        <v>Approved On Time</v>
      </c>
      <c r="AE1547" s="101">
        <f t="shared" si="270"/>
        <v>10</v>
      </c>
      <c r="AF1547" s="124" t="str">
        <f t="shared" si="271"/>
        <v/>
      </c>
      <c r="AG1547" s="101" t="str">
        <f t="shared" si="272"/>
        <v>9000 100H - PUNCH LIST</v>
      </c>
      <c r="AH1547" s="101" t="str">
        <f t="shared" si="273"/>
        <v>240160 - Miguel Aguilar Rico</v>
      </c>
      <c r="AI1547" s="102" t="str">
        <f t="shared" si="274"/>
        <v>Leonel Munoz</v>
      </c>
    </row>
    <row r="1548" spans="1:35" ht="15.75" x14ac:dyDescent="0.25">
      <c r="A1548" s="153">
        <v>604814</v>
      </c>
      <c r="B1548" s="153" t="s">
        <v>1038</v>
      </c>
      <c r="C1548" s="153" t="s">
        <v>1039</v>
      </c>
      <c r="D1548" s="153" t="s">
        <v>51</v>
      </c>
      <c r="E1548" s="153" t="s">
        <v>52</v>
      </c>
      <c r="F1548" s="153" t="s">
        <v>3882</v>
      </c>
      <c r="G1548" s="153" t="s">
        <v>3883</v>
      </c>
      <c r="H1548" s="153" t="s">
        <v>558</v>
      </c>
      <c r="I1548" s="153">
        <v>5.5</v>
      </c>
      <c r="J1548" s="154">
        <v>45792</v>
      </c>
      <c r="K1548" s="153" t="s">
        <v>91</v>
      </c>
      <c r="L1548" s="153"/>
      <c r="M1548" s="153" t="s">
        <v>1034</v>
      </c>
      <c r="N1548" s="153" t="s">
        <v>49</v>
      </c>
      <c r="O1548" s="153" t="s">
        <v>1034</v>
      </c>
      <c r="P1548" s="153" t="s">
        <v>3884</v>
      </c>
      <c r="Q1548" s="153"/>
      <c r="R1548" s="153" t="s">
        <v>50</v>
      </c>
      <c r="S1548" s="153" t="s">
        <v>2643</v>
      </c>
      <c r="T1548" s="153" t="s">
        <v>3895</v>
      </c>
      <c r="U1548" s="143"/>
      <c r="V1548" s="143"/>
      <c r="W1548" s="143"/>
      <c r="X1548" s="97" t="str">
        <f t="shared" si="264"/>
        <v>2022-008 - Gregg CS Bridge Replacement</v>
      </c>
      <c r="Y1548" s="97" t="str">
        <f>IFERROR(VLOOKUP($D1548,PM!$A:$H,2,FALSE),"")</f>
        <v>Sam Bach</v>
      </c>
      <c r="Z1548" s="98">
        <f t="shared" si="265"/>
        <v>45792</v>
      </c>
      <c r="AA1548" s="98" t="str">
        <f t="shared" si="266"/>
        <v>Thursday</v>
      </c>
      <c r="AB1548" s="99" t="str">
        <f t="shared" si="267"/>
        <v>05/16/2025 11:49 AM</v>
      </c>
      <c r="AC1548" s="100">
        <f t="shared" si="268"/>
        <v>45793.855717592596</v>
      </c>
      <c r="AD1548" s="100" t="str">
        <f t="shared" si="269"/>
        <v>Approved On Time</v>
      </c>
      <c r="AE1548" s="101">
        <f t="shared" si="270"/>
        <v>5.5</v>
      </c>
      <c r="AF1548" s="124" t="str">
        <f t="shared" si="271"/>
        <v/>
      </c>
      <c r="AG1548" s="101" t="str">
        <f t="shared" si="272"/>
        <v>644 6084A - IN SRSS AM (RAIL)(90 MPH)(T MO</v>
      </c>
      <c r="AH1548" s="101" t="str">
        <f t="shared" si="273"/>
        <v>240160 - Miguel Aguilar Rico</v>
      </c>
      <c r="AI1548" s="102" t="str">
        <f t="shared" si="274"/>
        <v>Leonel Munoz</v>
      </c>
    </row>
    <row r="1549" spans="1:35" ht="15.75" x14ac:dyDescent="0.25">
      <c r="A1549" s="153">
        <v>604815</v>
      </c>
      <c r="B1549" s="153" t="s">
        <v>1038</v>
      </c>
      <c r="C1549" s="153" t="s">
        <v>1039</v>
      </c>
      <c r="D1549" s="153" t="s">
        <v>51</v>
      </c>
      <c r="E1549" s="153" t="s">
        <v>52</v>
      </c>
      <c r="F1549" s="153" t="s">
        <v>920</v>
      </c>
      <c r="G1549" s="153" t="s">
        <v>921</v>
      </c>
      <c r="H1549" s="153" t="s">
        <v>558</v>
      </c>
      <c r="I1549" s="153">
        <v>5</v>
      </c>
      <c r="J1549" s="154">
        <v>45792</v>
      </c>
      <c r="K1549" s="153" t="s">
        <v>91</v>
      </c>
      <c r="L1549" s="153"/>
      <c r="M1549" s="153" t="s">
        <v>1034</v>
      </c>
      <c r="N1549" s="153" t="s">
        <v>49</v>
      </c>
      <c r="O1549" s="153" t="s">
        <v>1034</v>
      </c>
      <c r="P1549" s="153" t="s">
        <v>3884</v>
      </c>
      <c r="Q1549" s="153"/>
      <c r="R1549" s="153" t="s">
        <v>50</v>
      </c>
      <c r="S1549" s="153" t="s">
        <v>2643</v>
      </c>
      <c r="T1549" s="153" t="s">
        <v>3896</v>
      </c>
      <c r="U1549" s="143"/>
      <c r="V1549" s="143"/>
      <c r="W1549" s="143"/>
      <c r="X1549" s="97" t="str">
        <f t="shared" si="264"/>
        <v>2022-008 - Gregg CS Bridge Replacement</v>
      </c>
      <c r="Y1549" s="97" t="str">
        <f>IFERROR(VLOOKUP($D1549,PM!$A:$H,2,FALSE),"")</f>
        <v>Sam Bach</v>
      </c>
      <c r="Z1549" s="98">
        <f t="shared" si="265"/>
        <v>45792</v>
      </c>
      <c r="AA1549" s="98" t="str">
        <f t="shared" si="266"/>
        <v>Thursday</v>
      </c>
      <c r="AB1549" s="99" t="str">
        <f t="shared" si="267"/>
        <v>05/16/2025 11:49 AM</v>
      </c>
      <c r="AC1549" s="100">
        <f t="shared" si="268"/>
        <v>45793.855717592596</v>
      </c>
      <c r="AD1549" s="100" t="str">
        <f t="shared" si="269"/>
        <v>Approved On Time</v>
      </c>
      <c r="AE1549" s="101">
        <f t="shared" si="270"/>
        <v>5</v>
      </c>
      <c r="AF1549" s="124" t="str">
        <f t="shared" si="271"/>
        <v/>
      </c>
      <c r="AG1549" s="101" t="str">
        <f t="shared" si="272"/>
        <v>9000 100H - PUNCH LIST</v>
      </c>
      <c r="AH1549" s="101" t="str">
        <f t="shared" si="273"/>
        <v>240160 - Miguel Aguilar Rico</v>
      </c>
      <c r="AI1549" s="102" t="str">
        <f t="shared" si="274"/>
        <v>Leonel Munoz</v>
      </c>
    </row>
    <row r="1550" spans="1:35" ht="15.75" x14ac:dyDescent="0.25">
      <c r="A1550" s="153">
        <v>604828</v>
      </c>
      <c r="B1550" s="153" t="s">
        <v>1038</v>
      </c>
      <c r="C1550" s="153" t="s">
        <v>1039</v>
      </c>
      <c r="D1550" s="153" t="s">
        <v>51</v>
      </c>
      <c r="E1550" s="153" t="s">
        <v>52</v>
      </c>
      <c r="F1550" s="153" t="s">
        <v>3882</v>
      </c>
      <c r="G1550" s="153" t="s">
        <v>3883</v>
      </c>
      <c r="H1550" s="153" t="s">
        <v>558</v>
      </c>
      <c r="I1550" s="153">
        <v>8</v>
      </c>
      <c r="J1550" s="154">
        <v>45793</v>
      </c>
      <c r="K1550" s="153" t="s">
        <v>91</v>
      </c>
      <c r="L1550" s="153"/>
      <c r="M1550" s="153" t="s">
        <v>1034</v>
      </c>
      <c r="N1550" s="153" t="s">
        <v>49</v>
      </c>
      <c r="O1550" s="153" t="s">
        <v>1034</v>
      </c>
      <c r="P1550" s="153" t="s">
        <v>3793</v>
      </c>
      <c r="Q1550" s="153"/>
      <c r="R1550" s="153" t="s">
        <v>50</v>
      </c>
      <c r="S1550" s="153" t="s">
        <v>2643</v>
      </c>
      <c r="T1550" s="153" t="s">
        <v>3897</v>
      </c>
      <c r="U1550" s="143"/>
      <c r="V1550" s="143"/>
      <c r="W1550" s="143"/>
      <c r="X1550" s="97" t="str">
        <f t="shared" si="264"/>
        <v>2022-008 - Gregg CS Bridge Replacement</v>
      </c>
      <c r="Y1550" s="97" t="str">
        <f>IFERROR(VLOOKUP($D1550,PM!$A:$H,2,FALSE),"")</f>
        <v>Sam Bach</v>
      </c>
      <c r="Z1550" s="98">
        <f t="shared" si="265"/>
        <v>45793</v>
      </c>
      <c r="AA1550" s="98" t="str">
        <f t="shared" si="266"/>
        <v>Friday</v>
      </c>
      <c r="AB1550" s="99" t="str">
        <f t="shared" si="267"/>
        <v>05/16/2025 12:12 PM</v>
      </c>
      <c r="AC1550" s="100">
        <f t="shared" si="268"/>
        <v>45793.855717592596</v>
      </c>
      <c r="AD1550" s="100" t="str">
        <f t="shared" si="269"/>
        <v>Approved On Time</v>
      </c>
      <c r="AE1550" s="101">
        <f t="shared" si="270"/>
        <v>8</v>
      </c>
      <c r="AF1550" s="124" t="str">
        <f t="shared" si="271"/>
        <v/>
      </c>
      <c r="AG1550" s="101" t="str">
        <f t="shared" si="272"/>
        <v>644 6084A - IN SRSS AM (RAIL)(90 MPH)(T MO</v>
      </c>
      <c r="AH1550" s="101" t="str">
        <f t="shared" si="273"/>
        <v>240160 - Miguel Aguilar Rico</v>
      </c>
      <c r="AI1550" s="102" t="str">
        <f t="shared" si="274"/>
        <v>Leonel Munoz</v>
      </c>
    </row>
    <row r="1551" spans="1:35" ht="15.75" x14ac:dyDescent="0.25">
      <c r="A1551" s="153">
        <v>604829</v>
      </c>
      <c r="B1551" s="153" t="s">
        <v>1038</v>
      </c>
      <c r="C1551" s="153" t="s">
        <v>1039</v>
      </c>
      <c r="D1551" s="153" t="s">
        <v>51</v>
      </c>
      <c r="E1551" s="153" t="s">
        <v>52</v>
      </c>
      <c r="F1551" s="153" t="s">
        <v>920</v>
      </c>
      <c r="G1551" s="153" t="s">
        <v>921</v>
      </c>
      <c r="H1551" s="153" t="s">
        <v>558</v>
      </c>
      <c r="I1551" s="153">
        <v>2</v>
      </c>
      <c r="J1551" s="154">
        <v>45793</v>
      </c>
      <c r="K1551" s="153" t="s">
        <v>91</v>
      </c>
      <c r="L1551" s="153"/>
      <c r="M1551" s="153" t="s">
        <v>1034</v>
      </c>
      <c r="N1551" s="153" t="s">
        <v>49</v>
      </c>
      <c r="O1551" s="153" t="s">
        <v>1034</v>
      </c>
      <c r="P1551" s="153" t="s">
        <v>3793</v>
      </c>
      <c r="Q1551" s="153"/>
      <c r="R1551" s="153" t="s">
        <v>50</v>
      </c>
      <c r="S1551" s="153" t="s">
        <v>2643</v>
      </c>
      <c r="T1551" s="153" t="s">
        <v>3898</v>
      </c>
      <c r="U1551" s="143"/>
      <c r="V1551" s="143"/>
      <c r="W1551" s="143"/>
      <c r="X1551" s="97" t="str">
        <f t="shared" si="264"/>
        <v>2022-008 - Gregg CS Bridge Replacement</v>
      </c>
      <c r="Y1551" s="97" t="str">
        <f>IFERROR(VLOOKUP($D1551,PM!$A:$H,2,FALSE),"")</f>
        <v>Sam Bach</v>
      </c>
      <c r="Z1551" s="98">
        <f t="shared" si="265"/>
        <v>45793</v>
      </c>
      <c r="AA1551" s="98" t="str">
        <f t="shared" si="266"/>
        <v>Friday</v>
      </c>
      <c r="AB1551" s="99" t="str">
        <f t="shared" si="267"/>
        <v>05/16/2025 12:12 PM</v>
      </c>
      <c r="AC1551" s="100">
        <f t="shared" si="268"/>
        <v>45793.855717592596</v>
      </c>
      <c r="AD1551" s="100" t="str">
        <f t="shared" si="269"/>
        <v>Approved On Time</v>
      </c>
      <c r="AE1551" s="101">
        <f t="shared" si="270"/>
        <v>2</v>
      </c>
      <c r="AF1551" s="124" t="str">
        <f t="shared" si="271"/>
        <v/>
      </c>
      <c r="AG1551" s="101" t="str">
        <f t="shared" si="272"/>
        <v>9000 100H - PUNCH LIST</v>
      </c>
      <c r="AH1551" s="101" t="str">
        <f t="shared" si="273"/>
        <v>240160 - Miguel Aguilar Rico</v>
      </c>
      <c r="AI1551" s="102" t="str">
        <f t="shared" si="274"/>
        <v>Leonel Munoz</v>
      </c>
    </row>
    <row r="1552" spans="1:35" ht="15.75" x14ac:dyDescent="0.25">
      <c r="A1552" s="153">
        <v>603865</v>
      </c>
      <c r="B1552" s="153" t="s">
        <v>1042</v>
      </c>
      <c r="C1552" s="153" t="s">
        <v>1043</v>
      </c>
      <c r="D1552" s="153" t="s">
        <v>51</v>
      </c>
      <c r="E1552" s="153" t="s">
        <v>52</v>
      </c>
      <c r="F1552" s="153" t="s">
        <v>920</v>
      </c>
      <c r="G1552" s="153" t="s">
        <v>921</v>
      </c>
      <c r="H1552" s="153" t="s">
        <v>558</v>
      </c>
      <c r="I1552" s="153">
        <v>10</v>
      </c>
      <c r="J1552" s="154">
        <v>45790</v>
      </c>
      <c r="K1552" s="153" t="s">
        <v>91</v>
      </c>
      <c r="L1552" s="153"/>
      <c r="M1552" s="153" t="s">
        <v>1034</v>
      </c>
      <c r="N1552" s="153" t="s">
        <v>49</v>
      </c>
      <c r="O1552" s="153" t="s">
        <v>1034</v>
      </c>
      <c r="P1552" s="153" t="s">
        <v>2640</v>
      </c>
      <c r="Q1552" s="153"/>
      <c r="R1552" s="153" t="s">
        <v>50</v>
      </c>
      <c r="S1552" s="153" t="s">
        <v>2643</v>
      </c>
      <c r="T1552" s="153" t="s">
        <v>3151</v>
      </c>
      <c r="U1552" s="143"/>
      <c r="V1552" s="143"/>
      <c r="W1552" s="143"/>
      <c r="X1552" s="97" t="str">
        <f t="shared" si="264"/>
        <v>2022-008 - Gregg CS Bridge Replacement</v>
      </c>
      <c r="Y1552" s="97" t="str">
        <f>IFERROR(VLOOKUP($D1552,PM!$A:$H,2,FALSE),"")</f>
        <v>Sam Bach</v>
      </c>
      <c r="Z1552" s="98">
        <f t="shared" si="265"/>
        <v>45790</v>
      </c>
      <c r="AA1552" s="98" t="str">
        <f t="shared" si="266"/>
        <v>Tuesday</v>
      </c>
      <c r="AB1552" s="99" t="str">
        <f t="shared" si="267"/>
        <v>05/14/2025 9:52 AM</v>
      </c>
      <c r="AC1552" s="100">
        <f t="shared" si="268"/>
        <v>45792.699560185189</v>
      </c>
      <c r="AD1552" s="100" t="str">
        <f t="shared" si="269"/>
        <v>Approved On Time</v>
      </c>
      <c r="AE1552" s="101">
        <f t="shared" si="270"/>
        <v>10</v>
      </c>
      <c r="AF1552" s="124" t="str">
        <f t="shared" si="271"/>
        <v/>
      </c>
      <c r="AG1552" s="101" t="str">
        <f t="shared" si="272"/>
        <v>9000 100H - PUNCH LIST</v>
      </c>
      <c r="AH1552" s="101" t="str">
        <f t="shared" si="273"/>
        <v>240514 - Joel M. Garcia</v>
      </c>
      <c r="AI1552" s="102" t="str">
        <f t="shared" si="274"/>
        <v>Leonel Munoz</v>
      </c>
    </row>
    <row r="1553" spans="1:35" ht="15.75" x14ac:dyDescent="0.25">
      <c r="A1553" s="153">
        <v>603874</v>
      </c>
      <c r="B1553" s="153" t="s">
        <v>1042</v>
      </c>
      <c r="C1553" s="153" t="s">
        <v>1043</v>
      </c>
      <c r="D1553" s="153" t="s">
        <v>51</v>
      </c>
      <c r="E1553" s="153" t="s">
        <v>52</v>
      </c>
      <c r="F1553" s="153" t="s">
        <v>624</v>
      </c>
      <c r="G1553" s="153" t="s">
        <v>625</v>
      </c>
      <c r="H1553" s="153" t="s">
        <v>558</v>
      </c>
      <c r="I1553" s="153">
        <v>2</v>
      </c>
      <c r="J1553" s="154">
        <v>45790</v>
      </c>
      <c r="K1553" s="153" t="s">
        <v>91</v>
      </c>
      <c r="L1553" s="153"/>
      <c r="M1553" s="153" t="s">
        <v>1034</v>
      </c>
      <c r="N1553" s="153" t="s">
        <v>49</v>
      </c>
      <c r="O1553" s="153" t="s">
        <v>1034</v>
      </c>
      <c r="P1553" s="153" t="s">
        <v>2642</v>
      </c>
      <c r="Q1553" s="153"/>
      <c r="R1553" s="153" t="s">
        <v>50</v>
      </c>
      <c r="S1553" s="153" t="s">
        <v>2643</v>
      </c>
      <c r="T1553" s="153" t="s">
        <v>3152</v>
      </c>
      <c r="U1553" s="143"/>
      <c r="V1553" s="143"/>
      <c r="W1553" s="143"/>
      <c r="X1553" s="97" t="str">
        <f t="shared" si="264"/>
        <v>2022-008 - Gregg CS Bridge Replacement</v>
      </c>
      <c r="Y1553" s="97" t="str">
        <f>IFERROR(VLOOKUP($D1553,PM!$A:$H,2,FALSE),"")</f>
        <v>Sam Bach</v>
      </c>
      <c r="Z1553" s="98">
        <f t="shared" si="265"/>
        <v>45790</v>
      </c>
      <c r="AA1553" s="98" t="str">
        <f t="shared" si="266"/>
        <v>Tuesday</v>
      </c>
      <c r="AB1553" s="99" t="str">
        <f t="shared" si="267"/>
        <v>05/14/2025 9:54 AM</v>
      </c>
      <c r="AC1553" s="100">
        <f t="shared" si="268"/>
        <v>45792.699560185189</v>
      </c>
      <c r="AD1553" s="100" t="str">
        <f t="shared" si="269"/>
        <v>Approved On Time</v>
      </c>
      <c r="AE1553" s="101">
        <f t="shared" si="270"/>
        <v>2</v>
      </c>
      <c r="AF1553" s="124" t="str">
        <f t="shared" si="271"/>
        <v/>
      </c>
      <c r="AG1553" s="101" t="str">
        <f t="shared" si="272"/>
        <v>9000 100C - LD INOUT SHOW UP REPAIR LABOR</v>
      </c>
      <c r="AH1553" s="101" t="str">
        <f t="shared" si="273"/>
        <v>240514 - Joel M. Garcia</v>
      </c>
      <c r="AI1553" s="102" t="str">
        <f t="shared" si="274"/>
        <v>Leonel Munoz</v>
      </c>
    </row>
    <row r="1554" spans="1:35" ht="15.75" x14ac:dyDescent="0.25">
      <c r="A1554" s="153">
        <v>604810</v>
      </c>
      <c r="B1554" s="153" t="s">
        <v>1042</v>
      </c>
      <c r="C1554" s="153" t="s">
        <v>1043</v>
      </c>
      <c r="D1554" s="153" t="s">
        <v>51</v>
      </c>
      <c r="E1554" s="153" t="s">
        <v>52</v>
      </c>
      <c r="F1554" s="153" t="s">
        <v>3882</v>
      </c>
      <c r="G1554" s="153" t="s">
        <v>3883</v>
      </c>
      <c r="H1554" s="153" t="s">
        <v>558</v>
      </c>
      <c r="I1554" s="153">
        <v>5.5</v>
      </c>
      <c r="J1554" s="154">
        <v>45792</v>
      </c>
      <c r="K1554" s="153" t="s">
        <v>91</v>
      </c>
      <c r="L1554" s="153"/>
      <c r="M1554" s="153" t="s">
        <v>1034</v>
      </c>
      <c r="N1554" s="153" t="s">
        <v>49</v>
      </c>
      <c r="O1554" s="153" t="s">
        <v>1034</v>
      </c>
      <c r="P1554" s="153" t="s">
        <v>3884</v>
      </c>
      <c r="Q1554" s="153"/>
      <c r="R1554" s="153" t="s">
        <v>50</v>
      </c>
      <c r="S1554" s="153" t="s">
        <v>2643</v>
      </c>
      <c r="T1554" s="153" t="s">
        <v>3899</v>
      </c>
      <c r="U1554" s="143"/>
      <c r="V1554" s="143"/>
      <c r="W1554" s="143"/>
      <c r="X1554" s="97" t="str">
        <f t="shared" si="264"/>
        <v>2022-008 - Gregg CS Bridge Replacement</v>
      </c>
      <c r="Y1554" s="97" t="str">
        <f>IFERROR(VLOOKUP($D1554,PM!$A:$H,2,FALSE),"")</f>
        <v>Sam Bach</v>
      </c>
      <c r="Z1554" s="98">
        <f t="shared" si="265"/>
        <v>45792</v>
      </c>
      <c r="AA1554" s="98" t="str">
        <f t="shared" si="266"/>
        <v>Thursday</v>
      </c>
      <c r="AB1554" s="99" t="str">
        <f t="shared" si="267"/>
        <v>05/16/2025 11:49 AM</v>
      </c>
      <c r="AC1554" s="100">
        <f t="shared" si="268"/>
        <v>45793.855717592596</v>
      </c>
      <c r="AD1554" s="100" t="str">
        <f t="shared" si="269"/>
        <v>Approved On Time</v>
      </c>
      <c r="AE1554" s="101">
        <f t="shared" si="270"/>
        <v>5.5</v>
      </c>
      <c r="AF1554" s="124" t="str">
        <f t="shared" si="271"/>
        <v/>
      </c>
      <c r="AG1554" s="101" t="str">
        <f t="shared" si="272"/>
        <v>644 6084A - IN SRSS AM (RAIL)(90 MPH)(T MO</v>
      </c>
      <c r="AH1554" s="101" t="str">
        <f t="shared" si="273"/>
        <v>240514 - Joel M. Garcia</v>
      </c>
      <c r="AI1554" s="102" t="str">
        <f t="shared" si="274"/>
        <v>Leonel Munoz</v>
      </c>
    </row>
    <row r="1555" spans="1:35" ht="15.75" x14ac:dyDescent="0.25">
      <c r="A1555" s="153">
        <v>604811</v>
      </c>
      <c r="B1555" s="153" t="s">
        <v>1042</v>
      </c>
      <c r="C1555" s="153" t="s">
        <v>1043</v>
      </c>
      <c r="D1555" s="153" t="s">
        <v>51</v>
      </c>
      <c r="E1555" s="153" t="s">
        <v>52</v>
      </c>
      <c r="F1555" s="153" t="s">
        <v>920</v>
      </c>
      <c r="G1555" s="153" t="s">
        <v>921</v>
      </c>
      <c r="H1555" s="153" t="s">
        <v>558</v>
      </c>
      <c r="I1555" s="153">
        <v>5</v>
      </c>
      <c r="J1555" s="154">
        <v>45792</v>
      </c>
      <c r="K1555" s="153" t="s">
        <v>91</v>
      </c>
      <c r="L1555" s="153"/>
      <c r="M1555" s="153" t="s">
        <v>1034</v>
      </c>
      <c r="N1555" s="153" t="s">
        <v>49</v>
      </c>
      <c r="O1555" s="153" t="s">
        <v>1034</v>
      </c>
      <c r="P1555" s="153" t="s">
        <v>3884</v>
      </c>
      <c r="Q1555" s="153"/>
      <c r="R1555" s="153" t="s">
        <v>50</v>
      </c>
      <c r="S1555" s="153" t="s">
        <v>2643</v>
      </c>
      <c r="T1555" s="153" t="s">
        <v>3900</v>
      </c>
      <c r="U1555" s="143"/>
      <c r="V1555" s="143"/>
      <c r="W1555" s="143"/>
      <c r="X1555" s="97" t="str">
        <f t="shared" si="264"/>
        <v>2022-008 - Gregg CS Bridge Replacement</v>
      </c>
      <c r="Y1555" s="97" t="str">
        <f>IFERROR(VLOOKUP($D1555,PM!$A:$H,2,FALSE),"")</f>
        <v>Sam Bach</v>
      </c>
      <c r="Z1555" s="98">
        <f t="shared" si="265"/>
        <v>45792</v>
      </c>
      <c r="AA1555" s="98" t="str">
        <f t="shared" si="266"/>
        <v>Thursday</v>
      </c>
      <c r="AB1555" s="99" t="str">
        <f t="shared" si="267"/>
        <v>05/16/2025 11:49 AM</v>
      </c>
      <c r="AC1555" s="100">
        <f t="shared" si="268"/>
        <v>45793.855717592596</v>
      </c>
      <c r="AD1555" s="100" t="str">
        <f t="shared" si="269"/>
        <v>Approved On Time</v>
      </c>
      <c r="AE1555" s="101">
        <f t="shared" si="270"/>
        <v>5</v>
      </c>
      <c r="AF1555" s="124" t="str">
        <f t="shared" si="271"/>
        <v/>
      </c>
      <c r="AG1555" s="101" t="str">
        <f t="shared" si="272"/>
        <v>9000 100H - PUNCH LIST</v>
      </c>
      <c r="AH1555" s="101" t="str">
        <f t="shared" si="273"/>
        <v>240514 - Joel M. Garcia</v>
      </c>
      <c r="AI1555" s="102" t="str">
        <f t="shared" si="274"/>
        <v>Leonel Munoz</v>
      </c>
    </row>
    <row r="1556" spans="1:35" ht="15.75" x14ac:dyDescent="0.25">
      <c r="A1556" s="153">
        <v>604824</v>
      </c>
      <c r="B1556" s="153" t="s">
        <v>1042</v>
      </c>
      <c r="C1556" s="153" t="s">
        <v>1043</v>
      </c>
      <c r="D1556" s="153" t="s">
        <v>51</v>
      </c>
      <c r="E1556" s="153" t="s">
        <v>52</v>
      </c>
      <c r="F1556" s="153" t="s">
        <v>3882</v>
      </c>
      <c r="G1556" s="153" t="s">
        <v>3883</v>
      </c>
      <c r="H1556" s="153" t="s">
        <v>558</v>
      </c>
      <c r="I1556" s="153">
        <v>8</v>
      </c>
      <c r="J1556" s="154">
        <v>45793</v>
      </c>
      <c r="K1556" s="153" t="s">
        <v>91</v>
      </c>
      <c r="L1556" s="153"/>
      <c r="M1556" s="153" t="s">
        <v>1034</v>
      </c>
      <c r="N1556" s="153" t="s">
        <v>49</v>
      </c>
      <c r="O1556" s="153" t="s">
        <v>1034</v>
      </c>
      <c r="P1556" s="153" t="s">
        <v>3793</v>
      </c>
      <c r="Q1556" s="153"/>
      <c r="R1556" s="153" t="s">
        <v>50</v>
      </c>
      <c r="S1556" s="153" t="s">
        <v>2643</v>
      </c>
      <c r="T1556" s="153" t="s">
        <v>3901</v>
      </c>
      <c r="U1556" s="143"/>
      <c r="V1556" s="143"/>
      <c r="W1556" s="143"/>
      <c r="X1556" s="97" t="str">
        <f t="shared" si="264"/>
        <v>2022-008 - Gregg CS Bridge Replacement</v>
      </c>
      <c r="Y1556" s="97" t="str">
        <f>IFERROR(VLOOKUP($D1556,PM!$A:$H,2,FALSE),"")</f>
        <v>Sam Bach</v>
      </c>
      <c r="Z1556" s="98">
        <f t="shared" si="265"/>
        <v>45793</v>
      </c>
      <c r="AA1556" s="98" t="str">
        <f t="shared" si="266"/>
        <v>Friday</v>
      </c>
      <c r="AB1556" s="99" t="str">
        <f t="shared" si="267"/>
        <v>05/16/2025 12:12 PM</v>
      </c>
      <c r="AC1556" s="100">
        <f t="shared" si="268"/>
        <v>45793.855717592596</v>
      </c>
      <c r="AD1556" s="100" t="str">
        <f t="shared" si="269"/>
        <v>Approved On Time</v>
      </c>
      <c r="AE1556" s="101">
        <f t="shared" si="270"/>
        <v>8</v>
      </c>
      <c r="AF1556" s="124" t="str">
        <f t="shared" si="271"/>
        <v/>
      </c>
      <c r="AG1556" s="101" t="str">
        <f t="shared" si="272"/>
        <v>644 6084A - IN SRSS AM (RAIL)(90 MPH)(T MO</v>
      </c>
      <c r="AH1556" s="101" t="str">
        <f t="shared" si="273"/>
        <v>240514 - Joel M. Garcia</v>
      </c>
      <c r="AI1556" s="102" t="str">
        <f t="shared" si="274"/>
        <v>Leonel Munoz</v>
      </c>
    </row>
    <row r="1557" spans="1:35" ht="15.75" x14ac:dyDescent="0.25">
      <c r="A1557" s="153">
        <v>604825</v>
      </c>
      <c r="B1557" s="153" t="s">
        <v>1042</v>
      </c>
      <c r="C1557" s="153" t="s">
        <v>1043</v>
      </c>
      <c r="D1557" s="153" t="s">
        <v>51</v>
      </c>
      <c r="E1557" s="153" t="s">
        <v>52</v>
      </c>
      <c r="F1557" s="153" t="s">
        <v>920</v>
      </c>
      <c r="G1557" s="153" t="s">
        <v>921</v>
      </c>
      <c r="H1557" s="153" t="s">
        <v>558</v>
      </c>
      <c r="I1557" s="153">
        <v>2</v>
      </c>
      <c r="J1557" s="154">
        <v>45793</v>
      </c>
      <c r="K1557" s="153" t="s">
        <v>91</v>
      </c>
      <c r="L1557" s="153"/>
      <c r="M1557" s="153" t="s">
        <v>1034</v>
      </c>
      <c r="N1557" s="153" t="s">
        <v>49</v>
      </c>
      <c r="O1557" s="153" t="s">
        <v>1034</v>
      </c>
      <c r="P1557" s="153" t="s">
        <v>3793</v>
      </c>
      <c r="Q1557" s="153"/>
      <c r="R1557" s="153" t="s">
        <v>50</v>
      </c>
      <c r="S1557" s="153" t="s">
        <v>2643</v>
      </c>
      <c r="T1557" s="153" t="s">
        <v>3902</v>
      </c>
      <c r="U1557" s="143"/>
      <c r="V1557" s="143"/>
      <c r="W1557" s="143"/>
      <c r="X1557" s="97" t="str">
        <f t="shared" si="264"/>
        <v>2022-008 - Gregg CS Bridge Replacement</v>
      </c>
      <c r="Y1557" s="97" t="str">
        <f>IFERROR(VLOOKUP($D1557,PM!$A:$H,2,FALSE),"")</f>
        <v>Sam Bach</v>
      </c>
      <c r="Z1557" s="98">
        <f t="shared" si="265"/>
        <v>45793</v>
      </c>
      <c r="AA1557" s="98" t="str">
        <f t="shared" si="266"/>
        <v>Friday</v>
      </c>
      <c r="AB1557" s="99" t="str">
        <f t="shared" si="267"/>
        <v>05/16/2025 12:12 PM</v>
      </c>
      <c r="AC1557" s="100">
        <f t="shared" si="268"/>
        <v>45793.855717592596</v>
      </c>
      <c r="AD1557" s="100" t="str">
        <f t="shared" si="269"/>
        <v>Approved On Time</v>
      </c>
      <c r="AE1557" s="101">
        <f t="shared" si="270"/>
        <v>2</v>
      </c>
      <c r="AF1557" s="124" t="str">
        <f t="shared" si="271"/>
        <v/>
      </c>
      <c r="AG1557" s="101" t="str">
        <f t="shared" si="272"/>
        <v>9000 100H - PUNCH LIST</v>
      </c>
      <c r="AH1557" s="101" t="str">
        <f t="shared" si="273"/>
        <v>240514 - Joel M. Garcia</v>
      </c>
      <c r="AI1557" s="102" t="str">
        <f t="shared" si="274"/>
        <v>Leonel Munoz</v>
      </c>
    </row>
    <row r="1558" spans="1:35" ht="15.75" x14ac:dyDescent="0.25">
      <c r="A1558" s="153">
        <v>604805</v>
      </c>
      <c r="B1558" s="153" t="s">
        <v>1042</v>
      </c>
      <c r="C1558" s="153" t="s">
        <v>1043</v>
      </c>
      <c r="D1558" s="153" t="s">
        <v>51</v>
      </c>
      <c r="E1558" s="153" t="s">
        <v>52</v>
      </c>
      <c r="F1558" s="153" t="s">
        <v>920</v>
      </c>
      <c r="G1558" s="153" t="s">
        <v>921</v>
      </c>
      <c r="H1558" s="153" t="s">
        <v>558</v>
      </c>
      <c r="I1558" s="153">
        <v>10</v>
      </c>
      <c r="J1558" s="154">
        <v>45791</v>
      </c>
      <c r="K1558" s="153" t="s">
        <v>91</v>
      </c>
      <c r="L1558" s="153"/>
      <c r="M1558" s="153" t="s">
        <v>1034</v>
      </c>
      <c r="N1558" s="153" t="s">
        <v>49</v>
      </c>
      <c r="O1558" s="153" t="s">
        <v>1034</v>
      </c>
      <c r="P1558" s="153" t="s">
        <v>3880</v>
      </c>
      <c r="Q1558" s="153"/>
      <c r="R1558" s="153" t="s">
        <v>50</v>
      </c>
      <c r="S1558" s="153" t="s">
        <v>2643</v>
      </c>
      <c r="T1558" s="153" t="s">
        <v>3903</v>
      </c>
      <c r="U1558" s="143"/>
      <c r="V1558" s="143"/>
      <c r="W1558" s="143"/>
      <c r="X1558" s="97" t="str">
        <f t="shared" si="264"/>
        <v>2022-008 - Gregg CS Bridge Replacement</v>
      </c>
      <c r="Y1558" s="97" t="str">
        <f>IFERROR(VLOOKUP($D1558,PM!$A:$H,2,FALSE),"")</f>
        <v>Sam Bach</v>
      </c>
      <c r="Z1558" s="98">
        <f t="shared" si="265"/>
        <v>45791</v>
      </c>
      <c r="AA1558" s="98" t="str">
        <f t="shared" si="266"/>
        <v>Wednesday</v>
      </c>
      <c r="AB1558" s="99" t="str">
        <f t="shared" si="267"/>
        <v>05/16/2025 11:48 AM</v>
      </c>
      <c r="AC1558" s="100">
        <f t="shared" si="268"/>
        <v>45793.855717592596</v>
      </c>
      <c r="AD1558" s="100" t="str">
        <f t="shared" si="269"/>
        <v>Approved On Time</v>
      </c>
      <c r="AE1558" s="101">
        <f t="shared" si="270"/>
        <v>10</v>
      </c>
      <c r="AF1558" s="124" t="str">
        <f t="shared" si="271"/>
        <v/>
      </c>
      <c r="AG1558" s="101" t="str">
        <f t="shared" si="272"/>
        <v>9000 100H - PUNCH LIST</v>
      </c>
      <c r="AH1558" s="101" t="str">
        <f t="shared" si="273"/>
        <v>240514 - Joel M. Garcia</v>
      </c>
      <c r="AI1558" s="102" t="str">
        <f t="shared" si="274"/>
        <v>Leonel Munoz</v>
      </c>
    </row>
    <row r="1559" spans="1:35" ht="15.75" x14ac:dyDescent="0.25">
      <c r="A1559" s="153">
        <v>603864</v>
      </c>
      <c r="B1559" s="153" t="s">
        <v>1035</v>
      </c>
      <c r="C1559" s="153" t="s">
        <v>1034</v>
      </c>
      <c r="D1559" s="153" t="s">
        <v>51</v>
      </c>
      <c r="E1559" s="153" t="s">
        <v>52</v>
      </c>
      <c r="F1559" s="153" t="s">
        <v>920</v>
      </c>
      <c r="G1559" s="153" t="s">
        <v>921</v>
      </c>
      <c r="H1559" s="153" t="s">
        <v>558</v>
      </c>
      <c r="I1559" s="153">
        <v>8</v>
      </c>
      <c r="J1559" s="154">
        <v>45790</v>
      </c>
      <c r="K1559" s="153" t="s">
        <v>91</v>
      </c>
      <c r="L1559" s="153"/>
      <c r="M1559" s="153" t="s">
        <v>1034</v>
      </c>
      <c r="N1559" s="153" t="s">
        <v>49</v>
      </c>
      <c r="O1559" s="153" t="s">
        <v>2643</v>
      </c>
      <c r="P1559" s="153" t="s">
        <v>2644</v>
      </c>
      <c r="Q1559" s="153"/>
      <c r="R1559" s="153" t="s">
        <v>50</v>
      </c>
      <c r="S1559" s="153" t="s">
        <v>2643</v>
      </c>
      <c r="T1559" s="153" t="s">
        <v>3155</v>
      </c>
      <c r="U1559" s="143"/>
      <c r="V1559" s="143"/>
      <c r="W1559" s="143"/>
      <c r="X1559" s="97" t="str">
        <f t="shared" si="264"/>
        <v>2022-008 - Gregg CS Bridge Replacement</v>
      </c>
      <c r="Y1559" s="97" t="str">
        <f>IFERROR(VLOOKUP($D1559,PM!$A:$H,2,FALSE),"")</f>
        <v>Sam Bach</v>
      </c>
      <c r="Z1559" s="98">
        <f t="shared" si="265"/>
        <v>45790</v>
      </c>
      <c r="AA1559" s="98" t="str">
        <f t="shared" si="266"/>
        <v>Tuesday</v>
      </c>
      <c r="AB1559" s="99" t="str">
        <f t="shared" si="267"/>
        <v>05/14/2025 9:45 AM</v>
      </c>
      <c r="AC1559" s="100">
        <f t="shared" si="268"/>
        <v>45792.699560185189</v>
      </c>
      <c r="AD1559" s="100" t="str">
        <f t="shared" si="269"/>
        <v>Approved On Time</v>
      </c>
      <c r="AE1559" s="101">
        <f t="shared" si="270"/>
        <v>8</v>
      </c>
      <c r="AF1559" s="124" t="str">
        <f t="shared" si="271"/>
        <v/>
      </c>
      <c r="AG1559" s="101" t="str">
        <f t="shared" si="272"/>
        <v>9000 100H - PUNCH LIST</v>
      </c>
      <c r="AH1559" s="101" t="str">
        <f t="shared" si="273"/>
        <v>240057 - Leonel Munoz</v>
      </c>
      <c r="AI1559" s="102" t="str">
        <f t="shared" si="274"/>
        <v>Leonel Munoz</v>
      </c>
    </row>
    <row r="1560" spans="1:35" ht="15.75" x14ac:dyDescent="0.25">
      <c r="A1560" s="153">
        <v>604799</v>
      </c>
      <c r="B1560" s="153" t="s">
        <v>1035</v>
      </c>
      <c r="C1560" s="153" t="s">
        <v>1034</v>
      </c>
      <c r="D1560" s="153" t="s">
        <v>51</v>
      </c>
      <c r="E1560" s="153" t="s">
        <v>52</v>
      </c>
      <c r="F1560" s="153" t="s">
        <v>920</v>
      </c>
      <c r="G1560" s="153" t="s">
        <v>921</v>
      </c>
      <c r="H1560" s="153" t="s">
        <v>558</v>
      </c>
      <c r="I1560" s="153">
        <v>8</v>
      </c>
      <c r="J1560" s="154">
        <v>45791</v>
      </c>
      <c r="K1560" s="153" t="s">
        <v>91</v>
      </c>
      <c r="L1560" s="153"/>
      <c r="M1560" s="153" t="s">
        <v>1034</v>
      </c>
      <c r="N1560" s="153" t="s">
        <v>49</v>
      </c>
      <c r="O1560" s="153" t="s">
        <v>2643</v>
      </c>
      <c r="P1560" s="153" t="s">
        <v>3904</v>
      </c>
      <c r="Q1560" s="153"/>
      <c r="R1560" s="153" t="s">
        <v>50</v>
      </c>
      <c r="S1560" s="153" t="s">
        <v>2643</v>
      </c>
      <c r="T1560" s="153" t="s">
        <v>3905</v>
      </c>
      <c r="U1560" s="143"/>
      <c r="V1560" s="143"/>
      <c r="W1560" s="143"/>
      <c r="X1560" s="97" t="str">
        <f t="shared" si="264"/>
        <v>2022-008 - Gregg CS Bridge Replacement</v>
      </c>
      <c r="Y1560" s="97" t="str">
        <f>IFERROR(VLOOKUP($D1560,PM!$A:$H,2,FALSE),"")</f>
        <v>Sam Bach</v>
      </c>
      <c r="Z1560" s="98">
        <f t="shared" si="265"/>
        <v>45791</v>
      </c>
      <c r="AA1560" s="98" t="str">
        <f t="shared" si="266"/>
        <v>Wednesday</v>
      </c>
      <c r="AB1560" s="99" t="str">
        <f t="shared" si="267"/>
        <v>05/16/2025 11:40 AM</v>
      </c>
      <c r="AC1560" s="100">
        <f t="shared" si="268"/>
        <v>45793.855717592596</v>
      </c>
      <c r="AD1560" s="100" t="str">
        <f t="shared" si="269"/>
        <v>Approved On Time</v>
      </c>
      <c r="AE1560" s="101">
        <f t="shared" si="270"/>
        <v>8</v>
      </c>
      <c r="AF1560" s="124" t="str">
        <f t="shared" si="271"/>
        <v/>
      </c>
      <c r="AG1560" s="101" t="str">
        <f t="shared" si="272"/>
        <v>9000 100H - PUNCH LIST</v>
      </c>
      <c r="AH1560" s="101" t="str">
        <f t="shared" si="273"/>
        <v>240057 - Leonel Munoz</v>
      </c>
      <c r="AI1560" s="102" t="str">
        <f t="shared" si="274"/>
        <v>Leonel Munoz</v>
      </c>
    </row>
    <row r="1561" spans="1:35" ht="15.75" x14ac:dyDescent="0.25">
      <c r="A1561" s="153">
        <v>604800</v>
      </c>
      <c r="B1561" s="153" t="s">
        <v>1035</v>
      </c>
      <c r="C1561" s="153" t="s">
        <v>1034</v>
      </c>
      <c r="D1561" s="153" t="s">
        <v>51</v>
      </c>
      <c r="E1561" s="153" t="s">
        <v>52</v>
      </c>
      <c r="F1561" s="153" t="s">
        <v>3882</v>
      </c>
      <c r="G1561" s="153" t="s">
        <v>3883</v>
      </c>
      <c r="H1561" s="153" t="s">
        <v>558</v>
      </c>
      <c r="I1561" s="153">
        <v>8</v>
      </c>
      <c r="J1561" s="154">
        <v>45792</v>
      </c>
      <c r="K1561" s="153" t="s">
        <v>91</v>
      </c>
      <c r="L1561" s="153"/>
      <c r="M1561" s="153" t="s">
        <v>1034</v>
      </c>
      <c r="N1561" s="153" t="s">
        <v>49</v>
      </c>
      <c r="O1561" s="153" t="s">
        <v>2643</v>
      </c>
      <c r="P1561" s="153" t="s">
        <v>3906</v>
      </c>
      <c r="Q1561" s="153"/>
      <c r="R1561" s="153" t="s">
        <v>50</v>
      </c>
      <c r="S1561" s="153" t="s">
        <v>2643</v>
      </c>
      <c r="T1561" s="153" t="s">
        <v>3907</v>
      </c>
      <c r="U1561" s="143"/>
      <c r="V1561" s="143"/>
      <c r="W1561" s="143"/>
      <c r="X1561" s="97" t="str">
        <f t="shared" si="264"/>
        <v>2022-008 - Gregg CS Bridge Replacement</v>
      </c>
      <c r="Y1561" s="97" t="str">
        <f>IFERROR(VLOOKUP($D1561,PM!$A:$H,2,FALSE),"")</f>
        <v>Sam Bach</v>
      </c>
      <c r="Z1561" s="98">
        <f t="shared" si="265"/>
        <v>45792</v>
      </c>
      <c r="AA1561" s="98" t="str">
        <f t="shared" si="266"/>
        <v>Thursday</v>
      </c>
      <c r="AB1561" s="99" t="str">
        <f t="shared" si="267"/>
        <v>05/16/2025 11:41 AM</v>
      </c>
      <c r="AC1561" s="100">
        <f t="shared" si="268"/>
        <v>45793.855717592596</v>
      </c>
      <c r="AD1561" s="100" t="str">
        <f t="shared" si="269"/>
        <v>Approved On Time</v>
      </c>
      <c r="AE1561" s="101">
        <f t="shared" si="270"/>
        <v>8</v>
      </c>
      <c r="AF1561" s="124" t="str">
        <f t="shared" si="271"/>
        <v/>
      </c>
      <c r="AG1561" s="101" t="str">
        <f t="shared" si="272"/>
        <v>644 6084A - IN SRSS AM (RAIL)(90 MPH)(T MO</v>
      </c>
      <c r="AH1561" s="101" t="str">
        <f t="shared" si="273"/>
        <v>240057 - Leonel Munoz</v>
      </c>
      <c r="AI1561" s="102" t="str">
        <f t="shared" si="274"/>
        <v>Leonel Munoz</v>
      </c>
    </row>
    <row r="1562" spans="1:35" ht="15.75" x14ac:dyDescent="0.25">
      <c r="A1562" s="153">
        <v>604804</v>
      </c>
      <c r="B1562" s="153" t="s">
        <v>1035</v>
      </c>
      <c r="C1562" s="153" t="s">
        <v>1034</v>
      </c>
      <c r="D1562" s="153" t="s">
        <v>51</v>
      </c>
      <c r="E1562" s="153" t="s">
        <v>52</v>
      </c>
      <c r="F1562" s="153" t="s">
        <v>3882</v>
      </c>
      <c r="G1562" s="153" t="s">
        <v>3883</v>
      </c>
      <c r="H1562" s="153" t="s">
        <v>558</v>
      </c>
      <c r="I1562" s="153">
        <v>8</v>
      </c>
      <c r="J1562" s="154">
        <v>45793</v>
      </c>
      <c r="K1562" s="153" t="s">
        <v>91</v>
      </c>
      <c r="L1562" s="153"/>
      <c r="M1562" s="153" t="s">
        <v>1034</v>
      </c>
      <c r="N1562" s="153" t="s">
        <v>49</v>
      </c>
      <c r="O1562" s="153" t="s">
        <v>2643</v>
      </c>
      <c r="P1562" s="153" t="s">
        <v>3908</v>
      </c>
      <c r="Q1562" s="153"/>
      <c r="R1562" s="153" t="s">
        <v>50</v>
      </c>
      <c r="S1562" s="153" t="s">
        <v>2643</v>
      </c>
      <c r="T1562" s="153" t="s">
        <v>3903</v>
      </c>
      <c r="U1562" s="143"/>
      <c r="V1562" s="143"/>
      <c r="W1562" s="143"/>
      <c r="X1562" s="97" t="str">
        <f t="shared" si="264"/>
        <v>2022-008 - Gregg CS Bridge Replacement</v>
      </c>
      <c r="Y1562" s="97" t="str">
        <f>IFERROR(VLOOKUP($D1562,PM!$A:$H,2,FALSE),"")</f>
        <v>Sam Bach</v>
      </c>
      <c r="Z1562" s="98">
        <f t="shared" si="265"/>
        <v>45793</v>
      </c>
      <c r="AA1562" s="98" t="str">
        <f t="shared" si="266"/>
        <v>Friday</v>
      </c>
      <c r="AB1562" s="99" t="str">
        <f t="shared" si="267"/>
        <v>05/16/2025 11:44 AM</v>
      </c>
      <c r="AC1562" s="100">
        <f t="shared" si="268"/>
        <v>45793.855717592596</v>
      </c>
      <c r="AD1562" s="100" t="str">
        <f t="shared" si="269"/>
        <v>Approved On Time</v>
      </c>
      <c r="AE1562" s="101">
        <f t="shared" si="270"/>
        <v>8</v>
      </c>
      <c r="AF1562" s="124" t="str">
        <f t="shared" si="271"/>
        <v/>
      </c>
      <c r="AG1562" s="101" t="str">
        <f t="shared" si="272"/>
        <v>644 6084A - IN SRSS AM (RAIL)(90 MPH)(T MO</v>
      </c>
      <c r="AH1562" s="101" t="str">
        <f t="shared" si="273"/>
        <v>240057 - Leonel Munoz</v>
      </c>
      <c r="AI1562" s="102" t="str">
        <f t="shared" si="274"/>
        <v>Leonel Munoz</v>
      </c>
    </row>
    <row r="1563" spans="1:35" ht="15.75" x14ac:dyDescent="0.25">
      <c r="A1563" s="153">
        <v>604806</v>
      </c>
      <c r="B1563" s="153" t="s">
        <v>1040</v>
      </c>
      <c r="C1563" s="153" t="s">
        <v>1041</v>
      </c>
      <c r="D1563" s="153" t="s">
        <v>51</v>
      </c>
      <c r="E1563" s="153" t="s">
        <v>52</v>
      </c>
      <c r="F1563" s="153" t="s">
        <v>920</v>
      </c>
      <c r="G1563" s="153" t="s">
        <v>921</v>
      </c>
      <c r="H1563" s="153" t="s">
        <v>558</v>
      </c>
      <c r="I1563" s="153">
        <v>10</v>
      </c>
      <c r="J1563" s="154">
        <v>45791</v>
      </c>
      <c r="K1563" s="153" t="s">
        <v>91</v>
      </c>
      <c r="L1563" s="153"/>
      <c r="M1563" s="153" t="s">
        <v>1034</v>
      </c>
      <c r="N1563" s="153" t="s">
        <v>49</v>
      </c>
      <c r="O1563" s="153" t="s">
        <v>1034</v>
      </c>
      <c r="P1563" s="153" t="s">
        <v>3880</v>
      </c>
      <c r="Q1563" s="153"/>
      <c r="R1563" s="153" t="s">
        <v>50</v>
      </c>
      <c r="S1563" s="153" t="s">
        <v>2643</v>
      </c>
      <c r="T1563" s="153" t="s">
        <v>3909</v>
      </c>
      <c r="U1563" s="143"/>
      <c r="V1563" s="143"/>
      <c r="W1563" s="143"/>
      <c r="X1563" s="97" t="str">
        <f t="shared" si="264"/>
        <v>2022-008 - Gregg CS Bridge Replacement</v>
      </c>
      <c r="Y1563" s="97" t="str">
        <f>IFERROR(VLOOKUP($D1563,PM!$A:$H,2,FALSE),"")</f>
        <v>Sam Bach</v>
      </c>
      <c r="Z1563" s="98">
        <f t="shared" si="265"/>
        <v>45791</v>
      </c>
      <c r="AA1563" s="98" t="str">
        <f t="shared" si="266"/>
        <v>Wednesday</v>
      </c>
      <c r="AB1563" s="99" t="str">
        <f t="shared" si="267"/>
        <v>05/16/2025 11:48 AM</v>
      </c>
      <c r="AC1563" s="100">
        <f t="shared" si="268"/>
        <v>45793.855717592596</v>
      </c>
      <c r="AD1563" s="100" t="str">
        <f t="shared" si="269"/>
        <v>Approved On Time</v>
      </c>
      <c r="AE1563" s="101">
        <f t="shared" si="270"/>
        <v>10</v>
      </c>
      <c r="AF1563" s="124" t="str">
        <f t="shared" si="271"/>
        <v/>
      </c>
      <c r="AG1563" s="101" t="str">
        <f t="shared" si="272"/>
        <v>9000 100H - PUNCH LIST</v>
      </c>
      <c r="AH1563" s="101" t="str">
        <f t="shared" si="273"/>
        <v>240538 - Francisco Diaz Serna</v>
      </c>
      <c r="AI1563" s="102" t="str">
        <f t="shared" si="274"/>
        <v>Leonel Munoz</v>
      </c>
    </row>
    <row r="1564" spans="1:35" ht="15.75" x14ac:dyDescent="0.25">
      <c r="A1564" s="153">
        <v>604826</v>
      </c>
      <c r="B1564" s="153" t="s">
        <v>1040</v>
      </c>
      <c r="C1564" s="153" t="s">
        <v>1041</v>
      </c>
      <c r="D1564" s="153" t="s">
        <v>51</v>
      </c>
      <c r="E1564" s="153" t="s">
        <v>52</v>
      </c>
      <c r="F1564" s="153" t="s">
        <v>3882</v>
      </c>
      <c r="G1564" s="153" t="s">
        <v>3883</v>
      </c>
      <c r="H1564" s="153" t="s">
        <v>558</v>
      </c>
      <c r="I1564" s="153">
        <v>8</v>
      </c>
      <c r="J1564" s="154">
        <v>45793</v>
      </c>
      <c r="K1564" s="153" t="s">
        <v>91</v>
      </c>
      <c r="L1564" s="153"/>
      <c r="M1564" s="153" t="s">
        <v>1034</v>
      </c>
      <c r="N1564" s="153" t="s">
        <v>49</v>
      </c>
      <c r="O1564" s="153" t="s">
        <v>1034</v>
      </c>
      <c r="P1564" s="153" t="s">
        <v>3793</v>
      </c>
      <c r="Q1564" s="153"/>
      <c r="R1564" s="153" t="s">
        <v>50</v>
      </c>
      <c r="S1564" s="153" t="s">
        <v>2643</v>
      </c>
      <c r="T1564" s="153" t="s">
        <v>3910</v>
      </c>
      <c r="U1564" s="143"/>
      <c r="V1564" s="143"/>
      <c r="W1564" s="143"/>
      <c r="X1564" s="97" t="str">
        <f t="shared" si="264"/>
        <v>2022-008 - Gregg CS Bridge Replacement</v>
      </c>
      <c r="Y1564" s="97" t="str">
        <f>IFERROR(VLOOKUP($D1564,PM!$A:$H,2,FALSE),"")</f>
        <v>Sam Bach</v>
      </c>
      <c r="Z1564" s="98">
        <f t="shared" si="265"/>
        <v>45793</v>
      </c>
      <c r="AA1564" s="98" t="str">
        <f t="shared" si="266"/>
        <v>Friday</v>
      </c>
      <c r="AB1564" s="99" t="str">
        <f t="shared" si="267"/>
        <v>05/16/2025 12:12 PM</v>
      </c>
      <c r="AC1564" s="100">
        <f t="shared" si="268"/>
        <v>45793.855717592596</v>
      </c>
      <c r="AD1564" s="100" t="str">
        <f t="shared" si="269"/>
        <v>Approved On Time</v>
      </c>
      <c r="AE1564" s="101">
        <f t="shared" si="270"/>
        <v>8</v>
      </c>
      <c r="AF1564" s="124" t="str">
        <f t="shared" si="271"/>
        <v/>
      </c>
      <c r="AG1564" s="101" t="str">
        <f t="shared" si="272"/>
        <v>644 6084A - IN SRSS AM (RAIL)(90 MPH)(T MO</v>
      </c>
      <c r="AH1564" s="101" t="str">
        <f t="shared" si="273"/>
        <v>240538 - Francisco Diaz Serna</v>
      </c>
      <c r="AI1564" s="102" t="str">
        <f t="shared" si="274"/>
        <v>Leonel Munoz</v>
      </c>
    </row>
    <row r="1565" spans="1:35" ht="15.75" x14ac:dyDescent="0.25">
      <c r="A1565" s="153">
        <v>604827</v>
      </c>
      <c r="B1565" s="153" t="s">
        <v>1040</v>
      </c>
      <c r="C1565" s="153" t="s">
        <v>1041</v>
      </c>
      <c r="D1565" s="153" t="s">
        <v>51</v>
      </c>
      <c r="E1565" s="153" t="s">
        <v>52</v>
      </c>
      <c r="F1565" s="153" t="s">
        <v>920</v>
      </c>
      <c r="G1565" s="153" t="s">
        <v>921</v>
      </c>
      <c r="H1565" s="153" t="s">
        <v>558</v>
      </c>
      <c r="I1565" s="153">
        <v>2</v>
      </c>
      <c r="J1565" s="154">
        <v>45793</v>
      </c>
      <c r="K1565" s="153" t="s">
        <v>91</v>
      </c>
      <c r="L1565" s="153"/>
      <c r="M1565" s="153" t="s">
        <v>1034</v>
      </c>
      <c r="N1565" s="153" t="s">
        <v>49</v>
      </c>
      <c r="O1565" s="153" t="s">
        <v>1034</v>
      </c>
      <c r="P1565" s="153" t="s">
        <v>3793</v>
      </c>
      <c r="Q1565" s="153"/>
      <c r="R1565" s="153" t="s">
        <v>50</v>
      </c>
      <c r="S1565" s="153" t="s">
        <v>2643</v>
      </c>
      <c r="T1565" s="153" t="s">
        <v>3911</v>
      </c>
      <c r="U1565" s="143"/>
      <c r="V1565" s="143"/>
      <c r="W1565" s="143"/>
      <c r="X1565" s="97" t="str">
        <f t="shared" si="264"/>
        <v>2022-008 - Gregg CS Bridge Replacement</v>
      </c>
      <c r="Y1565" s="97" t="str">
        <f>IFERROR(VLOOKUP($D1565,PM!$A:$H,2,FALSE),"")</f>
        <v>Sam Bach</v>
      </c>
      <c r="Z1565" s="98">
        <f t="shared" si="265"/>
        <v>45793</v>
      </c>
      <c r="AA1565" s="98" t="str">
        <f t="shared" si="266"/>
        <v>Friday</v>
      </c>
      <c r="AB1565" s="99" t="str">
        <f t="shared" si="267"/>
        <v>05/16/2025 12:12 PM</v>
      </c>
      <c r="AC1565" s="100">
        <f t="shared" si="268"/>
        <v>45793.855717592596</v>
      </c>
      <c r="AD1565" s="100" t="str">
        <f t="shared" si="269"/>
        <v>Approved On Time</v>
      </c>
      <c r="AE1565" s="101">
        <f t="shared" si="270"/>
        <v>2</v>
      </c>
      <c r="AF1565" s="124" t="str">
        <f t="shared" si="271"/>
        <v/>
      </c>
      <c r="AG1565" s="101" t="str">
        <f t="shared" si="272"/>
        <v>9000 100H - PUNCH LIST</v>
      </c>
      <c r="AH1565" s="101" t="str">
        <f t="shared" si="273"/>
        <v>240538 - Francisco Diaz Serna</v>
      </c>
      <c r="AI1565" s="102" t="str">
        <f t="shared" si="274"/>
        <v>Leonel Munoz</v>
      </c>
    </row>
    <row r="1566" spans="1:35" ht="15.75" x14ac:dyDescent="0.25">
      <c r="A1566" s="153">
        <v>604812</v>
      </c>
      <c r="B1566" s="153" t="s">
        <v>1040</v>
      </c>
      <c r="C1566" s="153" t="s">
        <v>1041</v>
      </c>
      <c r="D1566" s="153" t="s">
        <v>51</v>
      </c>
      <c r="E1566" s="153" t="s">
        <v>52</v>
      </c>
      <c r="F1566" s="153" t="s">
        <v>3882</v>
      </c>
      <c r="G1566" s="153" t="s">
        <v>3883</v>
      </c>
      <c r="H1566" s="153" t="s">
        <v>558</v>
      </c>
      <c r="I1566" s="153">
        <v>5.5</v>
      </c>
      <c r="J1566" s="154">
        <v>45792</v>
      </c>
      <c r="K1566" s="153" t="s">
        <v>91</v>
      </c>
      <c r="L1566" s="153"/>
      <c r="M1566" s="153" t="s">
        <v>1034</v>
      </c>
      <c r="N1566" s="153" t="s">
        <v>49</v>
      </c>
      <c r="O1566" s="153" t="s">
        <v>1034</v>
      </c>
      <c r="P1566" s="153" t="s">
        <v>3884</v>
      </c>
      <c r="Q1566" s="153"/>
      <c r="R1566" s="153" t="s">
        <v>50</v>
      </c>
      <c r="S1566" s="153" t="s">
        <v>2643</v>
      </c>
      <c r="T1566" s="153" t="s">
        <v>3912</v>
      </c>
      <c r="U1566" s="143"/>
      <c r="V1566" s="143"/>
      <c r="W1566" s="143"/>
      <c r="X1566" s="97" t="str">
        <f t="shared" si="264"/>
        <v>2022-008 - Gregg CS Bridge Replacement</v>
      </c>
      <c r="Y1566" s="97" t="str">
        <f>IFERROR(VLOOKUP($D1566,PM!$A:$H,2,FALSE),"")</f>
        <v>Sam Bach</v>
      </c>
      <c r="Z1566" s="98">
        <f t="shared" si="265"/>
        <v>45792</v>
      </c>
      <c r="AA1566" s="98" t="str">
        <f t="shared" si="266"/>
        <v>Thursday</v>
      </c>
      <c r="AB1566" s="99" t="str">
        <f t="shared" si="267"/>
        <v>05/16/2025 11:49 AM</v>
      </c>
      <c r="AC1566" s="100">
        <f t="shared" si="268"/>
        <v>45793.855717592596</v>
      </c>
      <c r="AD1566" s="100" t="str">
        <f t="shared" si="269"/>
        <v>Approved On Time</v>
      </c>
      <c r="AE1566" s="101">
        <f t="shared" si="270"/>
        <v>5.5</v>
      </c>
      <c r="AF1566" s="124" t="str">
        <f t="shared" si="271"/>
        <v/>
      </c>
      <c r="AG1566" s="101" t="str">
        <f t="shared" si="272"/>
        <v>644 6084A - IN SRSS AM (RAIL)(90 MPH)(T MO</v>
      </c>
      <c r="AH1566" s="101" t="str">
        <f t="shared" si="273"/>
        <v>240538 - Francisco Diaz Serna</v>
      </c>
      <c r="AI1566" s="102" t="str">
        <f t="shared" si="274"/>
        <v>Leonel Munoz</v>
      </c>
    </row>
    <row r="1567" spans="1:35" ht="15.75" x14ac:dyDescent="0.25">
      <c r="A1567" s="153">
        <v>604813</v>
      </c>
      <c r="B1567" s="153" t="s">
        <v>1040</v>
      </c>
      <c r="C1567" s="153" t="s">
        <v>1041</v>
      </c>
      <c r="D1567" s="153" t="s">
        <v>51</v>
      </c>
      <c r="E1567" s="153" t="s">
        <v>52</v>
      </c>
      <c r="F1567" s="153" t="s">
        <v>920</v>
      </c>
      <c r="G1567" s="153" t="s">
        <v>921</v>
      </c>
      <c r="H1567" s="153" t="s">
        <v>558</v>
      </c>
      <c r="I1567" s="153">
        <v>5</v>
      </c>
      <c r="J1567" s="154">
        <v>45792</v>
      </c>
      <c r="K1567" s="153" t="s">
        <v>91</v>
      </c>
      <c r="L1567" s="153"/>
      <c r="M1567" s="153" t="s">
        <v>1034</v>
      </c>
      <c r="N1567" s="153" t="s">
        <v>49</v>
      </c>
      <c r="O1567" s="153" t="s">
        <v>1034</v>
      </c>
      <c r="P1567" s="153" t="s">
        <v>3884</v>
      </c>
      <c r="Q1567" s="153"/>
      <c r="R1567" s="153" t="s">
        <v>50</v>
      </c>
      <c r="S1567" s="153" t="s">
        <v>2643</v>
      </c>
      <c r="T1567" s="153" t="s">
        <v>3913</v>
      </c>
      <c r="U1567" s="143"/>
      <c r="V1567" s="143"/>
      <c r="W1567" s="143"/>
      <c r="X1567" s="97" t="str">
        <f t="shared" si="264"/>
        <v>2022-008 - Gregg CS Bridge Replacement</v>
      </c>
      <c r="Y1567" s="97" t="str">
        <f>IFERROR(VLOOKUP($D1567,PM!$A:$H,2,FALSE),"")</f>
        <v>Sam Bach</v>
      </c>
      <c r="Z1567" s="98">
        <f t="shared" si="265"/>
        <v>45792</v>
      </c>
      <c r="AA1567" s="98" t="str">
        <f t="shared" si="266"/>
        <v>Thursday</v>
      </c>
      <c r="AB1567" s="99" t="str">
        <f t="shared" si="267"/>
        <v>05/16/2025 11:49 AM</v>
      </c>
      <c r="AC1567" s="100">
        <f t="shared" si="268"/>
        <v>45793.855717592596</v>
      </c>
      <c r="AD1567" s="100" t="str">
        <f t="shared" si="269"/>
        <v>Approved On Time</v>
      </c>
      <c r="AE1567" s="101">
        <f t="shared" si="270"/>
        <v>5</v>
      </c>
      <c r="AF1567" s="124" t="str">
        <f t="shared" si="271"/>
        <v/>
      </c>
      <c r="AG1567" s="101" t="str">
        <f t="shared" si="272"/>
        <v>9000 100H - PUNCH LIST</v>
      </c>
      <c r="AH1567" s="101" t="str">
        <f t="shared" si="273"/>
        <v>240538 - Francisco Diaz Serna</v>
      </c>
      <c r="AI1567" s="102" t="str">
        <f t="shared" si="274"/>
        <v>Leonel Munoz</v>
      </c>
    </row>
    <row r="1568" spans="1:35" ht="15.75" x14ac:dyDescent="0.25">
      <c r="A1568" s="153">
        <v>603873</v>
      </c>
      <c r="B1568" s="153" t="s">
        <v>1040</v>
      </c>
      <c r="C1568" s="153" t="s">
        <v>1041</v>
      </c>
      <c r="D1568" s="153" t="s">
        <v>51</v>
      </c>
      <c r="E1568" s="153" t="s">
        <v>52</v>
      </c>
      <c r="F1568" s="153" t="s">
        <v>624</v>
      </c>
      <c r="G1568" s="153" t="s">
        <v>625</v>
      </c>
      <c r="H1568" s="153" t="s">
        <v>558</v>
      </c>
      <c r="I1568" s="153">
        <v>2</v>
      </c>
      <c r="J1568" s="154">
        <v>45790</v>
      </c>
      <c r="K1568" s="153" t="s">
        <v>91</v>
      </c>
      <c r="L1568" s="153"/>
      <c r="M1568" s="153" t="s">
        <v>1034</v>
      </c>
      <c r="N1568" s="153" t="s">
        <v>49</v>
      </c>
      <c r="O1568" s="153" t="s">
        <v>1034</v>
      </c>
      <c r="P1568" s="153" t="s">
        <v>2641</v>
      </c>
      <c r="Q1568" s="153"/>
      <c r="R1568" s="153" t="s">
        <v>50</v>
      </c>
      <c r="S1568" s="153" t="s">
        <v>2643</v>
      </c>
      <c r="T1568" s="153" t="s">
        <v>3149</v>
      </c>
      <c r="U1568" s="143"/>
      <c r="V1568" s="143"/>
      <c r="W1568" s="143"/>
      <c r="X1568" s="97" t="str">
        <f t="shared" si="264"/>
        <v>2022-008 - Gregg CS Bridge Replacement</v>
      </c>
      <c r="Y1568" s="97" t="str">
        <f>IFERROR(VLOOKUP($D1568,PM!$A:$H,2,FALSE),"")</f>
        <v>Sam Bach</v>
      </c>
      <c r="Z1568" s="98">
        <f t="shared" si="265"/>
        <v>45790</v>
      </c>
      <c r="AA1568" s="98" t="str">
        <f t="shared" si="266"/>
        <v>Tuesday</v>
      </c>
      <c r="AB1568" s="99" t="str">
        <f t="shared" si="267"/>
        <v>05/14/2025 9:53 AM</v>
      </c>
      <c r="AC1568" s="100">
        <f t="shared" si="268"/>
        <v>45792.699560185189</v>
      </c>
      <c r="AD1568" s="100" t="str">
        <f t="shared" si="269"/>
        <v>Approved On Time</v>
      </c>
      <c r="AE1568" s="101">
        <f t="shared" si="270"/>
        <v>2</v>
      </c>
      <c r="AF1568" s="124" t="str">
        <f t="shared" si="271"/>
        <v/>
      </c>
      <c r="AG1568" s="101" t="str">
        <f t="shared" si="272"/>
        <v>9000 100C - LD INOUT SHOW UP REPAIR LABOR</v>
      </c>
      <c r="AH1568" s="101" t="str">
        <f t="shared" si="273"/>
        <v>240538 - Francisco Diaz Serna</v>
      </c>
      <c r="AI1568" s="102" t="str">
        <f t="shared" si="274"/>
        <v>Leonel Munoz</v>
      </c>
    </row>
    <row r="1569" spans="1:35" ht="15.75" x14ac:dyDescent="0.25">
      <c r="A1569" s="153">
        <v>603866</v>
      </c>
      <c r="B1569" s="153" t="s">
        <v>1040</v>
      </c>
      <c r="C1569" s="153" t="s">
        <v>1041</v>
      </c>
      <c r="D1569" s="153" t="s">
        <v>51</v>
      </c>
      <c r="E1569" s="153" t="s">
        <v>52</v>
      </c>
      <c r="F1569" s="153" t="s">
        <v>920</v>
      </c>
      <c r="G1569" s="153" t="s">
        <v>921</v>
      </c>
      <c r="H1569" s="153" t="s">
        <v>558</v>
      </c>
      <c r="I1569" s="153">
        <v>10</v>
      </c>
      <c r="J1569" s="154">
        <v>45790</v>
      </c>
      <c r="K1569" s="153" t="s">
        <v>91</v>
      </c>
      <c r="L1569" s="153"/>
      <c r="M1569" s="153" t="s">
        <v>1034</v>
      </c>
      <c r="N1569" s="153" t="s">
        <v>49</v>
      </c>
      <c r="O1569" s="153" t="s">
        <v>1034</v>
      </c>
      <c r="P1569" s="153" t="s">
        <v>2640</v>
      </c>
      <c r="Q1569" s="153"/>
      <c r="R1569" s="153" t="s">
        <v>50</v>
      </c>
      <c r="S1569" s="153" t="s">
        <v>2643</v>
      </c>
      <c r="T1569" s="153" t="s">
        <v>3150</v>
      </c>
      <c r="U1569" s="143"/>
      <c r="V1569" s="143"/>
      <c r="W1569" s="143"/>
      <c r="X1569" s="97" t="str">
        <f t="shared" si="264"/>
        <v>2022-008 - Gregg CS Bridge Replacement</v>
      </c>
      <c r="Y1569" s="97" t="str">
        <f>IFERROR(VLOOKUP($D1569,PM!$A:$H,2,FALSE),"")</f>
        <v>Sam Bach</v>
      </c>
      <c r="Z1569" s="98">
        <f t="shared" si="265"/>
        <v>45790</v>
      </c>
      <c r="AA1569" s="98" t="str">
        <f t="shared" si="266"/>
        <v>Tuesday</v>
      </c>
      <c r="AB1569" s="99" t="str">
        <f t="shared" si="267"/>
        <v>05/14/2025 9:52 AM</v>
      </c>
      <c r="AC1569" s="100">
        <f t="shared" si="268"/>
        <v>45792.699560185189</v>
      </c>
      <c r="AD1569" s="100" t="str">
        <f t="shared" si="269"/>
        <v>Approved On Time</v>
      </c>
      <c r="AE1569" s="101">
        <f t="shared" si="270"/>
        <v>10</v>
      </c>
      <c r="AF1569" s="124" t="str">
        <f t="shared" si="271"/>
        <v/>
      </c>
      <c r="AG1569" s="101" t="str">
        <f t="shared" si="272"/>
        <v>9000 100H - PUNCH LIST</v>
      </c>
      <c r="AH1569" s="101" t="str">
        <f t="shared" si="273"/>
        <v>240538 - Francisco Diaz Serna</v>
      </c>
      <c r="AI1569" s="102" t="str">
        <f t="shared" si="274"/>
        <v>Leonel Munoz</v>
      </c>
    </row>
    <row r="1570" spans="1:35" ht="15.75" x14ac:dyDescent="0.25">
      <c r="A1570" s="153">
        <v>603688</v>
      </c>
      <c r="B1570" s="153" t="s">
        <v>982</v>
      </c>
      <c r="C1570" s="153" t="s">
        <v>983</v>
      </c>
      <c r="D1570" s="153" t="s">
        <v>73</v>
      </c>
      <c r="E1570" s="153" t="s">
        <v>1009</v>
      </c>
      <c r="F1570" s="153" t="s">
        <v>2030</v>
      </c>
      <c r="G1570" s="153" t="s">
        <v>2031</v>
      </c>
      <c r="H1570" s="153" t="s">
        <v>558</v>
      </c>
      <c r="I1570" s="153">
        <v>10</v>
      </c>
      <c r="J1570" s="154">
        <v>45790</v>
      </c>
      <c r="K1570" s="153" t="s">
        <v>91</v>
      </c>
      <c r="L1570" s="153"/>
      <c r="M1570" s="153" t="s">
        <v>891</v>
      </c>
      <c r="N1570" s="153" t="s">
        <v>49</v>
      </c>
      <c r="O1570" s="153" t="s">
        <v>890</v>
      </c>
      <c r="P1570" s="153" t="s">
        <v>2032</v>
      </c>
      <c r="Q1570" s="153"/>
      <c r="R1570" s="153" t="s">
        <v>50</v>
      </c>
      <c r="S1570" s="153" t="s">
        <v>141</v>
      </c>
      <c r="T1570" s="153" t="s">
        <v>2352</v>
      </c>
      <c r="U1570" s="143"/>
      <c r="V1570" s="143"/>
      <c r="W1570" s="143"/>
      <c r="X1570" s="97" t="str">
        <f t="shared" si="264"/>
        <v>2023-032 - IH-345 BRIDGE REHABILITATION</v>
      </c>
      <c r="Y1570" s="97" t="str">
        <f>IFERROR(VLOOKUP($D1570,PM!$A:$H,2,FALSE),"")</f>
        <v>Eric Giebelhaus</v>
      </c>
      <c r="Z1570" s="98">
        <f t="shared" si="265"/>
        <v>45790</v>
      </c>
      <c r="AA1570" s="98" t="str">
        <f t="shared" si="266"/>
        <v>Tuesday</v>
      </c>
      <c r="AB1570" s="99" t="str">
        <f t="shared" si="267"/>
        <v>05/14/2025 5:16 AM</v>
      </c>
      <c r="AC1570" s="100">
        <f t="shared" si="268"/>
        <v>45791.517592592594</v>
      </c>
      <c r="AD1570" s="100" t="str">
        <f t="shared" si="269"/>
        <v>Approved On Time</v>
      </c>
      <c r="AE1570" s="101">
        <f t="shared" si="270"/>
        <v>10</v>
      </c>
      <c r="AF1570" s="124" t="str">
        <f t="shared" si="271"/>
        <v/>
      </c>
      <c r="AG1570" s="101" t="str">
        <f t="shared" si="272"/>
        <v>451 6012L - RET T402 Rail Mesh Install</v>
      </c>
      <c r="AH1570" s="101" t="str">
        <f t="shared" si="273"/>
        <v>240182 - Alfredo Becerra</v>
      </c>
      <c r="AI1570" s="102" t="str">
        <f t="shared" si="274"/>
        <v>Juan Ruiz's Crew</v>
      </c>
    </row>
    <row r="1571" spans="1:35" ht="15.75" x14ac:dyDescent="0.25">
      <c r="A1571" s="153">
        <v>603687</v>
      </c>
      <c r="B1571" s="153" t="s">
        <v>892</v>
      </c>
      <c r="C1571" s="153" t="s">
        <v>893</v>
      </c>
      <c r="D1571" s="153" t="s">
        <v>73</v>
      </c>
      <c r="E1571" s="153" t="s">
        <v>1009</v>
      </c>
      <c r="F1571" s="153" t="s">
        <v>2030</v>
      </c>
      <c r="G1571" s="153" t="s">
        <v>2031</v>
      </c>
      <c r="H1571" s="153" t="s">
        <v>558</v>
      </c>
      <c r="I1571" s="153">
        <v>10</v>
      </c>
      <c r="J1571" s="154">
        <v>45790</v>
      </c>
      <c r="K1571" s="153" t="s">
        <v>91</v>
      </c>
      <c r="L1571" s="153"/>
      <c r="M1571" s="153" t="s">
        <v>891</v>
      </c>
      <c r="N1571" s="153" t="s">
        <v>49</v>
      </c>
      <c r="O1571" s="153" t="s">
        <v>890</v>
      </c>
      <c r="P1571" s="153" t="s">
        <v>2032</v>
      </c>
      <c r="Q1571" s="153"/>
      <c r="R1571" s="153" t="s">
        <v>50</v>
      </c>
      <c r="S1571" s="153" t="s">
        <v>141</v>
      </c>
      <c r="T1571" s="153" t="s">
        <v>2297</v>
      </c>
      <c r="U1571" s="143"/>
      <c r="V1571" s="143"/>
      <c r="W1571" s="143"/>
      <c r="X1571" s="97" t="str">
        <f t="shared" si="264"/>
        <v>2023-032 - IH-345 BRIDGE REHABILITATION</v>
      </c>
      <c r="Y1571" s="97" t="str">
        <f>IFERROR(VLOOKUP($D1571,PM!$A:$H,2,FALSE),"")</f>
        <v>Eric Giebelhaus</v>
      </c>
      <c r="Z1571" s="98">
        <f t="shared" si="265"/>
        <v>45790</v>
      </c>
      <c r="AA1571" s="98" t="str">
        <f t="shared" si="266"/>
        <v>Tuesday</v>
      </c>
      <c r="AB1571" s="99" t="str">
        <f t="shared" si="267"/>
        <v>05/14/2025 5:16 AM</v>
      </c>
      <c r="AC1571" s="100">
        <f t="shared" si="268"/>
        <v>45791.520509259259</v>
      </c>
      <c r="AD1571" s="100" t="str">
        <f t="shared" si="269"/>
        <v>Approved On Time</v>
      </c>
      <c r="AE1571" s="101">
        <f t="shared" si="270"/>
        <v>10</v>
      </c>
      <c r="AF1571" s="124" t="str">
        <f t="shared" si="271"/>
        <v/>
      </c>
      <c r="AG1571" s="101" t="str">
        <f t="shared" si="272"/>
        <v>451 6012L - RET T402 Rail Mesh Install</v>
      </c>
      <c r="AH1571" s="101" t="str">
        <f t="shared" si="273"/>
        <v>240710 - Juan C. Ybarra</v>
      </c>
      <c r="AI1571" s="102" t="str">
        <f t="shared" si="274"/>
        <v>Juan Ruiz's Crew</v>
      </c>
    </row>
    <row r="1572" spans="1:35" ht="15.75" x14ac:dyDescent="0.25">
      <c r="A1572" s="153">
        <v>603686</v>
      </c>
      <c r="B1572" s="153" t="s">
        <v>984</v>
      </c>
      <c r="C1572" s="153" t="s">
        <v>985</v>
      </c>
      <c r="D1572" s="153" t="s">
        <v>73</v>
      </c>
      <c r="E1572" s="153" t="s">
        <v>1009</v>
      </c>
      <c r="F1572" s="153" t="s">
        <v>2030</v>
      </c>
      <c r="G1572" s="153" t="s">
        <v>2031</v>
      </c>
      <c r="H1572" s="153" t="s">
        <v>558</v>
      </c>
      <c r="I1572" s="153">
        <v>10</v>
      </c>
      <c r="J1572" s="154">
        <v>45790</v>
      </c>
      <c r="K1572" s="153" t="s">
        <v>91</v>
      </c>
      <c r="L1572" s="153"/>
      <c r="M1572" s="153" t="s">
        <v>891</v>
      </c>
      <c r="N1572" s="153" t="s">
        <v>49</v>
      </c>
      <c r="O1572" s="153" t="s">
        <v>890</v>
      </c>
      <c r="P1572" s="153" t="s">
        <v>2032</v>
      </c>
      <c r="Q1572" s="153"/>
      <c r="R1572" s="153" t="s">
        <v>50</v>
      </c>
      <c r="S1572" s="153" t="s">
        <v>141</v>
      </c>
      <c r="T1572" s="153" t="s">
        <v>2354</v>
      </c>
      <c r="U1572" s="143"/>
      <c r="V1572" s="143"/>
      <c r="W1572" s="143"/>
      <c r="X1572" s="97" t="str">
        <f t="shared" si="264"/>
        <v>2023-032 - IH-345 BRIDGE REHABILITATION</v>
      </c>
      <c r="Y1572" s="97" t="str">
        <f>IFERROR(VLOOKUP($D1572,PM!$A:$H,2,FALSE),"")</f>
        <v>Eric Giebelhaus</v>
      </c>
      <c r="Z1572" s="98">
        <f t="shared" si="265"/>
        <v>45790</v>
      </c>
      <c r="AA1572" s="98" t="str">
        <f t="shared" si="266"/>
        <v>Tuesday</v>
      </c>
      <c r="AB1572" s="99" t="str">
        <f t="shared" si="267"/>
        <v>05/14/2025 5:16 AM</v>
      </c>
      <c r="AC1572" s="100">
        <f t="shared" si="268"/>
        <v>45791.516631944447</v>
      </c>
      <c r="AD1572" s="100" t="str">
        <f t="shared" si="269"/>
        <v>Approved On Time</v>
      </c>
      <c r="AE1572" s="101">
        <f t="shared" si="270"/>
        <v>10</v>
      </c>
      <c r="AF1572" s="124" t="str">
        <f t="shared" si="271"/>
        <v/>
      </c>
      <c r="AG1572" s="101" t="str">
        <f t="shared" si="272"/>
        <v>451 6012L - RET T402 Rail Mesh Install</v>
      </c>
      <c r="AH1572" s="101" t="str">
        <f t="shared" si="273"/>
        <v>340057 - ABRAHAM G. VILLA</v>
      </c>
      <c r="AI1572" s="102" t="str">
        <f t="shared" si="274"/>
        <v>Juan Ruiz's Crew</v>
      </c>
    </row>
    <row r="1573" spans="1:35" ht="15.75" x14ac:dyDescent="0.25">
      <c r="A1573" s="153">
        <v>603685</v>
      </c>
      <c r="B1573" s="153" t="s">
        <v>894</v>
      </c>
      <c r="C1573" s="153" t="s">
        <v>895</v>
      </c>
      <c r="D1573" s="153" t="s">
        <v>73</v>
      </c>
      <c r="E1573" s="153" t="s">
        <v>1009</v>
      </c>
      <c r="F1573" s="153" t="s">
        <v>2030</v>
      </c>
      <c r="G1573" s="153" t="s">
        <v>2031</v>
      </c>
      <c r="H1573" s="153" t="s">
        <v>558</v>
      </c>
      <c r="I1573" s="153">
        <v>10</v>
      </c>
      <c r="J1573" s="154">
        <v>45790</v>
      </c>
      <c r="K1573" s="153" t="s">
        <v>91</v>
      </c>
      <c r="L1573" s="153"/>
      <c r="M1573" s="153" t="s">
        <v>891</v>
      </c>
      <c r="N1573" s="153" t="s">
        <v>49</v>
      </c>
      <c r="O1573" s="153" t="s">
        <v>890</v>
      </c>
      <c r="P1573" s="153" t="s">
        <v>2032</v>
      </c>
      <c r="Q1573" s="153"/>
      <c r="R1573" s="153" t="s">
        <v>50</v>
      </c>
      <c r="S1573" s="153" t="s">
        <v>141</v>
      </c>
      <c r="T1573" s="153" t="s">
        <v>2298</v>
      </c>
      <c r="U1573" s="143"/>
      <c r="V1573" s="143"/>
      <c r="W1573" s="143"/>
      <c r="X1573" s="97" t="str">
        <f t="shared" si="264"/>
        <v>2023-032 - IH-345 BRIDGE REHABILITATION</v>
      </c>
      <c r="Y1573" s="97" t="str">
        <f>IFERROR(VLOOKUP($D1573,PM!$A:$H,2,FALSE),"")</f>
        <v>Eric Giebelhaus</v>
      </c>
      <c r="Z1573" s="98">
        <f t="shared" si="265"/>
        <v>45790</v>
      </c>
      <c r="AA1573" s="98" t="str">
        <f t="shared" si="266"/>
        <v>Tuesday</v>
      </c>
      <c r="AB1573" s="99" t="str">
        <f t="shared" si="267"/>
        <v>05/14/2025 5:16 AM</v>
      </c>
      <c r="AC1573" s="100">
        <f t="shared" si="268"/>
        <v>45791.517511574071</v>
      </c>
      <c r="AD1573" s="100" t="str">
        <f t="shared" si="269"/>
        <v>Approved On Time</v>
      </c>
      <c r="AE1573" s="101">
        <f t="shared" si="270"/>
        <v>10</v>
      </c>
      <c r="AF1573" s="124" t="str">
        <f t="shared" si="271"/>
        <v/>
      </c>
      <c r="AG1573" s="101" t="str">
        <f t="shared" si="272"/>
        <v>451 6012L - RET T402 Rail Mesh Install</v>
      </c>
      <c r="AH1573" s="101" t="str">
        <f t="shared" si="273"/>
        <v>240736 - Felipe J. Mendoza Rincon</v>
      </c>
      <c r="AI1573" s="102" t="str">
        <f t="shared" si="274"/>
        <v>Juan Ruiz's Crew</v>
      </c>
    </row>
    <row r="1574" spans="1:35" ht="15.75" x14ac:dyDescent="0.25">
      <c r="A1574" s="153">
        <v>603689</v>
      </c>
      <c r="B1574" s="153" t="s">
        <v>889</v>
      </c>
      <c r="C1574" s="153" t="s">
        <v>890</v>
      </c>
      <c r="D1574" s="153" t="s">
        <v>73</v>
      </c>
      <c r="E1574" s="153" t="s">
        <v>1009</v>
      </c>
      <c r="F1574" s="153" t="s">
        <v>2030</v>
      </c>
      <c r="G1574" s="153" t="s">
        <v>2031</v>
      </c>
      <c r="H1574" s="153" t="s">
        <v>558</v>
      </c>
      <c r="I1574" s="153">
        <v>8</v>
      </c>
      <c r="J1574" s="154">
        <v>45790</v>
      </c>
      <c r="K1574" s="153" t="s">
        <v>91</v>
      </c>
      <c r="L1574" s="153"/>
      <c r="M1574" s="153" t="s">
        <v>891</v>
      </c>
      <c r="N1574" s="153" t="s">
        <v>49</v>
      </c>
      <c r="O1574" s="153" t="s">
        <v>890</v>
      </c>
      <c r="P1574" s="153" t="s">
        <v>2032</v>
      </c>
      <c r="Q1574" s="153"/>
      <c r="R1574" s="153" t="s">
        <v>50</v>
      </c>
      <c r="S1574" s="153" t="s">
        <v>141</v>
      </c>
      <c r="T1574" s="153" t="s">
        <v>2351</v>
      </c>
      <c r="U1574" s="143"/>
      <c r="V1574" s="143"/>
      <c r="W1574" s="143"/>
      <c r="X1574" s="97" t="str">
        <f t="shared" si="264"/>
        <v>2023-032 - IH-345 BRIDGE REHABILITATION</v>
      </c>
      <c r="Y1574" s="97" t="str">
        <f>IFERROR(VLOOKUP($D1574,PM!$A:$H,2,FALSE),"")</f>
        <v>Eric Giebelhaus</v>
      </c>
      <c r="Z1574" s="98">
        <f t="shared" si="265"/>
        <v>45790</v>
      </c>
      <c r="AA1574" s="98" t="str">
        <f t="shared" si="266"/>
        <v>Tuesday</v>
      </c>
      <c r="AB1574" s="99" t="str">
        <f t="shared" si="267"/>
        <v>05/14/2025 5:16 AM</v>
      </c>
      <c r="AC1574" s="100">
        <f t="shared" si="268"/>
        <v>45791.520532407405</v>
      </c>
      <c r="AD1574" s="100" t="str">
        <f t="shared" si="269"/>
        <v>Approved On Time</v>
      </c>
      <c r="AE1574" s="101">
        <f t="shared" si="270"/>
        <v>8</v>
      </c>
      <c r="AF1574" s="124" t="str">
        <f t="shared" si="271"/>
        <v/>
      </c>
      <c r="AG1574" s="101" t="str">
        <f t="shared" si="272"/>
        <v>451 6012L - RET T402 Rail Mesh Install</v>
      </c>
      <c r="AH1574" s="101" t="str">
        <f t="shared" si="273"/>
        <v>240080 - Juan L. Ruiz</v>
      </c>
      <c r="AI1574" s="102" t="str">
        <f t="shared" si="274"/>
        <v>Juan Ruiz's Crew</v>
      </c>
    </row>
    <row r="1575" spans="1:35" ht="15.75" x14ac:dyDescent="0.25">
      <c r="A1575" s="153">
        <v>603690</v>
      </c>
      <c r="B1575" s="153" t="s">
        <v>896</v>
      </c>
      <c r="C1575" s="153" t="s">
        <v>897</v>
      </c>
      <c r="D1575" s="153" t="s">
        <v>73</v>
      </c>
      <c r="E1575" s="153" t="s">
        <v>1009</v>
      </c>
      <c r="F1575" s="153" t="s">
        <v>2030</v>
      </c>
      <c r="G1575" s="153" t="s">
        <v>2031</v>
      </c>
      <c r="H1575" s="153" t="s">
        <v>558</v>
      </c>
      <c r="I1575" s="153">
        <v>10</v>
      </c>
      <c r="J1575" s="154">
        <v>45790</v>
      </c>
      <c r="K1575" s="153" t="s">
        <v>91</v>
      </c>
      <c r="L1575" s="153"/>
      <c r="M1575" s="153" t="s">
        <v>891</v>
      </c>
      <c r="N1575" s="153" t="s">
        <v>49</v>
      </c>
      <c r="O1575" s="153" t="s">
        <v>890</v>
      </c>
      <c r="P1575" s="153" t="s">
        <v>2032</v>
      </c>
      <c r="Q1575" s="153"/>
      <c r="R1575" s="153" t="s">
        <v>50</v>
      </c>
      <c r="S1575" s="153" t="s">
        <v>141</v>
      </c>
      <c r="T1575" s="153" t="s">
        <v>2353</v>
      </c>
      <c r="U1575" s="143"/>
      <c r="V1575" s="143"/>
      <c r="W1575" s="143"/>
      <c r="X1575" s="97" t="str">
        <f t="shared" si="264"/>
        <v>2023-032 - IH-345 BRIDGE REHABILITATION</v>
      </c>
      <c r="Y1575" s="97" t="str">
        <f>IFERROR(VLOOKUP($D1575,PM!$A:$H,2,FALSE),"")</f>
        <v>Eric Giebelhaus</v>
      </c>
      <c r="Z1575" s="98">
        <f t="shared" si="265"/>
        <v>45790</v>
      </c>
      <c r="AA1575" s="98" t="str">
        <f t="shared" si="266"/>
        <v>Tuesday</v>
      </c>
      <c r="AB1575" s="99" t="str">
        <f t="shared" si="267"/>
        <v>05/14/2025 5:16 AM</v>
      </c>
      <c r="AC1575" s="100">
        <f t="shared" si="268"/>
        <v>45791.517627314817</v>
      </c>
      <c r="AD1575" s="100" t="str">
        <f t="shared" si="269"/>
        <v>Approved On Time</v>
      </c>
      <c r="AE1575" s="101">
        <f t="shared" si="270"/>
        <v>10</v>
      </c>
      <c r="AF1575" s="124" t="str">
        <f t="shared" si="271"/>
        <v/>
      </c>
      <c r="AG1575" s="101" t="str">
        <f t="shared" si="272"/>
        <v>451 6012L - RET T402 Rail Mesh Install</v>
      </c>
      <c r="AH1575" s="101" t="str">
        <f t="shared" si="273"/>
        <v>240793 - Jose O. Mercado Rapalo</v>
      </c>
      <c r="AI1575" s="102" t="str">
        <f t="shared" si="274"/>
        <v>Juan Ruiz's Crew</v>
      </c>
    </row>
    <row r="1576" spans="1:35" ht="15.75" x14ac:dyDescent="0.25">
      <c r="A1576" s="153">
        <v>603837</v>
      </c>
      <c r="B1576" s="153" t="s">
        <v>960</v>
      </c>
      <c r="C1576" s="153" t="s">
        <v>961</v>
      </c>
      <c r="D1576" s="153" t="s">
        <v>73</v>
      </c>
      <c r="E1576" s="153" t="s">
        <v>1009</v>
      </c>
      <c r="F1576" s="153" t="s">
        <v>2309</v>
      </c>
      <c r="G1576" s="153" t="s">
        <v>2310</v>
      </c>
      <c r="H1576" s="153" t="s">
        <v>558</v>
      </c>
      <c r="I1576" s="153">
        <v>2</v>
      </c>
      <c r="J1576" s="154">
        <v>45790</v>
      </c>
      <c r="K1576" s="153" t="s">
        <v>91</v>
      </c>
      <c r="L1576" s="153"/>
      <c r="M1576" s="153" t="s">
        <v>957</v>
      </c>
      <c r="N1576" s="153" t="s">
        <v>72</v>
      </c>
      <c r="O1576" s="153" t="s">
        <v>141</v>
      </c>
      <c r="P1576" s="153" t="s">
        <v>2311</v>
      </c>
      <c r="Q1576" s="153"/>
      <c r="R1576" s="153" t="s">
        <v>50</v>
      </c>
      <c r="S1576" s="153" t="s">
        <v>141</v>
      </c>
      <c r="T1576" s="153" t="s">
        <v>2337</v>
      </c>
      <c r="U1576" s="143"/>
      <c r="V1576" s="143"/>
      <c r="W1576" s="143"/>
      <c r="X1576" s="97" t="str">
        <f t="shared" si="264"/>
        <v>2023-032 - IH-345 BRIDGE REHABILITATION</v>
      </c>
      <c r="Y1576" s="97" t="str">
        <f>IFERROR(VLOOKUP($D1576,PM!$A:$H,2,FALSE),"")</f>
        <v>Eric Giebelhaus</v>
      </c>
      <c r="Z1576" s="98">
        <f t="shared" si="265"/>
        <v>45790</v>
      </c>
      <c r="AA1576" s="98" t="str">
        <f t="shared" si="266"/>
        <v>Tuesday</v>
      </c>
      <c r="AB1576" s="99" t="str">
        <f t="shared" si="267"/>
        <v>05/14/2025 8:39 AM</v>
      </c>
      <c r="AC1576" s="100">
        <f t="shared" si="268"/>
        <v>45791.571145833332</v>
      </c>
      <c r="AD1576" s="100" t="str">
        <f t="shared" si="269"/>
        <v>Approved On Time</v>
      </c>
      <c r="AE1576" s="101">
        <f t="shared" si="270"/>
        <v>2</v>
      </c>
      <c r="AF1576" s="124" t="str">
        <f t="shared" si="271"/>
        <v/>
      </c>
      <c r="AG1576" s="101" t="str">
        <f t="shared" si="272"/>
        <v>785 6015B - BJR SPC Clean and Prep</v>
      </c>
      <c r="AH1576" s="101" t="str">
        <f t="shared" si="273"/>
        <v>240129 - Miguel A. Carbajal</v>
      </c>
      <c r="AI1576" s="102" t="str">
        <f t="shared" si="274"/>
        <v>Juan Lopez's Crew</v>
      </c>
    </row>
    <row r="1577" spans="1:35" ht="15.75" x14ac:dyDescent="0.25">
      <c r="A1577" s="153">
        <v>603842</v>
      </c>
      <c r="B1577" s="153" t="s">
        <v>960</v>
      </c>
      <c r="C1577" s="153" t="s">
        <v>961</v>
      </c>
      <c r="D1577" s="153" t="s">
        <v>73</v>
      </c>
      <c r="E1577" s="153" t="s">
        <v>1009</v>
      </c>
      <c r="F1577" s="153" t="s">
        <v>2299</v>
      </c>
      <c r="G1577" s="153" t="s">
        <v>2300</v>
      </c>
      <c r="H1577" s="153" t="s">
        <v>558</v>
      </c>
      <c r="I1577" s="153">
        <v>2</v>
      </c>
      <c r="J1577" s="154">
        <v>45790</v>
      </c>
      <c r="K1577" s="153" t="s">
        <v>91</v>
      </c>
      <c r="L1577" s="153"/>
      <c r="M1577" s="153" t="s">
        <v>957</v>
      </c>
      <c r="N1577" s="153" t="s">
        <v>72</v>
      </c>
      <c r="O1577" s="153" t="s">
        <v>141</v>
      </c>
      <c r="P1577" s="153" t="s">
        <v>2301</v>
      </c>
      <c r="Q1577" s="153"/>
      <c r="R1577" s="153" t="s">
        <v>50</v>
      </c>
      <c r="S1577" s="153" t="s">
        <v>141</v>
      </c>
      <c r="T1577" s="153" t="s">
        <v>2338</v>
      </c>
      <c r="U1577" s="143"/>
      <c r="V1577" s="143"/>
      <c r="W1577" s="143"/>
      <c r="X1577" s="97" t="str">
        <f t="shared" si="264"/>
        <v>2023-032 - IH-345 BRIDGE REHABILITATION</v>
      </c>
      <c r="Y1577" s="97" t="str">
        <f>IFERROR(VLOOKUP($D1577,PM!$A:$H,2,FALSE),"")</f>
        <v>Eric Giebelhaus</v>
      </c>
      <c r="Z1577" s="98">
        <f t="shared" si="265"/>
        <v>45790</v>
      </c>
      <c r="AA1577" s="98" t="str">
        <f t="shared" si="266"/>
        <v>Tuesday</v>
      </c>
      <c r="AB1577" s="99" t="str">
        <f t="shared" si="267"/>
        <v>05/14/2025 8:40 AM</v>
      </c>
      <c r="AC1577" s="100">
        <f t="shared" si="268"/>
        <v>45791.571145833332</v>
      </c>
      <c r="AD1577" s="100" t="str">
        <f t="shared" si="269"/>
        <v>Approved On Time</v>
      </c>
      <c r="AE1577" s="101">
        <f t="shared" si="270"/>
        <v>2</v>
      </c>
      <c r="AF1577" s="124" t="str">
        <f t="shared" si="271"/>
        <v/>
      </c>
      <c r="AG1577" s="101" t="str">
        <f t="shared" si="272"/>
        <v>785 6015F - BJR SPC Haul off Broken concre</v>
      </c>
      <c r="AH1577" s="101" t="str">
        <f t="shared" si="273"/>
        <v>240129 - Miguel A. Carbajal</v>
      </c>
      <c r="AI1577" s="102" t="str">
        <f t="shared" si="274"/>
        <v>Juan Lopez's Crew</v>
      </c>
    </row>
    <row r="1578" spans="1:35" ht="15.75" x14ac:dyDescent="0.25">
      <c r="A1578" s="153">
        <v>603843</v>
      </c>
      <c r="B1578" s="153" t="s">
        <v>960</v>
      </c>
      <c r="C1578" s="153" t="s">
        <v>961</v>
      </c>
      <c r="D1578" s="153" t="s">
        <v>73</v>
      </c>
      <c r="E1578" s="153" t="s">
        <v>1009</v>
      </c>
      <c r="F1578" s="153" t="s">
        <v>2303</v>
      </c>
      <c r="G1578" s="153" t="s">
        <v>2304</v>
      </c>
      <c r="H1578" s="153" t="s">
        <v>558</v>
      </c>
      <c r="I1578" s="153">
        <v>2</v>
      </c>
      <c r="J1578" s="154">
        <v>45790</v>
      </c>
      <c r="K1578" s="153" t="s">
        <v>91</v>
      </c>
      <c r="L1578" s="153"/>
      <c r="M1578" s="153" t="s">
        <v>957</v>
      </c>
      <c r="N1578" s="153" t="s">
        <v>72</v>
      </c>
      <c r="O1578" s="153" t="s">
        <v>141</v>
      </c>
      <c r="P1578" s="153" t="s">
        <v>2301</v>
      </c>
      <c r="Q1578" s="153"/>
      <c r="R1578" s="153" t="s">
        <v>50</v>
      </c>
      <c r="S1578" s="153" t="s">
        <v>141</v>
      </c>
      <c r="T1578" s="153" t="s">
        <v>2339</v>
      </c>
      <c r="U1578" s="143"/>
      <c r="V1578" s="143"/>
      <c r="W1578" s="143"/>
      <c r="X1578" s="97" t="str">
        <f t="shared" si="264"/>
        <v>2023-032 - IH-345 BRIDGE REHABILITATION</v>
      </c>
      <c r="Y1578" s="97" t="str">
        <f>IFERROR(VLOOKUP($D1578,PM!$A:$H,2,FALSE),"")</f>
        <v>Eric Giebelhaus</v>
      </c>
      <c r="Z1578" s="98">
        <f t="shared" si="265"/>
        <v>45790</v>
      </c>
      <c r="AA1578" s="98" t="str">
        <f t="shared" si="266"/>
        <v>Tuesday</v>
      </c>
      <c r="AB1578" s="99" t="str">
        <f t="shared" si="267"/>
        <v>05/14/2025 8:40 AM</v>
      </c>
      <c r="AC1578" s="100">
        <f t="shared" si="268"/>
        <v>45791.571145833332</v>
      </c>
      <c r="AD1578" s="100" t="str">
        <f t="shared" si="269"/>
        <v>Approved On Time</v>
      </c>
      <c r="AE1578" s="101">
        <f t="shared" si="270"/>
        <v>2</v>
      </c>
      <c r="AF1578" s="124" t="str">
        <f t="shared" si="271"/>
        <v/>
      </c>
      <c r="AG1578" s="101" t="str">
        <f t="shared" si="272"/>
        <v>429 6004A - PT DECK REP Chip Clean Areas 4</v>
      </c>
      <c r="AH1578" s="101" t="str">
        <f t="shared" si="273"/>
        <v>240129 - Miguel A. Carbajal</v>
      </c>
      <c r="AI1578" s="102" t="str">
        <f t="shared" si="274"/>
        <v>Juan Lopez's Crew</v>
      </c>
    </row>
    <row r="1579" spans="1:35" ht="15.75" x14ac:dyDescent="0.25">
      <c r="A1579" s="153">
        <v>603844</v>
      </c>
      <c r="B1579" s="153" t="s">
        <v>960</v>
      </c>
      <c r="C1579" s="153" t="s">
        <v>961</v>
      </c>
      <c r="D1579" s="153" t="s">
        <v>73</v>
      </c>
      <c r="E1579" s="153" t="s">
        <v>1009</v>
      </c>
      <c r="F1579" s="153" t="s">
        <v>2306</v>
      </c>
      <c r="G1579" s="153" t="s">
        <v>2307</v>
      </c>
      <c r="H1579" s="153" t="s">
        <v>558</v>
      </c>
      <c r="I1579" s="153">
        <v>2.5</v>
      </c>
      <c r="J1579" s="154">
        <v>45790</v>
      </c>
      <c r="K1579" s="153" t="s">
        <v>91</v>
      </c>
      <c r="L1579" s="153"/>
      <c r="M1579" s="153" t="s">
        <v>957</v>
      </c>
      <c r="N1579" s="153" t="s">
        <v>72</v>
      </c>
      <c r="O1579" s="153" t="s">
        <v>141</v>
      </c>
      <c r="P1579" s="153" t="s">
        <v>2301</v>
      </c>
      <c r="Q1579" s="153"/>
      <c r="R1579" s="153" t="s">
        <v>50</v>
      </c>
      <c r="S1579" s="153" t="s">
        <v>141</v>
      </c>
      <c r="T1579" s="153" t="s">
        <v>2340</v>
      </c>
      <c r="U1579" s="143"/>
      <c r="V1579" s="143"/>
      <c r="W1579" s="143"/>
      <c r="X1579" s="97" t="str">
        <f t="shared" si="264"/>
        <v>2023-032 - IH-345 BRIDGE REHABILITATION</v>
      </c>
      <c r="Y1579" s="97" t="str">
        <f>IFERROR(VLOOKUP($D1579,PM!$A:$H,2,FALSE),"")</f>
        <v>Eric Giebelhaus</v>
      </c>
      <c r="Z1579" s="98">
        <f t="shared" si="265"/>
        <v>45790</v>
      </c>
      <c r="AA1579" s="98" t="str">
        <f t="shared" si="266"/>
        <v>Tuesday</v>
      </c>
      <c r="AB1579" s="99" t="str">
        <f t="shared" si="267"/>
        <v>05/14/2025 8:40 AM</v>
      </c>
      <c r="AC1579" s="100">
        <f t="shared" si="268"/>
        <v>45791.571145833332</v>
      </c>
      <c r="AD1579" s="100" t="str">
        <f t="shared" si="269"/>
        <v>Approved On Time</v>
      </c>
      <c r="AE1579" s="101">
        <f t="shared" si="270"/>
        <v>2.5</v>
      </c>
      <c r="AF1579" s="124" t="str">
        <f t="shared" si="271"/>
        <v/>
      </c>
      <c r="AG1579" s="101" t="str">
        <f t="shared" si="272"/>
        <v>785 6015H - BJR SPC Pour Armor Joint</v>
      </c>
      <c r="AH1579" s="101" t="str">
        <f t="shared" si="273"/>
        <v>240129 - Miguel A. Carbajal</v>
      </c>
      <c r="AI1579" s="102" t="str">
        <f t="shared" si="274"/>
        <v>Juan Lopez's Crew</v>
      </c>
    </row>
    <row r="1580" spans="1:35" ht="15.75" x14ac:dyDescent="0.25">
      <c r="A1580" s="153">
        <v>603827</v>
      </c>
      <c r="B1580" s="153" t="s">
        <v>960</v>
      </c>
      <c r="C1580" s="153" t="s">
        <v>961</v>
      </c>
      <c r="D1580" s="153" t="s">
        <v>73</v>
      </c>
      <c r="E1580" s="153" t="s">
        <v>1009</v>
      </c>
      <c r="F1580" s="153" t="s">
        <v>2313</v>
      </c>
      <c r="G1580" s="153" t="s">
        <v>2314</v>
      </c>
      <c r="H1580" s="153" t="s">
        <v>558</v>
      </c>
      <c r="I1580" s="153">
        <v>2</v>
      </c>
      <c r="J1580" s="154">
        <v>45790</v>
      </c>
      <c r="K1580" s="153" t="s">
        <v>91</v>
      </c>
      <c r="L1580" s="153"/>
      <c r="M1580" s="153" t="s">
        <v>957</v>
      </c>
      <c r="N1580" s="153" t="s">
        <v>72</v>
      </c>
      <c r="O1580" s="153" t="s">
        <v>141</v>
      </c>
      <c r="P1580" s="153" t="s">
        <v>2311</v>
      </c>
      <c r="Q1580" s="153"/>
      <c r="R1580" s="153" t="s">
        <v>50</v>
      </c>
      <c r="S1580" s="153" t="s">
        <v>141</v>
      </c>
      <c r="T1580" s="153" t="s">
        <v>2336</v>
      </c>
      <c r="U1580" s="143"/>
      <c r="V1580" s="143"/>
      <c r="W1580" s="143"/>
      <c r="X1580" s="97" t="str">
        <f t="shared" si="264"/>
        <v>2023-032 - IH-345 BRIDGE REHABILITATION</v>
      </c>
      <c r="Y1580" s="97" t="str">
        <f>IFERROR(VLOOKUP($D1580,PM!$A:$H,2,FALSE),"")</f>
        <v>Eric Giebelhaus</v>
      </c>
      <c r="Z1580" s="98">
        <f t="shared" si="265"/>
        <v>45790</v>
      </c>
      <c r="AA1580" s="98" t="str">
        <f t="shared" si="266"/>
        <v>Tuesday</v>
      </c>
      <c r="AB1580" s="99" t="str">
        <f t="shared" si="267"/>
        <v>05/14/2025 8:39 AM</v>
      </c>
      <c r="AC1580" s="100">
        <f t="shared" si="268"/>
        <v>45791.571145833332</v>
      </c>
      <c r="AD1580" s="100" t="str">
        <f t="shared" si="269"/>
        <v>Approved On Time</v>
      </c>
      <c r="AE1580" s="101">
        <f t="shared" si="270"/>
        <v>2</v>
      </c>
      <c r="AF1580" s="124" t="str">
        <f t="shared" si="271"/>
        <v/>
      </c>
      <c r="AG1580" s="101" t="str">
        <f t="shared" si="272"/>
        <v>785 6015A - BJR SPC Chip Area 1.25</v>
      </c>
      <c r="AH1580" s="101" t="str">
        <f t="shared" si="273"/>
        <v>240129 - Miguel A. Carbajal</v>
      </c>
      <c r="AI1580" s="102" t="str">
        <f t="shared" si="274"/>
        <v>Juan Lopez's Crew</v>
      </c>
    </row>
    <row r="1581" spans="1:35" ht="15.75" x14ac:dyDescent="0.25">
      <c r="A1581" s="153">
        <v>603743</v>
      </c>
      <c r="B1581" s="153" t="s">
        <v>750</v>
      </c>
      <c r="C1581" s="153" t="s">
        <v>751</v>
      </c>
      <c r="D1581" s="153" t="s">
        <v>73</v>
      </c>
      <c r="E1581" s="153" t="s">
        <v>1009</v>
      </c>
      <c r="F1581" s="153" t="s">
        <v>57</v>
      </c>
      <c r="G1581" s="153" t="s">
        <v>1676</v>
      </c>
      <c r="H1581" s="153" t="s">
        <v>558</v>
      </c>
      <c r="I1581" s="153">
        <v>10.5</v>
      </c>
      <c r="J1581" s="154">
        <v>45790</v>
      </c>
      <c r="K1581" s="153" t="s">
        <v>91</v>
      </c>
      <c r="L1581" s="153"/>
      <c r="M1581" s="153" t="s">
        <v>737</v>
      </c>
      <c r="N1581" s="153" t="s">
        <v>64</v>
      </c>
      <c r="O1581" s="153" t="s">
        <v>738</v>
      </c>
      <c r="P1581" s="153" t="s">
        <v>2063</v>
      </c>
      <c r="Q1581" s="153"/>
      <c r="R1581" s="153" t="s">
        <v>50</v>
      </c>
      <c r="S1581" s="153" t="s">
        <v>141</v>
      </c>
      <c r="T1581" s="153" t="s">
        <v>2334</v>
      </c>
      <c r="U1581" s="143"/>
      <c r="V1581" s="143"/>
      <c r="W1581" s="143"/>
      <c r="X1581" s="97" t="str">
        <f t="shared" si="264"/>
        <v>2023-032 - IH-345 BRIDGE REHABILITATION</v>
      </c>
      <c r="Y1581" s="97" t="str">
        <f>IFERROR(VLOOKUP($D1581,PM!$A:$H,2,FALSE),"")</f>
        <v>Eric Giebelhaus</v>
      </c>
      <c r="Z1581" s="98">
        <f t="shared" si="265"/>
        <v>45790</v>
      </c>
      <c r="AA1581" s="98" t="str">
        <f t="shared" si="266"/>
        <v>Tuesday</v>
      </c>
      <c r="AB1581" s="99" t="str">
        <f t="shared" si="267"/>
        <v>05/14/2025 6:57 AM</v>
      </c>
      <c r="AC1581" s="100">
        <f t="shared" si="268"/>
        <v>45791.527615740742</v>
      </c>
      <c r="AD1581" s="100" t="str">
        <f t="shared" si="269"/>
        <v>Approved On Time</v>
      </c>
      <c r="AE1581" s="101">
        <f t="shared" si="270"/>
        <v>10.5</v>
      </c>
      <c r="AF1581" s="124" t="str">
        <f t="shared" si="271"/>
        <v/>
      </c>
      <c r="AG1581" s="101" t="str">
        <f t="shared" si="272"/>
        <v>502 6001B - TRAFF Full Single Lanes Closur</v>
      </c>
      <c r="AH1581" s="101" t="str">
        <f t="shared" si="273"/>
        <v>240808 - Jesus A. Saa Aleman</v>
      </c>
      <c r="AI1581" s="102" t="str">
        <f t="shared" si="274"/>
        <v>Omar Ramirez Traffic Crew</v>
      </c>
    </row>
    <row r="1582" spans="1:35" ht="15.75" x14ac:dyDescent="0.25">
      <c r="A1582" s="153">
        <v>603745</v>
      </c>
      <c r="B1582" s="153" t="s">
        <v>754</v>
      </c>
      <c r="C1582" s="153" t="s">
        <v>755</v>
      </c>
      <c r="D1582" s="153" t="s">
        <v>73</v>
      </c>
      <c r="E1582" s="153" t="s">
        <v>1009</v>
      </c>
      <c r="F1582" s="153" t="s">
        <v>57</v>
      </c>
      <c r="G1582" s="153" t="s">
        <v>1676</v>
      </c>
      <c r="H1582" s="153" t="s">
        <v>558</v>
      </c>
      <c r="I1582" s="153">
        <v>10.5</v>
      </c>
      <c r="J1582" s="154">
        <v>45790</v>
      </c>
      <c r="K1582" s="153" t="s">
        <v>91</v>
      </c>
      <c r="L1582" s="153"/>
      <c r="M1582" s="153" t="s">
        <v>737</v>
      </c>
      <c r="N1582" s="153" t="s">
        <v>64</v>
      </c>
      <c r="O1582" s="153" t="s">
        <v>738</v>
      </c>
      <c r="P1582" s="153" t="s">
        <v>2063</v>
      </c>
      <c r="Q1582" s="153"/>
      <c r="R1582" s="153" t="s">
        <v>50</v>
      </c>
      <c r="S1582" s="153" t="s">
        <v>141</v>
      </c>
      <c r="T1582" s="153" t="s">
        <v>2330</v>
      </c>
      <c r="U1582" s="143"/>
      <c r="V1582" s="143"/>
      <c r="W1582" s="143"/>
      <c r="X1582" s="97" t="str">
        <f t="shared" si="264"/>
        <v>2023-032 - IH-345 BRIDGE REHABILITATION</v>
      </c>
      <c r="Y1582" s="97" t="str">
        <f>IFERROR(VLOOKUP($D1582,PM!$A:$H,2,FALSE),"")</f>
        <v>Eric Giebelhaus</v>
      </c>
      <c r="Z1582" s="98">
        <f t="shared" si="265"/>
        <v>45790</v>
      </c>
      <c r="AA1582" s="98" t="str">
        <f t="shared" si="266"/>
        <v>Tuesday</v>
      </c>
      <c r="AB1582" s="99" t="str">
        <f t="shared" si="267"/>
        <v>05/14/2025 6:57 AM</v>
      </c>
      <c r="AC1582" s="100">
        <f t="shared" si="268"/>
        <v>45791.527581018519</v>
      </c>
      <c r="AD1582" s="100" t="str">
        <f t="shared" si="269"/>
        <v>Approved On Time</v>
      </c>
      <c r="AE1582" s="101">
        <f t="shared" si="270"/>
        <v>10.5</v>
      </c>
      <c r="AF1582" s="124" t="str">
        <f t="shared" si="271"/>
        <v/>
      </c>
      <c r="AG1582" s="101" t="str">
        <f t="shared" si="272"/>
        <v>502 6001B - TRAFF Full Single Lanes Closur</v>
      </c>
      <c r="AH1582" s="101" t="str">
        <f t="shared" si="273"/>
        <v>240675 - Cordova A. Hodges</v>
      </c>
      <c r="AI1582" s="102" t="str">
        <f t="shared" si="274"/>
        <v>Omar Ramirez Traffic Crew</v>
      </c>
    </row>
    <row r="1583" spans="1:35" ht="15.75" x14ac:dyDescent="0.25">
      <c r="A1583" s="153">
        <v>603741</v>
      </c>
      <c r="B1583" s="153" t="s">
        <v>881</v>
      </c>
      <c r="C1583" s="153" t="s">
        <v>882</v>
      </c>
      <c r="D1583" s="153" t="s">
        <v>73</v>
      </c>
      <c r="E1583" s="153" t="s">
        <v>1009</v>
      </c>
      <c r="F1583" s="153" t="s">
        <v>57</v>
      </c>
      <c r="G1583" s="153" t="s">
        <v>1676</v>
      </c>
      <c r="H1583" s="153" t="s">
        <v>558</v>
      </c>
      <c r="I1583" s="153">
        <v>9</v>
      </c>
      <c r="J1583" s="154">
        <v>45790</v>
      </c>
      <c r="K1583" s="153" t="s">
        <v>91</v>
      </c>
      <c r="L1583" s="153"/>
      <c r="M1583" s="153" t="s">
        <v>737</v>
      </c>
      <c r="N1583" s="153" t="s">
        <v>64</v>
      </c>
      <c r="O1583" s="153" t="s">
        <v>738</v>
      </c>
      <c r="P1583" s="153" t="s">
        <v>2063</v>
      </c>
      <c r="Q1583" s="153"/>
      <c r="R1583" s="153" t="s">
        <v>50</v>
      </c>
      <c r="S1583" s="153" t="s">
        <v>141</v>
      </c>
      <c r="T1583" s="153" t="s">
        <v>2331</v>
      </c>
      <c r="U1583" s="143"/>
      <c r="V1583" s="143"/>
      <c r="W1583" s="143"/>
      <c r="X1583" s="97" t="str">
        <f t="shared" si="264"/>
        <v>2023-032 - IH-345 BRIDGE REHABILITATION</v>
      </c>
      <c r="Y1583" s="97" t="str">
        <f>IFERROR(VLOOKUP($D1583,PM!$A:$H,2,FALSE),"")</f>
        <v>Eric Giebelhaus</v>
      </c>
      <c r="Z1583" s="98">
        <f t="shared" si="265"/>
        <v>45790</v>
      </c>
      <c r="AA1583" s="98" t="str">
        <f t="shared" si="266"/>
        <v>Tuesday</v>
      </c>
      <c r="AB1583" s="99" t="str">
        <f t="shared" si="267"/>
        <v>05/14/2025 6:57 AM</v>
      </c>
      <c r="AC1583" s="100">
        <f t="shared" si="268"/>
        <v>45791.527673611112</v>
      </c>
      <c r="AD1583" s="100" t="str">
        <f t="shared" si="269"/>
        <v>Approved On Time</v>
      </c>
      <c r="AE1583" s="101">
        <f t="shared" si="270"/>
        <v>9</v>
      </c>
      <c r="AF1583" s="124" t="str">
        <f t="shared" si="271"/>
        <v/>
      </c>
      <c r="AG1583" s="101" t="str">
        <f t="shared" si="272"/>
        <v>502 6001B - TRAFF Full Single Lanes Closur</v>
      </c>
      <c r="AH1583" s="101" t="str">
        <f t="shared" si="273"/>
        <v>240713 - Olivorio Loredo Jr</v>
      </c>
      <c r="AI1583" s="102" t="str">
        <f t="shared" si="274"/>
        <v>Omar Ramirez Traffic Crew</v>
      </c>
    </row>
    <row r="1584" spans="1:35" ht="15.75" x14ac:dyDescent="0.25">
      <c r="A1584" s="153">
        <v>603744</v>
      </c>
      <c r="B1584" s="153" t="s">
        <v>852</v>
      </c>
      <c r="C1584" s="153" t="s">
        <v>853</v>
      </c>
      <c r="D1584" s="153" t="s">
        <v>73</v>
      </c>
      <c r="E1584" s="153" t="s">
        <v>1009</v>
      </c>
      <c r="F1584" s="153" t="s">
        <v>57</v>
      </c>
      <c r="G1584" s="153" t="s">
        <v>1676</v>
      </c>
      <c r="H1584" s="153" t="s">
        <v>558</v>
      </c>
      <c r="I1584" s="153">
        <v>10.5</v>
      </c>
      <c r="J1584" s="154">
        <v>45790</v>
      </c>
      <c r="K1584" s="153" t="s">
        <v>91</v>
      </c>
      <c r="L1584" s="153"/>
      <c r="M1584" s="153" t="s">
        <v>737</v>
      </c>
      <c r="N1584" s="153" t="s">
        <v>64</v>
      </c>
      <c r="O1584" s="153" t="s">
        <v>738</v>
      </c>
      <c r="P1584" s="153" t="s">
        <v>2063</v>
      </c>
      <c r="Q1584" s="153"/>
      <c r="R1584" s="153" t="s">
        <v>50</v>
      </c>
      <c r="S1584" s="153" t="s">
        <v>141</v>
      </c>
      <c r="T1584" s="153" t="s">
        <v>2335</v>
      </c>
      <c r="U1584" s="143"/>
      <c r="V1584" s="143"/>
      <c r="W1584" s="143"/>
      <c r="X1584" s="97" t="str">
        <f t="shared" si="264"/>
        <v>2023-032 - IH-345 BRIDGE REHABILITATION</v>
      </c>
      <c r="Y1584" s="97" t="str">
        <f>IFERROR(VLOOKUP($D1584,PM!$A:$H,2,FALSE),"")</f>
        <v>Eric Giebelhaus</v>
      </c>
      <c r="Z1584" s="98">
        <f t="shared" si="265"/>
        <v>45790</v>
      </c>
      <c r="AA1584" s="98" t="str">
        <f t="shared" si="266"/>
        <v>Tuesday</v>
      </c>
      <c r="AB1584" s="99" t="str">
        <f t="shared" si="267"/>
        <v>05/14/2025 6:57 AM</v>
      </c>
      <c r="AC1584" s="100">
        <f t="shared" si="268"/>
        <v>45791.52753472222</v>
      </c>
      <c r="AD1584" s="100" t="str">
        <f t="shared" si="269"/>
        <v>Approved On Time</v>
      </c>
      <c r="AE1584" s="101">
        <f t="shared" si="270"/>
        <v>10.5</v>
      </c>
      <c r="AF1584" s="124" t="str">
        <f t="shared" si="271"/>
        <v/>
      </c>
      <c r="AG1584" s="101" t="str">
        <f t="shared" si="272"/>
        <v>502 6001B - TRAFF Full Single Lanes Closur</v>
      </c>
      <c r="AH1584" s="101" t="str">
        <f t="shared" si="273"/>
        <v>240721 - ADRIAN B. FUENTES</v>
      </c>
      <c r="AI1584" s="102" t="str">
        <f t="shared" si="274"/>
        <v>Omar Ramirez Traffic Crew</v>
      </c>
    </row>
    <row r="1585" spans="1:35" ht="15.75" x14ac:dyDescent="0.25">
      <c r="A1585" s="153">
        <v>603933</v>
      </c>
      <c r="B1585" s="153" t="s">
        <v>2045</v>
      </c>
      <c r="C1585" s="153" t="s">
        <v>2046</v>
      </c>
      <c r="D1585" s="153" t="s">
        <v>73</v>
      </c>
      <c r="E1585" s="153" t="s">
        <v>1009</v>
      </c>
      <c r="F1585" s="153" t="s">
        <v>2035</v>
      </c>
      <c r="G1585" s="153" t="s">
        <v>2036</v>
      </c>
      <c r="H1585" s="153" t="s">
        <v>558</v>
      </c>
      <c r="I1585" s="153">
        <v>2</v>
      </c>
      <c r="J1585" s="154">
        <v>45790</v>
      </c>
      <c r="K1585" s="153" t="s">
        <v>91</v>
      </c>
      <c r="L1585" s="153"/>
      <c r="M1585" s="153" t="s">
        <v>2037</v>
      </c>
      <c r="N1585" s="153" t="s">
        <v>49</v>
      </c>
      <c r="O1585" s="153" t="s">
        <v>2034</v>
      </c>
      <c r="P1585" s="153" t="s">
        <v>2661</v>
      </c>
      <c r="Q1585" s="153"/>
      <c r="R1585" s="153" t="s">
        <v>50</v>
      </c>
      <c r="S1585" s="153" t="s">
        <v>141</v>
      </c>
      <c r="T1585" s="153" t="s">
        <v>2707</v>
      </c>
      <c r="U1585" s="143"/>
      <c r="V1585" s="143"/>
      <c r="W1585" s="143"/>
      <c r="X1585" s="97" t="str">
        <f t="shared" si="264"/>
        <v>2023-032 - IH-345 BRIDGE REHABILITATION</v>
      </c>
      <c r="Y1585" s="97" t="str">
        <f>IFERROR(VLOOKUP($D1585,PM!$A:$H,2,FALSE),"")</f>
        <v>Eric Giebelhaus</v>
      </c>
      <c r="Z1585" s="98">
        <f t="shared" si="265"/>
        <v>45790</v>
      </c>
      <c r="AA1585" s="98" t="str">
        <f t="shared" si="266"/>
        <v>Tuesday</v>
      </c>
      <c r="AB1585" s="99" t="str">
        <f t="shared" si="267"/>
        <v>05/14/2025 1:37 PM</v>
      </c>
      <c r="AC1585" s="100">
        <f t="shared" si="268"/>
        <v>45792.484525462962</v>
      </c>
      <c r="AD1585" s="100" t="str">
        <f t="shared" si="269"/>
        <v>Approved On Time</v>
      </c>
      <c r="AE1585" s="101">
        <f t="shared" si="270"/>
        <v>2</v>
      </c>
      <c r="AF1585" s="124" t="str">
        <f t="shared" si="271"/>
        <v/>
      </c>
      <c r="AG1585" s="101" t="str">
        <f t="shared" si="272"/>
        <v>4106 6001C - PPO Conc Overlay Setup Machine</v>
      </c>
      <c r="AH1585" s="101" t="str">
        <f t="shared" si="273"/>
        <v>240653 - Ricardo Palmerin</v>
      </c>
      <c r="AI1585" s="102" t="str">
        <f t="shared" si="274"/>
        <v>Salvador Aguillon Crew</v>
      </c>
    </row>
    <row r="1586" spans="1:35" ht="15.75" x14ac:dyDescent="0.25">
      <c r="A1586" s="153">
        <v>603934</v>
      </c>
      <c r="B1586" s="153" t="s">
        <v>2045</v>
      </c>
      <c r="C1586" s="153" t="s">
        <v>2046</v>
      </c>
      <c r="D1586" s="153" t="s">
        <v>73</v>
      </c>
      <c r="E1586" s="153" t="s">
        <v>1009</v>
      </c>
      <c r="F1586" s="153" t="s">
        <v>1186</v>
      </c>
      <c r="G1586" s="153" t="s">
        <v>1193</v>
      </c>
      <c r="H1586" s="153" t="s">
        <v>558</v>
      </c>
      <c r="I1586" s="153">
        <v>2</v>
      </c>
      <c r="J1586" s="154">
        <v>45790</v>
      </c>
      <c r="K1586" s="153" t="s">
        <v>91</v>
      </c>
      <c r="L1586" s="153"/>
      <c r="M1586" s="153" t="s">
        <v>2037</v>
      </c>
      <c r="N1586" s="153" t="s">
        <v>49</v>
      </c>
      <c r="O1586" s="153" t="s">
        <v>2034</v>
      </c>
      <c r="P1586" s="153" t="s">
        <v>2661</v>
      </c>
      <c r="Q1586" s="153"/>
      <c r="R1586" s="153" t="s">
        <v>50</v>
      </c>
      <c r="S1586" s="153" t="s">
        <v>141</v>
      </c>
      <c r="T1586" s="153" t="s">
        <v>2708</v>
      </c>
      <c r="U1586" s="143"/>
      <c r="V1586" s="143"/>
      <c r="W1586" s="143"/>
      <c r="X1586" s="97" t="str">
        <f t="shared" si="264"/>
        <v>2023-032 - IH-345 BRIDGE REHABILITATION</v>
      </c>
      <c r="Y1586" s="97" t="str">
        <f>IFERROR(VLOOKUP($D1586,PM!$A:$H,2,FALSE),"")</f>
        <v>Eric Giebelhaus</v>
      </c>
      <c r="Z1586" s="98">
        <f t="shared" si="265"/>
        <v>45790</v>
      </c>
      <c r="AA1586" s="98" t="str">
        <f t="shared" si="266"/>
        <v>Tuesday</v>
      </c>
      <c r="AB1586" s="99" t="str">
        <f t="shared" si="267"/>
        <v>05/14/2025 1:37 PM</v>
      </c>
      <c r="AC1586" s="100">
        <f t="shared" si="268"/>
        <v>45792.484525462962</v>
      </c>
      <c r="AD1586" s="100" t="str">
        <f t="shared" si="269"/>
        <v>Approved On Time</v>
      </c>
      <c r="AE1586" s="101">
        <f t="shared" si="270"/>
        <v>2</v>
      </c>
      <c r="AF1586" s="124" t="str">
        <f t="shared" si="271"/>
        <v/>
      </c>
      <c r="AG1586" s="101" t="str">
        <f t="shared" si="272"/>
        <v>4106 6001D - PPO Conc Overlay Prep for Over</v>
      </c>
      <c r="AH1586" s="101" t="str">
        <f t="shared" si="273"/>
        <v>240653 - Ricardo Palmerin</v>
      </c>
      <c r="AI1586" s="102" t="str">
        <f t="shared" si="274"/>
        <v>Salvador Aguillon Crew</v>
      </c>
    </row>
    <row r="1587" spans="1:35" ht="15.75" x14ac:dyDescent="0.25">
      <c r="A1587" s="153">
        <v>603935</v>
      </c>
      <c r="B1587" s="153" t="s">
        <v>2045</v>
      </c>
      <c r="C1587" s="153" t="s">
        <v>2046</v>
      </c>
      <c r="D1587" s="153" t="s">
        <v>73</v>
      </c>
      <c r="E1587" s="153" t="s">
        <v>1009</v>
      </c>
      <c r="F1587" s="153" t="s">
        <v>1187</v>
      </c>
      <c r="G1587" s="153" t="s">
        <v>1631</v>
      </c>
      <c r="H1587" s="153" t="s">
        <v>558</v>
      </c>
      <c r="I1587" s="153">
        <v>8</v>
      </c>
      <c r="J1587" s="154">
        <v>45790</v>
      </c>
      <c r="K1587" s="153" t="s">
        <v>91</v>
      </c>
      <c r="L1587" s="153"/>
      <c r="M1587" s="153" t="s">
        <v>2037</v>
      </c>
      <c r="N1587" s="153" t="s">
        <v>49</v>
      </c>
      <c r="O1587" s="153" t="s">
        <v>2034</v>
      </c>
      <c r="P1587" s="153" t="s">
        <v>2661</v>
      </c>
      <c r="Q1587" s="153"/>
      <c r="R1587" s="153" t="s">
        <v>50</v>
      </c>
      <c r="S1587" s="153" t="s">
        <v>141</v>
      </c>
      <c r="T1587" s="153" t="s">
        <v>2709</v>
      </c>
      <c r="U1587" s="143"/>
      <c r="V1587" s="143"/>
      <c r="W1587" s="143"/>
      <c r="X1587" s="97" t="str">
        <f t="shared" si="264"/>
        <v>2023-032 - IH-345 BRIDGE REHABILITATION</v>
      </c>
      <c r="Y1587" s="97" t="str">
        <f>IFERROR(VLOOKUP($D1587,PM!$A:$H,2,FALSE),"")</f>
        <v>Eric Giebelhaus</v>
      </c>
      <c r="Z1587" s="98">
        <f t="shared" si="265"/>
        <v>45790</v>
      </c>
      <c r="AA1587" s="98" t="str">
        <f t="shared" si="266"/>
        <v>Tuesday</v>
      </c>
      <c r="AB1587" s="99" t="str">
        <f t="shared" si="267"/>
        <v>05/14/2025 1:37 PM</v>
      </c>
      <c r="AC1587" s="100">
        <f t="shared" si="268"/>
        <v>45792.484525462962</v>
      </c>
      <c r="AD1587" s="100" t="str">
        <f t="shared" si="269"/>
        <v>Approved On Time</v>
      </c>
      <c r="AE1587" s="101">
        <f t="shared" si="270"/>
        <v>8</v>
      </c>
      <c r="AF1587" s="124" t="str">
        <f t="shared" si="271"/>
        <v/>
      </c>
      <c r="AG1587" s="101" t="str">
        <f t="shared" si="272"/>
        <v>4106 6001G - PPO Conc Overlay Pour</v>
      </c>
      <c r="AH1587" s="101" t="str">
        <f t="shared" si="273"/>
        <v>240653 - Ricardo Palmerin</v>
      </c>
      <c r="AI1587" s="102" t="str">
        <f t="shared" si="274"/>
        <v>Salvador Aguillon Crew</v>
      </c>
    </row>
    <row r="1588" spans="1:35" ht="15.75" x14ac:dyDescent="0.25">
      <c r="A1588" s="153">
        <v>603481</v>
      </c>
      <c r="B1588" s="153" t="s">
        <v>2043</v>
      </c>
      <c r="C1588" s="153" t="s">
        <v>2044</v>
      </c>
      <c r="D1588" s="153" t="s">
        <v>73</v>
      </c>
      <c r="E1588" s="153" t="s">
        <v>1009</v>
      </c>
      <c r="F1588" s="153" t="s">
        <v>1187</v>
      </c>
      <c r="G1588" s="153" t="s">
        <v>1631</v>
      </c>
      <c r="H1588" s="153" t="s">
        <v>558</v>
      </c>
      <c r="I1588" s="153">
        <v>6</v>
      </c>
      <c r="J1588" s="154">
        <v>45789</v>
      </c>
      <c r="K1588" s="153" t="s">
        <v>91</v>
      </c>
      <c r="L1588" s="153"/>
      <c r="M1588" s="153" t="s">
        <v>2037</v>
      </c>
      <c r="N1588" s="153" t="s">
        <v>49</v>
      </c>
      <c r="O1588" s="153" t="s">
        <v>2034</v>
      </c>
      <c r="P1588" s="153" t="s">
        <v>2038</v>
      </c>
      <c r="Q1588" s="153"/>
      <c r="R1588" s="153" t="s">
        <v>50</v>
      </c>
      <c r="S1588" s="153" t="s">
        <v>141</v>
      </c>
      <c r="T1588" s="153" t="s">
        <v>2358</v>
      </c>
      <c r="U1588" s="143"/>
      <c r="V1588" s="143"/>
      <c r="W1588" s="143"/>
      <c r="X1588" s="97" t="str">
        <f t="shared" si="264"/>
        <v>2023-032 - IH-345 BRIDGE REHABILITATION</v>
      </c>
      <c r="Y1588" s="97" t="str">
        <f>IFERROR(VLOOKUP($D1588,PM!$A:$H,2,FALSE),"")</f>
        <v>Eric Giebelhaus</v>
      </c>
      <c r="Z1588" s="98">
        <f t="shared" si="265"/>
        <v>45789</v>
      </c>
      <c r="AA1588" s="98" t="str">
        <f t="shared" si="266"/>
        <v>Monday</v>
      </c>
      <c r="AB1588" s="99" t="str">
        <f t="shared" si="267"/>
        <v>05/13/2025 2:13 PM</v>
      </c>
      <c r="AC1588" s="100">
        <f t="shared" si="268"/>
        <v>45791.523414351854</v>
      </c>
      <c r="AD1588" s="100" t="str">
        <f t="shared" si="269"/>
        <v>Approved On Time</v>
      </c>
      <c r="AE1588" s="101">
        <f t="shared" si="270"/>
        <v>6</v>
      </c>
      <c r="AF1588" s="124" t="str">
        <f t="shared" si="271"/>
        <v/>
      </c>
      <c r="AG1588" s="101" t="str">
        <f t="shared" si="272"/>
        <v>4106 6001G - PPO Conc Overlay Pour</v>
      </c>
      <c r="AH1588" s="101" t="str">
        <f t="shared" si="273"/>
        <v>240646 - Johnny Carmona</v>
      </c>
      <c r="AI1588" s="102" t="str">
        <f t="shared" si="274"/>
        <v>Salvador Aguillon Crew</v>
      </c>
    </row>
    <row r="1589" spans="1:35" ht="15.75" x14ac:dyDescent="0.25">
      <c r="A1589" s="153">
        <v>603482</v>
      </c>
      <c r="B1589" s="153" t="s">
        <v>2043</v>
      </c>
      <c r="C1589" s="153" t="s">
        <v>2044</v>
      </c>
      <c r="D1589" s="153" t="s">
        <v>73</v>
      </c>
      <c r="E1589" s="153" t="s">
        <v>1009</v>
      </c>
      <c r="F1589" s="153" t="s">
        <v>1186</v>
      </c>
      <c r="G1589" s="153" t="s">
        <v>1193</v>
      </c>
      <c r="H1589" s="153" t="s">
        <v>558</v>
      </c>
      <c r="I1589" s="153">
        <v>4.5</v>
      </c>
      <c r="J1589" s="154">
        <v>45789</v>
      </c>
      <c r="K1589" s="153" t="s">
        <v>91</v>
      </c>
      <c r="L1589" s="153"/>
      <c r="M1589" s="153" t="s">
        <v>2037</v>
      </c>
      <c r="N1589" s="153" t="s">
        <v>49</v>
      </c>
      <c r="O1589" s="153" t="s">
        <v>2034</v>
      </c>
      <c r="P1589" s="153" t="s">
        <v>2038</v>
      </c>
      <c r="Q1589" s="153"/>
      <c r="R1589" s="153" t="s">
        <v>50</v>
      </c>
      <c r="S1589" s="153" t="s">
        <v>141</v>
      </c>
      <c r="T1589" s="153" t="s">
        <v>2359</v>
      </c>
      <c r="U1589" s="143"/>
      <c r="V1589" s="143"/>
      <c r="W1589" s="143"/>
      <c r="X1589" s="97" t="str">
        <f t="shared" si="264"/>
        <v>2023-032 - IH-345 BRIDGE REHABILITATION</v>
      </c>
      <c r="Y1589" s="97" t="str">
        <f>IFERROR(VLOOKUP($D1589,PM!$A:$H,2,FALSE),"")</f>
        <v>Eric Giebelhaus</v>
      </c>
      <c r="Z1589" s="98">
        <f t="shared" si="265"/>
        <v>45789</v>
      </c>
      <c r="AA1589" s="98" t="str">
        <f t="shared" si="266"/>
        <v>Monday</v>
      </c>
      <c r="AB1589" s="99" t="str">
        <f t="shared" si="267"/>
        <v>05/13/2025 2:13 PM</v>
      </c>
      <c r="AC1589" s="100">
        <f t="shared" si="268"/>
        <v>45791.523414351854</v>
      </c>
      <c r="AD1589" s="100" t="str">
        <f t="shared" si="269"/>
        <v>Approved On Time</v>
      </c>
      <c r="AE1589" s="101">
        <f t="shared" si="270"/>
        <v>4.5</v>
      </c>
      <c r="AF1589" s="124" t="str">
        <f t="shared" si="271"/>
        <v/>
      </c>
      <c r="AG1589" s="101" t="str">
        <f t="shared" si="272"/>
        <v>4106 6001D - PPO Conc Overlay Prep for Over</v>
      </c>
      <c r="AH1589" s="101" t="str">
        <f t="shared" si="273"/>
        <v>240646 - Johnny Carmona</v>
      </c>
      <c r="AI1589" s="102" t="str">
        <f t="shared" si="274"/>
        <v>Salvador Aguillon Crew</v>
      </c>
    </row>
    <row r="1590" spans="1:35" ht="15.75" x14ac:dyDescent="0.25">
      <c r="A1590" s="153">
        <v>603483</v>
      </c>
      <c r="B1590" s="153" t="s">
        <v>2043</v>
      </c>
      <c r="C1590" s="153" t="s">
        <v>2044</v>
      </c>
      <c r="D1590" s="153" t="s">
        <v>73</v>
      </c>
      <c r="E1590" s="153" t="s">
        <v>1009</v>
      </c>
      <c r="F1590" s="153" t="s">
        <v>2035</v>
      </c>
      <c r="G1590" s="153" t="s">
        <v>2036</v>
      </c>
      <c r="H1590" s="153" t="s">
        <v>558</v>
      </c>
      <c r="I1590" s="153">
        <v>2</v>
      </c>
      <c r="J1590" s="154">
        <v>45789</v>
      </c>
      <c r="K1590" s="153" t="s">
        <v>91</v>
      </c>
      <c r="L1590" s="153"/>
      <c r="M1590" s="153" t="s">
        <v>2037</v>
      </c>
      <c r="N1590" s="153" t="s">
        <v>49</v>
      </c>
      <c r="O1590" s="153" t="s">
        <v>2034</v>
      </c>
      <c r="P1590" s="153" t="s">
        <v>2038</v>
      </c>
      <c r="Q1590" s="153"/>
      <c r="R1590" s="153" t="s">
        <v>50</v>
      </c>
      <c r="S1590" s="153" t="s">
        <v>141</v>
      </c>
      <c r="T1590" s="153" t="s">
        <v>2360</v>
      </c>
      <c r="U1590" s="143"/>
      <c r="V1590" s="143"/>
      <c r="W1590" s="143"/>
      <c r="X1590" s="97" t="str">
        <f t="shared" si="264"/>
        <v>2023-032 - IH-345 BRIDGE REHABILITATION</v>
      </c>
      <c r="Y1590" s="97" t="str">
        <f>IFERROR(VLOOKUP($D1590,PM!$A:$H,2,FALSE),"")</f>
        <v>Eric Giebelhaus</v>
      </c>
      <c r="Z1590" s="98">
        <f t="shared" si="265"/>
        <v>45789</v>
      </c>
      <c r="AA1590" s="98" t="str">
        <f t="shared" si="266"/>
        <v>Monday</v>
      </c>
      <c r="AB1590" s="99" t="str">
        <f t="shared" si="267"/>
        <v>05/13/2025 2:13 PM</v>
      </c>
      <c r="AC1590" s="100">
        <f t="shared" si="268"/>
        <v>45791.523414351854</v>
      </c>
      <c r="AD1590" s="100" t="str">
        <f t="shared" si="269"/>
        <v>Approved On Time</v>
      </c>
      <c r="AE1590" s="101">
        <f t="shared" si="270"/>
        <v>2</v>
      </c>
      <c r="AF1590" s="124" t="str">
        <f t="shared" si="271"/>
        <v/>
      </c>
      <c r="AG1590" s="101" t="str">
        <f t="shared" si="272"/>
        <v>4106 6001C - PPO Conc Overlay Setup Machine</v>
      </c>
      <c r="AH1590" s="101" t="str">
        <f t="shared" si="273"/>
        <v>240646 - Johnny Carmona</v>
      </c>
      <c r="AI1590" s="102" t="str">
        <f t="shared" si="274"/>
        <v>Salvador Aguillon Crew</v>
      </c>
    </row>
    <row r="1591" spans="1:35" ht="15.75" x14ac:dyDescent="0.25">
      <c r="A1591" s="153">
        <v>603478</v>
      </c>
      <c r="B1591" s="153" t="s">
        <v>2045</v>
      </c>
      <c r="C1591" s="153" t="s">
        <v>2046</v>
      </c>
      <c r="D1591" s="153" t="s">
        <v>73</v>
      </c>
      <c r="E1591" s="153" t="s">
        <v>1009</v>
      </c>
      <c r="F1591" s="153" t="s">
        <v>2035</v>
      </c>
      <c r="G1591" s="153" t="s">
        <v>2036</v>
      </c>
      <c r="H1591" s="153" t="s">
        <v>558</v>
      </c>
      <c r="I1591" s="153">
        <v>2</v>
      </c>
      <c r="J1591" s="154">
        <v>45789</v>
      </c>
      <c r="K1591" s="153" t="s">
        <v>91</v>
      </c>
      <c r="L1591" s="153"/>
      <c r="M1591" s="153" t="s">
        <v>2037</v>
      </c>
      <c r="N1591" s="153" t="s">
        <v>49</v>
      </c>
      <c r="O1591" s="153" t="s">
        <v>2034</v>
      </c>
      <c r="P1591" s="153" t="s">
        <v>2038</v>
      </c>
      <c r="Q1591" s="153"/>
      <c r="R1591" s="153" t="s">
        <v>50</v>
      </c>
      <c r="S1591" s="153" t="s">
        <v>141</v>
      </c>
      <c r="T1591" s="153" t="s">
        <v>2361</v>
      </c>
      <c r="U1591" s="143"/>
      <c r="V1591" s="143"/>
      <c r="W1591" s="143"/>
      <c r="X1591" s="97" t="str">
        <f t="shared" si="264"/>
        <v>2023-032 - IH-345 BRIDGE REHABILITATION</v>
      </c>
      <c r="Y1591" s="97" t="str">
        <f>IFERROR(VLOOKUP($D1591,PM!$A:$H,2,FALSE),"")</f>
        <v>Eric Giebelhaus</v>
      </c>
      <c r="Z1591" s="98">
        <f t="shared" si="265"/>
        <v>45789</v>
      </c>
      <c r="AA1591" s="98" t="str">
        <f t="shared" si="266"/>
        <v>Monday</v>
      </c>
      <c r="AB1591" s="99" t="str">
        <f t="shared" si="267"/>
        <v>05/13/2025 2:13 PM</v>
      </c>
      <c r="AC1591" s="100">
        <f t="shared" si="268"/>
        <v>45791.523379629631</v>
      </c>
      <c r="AD1591" s="100" t="str">
        <f t="shared" si="269"/>
        <v>Approved On Time</v>
      </c>
      <c r="AE1591" s="101">
        <f t="shared" si="270"/>
        <v>2</v>
      </c>
      <c r="AF1591" s="124" t="str">
        <f t="shared" si="271"/>
        <v/>
      </c>
      <c r="AG1591" s="101" t="str">
        <f t="shared" si="272"/>
        <v>4106 6001C - PPO Conc Overlay Setup Machine</v>
      </c>
      <c r="AH1591" s="101" t="str">
        <f t="shared" si="273"/>
        <v>240653 - Ricardo Palmerin</v>
      </c>
      <c r="AI1591" s="102" t="str">
        <f t="shared" si="274"/>
        <v>Salvador Aguillon Crew</v>
      </c>
    </row>
    <row r="1592" spans="1:35" ht="15.75" x14ac:dyDescent="0.25">
      <c r="A1592" s="153">
        <v>603479</v>
      </c>
      <c r="B1592" s="153" t="s">
        <v>2045</v>
      </c>
      <c r="C1592" s="153" t="s">
        <v>2046</v>
      </c>
      <c r="D1592" s="153" t="s">
        <v>73</v>
      </c>
      <c r="E1592" s="153" t="s">
        <v>1009</v>
      </c>
      <c r="F1592" s="153" t="s">
        <v>1186</v>
      </c>
      <c r="G1592" s="153" t="s">
        <v>1193</v>
      </c>
      <c r="H1592" s="153" t="s">
        <v>558</v>
      </c>
      <c r="I1592" s="153">
        <v>4</v>
      </c>
      <c r="J1592" s="154">
        <v>45789</v>
      </c>
      <c r="K1592" s="153" t="s">
        <v>91</v>
      </c>
      <c r="L1592" s="153"/>
      <c r="M1592" s="153" t="s">
        <v>2037</v>
      </c>
      <c r="N1592" s="153" t="s">
        <v>49</v>
      </c>
      <c r="O1592" s="153" t="s">
        <v>2034</v>
      </c>
      <c r="P1592" s="153" t="s">
        <v>2038</v>
      </c>
      <c r="Q1592" s="153"/>
      <c r="R1592" s="153" t="s">
        <v>50</v>
      </c>
      <c r="S1592" s="153" t="s">
        <v>141</v>
      </c>
      <c r="T1592" s="153" t="s">
        <v>2362</v>
      </c>
      <c r="U1592" s="143"/>
      <c r="V1592" s="143"/>
      <c r="W1592" s="143"/>
      <c r="X1592" s="97" t="str">
        <f t="shared" si="264"/>
        <v>2023-032 - IH-345 BRIDGE REHABILITATION</v>
      </c>
      <c r="Y1592" s="97" t="str">
        <f>IFERROR(VLOOKUP($D1592,PM!$A:$H,2,FALSE),"")</f>
        <v>Eric Giebelhaus</v>
      </c>
      <c r="Z1592" s="98">
        <f t="shared" si="265"/>
        <v>45789</v>
      </c>
      <c r="AA1592" s="98" t="str">
        <f t="shared" si="266"/>
        <v>Monday</v>
      </c>
      <c r="AB1592" s="99" t="str">
        <f t="shared" si="267"/>
        <v>05/13/2025 2:13 PM</v>
      </c>
      <c r="AC1592" s="100">
        <f t="shared" si="268"/>
        <v>45791.523379629631</v>
      </c>
      <c r="AD1592" s="100" t="str">
        <f t="shared" si="269"/>
        <v>Approved On Time</v>
      </c>
      <c r="AE1592" s="101">
        <f t="shared" si="270"/>
        <v>4</v>
      </c>
      <c r="AF1592" s="124" t="str">
        <f t="shared" si="271"/>
        <v/>
      </c>
      <c r="AG1592" s="101" t="str">
        <f t="shared" si="272"/>
        <v>4106 6001D - PPO Conc Overlay Prep for Over</v>
      </c>
      <c r="AH1592" s="101" t="str">
        <f t="shared" si="273"/>
        <v>240653 - Ricardo Palmerin</v>
      </c>
      <c r="AI1592" s="102" t="str">
        <f t="shared" si="274"/>
        <v>Salvador Aguillon Crew</v>
      </c>
    </row>
    <row r="1593" spans="1:35" ht="15.75" x14ac:dyDescent="0.25">
      <c r="A1593" s="153">
        <v>603480</v>
      </c>
      <c r="B1593" s="153" t="s">
        <v>2045</v>
      </c>
      <c r="C1593" s="153" t="s">
        <v>2046</v>
      </c>
      <c r="D1593" s="153" t="s">
        <v>73</v>
      </c>
      <c r="E1593" s="153" t="s">
        <v>1009</v>
      </c>
      <c r="F1593" s="153" t="s">
        <v>1187</v>
      </c>
      <c r="G1593" s="153" t="s">
        <v>1631</v>
      </c>
      <c r="H1593" s="153" t="s">
        <v>558</v>
      </c>
      <c r="I1593" s="153">
        <v>6.5</v>
      </c>
      <c r="J1593" s="154">
        <v>45789</v>
      </c>
      <c r="K1593" s="153" t="s">
        <v>91</v>
      </c>
      <c r="L1593" s="153"/>
      <c r="M1593" s="153" t="s">
        <v>2037</v>
      </c>
      <c r="N1593" s="153" t="s">
        <v>49</v>
      </c>
      <c r="O1593" s="153" t="s">
        <v>2034</v>
      </c>
      <c r="P1593" s="153" t="s">
        <v>2038</v>
      </c>
      <c r="Q1593" s="153"/>
      <c r="R1593" s="153" t="s">
        <v>50</v>
      </c>
      <c r="S1593" s="153" t="s">
        <v>141</v>
      </c>
      <c r="T1593" s="153" t="s">
        <v>2363</v>
      </c>
      <c r="U1593" s="143"/>
      <c r="V1593" s="143"/>
      <c r="W1593" s="143"/>
      <c r="X1593" s="97" t="str">
        <f t="shared" si="264"/>
        <v>2023-032 - IH-345 BRIDGE REHABILITATION</v>
      </c>
      <c r="Y1593" s="97" t="str">
        <f>IFERROR(VLOOKUP($D1593,PM!$A:$H,2,FALSE),"")</f>
        <v>Eric Giebelhaus</v>
      </c>
      <c r="Z1593" s="98">
        <f t="shared" si="265"/>
        <v>45789</v>
      </c>
      <c r="AA1593" s="98" t="str">
        <f t="shared" si="266"/>
        <v>Monday</v>
      </c>
      <c r="AB1593" s="99" t="str">
        <f t="shared" si="267"/>
        <v>05/13/2025 2:13 PM</v>
      </c>
      <c r="AC1593" s="100">
        <f t="shared" si="268"/>
        <v>45791.523379629631</v>
      </c>
      <c r="AD1593" s="100" t="str">
        <f t="shared" si="269"/>
        <v>Approved On Time</v>
      </c>
      <c r="AE1593" s="101">
        <f t="shared" si="270"/>
        <v>6.5</v>
      </c>
      <c r="AF1593" s="124" t="str">
        <f t="shared" si="271"/>
        <v/>
      </c>
      <c r="AG1593" s="101" t="str">
        <f t="shared" si="272"/>
        <v>4106 6001G - PPO Conc Overlay Pour</v>
      </c>
      <c r="AH1593" s="101" t="str">
        <f t="shared" si="273"/>
        <v>240653 - Ricardo Palmerin</v>
      </c>
      <c r="AI1593" s="102" t="str">
        <f t="shared" si="274"/>
        <v>Salvador Aguillon Crew</v>
      </c>
    </row>
    <row r="1594" spans="1:35" ht="15.75" x14ac:dyDescent="0.25">
      <c r="A1594" s="153">
        <v>603945</v>
      </c>
      <c r="B1594" s="153" t="s">
        <v>2047</v>
      </c>
      <c r="C1594" s="153" t="s">
        <v>2048</v>
      </c>
      <c r="D1594" s="153" t="s">
        <v>73</v>
      </c>
      <c r="E1594" s="153" t="s">
        <v>1009</v>
      </c>
      <c r="F1594" s="153" t="s">
        <v>2035</v>
      </c>
      <c r="G1594" s="153" t="s">
        <v>2036</v>
      </c>
      <c r="H1594" s="153" t="s">
        <v>558</v>
      </c>
      <c r="I1594" s="153">
        <v>2</v>
      </c>
      <c r="J1594" s="154">
        <v>45790</v>
      </c>
      <c r="K1594" s="153" t="s">
        <v>91</v>
      </c>
      <c r="L1594" s="153"/>
      <c r="M1594" s="153" t="s">
        <v>2037</v>
      </c>
      <c r="N1594" s="153" t="s">
        <v>49</v>
      </c>
      <c r="O1594" s="153" t="s">
        <v>2034</v>
      </c>
      <c r="P1594" s="153" t="s">
        <v>2661</v>
      </c>
      <c r="Q1594" s="153"/>
      <c r="R1594" s="153" t="s">
        <v>50</v>
      </c>
      <c r="S1594" s="153" t="s">
        <v>141</v>
      </c>
      <c r="T1594" s="153" t="s">
        <v>2716</v>
      </c>
      <c r="U1594" s="143"/>
      <c r="V1594" s="143"/>
      <c r="W1594" s="143"/>
      <c r="X1594" s="97" t="str">
        <f t="shared" si="264"/>
        <v>2023-032 - IH-345 BRIDGE REHABILITATION</v>
      </c>
      <c r="Y1594" s="97" t="str">
        <f>IFERROR(VLOOKUP($D1594,PM!$A:$H,2,FALSE),"")</f>
        <v>Eric Giebelhaus</v>
      </c>
      <c r="Z1594" s="98">
        <f t="shared" si="265"/>
        <v>45790</v>
      </c>
      <c r="AA1594" s="98" t="str">
        <f t="shared" si="266"/>
        <v>Tuesday</v>
      </c>
      <c r="AB1594" s="99" t="str">
        <f t="shared" si="267"/>
        <v>05/14/2025 1:37 PM</v>
      </c>
      <c r="AC1594" s="100">
        <f t="shared" si="268"/>
        <v>45792.484456018516</v>
      </c>
      <c r="AD1594" s="100" t="str">
        <f t="shared" si="269"/>
        <v>Approved On Time</v>
      </c>
      <c r="AE1594" s="101">
        <f t="shared" si="270"/>
        <v>2</v>
      </c>
      <c r="AF1594" s="124" t="str">
        <f t="shared" si="271"/>
        <v/>
      </c>
      <c r="AG1594" s="101" t="str">
        <f t="shared" si="272"/>
        <v>4106 6001C - PPO Conc Overlay Setup Machine</v>
      </c>
      <c r="AH1594" s="101" t="str">
        <f t="shared" si="273"/>
        <v>240709 - Agustin Ruiz Ledesma</v>
      </c>
      <c r="AI1594" s="102" t="str">
        <f t="shared" si="274"/>
        <v>Salvador Aguillon Crew</v>
      </c>
    </row>
    <row r="1595" spans="1:35" ht="15.75" x14ac:dyDescent="0.25">
      <c r="A1595" s="153">
        <v>603946</v>
      </c>
      <c r="B1595" s="153" t="s">
        <v>2047</v>
      </c>
      <c r="C1595" s="153" t="s">
        <v>2048</v>
      </c>
      <c r="D1595" s="153" t="s">
        <v>73</v>
      </c>
      <c r="E1595" s="153" t="s">
        <v>1009</v>
      </c>
      <c r="F1595" s="153" t="s">
        <v>1186</v>
      </c>
      <c r="G1595" s="153" t="s">
        <v>1193</v>
      </c>
      <c r="H1595" s="153" t="s">
        <v>558</v>
      </c>
      <c r="I1595" s="153">
        <v>2</v>
      </c>
      <c r="J1595" s="154">
        <v>45790</v>
      </c>
      <c r="K1595" s="153" t="s">
        <v>91</v>
      </c>
      <c r="L1595" s="153"/>
      <c r="M1595" s="153" t="s">
        <v>2037</v>
      </c>
      <c r="N1595" s="153" t="s">
        <v>49</v>
      </c>
      <c r="O1595" s="153" t="s">
        <v>2034</v>
      </c>
      <c r="P1595" s="153" t="s">
        <v>2661</v>
      </c>
      <c r="Q1595" s="153"/>
      <c r="R1595" s="153" t="s">
        <v>50</v>
      </c>
      <c r="S1595" s="153" t="s">
        <v>141</v>
      </c>
      <c r="T1595" s="153" t="s">
        <v>2717</v>
      </c>
      <c r="U1595" s="143"/>
      <c r="V1595" s="143"/>
      <c r="W1595" s="143"/>
      <c r="X1595" s="97" t="str">
        <f t="shared" si="264"/>
        <v>2023-032 - IH-345 BRIDGE REHABILITATION</v>
      </c>
      <c r="Y1595" s="97" t="str">
        <f>IFERROR(VLOOKUP($D1595,PM!$A:$H,2,FALSE),"")</f>
        <v>Eric Giebelhaus</v>
      </c>
      <c r="Z1595" s="98">
        <f t="shared" si="265"/>
        <v>45790</v>
      </c>
      <c r="AA1595" s="98" t="str">
        <f t="shared" si="266"/>
        <v>Tuesday</v>
      </c>
      <c r="AB1595" s="99" t="str">
        <f t="shared" si="267"/>
        <v>05/14/2025 1:37 PM</v>
      </c>
      <c r="AC1595" s="100">
        <f t="shared" si="268"/>
        <v>45792.484456018516</v>
      </c>
      <c r="AD1595" s="100" t="str">
        <f t="shared" si="269"/>
        <v>Approved On Time</v>
      </c>
      <c r="AE1595" s="101">
        <f t="shared" si="270"/>
        <v>2</v>
      </c>
      <c r="AF1595" s="124" t="str">
        <f t="shared" si="271"/>
        <v/>
      </c>
      <c r="AG1595" s="101" t="str">
        <f t="shared" si="272"/>
        <v>4106 6001D - PPO Conc Overlay Prep for Over</v>
      </c>
      <c r="AH1595" s="101" t="str">
        <f t="shared" si="273"/>
        <v>240709 - Agustin Ruiz Ledesma</v>
      </c>
      <c r="AI1595" s="102" t="str">
        <f t="shared" si="274"/>
        <v>Salvador Aguillon Crew</v>
      </c>
    </row>
    <row r="1596" spans="1:35" ht="15.75" x14ac:dyDescent="0.25">
      <c r="A1596" s="153">
        <v>603947</v>
      </c>
      <c r="B1596" s="153" t="s">
        <v>2047</v>
      </c>
      <c r="C1596" s="153" t="s">
        <v>2048</v>
      </c>
      <c r="D1596" s="153" t="s">
        <v>73</v>
      </c>
      <c r="E1596" s="153" t="s">
        <v>1009</v>
      </c>
      <c r="F1596" s="153" t="s">
        <v>1187</v>
      </c>
      <c r="G1596" s="153" t="s">
        <v>1631</v>
      </c>
      <c r="H1596" s="153" t="s">
        <v>558</v>
      </c>
      <c r="I1596" s="153">
        <v>8</v>
      </c>
      <c r="J1596" s="154">
        <v>45790</v>
      </c>
      <c r="K1596" s="153" t="s">
        <v>91</v>
      </c>
      <c r="L1596" s="153"/>
      <c r="M1596" s="153" t="s">
        <v>2037</v>
      </c>
      <c r="N1596" s="153" t="s">
        <v>49</v>
      </c>
      <c r="O1596" s="153" t="s">
        <v>2034</v>
      </c>
      <c r="P1596" s="153" t="s">
        <v>2718</v>
      </c>
      <c r="Q1596" s="153"/>
      <c r="R1596" s="153" t="s">
        <v>50</v>
      </c>
      <c r="S1596" s="153" t="s">
        <v>141</v>
      </c>
      <c r="T1596" s="153" t="s">
        <v>2719</v>
      </c>
      <c r="U1596" s="143"/>
      <c r="V1596" s="143"/>
      <c r="W1596" s="143"/>
      <c r="X1596" s="97" t="str">
        <f t="shared" si="264"/>
        <v>2023-032 - IH-345 BRIDGE REHABILITATION</v>
      </c>
      <c r="Y1596" s="97" t="str">
        <f>IFERROR(VLOOKUP($D1596,PM!$A:$H,2,FALSE),"")</f>
        <v>Eric Giebelhaus</v>
      </c>
      <c r="Z1596" s="98">
        <f t="shared" si="265"/>
        <v>45790</v>
      </c>
      <c r="AA1596" s="98" t="str">
        <f t="shared" si="266"/>
        <v>Tuesday</v>
      </c>
      <c r="AB1596" s="99" t="str">
        <f t="shared" si="267"/>
        <v>05/14/2025 1:38 PM</v>
      </c>
      <c r="AC1596" s="100">
        <f t="shared" si="268"/>
        <v>45792.484456018516</v>
      </c>
      <c r="AD1596" s="100" t="str">
        <f t="shared" si="269"/>
        <v>Approved On Time</v>
      </c>
      <c r="AE1596" s="101">
        <f t="shared" si="270"/>
        <v>8</v>
      </c>
      <c r="AF1596" s="124" t="str">
        <f t="shared" si="271"/>
        <v/>
      </c>
      <c r="AG1596" s="101" t="str">
        <f t="shared" si="272"/>
        <v>4106 6001G - PPO Conc Overlay Pour</v>
      </c>
      <c r="AH1596" s="101" t="str">
        <f t="shared" si="273"/>
        <v>240709 - Agustin Ruiz Ledesma</v>
      </c>
      <c r="AI1596" s="102" t="str">
        <f t="shared" si="274"/>
        <v>Salvador Aguillon Crew</v>
      </c>
    </row>
    <row r="1597" spans="1:35" ht="15.75" x14ac:dyDescent="0.25">
      <c r="A1597" s="153">
        <v>603475</v>
      </c>
      <c r="B1597" s="153" t="s">
        <v>2040</v>
      </c>
      <c r="C1597" s="153" t="s">
        <v>2041</v>
      </c>
      <c r="D1597" s="153" t="s">
        <v>73</v>
      </c>
      <c r="E1597" s="153" t="s">
        <v>1009</v>
      </c>
      <c r="F1597" s="153" t="s">
        <v>2035</v>
      </c>
      <c r="G1597" s="153" t="s">
        <v>2036</v>
      </c>
      <c r="H1597" s="153" t="s">
        <v>558</v>
      </c>
      <c r="I1597" s="153">
        <v>2</v>
      </c>
      <c r="J1597" s="154">
        <v>45789</v>
      </c>
      <c r="K1597" s="153" t="s">
        <v>91</v>
      </c>
      <c r="L1597" s="153"/>
      <c r="M1597" s="153" t="s">
        <v>2037</v>
      </c>
      <c r="N1597" s="153" t="s">
        <v>49</v>
      </c>
      <c r="O1597" s="153" t="s">
        <v>2034</v>
      </c>
      <c r="P1597" s="153" t="s">
        <v>2042</v>
      </c>
      <c r="Q1597" s="153"/>
      <c r="R1597" s="153" t="s">
        <v>50</v>
      </c>
      <c r="S1597" s="153" t="s">
        <v>141</v>
      </c>
      <c r="T1597" s="153" t="s">
        <v>2364</v>
      </c>
      <c r="U1597" s="143"/>
      <c r="V1597" s="143"/>
      <c r="W1597" s="143"/>
      <c r="X1597" s="97" t="str">
        <f t="shared" si="264"/>
        <v>2023-032 - IH-345 BRIDGE REHABILITATION</v>
      </c>
      <c r="Y1597" s="97" t="str">
        <f>IFERROR(VLOOKUP($D1597,PM!$A:$H,2,FALSE),"")</f>
        <v>Eric Giebelhaus</v>
      </c>
      <c r="Z1597" s="98">
        <f t="shared" si="265"/>
        <v>45789</v>
      </c>
      <c r="AA1597" s="98" t="str">
        <f t="shared" si="266"/>
        <v>Monday</v>
      </c>
      <c r="AB1597" s="99" t="str">
        <f t="shared" si="267"/>
        <v>05/13/2025 2:12 PM</v>
      </c>
      <c r="AC1597" s="100">
        <f t="shared" si="268"/>
        <v>45791.523217592592</v>
      </c>
      <c r="AD1597" s="100" t="str">
        <f t="shared" si="269"/>
        <v>Approved On Time</v>
      </c>
      <c r="AE1597" s="101">
        <f t="shared" si="270"/>
        <v>2</v>
      </c>
      <c r="AF1597" s="124" t="str">
        <f t="shared" si="271"/>
        <v/>
      </c>
      <c r="AG1597" s="101" t="str">
        <f t="shared" si="272"/>
        <v>4106 6001C - PPO Conc Overlay Setup Machine</v>
      </c>
      <c r="AH1597" s="101" t="str">
        <f t="shared" si="273"/>
        <v>240802 - Miguel T. Tovar</v>
      </c>
      <c r="AI1597" s="102" t="str">
        <f t="shared" si="274"/>
        <v>Salvador Aguillon Crew</v>
      </c>
    </row>
    <row r="1598" spans="1:35" ht="15.75" x14ac:dyDescent="0.25">
      <c r="A1598" s="153">
        <v>603476</v>
      </c>
      <c r="B1598" s="153" t="s">
        <v>2040</v>
      </c>
      <c r="C1598" s="153" t="s">
        <v>2041</v>
      </c>
      <c r="D1598" s="153" t="s">
        <v>73</v>
      </c>
      <c r="E1598" s="153" t="s">
        <v>1009</v>
      </c>
      <c r="F1598" s="153" t="s">
        <v>1186</v>
      </c>
      <c r="G1598" s="153" t="s">
        <v>1193</v>
      </c>
      <c r="H1598" s="153" t="s">
        <v>558</v>
      </c>
      <c r="I1598" s="153">
        <v>4</v>
      </c>
      <c r="J1598" s="154">
        <v>45789</v>
      </c>
      <c r="K1598" s="153" t="s">
        <v>91</v>
      </c>
      <c r="L1598" s="153"/>
      <c r="M1598" s="153" t="s">
        <v>2037</v>
      </c>
      <c r="N1598" s="153" t="s">
        <v>49</v>
      </c>
      <c r="O1598" s="153" t="s">
        <v>2034</v>
      </c>
      <c r="P1598" s="153" t="s">
        <v>2042</v>
      </c>
      <c r="Q1598" s="153"/>
      <c r="R1598" s="153" t="s">
        <v>50</v>
      </c>
      <c r="S1598" s="153" t="s">
        <v>141</v>
      </c>
      <c r="T1598" s="153" t="s">
        <v>2365</v>
      </c>
      <c r="U1598" s="143"/>
      <c r="V1598" s="143"/>
      <c r="W1598" s="143"/>
      <c r="X1598" s="97" t="str">
        <f t="shared" si="264"/>
        <v>2023-032 - IH-345 BRIDGE REHABILITATION</v>
      </c>
      <c r="Y1598" s="97" t="str">
        <f>IFERROR(VLOOKUP($D1598,PM!$A:$H,2,FALSE),"")</f>
        <v>Eric Giebelhaus</v>
      </c>
      <c r="Z1598" s="98">
        <f t="shared" si="265"/>
        <v>45789</v>
      </c>
      <c r="AA1598" s="98" t="str">
        <f t="shared" si="266"/>
        <v>Monday</v>
      </c>
      <c r="AB1598" s="99" t="str">
        <f t="shared" si="267"/>
        <v>05/13/2025 2:12 PM</v>
      </c>
      <c r="AC1598" s="100">
        <f t="shared" si="268"/>
        <v>45791.523217592592</v>
      </c>
      <c r="AD1598" s="100" t="str">
        <f t="shared" si="269"/>
        <v>Approved On Time</v>
      </c>
      <c r="AE1598" s="101">
        <f t="shared" si="270"/>
        <v>4</v>
      </c>
      <c r="AF1598" s="124" t="str">
        <f t="shared" si="271"/>
        <v/>
      </c>
      <c r="AG1598" s="101" t="str">
        <f t="shared" si="272"/>
        <v>4106 6001D - PPO Conc Overlay Prep for Over</v>
      </c>
      <c r="AH1598" s="101" t="str">
        <f t="shared" si="273"/>
        <v>240802 - Miguel T. Tovar</v>
      </c>
      <c r="AI1598" s="102" t="str">
        <f t="shared" si="274"/>
        <v>Salvador Aguillon Crew</v>
      </c>
    </row>
    <row r="1599" spans="1:35" ht="15.75" x14ac:dyDescent="0.25">
      <c r="A1599" s="153">
        <v>603477</v>
      </c>
      <c r="B1599" s="153" t="s">
        <v>2040</v>
      </c>
      <c r="C1599" s="153" t="s">
        <v>2041</v>
      </c>
      <c r="D1599" s="153" t="s">
        <v>73</v>
      </c>
      <c r="E1599" s="153" t="s">
        <v>1009</v>
      </c>
      <c r="F1599" s="153" t="s">
        <v>1187</v>
      </c>
      <c r="G1599" s="153" t="s">
        <v>1631</v>
      </c>
      <c r="H1599" s="153" t="s">
        <v>558</v>
      </c>
      <c r="I1599" s="153">
        <v>6</v>
      </c>
      <c r="J1599" s="154">
        <v>45789</v>
      </c>
      <c r="K1599" s="153" t="s">
        <v>91</v>
      </c>
      <c r="L1599" s="153"/>
      <c r="M1599" s="153" t="s">
        <v>2037</v>
      </c>
      <c r="N1599" s="153" t="s">
        <v>49</v>
      </c>
      <c r="O1599" s="153" t="s">
        <v>2034</v>
      </c>
      <c r="P1599" s="153" t="s">
        <v>2042</v>
      </c>
      <c r="Q1599" s="153"/>
      <c r="R1599" s="153" t="s">
        <v>50</v>
      </c>
      <c r="S1599" s="153" t="s">
        <v>141</v>
      </c>
      <c r="T1599" s="153" t="s">
        <v>2366</v>
      </c>
      <c r="U1599" s="143"/>
      <c r="V1599" s="143"/>
      <c r="W1599" s="143"/>
      <c r="X1599" s="97" t="str">
        <f t="shared" si="264"/>
        <v>2023-032 - IH-345 BRIDGE REHABILITATION</v>
      </c>
      <c r="Y1599" s="97" t="str">
        <f>IFERROR(VLOOKUP($D1599,PM!$A:$H,2,FALSE),"")</f>
        <v>Eric Giebelhaus</v>
      </c>
      <c r="Z1599" s="98">
        <f t="shared" si="265"/>
        <v>45789</v>
      </c>
      <c r="AA1599" s="98" t="str">
        <f t="shared" si="266"/>
        <v>Monday</v>
      </c>
      <c r="AB1599" s="99" t="str">
        <f t="shared" si="267"/>
        <v>05/13/2025 2:12 PM</v>
      </c>
      <c r="AC1599" s="100">
        <f t="shared" si="268"/>
        <v>45791.523217592592</v>
      </c>
      <c r="AD1599" s="100" t="str">
        <f t="shared" si="269"/>
        <v>Approved On Time</v>
      </c>
      <c r="AE1599" s="101">
        <f t="shared" si="270"/>
        <v>6</v>
      </c>
      <c r="AF1599" s="124" t="str">
        <f t="shared" si="271"/>
        <v/>
      </c>
      <c r="AG1599" s="101" t="str">
        <f t="shared" si="272"/>
        <v>4106 6001G - PPO Conc Overlay Pour</v>
      </c>
      <c r="AH1599" s="101" t="str">
        <f t="shared" si="273"/>
        <v>240802 - Miguel T. Tovar</v>
      </c>
      <c r="AI1599" s="102" t="str">
        <f t="shared" si="274"/>
        <v>Salvador Aguillon Crew</v>
      </c>
    </row>
    <row r="1600" spans="1:35" ht="15.75" x14ac:dyDescent="0.25">
      <c r="A1600" s="153">
        <v>603930</v>
      </c>
      <c r="B1600" s="153" t="s">
        <v>2040</v>
      </c>
      <c r="C1600" s="153" t="s">
        <v>2041</v>
      </c>
      <c r="D1600" s="153" t="s">
        <v>73</v>
      </c>
      <c r="E1600" s="153" t="s">
        <v>1009</v>
      </c>
      <c r="F1600" s="153" t="s">
        <v>1187</v>
      </c>
      <c r="G1600" s="153" t="s">
        <v>1631</v>
      </c>
      <c r="H1600" s="153" t="s">
        <v>558</v>
      </c>
      <c r="I1600" s="153">
        <v>8</v>
      </c>
      <c r="J1600" s="154">
        <v>45790</v>
      </c>
      <c r="K1600" s="153" t="s">
        <v>91</v>
      </c>
      <c r="L1600" s="153"/>
      <c r="M1600" s="153" t="s">
        <v>2037</v>
      </c>
      <c r="N1600" s="153" t="s">
        <v>49</v>
      </c>
      <c r="O1600" s="153" t="s">
        <v>2034</v>
      </c>
      <c r="P1600" s="153" t="s">
        <v>2661</v>
      </c>
      <c r="Q1600" s="153"/>
      <c r="R1600" s="153" t="s">
        <v>50</v>
      </c>
      <c r="S1600" s="153" t="s">
        <v>141</v>
      </c>
      <c r="T1600" s="153" t="s">
        <v>2720</v>
      </c>
      <c r="U1600" s="143"/>
      <c r="V1600" s="143"/>
      <c r="W1600" s="143"/>
      <c r="X1600" s="97" t="str">
        <f t="shared" si="264"/>
        <v>2023-032 - IH-345 BRIDGE REHABILITATION</v>
      </c>
      <c r="Y1600" s="97" t="str">
        <f>IFERROR(VLOOKUP($D1600,PM!$A:$H,2,FALSE),"")</f>
        <v>Eric Giebelhaus</v>
      </c>
      <c r="Z1600" s="98">
        <f t="shared" si="265"/>
        <v>45790</v>
      </c>
      <c r="AA1600" s="98" t="str">
        <f t="shared" si="266"/>
        <v>Tuesday</v>
      </c>
      <c r="AB1600" s="99" t="str">
        <f t="shared" si="267"/>
        <v>05/14/2025 1:37 PM</v>
      </c>
      <c r="AC1600" s="100">
        <f t="shared" si="268"/>
        <v>45792.484502314815</v>
      </c>
      <c r="AD1600" s="100" t="str">
        <f t="shared" si="269"/>
        <v>Approved On Time</v>
      </c>
      <c r="AE1600" s="101">
        <f t="shared" si="270"/>
        <v>8</v>
      </c>
      <c r="AF1600" s="124" t="str">
        <f t="shared" si="271"/>
        <v/>
      </c>
      <c r="AG1600" s="101" t="str">
        <f t="shared" si="272"/>
        <v>4106 6001G - PPO Conc Overlay Pour</v>
      </c>
      <c r="AH1600" s="101" t="str">
        <f t="shared" si="273"/>
        <v>240802 - Miguel T. Tovar</v>
      </c>
      <c r="AI1600" s="102" t="str">
        <f t="shared" si="274"/>
        <v>Salvador Aguillon Crew</v>
      </c>
    </row>
    <row r="1601" spans="1:35" ht="15.75" x14ac:dyDescent="0.25">
      <c r="A1601" s="153">
        <v>603931</v>
      </c>
      <c r="B1601" s="153" t="s">
        <v>2040</v>
      </c>
      <c r="C1601" s="153" t="s">
        <v>2041</v>
      </c>
      <c r="D1601" s="153" t="s">
        <v>73</v>
      </c>
      <c r="E1601" s="153" t="s">
        <v>1009</v>
      </c>
      <c r="F1601" s="153" t="s">
        <v>1186</v>
      </c>
      <c r="G1601" s="153" t="s">
        <v>1193</v>
      </c>
      <c r="H1601" s="153" t="s">
        <v>558</v>
      </c>
      <c r="I1601" s="153">
        <v>2</v>
      </c>
      <c r="J1601" s="154">
        <v>45790</v>
      </c>
      <c r="K1601" s="153" t="s">
        <v>91</v>
      </c>
      <c r="L1601" s="153"/>
      <c r="M1601" s="153" t="s">
        <v>2037</v>
      </c>
      <c r="N1601" s="153" t="s">
        <v>49</v>
      </c>
      <c r="O1601" s="153" t="s">
        <v>2034</v>
      </c>
      <c r="P1601" s="153" t="s">
        <v>2661</v>
      </c>
      <c r="Q1601" s="153"/>
      <c r="R1601" s="153" t="s">
        <v>50</v>
      </c>
      <c r="S1601" s="153" t="s">
        <v>141</v>
      </c>
      <c r="T1601" s="153" t="s">
        <v>2721</v>
      </c>
      <c r="U1601" s="143"/>
      <c r="V1601" s="143"/>
      <c r="W1601" s="143"/>
      <c r="X1601" s="97" t="str">
        <f t="shared" si="264"/>
        <v>2023-032 - IH-345 BRIDGE REHABILITATION</v>
      </c>
      <c r="Y1601" s="97" t="str">
        <f>IFERROR(VLOOKUP($D1601,PM!$A:$H,2,FALSE),"")</f>
        <v>Eric Giebelhaus</v>
      </c>
      <c r="Z1601" s="98">
        <f t="shared" si="265"/>
        <v>45790</v>
      </c>
      <c r="AA1601" s="98" t="str">
        <f t="shared" si="266"/>
        <v>Tuesday</v>
      </c>
      <c r="AB1601" s="99" t="str">
        <f t="shared" si="267"/>
        <v>05/14/2025 1:37 PM</v>
      </c>
      <c r="AC1601" s="100">
        <f t="shared" si="268"/>
        <v>45792.484502314815</v>
      </c>
      <c r="AD1601" s="100" t="str">
        <f t="shared" si="269"/>
        <v>Approved On Time</v>
      </c>
      <c r="AE1601" s="101">
        <f t="shared" si="270"/>
        <v>2</v>
      </c>
      <c r="AF1601" s="124" t="str">
        <f t="shared" si="271"/>
        <v/>
      </c>
      <c r="AG1601" s="101" t="str">
        <f t="shared" si="272"/>
        <v>4106 6001D - PPO Conc Overlay Prep for Over</v>
      </c>
      <c r="AH1601" s="101" t="str">
        <f t="shared" si="273"/>
        <v>240802 - Miguel T. Tovar</v>
      </c>
      <c r="AI1601" s="102" t="str">
        <f t="shared" si="274"/>
        <v>Salvador Aguillon Crew</v>
      </c>
    </row>
    <row r="1602" spans="1:35" ht="15.75" x14ac:dyDescent="0.25">
      <c r="A1602" s="153">
        <v>603932</v>
      </c>
      <c r="B1602" s="153" t="s">
        <v>2040</v>
      </c>
      <c r="C1602" s="153" t="s">
        <v>2041</v>
      </c>
      <c r="D1602" s="153" t="s">
        <v>73</v>
      </c>
      <c r="E1602" s="153" t="s">
        <v>1009</v>
      </c>
      <c r="F1602" s="153" t="s">
        <v>2035</v>
      </c>
      <c r="G1602" s="153" t="s">
        <v>2036</v>
      </c>
      <c r="H1602" s="153" t="s">
        <v>558</v>
      </c>
      <c r="I1602" s="153">
        <v>2</v>
      </c>
      <c r="J1602" s="154">
        <v>45790</v>
      </c>
      <c r="K1602" s="153" t="s">
        <v>91</v>
      </c>
      <c r="L1602" s="153"/>
      <c r="M1602" s="153" t="s">
        <v>2037</v>
      </c>
      <c r="N1602" s="153" t="s">
        <v>49</v>
      </c>
      <c r="O1602" s="153" t="s">
        <v>2034</v>
      </c>
      <c r="P1602" s="153" t="s">
        <v>2661</v>
      </c>
      <c r="Q1602" s="153"/>
      <c r="R1602" s="153" t="s">
        <v>50</v>
      </c>
      <c r="S1602" s="153" t="s">
        <v>141</v>
      </c>
      <c r="T1602" s="153" t="s">
        <v>2722</v>
      </c>
      <c r="U1602" s="143"/>
      <c r="V1602" s="143"/>
      <c r="W1602" s="143"/>
      <c r="X1602" s="97" t="str">
        <f t="shared" si="264"/>
        <v>2023-032 - IH-345 BRIDGE REHABILITATION</v>
      </c>
      <c r="Y1602" s="97" t="str">
        <f>IFERROR(VLOOKUP($D1602,PM!$A:$H,2,FALSE),"")</f>
        <v>Eric Giebelhaus</v>
      </c>
      <c r="Z1602" s="98">
        <f t="shared" si="265"/>
        <v>45790</v>
      </c>
      <c r="AA1602" s="98" t="str">
        <f t="shared" si="266"/>
        <v>Tuesday</v>
      </c>
      <c r="AB1602" s="99" t="str">
        <f t="shared" si="267"/>
        <v>05/14/2025 1:37 PM</v>
      </c>
      <c r="AC1602" s="100">
        <f t="shared" si="268"/>
        <v>45792.484502314815</v>
      </c>
      <c r="AD1602" s="100" t="str">
        <f t="shared" si="269"/>
        <v>Approved On Time</v>
      </c>
      <c r="AE1602" s="101">
        <f t="shared" si="270"/>
        <v>2</v>
      </c>
      <c r="AF1602" s="124" t="str">
        <f t="shared" si="271"/>
        <v/>
      </c>
      <c r="AG1602" s="101" t="str">
        <f t="shared" si="272"/>
        <v>4106 6001C - PPO Conc Overlay Setup Machine</v>
      </c>
      <c r="AH1602" s="101" t="str">
        <f t="shared" si="273"/>
        <v>240802 - Miguel T. Tovar</v>
      </c>
      <c r="AI1602" s="102" t="str">
        <f t="shared" si="274"/>
        <v>Salvador Aguillon Crew</v>
      </c>
    </row>
    <row r="1603" spans="1:35" ht="15.75" x14ac:dyDescent="0.25">
      <c r="A1603" s="153">
        <v>603836</v>
      </c>
      <c r="B1603" s="153" t="s">
        <v>856</v>
      </c>
      <c r="C1603" s="153" t="s">
        <v>857</v>
      </c>
      <c r="D1603" s="153" t="s">
        <v>73</v>
      </c>
      <c r="E1603" s="153" t="s">
        <v>1009</v>
      </c>
      <c r="F1603" s="153" t="s">
        <v>2309</v>
      </c>
      <c r="G1603" s="153" t="s">
        <v>2310</v>
      </c>
      <c r="H1603" s="153" t="s">
        <v>558</v>
      </c>
      <c r="I1603" s="153">
        <v>2</v>
      </c>
      <c r="J1603" s="154">
        <v>45790</v>
      </c>
      <c r="K1603" s="153" t="s">
        <v>91</v>
      </c>
      <c r="L1603" s="153"/>
      <c r="M1603" s="153" t="s">
        <v>957</v>
      </c>
      <c r="N1603" s="153" t="s">
        <v>72</v>
      </c>
      <c r="O1603" s="153" t="s">
        <v>141</v>
      </c>
      <c r="P1603" s="153" t="s">
        <v>2311</v>
      </c>
      <c r="Q1603" s="153"/>
      <c r="R1603" s="153" t="s">
        <v>50</v>
      </c>
      <c r="S1603" s="153" t="s">
        <v>141</v>
      </c>
      <c r="T1603" s="153" t="s">
        <v>2329</v>
      </c>
      <c r="U1603" s="143"/>
      <c r="V1603" s="143"/>
      <c r="W1603" s="143"/>
      <c r="X1603" s="97" t="str">
        <f t="shared" si="264"/>
        <v>2023-032 - IH-345 BRIDGE REHABILITATION</v>
      </c>
      <c r="Y1603" s="97" t="str">
        <f>IFERROR(VLOOKUP($D1603,PM!$A:$H,2,FALSE),"")</f>
        <v>Eric Giebelhaus</v>
      </c>
      <c r="Z1603" s="98">
        <f t="shared" si="265"/>
        <v>45790</v>
      </c>
      <c r="AA1603" s="98" t="str">
        <f t="shared" si="266"/>
        <v>Tuesday</v>
      </c>
      <c r="AB1603" s="99" t="str">
        <f t="shared" si="267"/>
        <v>05/14/2025 8:39 AM</v>
      </c>
      <c r="AC1603" s="100">
        <f t="shared" si="268"/>
        <v>45791.571064814816</v>
      </c>
      <c r="AD1603" s="100" t="str">
        <f t="shared" si="269"/>
        <v>Approved On Time</v>
      </c>
      <c r="AE1603" s="101">
        <f t="shared" si="270"/>
        <v>2</v>
      </c>
      <c r="AF1603" s="124" t="str">
        <f t="shared" si="271"/>
        <v/>
      </c>
      <c r="AG1603" s="101" t="str">
        <f t="shared" si="272"/>
        <v>785 6015B - BJR SPC Clean and Prep</v>
      </c>
      <c r="AH1603" s="101" t="str">
        <f t="shared" si="273"/>
        <v>240718 - Abraham A. Casarez</v>
      </c>
      <c r="AI1603" s="102" t="str">
        <f t="shared" si="274"/>
        <v>Juan Lopez's Crew</v>
      </c>
    </row>
    <row r="1604" spans="1:35" ht="15.75" x14ac:dyDescent="0.25">
      <c r="A1604" s="153">
        <v>603848</v>
      </c>
      <c r="B1604" s="153" t="s">
        <v>856</v>
      </c>
      <c r="C1604" s="153" t="s">
        <v>857</v>
      </c>
      <c r="D1604" s="153" t="s">
        <v>73</v>
      </c>
      <c r="E1604" s="153" t="s">
        <v>1009</v>
      </c>
      <c r="F1604" s="153" t="s">
        <v>2299</v>
      </c>
      <c r="G1604" s="153" t="s">
        <v>2300</v>
      </c>
      <c r="H1604" s="153" t="s">
        <v>558</v>
      </c>
      <c r="I1604" s="153">
        <v>2</v>
      </c>
      <c r="J1604" s="154">
        <v>45790</v>
      </c>
      <c r="K1604" s="153" t="s">
        <v>91</v>
      </c>
      <c r="L1604" s="153"/>
      <c r="M1604" s="153" t="s">
        <v>957</v>
      </c>
      <c r="N1604" s="153" t="s">
        <v>72</v>
      </c>
      <c r="O1604" s="153" t="s">
        <v>141</v>
      </c>
      <c r="P1604" s="153" t="s">
        <v>2301</v>
      </c>
      <c r="Q1604" s="153"/>
      <c r="R1604" s="153" t="s">
        <v>50</v>
      </c>
      <c r="S1604" s="153" t="s">
        <v>141</v>
      </c>
      <c r="T1604" s="153" t="s">
        <v>2325</v>
      </c>
      <c r="U1604" s="143"/>
      <c r="V1604" s="143"/>
      <c r="W1604" s="143"/>
      <c r="X1604" s="97" t="str">
        <f t="shared" si="264"/>
        <v>2023-032 - IH-345 BRIDGE REHABILITATION</v>
      </c>
      <c r="Y1604" s="97" t="str">
        <f>IFERROR(VLOOKUP($D1604,PM!$A:$H,2,FALSE),"")</f>
        <v>Eric Giebelhaus</v>
      </c>
      <c r="Z1604" s="98">
        <f t="shared" si="265"/>
        <v>45790</v>
      </c>
      <c r="AA1604" s="98" t="str">
        <f t="shared" si="266"/>
        <v>Tuesday</v>
      </c>
      <c r="AB1604" s="99" t="str">
        <f t="shared" si="267"/>
        <v>05/14/2025 8:40 AM</v>
      </c>
      <c r="AC1604" s="100">
        <f t="shared" si="268"/>
        <v>45791.571064814816</v>
      </c>
      <c r="AD1604" s="100" t="str">
        <f t="shared" si="269"/>
        <v>Approved On Time</v>
      </c>
      <c r="AE1604" s="101">
        <f t="shared" si="270"/>
        <v>2</v>
      </c>
      <c r="AF1604" s="124" t="str">
        <f t="shared" si="271"/>
        <v/>
      </c>
      <c r="AG1604" s="101" t="str">
        <f t="shared" si="272"/>
        <v>785 6015F - BJR SPC Haul off Broken concre</v>
      </c>
      <c r="AH1604" s="101" t="str">
        <f t="shared" si="273"/>
        <v>240718 - Abraham A. Casarez</v>
      </c>
      <c r="AI1604" s="102" t="str">
        <f t="shared" si="274"/>
        <v>Juan Lopez's Crew</v>
      </c>
    </row>
    <row r="1605" spans="1:35" ht="15.75" x14ac:dyDescent="0.25">
      <c r="A1605" s="153">
        <v>603849</v>
      </c>
      <c r="B1605" s="153" t="s">
        <v>856</v>
      </c>
      <c r="C1605" s="153" t="s">
        <v>857</v>
      </c>
      <c r="D1605" s="153" t="s">
        <v>73</v>
      </c>
      <c r="E1605" s="153" t="s">
        <v>1009</v>
      </c>
      <c r="F1605" s="153" t="s">
        <v>2303</v>
      </c>
      <c r="G1605" s="153" t="s">
        <v>2304</v>
      </c>
      <c r="H1605" s="153" t="s">
        <v>558</v>
      </c>
      <c r="I1605" s="153">
        <v>2</v>
      </c>
      <c r="J1605" s="154">
        <v>45790</v>
      </c>
      <c r="K1605" s="153" t="s">
        <v>91</v>
      </c>
      <c r="L1605" s="153"/>
      <c r="M1605" s="153" t="s">
        <v>957</v>
      </c>
      <c r="N1605" s="153" t="s">
        <v>72</v>
      </c>
      <c r="O1605" s="153" t="s">
        <v>141</v>
      </c>
      <c r="P1605" s="153" t="s">
        <v>2301</v>
      </c>
      <c r="Q1605" s="153"/>
      <c r="R1605" s="153" t="s">
        <v>50</v>
      </c>
      <c r="S1605" s="153" t="s">
        <v>141</v>
      </c>
      <c r="T1605" s="153" t="s">
        <v>2326</v>
      </c>
      <c r="U1605" s="143"/>
      <c r="V1605" s="143"/>
      <c r="W1605" s="143"/>
      <c r="X1605" s="97" t="str">
        <f t="shared" si="264"/>
        <v>2023-032 - IH-345 BRIDGE REHABILITATION</v>
      </c>
      <c r="Y1605" s="97" t="str">
        <f>IFERROR(VLOOKUP($D1605,PM!$A:$H,2,FALSE),"")</f>
        <v>Eric Giebelhaus</v>
      </c>
      <c r="Z1605" s="98">
        <f t="shared" si="265"/>
        <v>45790</v>
      </c>
      <c r="AA1605" s="98" t="str">
        <f t="shared" si="266"/>
        <v>Tuesday</v>
      </c>
      <c r="AB1605" s="99" t="str">
        <f t="shared" si="267"/>
        <v>05/14/2025 8:40 AM</v>
      </c>
      <c r="AC1605" s="100">
        <f t="shared" si="268"/>
        <v>45791.571064814816</v>
      </c>
      <c r="AD1605" s="100" t="str">
        <f t="shared" si="269"/>
        <v>Approved On Time</v>
      </c>
      <c r="AE1605" s="101">
        <f t="shared" si="270"/>
        <v>2</v>
      </c>
      <c r="AF1605" s="124" t="str">
        <f t="shared" si="271"/>
        <v/>
      </c>
      <c r="AG1605" s="101" t="str">
        <f t="shared" si="272"/>
        <v>429 6004A - PT DECK REP Chip Clean Areas 4</v>
      </c>
      <c r="AH1605" s="101" t="str">
        <f t="shared" si="273"/>
        <v>240718 - Abraham A. Casarez</v>
      </c>
      <c r="AI1605" s="102" t="str">
        <f t="shared" si="274"/>
        <v>Juan Lopez's Crew</v>
      </c>
    </row>
    <row r="1606" spans="1:35" ht="15.75" x14ac:dyDescent="0.25">
      <c r="A1606" s="153">
        <v>603850</v>
      </c>
      <c r="B1606" s="153" t="s">
        <v>856</v>
      </c>
      <c r="C1606" s="153" t="s">
        <v>857</v>
      </c>
      <c r="D1606" s="153" t="s">
        <v>73</v>
      </c>
      <c r="E1606" s="153" t="s">
        <v>1009</v>
      </c>
      <c r="F1606" s="153" t="s">
        <v>2306</v>
      </c>
      <c r="G1606" s="153" t="s">
        <v>2307</v>
      </c>
      <c r="H1606" s="153" t="s">
        <v>558</v>
      </c>
      <c r="I1606" s="153">
        <v>2.5</v>
      </c>
      <c r="J1606" s="154">
        <v>45790</v>
      </c>
      <c r="K1606" s="153" t="s">
        <v>91</v>
      </c>
      <c r="L1606" s="153"/>
      <c r="M1606" s="153" t="s">
        <v>957</v>
      </c>
      <c r="N1606" s="153" t="s">
        <v>72</v>
      </c>
      <c r="O1606" s="153" t="s">
        <v>141</v>
      </c>
      <c r="P1606" s="153" t="s">
        <v>2301</v>
      </c>
      <c r="Q1606" s="153"/>
      <c r="R1606" s="153" t="s">
        <v>50</v>
      </c>
      <c r="S1606" s="153" t="s">
        <v>141</v>
      </c>
      <c r="T1606" s="153" t="s">
        <v>2327</v>
      </c>
      <c r="U1606" s="143"/>
      <c r="V1606" s="143"/>
      <c r="W1606" s="143"/>
      <c r="X1606" s="97" t="str">
        <f t="shared" si="264"/>
        <v>2023-032 - IH-345 BRIDGE REHABILITATION</v>
      </c>
      <c r="Y1606" s="97" t="str">
        <f>IFERROR(VLOOKUP($D1606,PM!$A:$H,2,FALSE),"")</f>
        <v>Eric Giebelhaus</v>
      </c>
      <c r="Z1606" s="98">
        <f t="shared" si="265"/>
        <v>45790</v>
      </c>
      <c r="AA1606" s="98" t="str">
        <f t="shared" si="266"/>
        <v>Tuesday</v>
      </c>
      <c r="AB1606" s="99" t="str">
        <f t="shared" si="267"/>
        <v>05/14/2025 8:40 AM</v>
      </c>
      <c r="AC1606" s="100">
        <f t="shared" si="268"/>
        <v>45791.571064814816</v>
      </c>
      <c r="AD1606" s="100" t="str">
        <f t="shared" si="269"/>
        <v>Approved On Time</v>
      </c>
      <c r="AE1606" s="101">
        <f t="shared" si="270"/>
        <v>2.5</v>
      </c>
      <c r="AF1606" s="124" t="str">
        <f t="shared" si="271"/>
        <v/>
      </c>
      <c r="AG1606" s="101" t="str">
        <f t="shared" si="272"/>
        <v>785 6015H - BJR SPC Pour Armor Joint</v>
      </c>
      <c r="AH1606" s="101" t="str">
        <f t="shared" si="273"/>
        <v>240718 - Abraham A. Casarez</v>
      </c>
      <c r="AI1606" s="102" t="str">
        <f t="shared" si="274"/>
        <v>Juan Lopez's Crew</v>
      </c>
    </row>
    <row r="1607" spans="1:35" ht="15.75" x14ac:dyDescent="0.25">
      <c r="A1607" s="153">
        <v>603828</v>
      </c>
      <c r="B1607" s="153" t="s">
        <v>856</v>
      </c>
      <c r="C1607" s="153" t="s">
        <v>857</v>
      </c>
      <c r="D1607" s="153" t="s">
        <v>73</v>
      </c>
      <c r="E1607" s="153" t="s">
        <v>1009</v>
      </c>
      <c r="F1607" s="153" t="s">
        <v>2313</v>
      </c>
      <c r="G1607" s="153" t="s">
        <v>2314</v>
      </c>
      <c r="H1607" s="153" t="s">
        <v>558</v>
      </c>
      <c r="I1607" s="153">
        <v>2</v>
      </c>
      <c r="J1607" s="154">
        <v>45790</v>
      </c>
      <c r="K1607" s="153" t="s">
        <v>91</v>
      </c>
      <c r="L1607" s="153"/>
      <c r="M1607" s="153" t="s">
        <v>957</v>
      </c>
      <c r="N1607" s="153" t="s">
        <v>72</v>
      </c>
      <c r="O1607" s="153" t="s">
        <v>141</v>
      </c>
      <c r="P1607" s="153" t="s">
        <v>2311</v>
      </c>
      <c r="Q1607" s="153"/>
      <c r="R1607" s="153" t="s">
        <v>50</v>
      </c>
      <c r="S1607" s="153" t="s">
        <v>141</v>
      </c>
      <c r="T1607" s="153" t="s">
        <v>2328</v>
      </c>
      <c r="U1607" s="143"/>
      <c r="V1607" s="143"/>
      <c r="W1607" s="143"/>
      <c r="X1607" s="97" t="str">
        <f t="shared" ref="X1607:X1670" si="275">$D1607&amp;" - "&amp;$E1607</f>
        <v>2023-032 - IH-345 BRIDGE REHABILITATION</v>
      </c>
      <c r="Y1607" s="97" t="str">
        <f>IFERROR(VLOOKUP($D1607,PM!$A:$H,2,FALSE),"")</f>
        <v>Eric Giebelhaus</v>
      </c>
      <c r="Z1607" s="98">
        <f t="shared" ref="Z1607:Z1670" si="276">$J1607</f>
        <v>45790</v>
      </c>
      <c r="AA1607" s="98" t="str">
        <f t="shared" ref="AA1607:AA1670" si="277">TEXT($J1607,"dddd")</f>
        <v>Tuesday</v>
      </c>
      <c r="AB1607" s="99" t="str">
        <f t="shared" ref="AB1607:AB1670" si="278">TEXT(DATE(MID($P1607,7,4), LEFT($P1607,2), MID($P1607,4,2)) + TIME(LEFT(MID($P1607,13,5),2), RIGHT(MID($P1607,13,5),2), 0), "MM/DD/YYYY h:mm AM/PM")</f>
        <v>05/14/2025 8:39 AM</v>
      </c>
      <c r="AC1607" s="100">
        <f t="shared" ref="AC1607:AC1670" si="279">IFERROR(DATE(LEFT($T1607,4), MID($T1607,6,2), MID($T1607,9,2)) + TIME(MID($T1607,12,2), MID($T1607,15,2), MID($T1607,18,2)),"")</f>
        <v>45791.57099537037</v>
      </c>
      <c r="AD1607" s="100" t="str">
        <f t="shared" ref="AD1607:AD1670" si="280">IF(OR($AB1607="1/1/01 12:00 AM", $AB1607=""), "Not Approved", IF(VALUE($AB1607) &lt;= (VALUE($AC1607) + 1 + TIME(9, 0, 0)), "Approved On Time", "Not Approved On Time"))</f>
        <v>Approved On Time</v>
      </c>
      <c r="AE1607" s="101">
        <f t="shared" ref="AE1607:AE1670" si="281">$I1607</f>
        <v>2</v>
      </c>
      <c r="AF1607" s="124" t="str">
        <f t="shared" ref="AF1607:AF1670" si="282">IF(SUMIF($X$6:$X$2297, "*", $AI$6:$AI$2297) &gt; 0, SUMIFS($AI$6:$AI$2297, $X$6:$X$2297, "Approved On Time") / SUMIF($X$6:$X$2297, "*", $AI$6:$AI$2297), "")</f>
        <v/>
      </c>
      <c r="AG1607" s="101" t="str">
        <f t="shared" ref="AG1607:AG1670" si="283">$F1607&amp;" - "&amp;G1607</f>
        <v>785 6015A - BJR SPC Chip Area 1.25</v>
      </c>
      <c r="AH1607" s="101" t="str">
        <f t="shared" ref="AH1607:AH1670" si="284">$B1607&amp;" - "&amp;$C1607</f>
        <v>240718 - Abraham A. Casarez</v>
      </c>
      <c r="AI1607" s="102" t="str">
        <f t="shared" ref="AI1607:AI1670" si="285">IF($M1607="","",$M1607)</f>
        <v>Juan Lopez's Crew</v>
      </c>
    </row>
    <row r="1608" spans="1:35" ht="15.75" x14ac:dyDescent="0.25">
      <c r="A1608" s="153">
        <v>603830</v>
      </c>
      <c r="B1608" s="153" t="s">
        <v>1154</v>
      </c>
      <c r="C1608" s="153" t="s">
        <v>1155</v>
      </c>
      <c r="D1608" s="153" t="s">
        <v>73</v>
      </c>
      <c r="E1608" s="153" t="s">
        <v>1009</v>
      </c>
      <c r="F1608" s="153" t="s">
        <v>2313</v>
      </c>
      <c r="G1608" s="153" t="s">
        <v>2314</v>
      </c>
      <c r="H1608" s="153" t="s">
        <v>558</v>
      </c>
      <c r="I1608" s="153">
        <v>2</v>
      </c>
      <c r="J1608" s="154">
        <v>45790</v>
      </c>
      <c r="K1608" s="153" t="s">
        <v>91</v>
      </c>
      <c r="L1608" s="153"/>
      <c r="M1608" s="153" t="s">
        <v>957</v>
      </c>
      <c r="N1608" s="153" t="s">
        <v>72</v>
      </c>
      <c r="O1608" s="153" t="s">
        <v>141</v>
      </c>
      <c r="P1608" s="153" t="s">
        <v>2311</v>
      </c>
      <c r="Q1608" s="153"/>
      <c r="R1608" s="153" t="s">
        <v>50</v>
      </c>
      <c r="S1608" s="153" t="s">
        <v>141</v>
      </c>
      <c r="T1608" s="153" t="s">
        <v>2315</v>
      </c>
      <c r="U1608" s="143"/>
      <c r="V1608" s="143"/>
      <c r="W1608" s="143"/>
      <c r="X1608" s="97" t="str">
        <f t="shared" si="275"/>
        <v>2023-032 - IH-345 BRIDGE REHABILITATION</v>
      </c>
      <c r="Y1608" s="97" t="str">
        <f>IFERROR(VLOOKUP($D1608,PM!$A:$H,2,FALSE),"")</f>
        <v>Eric Giebelhaus</v>
      </c>
      <c r="Z1608" s="98">
        <f t="shared" si="276"/>
        <v>45790</v>
      </c>
      <c r="AA1608" s="98" t="str">
        <f t="shared" si="277"/>
        <v>Tuesday</v>
      </c>
      <c r="AB1608" s="99" t="str">
        <f t="shared" si="278"/>
        <v>05/14/2025 8:39 AM</v>
      </c>
      <c r="AC1608" s="100">
        <f t="shared" si="279"/>
        <v>45791.571250000001</v>
      </c>
      <c r="AD1608" s="100" t="str">
        <f t="shared" si="280"/>
        <v>Approved On Time</v>
      </c>
      <c r="AE1608" s="101">
        <f t="shared" si="281"/>
        <v>2</v>
      </c>
      <c r="AF1608" s="124" t="str">
        <f t="shared" si="282"/>
        <v/>
      </c>
      <c r="AG1608" s="101" t="str">
        <f t="shared" si="283"/>
        <v>785 6015A - BJR SPC Chip Area 1.25</v>
      </c>
      <c r="AH1608" s="101" t="str">
        <f t="shared" si="284"/>
        <v>240759 - Jason Hernandez</v>
      </c>
      <c r="AI1608" s="102" t="str">
        <f t="shared" si="285"/>
        <v>Juan Lopez's Crew</v>
      </c>
    </row>
    <row r="1609" spans="1:35" ht="15.75" x14ac:dyDescent="0.25">
      <c r="A1609" s="153">
        <v>603845</v>
      </c>
      <c r="B1609" s="153" t="s">
        <v>1154</v>
      </c>
      <c r="C1609" s="153" t="s">
        <v>1155</v>
      </c>
      <c r="D1609" s="153" t="s">
        <v>73</v>
      </c>
      <c r="E1609" s="153" t="s">
        <v>1009</v>
      </c>
      <c r="F1609" s="153" t="s">
        <v>2299</v>
      </c>
      <c r="G1609" s="153" t="s">
        <v>2300</v>
      </c>
      <c r="H1609" s="153" t="s">
        <v>558</v>
      </c>
      <c r="I1609" s="153">
        <v>2</v>
      </c>
      <c r="J1609" s="154">
        <v>45790</v>
      </c>
      <c r="K1609" s="153" t="s">
        <v>91</v>
      </c>
      <c r="L1609" s="153"/>
      <c r="M1609" s="153" t="s">
        <v>957</v>
      </c>
      <c r="N1609" s="153" t="s">
        <v>72</v>
      </c>
      <c r="O1609" s="153" t="s">
        <v>141</v>
      </c>
      <c r="P1609" s="153" t="s">
        <v>2301</v>
      </c>
      <c r="Q1609" s="153"/>
      <c r="R1609" s="153" t="s">
        <v>50</v>
      </c>
      <c r="S1609" s="153" t="s">
        <v>141</v>
      </c>
      <c r="T1609" s="153" t="s">
        <v>2302</v>
      </c>
      <c r="U1609" s="143"/>
      <c r="V1609" s="143"/>
      <c r="W1609" s="143"/>
      <c r="X1609" s="97" t="str">
        <f t="shared" si="275"/>
        <v>2023-032 - IH-345 BRIDGE REHABILITATION</v>
      </c>
      <c r="Y1609" s="97" t="str">
        <f>IFERROR(VLOOKUP($D1609,PM!$A:$H,2,FALSE),"")</f>
        <v>Eric Giebelhaus</v>
      </c>
      <c r="Z1609" s="98">
        <f t="shared" si="276"/>
        <v>45790</v>
      </c>
      <c r="AA1609" s="98" t="str">
        <f t="shared" si="277"/>
        <v>Tuesday</v>
      </c>
      <c r="AB1609" s="99" t="str">
        <f t="shared" si="278"/>
        <v>05/14/2025 8:40 AM</v>
      </c>
      <c r="AC1609" s="100">
        <f t="shared" si="279"/>
        <v>45791.571250000001</v>
      </c>
      <c r="AD1609" s="100" t="str">
        <f t="shared" si="280"/>
        <v>Approved On Time</v>
      </c>
      <c r="AE1609" s="101">
        <f t="shared" si="281"/>
        <v>2</v>
      </c>
      <c r="AF1609" s="124" t="str">
        <f t="shared" si="282"/>
        <v/>
      </c>
      <c r="AG1609" s="101" t="str">
        <f t="shared" si="283"/>
        <v>785 6015F - BJR SPC Haul off Broken concre</v>
      </c>
      <c r="AH1609" s="101" t="str">
        <f t="shared" si="284"/>
        <v>240759 - Jason Hernandez</v>
      </c>
      <c r="AI1609" s="102" t="str">
        <f t="shared" si="285"/>
        <v>Juan Lopez's Crew</v>
      </c>
    </row>
    <row r="1610" spans="1:35" ht="15.75" x14ac:dyDescent="0.25">
      <c r="A1610" s="153">
        <v>603846</v>
      </c>
      <c r="B1610" s="153" t="s">
        <v>1154</v>
      </c>
      <c r="C1610" s="153" t="s">
        <v>1155</v>
      </c>
      <c r="D1610" s="153" t="s">
        <v>73</v>
      </c>
      <c r="E1610" s="153" t="s">
        <v>1009</v>
      </c>
      <c r="F1610" s="153" t="s">
        <v>2303</v>
      </c>
      <c r="G1610" s="153" t="s">
        <v>2304</v>
      </c>
      <c r="H1610" s="153" t="s">
        <v>558</v>
      </c>
      <c r="I1610" s="153">
        <v>2</v>
      </c>
      <c r="J1610" s="154">
        <v>45790</v>
      </c>
      <c r="K1610" s="153" t="s">
        <v>91</v>
      </c>
      <c r="L1610" s="153"/>
      <c r="M1610" s="153" t="s">
        <v>957</v>
      </c>
      <c r="N1610" s="153" t="s">
        <v>72</v>
      </c>
      <c r="O1610" s="153" t="s">
        <v>141</v>
      </c>
      <c r="P1610" s="153" t="s">
        <v>2301</v>
      </c>
      <c r="Q1610" s="153"/>
      <c r="R1610" s="153" t="s">
        <v>50</v>
      </c>
      <c r="S1610" s="153" t="s">
        <v>141</v>
      </c>
      <c r="T1610" s="153" t="s">
        <v>2305</v>
      </c>
      <c r="U1610" s="143"/>
      <c r="V1610" s="143"/>
      <c r="W1610" s="143"/>
      <c r="X1610" s="97" t="str">
        <f t="shared" si="275"/>
        <v>2023-032 - IH-345 BRIDGE REHABILITATION</v>
      </c>
      <c r="Y1610" s="97" t="str">
        <f>IFERROR(VLOOKUP($D1610,PM!$A:$H,2,FALSE),"")</f>
        <v>Eric Giebelhaus</v>
      </c>
      <c r="Z1610" s="98">
        <f t="shared" si="276"/>
        <v>45790</v>
      </c>
      <c r="AA1610" s="98" t="str">
        <f t="shared" si="277"/>
        <v>Tuesday</v>
      </c>
      <c r="AB1610" s="99" t="str">
        <f t="shared" si="278"/>
        <v>05/14/2025 8:40 AM</v>
      </c>
      <c r="AC1610" s="100">
        <f t="shared" si="279"/>
        <v>45791.571250000001</v>
      </c>
      <c r="AD1610" s="100" t="str">
        <f t="shared" si="280"/>
        <v>Approved On Time</v>
      </c>
      <c r="AE1610" s="101">
        <f t="shared" si="281"/>
        <v>2</v>
      </c>
      <c r="AF1610" s="124" t="str">
        <f t="shared" si="282"/>
        <v/>
      </c>
      <c r="AG1610" s="101" t="str">
        <f t="shared" si="283"/>
        <v>429 6004A - PT DECK REP Chip Clean Areas 4</v>
      </c>
      <c r="AH1610" s="101" t="str">
        <f t="shared" si="284"/>
        <v>240759 - Jason Hernandez</v>
      </c>
      <c r="AI1610" s="102" t="str">
        <f t="shared" si="285"/>
        <v>Juan Lopez's Crew</v>
      </c>
    </row>
    <row r="1611" spans="1:35" ht="15.75" x14ac:dyDescent="0.25">
      <c r="A1611" s="153">
        <v>603847</v>
      </c>
      <c r="B1611" s="153" t="s">
        <v>1154</v>
      </c>
      <c r="C1611" s="153" t="s">
        <v>1155</v>
      </c>
      <c r="D1611" s="153" t="s">
        <v>73</v>
      </c>
      <c r="E1611" s="153" t="s">
        <v>1009</v>
      </c>
      <c r="F1611" s="153" t="s">
        <v>2306</v>
      </c>
      <c r="G1611" s="153" t="s">
        <v>2307</v>
      </c>
      <c r="H1611" s="153" t="s">
        <v>558</v>
      </c>
      <c r="I1611" s="153">
        <v>2.5</v>
      </c>
      <c r="J1611" s="154">
        <v>45790</v>
      </c>
      <c r="K1611" s="153" t="s">
        <v>91</v>
      </c>
      <c r="L1611" s="153"/>
      <c r="M1611" s="153" t="s">
        <v>957</v>
      </c>
      <c r="N1611" s="153" t="s">
        <v>72</v>
      </c>
      <c r="O1611" s="153" t="s">
        <v>141</v>
      </c>
      <c r="P1611" s="153" t="s">
        <v>2301</v>
      </c>
      <c r="Q1611" s="153"/>
      <c r="R1611" s="153" t="s">
        <v>50</v>
      </c>
      <c r="S1611" s="153" t="s">
        <v>141</v>
      </c>
      <c r="T1611" s="153" t="s">
        <v>2308</v>
      </c>
      <c r="U1611" s="143"/>
      <c r="V1611" s="143"/>
      <c r="W1611" s="143"/>
      <c r="X1611" s="97" t="str">
        <f t="shared" si="275"/>
        <v>2023-032 - IH-345 BRIDGE REHABILITATION</v>
      </c>
      <c r="Y1611" s="97" t="str">
        <f>IFERROR(VLOOKUP($D1611,PM!$A:$H,2,FALSE),"")</f>
        <v>Eric Giebelhaus</v>
      </c>
      <c r="Z1611" s="98">
        <f t="shared" si="276"/>
        <v>45790</v>
      </c>
      <c r="AA1611" s="98" t="str">
        <f t="shared" si="277"/>
        <v>Tuesday</v>
      </c>
      <c r="AB1611" s="99" t="str">
        <f t="shared" si="278"/>
        <v>05/14/2025 8:40 AM</v>
      </c>
      <c r="AC1611" s="100">
        <f t="shared" si="279"/>
        <v>45791.571250000001</v>
      </c>
      <c r="AD1611" s="100" t="str">
        <f t="shared" si="280"/>
        <v>Approved On Time</v>
      </c>
      <c r="AE1611" s="101">
        <f t="shared" si="281"/>
        <v>2.5</v>
      </c>
      <c r="AF1611" s="124" t="str">
        <f t="shared" si="282"/>
        <v/>
      </c>
      <c r="AG1611" s="101" t="str">
        <f t="shared" si="283"/>
        <v>785 6015H - BJR SPC Pour Armor Joint</v>
      </c>
      <c r="AH1611" s="101" t="str">
        <f t="shared" si="284"/>
        <v>240759 - Jason Hernandez</v>
      </c>
      <c r="AI1611" s="102" t="str">
        <f t="shared" si="285"/>
        <v>Juan Lopez's Crew</v>
      </c>
    </row>
    <row r="1612" spans="1:35" ht="15.75" x14ac:dyDescent="0.25">
      <c r="A1612" s="153">
        <v>603835</v>
      </c>
      <c r="B1612" s="153" t="s">
        <v>1154</v>
      </c>
      <c r="C1612" s="153" t="s">
        <v>1155</v>
      </c>
      <c r="D1612" s="153" t="s">
        <v>73</v>
      </c>
      <c r="E1612" s="153" t="s">
        <v>1009</v>
      </c>
      <c r="F1612" s="153" t="s">
        <v>2309</v>
      </c>
      <c r="G1612" s="153" t="s">
        <v>2310</v>
      </c>
      <c r="H1612" s="153" t="s">
        <v>558</v>
      </c>
      <c r="I1612" s="153">
        <v>2</v>
      </c>
      <c r="J1612" s="154">
        <v>45790</v>
      </c>
      <c r="K1612" s="153" t="s">
        <v>91</v>
      </c>
      <c r="L1612" s="153"/>
      <c r="M1612" s="153" t="s">
        <v>957</v>
      </c>
      <c r="N1612" s="153" t="s">
        <v>72</v>
      </c>
      <c r="O1612" s="153" t="s">
        <v>141</v>
      </c>
      <c r="P1612" s="153" t="s">
        <v>2311</v>
      </c>
      <c r="Q1612" s="153"/>
      <c r="R1612" s="153" t="s">
        <v>50</v>
      </c>
      <c r="S1612" s="153" t="s">
        <v>141</v>
      </c>
      <c r="T1612" s="153" t="s">
        <v>2312</v>
      </c>
      <c r="U1612" s="143"/>
      <c r="V1612" s="143"/>
      <c r="W1612" s="143"/>
      <c r="X1612" s="97" t="str">
        <f t="shared" si="275"/>
        <v>2023-032 - IH-345 BRIDGE REHABILITATION</v>
      </c>
      <c r="Y1612" s="97" t="str">
        <f>IFERROR(VLOOKUP($D1612,PM!$A:$H,2,FALSE),"")</f>
        <v>Eric Giebelhaus</v>
      </c>
      <c r="Z1612" s="98">
        <f t="shared" si="276"/>
        <v>45790</v>
      </c>
      <c r="AA1612" s="98" t="str">
        <f t="shared" si="277"/>
        <v>Tuesday</v>
      </c>
      <c r="AB1612" s="99" t="str">
        <f t="shared" si="278"/>
        <v>05/14/2025 8:39 AM</v>
      </c>
      <c r="AC1612" s="100">
        <f t="shared" si="279"/>
        <v>45791.571250000001</v>
      </c>
      <c r="AD1612" s="100" t="str">
        <f t="shared" si="280"/>
        <v>Approved On Time</v>
      </c>
      <c r="AE1612" s="101">
        <f t="shared" si="281"/>
        <v>2</v>
      </c>
      <c r="AF1612" s="124" t="str">
        <f t="shared" si="282"/>
        <v/>
      </c>
      <c r="AG1612" s="101" t="str">
        <f t="shared" si="283"/>
        <v>785 6015B - BJR SPC Clean and Prep</v>
      </c>
      <c r="AH1612" s="101" t="str">
        <f t="shared" si="284"/>
        <v>240759 - Jason Hernandez</v>
      </c>
      <c r="AI1612" s="102" t="str">
        <f t="shared" si="285"/>
        <v>Juan Lopez's Crew</v>
      </c>
    </row>
    <row r="1613" spans="1:35" ht="15.75" x14ac:dyDescent="0.25">
      <c r="A1613" s="153">
        <v>603834</v>
      </c>
      <c r="B1613" s="153" t="s">
        <v>955</v>
      </c>
      <c r="C1613" s="153" t="s">
        <v>956</v>
      </c>
      <c r="D1613" s="153" t="s">
        <v>73</v>
      </c>
      <c r="E1613" s="153" t="s">
        <v>1009</v>
      </c>
      <c r="F1613" s="153" t="s">
        <v>2309</v>
      </c>
      <c r="G1613" s="153" t="s">
        <v>2310</v>
      </c>
      <c r="H1613" s="153" t="s">
        <v>558</v>
      </c>
      <c r="I1613" s="153">
        <v>2</v>
      </c>
      <c r="J1613" s="154">
        <v>45790</v>
      </c>
      <c r="K1613" s="153" t="s">
        <v>91</v>
      </c>
      <c r="L1613" s="153"/>
      <c r="M1613" s="153" t="s">
        <v>957</v>
      </c>
      <c r="N1613" s="153" t="s">
        <v>72</v>
      </c>
      <c r="O1613" s="153" t="s">
        <v>141</v>
      </c>
      <c r="P1613" s="153" t="s">
        <v>2311</v>
      </c>
      <c r="Q1613" s="153"/>
      <c r="R1613" s="153" t="s">
        <v>50</v>
      </c>
      <c r="S1613" s="153" t="s">
        <v>141</v>
      </c>
      <c r="T1613" s="153" t="s">
        <v>2320</v>
      </c>
      <c r="U1613" s="143"/>
      <c r="V1613" s="143"/>
      <c r="W1613" s="143"/>
      <c r="X1613" s="97" t="str">
        <f t="shared" si="275"/>
        <v>2023-032 - IH-345 BRIDGE REHABILITATION</v>
      </c>
      <c r="Y1613" s="97" t="str">
        <f>IFERROR(VLOOKUP($D1613,PM!$A:$H,2,FALSE),"")</f>
        <v>Eric Giebelhaus</v>
      </c>
      <c r="Z1613" s="98">
        <f t="shared" si="276"/>
        <v>45790</v>
      </c>
      <c r="AA1613" s="98" t="str">
        <f t="shared" si="277"/>
        <v>Tuesday</v>
      </c>
      <c r="AB1613" s="99" t="str">
        <f t="shared" si="278"/>
        <v>05/14/2025 8:39 AM</v>
      </c>
      <c r="AC1613" s="100">
        <f t="shared" si="279"/>
        <v>45791.571226851855</v>
      </c>
      <c r="AD1613" s="100" t="str">
        <f t="shared" si="280"/>
        <v>Approved On Time</v>
      </c>
      <c r="AE1613" s="101">
        <f t="shared" si="281"/>
        <v>2</v>
      </c>
      <c r="AF1613" s="124" t="str">
        <f t="shared" si="282"/>
        <v/>
      </c>
      <c r="AG1613" s="101" t="str">
        <f t="shared" si="283"/>
        <v>785 6015B - BJR SPC Clean and Prep</v>
      </c>
      <c r="AH1613" s="101" t="str">
        <f t="shared" si="284"/>
        <v>240122 - Juan Lopez</v>
      </c>
      <c r="AI1613" s="102" t="str">
        <f t="shared" si="285"/>
        <v>Juan Lopez's Crew</v>
      </c>
    </row>
    <row r="1614" spans="1:35" ht="15.75" x14ac:dyDescent="0.25">
      <c r="A1614" s="153">
        <v>603851</v>
      </c>
      <c r="B1614" s="153" t="s">
        <v>955</v>
      </c>
      <c r="C1614" s="153" t="s">
        <v>956</v>
      </c>
      <c r="D1614" s="153" t="s">
        <v>73</v>
      </c>
      <c r="E1614" s="153" t="s">
        <v>1009</v>
      </c>
      <c r="F1614" s="153" t="s">
        <v>2299</v>
      </c>
      <c r="G1614" s="153" t="s">
        <v>2300</v>
      </c>
      <c r="H1614" s="153" t="s">
        <v>558</v>
      </c>
      <c r="I1614" s="153">
        <v>2</v>
      </c>
      <c r="J1614" s="154">
        <v>45790</v>
      </c>
      <c r="K1614" s="153" t="s">
        <v>91</v>
      </c>
      <c r="L1614" s="153"/>
      <c r="M1614" s="153" t="s">
        <v>957</v>
      </c>
      <c r="N1614" s="153" t="s">
        <v>72</v>
      </c>
      <c r="O1614" s="153" t="s">
        <v>141</v>
      </c>
      <c r="P1614" s="153" t="s">
        <v>2301</v>
      </c>
      <c r="Q1614" s="153"/>
      <c r="R1614" s="153" t="s">
        <v>50</v>
      </c>
      <c r="S1614" s="153" t="s">
        <v>141</v>
      </c>
      <c r="T1614" s="153" t="s">
        <v>2321</v>
      </c>
      <c r="U1614" s="143"/>
      <c r="V1614" s="143"/>
      <c r="W1614" s="143"/>
      <c r="X1614" s="97" t="str">
        <f t="shared" si="275"/>
        <v>2023-032 - IH-345 BRIDGE REHABILITATION</v>
      </c>
      <c r="Y1614" s="97" t="str">
        <f>IFERROR(VLOOKUP($D1614,PM!$A:$H,2,FALSE),"")</f>
        <v>Eric Giebelhaus</v>
      </c>
      <c r="Z1614" s="98">
        <f t="shared" si="276"/>
        <v>45790</v>
      </c>
      <c r="AA1614" s="98" t="str">
        <f t="shared" si="277"/>
        <v>Tuesday</v>
      </c>
      <c r="AB1614" s="99" t="str">
        <f t="shared" si="278"/>
        <v>05/14/2025 8:40 AM</v>
      </c>
      <c r="AC1614" s="100">
        <f t="shared" si="279"/>
        <v>45791.571226851855</v>
      </c>
      <c r="AD1614" s="100" t="str">
        <f t="shared" si="280"/>
        <v>Approved On Time</v>
      </c>
      <c r="AE1614" s="101">
        <f t="shared" si="281"/>
        <v>2</v>
      </c>
      <c r="AF1614" s="124" t="str">
        <f t="shared" si="282"/>
        <v/>
      </c>
      <c r="AG1614" s="101" t="str">
        <f t="shared" si="283"/>
        <v>785 6015F - BJR SPC Haul off Broken concre</v>
      </c>
      <c r="AH1614" s="101" t="str">
        <f t="shared" si="284"/>
        <v>240122 - Juan Lopez</v>
      </c>
      <c r="AI1614" s="102" t="str">
        <f t="shared" si="285"/>
        <v>Juan Lopez's Crew</v>
      </c>
    </row>
    <row r="1615" spans="1:35" ht="15.75" x14ac:dyDescent="0.25">
      <c r="A1615" s="153">
        <v>603852</v>
      </c>
      <c r="B1615" s="153" t="s">
        <v>955</v>
      </c>
      <c r="C1615" s="153" t="s">
        <v>956</v>
      </c>
      <c r="D1615" s="153" t="s">
        <v>73</v>
      </c>
      <c r="E1615" s="153" t="s">
        <v>1009</v>
      </c>
      <c r="F1615" s="153" t="s">
        <v>2303</v>
      </c>
      <c r="G1615" s="153" t="s">
        <v>2304</v>
      </c>
      <c r="H1615" s="153" t="s">
        <v>558</v>
      </c>
      <c r="I1615" s="153">
        <v>2</v>
      </c>
      <c r="J1615" s="154">
        <v>45790</v>
      </c>
      <c r="K1615" s="153" t="s">
        <v>91</v>
      </c>
      <c r="L1615" s="153"/>
      <c r="M1615" s="153" t="s">
        <v>957</v>
      </c>
      <c r="N1615" s="153" t="s">
        <v>72</v>
      </c>
      <c r="O1615" s="153" t="s">
        <v>141</v>
      </c>
      <c r="P1615" s="153" t="s">
        <v>2301</v>
      </c>
      <c r="Q1615" s="153"/>
      <c r="R1615" s="153" t="s">
        <v>50</v>
      </c>
      <c r="S1615" s="153" t="s">
        <v>141</v>
      </c>
      <c r="T1615" s="153" t="s">
        <v>2322</v>
      </c>
      <c r="U1615" s="143"/>
      <c r="V1615" s="143"/>
      <c r="W1615" s="143"/>
      <c r="X1615" s="97" t="str">
        <f t="shared" si="275"/>
        <v>2023-032 - IH-345 BRIDGE REHABILITATION</v>
      </c>
      <c r="Y1615" s="97" t="str">
        <f>IFERROR(VLOOKUP($D1615,PM!$A:$H,2,FALSE),"")</f>
        <v>Eric Giebelhaus</v>
      </c>
      <c r="Z1615" s="98">
        <f t="shared" si="276"/>
        <v>45790</v>
      </c>
      <c r="AA1615" s="98" t="str">
        <f t="shared" si="277"/>
        <v>Tuesday</v>
      </c>
      <c r="AB1615" s="99" t="str">
        <f t="shared" si="278"/>
        <v>05/14/2025 8:40 AM</v>
      </c>
      <c r="AC1615" s="100">
        <f t="shared" si="279"/>
        <v>45791.571226851855</v>
      </c>
      <c r="AD1615" s="100" t="str">
        <f t="shared" si="280"/>
        <v>Approved On Time</v>
      </c>
      <c r="AE1615" s="101">
        <f t="shared" si="281"/>
        <v>2</v>
      </c>
      <c r="AF1615" s="124" t="str">
        <f t="shared" si="282"/>
        <v/>
      </c>
      <c r="AG1615" s="101" t="str">
        <f t="shared" si="283"/>
        <v>429 6004A - PT DECK REP Chip Clean Areas 4</v>
      </c>
      <c r="AH1615" s="101" t="str">
        <f t="shared" si="284"/>
        <v>240122 - Juan Lopez</v>
      </c>
      <c r="AI1615" s="102" t="str">
        <f t="shared" si="285"/>
        <v>Juan Lopez's Crew</v>
      </c>
    </row>
    <row r="1616" spans="1:35" ht="15.75" x14ac:dyDescent="0.25">
      <c r="A1616" s="153">
        <v>603831</v>
      </c>
      <c r="B1616" s="153" t="s">
        <v>955</v>
      </c>
      <c r="C1616" s="153" t="s">
        <v>956</v>
      </c>
      <c r="D1616" s="153" t="s">
        <v>73</v>
      </c>
      <c r="E1616" s="153" t="s">
        <v>1009</v>
      </c>
      <c r="F1616" s="153" t="s">
        <v>2313</v>
      </c>
      <c r="G1616" s="153" t="s">
        <v>2314</v>
      </c>
      <c r="H1616" s="153" t="s">
        <v>558</v>
      </c>
      <c r="I1616" s="153">
        <v>2</v>
      </c>
      <c r="J1616" s="154">
        <v>45790</v>
      </c>
      <c r="K1616" s="153" t="s">
        <v>91</v>
      </c>
      <c r="L1616" s="153"/>
      <c r="M1616" s="153" t="s">
        <v>957</v>
      </c>
      <c r="N1616" s="153" t="s">
        <v>72</v>
      </c>
      <c r="O1616" s="153" t="s">
        <v>141</v>
      </c>
      <c r="P1616" s="153" t="s">
        <v>2311</v>
      </c>
      <c r="Q1616" s="153"/>
      <c r="R1616" s="153" t="s">
        <v>50</v>
      </c>
      <c r="S1616" s="153" t="s">
        <v>141</v>
      </c>
      <c r="T1616" s="153" t="s">
        <v>2319</v>
      </c>
      <c r="U1616" s="143"/>
      <c r="V1616" s="143"/>
      <c r="W1616" s="143"/>
      <c r="X1616" s="97" t="str">
        <f t="shared" si="275"/>
        <v>2023-032 - IH-345 BRIDGE REHABILITATION</v>
      </c>
      <c r="Y1616" s="97" t="str">
        <f>IFERROR(VLOOKUP($D1616,PM!$A:$H,2,FALSE),"")</f>
        <v>Eric Giebelhaus</v>
      </c>
      <c r="Z1616" s="98">
        <f t="shared" si="276"/>
        <v>45790</v>
      </c>
      <c r="AA1616" s="98" t="str">
        <f t="shared" si="277"/>
        <v>Tuesday</v>
      </c>
      <c r="AB1616" s="99" t="str">
        <f t="shared" si="278"/>
        <v>05/14/2025 8:39 AM</v>
      </c>
      <c r="AC1616" s="100">
        <f t="shared" si="279"/>
        <v>45791.571226851855</v>
      </c>
      <c r="AD1616" s="100" t="str">
        <f t="shared" si="280"/>
        <v>Approved On Time</v>
      </c>
      <c r="AE1616" s="101">
        <f t="shared" si="281"/>
        <v>2</v>
      </c>
      <c r="AF1616" s="124" t="str">
        <f t="shared" si="282"/>
        <v/>
      </c>
      <c r="AG1616" s="101" t="str">
        <f t="shared" si="283"/>
        <v>785 6015A - BJR SPC Chip Area 1.25</v>
      </c>
      <c r="AH1616" s="101" t="str">
        <f t="shared" si="284"/>
        <v>240122 - Juan Lopez</v>
      </c>
      <c r="AI1616" s="102" t="str">
        <f t="shared" si="285"/>
        <v>Juan Lopez's Crew</v>
      </c>
    </row>
    <row r="1617" spans="1:35" ht="15.75" x14ac:dyDescent="0.25">
      <c r="A1617" s="153">
        <v>603832</v>
      </c>
      <c r="B1617" s="153" t="s">
        <v>958</v>
      </c>
      <c r="C1617" s="153" t="s">
        <v>959</v>
      </c>
      <c r="D1617" s="153" t="s">
        <v>73</v>
      </c>
      <c r="E1617" s="153" t="s">
        <v>1009</v>
      </c>
      <c r="F1617" s="153" t="s">
        <v>2313</v>
      </c>
      <c r="G1617" s="153" t="s">
        <v>2314</v>
      </c>
      <c r="H1617" s="153" t="s">
        <v>558</v>
      </c>
      <c r="I1617" s="153">
        <v>2</v>
      </c>
      <c r="J1617" s="154">
        <v>45790</v>
      </c>
      <c r="K1617" s="153" t="s">
        <v>91</v>
      </c>
      <c r="L1617" s="153"/>
      <c r="M1617" s="153" t="s">
        <v>957</v>
      </c>
      <c r="N1617" s="153" t="s">
        <v>72</v>
      </c>
      <c r="O1617" s="153" t="s">
        <v>141</v>
      </c>
      <c r="P1617" s="153" t="s">
        <v>2311</v>
      </c>
      <c r="Q1617" s="153"/>
      <c r="R1617" s="153" t="s">
        <v>50</v>
      </c>
      <c r="S1617" s="153" t="s">
        <v>141</v>
      </c>
      <c r="T1617" s="153" t="s">
        <v>2323</v>
      </c>
      <c r="U1617" s="143"/>
      <c r="V1617" s="143"/>
      <c r="W1617" s="143"/>
      <c r="X1617" s="97" t="str">
        <f t="shared" si="275"/>
        <v>2023-032 - IH-345 BRIDGE REHABILITATION</v>
      </c>
      <c r="Y1617" s="97" t="str">
        <f>IFERROR(VLOOKUP($D1617,PM!$A:$H,2,FALSE),"")</f>
        <v>Eric Giebelhaus</v>
      </c>
      <c r="Z1617" s="98">
        <f t="shared" si="276"/>
        <v>45790</v>
      </c>
      <c r="AA1617" s="98" t="str">
        <f t="shared" si="277"/>
        <v>Tuesday</v>
      </c>
      <c r="AB1617" s="99" t="str">
        <f t="shared" si="278"/>
        <v>05/14/2025 8:39 AM</v>
      </c>
      <c r="AC1617" s="100">
        <f t="shared" si="279"/>
        <v>45791.571087962962</v>
      </c>
      <c r="AD1617" s="100" t="str">
        <f t="shared" si="280"/>
        <v>Approved On Time</v>
      </c>
      <c r="AE1617" s="101">
        <f t="shared" si="281"/>
        <v>2</v>
      </c>
      <c r="AF1617" s="124" t="str">
        <f t="shared" si="282"/>
        <v/>
      </c>
      <c r="AG1617" s="101" t="str">
        <f t="shared" si="283"/>
        <v>785 6015A - BJR SPC Chip Area 1.25</v>
      </c>
      <c r="AH1617" s="101" t="str">
        <f t="shared" si="284"/>
        <v>240763 - Brian M. Garza</v>
      </c>
      <c r="AI1617" s="102" t="str">
        <f t="shared" si="285"/>
        <v>Juan Lopez's Crew</v>
      </c>
    </row>
    <row r="1618" spans="1:35" ht="15.75" x14ac:dyDescent="0.25">
      <c r="A1618" s="153">
        <v>603833</v>
      </c>
      <c r="B1618" s="153" t="s">
        <v>958</v>
      </c>
      <c r="C1618" s="153" t="s">
        <v>959</v>
      </c>
      <c r="D1618" s="153" t="s">
        <v>73</v>
      </c>
      <c r="E1618" s="153" t="s">
        <v>1009</v>
      </c>
      <c r="F1618" s="153" t="s">
        <v>2309</v>
      </c>
      <c r="G1618" s="153" t="s">
        <v>2310</v>
      </c>
      <c r="H1618" s="153" t="s">
        <v>558</v>
      </c>
      <c r="I1618" s="153">
        <v>2</v>
      </c>
      <c r="J1618" s="154">
        <v>45790</v>
      </c>
      <c r="K1618" s="153" t="s">
        <v>91</v>
      </c>
      <c r="L1618" s="153"/>
      <c r="M1618" s="153" t="s">
        <v>957</v>
      </c>
      <c r="N1618" s="153" t="s">
        <v>72</v>
      </c>
      <c r="O1618" s="153" t="s">
        <v>141</v>
      </c>
      <c r="P1618" s="153" t="s">
        <v>2311</v>
      </c>
      <c r="Q1618" s="153"/>
      <c r="R1618" s="153" t="s">
        <v>50</v>
      </c>
      <c r="S1618" s="153" t="s">
        <v>141</v>
      </c>
      <c r="T1618" s="153" t="s">
        <v>2324</v>
      </c>
      <c r="U1618" s="143"/>
      <c r="V1618" s="143"/>
      <c r="W1618" s="143"/>
      <c r="X1618" s="97" t="str">
        <f t="shared" si="275"/>
        <v>2023-032 - IH-345 BRIDGE REHABILITATION</v>
      </c>
      <c r="Y1618" s="97" t="str">
        <f>IFERROR(VLOOKUP($D1618,PM!$A:$H,2,FALSE),"")</f>
        <v>Eric Giebelhaus</v>
      </c>
      <c r="Z1618" s="98">
        <f t="shared" si="276"/>
        <v>45790</v>
      </c>
      <c r="AA1618" s="98" t="str">
        <f t="shared" si="277"/>
        <v>Tuesday</v>
      </c>
      <c r="AB1618" s="99" t="str">
        <f t="shared" si="278"/>
        <v>05/14/2025 8:39 AM</v>
      </c>
      <c r="AC1618" s="100">
        <f t="shared" si="279"/>
        <v>45791.571087962962</v>
      </c>
      <c r="AD1618" s="100" t="str">
        <f t="shared" si="280"/>
        <v>Approved On Time</v>
      </c>
      <c r="AE1618" s="101">
        <f t="shared" si="281"/>
        <v>2</v>
      </c>
      <c r="AF1618" s="124" t="str">
        <f t="shared" si="282"/>
        <v/>
      </c>
      <c r="AG1618" s="101" t="str">
        <f t="shared" si="283"/>
        <v>785 6015B - BJR SPC Clean and Prep</v>
      </c>
      <c r="AH1618" s="101" t="str">
        <f t="shared" si="284"/>
        <v>240763 - Brian M. Garza</v>
      </c>
      <c r="AI1618" s="102" t="str">
        <f t="shared" si="285"/>
        <v>Juan Lopez's Crew</v>
      </c>
    </row>
    <row r="1619" spans="1:35" ht="15.75" x14ac:dyDescent="0.25">
      <c r="A1619" s="153">
        <v>603853</v>
      </c>
      <c r="B1619" s="153" t="s">
        <v>958</v>
      </c>
      <c r="C1619" s="153" t="s">
        <v>959</v>
      </c>
      <c r="D1619" s="153" t="s">
        <v>73</v>
      </c>
      <c r="E1619" s="153" t="s">
        <v>1009</v>
      </c>
      <c r="F1619" s="153" t="s">
        <v>2299</v>
      </c>
      <c r="G1619" s="153" t="s">
        <v>2300</v>
      </c>
      <c r="H1619" s="153" t="s">
        <v>558</v>
      </c>
      <c r="I1619" s="153">
        <v>2</v>
      </c>
      <c r="J1619" s="154">
        <v>45790</v>
      </c>
      <c r="K1619" s="153" t="s">
        <v>91</v>
      </c>
      <c r="L1619" s="153"/>
      <c r="M1619" s="153" t="s">
        <v>957</v>
      </c>
      <c r="N1619" s="153" t="s">
        <v>72</v>
      </c>
      <c r="O1619" s="153" t="s">
        <v>141</v>
      </c>
      <c r="P1619" s="153" t="s">
        <v>2301</v>
      </c>
      <c r="Q1619" s="153"/>
      <c r="R1619" s="153" t="s">
        <v>50</v>
      </c>
      <c r="S1619" s="153" t="s">
        <v>141</v>
      </c>
      <c r="T1619" s="153" t="s">
        <v>2316</v>
      </c>
      <c r="U1619" s="143"/>
      <c r="V1619" s="143"/>
      <c r="W1619" s="143"/>
      <c r="X1619" s="97" t="str">
        <f t="shared" si="275"/>
        <v>2023-032 - IH-345 BRIDGE REHABILITATION</v>
      </c>
      <c r="Y1619" s="97" t="str">
        <f>IFERROR(VLOOKUP($D1619,PM!$A:$H,2,FALSE),"")</f>
        <v>Eric Giebelhaus</v>
      </c>
      <c r="Z1619" s="98">
        <f t="shared" si="276"/>
        <v>45790</v>
      </c>
      <c r="AA1619" s="98" t="str">
        <f t="shared" si="277"/>
        <v>Tuesday</v>
      </c>
      <c r="AB1619" s="99" t="str">
        <f t="shared" si="278"/>
        <v>05/14/2025 8:40 AM</v>
      </c>
      <c r="AC1619" s="100">
        <f t="shared" si="279"/>
        <v>45791.571087962962</v>
      </c>
      <c r="AD1619" s="100" t="str">
        <f t="shared" si="280"/>
        <v>Approved On Time</v>
      </c>
      <c r="AE1619" s="101">
        <f t="shared" si="281"/>
        <v>2</v>
      </c>
      <c r="AF1619" s="124" t="str">
        <f t="shared" si="282"/>
        <v/>
      </c>
      <c r="AG1619" s="101" t="str">
        <f t="shared" si="283"/>
        <v>785 6015F - BJR SPC Haul off Broken concre</v>
      </c>
      <c r="AH1619" s="101" t="str">
        <f t="shared" si="284"/>
        <v>240763 - Brian M. Garza</v>
      </c>
      <c r="AI1619" s="102" t="str">
        <f t="shared" si="285"/>
        <v>Juan Lopez's Crew</v>
      </c>
    </row>
    <row r="1620" spans="1:35" ht="15.75" x14ac:dyDescent="0.25">
      <c r="A1620" s="153">
        <v>603854</v>
      </c>
      <c r="B1620" s="153" t="s">
        <v>958</v>
      </c>
      <c r="C1620" s="153" t="s">
        <v>959</v>
      </c>
      <c r="D1620" s="153" t="s">
        <v>73</v>
      </c>
      <c r="E1620" s="153" t="s">
        <v>1009</v>
      </c>
      <c r="F1620" s="153" t="s">
        <v>2303</v>
      </c>
      <c r="G1620" s="153" t="s">
        <v>2304</v>
      </c>
      <c r="H1620" s="153" t="s">
        <v>558</v>
      </c>
      <c r="I1620" s="153">
        <v>2</v>
      </c>
      <c r="J1620" s="154">
        <v>45790</v>
      </c>
      <c r="K1620" s="153" t="s">
        <v>91</v>
      </c>
      <c r="L1620" s="153"/>
      <c r="M1620" s="153" t="s">
        <v>957</v>
      </c>
      <c r="N1620" s="153" t="s">
        <v>72</v>
      </c>
      <c r="O1620" s="153" t="s">
        <v>141</v>
      </c>
      <c r="P1620" s="153" t="s">
        <v>2301</v>
      </c>
      <c r="Q1620" s="153"/>
      <c r="R1620" s="153" t="s">
        <v>50</v>
      </c>
      <c r="S1620" s="153" t="s">
        <v>141</v>
      </c>
      <c r="T1620" s="153" t="s">
        <v>2317</v>
      </c>
      <c r="U1620" s="143"/>
      <c r="V1620" s="143"/>
      <c r="W1620" s="143"/>
      <c r="X1620" s="97" t="str">
        <f t="shared" si="275"/>
        <v>2023-032 - IH-345 BRIDGE REHABILITATION</v>
      </c>
      <c r="Y1620" s="97" t="str">
        <f>IFERROR(VLOOKUP($D1620,PM!$A:$H,2,FALSE),"")</f>
        <v>Eric Giebelhaus</v>
      </c>
      <c r="Z1620" s="98">
        <f t="shared" si="276"/>
        <v>45790</v>
      </c>
      <c r="AA1620" s="98" t="str">
        <f t="shared" si="277"/>
        <v>Tuesday</v>
      </c>
      <c r="AB1620" s="99" t="str">
        <f t="shared" si="278"/>
        <v>05/14/2025 8:40 AM</v>
      </c>
      <c r="AC1620" s="100">
        <f t="shared" si="279"/>
        <v>45791.571087962962</v>
      </c>
      <c r="AD1620" s="100" t="str">
        <f t="shared" si="280"/>
        <v>Approved On Time</v>
      </c>
      <c r="AE1620" s="101">
        <f t="shared" si="281"/>
        <v>2</v>
      </c>
      <c r="AF1620" s="124" t="str">
        <f t="shared" si="282"/>
        <v/>
      </c>
      <c r="AG1620" s="101" t="str">
        <f t="shared" si="283"/>
        <v>429 6004A - PT DECK REP Chip Clean Areas 4</v>
      </c>
      <c r="AH1620" s="101" t="str">
        <f t="shared" si="284"/>
        <v>240763 - Brian M. Garza</v>
      </c>
      <c r="AI1620" s="102" t="str">
        <f t="shared" si="285"/>
        <v>Juan Lopez's Crew</v>
      </c>
    </row>
    <row r="1621" spans="1:35" ht="15.75" x14ac:dyDescent="0.25">
      <c r="A1621" s="153">
        <v>603855</v>
      </c>
      <c r="B1621" s="153" t="s">
        <v>958</v>
      </c>
      <c r="C1621" s="153" t="s">
        <v>959</v>
      </c>
      <c r="D1621" s="153" t="s">
        <v>73</v>
      </c>
      <c r="E1621" s="153" t="s">
        <v>1009</v>
      </c>
      <c r="F1621" s="153" t="s">
        <v>2306</v>
      </c>
      <c r="G1621" s="153" t="s">
        <v>2307</v>
      </c>
      <c r="H1621" s="153" t="s">
        <v>558</v>
      </c>
      <c r="I1621" s="153">
        <v>2.5</v>
      </c>
      <c r="J1621" s="154">
        <v>45790</v>
      </c>
      <c r="K1621" s="153" t="s">
        <v>91</v>
      </c>
      <c r="L1621" s="153"/>
      <c r="M1621" s="153" t="s">
        <v>957</v>
      </c>
      <c r="N1621" s="153" t="s">
        <v>72</v>
      </c>
      <c r="O1621" s="153" t="s">
        <v>141</v>
      </c>
      <c r="P1621" s="153" t="s">
        <v>2301</v>
      </c>
      <c r="Q1621" s="153"/>
      <c r="R1621" s="153" t="s">
        <v>50</v>
      </c>
      <c r="S1621" s="153" t="s">
        <v>141</v>
      </c>
      <c r="T1621" s="153" t="s">
        <v>2318</v>
      </c>
      <c r="U1621" s="143"/>
      <c r="V1621" s="143"/>
      <c r="W1621" s="143"/>
      <c r="X1621" s="97" t="str">
        <f t="shared" si="275"/>
        <v>2023-032 - IH-345 BRIDGE REHABILITATION</v>
      </c>
      <c r="Y1621" s="97" t="str">
        <f>IFERROR(VLOOKUP($D1621,PM!$A:$H,2,FALSE),"")</f>
        <v>Eric Giebelhaus</v>
      </c>
      <c r="Z1621" s="98">
        <f t="shared" si="276"/>
        <v>45790</v>
      </c>
      <c r="AA1621" s="98" t="str">
        <f t="shared" si="277"/>
        <v>Tuesday</v>
      </c>
      <c r="AB1621" s="99" t="str">
        <f t="shared" si="278"/>
        <v>05/14/2025 8:40 AM</v>
      </c>
      <c r="AC1621" s="100">
        <f t="shared" si="279"/>
        <v>45791.571087962962</v>
      </c>
      <c r="AD1621" s="100" t="str">
        <f t="shared" si="280"/>
        <v>Approved On Time</v>
      </c>
      <c r="AE1621" s="101">
        <f t="shared" si="281"/>
        <v>2.5</v>
      </c>
      <c r="AF1621" s="124" t="str">
        <f t="shared" si="282"/>
        <v/>
      </c>
      <c r="AG1621" s="101" t="str">
        <f t="shared" si="283"/>
        <v>785 6015H - BJR SPC Pour Armor Joint</v>
      </c>
      <c r="AH1621" s="101" t="str">
        <f t="shared" si="284"/>
        <v>240763 - Brian M. Garza</v>
      </c>
      <c r="AI1621" s="102" t="str">
        <f t="shared" si="285"/>
        <v>Juan Lopez's Crew</v>
      </c>
    </row>
    <row r="1622" spans="1:35" ht="15.75" x14ac:dyDescent="0.25">
      <c r="A1622" s="153">
        <v>603821</v>
      </c>
      <c r="B1622" s="153" t="s">
        <v>989</v>
      </c>
      <c r="C1622" s="153" t="s">
        <v>990</v>
      </c>
      <c r="D1622" s="153" t="s">
        <v>73</v>
      </c>
      <c r="E1622" s="153" t="s">
        <v>1009</v>
      </c>
      <c r="F1622" s="153" t="s">
        <v>2313</v>
      </c>
      <c r="G1622" s="153" t="s">
        <v>2314</v>
      </c>
      <c r="H1622" s="153" t="s">
        <v>558</v>
      </c>
      <c r="I1622" s="153">
        <v>2</v>
      </c>
      <c r="J1622" s="154">
        <v>45790</v>
      </c>
      <c r="K1622" s="153" t="s">
        <v>91</v>
      </c>
      <c r="L1622" s="153"/>
      <c r="M1622" s="153" t="s">
        <v>957</v>
      </c>
      <c r="N1622" s="153" t="s">
        <v>72</v>
      </c>
      <c r="O1622" s="153" t="s">
        <v>141</v>
      </c>
      <c r="P1622" s="153" t="s">
        <v>2311</v>
      </c>
      <c r="Q1622" s="153"/>
      <c r="R1622" s="153" t="s">
        <v>50</v>
      </c>
      <c r="S1622" s="153" t="s">
        <v>141</v>
      </c>
      <c r="T1622" s="153" t="s">
        <v>2341</v>
      </c>
      <c r="U1622" s="143"/>
      <c r="V1622" s="143"/>
      <c r="W1622" s="143"/>
      <c r="X1622" s="97" t="str">
        <f t="shared" si="275"/>
        <v>2023-032 - IH-345 BRIDGE REHABILITATION</v>
      </c>
      <c r="Y1622" s="97" t="str">
        <f>IFERROR(VLOOKUP($D1622,PM!$A:$H,2,FALSE),"")</f>
        <v>Eric Giebelhaus</v>
      </c>
      <c r="Z1622" s="98">
        <f t="shared" si="276"/>
        <v>45790</v>
      </c>
      <c r="AA1622" s="98" t="str">
        <f t="shared" si="277"/>
        <v>Tuesday</v>
      </c>
      <c r="AB1622" s="99" t="str">
        <f t="shared" si="278"/>
        <v>05/14/2025 8:39 AM</v>
      </c>
      <c r="AC1622" s="100">
        <f t="shared" si="279"/>
        <v>45791.571168981478</v>
      </c>
      <c r="AD1622" s="100" t="str">
        <f t="shared" si="280"/>
        <v>Approved On Time</v>
      </c>
      <c r="AE1622" s="101">
        <f t="shared" si="281"/>
        <v>2</v>
      </c>
      <c r="AF1622" s="124" t="str">
        <f t="shared" si="282"/>
        <v/>
      </c>
      <c r="AG1622" s="101" t="str">
        <f t="shared" si="283"/>
        <v>785 6015A - BJR SPC Chip Area 1.25</v>
      </c>
      <c r="AH1622" s="101" t="str">
        <f t="shared" si="284"/>
        <v>240015 - Mauro Salinas</v>
      </c>
      <c r="AI1622" s="102" t="str">
        <f t="shared" si="285"/>
        <v>Juan Lopez's Crew</v>
      </c>
    </row>
    <row r="1623" spans="1:35" ht="15.75" x14ac:dyDescent="0.25">
      <c r="A1623" s="153">
        <v>603822</v>
      </c>
      <c r="B1623" s="153" t="s">
        <v>989</v>
      </c>
      <c r="C1623" s="153" t="s">
        <v>990</v>
      </c>
      <c r="D1623" s="153" t="s">
        <v>73</v>
      </c>
      <c r="E1623" s="153" t="s">
        <v>1009</v>
      </c>
      <c r="F1623" s="153" t="s">
        <v>2309</v>
      </c>
      <c r="G1623" s="153" t="s">
        <v>2310</v>
      </c>
      <c r="H1623" s="153" t="s">
        <v>558</v>
      </c>
      <c r="I1623" s="153">
        <v>2</v>
      </c>
      <c r="J1623" s="154">
        <v>45790</v>
      </c>
      <c r="K1623" s="153" t="s">
        <v>91</v>
      </c>
      <c r="L1623" s="153"/>
      <c r="M1623" s="153" t="s">
        <v>957</v>
      </c>
      <c r="N1623" s="153" t="s">
        <v>72</v>
      </c>
      <c r="O1623" s="153" t="s">
        <v>141</v>
      </c>
      <c r="P1623" s="153" t="s">
        <v>2311</v>
      </c>
      <c r="Q1623" s="153"/>
      <c r="R1623" s="153" t="s">
        <v>50</v>
      </c>
      <c r="S1623" s="153" t="s">
        <v>141</v>
      </c>
      <c r="T1623" s="153" t="s">
        <v>2342</v>
      </c>
      <c r="U1623" s="143"/>
      <c r="V1623" s="143"/>
      <c r="W1623" s="143"/>
      <c r="X1623" s="97" t="str">
        <f t="shared" si="275"/>
        <v>2023-032 - IH-345 BRIDGE REHABILITATION</v>
      </c>
      <c r="Y1623" s="97" t="str">
        <f>IFERROR(VLOOKUP($D1623,PM!$A:$H,2,FALSE),"")</f>
        <v>Eric Giebelhaus</v>
      </c>
      <c r="Z1623" s="98">
        <f t="shared" si="276"/>
        <v>45790</v>
      </c>
      <c r="AA1623" s="98" t="str">
        <f t="shared" si="277"/>
        <v>Tuesday</v>
      </c>
      <c r="AB1623" s="99" t="str">
        <f t="shared" si="278"/>
        <v>05/14/2025 8:39 AM</v>
      </c>
      <c r="AC1623" s="100">
        <f t="shared" si="279"/>
        <v>45791.571168981478</v>
      </c>
      <c r="AD1623" s="100" t="str">
        <f t="shared" si="280"/>
        <v>Approved On Time</v>
      </c>
      <c r="AE1623" s="101">
        <f t="shared" si="281"/>
        <v>2</v>
      </c>
      <c r="AF1623" s="124" t="str">
        <f t="shared" si="282"/>
        <v/>
      </c>
      <c r="AG1623" s="101" t="str">
        <f t="shared" si="283"/>
        <v>785 6015B - BJR SPC Clean and Prep</v>
      </c>
      <c r="AH1623" s="101" t="str">
        <f t="shared" si="284"/>
        <v>240015 - Mauro Salinas</v>
      </c>
      <c r="AI1623" s="102" t="str">
        <f t="shared" si="285"/>
        <v>Juan Lopez's Crew</v>
      </c>
    </row>
    <row r="1624" spans="1:35" ht="15.75" x14ac:dyDescent="0.25">
      <c r="A1624" s="153">
        <v>603823</v>
      </c>
      <c r="B1624" s="153" t="s">
        <v>989</v>
      </c>
      <c r="C1624" s="153" t="s">
        <v>990</v>
      </c>
      <c r="D1624" s="153" t="s">
        <v>73</v>
      </c>
      <c r="E1624" s="153" t="s">
        <v>1009</v>
      </c>
      <c r="F1624" s="153" t="s">
        <v>2299</v>
      </c>
      <c r="G1624" s="153" t="s">
        <v>2300</v>
      </c>
      <c r="H1624" s="153" t="s">
        <v>558</v>
      </c>
      <c r="I1624" s="153">
        <v>2</v>
      </c>
      <c r="J1624" s="154">
        <v>45790</v>
      </c>
      <c r="K1624" s="153" t="s">
        <v>91</v>
      </c>
      <c r="L1624" s="153"/>
      <c r="M1624" s="153" t="s">
        <v>957</v>
      </c>
      <c r="N1624" s="153" t="s">
        <v>72</v>
      </c>
      <c r="O1624" s="153" t="s">
        <v>141</v>
      </c>
      <c r="P1624" s="153" t="s">
        <v>2311</v>
      </c>
      <c r="Q1624" s="153"/>
      <c r="R1624" s="153" t="s">
        <v>50</v>
      </c>
      <c r="S1624" s="153" t="s">
        <v>141</v>
      </c>
      <c r="T1624" s="153" t="s">
        <v>2343</v>
      </c>
      <c r="U1624" s="143"/>
      <c r="V1624" s="143"/>
      <c r="W1624" s="143"/>
      <c r="X1624" s="97" t="str">
        <f t="shared" si="275"/>
        <v>2023-032 - IH-345 BRIDGE REHABILITATION</v>
      </c>
      <c r="Y1624" s="97" t="str">
        <f>IFERROR(VLOOKUP($D1624,PM!$A:$H,2,FALSE),"")</f>
        <v>Eric Giebelhaus</v>
      </c>
      <c r="Z1624" s="98">
        <f t="shared" si="276"/>
        <v>45790</v>
      </c>
      <c r="AA1624" s="98" t="str">
        <f t="shared" si="277"/>
        <v>Tuesday</v>
      </c>
      <c r="AB1624" s="99" t="str">
        <f t="shared" si="278"/>
        <v>05/14/2025 8:39 AM</v>
      </c>
      <c r="AC1624" s="100">
        <f t="shared" si="279"/>
        <v>45791.571168981478</v>
      </c>
      <c r="AD1624" s="100" t="str">
        <f t="shared" si="280"/>
        <v>Approved On Time</v>
      </c>
      <c r="AE1624" s="101">
        <f t="shared" si="281"/>
        <v>2</v>
      </c>
      <c r="AF1624" s="124" t="str">
        <f t="shared" si="282"/>
        <v/>
      </c>
      <c r="AG1624" s="101" t="str">
        <f t="shared" si="283"/>
        <v>785 6015F - BJR SPC Haul off Broken concre</v>
      </c>
      <c r="AH1624" s="101" t="str">
        <f t="shared" si="284"/>
        <v>240015 - Mauro Salinas</v>
      </c>
      <c r="AI1624" s="102" t="str">
        <f t="shared" si="285"/>
        <v>Juan Lopez's Crew</v>
      </c>
    </row>
    <row r="1625" spans="1:35" ht="15.75" x14ac:dyDescent="0.25">
      <c r="A1625" s="153">
        <v>603824</v>
      </c>
      <c r="B1625" s="153" t="s">
        <v>989</v>
      </c>
      <c r="C1625" s="153" t="s">
        <v>990</v>
      </c>
      <c r="D1625" s="153" t="s">
        <v>73</v>
      </c>
      <c r="E1625" s="153" t="s">
        <v>1009</v>
      </c>
      <c r="F1625" s="153" t="s">
        <v>2303</v>
      </c>
      <c r="G1625" s="153" t="s">
        <v>2304</v>
      </c>
      <c r="H1625" s="153" t="s">
        <v>558</v>
      </c>
      <c r="I1625" s="153">
        <v>2</v>
      </c>
      <c r="J1625" s="154">
        <v>45790</v>
      </c>
      <c r="K1625" s="153" t="s">
        <v>91</v>
      </c>
      <c r="L1625" s="153"/>
      <c r="M1625" s="153" t="s">
        <v>957</v>
      </c>
      <c r="N1625" s="153" t="s">
        <v>72</v>
      </c>
      <c r="O1625" s="153" t="s">
        <v>141</v>
      </c>
      <c r="P1625" s="153" t="s">
        <v>2311</v>
      </c>
      <c r="Q1625" s="153"/>
      <c r="R1625" s="153" t="s">
        <v>50</v>
      </c>
      <c r="S1625" s="153" t="s">
        <v>141</v>
      </c>
      <c r="T1625" s="153" t="s">
        <v>2344</v>
      </c>
      <c r="U1625" s="143"/>
      <c r="V1625" s="143"/>
      <c r="W1625" s="143"/>
      <c r="X1625" s="97" t="str">
        <f t="shared" si="275"/>
        <v>2023-032 - IH-345 BRIDGE REHABILITATION</v>
      </c>
      <c r="Y1625" s="97" t="str">
        <f>IFERROR(VLOOKUP($D1625,PM!$A:$H,2,FALSE),"")</f>
        <v>Eric Giebelhaus</v>
      </c>
      <c r="Z1625" s="98">
        <f t="shared" si="276"/>
        <v>45790</v>
      </c>
      <c r="AA1625" s="98" t="str">
        <f t="shared" si="277"/>
        <v>Tuesday</v>
      </c>
      <c r="AB1625" s="99" t="str">
        <f t="shared" si="278"/>
        <v>05/14/2025 8:39 AM</v>
      </c>
      <c r="AC1625" s="100">
        <f t="shared" si="279"/>
        <v>45791.571168981478</v>
      </c>
      <c r="AD1625" s="100" t="str">
        <f t="shared" si="280"/>
        <v>Approved On Time</v>
      </c>
      <c r="AE1625" s="101">
        <f t="shared" si="281"/>
        <v>2</v>
      </c>
      <c r="AF1625" s="124" t="str">
        <f t="shared" si="282"/>
        <v/>
      </c>
      <c r="AG1625" s="101" t="str">
        <f t="shared" si="283"/>
        <v>429 6004A - PT DECK REP Chip Clean Areas 4</v>
      </c>
      <c r="AH1625" s="101" t="str">
        <f t="shared" si="284"/>
        <v>240015 - Mauro Salinas</v>
      </c>
      <c r="AI1625" s="102" t="str">
        <f t="shared" si="285"/>
        <v>Juan Lopez's Crew</v>
      </c>
    </row>
    <row r="1626" spans="1:35" ht="15.75" x14ac:dyDescent="0.25">
      <c r="A1626" s="153">
        <v>603825</v>
      </c>
      <c r="B1626" s="153" t="s">
        <v>989</v>
      </c>
      <c r="C1626" s="153" t="s">
        <v>990</v>
      </c>
      <c r="D1626" s="153" t="s">
        <v>73</v>
      </c>
      <c r="E1626" s="153" t="s">
        <v>1009</v>
      </c>
      <c r="F1626" s="153" t="s">
        <v>2306</v>
      </c>
      <c r="G1626" s="153" t="s">
        <v>2307</v>
      </c>
      <c r="H1626" s="153" t="s">
        <v>558</v>
      </c>
      <c r="I1626" s="153">
        <v>2.5</v>
      </c>
      <c r="J1626" s="154">
        <v>45790</v>
      </c>
      <c r="K1626" s="153" t="s">
        <v>91</v>
      </c>
      <c r="L1626" s="153"/>
      <c r="M1626" s="153" t="s">
        <v>957</v>
      </c>
      <c r="N1626" s="153" t="s">
        <v>72</v>
      </c>
      <c r="O1626" s="153" t="s">
        <v>141</v>
      </c>
      <c r="P1626" s="153" t="s">
        <v>2311</v>
      </c>
      <c r="Q1626" s="153"/>
      <c r="R1626" s="153" t="s">
        <v>50</v>
      </c>
      <c r="S1626" s="153" t="s">
        <v>141</v>
      </c>
      <c r="T1626" s="153" t="s">
        <v>2345</v>
      </c>
      <c r="U1626" s="143"/>
      <c r="V1626" s="143"/>
      <c r="W1626" s="143"/>
      <c r="X1626" s="97" t="str">
        <f t="shared" si="275"/>
        <v>2023-032 - IH-345 BRIDGE REHABILITATION</v>
      </c>
      <c r="Y1626" s="97" t="str">
        <f>IFERROR(VLOOKUP($D1626,PM!$A:$H,2,FALSE),"")</f>
        <v>Eric Giebelhaus</v>
      </c>
      <c r="Z1626" s="98">
        <f t="shared" si="276"/>
        <v>45790</v>
      </c>
      <c r="AA1626" s="98" t="str">
        <f t="shared" si="277"/>
        <v>Tuesday</v>
      </c>
      <c r="AB1626" s="99" t="str">
        <f t="shared" si="278"/>
        <v>05/14/2025 8:39 AM</v>
      </c>
      <c r="AC1626" s="100">
        <f t="shared" si="279"/>
        <v>45791.571168981478</v>
      </c>
      <c r="AD1626" s="100" t="str">
        <f t="shared" si="280"/>
        <v>Approved On Time</v>
      </c>
      <c r="AE1626" s="101">
        <f t="shared" si="281"/>
        <v>2.5</v>
      </c>
      <c r="AF1626" s="124" t="str">
        <f t="shared" si="282"/>
        <v/>
      </c>
      <c r="AG1626" s="101" t="str">
        <f t="shared" si="283"/>
        <v>785 6015H - BJR SPC Pour Armor Joint</v>
      </c>
      <c r="AH1626" s="101" t="str">
        <f t="shared" si="284"/>
        <v>240015 - Mauro Salinas</v>
      </c>
      <c r="AI1626" s="102" t="str">
        <f t="shared" si="285"/>
        <v>Juan Lopez's Crew</v>
      </c>
    </row>
    <row r="1627" spans="1:35" ht="15.75" x14ac:dyDescent="0.25">
      <c r="A1627" s="153">
        <v>603826</v>
      </c>
      <c r="B1627" s="153" t="s">
        <v>1132</v>
      </c>
      <c r="C1627" s="153" t="s">
        <v>1133</v>
      </c>
      <c r="D1627" s="153" t="s">
        <v>73</v>
      </c>
      <c r="E1627" s="153" t="s">
        <v>1009</v>
      </c>
      <c r="F1627" s="153" t="s">
        <v>2313</v>
      </c>
      <c r="G1627" s="153" t="s">
        <v>2314</v>
      </c>
      <c r="H1627" s="153" t="s">
        <v>558</v>
      </c>
      <c r="I1627" s="153">
        <v>2</v>
      </c>
      <c r="J1627" s="154">
        <v>45790</v>
      </c>
      <c r="K1627" s="153" t="s">
        <v>91</v>
      </c>
      <c r="L1627" s="153"/>
      <c r="M1627" s="153" t="s">
        <v>957</v>
      </c>
      <c r="N1627" s="153" t="s">
        <v>72</v>
      </c>
      <c r="O1627" s="153" t="s">
        <v>141</v>
      </c>
      <c r="P1627" s="153" t="s">
        <v>2311</v>
      </c>
      <c r="Q1627" s="153"/>
      <c r="R1627" s="153" t="s">
        <v>50</v>
      </c>
      <c r="S1627" s="153" t="s">
        <v>141</v>
      </c>
      <c r="T1627" s="153" t="s">
        <v>2350</v>
      </c>
      <c r="U1627" s="143"/>
      <c r="V1627" s="143"/>
      <c r="W1627" s="143"/>
      <c r="X1627" s="97" t="str">
        <f t="shared" si="275"/>
        <v>2023-032 - IH-345 BRIDGE REHABILITATION</v>
      </c>
      <c r="Y1627" s="97" t="str">
        <f>IFERROR(VLOOKUP($D1627,PM!$A:$H,2,FALSE),"")</f>
        <v>Eric Giebelhaus</v>
      </c>
      <c r="Z1627" s="98">
        <f t="shared" si="276"/>
        <v>45790</v>
      </c>
      <c r="AA1627" s="98" t="str">
        <f t="shared" si="277"/>
        <v>Tuesday</v>
      </c>
      <c r="AB1627" s="99" t="str">
        <f t="shared" si="278"/>
        <v>05/14/2025 8:39 AM</v>
      </c>
      <c r="AC1627" s="100">
        <f t="shared" si="279"/>
        <v>45791.571192129632</v>
      </c>
      <c r="AD1627" s="100" t="str">
        <f t="shared" si="280"/>
        <v>Approved On Time</v>
      </c>
      <c r="AE1627" s="101">
        <f t="shared" si="281"/>
        <v>2</v>
      </c>
      <c r="AF1627" s="124" t="str">
        <f t="shared" si="282"/>
        <v/>
      </c>
      <c r="AG1627" s="101" t="str">
        <f t="shared" si="283"/>
        <v>785 6015A - BJR SPC Chip Area 1.25</v>
      </c>
      <c r="AH1627" s="101" t="str">
        <f t="shared" si="284"/>
        <v>240811 - Kevin Quinones</v>
      </c>
      <c r="AI1627" s="102" t="str">
        <f t="shared" si="285"/>
        <v>Juan Lopez's Crew</v>
      </c>
    </row>
    <row r="1628" spans="1:35" ht="15.75" x14ac:dyDescent="0.25">
      <c r="A1628" s="153">
        <v>603838</v>
      </c>
      <c r="B1628" s="153" t="s">
        <v>1132</v>
      </c>
      <c r="C1628" s="153" t="s">
        <v>1133</v>
      </c>
      <c r="D1628" s="153" t="s">
        <v>73</v>
      </c>
      <c r="E1628" s="153" t="s">
        <v>1009</v>
      </c>
      <c r="F1628" s="153" t="s">
        <v>2309</v>
      </c>
      <c r="G1628" s="153" t="s">
        <v>2310</v>
      </c>
      <c r="H1628" s="153" t="s">
        <v>558</v>
      </c>
      <c r="I1628" s="153">
        <v>2</v>
      </c>
      <c r="J1628" s="154">
        <v>45790</v>
      </c>
      <c r="K1628" s="153" t="s">
        <v>91</v>
      </c>
      <c r="L1628" s="153"/>
      <c r="M1628" s="153" t="s">
        <v>957</v>
      </c>
      <c r="N1628" s="153" t="s">
        <v>72</v>
      </c>
      <c r="O1628" s="153" t="s">
        <v>141</v>
      </c>
      <c r="P1628" s="153" t="s">
        <v>2311</v>
      </c>
      <c r="Q1628" s="153"/>
      <c r="R1628" s="153" t="s">
        <v>50</v>
      </c>
      <c r="S1628" s="153" t="s">
        <v>141</v>
      </c>
      <c r="T1628" s="153" t="s">
        <v>2346</v>
      </c>
      <c r="U1628" s="144"/>
      <c r="V1628" s="144"/>
      <c r="W1628" s="144"/>
      <c r="X1628" s="97" t="str">
        <f t="shared" si="275"/>
        <v>2023-032 - IH-345 BRIDGE REHABILITATION</v>
      </c>
      <c r="Y1628" s="97" t="str">
        <f>IFERROR(VLOOKUP($D1628,PM!$A:$H,2,FALSE),"")</f>
        <v>Eric Giebelhaus</v>
      </c>
      <c r="Z1628" s="98">
        <f t="shared" si="276"/>
        <v>45790</v>
      </c>
      <c r="AA1628" s="98" t="str">
        <f t="shared" si="277"/>
        <v>Tuesday</v>
      </c>
      <c r="AB1628" s="99" t="str">
        <f t="shared" si="278"/>
        <v>05/14/2025 8:39 AM</v>
      </c>
      <c r="AC1628" s="100">
        <f t="shared" si="279"/>
        <v>45791.571192129632</v>
      </c>
      <c r="AD1628" s="100" t="str">
        <f t="shared" si="280"/>
        <v>Approved On Time</v>
      </c>
      <c r="AE1628" s="101">
        <f t="shared" si="281"/>
        <v>2</v>
      </c>
      <c r="AF1628" s="124" t="str">
        <f t="shared" si="282"/>
        <v/>
      </c>
      <c r="AG1628" s="101" t="str">
        <f t="shared" si="283"/>
        <v>785 6015B - BJR SPC Clean and Prep</v>
      </c>
      <c r="AH1628" s="101" t="str">
        <f t="shared" si="284"/>
        <v>240811 - Kevin Quinones</v>
      </c>
      <c r="AI1628" s="102" t="str">
        <f t="shared" si="285"/>
        <v>Juan Lopez's Crew</v>
      </c>
    </row>
    <row r="1629" spans="1:35" ht="15.75" x14ac:dyDescent="0.25">
      <c r="A1629" s="153">
        <v>603839</v>
      </c>
      <c r="B1629" s="153" t="s">
        <v>1132</v>
      </c>
      <c r="C1629" s="153" t="s">
        <v>1133</v>
      </c>
      <c r="D1629" s="153" t="s">
        <v>73</v>
      </c>
      <c r="E1629" s="153" t="s">
        <v>1009</v>
      </c>
      <c r="F1629" s="153" t="s">
        <v>2299</v>
      </c>
      <c r="G1629" s="153" t="s">
        <v>2300</v>
      </c>
      <c r="H1629" s="153" t="s">
        <v>558</v>
      </c>
      <c r="I1629" s="153">
        <v>2</v>
      </c>
      <c r="J1629" s="154">
        <v>45790</v>
      </c>
      <c r="K1629" s="153" t="s">
        <v>91</v>
      </c>
      <c r="L1629" s="153"/>
      <c r="M1629" s="153" t="s">
        <v>957</v>
      </c>
      <c r="N1629" s="153" t="s">
        <v>72</v>
      </c>
      <c r="O1629" s="153" t="s">
        <v>141</v>
      </c>
      <c r="P1629" s="153" t="s">
        <v>2311</v>
      </c>
      <c r="Q1629" s="153"/>
      <c r="R1629" s="153" t="s">
        <v>50</v>
      </c>
      <c r="S1629" s="153" t="s">
        <v>141</v>
      </c>
      <c r="T1629" s="153" t="s">
        <v>2347</v>
      </c>
      <c r="U1629" s="144"/>
      <c r="V1629" s="144"/>
      <c r="W1629" s="144"/>
      <c r="X1629" s="97" t="str">
        <f t="shared" si="275"/>
        <v>2023-032 - IH-345 BRIDGE REHABILITATION</v>
      </c>
      <c r="Y1629" s="97" t="str">
        <f>IFERROR(VLOOKUP($D1629,PM!$A:$H,2,FALSE),"")</f>
        <v>Eric Giebelhaus</v>
      </c>
      <c r="Z1629" s="98">
        <f t="shared" si="276"/>
        <v>45790</v>
      </c>
      <c r="AA1629" s="98" t="str">
        <f t="shared" si="277"/>
        <v>Tuesday</v>
      </c>
      <c r="AB1629" s="99" t="str">
        <f t="shared" si="278"/>
        <v>05/14/2025 8:39 AM</v>
      </c>
      <c r="AC1629" s="100">
        <f t="shared" si="279"/>
        <v>45791.571192129632</v>
      </c>
      <c r="AD1629" s="100" t="str">
        <f t="shared" si="280"/>
        <v>Approved On Time</v>
      </c>
      <c r="AE1629" s="101">
        <f t="shared" si="281"/>
        <v>2</v>
      </c>
      <c r="AF1629" s="124" t="str">
        <f t="shared" si="282"/>
        <v/>
      </c>
      <c r="AG1629" s="101" t="str">
        <f t="shared" si="283"/>
        <v>785 6015F - BJR SPC Haul off Broken concre</v>
      </c>
      <c r="AH1629" s="101" t="str">
        <f t="shared" si="284"/>
        <v>240811 - Kevin Quinones</v>
      </c>
      <c r="AI1629" s="102" t="str">
        <f t="shared" si="285"/>
        <v>Juan Lopez's Crew</v>
      </c>
    </row>
    <row r="1630" spans="1:35" ht="15.75" x14ac:dyDescent="0.25">
      <c r="A1630" s="153">
        <v>603840</v>
      </c>
      <c r="B1630" s="153" t="s">
        <v>1132</v>
      </c>
      <c r="C1630" s="153" t="s">
        <v>1133</v>
      </c>
      <c r="D1630" s="153" t="s">
        <v>73</v>
      </c>
      <c r="E1630" s="153" t="s">
        <v>1009</v>
      </c>
      <c r="F1630" s="153" t="s">
        <v>2303</v>
      </c>
      <c r="G1630" s="153" t="s">
        <v>2304</v>
      </c>
      <c r="H1630" s="153" t="s">
        <v>558</v>
      </c>
      <c r="I1630" s="153">
        <v>2</v>
      </c>
      <c r="J1630" s="154">
        <v>45790</v>
      </c>
      <c r="K1630" s="153" t="s">
        <v>91</v>
      </c>
      <c r="L1630" s="153"/>
      <c r="M1630" s="153" t="s">
        <v>957</v>
      </c>
      <c r="N1630" s="153" t="s">
        <v>72</v>
      </c>
      <c r="O1630" s="153" t="s">
        <v>141</v>
      </c>
      <c r="P1630" s="153" t="s">
        <v>2301</v>
      </c>
      <c r="Q1630" s="153"/>
      <c r="R1630" s="153" t="s">
        <v>50</v>
      </c>
      <c r="S1630" s="153" t="s">
        <v>141</v>
      </c>
      <c r="T1630" s="153" t="s">
        <v>2348</v>
      </c>
      <c r="U1630" s="144"/>
      <c r="V1630" s="144"/>
      <c r="W1630" s="144"/>
      <c r="X1630" s="97" t="str">
        <f t="shared" si="275"/>
        <v>2023-032 - IH-345 BRIDGE REHABILITATION</v>
      </c>
      <c r="Y1630" s="97" t="str">
        <f>IFERROR(VLOOKUP($D1630,PM!$A:$H,2,FALSE),"")</f>
        <v>Eric Giebelhaus</v>
      </c>
      <c r="Z1630" s="98">
        <f t="shared" si="276"/>
        <v>45790</v>
      </c>
      <c r="AA1630" s="98" t="str">
        <f t="shared" si="277"/>
        <v>Tuesday</v>
      </c>
      <c r="AB1630" s="99" t="str">
        <f t="shared" si="278"/>
        <v>05/14/2025 8:40 AM</v>
      </c>
      <c r="AC1630" s="100">
        <f t="shared" si="279"/>
        <v>45791.571192129632</v>
      </c>
      <c r="AD1630" s="100" t="str">
        <f t="shared" si="280"/>
        <v>Approved On Time</v>
      </c>
      <c r="AE1630" s="101">
        <f t="shared" si="281"/>
        <v>2</v>
      </c>
      <c r="AF1630" s="124" t="str">
        <f t="shared" si="282"/>
        <v/>
      </c>
      <c r="AG1630" s="101" t="str">
        <f t="shared" si="283"/>
        <v>429 6004A - PT DECK REP Chip Clean Areas 4</v>
      </c>
      <c r="AH1630" s="101" t="str">
        <f t="shared" si="284"/>
        <v>240811 - Kevin Quinones</v>
      </c>
      <c r="AI1630" s="102" t="str">
        <f t="shared" si="285"/>
        <v>Juan Lopez's Crew</v>
      </c>
    </row>
    <row r="1631" spans="1:35" ht="15.75" x14ac:dyDescent="0.25">
      <c r="A1631" s="153">
        <v>603841</v>
      </c>
      <c r="B1631" s="153" t="s">
        <v>1132</v>
      </c>
      <c r="C1631" s="153" t="s">
        <v>1133</v>
      </c>
      <c r="D1631" s="153" t="s">
        <v>73</v>
      </c>
      <c r="E1631" s="153" t="s">
        <v>1009</v>
      </c>
      <c r="F1631" s="153" t="s">
        <v>2306</v>
      </c>
      <c r="G1631" s="153" t="s">
        <v>2307</v>
      </c>
      <c r="H1631" s="153" t="s">
        <v>558</v>
      </c>
      <c r="I1631" s="153">
        <v>2.5</v>
      </c>
      <c r="J1631" s="154">
        <v>45790</v>
      </c>
      <c r="K1631" s="153" t="s">
        <v>91</v>
      </c>
      <c r="L1631" s="153"/>
      <c r="M1631" s="153" t="s">
        <v>957</v>
      </c>
      <c r="N1631" s="153" t="s">
        <v>72</v>
      </c>
      <c r="O1631" s="153" t="s">
        <v>141</v>
      </c>
      <c r="P1631" s="153" t="s">
        <v>2301</v>
      </c>
      <c r="Q1631" s="153"/>
      <c r="R1631" s="153" t="s">
        <v>50</v>
      </c>
      <c r="S1631" s="153" t="s">
        <v>141</v>
      </c>
      <c r="T1631" s="153" t="s">
        <v>2349</v>
      </c>
      <c r="U1631" s="144"/>
      <c r="V1631" s="144"/>
      <c r="W1631" s="144"/>
      <c r="X1631" s="97" t="str">
        <f t="shared" si="275"/>
        <v>2023-032 - IH-345 BRIDGE REHABILITATION</v>
      </c>
      <c r="Y1631" s="97" t="str">
        <f>IFERROR(VLOOKUP($D1631,PM!$A:$H,2,FALSE),"")</f>
        <v>Eric Giebelhaus</v>
      </c>
      <c r="Z1631" s="98">
        <f t="shared" si="276"/>
        <v>45790</v>
      </c>
      <c r="AA1631" s="98" t="str">
        <f t="shared" si="277"/>
        <v>Tuesday</v>
      </c>
      <c r="AB1631" s="99" t="str">
        <f t="shared" si="278"/>
        <v>05/14/2025 8:40 AM</v>
      </c>
      <c r="AC1631" s="100">
        <f t="shared" si="279"/>
        <v>45791.571192129632</v>
      </c>
      <c r="AD1631" s="100" t="str">
        <f t="shared" si="280"/>
        <v>Approved On Time</v>
      </c>
      <c r="AE1631" s="101">
        <f t="shared" si="281"/>
        <v>2.5</v>
      </c>
      <c r="AF1631" s="124" t="str">
        <f t="shared" si="282"/>
        <v/>
      </c>
      <c r="AG1631" s="101" t="str">
        <f t="shared" si="283"/>
        <v>785 6015H - BJR SPC Pour Armor Joint</v>
      </c>
      <c r="AH1631" s="101" t="str">
        <f t="shared" si="284"/>
        <v>240811 - Kevin Quinones</v>
      </c>
      <c r="AI1631" s="102" t="str">
        <f t="shared" si="285"/>
        <v>Juan Lopez's Crew</v>
      </c>
    </row>
    <row r="1632" spans="1:35" ht="15.75" x14ac:dyDescent="0.25">
      <c r="A1632" s="153">
        <v>603942</v>
      </c>
      <c r="B1632" s="153" t="s">
        <v>2049</v>
      </c>
      <c r="C1632" s="153" t="s">
        <v>2050</v>
      </c>
      <c r="D1632" s="153" t="s">
        <v>73</v>
      </c>
      <c r="E1632" s="153" t="s">
        <v>1009</v>
      </c>
      <c r="F1632" s="153" t="s">
        <v>2035</v>
      </c>
      <c r="G1632" s="153" t="s">
        <v>2036</v>
      </c>
      <c r="H1632" s="153" t="s">
        <v>558</v>
      </c>
      <c r="I1632" s="153">
        <v>2</v>
      </c>
      <c r="J1632" s="154">
        <v>45790</v>
      </c>
      <c r="K1632" s="153" t="s">
        <v>91</v>
      </c>
      <c r="L1632" s="153"/>
      <c r="M1632" s="153" t="s">
        <v>2037</v>
      </c>
      <c r="N1632" s="153" t="s">
        <v>49</v>
      </c>
      <c r="O1632" s="153" t="s">
        <v>2034</v>
      </c>
      <c r="P1632" s="153" t="s">
        <v>2661</v>
      </c>
      <c r="Q1632" s="153"/>
      <c r="R1632" s="153" t="s">
        <v>50</v>
      </c>
      <c r="S1632" s="153" t="s">
        <v>141</v>
      </c>
      <c r="T1632" s="153" t="s">
        <v>2710</v>
      </c>
      <c r="U1632" s="144"/>
      <c r="V1632" s="144"/>
      <c r="W1632" s="144"/>
      <c r="X1632" s="97" t="str">
        <f t="shared" si="275"/>
        <v>2023-032 - IH-345 BRIDGE REHABILITATION</v>
      </c>
      <c r="Y1632" s="97" t="str">
        <f>IFERROR(VLOOKUP($D1632,PM!$A:$H,2,FALSE),"")</f>
        <v>Eric Giebelhaus</v>
      </c>
      <c r="Z1632" s="98">
        <f t="shared" si="276"/>
        <v>45790</v>
      </c>
      <c r="AA1632" s="98" t="str">
        <f t="shared" si="277"/>
        <v>Tuesday</v>
      </c>
      <c r="AB1632" s="99" t="str">
        <f t="shared" si="278"/>
        <v>05/14/2025 1:37 PM</v>
      </c>
      <c r="AC1632" s="100">
        <f t="shared" si="279"/>
        <v>45792.484479166669</v>
      </c>
      <c r="AD1632" s="100" t="str">
        <f t="shared" si="280"/>
        <v>Approved On Time</v>
      </c>
      <c r="AE1632" s="101">
        <f t="shared" si="281"/>
        <v>2</v>
      </c>
      <c r="AF1632" s="124" t="str">
        <f t="shared" si="282"/>
        <v/>
      </c>
      <c r="AG1632" s="101" t="str">
        <f t="shared" si="283"/>
        <v>4106 6001C - PPO Conc Overlay Setup Machine</v>
      </c>
      <c r="AH1632" s="101" t="str">
        <f t="shared" si="284"/>
        <v>240297 - Isaac Caamal</v>
      </c>
      <c r="AI1632" s="102" t="str">
        <f t="shared" si="285"/>
        <v>Salvador Aguillon Crew</v>
      </c>
    </row>
    <row r="1633" spans="1:35" ht="15.75" x14ac:dyDescent="0.25">
      <c r="A1633" s="153">
        <v>603943</v>
      </c>
      <c r="B1633" s="153" t="s">
        <v>2049</v>
      </c>
      <c r="C1633" s="153" t="s">
        <v>2050</v>
      </c>
      <c r="D1633" s="153" t="s">
        <v>73</v>
      </c>
      <c r="E1633" s="153" t="s">
        <v>1009</v>
      </c>
      <c r="F1633" s="153" t="s">
        <v>1186</v>
      </c>
      <c r="G1633" s="153" t="s">
        <v>1193</v>
      </c>
      <c r="H1633" s="153" t="s">
        <v>558</v>
      </c>
      <c r="I1633" s="153">
        <v>2</v>
      </c>
      <c r="J1633" s="154">
        <v>45790</v>
      </c>
      <c r="K1633" s="153" t="s">
        <v>91</v>
      </c>
      <c r="L1633" s="153"/>
      <c r="M1633" s="153" t="s">
        <v>2037</v>
      </c>
      <c r="N1633" s="153" t="s">
        <v>49</v>
      </c>
      <c r="O1633" s="153" t="s">
        <v>2034</v>
      </c>
      <c r="P1633" s="153" t="s">
        <v>2661</v>
      </c>
      <c r="Q1633" s="153"/>
      <c r="R1633" s="153" t="s">
        <v>50</v>
      </c>
      <c r="S1633" s="153" t="s">
        <v>141</v>
      </c>
      <c r="T1633" s="153" t="s">
        <v>2711</v>
      </c>
      <c r="U1633" s="144"/>
      <c r="V1633" s="144"/>
      <c r="W1633" s="144"/>
      <c r="X1633" s="97" t="str">
        <f t="shared" si="275"/>
        <v>2023-032 - IH-345 BRIDGE REHABILITATION</v>
      </c>
      <c r="Y1633" s="97" t="str">
        <f>IFERROR(VLOOKUP($D1633,PM!$A:$H,2,FALSE),"")</f>
        <v>Eric Giebelhaus</v>
      </c>
      <c r="Z1633" s="98">
        <f t="shared" si="276"/>
        <v>45790</v>
      </c>
      <c r="AA1633" s="98" t="str">
        <f t="shared" si="277"/>
        <v>Tuesday</v>
      </c>
      <c r="AB1633" s="99" t="str">
        <f t="shared" si="278"/>
        <v>05/14/2025 1:37 PM</v>
      </c>
      <c r="AC1633" s="100">
        <f t="shared" si="279"/>
        <v>45792.484479166669</v>
      </c>
      <c r="AD1633" s="100" t="str">
        <f t="shared" si="280"/>
        <v>Approved On Time</v>
      </c>
      <c r="AE1633" s="101">
        <f t="shared" si="281"/>
        <v>2</v>
      </c>
      <c r="AF1633" s="124" t="str">
        <f t="shared" si="282"/>
        <v/>
      </c>
      <c r="AG1633" s="101" t="str">
        <f t="shared" si="283"/>
        <v>4106 6001D - PPO Conc Overlay Prep for Over</v>
      </c>
      <c r="AH1633" s="101" t="str">
        <f t="shared" si="284"/>
        <v>240297 - Isaac Caamal</v>
      </c>
      <c r="AI1633" s="102" t="str">
        <f t="shared" si="285"/>
        <v>Salvador Aguillon Crew</v>
      </c>
    </row>
    <row r="1634" spans="1:35" ht="15.75" x14ac:dyDescent="0.25">
      <c r="A1634" s="153">
        <v>603944</v>
      </c>
      <c r="B1634" s="153" t="s">
        <v>2049</v>
      </c>
      <c r="C1634" s="153" t="s">
        <v>2050</v>
      </c>
      <c r="D1634" s="153" t="s">
        <v>73</v>
      </c>
      <c r="E1634" s="153" t="s">
        <v>1009</v>
      </c>
      <c r="F1634" s="153" t="s">
        <v>1187</v>
      </c>
      <c r="G1634" s="153" t="s">
        <v>1631</v>
      </c>
      <c r="H1634" s="153" t="s">
        <v>558</v>
      </c>
      <c r="I1634" s="153">
        <v>8</v>
      </c>
      <c r="J1634" s="154">
        <v>45790</v>
      </c>
      <c r="K1634" s="153" t="s">
        <v>91</v>
      </c>
      <c r="L1634" s="153"/>
      <c r="M1634" s="153" t="s">
        <v>2037</v>
      </c>
      <c r="N1634" s="153" t="s">
        <v>49</v>
      </c>
      <c r="O1634" s="153" t="s">
        <v>2034</v>
      </c>
      <c r="P1634" s="153" t="s">
        <v>2661</v>
      </c>
      <c r="Q1634" s="153"/>
      <c r="R1634" s="153" t="s">
        <v>50</v>
      </c>
      <c r="S1634" s="153" t="s">
        <v>141</v>
      </c>
      <c r="T1634" s="153" t="s">
        <v>2712</v>
      </c>
      <c r="U1634" s="144"/>
      <c r="V1634" s="144"/>
      <c r="W1634" s="144"/>
      <c r="X1634" s="97" t="str">
        <f t="shared" si="275"/>
        <v>2023-032 - IH-345 BRIDGE REHABILITATION</v>
      </c>
      <c r="Y1634" s="97" t="str">
        <f>IFERROR(VLOOKUP($D1634,PM!$A:$H,2,FALSE),"")</f>
        <v>Eric Giebelhaus</v>
      </c>
      <c r="Z1634" s="98">
        <f t="shared" si="276"/>
        <v>45790</v>
      </c>
      <c r="AA1634" s="98" t="str">
        <f t="shared" si="277"/>
        <v>Tuesday</v>
      </c>
      <c r="AB1634" s="99" t="str">
        <f t="shared" si="278"/>
        <v>05/14/2025 1:37 PM</v>
      </c>
      <c r="AC1634" s="100">
        <f t="shared" si="279"/>
        <v>45792.484479166669</v>
      </c>
      <c r="AD1634" s="100" t="str">
        <f t="shared" si="280"/>
        <v>Approved On Time</v>
      </c>
      <c r="AE1634" s="101">
        <f t="shared" si="281"/>
        <v>8</v>
      </c>
      <c r="AF1634" s="124" t="str">
        <f t="shared" si="282"/>
        <v/>
      </c>
      <c r="AG1634" s="101" t="str">
        <f t="shared" si="283"/>
        <v>4106 6001G - PPO Conc Overlay Pour</v>
      </c>
      <c r="AH1634" s="101" t="str">
        <f t="shared" si="284"/>
        <v>240297 - Isaac Caamal</v>
      </c>
      <c r="AI1634" s="102" t="str">
        <f t="shared" si="285"/>
        <v>Salvador Aguillon Crew</v>
      </c>
    </row>
    <row r="1635" spans="1:35" ht="15.75" x14ac:dyDescent="0.25">
      <c r="A1635" s="153">
        <v>603487</v>
      </c>
      <c r="B1635" s="153" t="s">
        <v>2049</v>
      </c>
      <c r="C1635" s="153" t="s">
        <v>2050</v>
      </c>
      <c r="D1635" s="153" t="s">
        <v>73</v>
      </c>
      <c r="E1635" s="153" t="s">
        <v>1009</v>
      </c>
      <c r="F1635" s="153" t="s">
        <v>2035</v>
      </c>
      <c r="G1635" s="153" t="s">
        <v>2036</v>
      </c>
      <c r="H1635" s="153" t="s">
        <v>558</v>
      </c>
      <c r="I1635" s="153">
        <v>2</v>
      </c>
      <c r="J1635" s="154">
        <v>45789</v>
      </c>
      <c r="K1635" s="153" t="s">
        <v>91</v>
      </c>
      <c r="L1635" s="153"/>
      <c r="M1635" s="153" t="s">
        <v>2037</v>
      </c>
      <c r="N1635" s="153" t="s">
        <v>49</v>
      </c>
      <c r="O1635" s="153" t="s">
        <v>2034</v>
      </c>
      <c r="P1635" s="153" t="s">
        <v>2039</v>
      </c>
      <c r="Q1635" s="153"/>
      <c r="R1635" s="153" t="s">
        <v>50</v>
      </c>
      <c r="S1635" s="153" t="s">
        <v>141</v>
      </c>
      <c r="T1635" s="153" t="s">
        <v>2367</v>
      </c>
      <c r="U1635" s="144"/>
      <c r="V1635" s="144"/>
      <c r="W1635" s="144"/>
      <c r="X1635" s="97" t="str">
        <f t="shared" si="275"/>
        <v>2023-032 - IH-345 BRIDGE REHABILITATION</v>
      </c>
      <c r="Y1635" s="97" t="str">
        <f>IFERROR(VLOOKUP($D1635,PM!$A:$H,2,FALSE),"")</f>
        <v>Eric Giebelhaus</v>
      </c>
      <c r="Z1635" s="98">
        <f t="shared" si="276"/>
        <v>45789</v>
      </c>
      <c r="AA1635" s="98" t="str">
        <f t="shared" si="277"/>
        <v>Monday</v>
      </c>
      <c r="AB1635" s="99" t="str">
        <f t="shared" si="278"/>
        <v>05/13/2025 2:14 PM</v>
      </c>
      <c r="AC1635" s="100">
        <f t="shared" si="279"/>
        <v>45791.523298611108</v>
      </c>
      <c r="AD1635" s="100" t="str">
        <f t="shared" si="280"/>
        <v>Approved On Time</v>
      </c>
      <c r="AE1635" s="101">
        <f t="shared" si="281"/>
        <v>2</v>
      </c>
      <c r="AF1635" s="124" t="str">
        <f t="shared" si="282"/>
        <v/>
      </c>
      <c r="AG1635" s="101" t="str">
        <f t="shared" si="283"/>
        <v>4106 6001C - PPO Conc Overlay Setup Machine</v>
      </c>
      <c r="AH1635" s="101" t="str">
        <f t="shared" si="284"/>
        <v>240297 - Isaac Caamal</v>
      </c>
      <c r="AI1635" s="102" t="str">
        <f t="shared" si="285"/>
        <v>Salvador Aguillon Crew</v>
      </c>
    </row>
    <row r="1636" spans="1:35" ht="15.75" x14ac:dyDescent="0.25">
      <c r="A1636" s="153">
        <v>603488</v>
      </c>
      <c r="B1636" s="153" t="s">
        <v>2049</v>
      </c>
      <c r="C1636" s="153" t="s">
        <v>2050</v>
      </c>
      <c r="D1636" s="153" t="s">
        <v>73</v>
      </c>
      <c r="E1636" s="153" t="s">
        <v>1009</v>
      </c>
      <c r="F1636" s="153" t="s">
        <v>1186</v>
      </c>
      <c r="G1636" s="153" t="s">
        <v>1193</v>
      </c>
      <c r="H1636" s="153" t="s">
        <v>558</v>
      </c>
      <c r="I1636" s="153">
        <v>4</v>
      </c>
      <c r="J1636" s="154">
        <v>45789</v>
      </c>
      <c r="K1636" s="153" t="s">
        <v>91</v>
      </c>
      <c r="L1636" s="153"/>
      <c r="M1636" s="153" t="s">
        <v>2037</v>
      </c>
      <c r="N1636" s="153" t="s">
        <v>49</v>
      </c>
      <c r="O1636" s="153" t="s">
        <v>2034</v>
      </c>
      <c r="P1636" s="153" t="s">
        <v>2039</v>
      </c>
      <c r="Q1636" s="153"/>
      <c r="R1636" s="153" t="s">
        <v>50</v>
      </c>
      <c r="S1636" s="153" t="s">
        <v>141</v>
      </c>
      <c r="T1636" s="153" t="s">
        <v>2368</v>
      </c>
      <c r="U1636" s="144"/>
      <c r="V1636" s="144"/>
      <c r="W1636" s="144"/>
      <c r="X1636" s="97" t="str">
        <f t="shared" si="275"/>
        <v>2023-032 - IH-345 BRIDGE REHABILITATION</v>
      </c>
      <c r="Y1636" s="97" t="str">
        <f>IFERROR(VLOOKUP($D1636,PM!$A:$H,2,FALSE),"")</f>
        <v>Eric Giebelhaus</v>
      </c>
      <c r="Z1636" s="98">
        <f t="shared" si="276"/>
        <v>45789</v>
      </c>
      <c r="AA1636" s="98" t="str">
        <f t="shared" si="277"/>
        <v>Monday</v>
      </c>
      <c r="AB1636" s="99" t="str">
        <f t="shared" si="278"/>
        <v>05/13/2025 2:14 PM</v>
      </c>
      <c r="AC1636" s="100">
        <f t="shared" si="279"/>
        <v>45791.523298611108</v>
      </c>
      <c r="AD1636" s="100" t="str">
        <f t="shared" si="280"/>
        <v>Approved On Time</v>
      </c>
      <c r="AE1636" s="101">
        <f t="shared" si="281"/>
        <v>4</v>
      </c>
      <c r="AF1636" s="124" t="str">
        <f t="shared" si="282"/>
        <v/>
      </c>
      <c r="AG1636" s="101" t="str">
        <f t="shared" si="283"/>
        <v>4106 6001D - PPO Conc Overlay Prep for Over</v>
      </c>
      <c r="AH1636" s="101" t="str">
        <f t="shared" si="284"/>
        <v>240297 - Isaac Caamal</v>
      </c>
      <c r="AI1636" s="102" t="str">
        <f t="shared" si="285"/>
        <v>Salvador Aguillon Crew</v>
      </c>
    </row>
    <row r="1637" spans="1:35" ht="15.75" x14ac:dyDescent="0.25">
      <c r="A1637" s="153">
        <v>603489</v>
      </c>
      <c r="B1637" s="153" t="s">
        <v>2049</v>
      </c>
      <c r="C1637" s="153" t="s">
        <v>2050</v>
      </c>
      <c r="D1637" s="153" t="s">
        <v>73</v>
      </c>
      <c r="E1637" s="153" t="s">
        <v>1009</v>
      </c>
      <c r="F1637" s="153" t="s">
        <v>1187</v>
      </c>
      <c r="G1637" s="153" t="s">
        <v>1631</v>
      </c>
      <c r="H1637" s="153" t="s">
        <v>558</v>
      </c>
      <c r="I1637" s="153">
        <v>6.5</v>
      </c>
      <c r="J1637" s="154">
        <v>45789</v>
      </c>
      <c r="K1637" s="153" t="s">
        <v>91</v>
      </c>
      <c r="L1637" s="153"/>
      <c r="M1637" s="153" t="s">
        <v>2037</v>
      </c>
      <c r="N1637" s="153" t="s">
        <v>49</v>
      </c>
      <c r="O1637" s="153" t="s">
        <v>2034</v>
      </c>
      <c r="P1637" s="153" t="s">
        <v>2039</v>
      </c>
      <c r="Q1637" s="153"/>
      <c r="R1637" s="153" t="s">
        <v>50</v>
      </c>
      <c r="S1637" s="153" t="s">
        <v>141</v>
      </c>
      <c r="T1637" s="153" t="s">
        <v>2369</v>
      </c>
      <c r="U1637" s="144"/>
      <c r="V1637" s="144"/>
      <c r="W1637" s="144"/>
      <c r="X1637" s="97" t="str">
        <f t="shared" si="275"/>
        <v>2023-032 - IH-345 BRIDGE REHABILITATION</v>
      </c>
      <c r="Y1637" s="97" t="str">
        <f>IFERROR(VLOOKUP($D1637,PM!$A:$H,2,FALSE),"")</f>
        <v>Eric Giebelhaus</v>
      </c>
      <c r="Z1637" s="98">
        <f t="shared" si="276"/>
        <v>45789</v>
      </c>
      <c r="AA1637" s="98" t="str">
        <f t="shared" si="277"/>
        <v>Monday</v>
      </c>
      <c r="AB1637" s="99" t="str">
        <f t="shared" si="278"/>
        <v>05/13/2025 2:14 PM</v>
      </c>
      <c r="AC1637" s="100">
        <f t="shared" si="279"/>
        <v>45791.523298611108</v>
      </c>
      <c r="AD1637" s="100" t="str">
        <f t="shared" si="280"/>
        <v>Approved On Time</v>
      </c>
      <c r="AE1637" s="101">
        <f t="shared" si="281"/>
        <v>6.5</v>
      </c>
      <c r="AF1637" s="124" t="str">
        <f t="shared" si="282"/>
        <v/>
      </c>
      <c r="AG1637" s="101" t="str">
        <f t="shared" si="283"/>
        <v>4106 6001G - PPO Conc Overlay Pour</v>
      </c>
      <c r="AH1637" s="101" t="str">
        <f t="shared" si="284"/>
        <v>240297 - Isaac Caamal</v>
      </c>
      <c r="AI1637" s="102" t="str">
        <f t="shared" si="285"/>
        <v>Salvador Aguillon Crew</v>
      </c>
    </row>
    <row r="1638" spans="1:35" ht="15.75" x14ac:dyDescent="0.25">
      <c r="A1638" s="153">
        <v>603490</v>
      </c>
      <c r="B1638" s="153" t="s">
        <v>2047</v>
      </c>
      <c r="C1638" s="153" t="s">
        <v>2048</v>
      </c>
      <c r="D1638" s="153" t="s">
        <v>73</v>
      </c>
      <c r="E1638" s="153" t="s">
        <v>1009</v>
      </c>
      <c r="F1638" s="153" t="s">
        <v>2035</v>
      </c>
      <c r="G1638" s="153" t="s">
        <v>2036</v>
      </c>
      <c r="H1638" s="153" t="s">
        <v>558</v>
      </c>
      <c r="I1638" s="153">
        <v>2</v>
      </c>
      <c r="J1638" s="154">
        <v>45789</v>
      </c>
      <c r="K1638" s="153" t="s">
        <v>91</v>
      </c>
      <c r="L1638" s="153"/>
      <c r="M1638" s="153" t="s">
        <v>2037</v>
      </c>
      <c r="N1638" s="153" t="s">
        <v>49</v>
      </c>
      <c r="O1638" s="153" t="s">
        <v>2034</v>
      </c>
      <c r="P1638" s="153" t="s">
        <v>2039</v>
      </c>
      <c r="Q1638" s="153"/>
      <c r="R1638" s="153" t="s">
        <v>50</v>
      </c>
      <c r="S1638" s="153" t="s">
        <v>141</v>
      </c>
      <c r="T1638" s="153" t="s">
        <v>2370</v>
      </c>
      <c r="U1638" s="144"/>
      <c r="V1638" s="144"/>
      <c r="W1638" s="144"/>
      <c r="X1638" s="97" t="str">
        <f t="shared" si="275"/>
        <v>2023-032 - IH-345 BRIDGE REHABILITATION</v>
      </c>
      <c r="Y1638" s="97" t="str">
        <f>IFERROR(VLOOKUP($D1638,PM!$A:$H,2,FALSE),"")</f>
        <v>Eric Giebelhaus</v>
      </c>
      <c r="Z1638" s="98">
        <f t="shared" si="276"/>
        <v>45789</v>
      </c>
      <c r="AA1638" s="98" t="str">
        <f t="shared" si="277"/>
        <v>Monday</v>
      </c>
      <c r="AB1638" s="99" t="str">
        <f t="shared" si="278"/>
        <v>05/13/2025 2:14 PM</v>
      </c>
      <c r="AC1638" s="100">
        <f t="shared" si="279"/>
        <v>45791.523344907408</v>
      </c>
      <c r="AD1638" s="100" t="str">
        <f t="shared" si="280"/>
        <v>Approved On Time</v>
      </c>
      <c r="AE1638" s="101">
        <f t="shared" si="281"/>
        <v>2</v>
      </c>
      <c r="AF1638" s="124" t="str">
        <f t="shared" si="282"/>
        <v/>
      </c>
      <c r="AG1638" s="101" t="str">
        <f t="shared" si="283"/>
        <v>4106 6001C - PPO Conc Overlay Setup Machine</v>
      </c>
      <c r="AH1638" s="101" t="str">
        <f t="shared" si="284"/>
        <v>240709 - Agustin Ruiz Ledesma</v>
      </c>
      <c r="AI1638" s="102" t="str">
        <f t="shared" si="285"/>
        <v>Salvador Aguillon Crew</v>
      </c>
    </row>
    <row r="1639" spans="1:35" ht="15.75" x14ac:dyDescent="0.25">
      <c r="A1639" s="153">
        <v>603491</v>
      </c>
      <c r="B1639" s="153" t="s">
        <v>2047</v>
      </c>
      <c r="C1639" s="153" t="s">
        <v>2048</v>
      </c>
      <c r="D1639" s="153" t="s">
        <v>73</v>
      </c>
      <c r="E1639" s="153" t="s">
        <v>1009</v>
      </c>
      <c r="F1639" s="153" t="s">
        <v>1186</v>
      </c>
      <c r="G1639" s="153" t="s">
        <v>1193</v>
      </c>
      <c r="H1639" s="153" t="s">
        <v>558</v>
      </c>
      <c r="I1639" s="153">
        <v>2</v>
      </c>
      <c r="J1639" s="154">
        <v>45789</v>
      </c>
      <c r="K1639" s="153" t="s">
        <v>91</v>
      </c>
      <c r="L1639" s="153"/>
      <c r="M1639" s="153" t="s">
        <v>2037</v>
      </c>
      <c r="N1639" s="153" t="s">
        <v>49</v>
      </c>
      <c r="O1639" s="153" t="s">
        <v>2034</v>
      </c>
      <c r="P1639" s="153" t="s">
        <v>2039</v>
      </c>
      <c r="Q1639" s="153"/>
      <c r="R1639" s="153" t="s">
        <v>50</v>
      </c>
      <c r="S1639" s="153" t="s">
        <v>141</v>
      </c>
      <c r="T1639" s="153" t="s">
        <v>2371</v>
      </c>
      <c r="U1639" s="144"/>
      <c r="V1639" s="144"/>
      <c r="W1639" s="144"/>
      <c r="X1639" s="97" t="str">
        <f t="shared" si="275"/>
        <v>2023-032 - IH-345 BRIDGE REHABILITATION</v>
      </c>
      <c r="Y1639" s="97" t="str">
        <f>IFERROR(VLOOKUP($D1639,PM!$A:$H,2,FALSE),"")</f>
        <v>Eric Giebelhaus</v>
      </c>
      <c r="Z1639" s="98">
        <f t="shared" si="276"/>
        <v>45789</v>
      </c>
      <c r="AA1639" s="98" t="str">
        <f t="shared" si="277"/>
        <v>Monday</v>
      </c>
      <c r="AB1639" s="99" t="str">
        <f t="shared" si="278"/>
        <v>05/13/2025 2:14 PM</v>
      </c>
      <c r="AC1639" s="100">
        <f t="shared" si="279"/>
        <v>45791.523344907408</v>
      </c>
      <c r="AD1639" s="100" t="str">
        <f t="shared" si="280"/>
        <v>Approved On Time</v>
      </c>
      <c r="AE1639" s="101">
        <f t="shared" si="281"/>
        <v>2</v>
      </c>
      <c r="AF1639" s="124" t="str">
        <f t="shared" si="282"/>
        <v/>
      </c>
      <c r="AG1639" s="101" t="str">
        <f t="shared" si="283"/>
        <v>4106 6001D - PPO Conc Overlay Prep for Over</v>
      </c>
      <c r="AH1639" s="101" t="str">
        <f t="shared" si="284"/>
        <v>240709 - Agustin Ruiz Ledesma</v>
      </c>
      <c r="AI1639" s="102" t="str">
        <f t="shared" si="285"/>
        <v>Salvador Aguillon Crew</v>
      </c>
    </row>
    <row r="1640" spans="1:35" ht="15.75" x14ac:dyDescent="0.25">
      <c r="A1640" s="153">
        <v>603492</v>
      </c>
      <c r="B1640" s="153" t="s">
        <v>2047</v>
      </c>
      <c r="C1640" s="153" t="s">
        <v>2048</v>
      </c>
      <c r="D1640" s="153" t="s">
        <v>73</v>
      </c>
      <c r="E1640" s="153" t="s">
        <v>1009</v>
      </c>
      <c r="F1640" s="153" t="s">
        <v>1187</v>
      </c>
      <c r="G1640" s="153" t="s">
        <v>1631</v>
      </c>
      <c r="H1640" s="153" t="s">
        <v>558</v>
      </c>
      <c r="I1640" s="153">
        <v>2</v>
      </c>
      <c r="J1640" s="154">
        <v>45789</v>
      </c>
      <c r="K1640" s="153" t="s">
        <v>91</v>
      </c>
      <c r="L1640" s="153"/>
      <c r="M1640" s="153" t="s">
        <v>2037</v>
      </c>
      <c r="N1640" s="153" t="s">
        <v>49</v>
      </c>
      <c r="O1640" s="153" t="s">
        <v>2034</v>
      </c>
      <c r="P1640" s="153" t="s">
        <v>2039</v>
      </c>
      <c r="Q1640" s="153"/>
      <c r="R1640" s="153" t="s">
        <v>50</v>
      </c>
      <c r="S1640" s="153" t="s">
        <v>141</v>
      </c>
      <c r="T1640" s="153" t="s">
        <v>2372</v>
      </c>
      <c r="U1640" s="144"/>
      <c r="V1640" s="144"/>
      <c r="W1640" s="144"/>
      <c r="X1640" s="97" t="str">
        <f t="shared" si="275"/>
        <v>2023-032 - IH-345 BRIDGE REHABILITATION</v>
      </c>
      <c r="Y1640" s="97" t="str">
        <f>IFERROR(VLOOKUP($D1640,PM!$A:$H,2,FALSE),"")</f>
        <v>Eric Giebelhaus</v>
      </c>
      <c r="Z1640" s="98">
        <f t="shared" si="276"/>
        <v>45789</v>
      </c>
      <c r="AA1640" s="98" t="str">
        <f t="shared" si="277"/>
        <v>Monday</v>
      </c>
      <c r="AB1640" s="99" t="str">
        <f t="shared" si="278"/>
        <v>05/13/2025 2:14 PM</v>
      </c>
      <c r="AC1640" s="100">
        <f t="shared" si="279"/>
        <v>45791.523344907408</v>
      </c>
      <c r="AD1640" s="100" t="str">
        <f t="shared" si="280"/>
        <v>Approved On Time</v>
      </c>
      <c r="AE1640" s="101">
        <f t="shared" si="281"/>
        <v>2</v>
      </c>
      <c r="AF1640" s="124" t="str">
        <f t="shared" si="282"/>
        <v/>
      </c>
      <c r="AG1640" s="101" t="str">
        <f t="shared" si="283"/>
        <v>4106 6001G - PPO Conc Overlay Pour</v>
      </c>
      <c r="AH1640" s="101" t="str">
        <f t="shared" si="284"/>
        <v>240709 - Agustin Ruiz Ledesma</v>
      </c>
      <c r="AI1640" s="102" t="str">
        <f t="shared" si="285"/>
        <v>Salvador Aguillon Crew</v>
      </c>
    </row>
    <row r="1641" spans="1:35" ht="15.75" x14ac:dyDescent="0.25">
      <c r="A1641" s="153">
        <v>603939</v>
      </c>
      <c r="B1641" s="153" t="s">
        <v>2033</v>
      </c>
      <c r="C1641" s="153" t="s">
        <v>2034</v>
      </c>
      <c r="D1641" s="153" t="s">
        <v>73</v>
      </c>
      <c r="E1641" s="153" t="s">
        <v>1009</v>
      </c>
      <c r="F1641" s="153" t="s">
        <v>1187</v>
      </c>
      <c r="G1641" s="153" t="s">
        <v>1631</v>
      </c>
      <c r="H1641" s="153" t="s">
        <v>558</v>
      </c>
      <c r="I1641" s="153">
        <v>6</v>
      </c>
      <c r="J1641" s="154">
        <v>45790</v>
      </c>
      <c r="K1641" s="153" t="s">
        <v>91</v>
      </c>
      <c r="L1641" s="153"/>
      <c r="M1641" s="153" t="s">
        <v>2037</v>
      </c>
      <c r="N1641" s="153" t="s">
        <v>49</v>
      </c>
      <c r="O1641" s="153" t="s">
        <v>2034</v>
      </c>
      <c r="P1641" s="153" t="s">
        <v>2661</v>
      </c>
      <c r="Q1641" s="153"/>
      <c r="R1641" s="153" t="s">
        <v>50</v>
      </c>
      <c r="S1641" s="153" t="s">
        <v>141</v>
      </c>
      <c r="T1641" s="153" t="s">
        <v>2713</v>
      </c>
      <c r="U1641" s="144"/>
      <c r="V1641" s="144"/>
      <c r="W1641" s="144"/>
      <c r="X1641" s="97" t="str">
        <f t="shared" si="275"/>
        <v>2023-032 - IH-345 BRIDGE REHABILITATION</v>
      </c>
      <c r="Y1641" s="97" t="str">
        <f>IFERROR(VLOOKUP($D1641,PM!$A:$H,2,FALSE),"")</f>
        <v>Eric Giebelhaus</v>
      </c>
      <c r="Z1641" s="98">
        <f t="shared" si="276"/>
        <v>45790</v>
      </c>
      <c r="AA1641" s="98" t="str">
        <f t="shared" si="277"/>
        <v>Tuesday</v>
      </c>
      <c r="AB1641" s="99" t="str">
        <f t="shared" si="278"/>
        <v>05/14/2025 1:37 PM</v>
      </c>
      <c r="AC1641" s="100">
        <f t="shared" si="279"/>
        <v>45792.484351851854</v>
      </c>
      <c r="AD1641" s="100" t="str">
        <f t="shared" si="280"/>
        <v>Approved On Time</v>
      </c>
      <c r="AE1641" s="101">
        <f t="shared" si="281"/>
        <v>6</v>
      </c>
      <c r="AF1641" s="124" t="str">
        <f t="shared" si="282"/>
        <v/>
      </c>
      <c r="AG1641" s="101" t="str">
        <f t="shared" si="283"/>
        <v>4106 6001G - PPO Conc Overlay Pour</v>
      </c>
      <c r="AH1641" s="101" t="str">
        <f t="shared" si="284"/>
        <v>240019 - Salvador Aguillon</v>
      </c>
      <c r="AI1641" s="102" t="str">
        <f t="shared" si="285"/>
        <v>Salvador Aguillon Crew</v>
      </c>
    </row>
    <row r="1642" spans="1:35" ht="15.75" x14ac:dyDescent="0.25">
      <c r="A1642" s="153">
        <v>603940</v>
      </c>
      <c r="B1642" s="153" t="s">
        <v>2033</v>
      </c>
      <c r="C1642" s="153" t="s">
        <v>2034</v>
      </c>
      <c r="D1642" s="153" t="s">
        <v>73</v>
      </c>
      <c r="E1642" s="153" t="s">
        <v>1009</v>
      </c>
      <c r="F1642" s="153" t="s">
        <v>1186</v>
      </c>
      <c r="G1642" s="153" t="s">
        <v>1193</v>
      </c>
      <c r="H1642" s="153" t="s">
        <v>558</v>
      </c>
      <c r="I1642" s="153">
        <v>1</v>
      </c>
      <c r="J1642" s="154">
        <v>45790</v>
      </c>
      <c r="K1642" s="153" t="s">
        <v>91</v>
      </c>
      <c r="L1642" s="153"/>
      <c r="M1642" s="153" t="s">
        <v>2037</v>
      </c>
      <c r="N1642" s="153" t="s">
        <v>49</v>
      </c>
      <c r="O1642" s="153" t="s">
        <v>2034</v>
      </c>
      <c r="P1642" s="153" t="s">
        <v>2661</v>
      </c>
      <c r="Q1642" s="153"/>
      <c r="R1642" s="153" t="s">
        <v>50</v>
      </c>
      <c r="S1642" s="153" t="s">
        <v>141</v>
      </c>
      <c r="T1642" s="153" t="s">
        <v>2714</v>
      </c>
      <c r="U1642" s="144"/>
      <c r="V1642" s="144"/>
      <c r="W1642" s="144"/>
      <c r="X1642" s="97" t="str">
        <f t="shared" si="275"/>
        <v>2023-032 - IH-345 BRIDGE REHABILITATION</v>
      </c>
      <c r="Y1642" s="97" t="str">
        <f>IFERROR(VLOOKUP($D1642,PM!$A:$H,2,FALSE),"")</f>
        <v>Eric Giebelhaus</v>
      </c>
      <c r="Z1642" s="98">
        <f t="shared" si="276"/>
        <v>45790</v>
      </c>
      <c r="AA1642" s="98" t="str">
        <f t="shared" si="277"/>
        <v>Tuesday</v>
      </c>
      <c r="AB1642" s="99" t="str">
        <f t="shared" si="278"/>
        <v>05/14/2025 1:37 PM</v>
      </c>
      <c r="AC1642" s="100">
        <f t="shared" si="279"/>
        <v>45792.4844212963</v>
      </c>
      <c r="AD1642" s="100" t="str">
        <f t="shared" si="280"/>
        <v>Approved On Time</v>
      </c>
      <c r="AE1642" s="101">
        <f t="shared" si="281"/>
        <v>1</v>
      </c>
      <c r="AF1642" s="124" t="str">
        <f t="shared" si="282"/>
        <v/>
      </c>
      <c r="AG1642" s="101" t="str">
        <f t="shared" si="283"/>
        <v>4106 6001D - PPO Conc Overlay Prep for Over</v>
      </c>
      <c r="AH1642" s="101" t="str">
        <f t="shared" si="284"/>
        <v>240019 - Salvador Aguillon</v>
      </c>
      <c r="AI1642" s="102" t="str">
        <f t="shared" si="285"/>
        <v>Salvador Aguillon Crew</v>
      </c>
    </row>
    <row r="1643" spans="1:35" ht="15.75" x14ac:dyDescent="0.25">
      <c r="A1643" s="153">
        <v>603941</v>
      </c>
      <c r="B1643" s="153" t="s">
        <v>2033</v>
      </c>
      <c r="C1643" s="153" t="s">
        <v>2034</v>
      </c>
      <c r="D1643" s="153" t="s">
        <v>73</v>
      </c>
      <c r="E1643" s="153" t="s">
        <v>1009</v>
      </c>
      <c r="F1643" s="153" t="s">
        <v>2035</v>
      </c>
      <c r="G1643" s="153" t="s">
        <v>2036</v>
      </c>
      <c r="H1643" s="153" t="s">
        <v>558</v>
      </c>
      <c r="I1643" s="153">
        <v>1</v>
      </c>
      <c r="J1643" s="154">
        <v>45790</v>
      </c>
      <c r="K1643" s="153" t="s">
        <v>91</v>
      </c>
      <c r="L1643" s="153"/>
      <c r="M1643" s="153" t="s">
        <v>2037</v>
      </c>
      <c r="N1643" s="153" t="s">
        <v>49</v>
      </c>
      <c r="O1643" s="153" t="s">
        <v>2034</v>
      </c>
      <c r="P1643" s="153" t="s">
        <v>2661</v>
      </c>
      <c r="Q1643" s="153"/>
      <c r="R1643" s="153" t="s">
        <v>50</v>
      </c>
      <c r="S1643" s="153" t="s">
        <v>141</v>
      </c>
      <c r="T1643" s="153" t="s">
        <v>2715</v>
      </c>
      <c r="U1643" s="144"/>
      <c r="V1643" s="144"/>
      <c r="W1643" s="144"/>
      <c r="X1643" s="97" t="str">
        <f t="shared" si="275"/>
        <v>2023-032 - IH-345 BRIDGE REHABILITATION</v>
      </c>
      <c r="Y1643" s="97" t="str">
        <f>IFERROR(VLOOKUP($D1643,PM!$A:$H,2,FALSE),"")</f>
        <v>Eric Giebelhaus</v>
      </c>
      <c r="Z1643" s="98">
        <f t="shared" si="276"/>
        <v>45790</v>
      </c>
      <c r="AA1643" s="98" t="str">
        <f t="shared" si="277"/>
        <v>Tuesday</v>
      </c>
      <c r="AB1643" s="99" t="str">
        <f t="shared" si="278"/>
        <v>05/14/2025 1:37 PM</v>
      </c>
      <c r="AC1643" s="100">
        <f t="shared" si="279"/>
        <v>45792.4844212963</v>
      </c>
      <c r="AD1643" s="100" t="str">
        <f t="shared" si="280"/>
        <v>Approved On Time</v>
      </c>
      <c r="AE1643" s="101">
        <f t="shared" si="281"/>
        <v>1</v>
      </c>
      <c r="AF1643" s="124" t="str">
        <f t="shared" si="282"/>
        <v/>
      </c>
      <c r="AG1643" s="101" t="str">
        <f t="shared" si="283"/>
        <v>4106 6001C - PPO Conc Overlay Setup Machine</v>
      </c>
      <c r="AH1643" s="101" t="str">
        <f t="shared" si="284"/>
        <v>240019 - Salvador Aguillon</v>
      </c>
      <c r="AI1643" s="102" t="str">
        <f t="shared" si="285"/>
        <v>Salvador Aguillon Crew</v>
      </c>
    </row>
    <row r="1644" spans="1:35" ht="15.75" x14ac:dyDescent="0.25">
      <c r="A1644" s="153">
        <v>603484</v>
      </c>
      <c r="B1644" s="153" t="s">
        <v>2033</v>
      </c>
      <c r="C1644" s="153" t="s">
        <v>2034</v>
      </c>
      <c r="D1644" s="153" t="s">
        <v>73</v>
      </c>
      <c r="E1644" s="153" t="s">
        <v>1009</v>
      </c>
      <c r="F1644" s="153" t="s">
        <v>2035</v>
      </c>
      <c r="G1644" s="153" t="s">
        <v>2036</v>
      </c>
      <c r="H1644" s="153" t="s">
        <v>558</v>
      </c>
      <c r="I1644" s="153">
        <v>1</v>
      </c>
      <c r="J1644" s="154">
        <v>45789</v>
      </c>
      <c r="K1644" s="153" t="s">
        <v>91</v>
      </c>
      <c r="L1644" s="153"/>
      <c r="M1644" s="153" t="s">
        <v>2037</v>
      </c>
      <c r="N1644" s="153" t="s">
        <v>49</v>
      </c>
      <c r="O1644" s="153" t="s">
        <v>2034</v>
      </c>
      <c r="P1644" s="153" t="s">
        <v>2038</v>
      </c>
      <c r="Q1644" s="153"/>
      <c r="R1644" s="153" t="s">
        <v>50</v>
      </c>
      <c r="S1644" s="153" t="s">
        <v>141</v>
      </c>
      <c r="T1644" s="153" t="s">
        <v>2355</v>
      </c>
      <c r="U1644" s="144"/>
      <c r="V1644" s="144"/>
      <c r="W1644" s="144"/>
      <c r="X1644" s="97" t="str">
        <f t="shared" si="275"/>
        <v>2023-032 - IH-345 BRIDGE REHABILITATION</v>
      </c>
      <c r="Y1644" s="97" t="str">
        <f>IFERROR(VLOOKUP($D1644,PM!$A:$H,2,FALSE),"")</f>
        <v>Eric Giebelhaus</v>
      </c>
      <c r="Z1644" s="98">
        <f t="shared" si="276"/>
        <v>45789</v>
      </c>
      <c r="AA1644" s="98" t="str">
        <f t="shared" si="277"/>
        <v>Monday</v>
      </c>
      <c r="AB1644" s="99" t="str">
        <f t="shared" si="278"/>
        <v>05/13/2025 2:13 PM</v>
      </c>
      <c r="AC1644" s="100">
        <f t="shared" si="279"/>
        <v>45791.523159722223</v>
      </c>
      <c r="AD1644" s="100" t="str">
        <f t="shared" si="280"/>
        <v>Approved On Time</v>
      </c>
      <c r="AE1644" s="101">
        <f t="shared" si="281"/>
        <v>1</v>
      </c>
      <c r="AF1644" s="124" t="str">
        <f t="shared" si="282"/>
        <v/>
      </c>
      <c r="AG1644" s="101" t="str">
        <f t="shared" si="283"/>
        <v>4106 6001C - PPO Conc Overlay Setup Machine</v>
      </c>
      <c r="AH1644" s="101" t="str">
        <f t="shared" si="284"/>
        <v>240019 - Salvador Aguillon</v>
      </c>
      <c r="AI1644" s="102" t="str">
        <f t="shared" si="285"/>
        <v>Salvador Aguillon Crew</v>
      </c>
    </row>
    <row r="1645" spans="1:35" ht="15.75" x14ac:dyDescent="0.25">
      <c r="A1645" s="153">
        <v>603485</v>
      </c>
      <c r="B1645" s="153" t="s">
        <v>2033</v>
      </c>
      <c r="C1645" s="153" t="s">
        <v>2034</v>
      </c>
      <c r="D1645" s="153" t="s">
        <v>73</v>
      </c>
      <c r="E1645" s="153" t="s">
        <v>1009</v>
      </c>
      <c r="F1645" s="153" t="s">
        <v>1186</v>
      </c>
      <c r="G1645" s="153" t="s">
        <v>1193</v>
      </c>
      <c r="H1645" s="153" t="s">
        <v>558</v>
      </c>
      <c r="I1645" s="153">
        <v>1</v>
      </c>
      <c r="J1645" s="154">
        <v>45789</v>
      </c>
      <c r="K1645" s="153" t="s">
        <v>91</v>
      </c>
      <c r="L1645" s="153"/>
      <c r="M1645" s="153" t="s">
        <v>2037</v>
      </c>
      <c r="N1645" s="153" t="s">
        <v>49</v>
      </c>
      <c r="O1645" s="153" t="s">
        <v>2034</v>
      </c>
      <c r="P1645" s="153" t="s">
        <v>2038</v>
      </c>
      <c r="Q1645" s="153"/>
      <c r="R1645" s="153" t="s">
        <v>50</v>
      </c>
      <c r="S1645" s="153" t="s">
        <v>141</v>
      </c>
      <c r="T1645" s="153" t="s">
        <v>2356</v>
      </c>
      <c r="U1645" s="144"/>
      <c r="V1645" s="144"/>
      <c r="W1645" s="144"/>
      <c r="X1645" s="97" t="str">
        <f t="shared" si="275"/>
        <v>2023-032 - IH-345 BRIDGE REHABILITATION</v>
      </c>
      <c r="Y1645" s="97" t="str">
        <f>IFERROR(VLOOKUP($D1645,PM!$A:$H,2,FALSE),"")</f>
        <v>Eric Giebelhaus</v>
      </c>
      <c r="Z1645" s="98">
        <f t="shared" si="276"/>
        <v>45789</v>
      </c>
      <c r="AA1645" s="98" t="str">
        <f t="shared" si="277"/>
        <v>Monday</v>
      </c>
      <c r="AB1645" s="99" t="str">
        <f t="shared" si="278"/>
        <v>05/13/2025 2:13 PM</v>
      </c>
      <c r="AC1645" s="100">
        <f t="shared" si="279"/>
        <v>45791.523159722223</v>
      </c>
      <c r="AD1645" s="100" t="str">
        <f t="shared" si="280"/>
        <v>Approved On Time</v>
      </c>
      <c r="AE1645" s="101">
        <f t="shared" si="281"/>
        <v>1</v>
      </c>
      <c r="AF1645" s="124" t="str">
        <f t="shared" si="282"/>
        <v/>
      </c>
      <c r="AG1645" s="101" t="str">
        <f t="shared" si="283"/>
        <v>4106 6001D - PPO Conc Overlay Prep for Over</v>
      </c>
      <c r="AH1645" s="101" t="str">
        <f t="shared" si="284"/>
        <v>240019 - Salvador Aguillon</v>
      </c>
      <c r="AI1645" s="102" t="str">
        <f t="shared" si="285"/>
        <v>Salvador Aguillon Crew</v>
      </c>
    </row>
    <row r="1646" spans="1:35" ht="15.75" x14ac:dyDescent="0.25">
      <c r="A1646" s="153">
        <v>603486</v>
      </c>
      <c r="B1646" s="153" t="s">
        <v>2033</v>
      </c>
      <c r="C1646" s="153" t="s">
        <v>2034</v>
      </c>
      <c r="D1646" s="153" t="s">
        <v>73</v>
      </c>
      <c r="E1646" s="153" t="s">
        <v>1009</v>
      </c>
      <c r="F1646" s="153" t="s">
        <v>1187</v>
      </c>
      <c r="G1646" s="153" t="s">
        <v>1631</v>
      </c>
      <c r="H1646" s="153" t="s">
        <v>558</v>
      </c>
      <c r="I1646" s="153">
        <v>6</v>
      </c>
      <c r="J1646" s="154">
        <v>45789</v>
      </c>
      <c r="K1646" s="153" t="s">
        <v>91</v>
      </c>
      <c r="L1646" s="153"/>
      <c r="M1646" s="153" t="s">
        <v>2037</v>
      </c>
      <c r="N1646" s="153" t="s">
        <v>49</v>
      </c>
      <c r="O1646" s="153" t="s">
        <v>2034</v>
      </c>
      <c r="P1646" s="153" t="s">
        <v>2039</v>
      </c>
      <c r="Q1646" s="153"/>
      <c r="R1646" s="153" t="s">
        <v>50</v>
      </c>
      <c r="S1646" s="153" t="s">
        <v>141</v>
      </c>
      <c r="T1646" s="153" t="s">
        <v>2357</v>
      </c>
      <c r="U1646" s="144"/>
      <c r="V1646" s="144"/>
      <c r="W1646" s="144"/>
      <c r="X1646" s="97" t="str">
        <f t="shared" si="275"/>
        <v>2023-032 - IH-345 BRIDGE REHABILITATION</v>
      </c>
      <c r="Y1646" s="97" t="str">
        <f>IFERROR(VLOOKUP($D1646,PM!$A:$H,2,FALSE),"")</f>
        <v>Eric Giebelhaus</v>
      </c>
      <c r="Z1646" s="98">
        <f t="shared" si="276"/>
        <v>45789</v>
      </c>
      <c r="AA1646" s="98" t="str">
        <f t="shared" si="277"/>
        <v>Monday</v>
      </c>
      <c r="AB1646" s="99" t="str">
        <f t="shared" si="278"/>
        <v>05/13/2025 2:14 PM</v>
      </c>
      <c r="AC1646" s="100">
        <f t="shared" si="279"/>
        <v>45791.5231712963</v>
      </c>
      <c r="AD1646" s="100" t="str">
        <f t="shared" si="280"/>
        <v>Approved On Time</v>
      </c>
      <c r="AE1646" s="101">
        <f t="shared" si="281"/>
        <v>6</v>
      </c>
      <c r="AF1646" s="124" t="str">
        <f t="shared" si="282"/>
        <v/>
      </c>
      <c r="AG1646" s="101" t="str">
        <f t="shared" si="283"/>
        <v>4106 6001G - PPO Conc Overlay Pour</v>
      </c>
      <c r="AH1646" s="101" t="str">
        <f t="shared" si="284"/>
        <v>240019 - Salvador Aguillon</v>
      </c>
      <c r="AI1646" s="102" t="str">
        <f t="shared" si="285"/>
        <v>Salvador Aguillon Crew</v>
      </c>
    </row>
    <row r="1647" spans="1:35" ht="15.75" x14ac:dyDescent="0.25">
      <c r="A1647" s="153">
        <v>603746</v>
      </c>
      <c r="B1647" s="153" t="s">
        <v>1130</v>
      </c>
      <c r="C1647" s="153" t="s">
        <v>1131</v>
      </c>
      <c r="D1647" s="153" t="s">
        <v>73</v>
      </c>
      <c r="E1647" s="153" t="s">
        <v>1009</v>
      </c>
      <c r="F1647" s="153" t="s">
        <v>57</v>
      </c>
      <c r="G1647" s="153" t="s">
        <v>1676</v>
      </c>
      <c r="H1647" s="153" t="s">
        <v>558</v>
      </c>
      <c r="I1647" s="153">
        <v>10.5</v>
      </c>
      <c r="J1647" s="154">
        <v>45790</v>
      </c>
      <c r="K1647" s="153" t="s">
        <v>91</v>
      </c>
      <c r="L1647" s="153"/>
      <c r="M1647" s="153" t="s">
        <v>737</v>
      </c>
      <c r="N1647" s="153" t="s">
        <v>64</v>
      </c>
      <c r="O1647" s="153" t="s">
        <v>738</v>
      </c>
      <c r="P1647" s="153" t="s">
        <v>2063</v>
      </c>
      <c r="Q1647" s="153"/>
      <c r="R1647" s="153" t="s">
        <v>50</v>
      </c>
      <c r="S1647" s="153" t="s">
        <v>141</v>
      </c>
      <c r="T1647" s="153" t="s">
        <v>2332</v>
      </c>
      <c r="U1647" s="144"/>
      <c r="V1647" s="144"/>
      <c r="W1647" s="144"/>
      <c r="X1647" s="97" t="str">
        <f t="shared" si="275"/>
        <v>2023-032 - IH-345 BRIDGE REHABILITATION</v>
      </c>
      <c r="Y1647" s="97" t="str">
        <f>IFERROR(VLOOKUP($D1647,PM!$A:$H,2,FALSE),"")</f>
        <v>Eric Giebelhaus</v>
      </c>
      <c r="Z1647" s="98">
        <f t="shared" si="276"/>
        <v>45790</v>
      </c>
      <c r="AA1647" s="98" t="str">
        <f t="shared" si="277"/>
        <v>Tuesday</v>
      </c>
      <c r="AB1647" s="99" t="str">
        <f t="shared" si="278"/>
        <v>05/14/2025 6:57 AM</v>
      </c>
      <c r="AC1647" s="100">
        <f t="shared" si="279"/>
        <v>45791.527650462966</v>
      </c>
      <c r="AD1647" s="100" t="str">
        <f t="shared" si="280"/>
        <v>Approved On Time</v>
      </c>
      <c r="AE1647" s="101">
        <f t="shared" si="281"/>
        <v>10.5</v>
      </c>
      <c r="AF1647" s="124" t="str">
        <f t="shared" si="282"/>
        <v/>
      </c>
      <c r="AG1647" s="101" t="str">
        <f t="shared" si="283"/>
        <v>502 6001B - TRAFF Full Single Lanes Closur</v>
      </c>
      <c r="AH1647" s="101" t="str">
        <f t="shared" si="284"/>
        <v>240828 - Mario De La Torre</v>
      </c>
      <c r="AI1647" s="102" t="str">
        <f t="shared" si="285"/>
        <v>Omar Ramirez Traffic Crew</v>
      </c>
    </row>
    <row r="1648" spans="1:35" ht="15.75" x14ac:dyDescent="0.25">
      <c r="A1648" s="153">
        <v>603742</v>
      </c>
      <c r="B1648" s="153" t="s">
        <v>752</v>
      </c>
      <c r="C1648" s="153" t="s">
        <v>753</v>
      </c>
      <c r="D1648" s="153" t="s">
        <v>73</v>
      </c>
      <c r="E1648" s="153" t="s">
        <v>1009</v>
      </c>
      <c r="F1648" s="153" t="s">
        <v>57</v>
      </c>
      <c r="G1648" s="153" t="s">
        <v>1676</v>
      </c>
      <c r="H1648" s="153" t="s">
        <v>558</v>
      </c>
      <c r="I1648" s="153">
        <v>9</v>
      </c>
      <c r="J1648" s="154">
        <v>45790</v>
      </c>
      <c r="K1648" s="153" t="s">
        <v>91</v>
      </c>
      <c r="L1648" s="153"/>
      <c r="M1648" s="153" t="s">
        <v>737</v>
      </c>
      <c r="N1648" s="153" t="s">
        <v>64</v>
      </c>
      <c r="O1648" s="153" t="s">
        <v>738</v>
      </c>
      <c r="P1648" s="153" t="s">
        <v>2063</v>
      </c>
      <c r="Q1648" s="153"/>
      <c r="R1648" s="153" t="s">
        <v>50</v>
      </c>
      <c r="S1648" s="153" t="s">
        <v>141</v>
      </c>
      <c r="T1648" s="153" t="s">
        <v>2333</v>
      </c>
      <c r="U1648" s="144"/>
      <c r="V1648" s="144"/>
      <c r="W1648" s="144"/>
      <c r="X1648" s="97" t="str">
        <f t="shared" si="275"/>
        <v>2023-032 - IH-345 BRIDGE REHABILITATION</v>
      </c>
      <c r="Y1648" s="97" t="str">
        <f>IFERROR(VLOOKUP($D1648,PM!$A:$H,2,FALSE),"")</f>
        <v>Eric Giebelhaus</v>
      </c>
      <c r="Z1648" s="98">
        <f t="shared" si="276"/>
        <v>45790</v>
      </c>
      <c r="AA1648" s="98" t="str">
        <f t="shared" si="277"/>
        <v>Tuesday</v>
      </c>
      <c r="AB1648" s="99" t="str">
        <f t="shared" si="278"/>
        <v>05/14/2025 6:57 AM</v>
      </c>
      <c r="AC1648" s="100">
        <f t="shared" si="279"/>
        <v>45791.527696759258</v>
      </c>
      <c r="AD1648" s="100" t="str">
        <f t="shared" si="280"/>
        <v>Approved On Time</v>
      </c>
      <c r="AE1648" s="101">
        <f t="shared" si="281"/>
        <v>9</v>
      </c>
      <c r="AF1648" s="124" t="str">
        <f t="shared" si="282"/>
        <v/>
      </c>
      <c r="AG1648" s="101" t="str">
        <f t="shared" si="283"/>
        <v>502 6001B - TRAFF Full Single Lanes Closur</v>
      </c>
      <c r="AH1648" s="101" t="str">
        <f t="shared" si="284"/>
        <v>240254 - Salvador Rodriguez Jr</v>
      </c>
      <c r="AI1648" s="102" t="str">
        <f t="shared" si="285"/>
        <v>Omar Ramirez Traffic Crew</v>
      </c>
    </row>
    <row r="1649" spans="1:35" ht="15.75" x14ac:dyDescent="0.25">
      <c r="A1649" s="153">
        <v>604126</v>
      </c>
      <c r="B1649" s="153" t="s">
        <v>953</v>
      </c>
      <c r="C1649" s="153" t="s">
        <v>954</v>
      </c>
      <c r="D1649" s="153" t="s">
        <v>73</v>
      </c>
      <c r="E1649" s="153" t="s">
        <v>1009</v>
      </c>
      <c r="F1649" s="153" t="s">
        <v>2068</v>
      </c>
      <c r="G1649" s="153" t="s">
        <v>2069</v>
      </c>
      <c r="H1649" s="153" t="s">
        <v>558</v>
      </c>
      <c r="I1649" s="153">
        <v>7</v>
      </c>
      <c r="J1649" s="154">
        <v>45792</v>
      </c>
      <c r="K1649" s="153" t="s">
        <v>91</v>
      </c>
      <c r="L1649" s="153"/>
      <c r="M1649" s="153"/>
      <c r="N1649" s="153"/>
      <c r="O1649" s="153" t="s">
        <v>954</v>
      </c>
      <c r="P1649" s="153" t="s">
        <v>2723</v>
      </c>
      <c r="Q1649" s="153"/>
      <c r="R1649" s="153" t="s">
        <v>50</v>
      </c>
      <c r="S1649" s="153" t="s">
        <v>141</v>
      </c>
      <c r="T1649" s="153" t="s">
        <v>2724</v>
      </c>
      <c r="U1649" s="144"/>
      <c r="V1649" s="144"/>
      <c r="W1649" s="144"/>
      <c r="X1649" s="97" t="str">
        <f t="shared" si="275"/>
        <v>2023-032 - IH-345 BRIDGE REHABILITATION</v>
      </c>
      <c r="Y1649" s="97" t="str">
        <f>IFERROR(VLOOKUP($D1649,PM!$A:$H,2,FALSE),"")</f>
        <v>Eric Giebelhaus</v>
      </c>
      <c r="Z1649" s="98">
        <f t="shared" si="276"/>
        <v>45792</v>
      </c>
      <c r="AA1649" s="98" t="str">
        <f t="shared" si="277"/>
        <v>Thursday</v>
      </c>
      <c r="AB1649" s="99" t="str">
        <f t="shared" si="278"/>
        <v>05/15/2025 2:51 AM</v>
      </c>
      <c r="AC1649" s="100">
        <f t="shared" si="279"/>
        <v>45792.485486111109</v>
      </c>
      <c r="AD1649" s="100" t="str">
        <f t="shared" si="280"/>
        <v>Approved On Time</v>
      </c>
      <c r="AE1649" s="101">
        <f t="shared" si="281"/>
        <v>7</v>
      </c>
      <c r="AF1649" s="124" t="str">
        <f t="shared" si="282"/>
        <v/>
      </c>
      <c r="AG1649" s="101" t="str">
        <f t="shared" si="283"/>
        <v>4106 6001M - PPC DRIVER</v>
      </c>
      <c r="AH1649" s="101" t="str">
        <f t="shared" si="284"/>
        <v>240819 - Nathan T. Jackson</v>
      </c>
      <c r="AI1649" s="102" t="str">
        <f t="shared" si="285"/>
        <v/>
      </c>
    </row>
    <row r="1650" spans="1:35" ht="15.75" x14ac:dyDescent="0.25">
      <c r="A1650" s="153">
        <v>603958</v>
      </c>
      <c r="B1650" s="153" t="s">
        <v>1648</v>
      </c>
      <c r="C1650" s="153" t="s">
        <v>1649</v>
      </c>
      <c r="D1650" s="153" t="s">
        <v>73</v>
      </c>
      <c r="E1650" s="153" t="s">
        <v>1009</v>
      </c>
      <c r="F1650" s="153" t="s">
        <v>1187</v>
      </c>
      <c r="G1650" s="153" t="s">
        <v>1631</v>
      </c>
      <c r="H1650" s="153" t="s">
        <v>558</v>
      </c>
      <c r="I1650" s="153">
        <v>9</v>
      </c>
      <c r="J1650" s="154">
        <v>45790</v>
      </c>
      <c r="K1650" s="153" t="s">
        <v>91</v>
      </c>
      <c r="L1650" s="153"/>
      <c r="M1650" s="153" t="s">
        <v>1632</v>
      </c>
      <c r="N1650" s="153" t="s">
        <v>49</v>
      </c>
      <c r="O1650" s="153" t="s">
        <v>1630</v>
      </c>
      <c r="P1650" s="153" t="s">
        <v>2727</v>
      </c>
      <c r="Q1650" s="153"/>
      <c r="R1650" s="153" t="s">
        <v>50</v>
      </c>
      <c r="S1650" s="153" t="s">
        <v>141</v>
      </c>
      <c r="T1650" s="153" t="s">
        <v>2734</v>
      </c>
      <c r="U1650" s="144"/>
      <c r="V1650" s="144"/>
      <c r="W1650" s="144"/>
      <c r="X1650" s="97" t="str">
        <f t="shared" si="275"/>
        <v>2023-032 - IH-345 BRIDGE REHABILITATION</v>
      </c>
      <c r="Y1650" s="97" t="str">
        <f>IFERROR(VLOOKUP($D1650,PM!$A:$H,2,FALSE),"")</f>
        <v>Eric Giebelhaus</v>
      </c>
      <c r="Z1650" s="98">
        <f t="shared" si="276"/>
        <v>45790</v>
      </c>
      <c r="AA1650" s="98" t="str">
        <f t="shared" si="277"/>
        <v>Tuesday</v>
      </c>
      <c r="AB1650" s="99" t="str">
        <f t="shared" si="278"/>
        <v>05/14/2025 1:58 PM</v>
      </c>
      <c r="AC1650" s="100">
        <f t="shared" si="279"/>
        <v>45792.487222222226</v>
      </c>
      <c r="AD1650" s="100" t="str">
        <f t="shared" si="280"/>
        <v>Approved On Time</v>
      </c>
      <c r="AE1650" s="101">
        <f t="shared" si="281"/>
        <v>9</v>
      </c>
      <c r="AF1650" s="124" t="str">
        <f t="shared" si="282"/>
        <v/>
      </c>
      <c r="AG1650" s="101" t="str">
        <f t="shared" si="283"/>
        <v>4106 6001G - PPO Conc Overlay Pour</v>
      </c>
      <c r="AH1650" s="101" t="str">
        <f t="shared" si="284"/>
        <v>240076 - Miguel Rodriguez</v>
      </c>
      <c r="AI1650" s="102" t="str">
        <f t="shared" si="285"/>
        <v>Juan Rodriguez's Crew</v>
      </c>
    </row>
    <row r="1651" spans="1:35" ht="15.75" x14ac:dyDescent="0.25">
      <c r="A1651" s="153">
        <v>603951</v>
      </c>
      <c r="B1651" s="153" t="s">
        <v>1648</v>
      </c>
      <c r="C1651" s="153" t="s">
        <v>1649</v>
      </c>
      <c r="D1651" s="153" t="s">
        <v>73</v>
      </c>
      <c r="E1651" s="153" t="s">
        <v>1009</v>
      </c>
      <c r="F1651" s="153" t="s">
        <v>1635</v>
      </c>
      <c r="G1651" s="153" t="s">
        <v>1636</v>
      </c>
      <c r="H1651" s="153" t="s">
        <v>558</v>
      </c>
      <c r="I1651" s="153">
        <v>3</v>
      </c>
      <c r="J1651" s="154">
        <v>45790</v>
      </c>
      <c r="K1651" s="153" t="s">
        <v>91</v>
      </c>
      <c r="L1651" s="153"/>
      <c r="M1651" s="153" t="s">
        <v>1632</v>
      </c>
      <c r="N1651" s="153" t="s">
        <v>49</v>
      </c>
      <c r="O1651" s="153" t="s">
        <v>1630</v>
      </c>
      <c r="P1651" s="153" t="s">
        <v>2725</v>
      </c>
      <c r="Q1651" s="153"/>
      <c r="R1651" s="153" t="s">
        <v>50</v>
      </c>
      <c r="S1651" s="153" t="s">
        <v>141</v>
      </c>
      <c r="T1651" s="153" t="s">
        <v>2735</v>
      </c>
      <c r="U1651" s="144"/>
      <c r="V1651" s="144"/>
      <c r="W1651" s="144"/>
      <c r="X1651" s="97" t="str">
        <f t="shared" si="275"/>
        <v>2023-032 - IH-345 BRIDGE REHABILITATION</v>
      </c>
      <c r="Y1651" s="97" t="str">
        <f>IFERROR(VLOOKUP($D1651,PM!$A:$H,2,FALSE),"")</f>
        <v>Eric Giebelhaus</v>
      </c>
      <c r="Z1651" s="98">
        <f t="shared" si="276"/>
        <v>45790</v>
      </c>
      <c r="AA1651" s="98" t="str">
        <f t="shared" si="277"/>
        <v>Tuesday</v>
      </c>
      <c r="AB1651" s="99" t="str">
        <f t="shared" si="278"/>
        <v>05/14/2025 1:57 PM</v>
      </c>
      <c r="AC1651" s="100">
        <f t="shared" si="279"/>
        <v>45792.487222222226</v>
      </c>
      <c r="AD1651" s="100" t="str">
        <f t="shared" si="280"/>
        <v>Approved On Time</v>
      </c>
      <c r="AE1651" s="101">
        <f t="shared" si="281"/>
        <v>3</v>
      </c>
      <c r="AF1651" s="124" t="str">
        <f t="shared" si="282"/>
        <v/>
      </c>
      <c r="AG1651" s="101" t="str">
        <f t="shared" si="283"/>
        <v>4106 6001H - PPO Conc Overlay Clean After P</v>
      </c>
      <c r="AH1651" s="101" t="str">
        <f t="shared" si="284"/>
        <v>240076 - Miguel Rodriguez</v>
      </c>
      <c r="AI1651" s="102" t="str">
        <f t="shared" si="285"/>
        <v>Juan Rodriguez's Crew</v>
      </c>
    </row>
    <row r="1652" spans="1:35" ht="15.75" x14ac:dyDescent="0.25">
      <c r="A1652" s="153">
        <v>603949</v>
      </c>
      <c r="B1652" s="153" t="s">
        <v>1652</v>
      </c>
      <c r="C1652" s="153" t="s">
        <v>1653</v>
      </c>
      <c r="D1652" s="153" t="s">
        <v>73</v>
      </c>
      <c r="E1652" s="153" t="s">
        <v>1009</v>
      </c>
      <c r="F1652" s="153" t="s">
        <v>1635</v>
      </c>
      <c r="G1652" s="153" t="s">
        <v>1636</v>
      </c>
      <c r="H1652" s="153" t="s">
        <v>558</v>
      </c>
      <c r="I1652" s="153">
        <v>3</v>
      </c>
      <c r="J1652" s="154">
        <v>45790</v>
      </c>
      <c r="K1652" s="153" t="s">
        <v>91</v>
      </c>
      <c r="L1652" s="153"/>
      <c r="M1652" s="153" t="s">
        <v>1632</v>
      </c>
      <c r="N1652" s="153" t="s">
        <v>49</v>
      </c>
      <c r="O1652" s="153" t="s">
        <v>1630</v>
      </c>
      <c r="P1652" s="153" t="s">
        <v>2725</v>
      </c>
      <c r="Q1652" s="153"/>
      <c r="R1652" s="153" t="s">
        <v>50</v>
      </c>
      <c r="S1652" s="153" t="s">
        <v>141</v>
      </c>
      <c r="T1652" s="153" t="s">
        <v>2737</v>
      </c>
      <c r="U1652" s="144"/>
      <c r="V1652" s="144"/>
      <c r="W1652" s="144"/>
      <c r="X1652" s="97" t="str">
        <f t="shared" si="275"/>
        <v>2023-032 - IH-345 BRIDGE REHABILITATION</v>
      </c>
      <c r="Y1652" s="97" t="str">
        <f>IFERROR(VLOOKUP($D1652,PM!$A:$H,2,FALSE),"")</f>
        <v>Eric Giebelhaus</v>
      </c>
      <c r="Z1652" s="98">
        <f t="shared" si="276"/>
        <v>45790</v>
      </c>
      <c r="AA1652" s="98" t="str">
        <f t="shared" si="277"/>
        <v>Tuesday</v>
      </c>
      <c r="AB1652" s="99" t="str">
        <f t="shared" si="278"/>
        <v>05/14/2025 1:57 PM</v>
      </c>
      <c r="AC1652" s="100">
        <f t="shared" si="279"/>
        <v>45792.487083333333</v>
      </c>
      <c r="AD1652" s="100" t="str">
        <f t="shared" si="280"/>
        <v>Approved On Time</v>
      </c>
      <c r="AE1652" s="101">
        <f t="shared" si="281"/>
        <v>3</v>
      </c>
      <c r="AF1652" s="124" t="str">
        <f t="shared" si="282"/>
        <v/>
      </c>
      <c r="AG1652" s="101" t="str">
        <f t="shared" si="283"/>
        <v>4106 6001H - PPO Conc Overlay Clean After P</v>
      </c>
      <c r="AH1652" s="101" t="str">
        <f t="shared" si="284"/>
        <v>240374 - Angel J. Flores</v>
      </c>
      <c r="AI1652" s="102" t="str">
        <f t="shared" si="285"/>
        <v>Juan Rodriguez's Crew</v>
      </c>
    </row>
    <row r="1653" spans="1:35" ht="15.75" x14ac:dyDescent="0.25">
      <c r="A1653" s="153">
        <v>603957</v>
      </c>
      <c r="B1653" s="153" t="s">
        <v>1652</v>
      </c>
      <c r="C1653" s="153" t="s">
        <v>1653</v>
      </c>
      <c r="D1653" s="153" t="s">
        <v>73</v>
      </c>
      <c r="E1653" s="153" t="s">
        <v>1009</v>
      </c>
      <c r="F1653" s="153" t="s">
        <v>1187</v>
      </c>
      <c r="G1653" s="153" t="s">
        <v>1631</v>
      </c>
      <c r="H1653" s="153" t="s">
        <v>558</v>
      </c>
      <c r="I1653" s="153">
        <v>9</v>
      </c>
      <c r="J1653" s="154">
        <v>45790</v>
      </c>
      <c r="K1653" s="153" t="s">
        <v>91</v>
      </c>
      <c r="L1653" s="153"/>
      <c r="M1653" s="153" t="s">
        <v>1632</v>
      </c>
      <c r="N1653" s="153" t="s">
        <v>49</v>
      </c>
      <c r="O1653" s="153" t="s">
        <v>1630</v>
      </c>
      <c r="P1653" s="153" t="s">
        <v>2727</v>
      </c>
      <c r="Q1653" s="153"/>
      <c r="R1653" s="153" t="s">
        <v>50</v>
      </c>
      <c r="S1653" s="153" t="s">
        <v>141</v>
      </c>
      <c r="T1653" s="153" t="s">
        <v>2736</v>
      </c>
      <c r="U1653" s="144"/>
      <c r="V1653" s="144"/>
      <c r="W1653" s="144"/>
      <c r="X1653" s="97" t="str">
        <f t="shared" si="275"/>
        <v>2023-032 - IH-345 BRIDGE REHABILITATION</v>
      </c>
      <c r="Y1653" s="97" t="str">
        <f>IFERROR(VLOOKUP($D1653,PM!$A:$H,2,FALSE),"")</f>
        <v>Eric Giebelhaus</v>
      </c>
      <c r="Z1653" s="98">
        <f t="shared" si="276"/>
        <v>45790</v>
      </c>
      <c r="AA1653" s="98" t="str">
        <f t="shared" si="277"/>
        <v>Tuesday</v>
      </c>
      <c r="AB1653" s="99" t="str">
        <f t="shared" si="278"/>
        <v>05/14/2025 1:58 PM</v>
      </c>
      <c r="AC1653" s="100">
        <f t="shared" si="279"/>
        <v>45792.487083333333</v>
      </c>
      <c r="AD1653" s="100" t="str">
        <f t="shared" si="280"/>
        <v>Approved On Time</v>
      </c>
      <c r="AE1653" s="101">
        <f t="shared" si="281"/>
        <v>9</v>
      </c>
      <c r="AF1653" s="124" t="str">
        <f t="shared" si="282"/>
        <v/>
      </c>
      <c r="AG1653" s="101" t="str">
        <f t="shared" si="283"/>
        <v>4106 6001G - PPO Conc Overlay Pour</v>
      </c>
      <c r="AH1653" s="101" t="str">
        <f t="shared" si="284"/>
        <v>240374 - Angel J. Flores</v>
      </c>
      <c r="AI1653" s="102" t="str">
        <f t="shared" si="285"/>
        <v>Juan Rodriguez's Crew</v>
      </c>
    </row>
    <row r="1654" spans="1:35" ht="15.75" x14ac:dyDescent="0.25">
      <c r="A1654" s="153">
        <v>603959</v>
      </c>
      <c r="B1654" s="153" t="s">
        <v>1656</v>
      </c>
      <c r="C1654" s="153" t="s">
        <v>1657</v>
      </c>
      <c r="D1654" s="153" t="s">
        <v>73</v>
      </c>
      <c r="E1654" s="153" t="s">
        <v>1009</v>
      </c>
      <c r="F1654" s="153" t="s">
        <v>1187</v>
      </c>
      <c r="G1654" s="153" t="s">
        <v>1631</v>
      </c>
      <c r="H1654" s="153" t="s">
        <v>558</v>
      </c>
      <c r="I1654" s="153">
        <v>9</v>
      </c>
      <c r="J1654" s="154">
        <v>45790</v>
      </c>
      <c r="K1654" s="153" t="s">
        <v>91</v>
      </c>
      <c r="L1654" s="153"/>
      <c r="M1654" s="153" t="s">
        <v>1632</v>
      </c>
      <c r="N1654" s="153" t="s">
        <v>49</v>
      </c>
      <c r="O1654" s="153" t="s">
        <v>1630</v>
      </c>
      <c r="P1654" s="153" t="s">
        <v>2730</v>
      </c>
      <c r="Q1654" s="153"/>
      <c r="R1654" s="153" t="s">
        <v>50</v>
      </c>
      <c r="S1654" s="153" t="s">
        <v>141</v>
      </c>
      <c r="T1654" s="153" t="s">
        <v>2739</v>
      </c>
      <c r="U1654" s="144"/>
      <c r="V1654" s="144"/>
      <c r="W1654" s="144"/>
      <c r="X1654" s="97" t="str">
        <f t="shared" si="275"/>
        <v>2023-032 - IH-345 BRIDGE REHABILITATION</v>
      </c>
      <c r="Y1654" s="97" t="str">
        <f>IFERROR(VLOOKUP($D1654,PM!$A:$H,2,FALSE),"")</f>
        <v>Eric Giebelhaus</v>
      </c>
      <c r="Z1654" s="98">
        <f t="shared" si="276"/>
        <v>45790</v>
      </c>
      <c r="AA1654" s="98" t="str">
        <f t="shared" si="277"/>
        <v>Tuesday</v>
      </c>
      <c r="AB1654" s="99" t="str">
        <f t="shared" si="278"/>
        <v>05/14/2025 1:59 PM</v>
      </c>
      <c r="AC1654" s="100">
        <f t="shared" si="279"/>
        <v>45792.487141203703</v>
      </c>
      <c r="AD1654" s="100" t="str">
        <f t="shared" si="280"/>
        <v>Approved On Time</v>
      </c>
      <c r="AE1654" s="101">
        <f t="shared" si="281"/>
        <v>9</v>
      </c>
      <c r="AF1654" s="124" t="str">
        <f t="shared" si="282"/>
        <v/>
      </c>
      <c r="AG1654" s="101" t="str">
        <f t="shared" si="283"/>
        <v>4106 6001G - PPO Conc Overlay Pour</v>
      </c>
      <c r="AH1654" s="101" t="str">
        <f t="shared" si="284"/>
        <v>240033 - Ramon Deanda</v>
      </c>
      <c r="AI1654" s="102" t="str">
        <f t="shared" si="285"/>
        <v>Juan Rodriguez's Crew</v>
      </c>
    </row>
    <row r="1655" spans="1:35" ht="15.75" x14ac:dyDescent="0.25">
      <c r="A1655" s="153">
        <v>603950</v>
      </c>
      <c r="B1655" s="153" t="s">
        <v>1656</v>
      </c>
      <c r="C1655" s="153" t="s">
        <v>1657</v>
      </c>
      <c r="D1655" s="153" t="s">
        <v>73</v>
      </c>
      <c r="E1655" s="153" t="s">
        <v>1009</v>
      </c>
      <c r="F1655" s="153" t="s">
        <v>1635</v>
      </c>
      <c r="G1655" s="153" t="s">
        <v>1636</v>
      </c>
      <c r="H1655" s="153" t="s">
        <v>558</v>
      </c>
      <c r="I1655" s="153">
        <v>3</v>
      </c>
      <c r="J1655" s="154">
        <v>45790</v>
      </c>
      <c r="K1655" s="153" t="s">
        <v>91</v>
      </c>
      <c r="L1655" s="153"/>
      <c r="M1655" s="153" t="s">
        <v>1632</v>
      </c>
      <c r="N1655" s="153" t="s">
        <v>49</v>
      </c>
      <c r="O1655" s="153" t="s">
        <v>1630</v>
      </c>
      <c r="P1655" s="153" t="s">
        <v>2725</v>
      </c>
      <c r="Q1655" s="153"/>
      <c r="R1655" s="153" t="s">
        <v>50</v>
      </c>
      <c r="S1655" s="153" t="s">
        <v>141</v>
      </c>
      <c r="T1655" s="153" t="s">
        <v>2738</v>
      </c>
      <c r="U1655" s="144"/>
      <c r="V1655" s="144"/>
      <c r="W1655" s="144"/>
      <c r="X1655" s="97" t="str">
        <f t="shared" si="275"/>
        <v>2023-032 - IH-345 BRIDGE REHABILITATION</v>
      </c>
      <c r="Y1655" s="97" t="str">
        <f>IFERROR(VLOOKUP($D1655,PM!$A:$H,2,FALSE),"")</f>
        <v>Eric Giebelhaus</v>
      </c>
      <c r="Z1655" s="98">
        <f t="shared" si="276"/>
        <v>45790</v>
      </c>
      <c r="AA1655" s="98" t="str">
        <f t="shared" si="277"/>
        <v>Tuesday</v>
      </c>
      <c r="AB1655" s="99" t="str">
        <f t="shared" si="278"/>
        <v>05/14/2025 1:57 PM</v>
      </c>
      <c r="AC1655" s="100">
        <f t="shared" si="279"/>
        <v>45792.487141203703</v>
      </c>
      <c r="AD1655" s="100" t="str">
        <f t="shared" si="280"/>
        <v>Approved On Time</v>
      </c>
      <c r="AE1655" s="101">
        <f t="shared" si="281"/>
        <v>3</v>
      </c>
      <c r="AF1655" s="124" t="str">
        <f t="shared" si="282"/>
        <v/>
      </c>
      <c r="AG1655" s="101" t="str">
        <f t="shared" si="283"/>
        <v>4106 6001H - PPO Conc Overlay Clean After P</v>
      </c>
      <c r="AH1655" s="101" t="str">
        <f t="shared" si="284"/>
        <v>240033 - Ramon Deanda</v>
      </c>
      <c r="AI1655" s="102" t="str">
        <f t="shared" si="285"/>
        <v>Juan Rodriguez's Crew</v>
      </c>
    </row>
    <row r="1656" spans="1:35" ht="15.75" x14ac:dyDescent="0.25">
      <c r="A1656" s="153">
        <v>603948</v>
      </c>
      <c r="B1656" s="153" t="s">
        <v>1660</v>
      </c>
      <c r="C1656" s="153" t="s">
        <v>1661</v>
      </c>
      <c r="D1656" s="153" t="s">
        <v>73</v>
      </c>
      <c r="E1656" s="153" t="s">
        <v>1009</v>
      </c>
      <c r="F1656" s="153" t="s">
        <v>1635</v>
      </c>
      <c r="G1656" s="153" t="s">
        <v>1636</v>
      </c>
      <c r="H1656" s="153" t="s">
        <v>558</v>
      </c>
      <c r="I1656" s="153">
        <v>3</v>
      </c>
      <c r="J1656" s="154">
        <v>45790</v>
      </c>
      <c r="K1656" s="153" t="s">
        <v>91</v>
      </c>
      <c r="L1656" s="153"/>
      <c r="M1656" s="153" t="s">
        <v>1632</v>
      </c>
      <c r="N1656" s="153" t="s">
        <v>49</v>
      </c>
      <c r="O1656" s="153" t="s">
        <v>1630</v>
      </c>
      <c r="P1656" s="153" t="s">
        <v>2725</v>
      </c>
      <c r="Q1656" s="153"/>
      <c r="R1656" s="153" t="s">
        <v>50</v>
      </c>
      <c r="S1656" s="153" t="s">
        <v>141</v>
      </c>
      <c r="T1656" s="153" t="s">
        <v>2726</v>
      </c>
      <c r="U1656" s="144"/>
      <c r="V1656" s="144"/>
      <c r="W1656" s="144"/>
      <c r="X1656" s="97" t="str">
        <f t="shared" si="275"/>
        <v>2023-032 - IH-345 BRIDGE REHABILITATION</v>
      </c>
      <c r="Y1656" s="97" t="str">
        <f>IFERROR(VLOOKUP($D1656,PM!$A:$H,2,FALSE),"")</f>
        <v>Eric Giebelhaus</v>
      </c>
      <c r="Z1656" s="98">
        <f t="shared" si="276"/>
        <v>45790</v>
      </c>
      <c r="AA1656" s="98" t="str">
        <f t="shared" si="277"/>
        <v>Tuesday</v>
      </c>
      <c r="AB1656" s="99" t="str">
        <f t="shared" si="278"/>
        <v>05/14/2025 1:57 PM</v>
      </c>
      <c r="AC1656" s="100">
        <f t="shared" si="279"/>
        <v>45792.487245370372</v>
      </c>
      <c r="AD1656" s="100" t="str">
        <f t="shared" si="280"/>
        <v>Approved On Time</v>
      </c>
      <c r="AE1656" s="101">
        <f t="shared" si="281"/>
        <v>3</v>
      </c>
      <c r="AF1656" s="124" t="str">
        <f t="shared" si="282"/>
        <v/>
      </c>
      <c r="AG1656" s="101" t="str">
        <f t="shared" si="283"/>
        <v>4106 6001H - PPO Conc Overlay Clean After P</v>
      </c>
      <c r="AH1656" s="101" t="str">
        <f t="shared" si="284"/>
        <v>240774 - Jesus H. Bravo Martinez</v>
      </c>
      <c r="AI1656" s="102" t="str">
        <f t="shared" si="285"/>
        <v>Juan Rodriguez's Crew</v>
      </c>
    </row>
    <row r="1657" spans="1:35" ht="15.75" x14ac:dyDescent="0.25">
      <c r="A1657" s="153">
        <v>603956</v>
      </c>
      <c r="B1657" s="153" t="s">
        <v>1660</v>
      </c>
      <c r="C1657" s="153" t="s">
        <v>1661</v>
      </c>
      <c r="D1657" s="153" t="s">
        <v>73</v>
      </c>
      <c r="E1657" s="153" t="s">
        <v>1009</v>
      </c>
      <c r="F1657" s="153" t="s">
        <v>1187</v>
      </c>
      <c r="G1657" s="153" t="s">
        <v>1631</v>
      </c>
      <c r="H1657" s="153" t="s">
        <v>558</v>
      </c>
      <c r="I1657" s="153">
        <v>9</v>
      </c>
      <c r="J1657" s="154">
        <v>45790</v>
      </c>
      <c r="K1657" s="153" t="s">
        <v>91</v>
      </c>
      <c r="L1657" s="153"/>
      <c r="M1657" s="153" t="s">
        <v>1632</v>
      </c>
      <c r="N1657" s="153" t="s">
        <v>49</v>
      </c>
      <c r="O1657" s="153" t="s">
        <v>1630</v>
      </c>
      <c r="P1657" s="153" t="s">
        <v>2727</v>
      </c>
      <c r="Q1657" s="153"/>
      <c r="R1657" s="153" t="s">
        <v>50</v>
      </c>
      <c r="S1657" s="153" t="s">
        <v>141</v>
      </c>
      <c r="T1657" s="153" t="s">
        <v>2728</v>
      </c>
      <c r="U1657" s="144"/>
      <c r="V1657" s="144"/>
      <c r="W1657" s="144"/>
      <c r="X1657" s="97" t="str">
        <f t="shared" si="275"/>
        <v>2023-032 - IH-345 BRIDGE REHABILITATION</v>
      </c>
      <c r="Y1657" s="97" t="str">
        <f>IFERROR(VLOOKUP($D1657,PM!$A:$H,2,FALSE),"")</f>
        <v>Eric Giebelhaus</v>
      </c>
      <c r="Z1657" s="98">
        <f t="shared" si="276"/>
        <v>45790</v>
      </c>
      <c r="AA1657" s="98" t="str">
        <f t="shared" si="277"/>
        <v>Tuesday</v>
      </c>
      <c r="AB1657" s="99" t="str">
        <f t="shared" si="278"/>
        <v>05/14/2025 1:58 PM</v>
      </c>
      <c r="AC1657" s="100">
        <f t="shared" si="279"/>
        <v>45792.487245370372</v>
      </c>
      <c r="AD1657" s="100" t="str">
        <f t="shared" si="280"/>
        <v>Approved On Time</v>
      </c>
      <c r="AE1657" s="101">
        <f t="shared" si="281"/>
        <v>9</v>
      </c>
      <c r="AF1657" s="124" t="str">
        <f t="shared" si="282"/>
        <v/>
      </c>
      <c r="AG1657" s="101" t="str">
        <f t="shared" si="283"/>
        <v>4106 6001G - PPO Conc Overlay Pour</v>
      </c>
      <c r="AH1657" s="101" t="str">
        <f t="shared" si="284"/>
        <v>240774 - Jesus H. Bravo Martinez</v>
      </c>
      <c r="AI1657" s="102" t="str">
        <f t="shared" si="285"/>
        <v>Juan Rodriguez's Crew</v>
      </c>
    </row>
    <row r="1658" spans="1:35" ht="15.75" x14ac:dyDescent="0.25">
      <c r="A1658" s="153">
        <v>603954</v>
      </c>
      <c r="B1658" s="153" t="s">
        <v>1629</v>
      </c>
      <c r="C1658" s="153" t="s">
        <v>1630</v>
      </c>
      <c r="D1658" s="153" t="s">
        <v>73</v>
      </c>
      <c r="E1658" s="153" t="s">
        <v>1009</v>
      </c>
      <c r="F1658" s="153" t="s">
        <v>1635</v>
      </c>
      <c r="G1658" s="153" t="s">
        <v>1636</v>
      </c>
      <c r="H1658" s="153" t="s">
        <v>558</v>
      </c>
      <c r="I1658" s="153">
        <v>3</v>
      </c>
      <c r="J1658" s="154">
        <v>45790</v>
      </c>
      <c r="K1658" s="153" t="s">
        <v>91</v>
      </c>
      <c r="L1658" s="153"/>
      <c r="M1658" s="153" t="s">
        <v>1632</v>
      </c>
      <c r="N1658" s="153" t="s">
        <v>49</v>
      </c>
      <c r="O1658" s="153" t="s">
        <v>1630</v>
      </c>
      <c r="P1658" s="153" t="s">
        <v>2725</v>
      </c>
      <c r="Q1658" s="153"/>
      <c r="R1658" s="153" t="s">
        <v>50</v>
      </c>
      <c r="S1658" s="153" t="s">
        <v>141</v>
      </c>
      <c r="T1658" s="153" t="s">
        <v>2743</v>
      </c>
      <c r="U1658" s="144"/>
      <c r="V1658" s="144"/>
      <c r="W1658" s="144"/>
      <c r="X1658" s="97" t="str">
        <f t="shared" si="275"/>
        <v>2023-032 - IH-345 BRIDGE REHABILITATION</v>
      </c>
      <c r="Y1658" s="97" t="str">
        <f>IFERROR(VLOOKUP($D1658,PM!$A:$H,2,FALSE),"")</f>
        <v>Eric Giebelhaus</v>
      </c>
      <c r="Z1658" s="98">
        <f t="shared" si="276"/>
        <v>45790</v>
      </c>
      <c r="AA1658" s="98" t="str">
        <f t="shared" si="277"/>
        <v>Tuesday</v>
      </c>
      <c r="AB1658" s="99" t="str">
        <f t="shared" si="278"/>
        <v>05/14/2025 1:57 PM</v>
      </c>
      <c r="AC1658" s="100">
        <f t="shared" si="279"/>
        <v>45792.487326388888</v>
      </c>
      <c r="AD1658" s="100" t="str">
        <f t="shared" si="280"/>
        <v>Approved On Time</v>
      </c>
      <c r="AE1658" s="101">
        <f t="shared" si="281"/>
        <v>3</v>
      </c>
      <c r="AF1658" s="124" t="str">
        <f t="shared" si="282"/>
        <v/>
      </c>
      <c r="AG1658" s="101" t="str">
        <f t="shared" si="283"/>
        <v>4106 6001H - PPO Conc Overlay Clean After P</v>
      </c>
      <c r="AH1658" s="101" t="str">
        <f t="shared" si="284"/>
        <v>240075 - Juan P. Rodriguez</v>
      </c>
      <c r="AI1658" s="102" t="str">
        <f t="shared" si="285"/>
        <v>Juan Rodriguez's Crew</v>
      </c>
    </row>
    <row r="1659" spans="1:35" ht="15.75" x14ac:dyDescent="0.25">
      <c r="A1659" s="153">
        <v>603962</v>
      </c>
      <c r="B1659" s="153" t="s">
        <v>1629</v>
      </c>
      <c r="C1659" s="153" t="s">
        <v>1630</v>
      </c>
      <c r="D1659" s="153" t="s">
        <v>73</v>
      </c>
      <c r="E1659" s="153" t="s">
        <v>1009</v>
      </c>
      <c r="F1659" s="153" t="s">
        <v>1187</v>
      </c>
      <c r="G1659" s="153" t="s">
        <v>1631</v>
      </c>
      <c r="H1659" s="153" t="s">
        <v>558</v>
      </c>
      <c r="I1659" s="153">
        <v>5</v>
      </c>
      <c r="J1659" s="154">
        <v>45790</v>
      </c>
      <c r="K1659" s="153" t="s">
        <v>91</v>
      </c>
      <c r="L1659" s="153"/>
      <c r="M1659" s="153" t="s">
        <v>1632</v>
      </c>
      <c r="N1659" s="153" t="s">
        <v>49</v>
      </c>
      <c r="O1659" s="153" t="s">
        <v>1630</v>
      </c>
      <c r="P1659" s="153" t="s">
        <v>2730</v>
      </c>
      <c r="Q1659" s="153"/>
      <c r="R1659" s="153" t="s">
        <v>50</v>
      </c>
      <c r="S1659" s="153" t="s">
        <v>141</v>
      </c>
      <c r="T1659" s="153" t="s">
        <v>2742</v>
      </c>
      <c r="U1659" s="144"/>
      <c r="V1659" s="144"/>
      <c r="W1659" s="144"/>
      <c r="X1659" s="97" t="str">
        <f t="shared" si="275"/>
        <v>2023-032 - IH-345 BRIDGE REHABILITATION</v>
      </c>
      <c r="Y1659" s="97" t="str">
        <f>IFERROR(VLOOKUP($D1659,PM!$A:$H,2,FALSE),"")</f>
        <v>Eric Giebelhaus</v>
      </c>
      <c r="Z1659" s="98">
        <f t="shared" si="276"/>
        <v>45790</v>
      </c>
      <c r="AA1659" s="98" t="str">
        <f t="shared" si="277"/>
        <v>Tuesday</v>
      </c>
      <c r="AB1659" s="99" t="str">
        <f t="shared" si="278"/>
        <v>05/14/2025 1:59 PM</v>
      </c>
      <c r="AC1659" s="100">
        <f t="shared" si="279"/>
        <v>45792.487326388888</v>
      </c>
      <c r="AD1659" s="100" t="str">
        <f t="shared" si="280"/>
        <v>Approved On Time</v>
      </c>
      <c r="AE1659" s="101">
        <f t="shared" si="281"/>
        <v>5</v>
      </c>
      <c r="AF1659" s="124" t="str">
        <f t="shared" si="282"/>
        <v/>
      </c>
      <c r="AG1659" s="101" t="str">
        <f t="shared" si="283"/>
        <v>4106 6001G - PPO Conc Overlay Pour</v>
      </c>
      <c r="AH1659" s="101" t="str">
        <f t="shared" si="284"/>
        <v>240075 - Juan P. Rodriguez</v>
      </c>
      <c r="AI1659" s="102" t="str">
        <f t="shared" si="285"/>
        <v>Juan Rodriguez's Crew</v>
      </c>
    </row>
    <row r="1660" spans="1:35" ht="15.75" x14ac:dyDescent="0.25">
      <c r="A1660" s="153">
        <v>603961</v>
      </c>
      <c r="B1660" s="153" t="s">
        <v>1638</v>
      </c>
      <c r="C1660" s="153" t="s">
        <v>1639</v>
      </c>
      <c r="D1660" s="153" t="s">
        <v>73</v>
      </c>
      <c r="E1660" s="153" t="s">
        <v>1009</v>
      </c>
      <c r="F1660" s="153" t="s">
        <v>1187</v>
      </c>
      <c r="G1660" s="153" t="s">
        <v>1631</v>
      </c>
      <c r="H1660" s="153" t="s">
        <v>558</v>
      </c>
      <c r="I1660" s="153">
        <v>9</v>
      </c>
      <c r="J1660" s="154">
        <v>45790</v>
      </c>
      <c r="K1660" s="153" t="s">
        <v>91</v>
      </c>
      <c r="L1660" s="153"/>
      <c r="M1660" s="153" t="s">
        <v>1632</v>
      </c>
      <c r="N1660" s="153" t="s">
        <v>49</v>
      </c>
      <c r="O1660" s="153" t="s">
        <v>1630</v>
      </c>
      <c r="P1660" s="153" t="s">
        <v>2730</v>
      </c>
      <c r="Q1660" s="153"/>
      <c r="R1660" s="153" t="s">
        <v>50</v>
      </c>
      <c r="S1660" s="153" t="s">
        <v>141</v>
      </c>
      <c r="T1660" s="153" t="s">
        <v>2731</v>
      </c>
      <c r="U1660" s="144"/>
      <c r="V1660" s="144"/>
      <c r="W1660" s="144"/>
      <c r="X1660" s="97" t="str">
        <f t="shared" si="275"/>
        <v>2023-032 - IH-345 BRIDGE REHABILITATION</v>
      </c>
      <c r="Y1660" s="97" t="str">
        <f>IFERROR(VLOOKUP($D1660,PM!$A:$H,2,FALSE),"")</f>
        <v>Eric Giebelhaus</v>
      </c>
      <c r="Z1660" s="98">
        <f t="shared" si="276"/>
        <v>45790</v>
      </c>
      <c r="AA1660" s="98" t="str">
        <f t="shared" si="277"/>
        <v>Tuesday</v>
      </c>
      <c r="AB1660" s="99" t="str">
        <f t="shared" si="278"/>
        <v>05/14/2025 1:59 PM</v>
      </c>
      <c r="AC1660" s="100">
        <f t="shared" si="279"/>
        <v>45792.487303240741</v>
      </c>
      <c r="AD1660" s="100" t="str">
        <f t="shared" si="280"/>
        <v>Approved On Time</v>
      </c>
      <c r="AE1660" s="101">
        <f t="shared" si="281"/>
        <v>9</v>
      </c>
      <c r="AF1660" s="124" t="str">
        <f t="shared" si="282"/>
        <v/>
      </c>
      <c r="AG1660" s="101" t="str">
        <f t="shared" si="283"/>
        <v>4106 6001G - PPO Conc Overlay Pour</v>
      </c>
      <c r="AH1660" s="101" t="str">
        <f t="shared" si="284"/>
        <v>240064 - Jose M. Perez</v>
      </c>
      <c r="AI1660" s="102" t="str">
        <f t="shared" si="285"/>
        <v>Juan Rodriguez's Crew</v>
      </c>
    </row>
    <row r="1661" spans="1:35" ht="15.75" x14ac:dyDescent="0.25">
      <c r="A1661" s="153">
        <v>603953</v>
      </c>
      <c r="B1661" s="153" t="s">
        <v>1638</v>
      </c>
      <c r="C1661" s="153" t="s">
        <v>1639</v>
      </c>
      <c r="D1661" s="153" t="s">
        <v>73</v>
      </c>
      <c r="E1661" s="153" t="s">
        <v>1009</v>
      </c>
      <c r="F1661" s="153" t="s">
        <v>1635</v>
      </c>
      <c r="G1661" s="153" t="s">
        <v>1636</v>
      </c>
      <c r="H1661" s="153" t="s">
        <v>558</v>
      </c>
      <c r="I1661" s="153">
        <v>3</v>
      </c>
      <c r="J1661" s="154">
        <v>45790</v>
      </c>
      <c r="K1661" s="153" t="s">
        <v>91</v>
      </c>
      <c r="L1661" s="153"/>
      <c r="M1661" s="153" t="s">
        <v>1632</v>
      </c>
      <c r="N1661" s="153" t="s">
        <v>49</v>
      </c>
      <c r="O1661" s="153" t="s">
        <v>1630</v>
      </c>
      <c r="P1661" s="153" t="s">
        <v>2725</v>
      </c>
      <c r="Q1661" s="153"/>
      <c r="R1661" s="153" t="s">
        <v>50</v>
      </c>
      <c r="S1661" s="153" t="s">
        <v>141</v>
      </c>
      <c r="T1661" s="153" t="s">
        <v>2729</v>
      </c>
      <c r="U1661" s="144"/>
      <c r="V1661" s="144"/>
      <c r="W1661" s="144"/>
      <c r="X1661" s="97" t="str">
        <f t="shared" si="275"/>
        <v>2023-032 - IH-345 BRIDGE REHABILITATION</v>
      </c>
      <c r="Y1661" s="97" t="str">
        <f>IFERROR(VLOOKUP($D1661,PM!$A:$H,2,FALSE),"")</f>
        <v>Eric Giebelhaus</v>
      </c>
      <c r="Z1661" s="98">
        <f t="shared" si="276"/>
        <v>45790</v>
      </c>
      <c r="AA1661" s="98" t="str">
        <f t="shared" si="277"/>
        <v>Tuesday</v>
      </c>
      <c r="AB1661" s="99" t="str">
        <f t="shared" si="278"/>
        <v>05/14/2025 1:57 PM</v>
      </c>
      <c r="AC1661" s="100">
        <f t="shared" si="279"/>
        <v>45792.487303240741</v>
      </c>
      <c r="AD1661" s="100" t="str">
        <f t="shared" si="280"/>
        <v>Approved On Time</v>
      </c>
      <c r="AE1661" s="101">
        <f t="shared" si="281"/>
        <v>3</v>
      </c>
      <c r="AF1661" s="124" t="str">
        <f t="shared" si="282"/>
        <v/>
      </c>
      <c r="AG1661" s="101" t="str">
        <f t="shared" si="283"/>
        <v>4106 6001H - PPO Conc Overlay Clean After P</v>
      </c>
      <c r="AH1661" s="101" t="str">
        <f t="shared" si="284"/>
        <v>240064 - Jose M. Perez</v>
      </c>
      <c r="AI1661" s="102" t="str">
        <f t="shared" si="285"/>
        <v>Juan Rodriguez's Crew</v>
      </c>
    </row>
    <row r="1662" spans="1:35" ht="15.75" x14ac:dyDescent="0.25">
      <c r="A1662" s="153">
        <v>603963</v>
      </c>
      <c r="B1662" s="153" t="s">
        <v>1645</v>
      </c>
      <c r="C1662" s="153" t="s">
        <v>1646</v>
      </c>
      <c r="D1662" s="153" t="s">
        <v>73</v>
      </c>
      <c r="E1662" s="153" t="s">
        <v>1009</v>
      </c>
      <c r="F1662" s="153" t="s">
        <v>1187</v>
      </c>
      <c r="G1662" s="153" t="s">
        <v>1631</v>
      </c>
      <c r="H1662" s="153" t="s">
        <v>558</v>
      </c>
      <c r="I1662" s="153">
        <v>9</v>
      </c>
      <c r="J1662" s="154">
        <v>45790</v>
      </c>
      <c r="K1662" s="153" t="s">
        <v>91</v>
      </c>
      <c r="L1662" s="153"/>
      <c r="M1662" s="153" t="s">
        <v>1632</v>
      </c>
      <c r="N1662" s="153" t="s">
        <v>49</v>
      </c>
      <c r="O1662" s="153" t="s">
        <v>1630</v>
      </c>
      <c r="P1662" s="153" t="s">
        <v>2730</v>
      </c>
      <c r="Q1662" s="153"/>
      <c r="R1662" s="153" t="s">
        <v>50</v>
      </c>
      <c r="S1662" s="153" t="s">
        <v>141</v>
      </c>
      <c r="T1662" s="153" t="s">
        <v>2741</v>
      </c>
      <c r="U1662" s="144"/>
      <c r="V1662" s="144"/>
      <c r="W1662" s="144"/>
      <c r="X1662" s="97" t="str">
        <f t="shared" si="275"/>
        <v>2023-032 - IH-345 BRIDGE REHABILITATION</v>
      </c>
      <c r="Y1662" s="97" t="str">
        <f>IFERROR(VLOOKUP($D1662,PM!$A:$H,2,FALSE),"")</f>
        <v>Eric Giebelhaus</v>
      </c>
      <c r="Z1662" s="98">
        <f t="shared" si="276"/>
        <v>45790</v>
      </c>
      <c r="AA1662" s="98" t="str">
        <f t="shared" si="277"/>
        <v>Tuesday</v>
      </c>
      <c r="AB1662" s="99" t="str">
        <f t="shared" si="278"/>
        <v>05/14/2025 1:59 PM</v>
      </c>
      <c r="AC1662" s="100">
        <f t="shared" si="279"/>
        <v>45792.48710648148</v>
      </c>
      <c r="AD1662" s="100" t="str">
        <f t="shared" si="280"/>
        <v>Approved On Time</v>
      </c>
      <c r="AE1662" s="101">
        <f t="shared" si="281"/>
        <v>9</v>
      </c>
      <c r="AF1662" s="124" t="str">
        <f t="shared" si="282"/>
        <v/>
      </c>
      <c r="AG1662" s="101" t="str">
        <f t="shared" si="283"/>
        <v>4106 6001G - PPO Conc Overlay Pour</v>
      </c>
      <c r="AH1662" s="101" t="str">
        <f t="shared" si="284"/>
        <v>240504 - Carlos A. Rodriguez Avelar</v>
      </c>
      <c r="AI1662" s="102" t="str">
        <f t="shared" si="285"/>
        <v>Juan Rodriguez's Crew</v>
      </c>
    </row>
    <row r="1663" spans="1:35" ht="15.75" x14ac:dyDescent="0.25">
      <c r="A1663" s="153">
        <v>603955</v>
      </c>
      <c r="B1663" s="153" t="s">
        <v>1645</v>
      </c>
      <c r="C1663" s="153" t="s">
        <v>1646</v>
      </c>
      <c r="D1663" s="153" t="s">
        <v>73</v>
      </c>
      <c r="E1663" s="153" t="s">
        <v>1009</v>
      </c>
      <c r="F1663" s="153" t="s">
        <v>1635</v>
      </c>
      <c r="G1663" s="153" t="s">
        <v>1636</v>
      </c>
      <c r="H1663" s="153" t="s">
        <v>558</v>
      </c>
      <c r="I1663" s="153">
        <v>3</v>
      </c>
      <c r="J1663" s="154">
        <v>45790</v>
      </c>
      <c r="K1663" s="153" t="s">
        <v>91</v>
      </c>
      <c r="L1663" s="153"/>
      <c r="M1663" s="153" t="s">
        <v>1632</v>
      </c>
      <c r="N1663" s="153" t="s">
        <v>49</v>
      </c>
      <c r="O1663" s="153" t="s">
        <v>1630</v>
      </c>
      <c r="P1663" s="153" t="s">
        <v>2725</v>
      </c>
      <c r="Q1663" s="153"/>
      <c r="R1663" s="153" t="s">
        <v>50</v>
      </c>
      <c r="S1663" s="153" t="s">
        <v>141</v>
      </c>
      <c r="T1663" s="153" t="s">
        <v>2740</v>
      </c>
      <c r="U1663" s="144"/>
      <c r="V1663" s="144"/>
      <c r="W1663" s="144"/>
      <c r="X1663" s="97" t="str">
        <f t="shared" si="275"/>
        <v>2023-032 - IH-345 BRIDGE REHABILITATION</v>
      </c>
      <c r="Y1663" s="97" t="str">
        <f>IFERROR(VLOOKUP($D1663,PM!$A:$H,2,FALSE),"")</f>
        <v>Eric Giebelhaus</v>
      </c>
      <c r="Z1663" s="98">
        <f t="shared" si="276"/>
        <v>45790</v>
      </c>
      <c r="AA1663" s="98" t="str">
        <f t="shared" si="277"/>
        <v>Tuesday</v>
      </c>
      <c r="AB1663" s="99" t="str">
        <f t="shared" si="278"/>
        <v>05/14/2025 1:57 PM</v>
      </c>
      <c r="AC1663" s="100">
        <f t="shared" si="279"/>
        <v>45792.48710648148</v>
      </c>
      <c r="AD1663" s="100" t="str">
        <f t="shared" si="280"/>
        <v>Approved On Time</v>
      </c>
      <c r="AE1663" s="101">
        <f t="shared" si="281"/>
        <v>3</v>
      </c>
      <c r="AF1663" s="124" t="str">
        <f t="shared" si="282"/>
        <v/>
      </c>
      <c r="AG1663" s="101" t="str">
        <f t="shared" si="283"/>
        <v>4106 6001H - PPO Conc Overlay Clean After P</v>
      </c>
      <c r="AH1663" s="101" t="str">
        <f t="shared" si="284"/>
        <v>240504 - Carlos A. Rodriguez Avelar</v>
      </c>
      <c r="AI1663" s="102" t="str">
        <f t="shared" si="285"/>
        <v>Juan Rodriguez's Crew</v>
      </c>
    </row>
    <row r="1664" spans="1:35" ht="15.75" x14ac:dyDescent="0.25">
      <c r="A1664" s="153">
        <v>603960</v>
      </c>
      <c r="B1664" s="153" t="s">
        <v>1489</v>
      </c>
      <c r="C1664" s="153" t="s">
        <v>1490</v>
      </c>
      <c r="D1664" s="153" t="s">
        <v>73</v>
      </c>
      <c r="E1664" s="153" t="s">
        <v>1009</v>
      </c>
      <c r="F1664" s="153" t="s">
        <v>1187</v>
      </c>
      <c r="G1664" s="153" t="s">
        <v>1631</v>
      </c>
      <c r="H1664" s="153" t="s">
        <v>558</v>
      </c>
      <c r="I1664" s="153">
        <v>9</v>
      </c>
      <c r="J1664" s="154">
        <v>45790</v>
      </c>
      <c r="K1664" s="153" t="s">
        <v>91</v>
      </c>
      <c r="L1664" s="153"/>
      <c r="M1664" s="153" t="s">
        <v>1632</v>
      </c>
      <c r="N1664" s="153" t="s">
        <v>49</v>
      </c>
      <c r="O1664" s="153" t="s">
        <v>1630</v>
      </c>
      <c r="P1664" s="153" t="s">
        <v>2730</v>
      </c>
      <c r="Q1664" s="153"/>
      <c r="R1664" s="153" t="s">
        <v>50</v>
      </c>
      <c r="S1664" s="153" t="s">
        <v>141</v>
      </c>
      <c r="T1664" s="153" t="s">
        <v>2732</v>
      </c>
      <c r="U1664" s="144"/>
      <c r="V1664" s="144"/>
      <c r="W1664" s="144"/>
      <c r="X1664" s="97" t="str">
        <f t="shared" si="275"/>
        <v>2023-032 - IH-345 BRIDGE REHABILITATION</v>
      </c>
      <c r="Y1664" s="97" t="str">
        <f>IFERROR(VLOOKUP($D1664,PM!$A:$H,2,FALSE),"")</f>
        <v>Eric Giebelhaus</v>
      </c>
      <c r="Z1664" s="98">
        <f t="shared" si="276"/>
        <v>45790</v>
      </c>
      <c r="AA1664" s="98" t="str">
        <f t="shared" si="277"/>
        <v>Tuesday</v>
      </c>
      <c r="AB1664" s="99" t="str">
        <f t="shared" si="278"/>
        <v>05/14/2025 1:59 PM</v>
      </c>
      <c r="AC1664" s="100">
        <f t="shared" si="279"/>
        <v>45792.487268518518</v>
      </c>
      <c r="AD1664" s="100" t="str">
        <f t="shared" si="280"/>
        <v>Approved On Time</v>
      </c>
      <c r="AE1664" s="101">
        <f t="shared" si="281"/>
        <v>9</v>
      </c>
      <c r="AF1664" s="124" t="str">
        <f t="shared" si="282"/>
        <v/>
      </c>
      <c r="AG1664" s="101" t="str">
        <f t="shared" si="283"/>
        <v>4106 6001G - PPO Conc Overlay Pour</v>
      </c>
      <c r="AH1664" s="101" t="str">
        <f t="shared" si="284"/>
        <v>240708 - Heriberto Garcia Jr</v>
      </c>
      <c r="AI1664" s="102" t="str">
        <f t="shared" si="285"/>
        <v>Juan Rodriguez's Crew</v>
      </c>
    </row>
    <row r="1665" spans="1:35" ht="15.75" x14ac:dyDescent="0.25">
      <c r="A1665" s="153">
        <v>603952</v>
      </c>
      <c r="B1665" s="153" t="s">
        <v>1489</v>
      </c>
      <c r="C1665" s="153" t="s">
        <v>1490</v>
      </c>
      <c r="D1665" s="153" t="s">
        <v>73</v>
      </c>
      <c r="E1665" s="153" t="s">
        <v>1009</v>
      </c>
      <c r="F1665" s="153" t="s">
        <v>1635</v>
      </c>
      <c r="G1665" s="153" t="s">
        <v>1636</v>
      </c>
      <c r="H1665" s="153" t="s">
        <v>558</v>
      </c>
      <c r="I1665" s="153">
        <v>3</v>
      </c>
      <c r="J1665" s="154">
        <v>45790</v>
      </c>
      <c r="K1665" s="153" t="s">
        <v>91</v>
      </c>
      <c r="L1665" s="153"/>
      <c r="M1665" s="153" t="s">
        <v>1632</v>
      </c>
      <c r="N1665" s="153" t="s">
        <v>49</v>
      </c>
      <c r="O1665" s="153" t="s">
        <v>1630</v>
      </c>
      <c r="P1665" s="153" t="s">
        <v>2725</v>
      </c>
      <c r="Q1665" s="153"/>
      <c r="R1665" s="153" t="s">
        <v>50</v>
      </c>
      <c r="S1665" s="153" t="s">
        <v>141</v>
      </c>
      <c r="T1665" s="153" t="s">
        <v>2733</v>
      </c>
      <c r="U1665" s="144"/>
      <c r="V1665" s="144"/>
      <c r="W1665" s="144"/>
      <c r="X1665" s="97" t="str">
        <f t="shared" si="275"/>
        <v>2023-032 - IH-345 BRIDGE REHABILITATION</v>
      </c>
      <c r="Y1665" s="97" t="str">
        <f>IFERROR(VLOOKUP($D1665,PM!$A:$H,2,FALSE),"")</f>
        <v>Eric Giebelhaus</v>
      </c>
      <c r="Z1665" s="98">
        <f t="shared" si="276"/>
        <v>45790</v>
      </c>
      <c r="AA1665" s="98" t="str">
        <f t="shared" si="277"/>
        <v>Tuesday</v>
      </c>
      <c r="AB1665" s="99" t="str">
        <f t="shared" si="278"/>
        <v>05/14/2025 1:57 PM</v>
      </c>
      <c r="AC1665" s="100">
        <f t="shared" si="279"/>
        <v>45792.487268518518</v>
      </c>
      <c r="AD1665" s="100" t="str">
        <f t="shared" si="280"/>
        <v>Approved On Time</v>
      </c>
      <c r="AE1665" s="101">
        <f t="shared" si="281"/>
        <v>3</v>
      </c>
      <c r="AF1665" s="124" t="str">
        <f t="shared" si="282"/>
        <v/>
      </c>
      <c r="AG1665" s="101" t="str">
        <f t="shared" si="283"/>
        <v>4106 6001H - PPO Conc Overlay Clean After P</v>
      </c>
      <c r="AH1665" s="101" t="str">
        <f t="shared" si="284"/>
        <v>240708 - Heriberto Garcia Jr</v>
      </c>
      <c r="AI1665" s="102" t="str">
        <f t="shared" si="285"/>
        <v>Juan Rodriguez's Crew</v>
      </c>
    </row>
    <row r="1666" spans="1:35" ht="15.75" x14ac:dyDescent="0.25">
      <c r="A1666" s="153">
        <v>604730</v>
      </c>
      <c r="B1666" s="153" t="s">
        <v>3234</v>
      </c>
      <c r="C1666" s="153" t="s">
        <v>162</v>
      </c>
      <c r="D1666" s="153" t="s">
        <v>95</v>
      </c>
      <c r="E1666" s="153" t="s">
        <v>96</v>
      </c>
      <c r="F1666" s="153" t="s">
        <v>53</v>
      </c>
      <c r="G1666" s="153" t="s">
        <v>54</v>
      </c>
      <c r="H1666" s="153" t="s">
        <v>558</v>
      </c>
      <c r="I1666" s="153">
        <v>2</v>
      </c>
      <c r="J1666" s="154">
        <v>45793</v>
      </c>
      <c r="K1666" s="153" t="s">
        <v>91</v>
      </c>
      <c r="L1666" s="153"/>
      <c r="M1666" s="153"/>
      <c r="N1666" s="153"/>
      <c r="O1666" s="153" t="s">
        <v>162</v>
      </c>
      <c r="P1666" s="153" t="s">
        <v>3409</v>
      </c>
      <c r="Q1666" s="153"/>
      <c r="R1666" s="153" t="s">
        <v>50</v>
      </c>
      <c r="S1666" s="153" t="s">
        <v>162</v>
      </c>
      <c r="T1666" s="153" t="s">
        <v>3414</v>
      </c>
      <c r="U1666" s="144"/>
      <c r="V1666" s="144"/>
      <c r="W1666" s="144"/>
      <c r="X1666" s="97" t="str">
        <f t="shared" si="275"/>
        <v>2024-004 - City of Dallas Sidewalk 2024</v>
      </c>
      <c r="Y1666" s="97" t="str">
        <f>IFERROR(VLOOKUP($D1666,PM!$A:$H,2,FALSE),"")</f>
        <v>Adam H. Goode</v>
      </c>
      <c r="Z1666" s="98">
        <f t="shared" si="276"/>
        <v>45793</v>
      </c>
      <c r="AA1666" s="98" t="str">
        <f t="shared" si="277"/>
        <v>Friday</v>
      </c>
      <c r="AB1666" s="99" t="str">
        <f t="shared" si="278"/>
        <v>05/16/2025 7:27 AM</v>
      </c>
      <c r="AC1666" s="100">
        <f t="shared" si="279"/>
        <v>45793.520960648151</v>
      </c>
      <c r="AD1666" s="100" t="str">
        <f t="shared" si="280"/>
        <v>Approved On Time</v>
      </c>
      <c r="AE1666" s="101">
        <f t="shared" si="281"/>
        <v>2</v>
      </c>
      <c r="AF1666" s="124" t="str">
        <f t="shared" si="282"/>
        <v/>
      </c>
      <c r="AG1666" s="101" t="str">
        <f t="shared" si="283"/>
        <v>9000 100A - PROJECT MANAGER ENGINEER</v>
      </c>
      <c r="AH1666" s="101" t="str">
        <f t="shared" si="284"/>
        <v>210073 - Bikhyat Adhikari</v>
      </c>
      <c r="AI1666" s="102" t="str">
        <f t="shared" si="285"/>
        <v/>
      </c>
    </row>
    <row r="1667" spans="1:35" ht="15.75" x14ac:dyDescent="0.25">
      <c r="A1667" s="153">
        <v>604726</v>
      </c>
      <c r="B1667" s="153" t="s">
        <v>3234</v>
      </c>
      <c r="C1667" s="153" t="s">
        <v>162</v>
      </c>
      <c r="D1667" s="153" t="s">
        <v>112</v>
      </c>
      <c r="E1667" s="153" t="s">
        <v>113</v>
      </c>
      <c r="F1667" s="153" t="s">
        <v>53</v>
      </c>
      <c r="G1667" s="153" t="s">
        <v>54</v>
      </c>
      <c r="H1667" s="153" t="s">
        <v>558</v>
      </c>
      <c r="I1667" s="153">
        <v>8</v>
      </c>
      <c r="J1667" s="154">
        <v>45791</v>
      </c>
      <c r="K1667" s="153" t="s">
        <v>91</v>
      </c>
      <c r="L1667" s="153"/>
      <c r="M1667" s="153"/>
      <c r="N1667" s="153"/>
      <c r="O1667" s="153" t="s">
        <v>162</v>
      </c>
      <c r="P1667" s="153" t="s">
        <v>3409</v>
      </c>
      <c r="Q1667" s="153"/>
      <c r="R1667" s="153" t="s">
        <v>50</v>
      </c>
      <c r="S1667" s="153" t="s">
        <v>162</v>
      </c>
      <c r="T1667" s="153" t="s">
        <v>3411</v>
      </c>
      <c r="U1667" s="144"/>
      <c r="V1667" s="144"/>
      <c r="W1667" s="144"/>
      <c r="X1667" s="97" t="str">
        <f t="shared" si="275"/>
        <v>2023-007 - Ector BI 20E Rehab Roadway</v>
      </c>
      <c r="Y1667" s="97" t="str">
        <f>IFERROR(VLOOKUP($D1667,PM!$A:$H,2,FALSE),"")</f>
        <v>Bikhyat Adhikari</v>
      </c>
      <c r="Z1667" s="98">
        <f t="shared" si="276"/>
        <v>45791</v>
      </c>
      <c r="AA1667" s="98" t="str">
        <f t="shared" si="277"/>
        <v>Wednesday</v>
      </c>
      <c r="AB1667" s="99" t="str">
        <f t="shared" si="278"/>
        <v>05/16/2025 7:27 AM</v>
      </c>
      <c r="AC1667" s="100">
        <f t="shared" si="279"/>
        <v>45793.520590277774</v>
      </c>
      <c r="AD1667" s="100" t="str">
        <f t="shared" si="280"/>
        <v>Approved On Time</v>
      </c>
      <c r="AE1667" s="101">
        <f t="shared" si="281"/>
        <v>8</v>
      </c>
      <c r="AF1667" s="124" t="str">
        <f t="shared" si="282"/>
        <v/>
      </c>
      <c r="AG1667" s="101" t="str">
        <f t="shared" si="283"/>
        <v>9000 100A - PROJECT MANAGER ENGINEER</v>
      </c>
      <c r="AH1667" s="101" t="str">
        <f t="shared" si="284"/>
        <v>210073 - Bikhyat Adhikari</v>
      </c>
      <c r="AI1667" s="102" t="str">
        <f t="shared" si="285"/>
        <v/>
      </c>
    </row>
    <row r="1668" spans="1:35" ht="15.75" x14ac:dyDescent="0.25">
      <c r="A1668" s="153">
        <v>604725</v>
      </c>
      <c r="B1668" s="153" t="s">
        <v>3234</v>
      </c>
      <c r="C1668" s="153" t="s">
        <v>162</v>
      </c>
      <c r="D1668" s="153" t="s">
        <v>102</v>
      </c>
      <c r="E1668" s="153" t="s">
        <v>628</v>
      </c>
      <c r="F1668" s="153" t="s">
        <v>53</v>
      </c>
      <c r="G1668" s="153" t="s">
        <v>54</v>
      </c>
      <c r="H1668" s="153" t="s">
        <v>558</v>
      </c>
      <c r="I1668" s="153">
        <v>8</v>
      </c>
      <c r="J1668" s="154">
        <v>45790</v>
      </c>
      <c r="K1668" s="153" t="s">
        <v>91</v>
      </c>
      <c r="L1668" s="153"/>
      <c r="M1668" s="153"/>
      <c r="N1668" s="153"/>
      <c r="O1668" s="153" t="s">
        <v>162</v>
      </c>
      <c r="P1668" s="153" t="s">
        <v>3407</v>
      </c>
      <c r="Q1668" s="153"/>
      <c r="R1668" s="153" t="s">
        <v>50</v>
      </c>
      <c r="S1668" s="153" t="s">
        <v>162</v>
      </c>
      <c r="T1668" s="153" t="s">
        <v>3408</v>
      </c>
      <c r="U1668" s="144"/>
      <c r="V1668" s="144"/>
      <c r="W1668" s="144"/>
      <c r="X1668" s="97" t="str">
        <f t="shared" si="275"/>
        <v>2023-006 - Tarrant SH183 Bridge</v>
      </c>
      <c r="Y1668" s="97" t="str">
        <f>IFERROR(VLOOKUP($D1668,PM!$A:$H,2,FALSE),"")</f>
        <v>Bikhyat Adhikari</v>
      </c>
      <c r="Z1668" s="98">
        <f t="shared" si="276"/>
        <v>45790</v>
      </c>
      <c r="AA1668" s="98" t="str">
        <f t="shared" si="277"/>
        <v>Tuesday</v>
      </c>
      <c r="AB1668" s="99" t="str">
        <f t="shared" si="278"/>
        <v>05/16/2025 7:26 AM</v>
      </c>
      <c r="AC1668" s="100">
        <f t="shared" si="279"/>
        <v>45793.520370370374</v>
      </c>
      <c r="AD1668" s="100" t="str">
        <f t="shared" si="280"/>
        <v>Approved On Time</v>
      </c>
      <c r="AE1668" s="101">
        <f t="shared" si="281"/>
        <v>8</v>
      </c>
      <c r="AF1668" s="124" t="str">
        <f t="shared" si="282"/>
        <v/>
      </c>
      <c r="AG1668" s="101" t="str">
        <f t="shared" si="283"/>
        <v>9000 100A - PROJECT MANAGER ENGINEER</v>
      </c>
      <c r="AH1668" s="101" t="str">
        <f t="shared" si="284"/>
        <v>210073 - Bikhyat Adhikari</v>
      </c>
      <c r="AI1668" s="102" t="str">
        <f t="shared" si="285"/>
        <v/>
      </c>
    </row>
    <row r="1669" spans="1:35" ht="15.75" x14ac:dyDescent="0.25">
      <c r="A1669" s="153">
        <v>604728</v>
      </c>
      <c r="B1669" s="153" t="s">
        <v>3234</v>
      </c>
      <c r="C1669" s="153" t="s">
        <v>162</v>
      </c>
      <c r="D1669" s="153" t="s">
        <v>115</v>
      </c>
      <c r="E1669" s="153" t="s">
        <v>116</v>
      </c>
      <c r="F1669" s="153" t="s">
        <v>53</v>
      </c>
      <c r="G1669" s="153" t="s">
        <v>54</v>
      </c>
      <c r="H1669" s="153" t="s">
        <v>558</v>
      </c>
      <c r="I1669" s="153">
        <v>8</v>
      </c>
      <c r="J1669" s="154">
        <v>45789</v>
      </c>
      <c r="K1669" s="153" t="s">
        <v>91</v>
      </c>
      <c r="L1669" s="153"/>
      <c r="M1669" s="153"/>
      <c r="N1669" s="153"/>
      <c r="O1669" s="153" t="s">
        <v>162</v>
      </c>
      <c r="P1669" s="153" t="s">
        <v>3409</v>
      </c>
      <c r="Q1669" s="153"/>
      <c r="R1669" s="153" t="s">
        <v>50</v>
      </c>
      <c r="S1669" s="153" t="s">
        <v>162</v>
      </c>
      <c r="T1669" s="153" t="s">
        <v>3413</v>
      </c>
      <c r="U1669" s="144"/>
      <c r="V1669" s="144"/>
      <c r="W1669" s="144"/>
      <c r="X1669" s="97" t="str">
        <f t="shared" si="275"/>
        <v>2023-019 - Martin SH 176 Roadway Improvem</v>
      </c>
      <c r="Y1669" s="97" t="str">
        <f>IFERROR(VLOOKUP($D1669,PM!$A:$H,2,FALSE),"")</f>
        <v>Bikhyat Adhikari</v>
      </c>
      <c r="Z1669" s="98">
        <f t="shared" si="276"/>
        <v>45789</v>
      </c>
      <c r="AA1669" s="98" t="str">
        <f t="shared" si="277"/>
        <v>Monday</v>
      </c>
      <c r="AB1669" s="99" t="str">
        <f t="shared" si="278"/>
        <v>05/16/2025 7:27 AM</v>
      </c>
      <c r="AC1669" s="100">
        <f t="shared" si="279"/>
        <v>45793.520775462966</v>
      </c>
      <c r="AD1669" s="100" t="str">
        <f t="shared" si="280"/>
        <v>Approved On Time</v>
      </c>
      <c r="AE1669" s="101">
        <f t="shared" si="281"/>
        <v>8</v>
      </c>
      <c r="AF1669" s="124" t="str">
        <f t="shared" si="282"/>
        <v/>
      </c>
      <c r="AG1669" s="101" t="str">
        <f t="shared" si="283"/>
        <v>9000 100A - PROJECT MANAGER ENGINEER</v>
      </c>
      <c r="AH1669" s="101" t="str">
        <f t="shared" si="284"/>
        <v>210073 - Bikhyat Adhikari</v>
      </c>
      <c r="AI1669" s="102" t="str">
        <f t="shared" si="285"/>
        <v/>
      </c>
    </row>
    <row r="1670" spans="1:35" ht="15.75" x14ac:dyDescent="0.25">
      <c r="A1670" s="153">
        <v>604727</v>
      </c>
      <c r="B1670" s="153" t="s">
        <v>3234</v>
      </c>
      <c r="C1670" s="153" t="s">
        <v>162</v>
      </c>
      <c r="D1670" s="153" t="s">
        <v>55</v>
      </c>
      <c r="E1670" s="153" t="s">
        <v>56</v>
      </c>
      <c r="F1670" s="153" t="s">
        <v>53</v>
      </c>
      <c r="G1670" s="153" t="s">
        <v>54</v>
      </c>
      <c r="H1670" s="153" t="s">
        <v>558</v>
      </c>
      <c r="I1670" s="153">
        <v>4</v>
      </c>
      <c r="J1670" s="154">
        <v>45792</v>
      </c>
      <c r="K1670" s="153" t="s">
        <v>91</v>
      </c>
      <c r="L1670" s="153"/>
      <c r="M1670" s="153"/>
      <c r="N1670" s="153"/>
      <c r="O1670" s="153" t="s">
        <v>162</v>
      </c>
      <c r="P1670" s="153" t="s">
        <v>3409</v>
      </c>
      <c r="Q1670" s="153"/>
      <c r="R1670" s="153" t="s">
        <v>50</v>
      </c>
      <c r="S1670" s="153" t="s">
        <v>162</v>
      </c>
      <c r="T1670" s="153" t="s">
        <v>3412</v>
      </c>
      <c r="U1670" s="144"/>
      <c r="V1670" s="144"/>
      <c r="W1670" s="144"/>
      <c r="X1670" s="97" t="str">
        <f t="shared" si="275"/>
        <v>2023-014 - Tarrant IH 20 US 81 Bridge Dec</v>
      </c>
      <c r="Y1670" s="97" t="str">
        <f>IFERROR(VLOOKUP($D1670,PM!$A:$H,2,FALSE),"")</f>
        <v>Bikhyat Adhikari</v>
      </c>
      <c r="Z1670" s="98">
        <f t="shared" si="276"/>
        <v>45792</v>
      </c>
      <c r="AA1670" s="98" t="str">
        <f t="shared" si="277"/>
        <v>Thursday</v>
      </c>
      <c r="AB1670" s="99" t="str">
        <f t="shared" si="278"/>
        <v>05/16/2025 7:27 AM</v>
      </c>
      <c r="AC1670" s="100">
        <f t="shared" si="279"/>
        <v>45793.52070601852</v>
      </c>
      <c r="AD1670" s="100" t="str">
        <f t="shared" si="280"/>
        <v>Approved On Time</v>
      </c>
      <c r="AE1670" s="101">
        <f t="shared" si="281"/>
        <v>4</v>
      </c>
      <c r="AF1670" s="124" t="str">
        <f t="shared" si="282"/>
        <v/>
      </c>
      <c r="AG1670" s="101" t="str">
        <f t="shared" si="283"/>
        <v>9000 100A - PROJECT MANAGER ENGINEER</v>
      </c>
      <c r="AH1670" s="101" t="str">
        <f t="shared" si="284"/>
        <v>210073 - Bikhyat Adhikari</v>
      </c>
      <c r="AI1670" s="102" t="str">
        <f t="shared" si="285"/>
        <v/>
      </c>
    </row>
    <row r="1671" spans="1:35" ht="15.75" x14ac:dyDescent="0.25">
      <c r="A1671" s="153">
        <v>604729</v>
      </c>
      <c r="B1671" s="153" t="s">
        <v>3234</v>
      </c>
      <c r="C1671" s="153" t="s">
        <v>162</v>
      </c>
      <c r="D1671" s="153" t="s">
        <v>99</v>
      </c>
      <c r="E1671" s="153" t="s">
        <v>100</v>
      </c>
      <c r="F1671" s="153" t="s">
        <v>53</v>
      </c>
      <c r="G1671" s="153" t="s">
        <v>54</v>
      </c>
      <c r="H1671" s="153" t="s">
        <v>558</v>
      </c>
      <c r="I1671" s="153">
        <v>4</v>
      </c>
      <c r="J1671" s="154">
        <v>45792</v>
      </c>
      <c r="K1671" s="153" t="s">
        <v>91</v>
      </c>
      <c r="L1671" s="153"/>
      <c r="M1671" s="153"/>
      <c r="N1671" s="153"/>
      <c r="O1671" s="153" t="s">
        <v>162</v>
      </c>
      <c r="P1671" s="153" t="s">
        <v>3409</v>
      </c>
      <c r="Q1671" s="153"/>
      <c r="R1671" s="153" t="s">
        <v>50</v>
      </c>
      <c r="S1671" s="153" t="s">
        <v>162</v>
      </c>
      <c r="T1671" s="153" t="s">
        <v>3410</v>
      </c>
      <c r="U1671" s="144"/>
      <c r="V1671" s="144"/>
      <c r="W1671" s="144"/>
      <c r="X1671" s="97" t="str">
        <f t="shared" ref="X1671:X1734" si="286">$D1671&amp;" - "&amp;$E1671</f>
        <v>2019-044 - E. Long Avenue</v>
      </c>
      <c r="Y1671" s="97" t="str">
        <f>IFERROR(VLOOKUP($D1671,PM!$A:$H,2,FALSE),"")</f>
        <v>Bikhyat Adhikari</v>
      </c>
      <c r="Z1671" s="98">
        <f t="shared" ref="Z1671:Z1734" si="287">$J1671</f>
        <v>45792</v>
      </c>
      <c r="AA1671" s="98" t="str">
        <f t="shared" ref="AA1671:AA1734" si="288">TEXT($J1671,"dddd")</f>
        <v>Thursday</v>
      </c>
      <c r="AB1671" s="99" t="str">
        <f t="shared" ref="AB1671:AB1734" si="289">TEXT(DATE(MID($P1671,7,4), LEFT($P1671,2), MID($P1671,4,2)) + TIME(LEFT(MID($P1671,13,5),2), RIGHT(MID($P1671,13,5),2), 0), "MM/DD/YYYY h:mm AM/PM")</f>
        <v>05/16/2025 7:27 AM</v>
      </c>
      <c r="AC1671" s="100">
        <f t="shared" ref="AC1671:AC1734" si="290">IFERROR(DATE(LEFT($T1671,4), MID($T1671,6,2), MID($T1671,9,2)) + TIME(MID($T1671,12,2), MID($T1671,15,2), MID($T1671,18,2)),"")</f>
        <v>45793.520300925928</v>
      </c>
      <c r="AD1671" s="100" t="str">
        <f t="shared" ref="AD1671:AD1734" si="291">IF(OR($AB1671="1/1/01 12:00 AM", $AB1671=""), "Not Approved", IF(VALUE($AB1671) &lt;= (VALUE($AC1671) + 1 + TIME(9, 0, 0)), "Approved On Time", "Not Approved On Time"))</f>
        <v>Approved On Time</v>
      </c>
      <c r="AE1671" s="101">
        <f t="shared" ref="AE1671:AE1734" si="292">$I1671</f>
        <v>4</v>
      </c>
      <c r="AF1671" s="124" t="str">
        <f t="shared" ref="AF1671:AF1734" si="293">IF(SUMIF($X$6:$X$2297, "*", $AI$6:$AI$2297) &gt; 0, SUMIFS($AI$6:$AI$2297, $X$6:$X$2297, "Approved On Time") / SUMIF($X$6:$X$2297, "*", $AI$6:$AI$2297), "")</f>
        <v/>
      </c>
      <c r="AG1671" s="101" t="str">
        <f t="shared" ref="AG1671:AG1734" si="294">$F1671&amp;" - "&amp;G1671</f>
        <v>9000 100A - PROJECT MANAGER ENGINEER</v>
      </c>
      <c r="AH1671" s="101" t="str">
        <f t="shared" ref="AH1671:AH1734" si="295">$B1671&amp;" - "&amp;$C1671</f>
        <v>210073 - Bikhyat Adhikari</v>
      </c>
      <c r="AI1671" s="102" t="str">
        <f t="shared" ref="AI1671:AI1734" si="296">IF($M1671="","",$M1671)</f>
        <v/>
      </c>
    </row>
    <row r="1672" spans="1:35" ht="15.75" x14ac:dyDescent="0.25">
      <c r="A1672" s="153">
        <v>604732</v>
      </c>
      <c r="B1672" s="153" t="s">
        <v>3234</v>
      </c>
      <c r="C1672" s="153" t="s">
        <v>162</v>
      </c>
      <c r="D1672" s="153" t="s">
        <v>122</v>
      </c>
      <c r="E1672" s="153" t="s">
        <v>123</v>
      </c>
      <c r="F1672" s="153" t="s">
        <v>53</v>
      </c>
      <c r="G1672" s="153" t="s">
        <v>54</v>
      </c>
      <c r="H1672" s="153" t="s">
        <v>558</v>
      </c>
      <c r="I1672" s="153">
        <v>2</v>
      </c>
      <c r="J1672" s="154">
        <v>45793</v>
      </c>
      <c r="K1672" s="153" t="s">
        <v>91</v>
      </c>
      <c r="L1672" s="153"/>
      <c r="M1672" s="153"/>
      <c r="N1672" s="153"/>
      <c r="O1672" s="153" t="s">
        <v>162</v>
      </c>
      <c r="P1672" s="153" t="s">
        <v>3235</v>
      </c>
      <c r="Q1672" s="153"/>
      <c r="R1672" s="153" t="s">
        <v>50</v>
      </c>
      <c r="S1672" s="153" t="s">
        <v>162</v>
      </c>
      <c r="T1672" s="153" t="s">
        <v>3415</v>
      </c>
      <c r="U1672" s="144"/>
      <c r="V1672" s="144"/>
      <c r="W1672" s="144"/>
      <c r="X1672" s="97" t="str">
        <f t="shared" si="286"/>
        <v>2024-023 - Tarrant Riverside Bridge Rehab</v>
      </c>
      <c r="Y1672" s="97" t="str">
        <f>IFERROR(VLOOKUP($D1672,PM!$A:$H,2,FALSE),"")</f>
        <v>Bikhyat Adhikari</v>
      </c>
      <c r="Z1672" s="98">
        <f t="shared" si="287"/>
        <v>45793</v>
      </c>
      <c r="AA1672" s="98" t="str">
        <f t="shared" si="288"/>
        <v>Friday</v>
      </c>
      <c r="AB1672" s="99" t="str">
        <f t="shared" si="289"/>
        <v>05/16/2025 7:28 AM</v>
      </c>
      <c r="AC1672" s="100">
        <f t="shared" si="290"/>
        <v>45793.52134259259</v>
      </c>
      <c r="AD1672" s="100" t="str">
        <f t="shared" si="291"/>
        <v>Approved On Time</v>
      </c>
      <c r="AE1672" s="101">
        <f t="shared" si="292"/>
        <v>2</v>
      </c>
      <c r="AF1672" s="124" t="str">
        <f t="shared" si="293"/>
        <v/>
      </c>
      <c r="AG1672" s="101" t="str">
        <f t="shared" si="294"/>
        <v>9000 100A - PROJECT MANAGER ENGINEER</v>
      </c>
      <c r="AH1672" s="101" t="str">
        <f t="shared" si="295"/>
        <v>210073 - Bikhyat Adhikari</v>
      </c>
      <c r="AI1672" s="102" t="str">
        <f t="shared" si="296"/>
        <v/>
      </c>
    </row>
    <row r="1673" spans="1:35" ht="15.75" x14ac:dyDescent="0.25">
      <c r="A1673" s="153">
        <v>604733</v>
      </c>
      <c r="B1673" s="153" t="s">
        <v>3234</v>
      </c>
      <c r="C1673" s="153" t="s">
        <v>162</v>
      </c>
      <c r="D1673" s="153" t="s">
        <v>124</v>
      </c>
      <c r="E1673" s="153" t="s">
        <v>125</v>
      </c>
      <c r="F1673" s="153" t="s">
        <v>53</v>
      </c>
      <c r="G1673" s="153" t="s">
        <v>54</v>
      </c>
      <c r="H1673" s="153" t="s">
        <v>558</v>
      </c>
      <c r="I1673" s="153">
        <v>2</v>
      </c>
      <c r="J1673" s="154">
        <v>45793</v>
      </c>
      <c r="K1673" s="153" t="s">
        <v>91</v>
      </c>
      <c r="L1673" s="153"/>
      <c r="M1673" s="153"/>
      <c r="N1673" s="153"/>
      <c r="O1673" s="153" t="s">
        <v>162</v>
      </c>
      <c r="P1673" s="153" t="s">
        <v>3416</v>
      </c>
      <c r="Q1673" s="153"/>
      <c r="R1673" s="153" t="s">
        <v>50</v>
      </c>
      <c r="S1673" s="153" t="s">
        <v>162</v>
      </c>
      <c r="T1673" s="153" t="s">
        <v>3417</v>
      </c>
      <c r="U1673" s="144"/>
      <c r="V1673" s="144"/>
      <c r="W1673" s="144"/>
      <c r="X1673" s="97" t="str">
        <f t="shared" si="286"/>
        <v>2024-024 - Tarrant CS Intersection Improv</v>
      </c>
      <c r="Y1673" s="97" t="str">
        <f>IFERROR(VLOOKUP($D1673,PM!$A:$H,2,FALSE),"")</f>
        <v>Bikhyat Adhikari</v>
      </c>
      <c r="Z1673" s="98">
        <f t="shared" si="287"/>
        <v>45793</v>
      </c>
      <c r="AA1673" s="98" t="str">
        <f t="shared" si="288"/>
        <v>Friday</v>
      </c>
      <c r="AB1673" s="99" t="str">
        <f t="shared" si="289"/>
        <v>05/16/2025 7:29 AM</v>
      </c>
      <c r="AC1673" s="100">
        <f t="shared" si="290"/>
        <v>45793.521412037036</v>
      </c>
      <c r="AD1673" s="100" t="str">
        <f t="shared" si="291"/>
        <v>Approved On Time</v>
      </c>
      <c r="AE1673" s="101">
        <f t="shared" si="292"/>
        <v>2</v>
      </c>
      <c r="AF1673" s="124" t="str">
        <f t="shared" si="293"/>
        <v/>
      </c>
      <c r="AG1673" s="101" t="str">
        <f t="shared" si="294"/>
        <v>9000 100A - PROJECT MANAGER ENGINEER</v>
      </c>
      <c r="AH1673" s="101" t="str">
        <f t="shared" si="295"/>
        <v>210073 - Bikhyat Adhikari</v>
      </c>
      <c r="AI1673" s="102" t="str">
        <f t="shared" si="296"/>
        <v/>
      </c>
    </row>
    <row r="1674" spans="1:35" ht="15.75" x14ac:dyDescent="0.25">
      <c r="A1674" s="153">
        <v>603698</v>
      </c>
      <c r="B1674" s="153" t="s">
        <v>2055</v>
      </c>
      <c r="C1674" s="153" t="s">
        <v>2056</v>
      </c>
      <c r="D1674" s="153" t="s">
        <v>65</v>
      </c>
      <c r="E1674" s="153" t="s">
        <v>66</v>
      </c>
      <c r="F1674" s="153" t="s">
        <v>864</v>
      </c>
      <c r="G1674" s="153" t="s">
        <v>864</v>
      </c>
      <c r="H1674" s="153" t="s">
        <v>558</v>
      </c>
      <c r="I1674" s="153">
        <v>8</v>
      </c>
      <c r="J1674" s="154">
        <v>45790</v>
      </c>
      <c r="K1674" s="153" t="s">
        <v>91</v>
      </c>
      <c r="L1674" s="153"/>
      <c r="M1674" s="153"/>
      <c r="N1674" s="153"/>
      <c r="O1674" s="153" t="s">
        <v>2056</v>
      </c>
      <c r="P1674" s="153" t="s">
        <v>2057</v>
      </c>
      <c r="Q1674" s="153"/>
      <c r="R1674" s="153" t="s">
        <v>50</v>
      </c>
      <c r="S1674" s="153" t="s">
        <v>1031</v>
      </c>
      <c r="T1674" s="153" t="s">
        <v>3914</v>
      </c>
      <c r="U1674" s="144"/>
      <c r="V1674" s="144"/>
      <c r="W1674" s="144"/>
      <c r="X1674" s="97" t="str">
        <f t="shared" si="286"/>
        <v>TEXDIST - Texas District Office</v>
      </c>
      <c r="Y1674" s="97" t="str">
        <f>IFERROR(VLOOKUP($D1674,PM!$A:$H,2,FALSE),"")</f>
        <v>William Rather</v>
      </c>
      <c r="Z1674" s="98">
        <f t="shared" si="287"/>
        <v>45790</v>
      </c>
      <c r="AA1674" s="98" t="str">
        <f t="shared" si="288"/>
        <v>Tuesday</v>
      </c>
      <c r="AB1674" s="99" t="str">
        <f t="shared" si="289"/>
        <v>05/14/2025 6:18 AM</v>
      </c>
      <c r="AC1674" s="100">
        <f t="shared" si="290"/>
        <v>45796.482835648145</v>
      </c>
      <c r="AD1674" s="100" t="str">
        <f t="shared" si="291"/>
        <v>Approved On Time</v>
      </c>
      <c r="AE1674" s="101">
        <f t="shared" si="292"/>
        <v>8</v>
      </c>
      <c r="AF1674" s="124" t="str">
        <f t="shared" si="293"/>
        <v/>
      </c>
      <c r="AG1674" s="101" t="str">
        <f t="shared" si="294"/>
        <v>PTO - PTO</v>
      </c>
      <c r="AH1674" s="101" t="str">
        <f t="shared" si="295"/>
        <v>240801 - Justin D. Hampton</v>
      </c>
      <c r="AI1674" s="102" t="str">
        <f t="shared" si="296"/>
        <v/>
      </c>
    </row>
    <row r="1675" spans="1:35" ht="15.75" x14ac:dyDescent="0.25">
      <c r="A1675" s="153">
        <v>604834</v>
      </c>
      <c r="B1675" s="153" t="s">
        <v>2055</v>
      </c>
      <c r="C1675" s="153" t="s">
        <v>2056</v>
      </c>
      <c r="D1675" s="153" t="s">
        <v>65</v>
      </c>
      <c r="E1675" s="153" t="s">
        <v>66</v>
      </c>
      <c r="F1675" s="153" t="s">
        <v>75</v>
      </c>
      <c r="G1675" s="153" t="s">
        <v>827</v>
      </c>
      <c r="H1675" s="153" t="s">
        <v>558</v>
      </c>
      <c r="I1675" s="153">
        <v>8</v>
      </c>
      <c r="J1675" s="154">
        <v>45791</v>
      </c>
      <c r="K1675" s="153" t="s">
        <v>91</v>
      </c>
      <c r="L1675" s="153"/>
      <c r="M1675" s="153"/>
      <c r="N1675" s="153"/>
      <c r="O1675" s="153" t="s">
        <v>2056</v>
      </c>
      <c r="P1675" s="153" t="s">
        <v>3915</v>
      </c>
      <c r="Q1675" s="153"/>
      <c r="R1675" s="153" t="s">
        <v>50</v>
      </c>
      <c r="S1675" s="153" t="s">
        <v>1031</v>
      </c>
      <c r="T1675" s="153" t="s">
        <v>3916</v>
      </c>
      <c r="U1675" s="144"/>
      <c r="V1675" s="144"/>
      <c r="W1675" s="144"/>
      <c r="X1675" s="97" t="str">
        <f t="shared" si="286"/>
        <v>TEXDIST - Texas District Office</v>
      </c>
      <c r="Y1675" s="97" t="str">
        <f>IFERROR(VLOOKUP($D1675,PM!$A:$H,2,FALSE),"")</f>
        <v>William Rather</v>
      </c>
      <c r="Z1675" s="98">
        <f t="shared" si="287"/>
        <v>45791</v>
      </c>
      <c r="AA1675" s="98" t="str">
        <f t="shared" si="288"/>
        <v>Wednesday</v>
      </c>
      <c r="AB1675" s="99" t="str">
        <f t="shared" si="289"/>
        <v>05/16/2025 12:21 PM</v>
      </c>
      <c r="AC1675" s="100">
        <f t="shared" si="290"/>
        <v>45796.482835648145</v>
      </c>
      <c r="AD1675" s="100" t="str">
        <f t="shared" si="291"/>
        <v>Approved On Time</v>
      </c>
      <c r="AE1675" s="101">
        <f t="shared" si="292"/>
        <v>8</v>
      </c>
      <c r="AF1675" s="124" t="str">
        <f t="shared" si="293"/>
        <v/>
      </c>
      <c r="AG1675" s="101" t="str">
        <f t="shared" si="294"/>
        <v>9000 100S - Safety/Survey/Scheduling</v>
      </c>
      <c r="AH1675" s="101" t="str">
        <f t="shared" si="295"/>
        <v>240801 - Justin D. Hampton</v>
      </c>
      <c r="AI1675" s="102" t="str">
        <f t="shared" si="296"/>
        <v/>
      </c>
    </row>
    <row r="1676" spans="1:35" ht="15.75" x14ac:dyDescent="0.25">
      <c r="A1676" s="153">
        <v>604835</v>
      </c>
      <c r="B1676" s="153" t="s">
        <v>2055</v>
      </c>
      <c r="C1676" s="153" t="s">
        <v>2056</v>
      </c>
      <c r="D1676" s="153" t="s">
        <v>65</v>
      </c>
      <c r="E1676" s="153" t="s">
        <v>66</v>
      </c>
      <c r="F1676" s="153" t="s">
        <v>75</v>
      </c>
      <c r="G1676" s="153" t="s">
        <v>827</v>
      </c>
      <c r="H1676" s="153" t="s">
        <v>558</v>
      </c>
      <c r="I1676" s="153">
        <v>8</v>
      </c>
      <c r="J1676" s="154">
        <v>45792</v>
      </c>
      <c r="K1676" s="153" t="s">
        <v>91</v>
      </c>
      <c r="L1676" s="153"/>
      <c r="M1676" s="153"/>
      <c r="N1676" s="153"/>
      <c r="O1676" s="153" t="s">
        <v>2056</v>
      </c>
      <c r="P1676" s="153" t="s">
        <v>3915</v>
      </c>
      <c r="Q1676" s="153"/>
      <c r="R1676" s="153" t="s">
        <v>50</v>
      </c>
      <c r="S1676" s="153" t="s">
        <v>1031</v>
      </c>
      <c r="T1676" s="153" t="s">
        <v>3917</v>
      </c>
      <c r="U1676" s="144"/>
      <c r="V1676" s="144"/>
      <c r="W1676" s="144"/>
      <c r="X1676" s="97" t="str">
        <f t="shared" si="286"/>
        <v>TEXDIST - Texas District Office</v>
      </c>
      <c r="Y1676" s="97" t="str">
        <f>IFERROR(VLOOKUP($D1676,PM!$A:$H,2,FALSE),"")</f>
        <v>William Rather</v>
      </c>
      <c r="Z1676" s="98">
        <f t="shared" si="287"/>
        <v>45792</v>
      </c>
      <c r="AA1676" s="98" t="str">
        <f t="shared" si="288"/>
        <v>Thursday</v>
      </c>
      <c r="AB1676" s="99" t="str">
        <f t="shared" si="289"/>
        <v>05/16/2025 12:21 PM</v>
      </c>
      <c r="AC1676" s="100">
        <f t="shared" si="290"/>
        <v>45796.482835648145</v>
      </c>
      <c r="AD1676" s="100" t="str">
        <f t="shared" si="291"/>
        <v>Approved On Time</v>
      </c>
      <c r="AE1676" s="101">
        <f t="shared" si="292"/>
        <v>8</v>
      </c>
      <c r="AF1676" s="124" t="str">
        <f t="shared" si="293"/>
        <v/>
      </c>
      <c r="AG1676" s="101" t="str">
        <f t="shared" si="294"/>
        <v>9000 100S - Safety/Survey/Scheduling</v>
      </c>
      <c r="AH1676" s="101" t="str">
        <f t="shared" si="295"/>
        <v>240801 - Justin D. Hampton</v>
      </c>
      <c r="AI1676" s="102" t="str">
        <f t="shared" si="296"/>
        <v/>
      </c>
    </row>
    <row r="1677" spans="1:35" ht="15.75" x14ac:dyDescent="0.25">
      <c r="A1677" s="153">
        <v>604836</v>
      </c>
      <c r="B1677" s="153" t="s">
        <v>2055</v>
      </c>
      <c r="C1677" s="153" t="s">
        <v>2056</v>
      </c>
      <c r="D1677" s="153" t="s">
        <v>65</v>
      </c>
      <c r="E1677" s="153" t="s">
        <v>66</v>
      </c>
      <c r="F1677" s="153" t="s">
        <v>75</v>
      </c>
      <c r="G1677" s="153" t="s">
        <v>827</v>
      </c>
      <c r="H1677" s="153" t="s">
        <v>558</v>
      </c>
      <c r="I1677" s="153">
        <v>8</v>
      </c>
      <c r="J1677" s="154">
        <v>45793</v>
      </c>
      <c r="K1677" s="153" t="s">
        <v>91</v>
      </c>
      <c r="L1677" s="153"/>
      <c r="M1677" s="153"/>
      <c r="N1677" s="153"/>
      <c r="O1677" s="153" t="s">
        <v>2056</v>
      </c>
      <c r="P1677" s="153" t="s">
        <v>3915</v>
      </c>
      <c r="Q1677" s="153"/>
      <c r="R1677" s="153" t="s">
        <v>50</v>
      </c>
      <c r="S1677" s="153" t="s">
        <v>1031</v>
      </c>
      <c r="T1677" s="153" t="s">
        <v>3918</v>
      </c>
      <c r="U1677" s="144"/>
      <c r="V1677" s="144"/>
      <c r="W1677" s="144"/>
      <c r="X1677" s="97" t="str">
        <f t="shared" si="286"/>
        <v>TEXDIST - Texas District Office</v>
      </c>
      <c r="Y1677" s="97" t="str">
        <f>IFERROR(VLOOKUP($D1677,PM!$A:$H,2,FALSE),"")</f>
        <v>William Rather</v>
      </c>
      <c r="Z1677" s="98">
        <f t="shared" si="287"/>
        <v>45793</v>
      </c>
      <c r="AA1677" s="98" t="str">
        <f t="shared" si="288"/>
        <v>Friday</v>
      </c>
      <c r="AB1677" s="99" t="str">
        <f t="shared" si="289"/>
        <v>05/16/2025 12:21 PM</v>
      </c>
      <c r="AC1677" s="100">
        <f t="shared" si="290"/>
        <v>45796.482835648145</v>
      </c>
      <c r="AD1677" s="100" t="str">
        <f t="shared" si="291"/>
        <v>Approved On Time</v>
      </c>
      <c r="AE1677" s="101">
        <f t="shared" si="292"/>
        <v>8</v>
      </c>
      <c r="AF1677" s="124" t="str">
        <f t="shared" si="293"/>
        <v/>
      </c>
      <c r="AG1677" s="101" t="str">
        <f t="shared" si="294"/>
        <v>9000 100S - Safety/Survey/Scheduling</v>
      </c>
      <c r="AH1677" s="101" t="str">
        <f t="shared" si="295"/>
        <v>240801 - Justin D. Hampton</v>
      </c>
      <c r="AI1677" s="102" t="str">
        <f t="shared" si="296"/>
        <v/>
      </c>
    </row>
    <row r="1678" spans="1:35" ht="15.75" x14ac:dyDescent="0.25">
      <c r="A1678" s="153">
        <v>604564</v>
      </c>
      <c r="B1678" s="153" t="s">
        <v>1024</v>
      </c>
      <c r="C1678" s="153" t="s">
        <v>1025</v>
      </c>
      <c r="D1678" s="153" t="s">
        <v>65</v>
      </c>
      <c r="E1678" s="153" t="s">
        <v>66</v>
      </c>
      <c r="F1678" s="153" t="s">
        <v>75</v>
      </c>
      <c r="G1678" s="153" t="s">
        <v>827</v>
      </c>
      <c r="H1678" s="153" t="s">
        <v>782</v>
      </c>
      <c r="I1678" s="153">
        <v>8</v>
      </c>
      <c r="J1678" s="154">
        <v>45792</v>
      </c>
      <c r="K1678" s="153" t="s">
        <v>91</v>
      </c>
      <c r="L1678" s="153"/>
      <c r="M1678" s="153"/>
      <c r="N1678" s="153"/>
      <c r="O1678" s="153" t="s">
        <v>1025</v>
      </c>
      <c r="P1678" s="153" t="s">
        <v>3038</v>
      </c>
      <c r="Q1678" s="153"/>
      <c r="R1678" s="153" t="s">
        <v>50</v>
      </c>
      <c r="S1678" s="153" t="s">
        <v>1031</v>
      </c>
      <c r="T1678" s="153" t="s">
        <v>3919</v>
      </c>
      <c r="U1678" s="144"/>
      <c r="V1678" s="144"/>
      <c r="W1678" s="144"/>
      <c r="X1678" s="97" t="str">
        <f t="shared" si="286"/>
        <v>TEXDIST - Texas District Office</v>
      </c>
      <c r="Y1678" s="97" t="str">
        <f>IFERROR(VLOOKUP($D1678,PM!$A:$H,2,FALSE),"")</f>
        <v>William Rather</v>
      </c>
      <c r="Z1678" s="98">
        <f t="shared" si="287"/>
        <v>45792</v>
      </c>
      <c r="AA1678" s="98" t="str">
        <f t="shared" si="288"/>
        <v>Thursday</v>
      </c>
      <c r="AB1678" s="99" t="str">
        <f t="shared" si="289"/>
        <v>05/15/2025 9:35 PM</v>
      </c>
      <c r="AC1678" s="100">
        <f t="shared" si="290"/>
        <v>45796.483113425929</v>
      </c>
      <c r="AD1678" s="100" t="str">
        <f t="shared" si="291"/>
        <v>Approved On Time</v>
      </c>
      <c r="AE1678" s="101">
        <f t="shared" si="292"/>
        <v>8</v>
      </c>
      <c r="AF1678" s="124" t="str">
        <f t="shared" si="293"/>
        <v/>
      </c>
      <c r="AG1678" s="101" t="str">
        <f t="shared" si="294"/>
        <v>9000 100S - Safety/Survey/Scheduling</v>
      </c>
      <c r="AH1678" s="101" t="str">
        <f t="shared" si="295"/>
        <v>240807 - Robert S. Neff</v>
      </c>
      <c r="AI1678" s="102" t="str">
        <f t="shared" si="296"/>
        <v/>
      </c>
    </row>
    <row r="1679" spans="1:35" ht="15.75" x14ac:dyDescent="0.25">
      <c r="A1679" s="153">
        <v>604837</v>
      </c>
      <c r="B1679" s="153" t="s">
        <v>1024</v>
      </c>
      <c r="C1679" s="153" t="s">
        <v>1025</v>
      </c>
      <c r="D1679" s="153" t="s">
        <v>65</v>
      </c>
      <c r="E1679" s="153" t="s">
        <v>66</v>
      </c>
      <c r="F1679" s="153" t="s">
        <v>75</v>
      </c>
      <c r="G1679" s="153" t="s">
        <v>827</v>
      </c>
      <c r="H1679" s="153" t="s">
        <v>782</v>
      </c>
      <c r="I1679" s="153">
        <v>6</v>
      </c>
      <c r="J1679" s="154">
        <v>45793</v>
      </c>
      <c r="K1679" s="153" t="s">
        <v>91</v>
      </c>
      <c r="L1679" s="153"/>
      <c r="M1679" s="153"/>
      <c r="N1679" s="153"/>
      <c r="O1679" s="153" t="s">
        <v>1025</v>
      </c>
      <c r="P1679" s="153" t="s">
        <v>3920</v>
      </c>
      <c r="Q1679" s="153"/>
      <c r="R1679" s="153" t="s">
        <v>50</v>
      </c>
      <c r="S1679" s="153" t="s">
        <v>1031</v>
      </c>
      <c r="T1679" s="153" t="s">
        <v>3921</v>
      </c>
      <c r="U1679" s="144"/>
      <c r="V1679" s="144"/>
      <c r="W1679" s="144"/>
      <c r="X1679" s="97" t="str">
        <f t="shared" si="286"/>
        <v>TEXDIST - Texas District Office</v>
      </c>
      <c r="Y1679" s="97" t="str">
        <f>IFERROR(VLOOKUP($D1679,PM!$A:$H,2,FALSE),"")</f>
        <v>William Rather</v>
      </c>
      <c r="Z1679" s="98">
        <f t="shared" si="287"/>
        <v>45793</v>
      </c>
      <c r="AA1679" s="98" t="str">
        <f t="shared" si="288"/>
        <v>Friday</v>
      </c>
      <c r="AB1679" s="99" t="str">
        <f t="shared" si="289"/>
        <v>05/16/2025 1:13 PM</v>
      </c>
      <c r="AC1679" s="100">
        <f t="shared" si="290"/>
        <v>45796.483113425929</v>
      </c>
      <c r="AD1679" s="100" t="str">
        <f t="shared" si="291"/>
        <v>Approved On Time</v>
      </c>
      <c r="AE1679" s="101">
        <f t="shared" si="292"/>
        <v>6</v>
      </c>
      <c r="AF1679" s="124" t="str">
        <f t="shared" si="293"/>
        <v/>
      </c>
      <c r="AG1679" s="101" t="str">
        <f t="shared" si="294"/>
        <v>9000 100S - Safety/Survey/Scheduling</v>
      </c>
      <c r="AH1679" s="101" t="str">
        <f t="shared" si="295"/>
        <v>240807 - Robert S. Neff</v>
      </c>
      <c r="AI1679" s="102" t="str">
        <f t="shared" si="296"/>
        <v/>
      </c>
    </row>
    <row r="1680" spans="1:35" ht="15.75" x14ac:dyDescent="0.25">
      <c r="A1680" s="153">
        <v>604843</v>
      </c>
      <c r="B1680" s="153" t="s">
        <v>2617</v>
      </c>
      <c r="C1680" s="153" t="s">
        <v>2618</v>
      </c>
      <c r="D1680" s="153" t="s">
        <v>65</v>
      </c>
      <c r="E1680" s="153" t="s">
        <v>66</v>
      </c>
      <c r="F1680" s="153" t="s">
        <v>75</v>
      </c>
      <c r="G1680" s="153" t="s">
        <v>827</v>
      </c>
      <c r="H1680" s="153" t="s">
        <v>558</v>
      </c>
      <c r="I1680" s="153">
        <v>8</v>
      </c>
      <c r="J1680" s="154">
        <v>45792</v>
      </c>
      <c r="K1680" s="153" t="s">
        <v>91</v>
      </c>
      <c r="L1680" s="153"/>
      <c r="M1680" s="153"/>
      <c r="N1680" s="153"/>
      <c r="O1680" s="153" t="s">
        <v>2618</v>
      </c>
      <c r="P1680" s="153" t="s">
        <v>3586</v>
      </c>
      <c r="Q1680" s="153"/>
      <c r="R1680" s="153" t="s">
        <v>50</v>
      </c>
      <c r="S1680" s="153" t="s">
        <v>1031</v>
      </c>
      <c r="T1680" s="153" t="s">
        <v>3922</v>
      </c>
      <c r="U1680" s="144"/>
      <c r="V1680" s="144"/>
      <c r="W1680" s="144"/>
      <c r="X1680" s="97" t="str">
        <f t="shared" si="286"/>
        <v>TEXDIST - Texas District Office</v>
      </c>
      <c r="Y1680" s="97" t="str">
        <f>IFERROR(VLOOKUP($D1680,PM!$A:$H,2,FALSE),"")</f>
        <v>William Rather</v>
      </c>
      <c r="Z1680" s="98">
        <f t="shared" si="287"/>
        <v>45792</v>
      </c>
      <c r="AA1680" s="98" t="str">
        <f t="shared" si="288"/>
        <v>Thursday</v>
      </c>
      <c r="AB1680" s="99" t="str">
        <f t="shared" si="289"/>
        <v>05/16/2025 1:24 PM</v>
      </c>
      <c r="AC1680" s="100">
        <f t="shared" si="290"/>
        <v>45796.482881944445</v>
      </c>
      <c r="AD1680" s="100" t="str">
        <f t="shared" si="291"/>
        <v>Approved On Time</v>
      </c>
      <c r="AE1680" s="101">
        <f t="shared" si="292"/>
        <v>8</v>
      </c>
      <c r="AF1680" s="124" t="str">
        <f t="shared" si="293"/>
        <v/>
      </c>
      <c r="AG1680" s="101" t="str">
        <f t="shared" si="294"/>
        <v>9000 100S - Safety/Survey/Scheduling</v>
      </c>
      <c r="AH1680" s="101" t="str">
        <f t="shared" si="295"/>
        <v>240165 - Luis E. Murcia Orellana</v>
      </c>
      <c r="AI1680" s="102" t="str">
        <f t="shared" si="296"/>
        <v/>
      </c>
    </row>
    <row r="1681" spans="1:35" ht="15.75" x14ac:dyDescent="0.25">
      <c r="A1681" s="153">
        <v>603083</v>
      </c>
      <c r="B1681" s="153" t="s">
        <v>1122</v>
      </c>
      <c r="C1681" s="153" t="s">
        <v>1123</v>
      </c>
      <c r="D1681" s="153" t="s">
        <v>65</v>
      </c>
      <c r="E1681" s="153" t="s">
        <v>66</v>
      </c>
      <c r="F1681" s="153" t="s">
        <v>75</v>
      </c>
      <c r="G1681" s="153" t="s">
        <v>827</v>
      </c>
      <c r="H1681" s="153" t="s">
        <v>782</v>
      </c>
      <c r="I1681" s="153">
        <v>3</v>
      </c>
      <c r="J1681" s="154">
        <v>45789</v>
      </c>
      <c r="K1681" s="153" t="s">
        <v>91</v>
      </c>
      <c r="L1681" s="153"/>
      <c r="M1681" s="153"/>
      <c r="N1681" s="153"/>
      <c r="O1681" s="153" t="s">
        <v>1123</v>
      </c>
      <c r="P1681" s="153" t="s">
        <v>1273</v>
      </c>
      <c r="Q1681" s="153"/>
      <c r="R1681" s="153" t="s">
        <v>50</v>
      </c>
      <c r="S1681" s="153" t="s">
        <v>1031</v>
      </c>
      <c r="T1681" s="153" t="s">
        <v>3923</v>
      </c>
      <c r="U1681" s="144"/>
      <c r="V1681" s="144"/>
      <c r="W1681" s="144"/>
      <c r="X1681" s="97" t="str">
        <f t="shared" si="286"/>
        <v>TEXDIST - Texas District Office</v>
      </c>
      <c r="Y1681" s="97" t="str">
        <f>IFERROR(VLOOKUP($D1681,PM!$A:$H,2,FALSE),"")</f>
        <v>William Rather</v>
      </c>
      <c r="Z1681" s="98">
        <f t="shared" si="287"/>
        <v>45789</v>
      </c>
      <c r="AA1681" s="98" t="str">
        <f t="shared" si="288"/>
        <v>Monday</v>
      </c>
      <c r="AB1681" s="99" t="str">
        <f t="shared" si="289"/>
        <v>05/12/2025 5:15 PM</v>
      </c>
      <c r="AC1681" s="100">
        <f t="shared" si="290"/>
        <v>45796.482800925929</v>
      </c>
      <c r="AD1681" s="100" t="str">
        <f t="shared" si="291"/>
        <v>Approved On Time</v>
      </c>
      <c r="AE1681" s="101">
        <f t="shared" si="292"/>
        <v>3</v>
      </c>
      <c r="AF1681" s="124" t="str">
        <f t="shared" si="293"/>
        <v/>
      </c>
      <c r="AG1681" s="101" t="str">
        <f t="shared" si="294"/>
        <v>9000 100S - Safety/Survey/Scheduling</v>
      </c>
      <c r="AH1681" s="101" t="str">
        <f t="shared" si="295"/>
        <v>210036 - Jose C. Ramirez</v>
      </c>
      <c r="AI1681" s="102" t="str">
        <f t="shared" si="296"/>
        <v/>
      </c>
    </row>
    <row r="1682" spans="1:35" ht="15.75" x14ac:dyDescent="0.25">
      <c r="A1682" s="153">
        <v>604298</v>
      </c>
      <c r="B1682" s="153" t="s">
        <v>1122</v>
      </c>
      <c r="C1682" s="153" t="s">
        <v>1123</v>
      </c>
      <c r="D1682" s="153" t="s">
        <v>65</v>
      </c>
      <c r="E1682" s="153" t="s">
        <v>66</v>
      </c>
      <c r="F1682" s="153" t="s">
        <v>75</v>
      </c>
      <c r="G1682" s="153" t="s">
        <v>827</v>
      </c>
      <c r="H1682" s="153" t="s">
        <v>782</v>
      </c>
      <c r="I1682" s="153">
        <v>3</v>
      </c>
      <c r="J1682" s="154">
        <v>45791</v>
      </c>
      <c r="K1682" s="153" t="s">
        <v>91</v>
      </c>
      <c r="L1682" s="153"/>
      <c r="M1682" s="153"/>
      <c r="N1682" s="153"/>
      <c r="O1682" s="153" t="s">
        <v>1123</v>
      </c>
      <c r="P1682" s="153" t="s">
        <v>2800</v>
      </c>
      <c r="Q1682" s="153"/>
      <c r="R1682" s="153" t="s">
        <v>50</v>
      </c>
      <c r="S1682" s="153" t="s">
        <v>1031</v>
      </c>
      <c r="T1682" s="153" t="s">
        <v>3924</v>
      </c>
      <c r="U1682" s="144"/>
      <c r="V1682" s="144"/>
      <c r="W1682" s="144"/>
      <c r="X1682" s="97" t="str">
        <f t="shared" si="286"/>
        <v>TEXDIST - Texas District Office</v>
      </c>
      <c r="Y1682" s="97" t="str">
        <f>IFERROR(VLOOKUP($D1682,PM!$A:$H,2,FALSE),"")</f>
        <v>William Rather</v>
      </c>
      <c r="Z1682" s="98">
        <f t="shared" si="287"/>
        <v>45791</v>
      </c>
      <c r="AA1682" s="98" t="str">
        <f t="shared" si="288"/>
        <v>Wednesday</v>
      </c>
      <c r="AB1682" s="99" t="str">
        <f t="shared" si="289"/>
        <v>05/15/2025 8:26 AM</v>
      </c>
      <c r="AC1682" s="100">
        <f t="shared" si="290"/>
        <v>45796.482800925929</v>
      </c>
      <c r="AD1682" s="100" t="str">
        <f t="shared" si="291"/>
        <v>Approved On Time</v>
      </c>
      <c r="AE1682" s="101">
        <f t="shared" si="292"/>
        <v>3</v>
      </c>
      <c r="AF1682" s="124" t="str">
        <f t="shared" si="293"/>
        <v/>
      </c>
      <c r="AG1682" s="101" t="str">
        <f t="shared" si="294"/>
        <v>9000 100S - Safety/Survey/Scheduling</v>
      </c>
      <c r="AH1682" s="101" t="str">
        <f t="shared" si="295"/>
        <v>210036 - Jose C. Ramirez</v>
      </c>
      <c r="AI1682" s="102" t="str">
        <f t="shared" si="296"/>
        <v/>
      </c>
    </row>
    <row r="1683" spans="1:35" ht="15.75" x14ac:dyDescent="0.25">
      <c r="A1683" s="153">
        <v>604455</v>
      </c>
      <c r="B1683" s="153" t="s">
        <v>1122</v>
      </c>
      <c r="C1683" s="153" t="s">
        <v>1123</v>
      </c>
      <c r="D1683" s="153" t="s">
        <v>65</v>
      </c>
      <c r="E1683" s="153" t="s">
        <v>66</v>
      </c>
      <c r="F1683" s="153" t="s">
        <v>75</v>
      </c>
      <c r="G1683" s="153" t="s">
        <v>827</v>
      </c>
      <c r="H1683" s="153" t="s">
        <v>782</v>
      </c>
      <c r="I1683" s="153">
        <v>8</v>
      </c>
      <c r="J1683" s="154">
        <v>45792</v>
      </c>
      <c r="K1683" s="153" t="s">
        <v>91</v>
      </c>
      <c r="L1683" s="153"/>
      <c r="M1683" s="153"/>
      <c r="N1683" s="153"/>
      <c r="O1683" s="153" t="s">
        <v>1123</v>
      </c>
      <c r="P1683" s="153" t="s">
        <v>3056</v>
      </c>
      <c r="Q1683" s="153"/>
      <c r="R1683" s="153" t="s">
        <v>50</v>
      </c>
      <c r="S1683" s="153" t="s">
        <v>1031</v>
      </c>
      <c r="T1683" s="153" t="s">
        <v>3925</v>
      </c>
      <c r="U1683" s="144"/>
      <c r="V1683" s="144"/>
      <c r="W1683" s="144"/>
      <c r="X1683" s="97" t="str">
        <f t="shared" si="286"/>
        <v>TEXDIST - Texas District Office</v>
      </c>
      <c r="Y1683" s="97" t="str">
        <f>IFERROR(VLOOKUP($D1683,PM!$A:$H,2,FALSE),"")</f>
        <v>William Rather</v>
      </c>
      <c r="Z1683" s="98">
        <f t="shared" si="287"/>
        <v>45792</v>
      </c>
      <c r="AA1683" s="98" t="str">
        <f t="shared" si="288"/>
        <v>Thursday</v>
      </c>
      <c r="AB1683" s="99" t="str">
        <f t="shared" si="289"/>
        <v>05/15/2025 6:45 PM</v>
      </c>
      <c r="AC1683" s="100">
        <f t="shared" si="290"/>
        <v>45796.482800925929</v>
      </c>
      <c r="AD1683" s="100" t="str">
        <f t="shared" si="291"/>
        <v>Approved On Time</v>
      </c>
      <c r="AE1683" s="101">
        <f t="shared" si="292"/>
        <v>8</v>
      </c>
      <c r="AF1683" s="124" t="str">
        <f t="shared" si="293"/>
        <v/>
      </c>
      <c r="AG1683" s="101" t="str">
        <f t="shared" si="294"/>
        <v>9000 100S - Safety/Survey/Scheduling</v>
      </c>
      <c r="AH1683" s="101" t="str">
        <f t="shared" si="295"/>
        <v>210036 - Jose C. Ramirez</v>
      </c>
      <c r="AI1683" s="102" t="str">
        <f t="shared" si="296"/>
        <v/>
      </c>
    </row>
    <row r="1684" spans="1:35" ht="15.75" x14ac:dyDescent="0.25">
      <c r="A1684" s="153">
        <v>603427</v>
      </c>
      <c r="B1684" s="153" t="s">
        <v>1491</v>
      </c>
      <c r="C1684" s="153" t="s">
        <v>1492</v>
      </c>
      <c r="D1684" s="153" t="s">
        <v>65</v>
      </c>
      <c r="E1684" s="153" t="s">
        <v>66</v>
      </c>
      <c r="F1684" s="153" t="s">
        <v>75</v>
      </c>
      <c r="G1684" s="153" t="s">
        <v>827</v>
      </c>
      <c r="H1684" s="153" t="s">
        <v>782</v>
      </c>
      <c r="I1684" s="153">
        <v>1</v>
      </c>
      <c r="J1684" s="154">
        <v>45789</v>
      </c>
      <c r="K1684" s="153" t="s">
        <v>91</v>
      </c>
      <c r="L1684" s="153"/>
      <c r="M1684" s="153"/>
      <c r="N1684" s="153"/>
      <c r="O1684" s="153" t="s">
        <v>1492</v>
      </c>
      <c r="P1684" s="153" t="s">
        <v>1493</v>
      </c>
      <c r="Q1684" s="153"/>
      <c r="R1684" s="153" t="s">
        <v>50</v>
      </c>
      <c r="S1684" s="153" t="s">
        <v>1031</v>
      </c>
      <c r="T1684" s="153" t="s">
        <v>3926</v>
      </c>
      <c r="U1684" s="144"/>
      <c r="V1684" s="144"/>
      <c r="W1684" s="144"/>
      <c r="X1684" s="97" t="str">
        <f t="shared" si="286"/>
        <v>TEXDIST - Texas District Office</v>
      </c>
      <c r="Y1684" s="97" t="str">
        <f>IFERROR(VLOOKUP($D1684,PM!$A:$H,2,FALSE),"")</f>
        <v>William Rather</v>
      </c>
      <c r="Z1684" s="98">
        <f t="shared" si="287"/>
        <v>45789</v>
      </c>
      <c r="AA1684" s="98" t="str">
        <f t="shared" si="288"/>
        <v>Monday</v>
      </c>
      <c r="AB1684" s="99" t="str">
        <f t="shared" si="289"/>
        <v>05/13/2025 9:03 AM</v>
      </c>
      <c r="AC1684" s="100">
        <f t="shared" si="290"/>
        <v>45796.483078703706</v>
      </c>
      <c r="AD1684" s="100" t="str">
        <f t="shared" si="291"/>
        <v>Approved On Time</v>
      </c>
      <c r="AE1684" s="101">
        <f t="shared" si="292"/>
        <v>1</v>
      </c>
      <c r="AF1684" s="124" t="str">
        <f t="shared" si="293"/>
        <v/>
      </c>
      <c r="AG1684" s="101" t="str">
        <f t="shared" si="294"/>
        <v>9000 100S - Safety/Survey/Scheduling</v>
      </c>
      <c r="AH1684" s="101" t="str">
        <f t="shared" si="295"/>
        <v>240815 - Osiel Salaices</v>
      </c>
      <c r="AI1684" s="102" t="str">
        <f t="shared" si="296"/>
        <v/>
      </c>
    </row>
    <row r="1685" spans="1:35" ht="15.75" x14ac:dyDescent="0.25">
      <c r="A1685" s="153">
        <v>603969</v>
      </c>
      <c r="B1685" s="153" t="s">
        <v>1491</v>
      </c>
      <c r="C1685" s="153" t="s">
        <v>1492</v>
      </c>
      <c r="D1685" s="153" t="s">
        <v>65</v>
      </c>
      <c r="E1685" s="153" t="s">
        <v>66</v>
      </c>
      <c r="F1685" s="153" t="s">
        <v>75</v>
      </c>
      <c r="G1685" s="153" t="s">
        <v>827</v>
      </c>
      <c r="H1685" s="153" t="s">
        <v>782</v>
      </c>
      <c r="I1685" s="153">
        <v>2</v>
      </c>
      <c r="J1685" s="154">
        <v>45791</v>
      </c>
      <c r="K1685" s="153" t="s">
        <v>91</v>
      </c>
      <c r="L1685" s="153"/>
      <c r="M1685" s="153"/>
      <c r="N1685" s="153"/>
      <c r="O1685" s="153" t="s">
        <v>1492</v>
      </c>
      <c r="P1685" s="153" t="s">
        <v>2627</v>
      </c>
      <c r="Q1685" s="153"/>
      <c r="R1685" s="153" t="s">
        <v>50</v>
      </c>
      <c r="S1685" s="153" t="s">
        <v>1031</v>
      </c>
      <c r="T1685" s="153" t="s">
        <v>3927</v>
      </c>
      <c r="U1685" s="144"/>
      <c r="V1685" s="144"/>
      <c r="W1685" s="144"/>
      <c r="X1685" s="97" t="str">
        <f t="shared" si="286"/>
        <v>TEXDIST - Texas District Office</v>
      </c>
      <c r="Y1685" s="97" t="str">
        <f>IFERROR(VLOOKUP($D1685,PM!$A:$H,2,FALSE),"")</f>
        <v>William Rather</v>
      </c>
      <c r="Z1685" s="98">
        <f t="shared" si="287"/>
        <v>45791</v>
      </c>
      <c r="AA1685" s="98" t="str">
        <f t="shared" si="288"/>
        <v>Wednesday</v>
      </c>
      <c r="AB1685" s="99" t="str">
        <f t="shared" si="289"/>
        <v>05/14/2025 2:55 PM</v>
      </c>
      <c r="AC1685" s="100">
        <f t="shared" si="290"/>
        <v>45796.483078703706</v>
      </c>
      <c r="AD1685" s="100" t="str">
        <f t="shared" si="291"/>
        <v>Approved On Time</v>
      </c>
      <c r="AE1685" s="101">
        <f t="shared" si="292"/>
        <v>2</v>
      </c>
      <c r="AF1685" s="124" t="str">
        <f t="shared" si="293"/>
        <v/>
      </c>
      <c r="AG1685" s="101" t="str">
        <f t="shared" si="294"/>
        <v>9000 100S - Safety/Survey/Scheduling</v>
      </c>
      <c r="AH1685" s="101" t="str">
        <f t="shared" si="295"/>
        <v>240815 - Osiel Salaices</v>
      </c>
      <c r="AI1685" s="102" t="str">
        <f t="shared" si="296"/>
        <v/>
      </c>
    </row>
    <row r="1686" spans="1:35" ht="15.75" x14ac:dyDescent="0.25">
      <c r="A1686" s="153">
        <v>604384</v>
      </c>
      <c r="B1686" s="153" t="s">
        <v>1491</v>
      </c>
      <c r="C1686" s="153" t="s">
        <v>1492</v>
      </c>
      <c r="D1686" s="153" t="s">
        <v>65</v>
      </c>
      <c r="E1686" s="153" t="s">
        <v>66</v>
      </c>
      <c r="F1686" s="153" t="s">
        <v>75</v>
      </c>
      <c r="G1686" s="153" t="s">
        <v>827</v>
      </c>
      <c r="H1686" s="153" t="s">
        <v>782</v>
      </c>
      <c r="I1686" s="153">
        <v>8</v>
      </c>
      <c r="J1686" s="154">
        <v>45792</v>
      </c>
      <c r="K1686" s="153" t="s">
        <v>91</v>
      </c>
      <c r="L1686" s="153"/>
      <c r="M1686" s="153"/>
      <c r="N1686" s="153"/>
      <c r="O1686" s="153" t="s">
        <v>1492</v>
      </c>
      <c r="P1686" s="153" t="s">
        <v>3068</v>
      </c>
      <c r="Q1686" s="153"/>
      <c r="R1686" s="153" t="s">
        <v>50</v>
      </c>
      <c r="S1686" s="153" t="s">
        <v>1031</v>
      </c>
      <c r="T1686" s="153" t="s">
        <v>3928</v>
      </c>
      <c r="U1686" s="144"/>
      <c r="V1686" s="144"/>
      <c r="W1686" s="144"/>
      <c r="X1686" s="97" t="str">
        <f t="shared" si="286"/>
        <v>TEXDIST - Texas District Office</v>
      </c>
      <c r="Y1686" s="97" t="str">
        <f>IFERROR(VLOOKUP($D1686,PM!$A:$H,2,FALSE),"")</f>
        <v>William Rather</v>
      </c>
      <c r="Z1686" s="98">
        <f t="shared" si="287"/>
        <v>45792</v>
      </c>
      <c r="AA1686" s="98" t="str">
        <f t="shared" si="288"/>
        <v>Thursday</v>
      </c>
      <c r="AB1686" s="99" t="str">
        <f t="shared" si="289"/>
        <v>05/15/2025 2:37 PM</v>
      </c>
      <c r="AC1686" s="100">
        <f t="shared" si="290"/>
        <v>45796.483078703706</v>
      </c>
      <c r="AD1686" s="100" t="str">
        <f t="shared" si="291"/>
        <v>Approved On Time</v>
      </c>
      <c r="AE1686" s="101">
        <f t="shared" si="292"/>
        <v>8</v>
      </c>
      <c r="AF1686" s="124" t="str">
        <f t="shared" si="293"/>
        <v/>
      </c>
      <c r="AG1686" s="101" t="str">
        <f t="shared" si="294"/>
        <v>9000 100S - Safety/Survey/Scheduling</v>
      </c>
      <c r="AH1686" s="101" t="str">
        <f t="shared" si="295"/>
        <v>240815 - Osiel Salaices</v>
      </c>
      <c r="AI1686" s="102" t="str">
        <f t="shared" si="296"/>
        <v/>
      </c>
    </row>
    <row r="1687" spans="1:35" ht="15.75" x14ac:dyDescent="0.25">
      <c r="A1687" s="153">
        <v>604951</v>
      </c>
      <c r="B1687" s="153" t="s">
        <v>1491</v>
      </c>
      <c r="C1687" s="153" t="s">
        <v>1492</v>
      </c>
      <c r="D1687" s="153" t="s">
        <v>65</v>
      </c>
      <c r="E1687" s="153" t="s">
        <v>66</v>
      </c>
      <c r="F1687" s="153" t="s">
        <v>75</v>
      </c>
      <c r="G1687" s="153" t="s">
        <v>827</v>
      </c>
      <c r="H1687" s="153" t="s">
        <v>782</v>
      </c>
      <c r="I1687" s="153">
        <v>8</v>
      </c>
      <c r="J1687" s="154">
        <v>45793</v>
      </c>
      <c r="K1687" s="153" t="s">
        <v>91</v>
      </c>
      <c r="L1687" s="153"/>
      <c r="M1687" s="153"/>
      <c r="N1687" s="153"/>
      <c r="O1687" s="153" t="s">
        <v>1492</v>
      </c>
      <c r="P1687" s="153" t="s">
        <v>3929</v>
      </c>
      <c r="Q1687" s="153"/>
      <c r="R1687" s="153" t="s">
        <v>50</v>
      </c>
      <c r="S1687" s="153" t="s">
        <v>1031</v>
      </c>
      <c r="T1687" s="153" t="s">
        <v>3930</v>
      </c>
      <c r="U1687" s="144"/>
      <c r="V1687" s="144"/>
      <c r="W1687" s="144"/>
      <c r="X1687" s="97" t="str">
        <f t="shared" si="286"/>
        <v>TEXDIST - Texas District Office</v>
      </c>
      <c r="Y1687" s="97" t="str">
        <f>IFERROR(VLOOKUP($D1687,PM!$A:$H,2,FALSE),"")</f>
        <v>William Rather</v>
      </c>
      <c r="Z1687" s="98">
        <f t="shared" si="287"/>
        <v>45793</v>
      </c>
      <c r="AA1687" s="98" t="str">
        <f t="shared" si="288"/>
        <v>Friday</v>
      </c>
      <c r="AB1687" s="99" t="str">
        <f t="shared" si="289"/>
        <v>05/16/2025 8:47 PM</v>
      </c>
      <c r="AC1687" s="100">
        <f t="shared" si="290"/>
        <v>45796.483078703706</v>
      </c>
      <c r="AD1687" s="100" t="str">
        <f t="shared" si="291"/>
        <v>Approved On Time</v>
      </c>
      <c r="AE1687" s="101">
        <f t="shared" si="292"/>
        <v>8</v>
      </c>
      <c r="AF1687" s="124" t="str">
        <f t="shared" si="293"/>
        <v/>
      </c>
      <c r="AG1687" s="101" t="str">
        <f t="shared" si="294"/>
        <v>9000 100S - Safety/Survey/Scheduling</v>
      </c>
      <c r="AH1687" s="101" t="str">
        <f t="shared" si="295"/>
        <v>240815 - Osiel Salaices</v>
      </c>
      <c r="AI1687" s="102" t="str">
        <f t="shared" si="296"/>
        <v/>
      </c>
    </row>
    <row r="1688" spans="1:35" ht="15.75" x14ac:dyDescent="0.25">
      <c r="A1688" s="153">
        <v>604010</v>
      </c>
      <c r="B1688" s="153" t="s">
        <v>918</v>
      </c>
      <c r="C1688" s="153" t="s">
        <v>919</v>
      </c>
      <c r="D1688" s="153" t="s">
        <v>95</v>
      </c>
      <c r="E1688" s="153" t="s">
        <v>96</v>
      </c>
      <c r="F1688" s="153" t="s">
        <v>624</v>
      </c>
      <c r="G1688" s="153" t="s">
        <v>625</v>
      </c>
      <c r="H1688" s="153" t="s">
        <v>558</v>
      </c>
      <c r="I1688" s="153">
        <v>11.5</v>
      </c>
      <c r="J1688" s="154">
        <v>45791</v>
      </c>
      <c r="K1688" s="153" t="s">
        <v>91</v>
      </c>
      <c r="L1688" s="153"/>
      <c r="M1688" s="153"/>
      <c r="N1688" s="153"/>
      <c r="O1688" s="153" t="s">
        <v>919</v>
      </c>
      <c r="P1688" s="153" t="s">
        <v>2629</v>
      </c>
      <c r="Q1688" s="153"/>
      <c r="R1688" s="153" t="s">
        <v>50</v>
      </c>
      <c r="S1688" s="153" t="s">
        <v>97</v>
      </c>
      <c r="T1688" s="153" t="s">
        <v>3931</v>
      </c>
      <c r="U1688" s="144"/>
      <c r="V1688" s="144"/>
      <c r="W1688" s="144"/>
      <c r="X1688" s="97" t="str">
        <f t="shared" si="286"/>
        <v>2024-004 - City of Dallas Sidewalk 2024</v>
      </c>
      <c r="Y1688" s="97" t="str">
        <f>IFERROR(VLOOKUP($D1688,PM!$A:$H,2,FALSE),"")</f>
        <v>Adam H. Goode</v>
      </c>
      <c r="Z1688" s="98">
        <f t="shared" si="287"/>
        <v>45791</v>
      </c>
      <c r="AA1688" s="98" t="str">
        <f t="shared" si="288"/>
        <v>Wednesday</v>
      </c>
      <c r="AB1688" s="99" t="str">
        <f t="shared" si="289"/>
        <v>05/14/2025 6:26 PM</v>
      </c>
      <c r="AC1688" s="100">
        <f t="shared" si="290"/>
        <v>45793.805243055554</v>
      </c>
      <c r="AD1688" s="100" t="str">
        <f t="shared" si="291"/>
        <v>Approved On Time</v>
      </c>
      <c r="AE1688" s="101">
        <f t="shared" si="292"/>
        <v>11.5</v>
      </c>
      <c r="AF1688" s="124" t="str">
        <f t="shared" si="293"/>
        <v/>
      </c>
      <c r="AG1688" s="101" t="str">
        <f t="shared" si="294"/>
        <v>9000 100C - LD INOUT SHOW UP REPAIR LABOR</v>
      </c>
      <c r="AH1688" s="101" t="str">
        <f t="shared" si="295"/>
        <v>240820 - Garrett Briscoe</v>
      </c>
      <c r="AI1688" s="102" t="str">
        <f t="shared" si="296"/>
        <v/>
      </c>
    </row>
    <row r="1689" spans="1:35" ht="15.75" x14ac:dyDescent="0.25">
      <c r="A1689" s="153">
        <v>603968</v>
      </c>
      <c r="B1689" s="153" t="s">
        <v>1491</v>
      </c>
      <c r="C1689" s="153" t="s">
        <v>1492</v>
      </c>
      <c r="D1689" s="153" t="s">
        <v>95</v>
      </c>
      <c r="E1689" s="153" t="s">
        <v>96</v>
      </c>
      <c r="F1689" s="153" t="s">
        <v>53</v>
      </c>
      <c r="G1689" s="153" t="s">
        <v>54</v>
      </c>
      <c r="H1689" s="153" t="s">
        <v>782</v>
      </c>
      <c r="I1689" s="153">
        <v>2</v>
      </c>
      <c r="J1689" s="154">
        <v>45791</v>
      </c>
      <c r="K1689" s="153" t="s">
        <v>91</v>
      </c>
      <c r="L1689" s="153"/>
      <c r="M1689" s="153"/>
      <c r="N1689" s="153"/>
      <c r="O1689" s="153" t="s">
        <v>1492</v>
      </c>
      <c r="P1689" s="153" t="s">
        <v>2627</v>
      </c>
      <c r="Q1689" s="153"/>
      <c r="R1689" s="153" t="s">
        <v>50</v>
      </c>
      <c r="S1689" s="153" t="s">
        <v>97</v>
      </c>
      <c r="T1689" s="153" t="s">
        <v>3932</v>
      </c>
      <c r="U1689" s="144"/>
      <c r="V1689" s="144"/>
      <c r="W1689" s="144"/>
      <c r="X1689" s="97" t="str">
        <f t="shared" si="286"/>
        <v>2024-004 - City of Dallas Sidewalk 2024</v>
      </c>
      <c r="Y1689" s="97" t="str">
        <f>IFERROR(VLOOKUP($D1689,PM!$A:$H,2,FALSE),"")</f>
        <v>Adam H. Goode</v>
      </c>
      <c r="Z1689" s="98">
        <f t="shared" si="287"/>
        <v>45791</v>
      </c>
      <c r="AA1689" s="98" t="str">
        <f t="shared" si="288"/>
        <v>Wednesday</v>
      </c>
      <c r="AB1689" s="99" t="str">
        <f t="shared" si="289"/>
        <v>05/14/2025 2:55 PM</v>
      </c>
      <c r="AC1689" s="100">
        <f t="shared" si="290"/>
        <v>45793.816643518519</v>
      </c>
      <c r="AD1689" s="100" t="str">
        <f t="shared" si="291"/>
        <v>Approved On Time</v>
      </c>
      <c r="AE1689" s="101">
        <f t="shared" si="292"/>
        <v>2</v>
      </c>
      <c r="AF1689" s="124" t="str">
        <f t="shared" si="293"/>
        <v/>
      </c>
      <c r="AG1689" s="101" t="str">
        <f t="shared" si="294"/>
        <v>9000 100A - PROJECT MANAGER ENGINEER</v>
      </c>
      <c r="AH1689" s="101" t="str">
        <f t="shared" si="295"/>
        <v>240815 - Osiel Salaices</v>
      </c>
      <c r="AI1689" s="102" t="str">
        <f t="shared" si="296"/>
        <v/>
      </c>
    </row>
    <row r="1690" spans="1:35" ht="15.75" x14ac:dyDescent="0.25">
      <c r="A1690" s="153">
        <v>604791</v>
      </c>
      <c r="B1690" s="153" t="s">
        <v>1991</v>
      </c>
      <c r="C1690" s="153" t="s">
        <v>1992</v>
      </c>
      <c r="D1690" s="153" t="s">
        <v>95</v>
      </c>
      <c r="E1690" s="153" t="s">
        <v>96</v>
      </c>
      <c r="F1690" s="153" t="s">
        <v>584</v>
      </c>
      <c r="G1690" s="153" t="s">
        <v>585</v>
      </c>
      <c r="H1690" s="153" t="s">
        <v>558</v>
      </c>
      <c r="I1690" s="153">
        <v>8</v>
      </c>
      <c r="J1690" s="154">
        <v>45791</v>
      </c>
      <c r="K1690" s="153" t="s">
        <v>91</v>
      </c>
      <c r="L1690" s="153"/>
      <c r="M1690" s="153"/>
      <c r="N1690" s="153"/>
      <c r="O1690" s="153" t="s">
        <v>1992</v>
      </c>
      <c r="P1690" s="153" t="s">
        <v>3933</v>
      </c>
      <c r="Q1690" s="153"/>
      <c r="R1690" s="153" t="s">
        <v>50</v>
      </c>
      <c r="S1690" s="153" t="s">
        <v>97</v>
      </c>
      <c r="T1690" s="153" t="s">
        <v>3934</v>
      </c>
      <c r="U1690" s="144"/>
      <c r="V1690" s="144"/>
      <c r="W1690" s="144"/>
      <c r="X1690" s="97" t="str">
        <f t="shared" si="286"/>
        <v>2024-004 - City of Dallas Sidewalk 2024</v>
      </c>
      <c r="Y1690" s="97" t="str">
        <f>IFERROR(VLOOKUP($D1690,PM!$A:$H,2,FALSE),"")</f>
        <v>Adam H. Goode</v>
      </c>
      <c r="Z1690" s="98">
        <f t="shared" si="287"/>
        <v>45791</v>
      </c>
      <c r="AA1690" s="98" t="str">
        <f t="shared" si="288"/>
        <v>Wednesday</v>
      </c>
      <c r="AB1690" s="99" t="str">
        <f t="shared" si="289"/>
        <v>05/16/2025 10:50 AM</v>
      </c>
      <c r="AC1690" s="100">
        <f t="shared" si="290"/>
        <v>45793.805034722223</v>
      </c>
      <c r="AD1690" s="100" t="str">
        <f t="shared" si="291"/>
        <v>Approved On Time</v>
      </c>
      <c r="AE1690" s="101">
        <f t="shared" si="292"/>
        <v>8</v>
      </c>
      <c r="AF1690" s="124" t="str">
        <f t="shared" si="293"/>
        <v/>
      </c>
      <c r="AG1690" s="101" t="str">
        <f t="shared" si="294"/>
        <v>9000 100B - SUPERINTENDENT</v>
      </c>
      <c r="AH1690" s="101" t="str">
        <f t="shared" si="295"/>
        <v>240036 - Catalino Flores Jr</v>
      </c>
      <c r="AI1690" s="102" t="str">
        <f t="shared" si="296"/>
        <v/>
      </c>
    </row>
    <row r="1691" spans="1:35" ht="15.75" x14ac:dyDescent="0.25">
      <c r="A1691" s="153">
        <v>604792</v>
      </c>
      <c r="B1691" s="153" t="s">
        <v>1991</v>
      </c>
      <c r="C1691" s="153" t="s">
        <v>1992</v>
      </c>
      <c r="D1691" s="153" t="s">
        <v>95</v>
      </c>
      <c r="E1691" s="153" t="s">
        <v>96</v>
      </c>
      <c r="F1691" s="153" t="s">
        <v>584</v>
      </c>
      <c r="G1691" s="153" t="s">
        <v>585</v>
      </c>
      <c r="H1691" s="153" t="s">
        <v>558</v>
      </c>
      <c r="I1691" s="153">
        <v>8</v>
      </c>
      <c r="J1691" s="154">
        <v>45792</v>
      </c>
      <c r="K1691" s="153" t="s">
        <v>91</v>
      </c>
      <c r="L1691" s="153"/>
      <c r="M1691" s="153"/>
      <c r="N1691" s="153"/>
      <c r="O1691" s="153" t="s">
        <v>1992</v>
      </c>
      <c r="P1691" s="153" t="s">
        <v>3933</v>
      </c>
      <c r="Q1691" s="153"/>
      <c r="R1691" s="153" t="s">
        <v>50</v>
      </c>
      <c r="S1691" s="153" t="s">
        <v>97</v>
      </c>
      <c r="T1691" s="153" t="s">
        <v>3935</v>
      </c>
      <c r="U1691" s="144"/>
      <c r="V1691" s="144"/>
      <c r="W1691" s="144"/>
      <c r="X1691" s="97" t="str">
        <f t="shared" si="286"/>
        <v>2024-004 - City of Dallas Sidewalk 2024</v>
      </c>
      <c r="Y1691" s="97" t="str">
        <f>IFERROR(VLOOKUP($D1691,PM!$A:$H,2,FALSE),"")</f>
        <v>Adam H. Goode</v>
      </c>
      <c r="Z1691" s="98">
        <f t="shared" si="287"/>
        <v>45792</v>
      </c>
      <c r="AA1691" s="98" t="str">
        <f t="shared" si="288"/>
        <v>Thursday</v>
      </c>
      <c r="AB1691" s="99" t="str">
        <f t="shared" si="289"/>
        <v>05/16/2025 10:50 AM</v>
      </c>
      <c r="AC1691" s="100">
        <f t="shared" si="290"/>
        <v>45793.805034722223</v>
      </c>
      <c r="AD1691" s="100" t="str">
        <f t="shared" si="291"/>
        <v>Approved On Time</v>
      </c>
      <c r="AE1691" s="101">
        <f t="shared" si="292"/>
        <v>8</v>
      </c>
      <c r="AF1691" s="124" t="str">
        <f t="shared" si="293"/>
        <v/>
      </c>
      <c r="AG1691" s="101" t="str">
        <f t="shared" si="294"/>
        <v>9000 100B - SUPERINTENDENT</v>
      </c>
      <c r="AH1691" s="101" t="str">
        <f t="shared" si="295"/>
        <v>240036 - Catalino Flores Jr</v>
      </c>
      <c r="AI1691" s="102" t="str">
        <f t="shared" si="296"/>
        <v/>
      </c>
    </row>
    <row r="1692" spans="1:35" ht="15.75" x14ac:dyDescent="0.25">
      <c r="A1692" s="153">
        <v>604793</v>
      </c>
      <c r="B1692" s="153" t="s">
        <v>1991</v>
      </c>
      <c r="C1692" s="153" t="s">
        <v>1992</v>
      </c>
      <c r="D1692" s="153" t="s">
        <v>95</v>
      </c>
      <c r="E1692" s="153" t="s">
        <v>96</v>
      </c>
      <c r="F1692" s="153" t="s">
        <v>584</v>
      </c>
      <c r="G1692" s="153" t="s">
        <v>585</v>
      </c>
      <c r="H1692" s="153" t="s">
        <v>558</v>
      </c>
      <c r="I1692" s="153">
        <v>8</v>
      </c>
      <c r="J1692" s="154">
        <v>45793</v>
      </c>
      <c r="K1692" s="153" t="s">
        <v>91</v>
      </c>
      <c r="L1692" s="153"/>
      <c r="M1692" s="153"/>
      <c r="N1692" s="153"/>
      <c r="O1692" s="153" t="s">
        <v>1992</v>
      </c>
      <c r="P1692" s="153" t="s">
        <v>3933</v>
      </c>
      <c r="Q1692" s="153"/>
      <c r="R1692" s="153" t="s">
        <v>50</v>
      </c>
      <c r="S1692" s="153" t="s">
        <v>97</v>
      </c>
      <c r="T1692" s="153" t="s">
        <v>3936</v>
      </c>
      <c r="U1692" s="144"/>
      <c r="V1692" s="144"/>
      <c r="W1692" s="144"/>
      <c r="X1692" s="97" t="str">
        <f t="shared" si="286"/>
        <v>2024-004 - City of Dallas Sidewalk 2024</v>
      </c>
      <c r="Y1692" s="97" t="str">
        <f>IFERROR(VLOOKUP($D1692,PM!$A:$H,2,FALSE),"")</f>
        <v>Adam H. Goode</v>
      </c>
      <c r="Z1692" s="98">
        <f t="shared" si="287"/>
        <v>45793</v>
      </c>
      <c r="AA1692" s="98" t="str">
        <f t="shared" si="288"/>
        <v>Friday</v>
      </c>
      <c r="AB1692" s="99" t="str">
        <f t="shared" si="289"/>
        <v>05/16/2025 10:50 AM</v>
      </c>
      <c r="AC1692" s="100">
        <f t="shared" si="290"/>
        <v>45793.805034722223</v>
      </c>
      <c r="AD1692" s="100" t="str">
        <f t="shared" si="291"/>
        <v>Approved On Time</v>
      </c>
      <c r="AE1692" s="101">
        <f t="shared" si="292"/>
        <v>8</v>
      </c>
      <c r="AF1692" s="124" t="str">
        <f t="shared" si="293"/>
        <v/>
      </c>
      <c r="AG1692" s="101" t="str">
        <f t="shared" si="294"/>
        <v>9000 100B - SUPERINTENDENT</v>
      </c>
      <c r="AH1692" s="101" t="str">
        <f t="shared" si="295"/>
        <v>240036 - Catalino Flores Jr</v>
      </c>
      <c r="AI1692" s="102" t="str">
        <f t="shared" si="296"/>
        <v/>
      </c>
    </row>
    <row r="1693" spans="1:35" ht="15.75" x14ac:dyDescent="0.25">
      <c r="A1693" s="153">
        <v>604297</v>
      </c>
      <c r="B1693" s="153" t="s">
        <v>1122</v>
      </c>
      <c r="C1693" s="153" t="s">
        <v>1123</v>
      </c>
      <c r="D1693" s="153" t="s">
        <v>95</v>
      </c>
      <c r="E1693" s="153" t="s">
        <v>96</v>
      </c>
      <c r="F1693" s="153" t="s">
        <v>53</v>
      </c>
      <c r="G1693" s="153" t="s">
        <v>54</v>
      </c>
      <c r="H1693" s="153" t="s">
        <v>782</v>
      </c>
      <c r="I1693" s="153">
        <v>2.5</v>
      </c>
      <c r="J1693" s="154">
        <v>45791</v>
      </c>
      <c r="K1693" s="153" t="s">
        <v>91</v>
      </c>
      <c r="L1693" s="153"/>
      <c r="M1693" s="153"/>
      <c r="N1693" s="153"/>
      <c r="O1693" s="153" t="s">
        <v>1123</v>
      </c>
      <c r="P1693" s="153" t="s">
        <v>2800</v>
      </c>
      <c r="Q1693" s="153"/>
      <c r="R1693" s="153" t="s">
        <v>50</v>
      </c>
      <c r="S1693" s="153" t="s">
        <v>97</v>
      </c>
      <c r="T1693" s="153" t="s">
        <v>3937</v>
      </c>
      <c r="U1693" s="144"/>
      <c r="V1693" s="144"/>
      <c r="W1693" s="144"/>
      <c r="X1693" s="97" t="str">
        <f t="shared" si="286"/>
        <v>2024-004 - City of Dallas Sidewalk 2024</v>
      </c>
      <c r="Y1693" s="97" t="str">
        <f>IFERROR(VLOOKUP($D1693,PM!$A:$H,2,FALSE),"")</f>
        <v>Adam H. Goode</v>
      </c>
      <c r="Z1693" s="98">
        <f t="shared" si="287"/>
        <v>45791</v>
      </c>
      <c r="AA1693" s="98" t="str">
        <f t="shared" si="288"/>
        <v>Wednesday</v>
      </c>
      <c r="AB1693" s="99" t="str">
        <f t="shared" si="289"/>
        <v>05/15/2025 8:26 AM</v>
      </c>
      <c r="AC1693" s="100">
        <f t="shared" si="290"/>
        <v>45793.816620370373</v>
      </c>
      <c r="AD1693" s="100" t="str">
        <f t="shared" si="291"/>
        <v>Approved On Time</v>
      </c>
      <c r="AE1693" s="101">
        <f t="shared" si="292"/>
        <v>2.5</v>
      </c>
      <c r="AF1693" s="124" t="str">
        <f t="shared" si="293"/>
        <v/>
      </c>
      <c r="AG1693" s="101" t="str">
        <f t="shared" si="294"/>
        <v>9000 100A - PROJECT MANAGER ENGINEER</v>
      </c>
      <c r="AH1693" s="101" t="str">
        <f t="shared" si="295"/>
        <v>210036 - Jose C. Ramirez</v>
      </c>
      <c r="AI1693" s="102" t="str">
        <f t="shared" si="296"/>
        <v/>
      </c>
    </row>
    <row r="1694" spans="1:35" ht="15.75" x14ac:dyDescent="0.25">
      <c r="A1694" s="153">
        <v>604339</v>
      </c>
      <c r="B1694" s="153" t="s">
        <v>828</v>
      </c>
      <c r="C1694" s="153" t="s">
        <v>829</v>
      </c>
      <c r="D1694" s="153" t="s">
        <v>95</v>
      </c>
      <c r="E1694" s="153" t="s">
        <v>96</v>
      </c>
      <c r="F1694" s="153" t="s">
        <v>75</v>
      </c>
      <c r="G1694" s="153" t="s">
        <v>1960</v>
      </c>
      <c r="H1694" s="153" t="s">
        <v>558</v>
      </c>
      <c r="I1694" s="153">
        <v>5</v>
      </c>
      <c r="J1694" s="154">
        <v>45792</v>
      </c>
      <c r="K1694" s="153" t="s">
        <v>91</v>
      </c>
      <c r="L1694" s="153"/>
      <c r="M1694" s="153"/>
      <c r="N1694" s="153"/>
      <c r="O1694" s="153" t="s">
        <v>829</v>
      </c>
      <c r="P1694" s="153" t="s">
        <v>3053</v>
      </c>
      <c r="Q1694" s="153"/>
      <c r="R1694" s="153" t="s">
        <v>50</v>
      </c>
      <c r="S1694" s="153" t="s">
        <v>97</v>
      </c>
      <c r="T1694" s="153" t="s">
        <v>3938</v>
      </c>
      <c r="U1694" s="144"/>
      <c r="V1694" s="144"/>
      <c r="W1694" s="144"/>
      <c r="X1694" s="97" t="str">
        <f t="shared" si="286"/>
        <v>2024-004 - City of Dallas Sidewalk 2024</v>
      </c>
      <c r="Y1694" s="97" t="str">
        <f>IFERROR(VLOOKUP($D1694,PM!$A:$H,2,FALSE),"")</f>
        <v>Adam H. Goode</v>
      </c>
      <c r="Z1694" s="98">
        <f t="shared" si="287"/>
        <v>45792</v>
      </c>
      <c r="AA1694" s="98" t="str">
        <f t="shared" si="288"/>
        <v>Thursday</v>
      </c>
      <c r="AB1694" s="99" t="str">
        <f t="shared" si="289"/>
        <v>05/15/2025 12:06 PM</v>
      </c>
      <c r="AC1694" s="100">
        <f t="shared" si="290"/>
        <v>45793.808182870373</v>
      </c>
      <c r="AD1694" s="100" t="str">
        <f t="shared" si="291"/>
        <v>Approved On Time</v>
      </c>
      <c r="AE1694" s="101">
        <f t="shared" si="292"/>
        <v>5</v>
      </c>
      <c r="AF1694" s="124" t="str">
        <f t="shared" si="293"/>
        <v/>
      </c>
      <c r="AG1694" s="101" t="str">
        <f t="shared" si="294"/>
        <v>9000 100S - SAFETY SCH</v>
      </c>
      <c r="AH1694" s="101" t="str">
        <f t="shared" si="295"/>
        <v>800072 - Mario Moya</v>
      </c>
      <c r="AI1694" s="102" t="str">
        <f t="shared" si="296"/>
        <v/>
      </c>
    </row>
    <row r="1695" spans="1:35" ht="15.75" x14ac:dyDescent="0.25">
      <c r="A1695" s="153">
        <v>604340</v>
      </c>
      <c r="B1695" s="153" t="s">
        <v>828</v>
      </c>
      <c r="C1695" s="153" t="s">
        <v>829</v>
      </c>
      <c r="D1695" s="153" t="s">
        <v>95</v>
      </c>
      <c r="E1695" s="153" t="s">
        <v>96</v>
      </c>
      <c r="F1695" s="153" t="s">
        <v>75</v>
      </c>
      <c r="G1695" s="153" t="s">
        <v>1960</v>
      </c>
      <c r="H1695" s="153" t="s">
        <v>558</v>
      </c>
      <c r="I1695" s="153">
        <v>5</v>
      </c>
      <c r="J1695" s="154">
        <v>45792</v>
      </c>
      <c r="K1695" s="153" t="s">
        <v>91</v>
      </c>
      <c r="L1695" s="153"/>
      <c r="M1695" s="153"/>
      <c r="N1695" s="153"/>
      <c r="O1695" s="153" t="s">
        <v>829</v>
      </c>
      <c r="P1695" s="153" t="s">
        <v>3053</v>
      </c>
      <c r="Q1695" s="153"/>
      <c r="R1695" s="153" t="s">
        <v>50</v>
      </c>
      <c r="S1695" s="153" t="s">
        <v>97</v>
      </c>
      <c r="T1695" s="153" t="s">
        <v>3939</v>
      </c>
      <c r="U1695" s="144"/>
      <c r="V1695" s="144"/>
      <c r="W1695" s="144"/>
      <c r="X1695" s="97" t="str">
        <f t="shared" si="286"/>
        <v>2024-004 - City of Dallas Sidewalk 2024</v>
      </c>
      <c r="Y1695" s="97" t="str">
        <f>IFERROR(VLOOKUP($D1695,PM!$A:$H,2,FALSE),"")</f>
        <v>Adam H. Goode</v>
      </c>
      <c r="Z1695" s="98">
        <f t="shared" si="287"/>
        <v>45792</v>
      </c>
      <c r="AA1695" s="98" t="str">
        <f t="shared" si="288"/>
        <v>Thursday</v>
      </c>
      <c r="AB1695" s="99" t="str">
        <f t="shared" si="289"/>
        <v>05/15/2025 12:06 PM</v>
      </c>
      <c r="AC1695" s="100">
        <f t="shared" si="290"/>
        <v>45793.808182870373</v>
      </c>
      <c r="AD1695" s="100" t="str">
        <f t="shared" si="291"/>
        <v>Approved On Time</v>
      </c>
      <c r="AE1695" s="101">
        <f t="shared" si="292"/>
        <v>5</v>
      </c>
      <c r="AF1695" s="124" t="str">
        <f t="shared" si="293"/>
        <v/>
      </c>
      <c r="AG1695" s="101" t="str">
        <f t="shared" si="294"/>
        <v>9000 100S - SAFETY SCH</v>
      </c>
      <c r="AH1695" s="101" t="str">
        <f t="shared" si="295"/>
        <v>800072 - Mario Moya</v>
      </c>
      <c r="AI1695" s="102" t="str">
        <f t="shared" si="296"/>
        <v/>
      </c>
    </row>
    <row r="1696" spans="1:35" ht="15.75" x14ac:dyDescent="0.25">
      <c r="A1696" s="153">
        <v>603977</v>
      </c>
      <c r="B1696" s="153" t="s">
        <v>828</v>
      </c>
      <c r="C1696" s="153" t="s">
        <v>829</v>
      </c>
      <c r="D1696" s="153" t="s">
        <v>95</v>
      </c>
      <c r="E1696" s="153" t="s">
        <v>96</v>
      </c>
      <c r="F1696" s="153" t="s">
        <v>75</v>
      </c>
      <c r="G1696" s="153" t="s">
        <v>1960</v>
      </c>
      <c r="H1696" s="153" t="s">
        <v>558</v>
      </c>
      <c r="I1696" s="153">
        <v>2</v>
      </c>
      <c r="J1696" s="154">
        <v>45791</v>
      </c>
      <c r="K1696" s="153" t="s">
        <v>91</v>
      </c>
      <c r="L1696" s="153"/>
      <c r="M1696" s="153"/>
      <c r="N1696" s="153"/>
      <c r="O1696" s="153" t="s">
        <v>829</v>
      </c>
      <c r="P1696" s="153" t="s">
        <v>2601</v>
      </c>
      <c r="Q1696" s="153"/>
      <c r="R1696" s="153" t="s">
        <v>50</v>
      </c>
      <c r="S1696" s="153" t="s">
        <v>97</v>
      </c>
      <c r="T1696" s="153" t="s">
        <v>3940</v>
      </c>
      <c r="U1696" s="144"/>
      <c r="V1696" s="144"/>
      <c r="W1696" s="144"/>
      <c r="X1696" s="97" t="str">
        <f t="shared" si="286"/>
        <v>2024-004 - City of Dallas Sidewalk 2024</v>
      </c>
      <c r="Y1696" s="97" t="str">
        <f>IFERROR(VLOOKUP($D1696,PM!$A:$H,2,FALSE),"")</f>
        <v>Adam H. Goode</v>
      </c>
      <c r="Z1696" s="98">
        <f t="shared" si="287"/>
        <v>45791</v>
      </c>
      <c r="AA1696" s="98" t="str">
        <f t="shared" si="288"/>
        <v>Wednesday</v>
      </c>
      <c r="AB1696" s="99" t="str">
        <f t="shared" si="289"/>
        <v>05/14/2025 3:33 PM</v>
      </c>
      <c r="AC1696" s="100">
        <f t="shared" si="290"/>
        <v>45793.808182870373</v>
      </c>
      <c r="AD1696" s="100" t="str">
        <f t="shared" si="291"/>
        <v>Approved On Time</v>
      </c>
      <c r="AE1696" s="101">
        <f t="shared" si="292"/>
        <v>2</v>
      </c>
      <c r="AF1696" s="124" t="str">
        <f t="shared" si="293"/>
        <v/>
      </c>
      <c r="AG1696" s="101" t="str">
        <f t="shared" si="294"/>
        <v>9000 100S - SAFETY SCH</v>
      </c>
      <c r="AH1696" s="101" t="str">
        <f t="shared" si="295"/>
        <v>800072 - Mario Moya</v>
      </c>
      <c r="AI1696" s="102" t="str">
        <f t="shared" si="296"/>
        <v/>
      </c>
    </row>
    <row r="1697" spans="1:35" ht="15.75" x14ac:dyDescent="0.25">
      <c r="A1697" s="153">
        <v>604163</v>
      </c>
      <c r="B1697" s="153" t="s">
        <v>1004</v>
      </c>
      <c r="C1697" s="153" t="s">
        <v>1005</v>
      </c>
      <c r="D1697" s="153" t="s">
        <v>95</v>
      </c>
      <c r="E1697" s="153" t="s">
        <v>96</v>
      </c>
      <c r="F1697" s="153" t="s">
        <v>1982</v>
      </c>
      <c r="G1697" s="153" t="s">
        <v>1983</v>
      </c>
      <c r="H1697" s="153" t="s">
        <v>558</v>
      </c>
      <c r="I1697" s="153">
        <v>3</v>
      </c>
      <c r="J1697" s="154">
        <v>45791</v>
      </c>
      <c r="K1697" s="153" t="s">
        <v>91</v>
      </c>
      <c r="L1697" s="153"/>
      <c r="M1697" s="153" t="s">
        <v>1006</v>
      </c>
      <c r="N1697" s="153" t="s">
        <v>72</v>
      </c>
      <c r="O1697" s="153" t="s">
        <v>1005</v>
      </c>
      <c r="P1697" s="153" t="s">
        <v>2615</v>
      </c>
      <c r="Q1697" s="153"/>
      <c r="R1697" s="153" t="s">
        <v>50</v>
      </c>
      <c r="S1697" s="153" t="s">
        <v>97</v>
      </c>
      <c r="T1697" s="153" t="s">
        <v>3156</v>
      </c>
      <c r="U1697" s="144"/>
      <c r="V1697" s="144"/>
      <c r="W1697" s="144"/>
      <c r="X1697" s="97" t="str">
        <f t="shared" si="286"/>
        <v>2024-004 - City of Dallas Sidewalk 2024</v>
      </c>
      <c r="Y1697" s="97" t="str">
        <f>IFERROR(VLOOKUP($D1697,PM!$A:$H,2,FALSE),"")</f>
        <v>Adam H. Goode</v>
      </c>
      <c r="Z1697" s="98">
        <f t="shared" si="287"/>
        <v>45791</v>
      </c>
      <c r="AA1697" s="98" t="str">
        <f t="shared" si="288"/>
        <v>Wednesday</v>
      </c>
      <c r="AB1697" s="99" t="str">
        <f t="shared" si="289"/>
        <v>05/15/2025 6:40 AM</v>
      </c>
      <c r="AC1697" s="100">
        <f t="shared" si="290"/>
        <v>45792.661192129628</v>
      </c>
      <c r="AD1697" s="100" t="str">
        <f t="shared" si="291"/>
        <v>Approved On Time</v>
      </c>
      <c r="AE1697" s="101">
        <f t="shared" si="292"/>
        <v>3</v>
      </c>
      <c r="AF1697" s="124" t="str">
        <f t="shared" si="293"/>
        <v/>
      </c>
      <c r="AG1697" s="101" t="str">
        <f t="shared" si="294"/>
        <v>460 4000A - 623 INS DOWEL SDW LUG</v>
      </c>
      <c r="AH1697" s="101" t="str">
        <f t="shared" si="295"/>
        <v>240051 - Daniel Lopez</v>
      </c>
      <c r="AI1697" s="102" t="str">
        <f t="shared" si="296"/>
        <v>Daniel Lopez's Crew</v>
      </c>
    </row>
    <row r="1698" spans="1:35" ht="15.75" x14ac:dyDescent="0.25">
      <c r="A1698" s="153">
        <v>604151</v>
      </c>
      <c r="B1698" s="153" t="s">
        <v>1004</v>
      </c>
      <c r="C1698" s="153" t="s">
        <v>1005</v>
      </c>
      <c r="D1698" s="153" t="s">
        <v>95</v>
      </c>
      <c r="E1698" s="153" t="s">
        <v>96</v>
      </c>
      <c r="F1698" s="153" t="s">
        <v>727</v>
      </c>
      <c r="G1698" s="153" t="s">
        <v>728</v>
      </c>
      <c r="H1698" s="153" t="s">
        <v>558</v>
      </c>
      <c r="I1698" s="153">
        <v>2</v>
      </c>
      <c r="J1698" s="154">
        <v>45791</v>
      </c>
      <c r="K1698" s="153" t="s">
        <v>91</v>
      </c>
      <c r="L1698" s="153"/>
      <c r="M1698" s="153" t="s">
        <v>1006</v>
      </c>
      <c r="N1698" s="153" t="s">
        <v>72</v>
      </c>
      <c r="O1698" s="153" t="s">
        <v>1005</v>
      </c>
      <c r="P1698" s="153" t="s">
        <v>2612</v>
      </c>
      <c r="Q1698" s="153"/>
      <c r="R1698" s="153" t="s">
        <v>50</v>
      </c>
      <c r="S1698" s="153" t="s">
        <v>97</v>
      </c>
      <c r="T1698" s="153" t="s">
        <v>3159</v>
      </c>
      <c r="U1698" s="144"/>
      <c r="V1698" s="144"/>
      <c r="W1698" s="144"/>
      <c r="X1698" s="97" t="str">
        <f t="shared" si="286"/>
        <v>2024-004 - City of Dallas Sidewalk 2024</v>
      </c>
      <c r="Y1698" s="97" t="str">
        <f>IFERROR(VLOOKUP($D1698,PM!$A:$H,2,FALSE),"")</f>
        <v>Adam H. Goode</v>
      </c>
      <c r="Z1698" s="98">
        <f t="shared" si="287"/>
        <v>45791</v>
      </c>
      <c r="AA1698" s="98" t="str">
        <f t="shared" si="288"/>
        <v>Wednesday</v>
      </c>
      <c r="AB1698" s="99" t="str">
        <f t="shared" si="289"/>
        <v>05/15/2025 6:31 AM</v>
      </c>
      <c r="AC1698" s="100">
        <f t="shared" si="290"/>
        <v>45792.661192129628</v>
      </c>
      <c r="AD1698" s="100" t="str">
        <f t="shared" si="291"/>
        <v>Approved On Time</v>
      </c>
      <c r="AE1698" s="101">
        <f t="shared" si="292"/>
        <v>2</v>
      </c>
      <c r="AF1698" s="124" t="str">
        <f t="shared" si="293"/>
        <v/>
      </c>
      <c r="AG1698" s="101" t="str">
        <f t="shared" si="294"/>
        <v>200 4000B - 355 FG SDW 4</v>
      </c>
      <c r="AH1698" s="101" t="str">
        <f t="shared" si="295"/>
        <v>240051 - Daniel Lopez</v>
      </c>
      <c r="AI1698" s="102" t="str">
        <f t="shared" si="296"/>
        <v>Daniel Lopez's Crew</v>
      </c>
    </row>
    <row r="1699" spans="1:35" ht="15.75" x14ac:dyDescent="0.25">
      <c r="A1699" s="153">
        <v>604152</v>
      </c>
      <c r="B1699" s="153" t="s">
        <v>1004</v>
      </c>
      <c r="C1699" s="153" t="s">
        <v>1005</v>
      </c>
      <c r="D1699" s="153" t="s">
        <v>95</v>
      </c>
      <c r="E1699" s="153" t="s">
        <v>96</v>
      </c>
      <c r="F1699" s="153" t="s">
        <v>729</v>
      </c>
      <c r="G1699" s="153" t="s">
        <v>730</v>
      </c>
      <c r="H1699" s="153" t="s">
        <v>558</v>
      </c>
      <c r="I1699" s="153">
        <v>3</v>
      </c>
      <c r="J1699" s="154">
        <v>45791</v>
      </c>
      <c r="K1699" s="153" t="s">
        <v>91</v>
      </c>
      <c r="L1699" s="153"/>
      <c r="M1699" s="153" t="s">
        <v>1006</v>
      </c>
      <c r="N1699" s="153" t="s">
        <v>72</v>
      </c>
      <c r="O1699" s="153" t="s">
        <v>1005</v>
      </c>
      <c r="P1699" s="153" t="s">
        <v>2612</v>
      </c>
      <c r="Q1699" s="153"/>
      <c r="R1699" s="153" t="s">
        <v>50</v>
      </c>
      <c r="S1699" s="153" t="s">
        <v>97</v>
      </c>
      <c r="T1699" s="153" t="s">
        <v>3160</v>
      </c>
      <c r="U1699" s="144"/>
      <c r="V1699" s="144"/>
      <c r="W1699" s="144"/>
      <c r="X1699" s="97" t="str">
        <f t="shared" si="286"/>
        <v>2024-004 - City of Dallas Sidewalk 2024</v>
      </c>
      <c r="Y1699" s="97" t="str">
        <f>IFERROR(VLOOKUP($D1699,PM!$A:$H,2,FALSE),"")</f>
        <v>Adam H. Goode</v>
      </c>
      <c r="Z1699" s="98">
        <f t="shared" si="287"/>
        <v>45791</v>
      </c>
      <c r="AA1699" s="98" t="str">
        <f t="shared" si="288"/>
        <v>Wednesday</v>
      </c>
      <c r="AB1699" s="99" t="str">
        <f t="shared" si="289"/>
        <v>05/15/2025 6:31 AM</v>
      </c>
      <c r="AC1699" s="100">
        <f t="shared" si="290"/>
        <v>45792.661192129628</v>
      </c>
      <c r="AD1699" s="100" t="str">
        <f t="shared" si="291"/>
        <v>Approved On Time</v>
      </c>
      <c r="AE1699" s="101">
        <f t="shared" si="292"/>
        <v>3</v>
      </c>
      <c r="AF1699" s="124" t="str">
        <f t="shared" si="293"/>
        <v/>
      </c>
      <c r="AG1699" s="101" t="str">
        <f t="shared" si="294"/>
        <v>200 4000C - 355 F P S SDW 4</v>
      </c>
      <c r="AH1699" s="101" t="str">
        <f t="shared" si="295"/>
        <v>240051 - Daniel Lopez</v>
      </c>
      <c r="AI1699" s="102" t="str">
        <f t="shared" si="296"/>
        <v>Daniel Lopez's Crew</v>
      </c>
    </row>
    <row r="1700" spans="1:35" ht="15.75" x14ac:dyDescent="0.25">
      <c r="A1700" s="153">
        <v>604155</v>
      </c>
      <c r="B1700" s="153" t="s">
        <v>593</v>
      </c>
      <c r="C1700" s="153" t="s">
        <v>594</v>
      </c>
      <c r="D1700" s="153" t="s">
        <v>95</v>
      </c>
      <c r="E1700" s="153" t="s">
        <v>96</v>
      </c>
      <c r="F1700" s="153" t="s">
        <v>729</v>
      </c>
      <c r="G1700" s="153" t="s">
        <v>730</v>
      </c>
      <c r="H1700" s="153" t="s">
        <v>558</v>
      </c>
      <c r="I1700" s="153">
        <v>3</v>
      </c>
      <c r="J1700" s="154">
        <v>45791</v>
      </c>
      <c r="K1700" s="153" t="s">
        <v>91</v>
      </c>
      <c r="L1700" s="153"/>
      <c r="M1700" s="153" t="s">
        <v>1006</v>
      </c>
      <c r="N1700" s="153" t="s">
        <v>72</v>
      </c>
      <c r="O1700" s="153" t="s">
        <v>1005</v>
      </c>
      <c r="P1700" s="153" t="s">
        <v>2612</v>
      </c>
      <c r="Q1700" s="153"/>
      <c r="R1700" s="153" t="s">
        <v>50</v>
      </c>
      <c r="S1700" s="153" t="s">
        <v>97</v>
      </c>
      <c r="T1700" s="153" t="s">
        <v>3157</v>
      </c>
      <c r="U1700" s="144"/>
      <c r="V1700" s="144"/>
      <c r="W1700" s="144"/>
      <c r="X1700" s="97" t="str">
        <f t="shared" si="286"/>
        <v>2024-004 - City of Dallas Sidewalk 2024</v>
      </c>
      <c r="Y1700" s="97" t="str">
        <f>IFERROR(VLOOKUP($D1700,PM!$A:$H,2,FALSE),"")</f>
        <v>Adam H. Goode</v>
      </c>
      <c r="Z1700" s="98">
        <f t="shared" si="287"/>
        <v>45791</v>
      </c>
      <c r="AA1700" s="98" t="str">
        <f t="shared" si="288"/>
        <v>Wednesday</v>
      </c>
      <c r="AB1700" s="99" t="str">
        <f t="shared" si="289"/>
        <v>05/15/2025 6:31 AM</v>
      </c>
      <c r="AC1700" s="100">
        <f t="shared" si="290"/>
        <v>45792.661215277774</v>
      </c>
      <c r="AD1700" s="100" t="str">
        <f t="shared" si="291"/>
        <v>Approved On Time</v>
      </c>
      <c r="AE1700" s="101">
        <f t="shared" si="292"/>
        <v>3</v>
      </c>
      <c r="AF1700" s="124" t="str">
        <f t="shared" si="293"/>
        <v/>
      </c>
      <c r="AG1700" s="101" t="str">
        <f t="shared" si="294"/>
        <v>200 4000C - 355 F P S SDW 4</v>
      </c>
      <c r="AH1700" s="101" t="str">
        <f t="shared" si="295"/>
        <v>240601 - Ernesto Orrostieta Hernandez</v>
      </c>
      <c r="AI1700" s="102" t="str">
        <f t="shared" si="296"/>
        <v>Daniel Lopez's Crew</v>
      </c>
    </row>
    <row r="1701" spans="1:35" ht="15.75" x14ac:dyDescent="0.25">
      <c r="A1701" s="153">
        <v>604156</v>
      </c>
      <c r="B1701" s="153" t="s">
        <v>593</v>
      </c>
      <c r="C1701" s="153" t="s">
        <v>594</v>
      </c>
      <c r="D1701" s="153" t="s">
        <v>95</v>
      </c>
      <c r="E1701" s="153" t="s">
        <v>96</v>
      </c>
      <c r="F1701" s="153" t="s">
        <v>727</v>
      </c>
      <c r="G1701" s="153" t="s">
        <v>728</v>
      </c>
      <c r="H1701" s="153" t="s">
        <v>558</v>
      </c>
      <c r="I1701" s="153">
        <v>7</v>
      </c>
      <c r="J1701" s="154">
        <v>45791</v>
      </c>
      <c r="K1701" s="153" t="s">
        <v>91</v>
      </c>
      <c r="L1701" s="153"/>
      <c r="M1701" s="153" t="s">
        <v>1006</v>
      </c>
      <c r="N1701" s="153" t="s">
        <v>72</v>
      </c>
      <c r="O1701" s="153" t="s">
        <v>1005</v>
      </c>
      <c r="P1701" s="153" t="s">
        <v>2612</v>
      </c>
      <c r="Q1701" s="153"/>
      <c r="R1701" s="153" t="s">
        <v>50</v>
      </c>
      <c r="S1701" s="153" t="s">
        <v>97</v>
      </c>
      <c r="T1701" s="153" t="s">
        <v>3158</v>
      </c>
      <c r="U1701" s="144"/>
      <c r="V1701" s="144"/>
      <c r="W1701" s="144"/>
      <c r="X1701" s="97" t="str">
        <f t="shared" si="286"/>
        <v>2024-004 - City of Dallas Sidewalk 2024</v>
      </c>
      <c r="Y1701" s="97" t="str">
        <f>IFERROR(VLOOKUP($D1701,PM!$A:$H,2,FALSE),"")</f>
        <v>Adam H. Goode</v>
      </c>
      <c r="Z1701" s="98">
        <f t="shared" si="287"/>
        <v>45791</v>
      </c>
      <c r="AA1701" s="98" t="str">
        <f t="shared" si="288"/>
        <v>Wednesday</v>
      </c>
      <c r="AB1701" s="99" t="str">
        <f t="shared" si="289"/>
        <v>05/15/2025 6:31 AM</v>
      </c>
      <c r="AC1701" s="100">
        <f t="shared" si="290"/>
        <v>45792.661215277774</v>
      </c>
      <c r="AD1701" s="100" t="str">
        <f t="shared" si="291"/>
        <v>Approved On Time</v>
      </c>
      <c r="AE1701" s="101">
        <f t="shared" si="292"/>
        <v>7</v>
      </c>
      <c r="AF1701" s="124" t="str">
        <f t="shared" si="293"/>
        <v/>
      </c>
      <c r="AG1701" s="101" t="str">
        <f t="shared" si="294"/>
        <v>200 4000B - 355 FG SDW 4</v>
      </c>
      <c r="AH1701" s="101" t="str">
        <f t="shared" si="295"/>
        <v>240601 - Ernesto Orrostieta Hernandez</v>
      </c>
      <c r="AI1701" s="102" t="str">
        <f t="shared" si="296"/>
        <v>Daniel Lopez's Crew</v>
      </c>
    </row>
    <row r="1702" spans="1:35" ht="15.75" x14ac:dyDescent="0.25">
      <c r="A1702" s="153">
        <v>603996</v>
      </c>
      <c r="B1702" s="153" t="s">
        <v>1090</v>
      </c>
      <c r="C1702" s="153" t="s">
        <v>1091</v>
      </c>
      <c r="D1702" s="153" t="s">
        <v>95</v>
      </c>
      <c r="E1702" s="153" t="s">
        <v>96</v>
      </c>
      <c r="F1702" s="153" t="s">
        <v>739</v>
      </c>
      <c r="G1702" s="153" t="s">
        <v>740</v>
      </c>
      <c r="H1702" s="153" t="s">
        <v>558</v>
      </c>
      <c r="I1702" s="153">
        <v>10</v>
      </c>
      <c r="J1702" s="154">
        <v>45791</v>
      </c>
      <c r="K1702" s="153" t="s">
        <v>91</v>
      </c>
      <c r="L1702" s="153"/>
      <c r="M1702" s="153"/>
      <c r="N1702" s="153"/>
      <c r="O1702" s="153" t="s">
        <v>1091</v>
      </c>
      <c r="P1702" s="153" t="s">
        <v>2545</v>
      </c>
      <c r="Q1702" s="153"/>
      <c r="R1702" s="153" t="s">
        <v>50</v>
      </c>
      <c r="S1702" s="153" t="s">
        <v>97</v>
      </c>
      <c r="T1702" s="153" t="s">
        <v>3941</v>
      </c>
      <c r="U1702" s="144"/>
      <c r="V1702" s="144"/>
      <c r="W1702" s="144"/>
      <c r="X1702" s="97" t="str">
        <f t="shared" si="286"/>
        <v>2024-004 - City of Dallas Sidewalk 2024</v>
      </c>
      <c r="Y1702" s="97" t="str">
        <f>IFERROR(VLOOKUP($D1702,PM!$A:$H,2,FALSE),"")</f>
        <v>Adam H. Goode</v>
      </c>
      <c r="Z1702" s="98">
        <f t="shared" si="287"/>
        <v>45791</v>
      </c>
      <c r="AA1702" s="98" t="str">
        <f t="shared" si="288"/>
        <v>Wednesday</v>
      </c>
      <c r="AB1702" s="99" t="str">
        <f t="shared" si="289"/>
        <v>05/14/2025 5:50 PM</v>
      </c>
      <c r="AC1702" s="100">
        <f t="shared" si="290"/>
        <v>45793.808263888888</v>
      </c>
      <c r="AD1702" s="100" t="str">
        <f t="shared" si="291"/>
        <v>Approved On Time</v>
      </c>
      <c r="AE1702" s="101">
        <f t="shared" si="292"/>
        <v>10</v>
      </c>
      <c r="AF1702" s="124" t="str">
        <f t="shared" si="293"/>
        <v/>
      </c>
      <c r="AG1702" s="101" t="str">
        <f t="shared" si="294"/>
        <v>200 4000A - 355 REM SDW 4</v>
      </c>
      <c r="AH1702" s="101" t="str">
        <f t="shared" si="295"/>
        <v>240468 - Leonel Frayre</v>
      </c>
      <c r="AI1702" s="102" t="str">
        <f t="shared" si="296"/>
        <v/>
      </c>
    </row>
    <row r="1703" spans="1:35" ht="15.75" x14ac:dyDescent="0.25">
      <c r="A1703" s="153">
        <v>604123</v>
      </c>
      <c r="B1703" s="153" t="s">
        <v>1952</v>
      </c>
      <c r="C1703" s="153" t="s">
        <v>1953</v>
      </c>
      <c r="D1703" s="153" t="s">
        <v>95</v>
      </c>
      <c r="E1703" s="153" t="s">
        <v>96</v>
      </c>
      <c r="F1703" s="153" t="s">
        <v>611</v>
      </c>
      <c r="G1703" s="153" t="s">
        <v>612</v>
      </c>
      <c r="H1703" s="153" t="s">
        <v>558</v>
      </c>
      <c r="I1703" s="153">
        <v>2</v>
      </c>
      <c r="J1703" s="154">
        <v>45791</v>
      </c>
      <c r="K1703" s="153" t="s">
        <v>91</v>
      </c>
      <c r="L1703" s="153"/>
      <c r="M1703" s="153" t="s">
        <v>128</v>
      </c>
      <c r="N1703" s="153" t="s">
        <v>64</v>
      </c>
      <c r="O1703" s="153" t="s">
        <v>129</v>
      </c>
      <c r="P1703" s="153" t="s">
        <v>2580</v>
      </c>
      <c r="Q1703" s="153"/>
      <c r="R1703" s="153" t="s">
        <v>50</v>
      </c>
      <c r="S1703" s="153" t="s">
        <v>97</v>
      </c>
      <c r="T1703" s="153" t="s">
        <v>3942</v>
      </c>
      <c r="U1703" s="144"/>
      <c r="V1703" s="144"/>
      <c r="W1703" s="144"/>
      <c r="X1703" s="97" t="str">
        <f t="shared" si="286"/>
        <v>2024-004 - City of Dallas Sidewalk 2024</v>
      </c>
      <c r="Y1703" s="97" t="str">
        <f>IFERROR(VLOOKUP($D1703,PM!$A:$H,2,FALSE),"")</f>
        <v>Adam H. Goode</v>
      </c>
      <c r="Z1703" s="98">
        <f t="shared" si="287"/>
        <v>45791</v>
      </c>
      <c r="AA1703" s="98" t="str">
        <f t="shared" si="288"/>
        <v>Wednesday</v>
      </c>
      <c r="AB1703" s="99" t="str">
        <f t="shared" si="289"/>
        <v>05/15/2025 1:46 AM</v>
      </c>
      <c r="AC1703" s="100">
        <f t="shared" si="290"/>
        <v>45793.83489583333</v>
      </c>
      <c r="AD1703" s="100" t="str">
        <f t="shared" si="291"/>
        <v>Approved On Time</v>
      </c>
      <c r="AE1703" s="101">
        <f t="shared" si="292"/>
        <v>2</v>
      </c>
      <c r="AF1703" s="124" t="str">
        <f t="shared" si="293"/>
        <v/>
      </c>
      <c r="AG1703" s="101" t="str">
        <f t="shared" si="294"/>
        <v>580 4000A - 1601A TRAFFIC CONTROL</v>
      </c>
      <c r="AH1703" s="101" t="str">
        <f t="shared" si="295"/>
        <v>240263 - Ernest S. Lemon Jr</v>
      </c>
      <c r="AI1703" s="102" t="str">
        <f t="shared" si="296"/>
        <v>Roberto Lumbreras's Crew</v>
      </c>
    </row>
    <row r="1704" spans="1:35" ht="15.75" x14ac:dyDescent="0.25">
      <c r="A1704" s="153">
        <v>604124</v>
      </c>
      <c r="B1704" s="153" t="s">
        <v>1164</v>
      </c>
      <c r="C1704" s="153" t="s">
        <v>1165</v>
      </c>
      <c r="D1704" s="153" t="s">
        <v>95</v>
      </c>
      <c r="E1704" s="153" t="s">
        <v>96</v>
      </c>
      <c r="F1704" s="153" t="s">
        <v>611</v>
      </c>
      <c r="G1704" s="153" t="s">
        <v>612</v>
      </c>
      <c r="H1704" s="153" t="s">
        <v>558</v>
      </c>
      <c r="I1704" s="153">
        <v>2</v>
      </c>
      <c r="J1704" s="154">
        <v>45791</v>
      </c>
      <c r="K1704" s="153" t="s">
        <v>91</v>
      </c>
      <c r="L1704" s="153"/>
      <c r="M1704" s="153" t="s">
        <v>128</v>
      </c>
      <c r="N1704" s="153" t="s">
        <v>64</v>
      </c>
      <c r="O1704" s="153" t="s">
        <v>129</v>
      </c>
      <c r="P1704" s="153" t="s">
        <v>2574</v>
      </c>
      <c r="Q1704" s="153"/>
      <c r="R1704" s="153" t="s">
        <v>50</v>
      </c>
      <c r="S1704" s="153" t="s">
        <v>97</v>
      </c>
      <c r="T1704" s="153" t="s">
        <v>3943</v>
      </c>
      <c r="U1704" s="144"/>
      <c r="V1704" s="144"/>
      <c r="W1704" s="144"/>
      <c r="X1704" s="97" t="str">
        <f t="shared" si="286"/>
        <v>2024-004 - City of Dallas Sidewalk 2024</v>
      </c>
      <c r="Y1704" s="97" t="str">
        <f>IFERROR(VLOOKUP($D1704,PM!$A:$H,2,FALSE),"")</f>
        <v>Adam H. Goode</v>
      </c>
      <c r="Z1704" s="98">
        <f t="shared" si="287"/>
        <v>45791</v>
      </c>
      <c r="AA1704" s="98" t="str">
        <f t="shared" si="288"/>
        <v>Wednesday</v>
      </c>
      <c r="AB1704" s="99" t="str">
        <f t="shared" si="289"/>
        <v>05/15/2025 1:47 AM</v>
      </c>
      <c r="AC1704" s="100">
        <f t="shared" si="290"/>
        <v>45793.834988425922</v>
      </c>
      <c r="AD1704" s="100" t="str">
        <f t="shared" si="291"/>
        <v>Approved On Time</v>
      </c>
      <c r="AE1704" s="101">
        <f t="shared" si="292"/>
        <v>2</v>
      </c>
      <c r="AF1704" s="124" t="str">
        <f t="shared" si="293"/>
        <v/>
      </c>
      <c r="AG1704" s="101" t="str">
        <f t="shared" si="294"/>
        <v>580 4000A - 1601A TRAFFIC CONTROL</v>
      </c>
      <c r="AH1704" s="101" t="str">
        <f t="shared" si="295"/>
        <v>240255 - Juan M. Luevano</v>
      </c>
      <c r="AI1704" s="102" t="str">
        <f t="shared" si="296"/>
        <v>Roberto Lumbreras's Crew</v>
      </c>
    </row>
    <row r="1705" spans="1:35" ht="15.75" x14ac:dyDescent="0.25">
      <c r="A1705" s="153">
        <v>604046</v>
      </c>
      <c r="B1705" s="153" t="s">
        <v>1024</v>
      </c>
      <c r="C1705" s="153" t="s">
        <v>1025</v>
      </c>
      <c r="D1705" s="153" t="s">
        <v>95</v>
      </c>
      <c r="E1705" s="153" t="s">
        <v>96</v>
      </c>
      <c r="F1705" s="153" t="s">
        <v>2571</v>
      </c>
      <c r="G1705" s="153" t="s">
        <v>2572</v>
      </c>
      <c r="H1705" s="153" t="s">
        <v>782</v>
      </c>
      <c r="I1705" s="153">
        <v>3</v>
      </c>
      <c r="J1705" s="154">
        <v>45791</v>
      </c>
      <c r="K1705" s="153" t="s">
        <v>91</v>
      </c>
      <c r="L1705" s="153"/>
      <c r="M1705" s="153"/>
      <c r="N1705" s="153"/>
      <c r="O1705" s="153" t="s">
        <v>1025</v>
      </c>
      <c r="P1705" s="153" t="s">
        <v>2573</v>
      </c>
      <c r="Q1705" s="153"/>
      <c r="R1705" s="153" t="s">
        <v>50</v>
      </c>
      <c r="S1705" s="153" t="s">
        <v>97</v>
      </c>
      <c r="T1705" s="153" t="s">
        <v>3944</v>
      </c>
      <c r="U1705" s="144"/>
      <c r="V1705" s="144"/>
      <c r="W1705" s="144"/>
      <c r="X1705" s="97" t="str">
        <f t="shared" si="286"/>
        <v>2024-004 - City of Dallas Sidewalk 2024</v>
      </c>
      <c r="Y1705" s="97" t="str">
        <f>IFERROR(VLOOKUP($D1705,PM!$A:$H,2,FALSE),"")</f>
        <v>Adam H. Goode</v>
      </c>
      <c r="Z1705" s="98">
        <f t="shared" si="287"/>
        <v>45791</v>
      </c>
      <c r="AA1705" s="98" t="str">
        <f t="shared" si="288"/>
        <v>Wednesday</v>
      </c>
      <c r="AB1705" s="99" t="str">
        <f t="shared" si="289"/>
        <v>05/14/2025 7:57 PM</v>
      </c>
      <c r="AC1705" s="100">
        <f t="shared" si="290"/>
        <v>45793.805439814816</v>
      </c>
      <c r="AD1705" s="100" t="str">
        <f t="shared" si="291"/>
        <v>Approved On Time</v>
      </c>
      <c r="AE1705" s="101">
        <f t="shared" si="292"/>
        <v>3</v>
      </c>
      <c r="AF1705" s="124" t="str">
        <f t="shared" si="293"/>
        <v/>
      </c>
      <c r="AG1705" s="101" t="str">
        <f t="shared" si="294"/>
        <v>9000 100E - CELL PH SAFETY TRASH STORAGE</v>
      </c>
      <c r="AH1705" s="101" t="str">
        <f t="shared" si="295"/>
        <v>240807 - Robert S. Neff</v>
      </c>
      <c r="AI1705" s="102" t="str">
        <f t="shared" si="296"/>
        <v/>
      </c>
    </row>
    <row r="1706" spans="1:35" ht="15.75" x14ac:dyDescent="0.25">
      <c r="A1706" s="153">
        <v>604688</v>
      </c>
      <c r="B1706" s="153" t="s">
        <v>931</v>
      </c>
      <c r="C1706" s="153" t="s">
        <v>932</v>
      </c>
      <c r="D1706" s="153" t="s">
        <v>95</v>
      </c>
      <c r="E1706" s="153" t="s">
        <v>96</v>
      </c>
      <c r="F1706" s="153" t="s">
        <v>611</v>
      </c>
      <c r="G1706" s="153" t="s">
        <v>612</v>
      </c>
      <c r="H1706" s="153" t="s">
        <v>558</v>
      </c>
      <c r="I1706" s="153">
        <v>9.5</v>
      </c>
      <c r="J1706" s="154">
        <v>45792</v>
      </c>
      <c r="K1706" s="153" t="s">
        <v>91</v>
      </c>
      <c r="L1706" s="153"/>
      <c r="M1706" s="153" t="s">
        <v>128</v>
      </c>
      <c r="N1706" s="153" t="s">
        <v>64</v>
      </c>
      <c r="O1706" s="153" t="s">
        <v>129</v>
      </c>
      <c r="P1706" s="153" t="s">
        <v>3226</v>
      </c>
      <c r="Q1706" s="153"/>
      <c r="R1706" s="153" t="s">
        <v>50</v>
      </c>
      <c r="S1706" s="153" t="s">
        <v>97</v>
      </c>
      <c r="T1706" s="153" t="s">
        <v>3945</v>
      </c>
      <c r="U1706" s="144"/>
      <c r="V1706" s="144"/>
      <c r="W1706" s="144"/>
      <c r="X1706" s="97" t="str">
        <f t="shared" si="286"/>
        <v>2024-004 - City of Dallas Sidewalk 2024</v>
      </c>
      <c r="Y1706" s="97" t="str">
        <f>IFERROR(VLOOKUP($D1706,PM!$A:$H,2,FALSE),"")</f>
        <v>Adam H. Goode</v>
      </c>
      <c r="Z1706" s="98">
        <f t="shared" si="287"/>
        <v>45792</v>
      </c>
      <c r="AA1706" s="98" t="str">
        <f t="shared" si="288"/>
        <v>Thursday</v>
      </c>
      <c r="AB1706" s="99" t="str">
        <f t="shared" si="289"/>
        <v>05/16/2025 7:14 AM</v>
      </c>
      <c r="AC1706" s="100">
        <f t="shared" si="290"/>
        <v>45793.834965277776</v>
      </c>
      <c r="AD1706" s="100" t="str">
        <f t="shared" si="291"/>
        <v>Approved On Time</v>
      </c>
      <c r="AE1706" s="101">
        <f t="shared" si="292"/>
        <v>9.5</v>
      </c>
      <c r="AF1706" s="124" t="str">
        <f t="shared" si="293"/>
        <v/>
      </c>
      <c r="AG1706" s="101" t="str">
        <f t="shared" si="294"/>
        <v>580 4000A - 1601A TRAFFIC CONTROL</v>
      </c>
      <c r="AH1706" s="101" t="str">
        <f t="shared" si="295"/>
        <v>240494 - Juan B. Hernandez</v>
      </c>
      <c r="AI1706" s="102" t="str">
        <f t="shared" si="296"/>
        <v>Roberto Lumbreras's Crew</v>
      </c>
    </row>
    <row r="1707" spans="1:35" ht="15.75" x14ac:dyDescent="0.25">
      <c r="A1707" s="153">
        <v>604115</v>
      </c>
      <c r="B1707" s="153" t="s">
        <v>812</v>
      </c>
      <c r="C1707" s="153" t="s">
        <v>813</v>
      </c>
      <c r="D1707" s="153" t="s">
        <v>95</v>
      </c>
      <c r="E1707" s="153" t="s">
        <v>96</v>
      </c>
      <c r="F1707" s="153" t="s">
        <v>611</v>
      </c>
      <c r="G1707" s="153" t="s">
        <v>612</v>
      </c>
      <c r="H1707" s="153" t="s">
        <v>558</v>
      </c>
      <c r="I1707" s="153">
        <v>2</v>
      </c>
      <c r="J1707" s="154">
        <v>45791</v>
      </c>
      <c r="K1707" s="153" t="s">
        <v>91</v>
      </c>
      <c r="L1707" s="153"/>
      <c r="M1707" s="153" t="s">
        <v>128</v>
      </c>
      <c r="N1707" s="153" t="s">
        <v>64</v>
      </c>
      <c r="O1707" s="153" t="s">
        <v>129</v>
      </c>
      <c r="P1707" s="153" t="s">
        <v>2581</v>
      </c>
      <c r="Q1707" s="153"/>
      <c r="R1707" s="153" t="s">
        <v>50</v>
      </c>
      <c r="S1707" s="153" t="s">
        <v>97</v>
      </c>
      <c r="T1707" s="153" t="s">
        <v>3946</v>
      </c>
      <c r="U1707" s="144"/>
      <c r="V1707" s="144"/>
      <c r="W1707" s="144"/>
      <c r="X1707" s="97" t="str">
        <f t="shared" si="286"/>
        <v>2024-004 - City of Dallas Sidewalk 2024</v>
      </c>
      <c r="Y1707" s="97" t="str">
        <f>IFERROR(VLOOKUP($D1707,PM!$A:$H,2,FALSE),"")</f>
        <v>Adam H. Goode</v>
      </c>
      <c r="Z1707" s="98">
        <f t="shared" si="287"/>
        <v>45791</v>
      </c>
      <c r="AA1707" s="98" t="str">
        <f t="shared" si="288"/>
        <v>Wednesday</v>
      </c>
      <c r="AB1707" s="99" t="str">
        <f t="shared" si="289"/>
        <v>05/15/2025 1:35 AM</v>
      </c>
      <c r="AC1707" s="100">
        <f t="shared" si="290"/>
        <v>45793.834710648145</v>
      </c>
      <c r="AD1707" s="100" t="str">
        <f t="shared" si="291"/>
        <v>Approved On Time</v>
      </c>
      <c r="AE1707" s="101">
        <f t="shared" si="292"/>
        <v>2</v>
      </c>
      <c r="AF1707" s="124" t="str">
        <f t="shared" si="293"/>
        <v/>
      </c>
      <c r="AG1707" s="101" t="str">
        <f t="shared" si="294"/>
        <v>580 4000A - 1601A TRAFFIC CONTROL</v>
      </c>
      <c r="AH1707" s="101" t="str">
        <f t="shared" si="295"/>
        <v>240612 - Anthony I. Ibe</v>
      </c>
      <c r="AI1707" s="102" t="str">
        <f t="shared" si="296"/>
        <v>Roberto Lumbreras's Crew</v>
      </c>
    </row>
    <row r="1708" spans="1:35" ht="15.75" x14ac:dyDescent="0.25">
      <c r="A1708" s="153">
        <v>604118</v>
      </c>
      <c r="B1708" s="153" t="s">
        <v>977</v>
      </c>
      <c r="C1708" s="153" t="s">
        <v>978</v>
      </c>
      <c r="D1708" s="153" t="s">
        <v>95</v>
      </c>
      <c r="E1708" s="153" t="s">
        <v>96</v>
      </c>
      <c r="F1708" s="153" t="s">
        <v>611</v>
      </c>
      <c r="G1708" s="153" t="s">
        <v>612</v>
      </c>
      <c r="H1708" s="153" t="s">
        <v>558</v>
      </c>
      <c r="I1708" s="153">
        <v>5</v>
      </c>
      <c r="J1708" s="154">
        <v>45791</v>
      </c>
      <c r="K1708" s="153" t="s">
        <v>91</v>
      </c>
      <c r="L1708" s="153"/>
      <c r="M1708" s="153" t="s">
        <v>128</v>
      </c>
      <c r="N1708" s="153" t="s">
        <v>64</v>
      </c>
      <c r="O1708" s="153" t="s">
        <v>129</v>
      </c>
      <c r="P1708" s="153" t="s">
        <v>2582</v>
      </c>
      <c r="Q1708" s="153"/>
      <c r="R1708" s="153" t="s">
        <v>50</v>
      </c>
      <c r="S1708" s="153" t="s">
        <v>97</v>
      </c>
      <c r="T1708" s="153" t="s">
        <v>3947</v>
      </c>
      <c r="U1708" s="144"/>
      <c r="V1708" s="144"/>
      <c r="W1708" s="144"/>
      <c r="X1708" s="97" t="str">
        <f t="shared" si="286"/>
        <v>2024-004 - City of Dallas Sidewalk 2024</v>
      </c>
      <c r="Y1708" s="97" t="str">
        <f>IFERROR(VLOOKUP($D1708,PM!$A:$H,2,FALSE),"")</f>
        <v>Adam H. Goode</v>
      </c>
      <c r="Z1708" s="98">
        <f t="shared" si="287"/>
        <v>45791</v>
      </c>
      <c r="AA1708" s="98" t="str">
        <f t="shared" si="288"/>
        <v>Wednesday</v>
      </c>
      <c r="AB1708" s="99" t="str">
        <f t="shared" si="289"/>
        <v>05/15/2025 1:38 AM</v>
      </c>
      <c r="AC1708" s="100">
        <f t="shared" si="290"/>
        <v>45793.83494212963</v>
      </c>
      <c r="AD1708" s="100" t="str">
        <f t="shared" si="291"/>
        <v>Approved On Time</v>
      </c>
      <c r="AE1708" s="101">
        <f t="shared" si="292"/>
        <v>5</v>
      </c>
      <c r="AF1708" s="124" t="str">
        <f t="shared" si="293"/>
        <v/>
      </c>
      <c r="AG1708" s="101" t="str">
        <f t="shared" si="294"/>
        <v>580 4000A - 1601A TRAFFIC CONTROL</v>
      </c>
      <c r="AH1708" s="101" t="str">
        <f t="shared" si="295"/>
        <v>240821 - Jose R. Jaquez Rodriguez</v>
      </c>
      <c r="AI1708" s="102" t="str">
        <f t="shared" si="296"/>
        <v>Roberto Lumbreras's Crew</v>
      </c>
    </row>
    <row r="1709" spans="1:35" ht="15.75" x14ac:dyDescent="0.25">
      <c r="A1709" s="153">
        <v>604689</v>
      </c>
      <c r="B1709" s="153" t="s">
        <v>977</v>
      </c>
      <c r="C1709" s="153" t="s">
        <v>978</v>
      </c>
      <c r="D1709" s="153" t="s">
        <v>95</v>
      </c>
      <c r="E1709" s="153" t="s">
        <v>96</v>
      </c>
      <c r="F1709" s="153" t="s">
        <v>611</v>
      </c>
      <c r="G1709" s="153" t="s">
        <v>612</v>
      </c>
      <c r="H1709" s="153" t="s">
        <v>558</v>
      </c>
      <c r="I1709" s="153">
        <v>2</v>
      </c>
      <c r="J1709" s="154">
        <v>45792</v>
      </c>
      <c r="K1709" s="153" t="s">
        <v>91</v>
      </c>
      <c r="L1709" s="153"/>
      <c r="M1709" s="153" t="s">
        <v>128</v>
      </c>
      <c r="N1709" s="153" t="s">
        <v>64</v>
      </c>
      <c r="O1709" s="153" t="s">
        <v>129</v>
      </c>
      <c r="P1709" s="153" t="s">
        <v>3227</v>
      </c>
      <c r="Q1709" s="153"/>
      <c r="R1709" s="153" t="s">
        <v>50</v>
      </c>
      <c r="S1709" s="153" t="s">
        <v>97</v>
      </c>
      <c r="T1709" s="153" t="s">
        <v>3948</v>
      </c>
      <c r="U1709" s="144"/>
      <c r="V1709" s="144"/>
      <c r="W1709" s="144"/>
      <c r="X1709" s="97" t="str">
        <f t="shared" si="286"/>
        <v>2024-004 - City of Dallas Sidewalk 2024</v>
      </c>
      <c r="Y1709" s="97" t="str">
        <f>IFERROR(VLOOKUP($D1709,PM!$A:$H,2,FALSE),"")</f>
        <v>Adam H. Goode</v>
      </c>
      <c r="Z1709" s="98">
        <f t="shared" si="287"/>
        <v>45792</v>
      </c>
      <c r="AA1709" s="98" t="str">
        <f t="shared" si="288"/>
        <v>Thursday</v>
      </c>
      <c r="AB1709" s="99" t="str">
        <f t="shared" si="289"/>
        <v>05/16/2025 7:15 AM</v>
      </c>
      <c r="AC1709" s="100">
        <f t="shared" si="290"/>
        <v>45793.83494212963</v>
      </c>
      <c r="AD1709" s="100" t="str">
        <f t="shared" si="291"/>
        <v>Approved On Time</v>
      </c>
      <c r="AE1709" s="101">
        <f t="shared" si="292"/>
        <v>2</v>
      </c>
      <c r="AF1709" s="124" t="str">
        <f t="shared" si="293"/>
        <v/>
      </c>
      <c r="AG1709" s="101" t="str">
        <f t="shared" si="294"/>
        <v>580 4000A - 1601A TRAFFIC CONTROL</v>
      </c>
      <c r="AH1709" s="101" t="str">
        <f t="shared" si="295"/>
        <v>240821 - Jose R. Jaquez Rodriguez</v>
      </c>
      <c r="AI1709" s="102" t="str">
        <f t="shared" si="296"/>
        <v>Roberto Lumbreras's Crew</v>
      </c>
    </row>
    <row r="1710" spans="1:35" ht="15.75" x14ac:dyDescent="0.25">
      <c r="A1710" s="153">
        <v>604418</v>
      </c>
      <c r="B1710" s="153" t="s">
        <v>918</v>
      </c>
      <c r="C1710" s="153" t="s">
        <v>919</v>
      </c>
      <c r="D1710" s="153" t="s">
        <v>95</v>
      </c>
      <c r="E1710" s="153" t="s">
        <v>96</v>
      </c>
      <c r="F1710" s="153" t="s">
        <v>1964</v>
      </c>
      <c r="G1710" s="153" t="s">
        <v>1965</v>
      </c>
      <c r="H1710" s="153" t="s">
        <v>558</v>
      </c>
      <c r="I1710" s="153">
        <v>11</v>
      </c>
      <c r="J1710" s="154">
        <v>45792</v>
      </c>
      <c r="K1710" s="153" t="s">
        <v>91</v>
      </c>
      <c r="L1710" s="153"/>
      <c r="M1710" s="153"/>
      <c r="N1710" s="153"/>
      <c r="O1710" s="153" t="s">
        <v>919</v>
      </c>
      <c r="P1710" s="153" t="s">
        <v>3044</v>
      </c>
      <c r="Q1710" s="153"/>
      <c r="R1710" s="153" t="s">
        <v>50</v>
      </c>
      <c r="S1710" s="153" t="s">
        <v>97</v>
      </c>
      <c r="T1710" s="153" t="s">
        <v>3949</v>
      </c>
      <c r="U1710" s="144"/>
      <c r="V1710" s="144"/>
      <c r="W1710" s="144"/>
      <c r="X1710" s="97" t="str">
        <f t="shared" si="286"/>
        <v>2024-004 - City of Dallas Sidewalk 2024</v>
      </c>
      <c r="Y1710" s="97" t="str">
        <f>IFERROR(VLOOKUP($D1710,PM!$A:$H,2,FALSE),"")</f>
        <v>Adam H. Goode</v>
      </c>
      <c r="Z1710" s="98">
        <f t="shared" si="287"/>
        <v>45792</v>
      </c>
      <c r="AA1710" s="98" t="str">
        <f t="shared" si="288"/>
        <v>Thursday</v>
      </c>
      <c r="AB1710" s="99" t="str">
        <f t="shared" si="289"/>
        <v>05/15/2025 5:52 PM</v>
      </c>
      <c r="AC1710" s="100">
        <f t="shared" si="290"/>
        <v>45793.805243055554</v>
      </c>
      <c r="AD1710" s="100" t="str">
        <f t="shared" si="291"/>
        <v>Approved On Time</v>
      </c>
      <c r="AE1710" s="101">
        <f t="shared" si="292"/>
        <v>11</v>
      </c>
      <c r="AF1710" s="124" t="str">
        <f t="shared" si="293"/>
        <v/>
      </c>
      <c r="AG1710" s="101" t="str">
        <f t="shared" si="294"/>
        <v>110 4000A - 100 SDW EXCAVATION</v>
      </c>
      <c r="AH1710" s="101" t="str">
        <f t="shared" si="295"/>
        <v>240820 - Garrett Briscoe</v>
      </c>
      <c r="AI1710" s="102" t="str">
        <f t="shared" si="296"/>
        <v/>
      </c>
    </row>
    <row r="1711" spans="1:35" ht="15.75" x14ac:dyDescent="0.25">
      <c r="A1711" s="153">
        <v>603802</v>
      </c>
      <c r="B1711" s="153" t="s">
        <v>1505</v>
      </c>
      <c r="C1711" s="153" t="s">
        <v>86</v>
      </c>
      <c r="D1711" s="153" t="s">
        <v>95</v>
      </c>
      <c r="E1711" s="153" t="s">
        <v>96</v>
      </c>
      <c r="F1711" s="153" t="s">
        <v>53</v>
      </c>
      <c r="G1711" s="153" t="s">
        <v>54</v>
      </c>
      <c r="H1711" s="153" t="s">
        <v>558</v>
      </c>
      <c r="I1711" s="153">
        <v>8</v>
      </c>
      <c r="J1711" s="154">
        <v>45791</v>
      </c>
      <c r="K1711" s="153" t="s">
        <v>91</v>
      </c>
      <c r="L1711" s="153"/>
      <c r="M1711" s="153"/>
      <c r="N1711" s="153"/>
      <c r="O1711" s="153" t="s">
        <v>86</v>
      </c>
      <c r="P1711" s="153" t="s">
        <v>2165</v>
      </c>
      <c r="Q1711" s="153"/>
      <c r="R1711" s="153" t="s">
        <v>50</v>
      </c>
      <c r="S1711" s="153" t="s">
        <v>97</v>
      </c>
      <c r="T1711" s="153" t="s">
        <v>3950</v>
      </c>
      <c r="U1711" s="144"/>
      <c r="V1711" s="144"/>
      <c r="W1711" s="144"/>
      <c r="X1711" s="97" t="str">
        <f t="shared" si="286"/>
        <v>2024-004 - City of Dallas Sidewalk 2024</v>
      </c>
      <c r="Y1711" s="97" t="str">
        <f>IFERROR(VLOOKUP($D1711,PM!$A:$H,2,FALSE),"")</f>
        <v>Adam H. Goode</v>
      </c>
      <c r="Z1711" s="98">
        <f t="shared" si="287"/>
        <v>45791</v>
      </c>
      <c r="AA1711" s="98" t="str">
        <f t="shared" si="288"/>
        <v>Wednesday</v>
      </c>
      <c r="AB1711" s="99" t="str">
        <f t="shared" si="289"/>
        <v>05/14/2025 7:44 AM</v>
      </c>
      <c r="AC1711" s="100">
        <f t="shared" si="290"/>
        <v>45793.805300925924</v>
      </c>
      <c r="AD1711" s="100" t="str">
        <f t="shared" si="291"/>
        <v>Approved On Time</v>
      </c>
      <c r="AE1711" s="101">
        <f t="shared" si="292"/>
        <v>8</v>
      </c>
      <c r="AF1711" s="124" t="str">
        <f t="shared" si="293"/>
        <v/>
      </c>
      <c r="AG1711" s="101" t="str">
        <f t="shared" si="294"/>
        <v>9000 100A - PROJECT MANAGER ENGINEER</v>
      </c>
      <c r="AH1711" s="101" t="str">
        <f t="shared" si="295"/>
        <v>210071 - Gerald A. Ehimhen</v>
      </c>
      <c r="AI1711" s="102" t="str">
        <f t="shared" si="296"/>
        <v/>
      </c>
    </row>
    <row r="1712" spans="1:35" ht="15.75" x14ac:dyDescent="0.25">
      <c r="A1712" s="153">
        <v>603394</v>
      </c>
      <c r="B1712" s="153" t="s">
        <v>1505</v>
      </c>
      <c r="C1712" s="153" t="s">
        <v>86</v>
      </c>
      <c r="D1712" s="153" t="s">
        <v>95</v>
      </c>
      <c r="E1712" s="153" t="s">
        <v>96</v>
      </c>
      <c r="F1712" s="153" t="s">
        <v>53</v>
      </c>
      <c r="G1712" s="153" t="s">
        <v>54</v>
      </c>
      <c r="H1712" s="153" t="s">
        <v>558</v>
      </c>
      <c r="I1712" s="153">
        <v>8</v>
      </c>
      <c r="J1712" s="154">
        <v>45789</v>
      </c>
      <c r="K1712" s="153" t="s">
        <v>91</v>
      </c>
      <c r="L1712" s="153"/>
      <c r="M1712" s="153"/>
      <c r="N1712" s="153"/>
      <c r="O1712" s="153" t="s">
        <v>86</v>
      </c>
      <c r="P1712" s="153" t="s">
        <v>1506</v>
      </c>
      <c r="Q1712" s="153"/>
      <c r="R1712" s="153" t="s">
        <v>50</v>
      </c>
      <c r="S1712" s="153" t="s">
        <v>97</v>
      </c>
      <c r="T1712" s="153" t="s">
        <v>3951</v>
      </c>
      <c r="U1712" s="144"/>
      <c r="V1712" s="144"/>
      <c r="W1712" s="144"/>
      <c r="X1712" s="97" t="str">
        <f t="shared" si="286"/>
        <v>2024-004 - City of Dallas Sidewalk 2024</v>
      </c>
      <c r="Y1712" s="97" t="str">
        <f>IFERROR(VLOOKUP($D1712,PM!$A:$H,2,FALSE),"")</f>
        <v>Adam H. Goode</v>
      </c>
      <c r="Z1712" s="98">
        <f t="shared" si="287"/>
        <v>45789</v>
      </c>
      <c r="AA1712" s="98" t="str">
        <f t="shared" si="288"/>
        <v>Monday</v>
      </c>
      <c r="AB1712" s="99" t="str">
        <f t="shared" si="289"/>
        <v>05/13/2025 7:51 AM</v>
      </c>
      <c r="AC1712" s="100">
        <f t="shared" si="290"/>
        <v>45793.805300925924</v>
      </c>
      <c r="AD1712" s="100" t="str">
        <f t="shared" si="291"/>
        <v>Approved On Time</v>
      </c>
      <c r="AE1712" s="101">
        <f t="shared" si="292"/>
        <v>8</v>
      </c>
      <c r="AF1712" s="124" t="str">
        <f t="shared" si="293"/>
        <v/>
      </c>
      <c r="AG1712" s="101" t="str">
        <f t="shared" si="294"/>
        <v>9000 100A - PROJECT MANAGER ENGINEER</v>
      </c>
      <c r="AH1712" s="101" t="str">
        <f t="shared" si="295"/>
        <v>210071 - Gerald A. Ehimhen</v>
      </c>
      <c r="AI1712" s="102" t="str">
        <f t="shared" si="296"/>
        <v/>
      </c>
    </row>
    <row r="1713" spans="1:35" ht="15.75" x14ac:dyDescent="0.25">
      <c r="A1713" s="153">
        <v>603395</v>
      </c>
      <c r="B1713" s="153" t="s">
        <v>1505</v>
      </c>
      <c r="C1713" s="153" t="s">
        <v>86</v>
      </c>
      <c r="D1713" s="153" t="s">
        <v>95</v>
      </c>
      <c r="E1713" s="153" t="s">
        <v>96</v>
      </c>
      <c r="F1713" s="153" t="s">
        <v>53</v>
      </c>
      <c r="G1713" s="153" t="s">
        <v>54</v>
      </c>
      <c r="H1713" s="153" t="s">
        <v>558</v>
      </c>
      <c r="I1713" s="153">
        <v>8</v>
      </c>
      <c r="J1713" s="154">
        <v>45790</v>
      </c>
      <c r="K1713" s="153" t="s">
        <v>91</v>
      </c>
      <c r="L1713" s="153"/>
      <c r="M1713" s="153"/>
      <c r="N1713" s="153"/>
      <c r="O1713" s="153" t="s">
        <v>86</v>
      </c>
      <c r="P1713" s="153" t="s">
        <v>1506</v>
      </c>
      <c r="Q1713" s="153"/>
      <c r="R1713" s="153" t="s">
        <v>50</v>
      </c>
      <c r="S1713" s="153" t="s">
        <v>97</v>
      </c>
      <c r="T1713" s="153" t="s">
        <v>3952</v>
      </c>
      <c r="U1713" s="144"/>
      <c r="V1713" s="144"/>
      <c r="W1713" s="144"/>
      <c r="X1713" s="97" t="str">
        <f t="shared" si="286"/>
        <v>2024-004 - City of Dallas Sidewalk 2024</v>
      </c>
      <c r="Y1713" s="97" t="str">
        <f>IFERROR(VLOOKUP($D1713,PM!$A:$H,2,FALSE),"")</f>
        <v>Adam H. Goode</v>
      </c>
      <c r="Z1713" s="98">
        <f t="shared" si="287"/>
        <v>45790</v>
      </c>
      <c r="AA1713" s="98" t="str">
        <f t="shared" si="288"/>
        <v>Tuesday</v>
      </c>
      <c r="AB1713" s="99" t="str">
        <f t="shared" si="289"/>
        <v>05/13/2025 7:51 AM</v>
      </c>
      <c r="AC1713" s="100">
        <f t="shared" si="290"/>
        <v>45793.805300925924</v>
      </c>
      <c r="AD1713" s="100" t="str">
        <f t="shared" si="291"/>
        <v>Approved On Time</v>
      </c>
      <c r="AE1713" s="101">
        <f t="shared" si="292"/>
        <v>8</v>
      </c>
      <c r="AF1713" s="124" t="str">
        <f t="shared" si="293"/>
        <v/>
      </c>
      <c r="AG1713" s="101" t="str">
        <f t="shared" si="294"/>
        <v>9000 100A - PROJECT MANAGER ENGINEER</v>
      </c>
      <c r="AH1713" s="101" t="str">
        <f t="shared" si="295"/>
        <v>210071 - Gerald A. Ehimhen</v>
      </c>
      <c r="AI1713" s="102" t="str">
        <f t="shared" si="296"/>
        <v/>
      </c>
    </row>
    <row r="1714" spans="1:35" ht="15.75" x14ac:dyDescent="0.25">
      <c r="A1714" s="153">
        <v>603971</v>
      </c>
      <c r="B1714" s="153" t="s">
        <v>2008</v>
      </c>
      <c r="C1714" s="153" t="s">
        <v>2009</v>
      </c>
      <c r="D1714" s="153" t="s">
        <v>570</v>
      </c>
      <c r="E1714" s="153" t="s">
        <v>723</v>
      </c>
      <c r="F1714" s="153" t="s">
        <v>57</v>
      </c>
      <c r="G1714" s="153" t="s">
        <v>579</v>
      </c>
      <c r="H1714" s="153" t="s">
        <v>558</v>
      </c>
      <c r="I1714" s="153">
        <v>8</v>
      </c>
      <c r="J1714" s="154">
        <v>45791</v>
      </c>
      <c r="K1714" s="153" t="s">
        <v>91</v>
      </c>
      <c r="L1714" s="153"/>
      <c r="M1714" s="153" t="s">
        <v>1067</v>
      </c>
      <c r="N1714" s="153" t="s">
        <v>64</v>
      </c>
      <c r="O1714" s="153" t="s">
        <v>1065</v>
      </c>
      <c r="P1714" s="153" t="s">
        <v>2650</v>
      </c>
      <c r="Q1714" s="153"/>
      <c r="R1714" s="153" t="s">
        <v>50</v>
      </c>
      <c r="S1714" s="153" t="s">
        <v>1717</v>
      </c>
      <c r="T1714" s="153" t="s">
        <v>2965</v>
      </c>
      <c r="U1714" s="144"/>
      <c r="V1714" s="144"/>
      <c r="W1714" s="144"/>
      <c r="X1714" s="97" t="str">
        <f t="shared" si="286"/>
        <v>2024-030 - Matagorda SH 35 Bridge Replace</v>
      </c>
      <c r="Y1714" s="97" t="str">
        <f>IFERROR(VLOOKUP($D1714,PM!$A:$H,2,FALSE),"")</f>
        <v>Luis A. Morales</v>
      </c>
      <c r="Z1714" s="98">
        <f t="shared" si="287"/>
        <v>45791</v>
      </c>
      <c r="AA1714" s="98" t="str">
        <f t="shared" si="288"/>
        <v>Wednesday</v>
      </c>
      <c r="AB1714" s="99" t="str">
        <f t="shared" si="289"/>
        <v>05/14/2025 3:13 PM</v>
      </c>
      <c r="AC1714" s="100">
        <f t="shared" si="290"/>
        <v>45792.583668981482</v>
      </c>
      <c r="AD1714" s="100" t="str">
        <f t="shared" si="291"/>
        <v>Approved On Time</v>
      </c>
      <c r="AE1714" s="101">
        <f t="shared" si="292"/>
        <v>8</v>
      </c>
      <c r="AF1714" s="124" t="str">
        <f t="shared" si="293"/>
        <v/>
      </c>
      <c r="AG1714" s="101" t="str">
        <f t="shared" si="294"/>
        <v>502 6001B - TRAFF Ragle Main</v>
      </c>
      <c r="AH1714" s="101" t="str">
        <f t="shared" si="295"/>
        <v>440463 - Daniel Rodriguez Saldierna</v>
      </c>
      <c r="AI1714" s="102" t="str">
        <f t="shared" si="296"/>
        <v>Reyneri Caballero's Crew</v>
      </c>
    </row>
    <row r="1715" spans="1:35" ht="15.75" x14ac:dyDescent="0.25">
      <c r="A1715" s="153">
        <v>603530</v>
      </c>
      <c r="B1715" s="153" t="s">
        <v>2011</v>
      </c>
      <c r="C1715" s="153" t="s">
        <v>2012</v>
      </c>
      <c r="D1715" s="153" t="s">
        <v>570</v>
      </c>
      <c r="E1715" s="153" t="s">
        <v>723</v>
      </c>
      <c r="F1715" s="153" t="s">
        <v>57</v>
      </c>
      <c r="G1715" s="153" t="s">
        <v>579</v>
      </c>
      <c r="H1715" s="153" t="s">
        <v>558</v>
      </c>
      <c r="I1715" s="153">
        <v>10</v>
      </c>
      <c r="J1715" s="154">
        <v>45790</v>
      </c>
      <c r="K1715" s="153" t="s">
        <v>91</v>
      </c>
      <c r="L1715" s="153"/>
      <c r="M1715" s="153" t="s">
        <v>1067</v>
      </c>
      <c r="N1715" s="153" t="s">
        <v>64</v>
      </c>
      <c r="O1715" s="153" t="s">
        <v>1065</v>
      </c>
      <c r="P1715" s="153" t="s">
        <v>2010</v>
      </c>
      <c r="Q1715" s="153"/>
      <c r="R1715" s="153" t="s">
        <v>50</v>
      </c>
      <c r="S1715" s="153" t="s">
        <v>1717</v>
      </c>
      <c r="T1715" s="153" t="s">
        <v>2374</v>
      </c>
      <c r="U1715" s="144"/>
      <c r="V1715" s="144"/>
      <c r="W1715" s="144"/>
      <c r="X1715" s="97" t="str">
        <f t="shared" si="286"/>
        <v>2024-030 - Matagorda SH 35 Bridge Replace</v>
      </c>
      <c r="Y1715" s="97" t="str">
        <f>IFERROR(VLOOKUP($D1715,PM!$A:$H,2,FALSE),"")</f>
        <v>Luis A. Morales</v>
      </c>
      <c r="Z1715" s="98">
        <f t="shared" si="287"/>
        <v>45790</v>
      </c>
      <c r="AA1715" s="98" t="str">
        <f t="shared" si="288"/>
        <v>Tuesday</v>
      </c>
      <c r="AB1715" s="99" t="str">
        <f t="shared" si="289"/>
        <v>05/13/2025 5:08 PM</v>
      </c>
      <c r="AC1715" s="100">
        <f t="shared" si="290"/>
        <v>45791.575613425928</v>
      </c>
      <c r="AD1715" s="100" t="str">
        <f t="shared" si="291"/>
        <v>Approved On Time</v>
      </c>
      <c r="AE1715" s="101">
        <f t="shared" si="292"/>
        <v>10</v>
      </c>
      <c r="AF1715" s="124" t="str">
        <f t="shared" si="293"/>
        <v/>
      </c>
      <c r="AG1715" s="101" t="str">
        <f t="shared" si="294"/>
        <v>502 6001B - TRAFF Ragle Main</v>
      </c>
      <c r="AH1715" s="101" t="str">
        <f t="shared" si="295"/>
        <v>440455 - Armando Saldierna Jr</v>
      </c>
      <c r="AI1715" s="102" t="str">
        <f t="shared" si="296"/>
        <v>Reyneri Caballero's Crew</v>
      </c>
    </row>
    <row r="1716" spans="1:35" ht="15.75" x14ac:dyDescent="0.25">
      <c r="A1716" s="153">
        <v>603970</v>
      </c>
      <c r="B1716" s="153" t="s">
        <v>2011</v>
      </c>
      <c r="C1716" s="153" t="s">
        <v>2012</v>
      </c>
      <c r="D1716" s="153" t="s">
        <v>570</v>
      </c>
      <c r="E1716" s="153" t="s">
        <v>723</v>
      </c>
      <c r="F1716" s="153" t="s">
        <v>57</v>
      </c>
      <c r="G1716" s="153" t="s">
        <v>579</v>
      </c>
      <c r="H1716" s="153" t="s">
        <v>558</v>
      </c>
      <c r="I1716" s="153">
        <v>8</v>
      </c>
      <c r="J1716" s="154">
        <v>45791</v>
      </c>
      <c r="K1716" s="153" t="s">
        <v>91</v>
      </c>
      <c r="L1716" s="153"/>
      <c r="M1716" s="153" t="s">
        <v>1067</v>
      </c>
      <c r="N1716" s="153" t="s">
        <v>64</v>
      </c>
      <c r="O1716" s="153" t="s">
        <v>1065</v>
      </c>
      <c r="P1716" s="153" t="s">
        <v>2650</v>
      </c>
      <c r="Q1716" s="153"/>
      <c r="R1716" s="153" t="s">
        <v>50</v>
      </c>
      <c r="S1716" s="153" t="s">
        <v>1717</v>
      </c>
      <c r="T1716" s="153" t="s">
        <v>2966</v>
      </c>
      <c r="U1716" s="144"/>
      <c r="V1716" s="144"/>
      <c r="W1716" s="144"/>
      <c r="X1716" s="97" t="str">
        <f t="shared" si="286"/>
        <v>2024-030 - Matagorda SH 35 Bridge Replace</v>
      </c>
      <c r="Y1716" s="97" t="str">
        <f>IFERROR(VLOOKUP($D1716,PM!$A:$H,2,FALSE),"")</f>
        <v>Luis A. Morales</v>
      </c>
      <c r="Z1716" s="98">
        <f t="shared" si="287"/>
        <v>45791</v>
      </c>
      <c r="AA1716" s="98" t="str">
        <f t="shared" si="288"/>
        <v>Wednesday</v>
      </c>
      <c r="AB1716" s="99" t="str">
        <f t="shared" si="289"/>
        <v>05/14/2025 3:13 PM</v>
      </c>
      <c r="AC1716" s="100">
        <f t="shared" si="290"/>
        <v>45792.583564814813</v>
      </c>
      <c r="AD1716" s="100" t="str">
        <f t="shared" si="291"/>
        <v>Approved On Time</v>
      </c>
      <c r="AE1716" s="101">
        <f t="shared" si="292"/>
        <v>8</v>
      </c>
      <c r="AF1716" s="124" t="str">
        <f t="shared" si="293"/>
        <v/>
      </c>
      <c r="AG1716" s="101" t="str">
        <f t="shared" si="294"/>
        <v>502 6001B - TRAFF Ragle Main</v>
      </c>
      <c r="AH1716" s="101" t="str">
        <f t="shared" si="295"/>
        <v>440455 - Armando Saldierna Jr</v>
      </c>
      <c r="AI1716" s="102" t="str">
        <f t="shared" si="296"/>
        <v>Reyneri Caballero's Crew</v>
      </c>
    </row>
    <row r="1717" spans="1:35" ht="15.75" x14ac:dyDescent="0.25">
      <c r="A1717" s="153">
        <v>603531</v>
      </c>
      <c r="B1717" s="153" t="s">
        <v>2008</v>
      </c>
      <c r="C1717" s="153" t="s">
        <v>2009</v>
      </c>
      <c r="D1717" s="153" t="s">
        <v>570</v>
      </c>
      <c r="E1717" s="153" t="s">
        <v>723</v>
      </c>
      <c r="F1717" s="153" t="s">
        <v>57</v>
      </c>
      <c r="G1717" s="153" t="s">
        <v>579</v>
      </c>
      <c r="H1717" s="153" t="s">
        <v>558</v>
      </c>
      <c r="I1717" s="153">
        <v>10</v>
      </c>
      <c r="J1717" s="154">
        <v>45790</v>
      </c>
      <c r="K1717" s="153" t="s">
        <v>91</v>
      </c>
      <c r="L1717" s="153"/>
      <c r="M1717" s="153" t="s">
        <v>1067</v>
      </c>
      <c r="N1717" s="153" t="s">
        <v>64</v>
      </c>
      <c r="O1717" s="153" t="s">
        <v>1065</v>
      </c>
      <c r="P1717" s="153" t="s">
        <v>2010</v>
      </c>
      <c r="Q1717" s="153"/>
      <c r="R1717" s="153" t="s">
        <v>50</v>
      </c>
      <c r="S1717" s="153" t="s">
        <v>1717</v>
      </c>
      <c r="T1717" s="153" t="s">
        <v>2375</v>
      </c>
      <c r="U1717" s="144"/>
      <c r="V1717" s="144"/>
      <c r="W1717" s="144"/>
      <c r="X1717" s="97" t="str">
        <f t="shared" si="286"/>
        <v>2024-030 - Matagorda SH 35 Bridge Replace</v>
      </c>
      <c r="Y1717" s="97" t="str">
        <f>IFERROR(VLOOKUP($D1717,PM!$A:$H,2,FALSE),"")</f>
        <v>Luis A. Morales</v>
      </c>
      <c r="Z1717" s="98">
        <f t="shared" si="287"/>
        <v>45790</v>
      </c>
      <c r="AA1717" s="98" t="str">
        <f t="shared" si="288"/>
        <v>Tuesday</v>
      </c>
      <c r="AB1717" s="99" t="str">
        <f t="shared" si="289"/>
        <v>05/13/2025 5:08 PM</v>
      </c>
      <c r="AC1717" s="100">
        <f t="shared" si="290"/>
        <v>45791.575833333336</v>
      </c>
      <c r="AD1717" s="100" t="str">
        <f t="shared" si="291"/>
        <v>Approved On Time</v>
      </c>
      <c r="AE1717" s="101">
        <f t="shared" si="292"/>
        <v>10</v>
      </c>
      <c r="AF1717" s="124" t="str">
        <f t="shared" si="293"/>
        <v/>
      </c>
      <c r="AG1717" s="101" t="str">
        <f t="shared" si="294"/>
        <v>502 6001B - TRAFF Ragle Main</v>
      </c>
      <c r="AH1717" s="101" t="str">
        <f t="shared" si="295"/>
        <v>440463 - Daniel Rodriguez Saldierna</v>
      </c>
      <c r="AI1717" s="102" t="str">
        <f t="shared" si="296"/>
        <v>Reyneri Caballero's Crew</v>
      </c>
    </row>
    <row r="1718" spans="1:35" ht="15.75" x14ac:dyDescent="0.25">
      <c r="A1718" s="153">
        <v>603418</v>
      </c>
      <c r="B1718" s="153" t="s">
        <v>1752</v>
      </c>
      <c r="C1718" s="153" t="s">
        <v>1717</v>
      </c>
      <c r="D1718" s="153" t="s">
        <v>570</v>
      </c>
      <c r="E1718" s="153" t="s">
        <v>723</v>
      </c>
      <c r="F1718" s="153" t="s">
        <v>53</v>
      </c>
      <c r="G1718" s="153" t="s">
        <v>54</v>
      </c>
      <c r="H1718" s="153" t="s">
        <v>558</v>
      </c>
      <c r="I1718" s="153">
        <v>8</v>
      </c>
      <c r="J1718" s="154">
        <v>45789</v>
      </c>
      <c r="K1718" s="153" t="s">
        <v>91</v>
      </c>
      <c r="L1718" s="153"/>
      <c r="M1718" s="153"/>
      <c r="N1718" s="153"/>
      <c r="O1718" s="153" t="s">
        <v>1717</v>
      </c>
      <c r="P1718" s="153" t="s">
        <v>1753</v>
      </c>
      <c r="Q1718" s="153"/>
      <c r="R1718" s="153" t="s">
        <v>50</v>
      </c>
      <c r="S1718" s="153" t="s">
        <v>1717</v>
      </c>
      <c r="T1718" s="153" t="s">
        <v>1754</v>
      </c>
      <c r="U1718" s="144"/>
      <c r="V1718" s="144"/>
      <c r="W1718" s="144"/>
      <c r="X1718" s="97" t="str">
        <f t="shared" si="286"/>
        <v>2024-030 - Matagorda SH 35 Bridge Replace</v>
      </c>
      <c r="Y1718" s="97" t="str">
        <f>IFERROR(VLOOKUP($D1718,PM!$A:$H,2,FALSE),"")</f>
        <v>Luis A. Morales</v>
      </c>
      <c r="Z1718" s="98">
        <f t="shared" si="287"/>
        <v>45789</v>
      </c>
      <c r="AA1718" s="98" t="str">
        <f t="shared" si="288"/>
        <v>Monday</v>
      </c>
      <c r="AB1718" s="99" t="str">
        <f t="shared" si="289"/>
        <v>05/13/2025 8:54 AM</v>
      </c>
      <c r="AC1718" s="100">
        <f t="shared" si="290"/>
        <v>45790.579942129632</v>
      </c>
      <c r="AD1718" s="100" t="str">
        <f t="shared" si="291"/>
        <v>Approved On Time</v>
      </c>
      <c r="AE1718" s="101">
        <f t="shared" si="292"/>
        <v>8</v>
      </c>
      <c r="AF1718" s="124" t="str">
        <f t="shared" si="293"/>
        <v/>
      </c>
      <c r="AG1718" s="101" t="str">
        <f t="shared" si="294"/>
        <v>9000 100A - PROJECT MANAGER ENGINEER</v>
      </c>
      <c r="AH1718" s="101" t="str">
        <f t="shared" si="295"/>
        <v>410009 - Hector U. Bonilla</v>
      </c>
      <c r="AI1718" s="102" t="str">
        <f t="shared" si="296"/>
        <v/>
      </c>
    </row>
    <row r="1719" spans="1:35" ht="15.75" x14ac:dyDescent="0.25">
      <c r="A1719" s="153">
        <v>603419</v>
      </c>
      <c r="B1719" s="153" t="s">
        <v>1752</v>
      </c>
      <c r="C1719" s="153" t="s">
        <v>1717</v>
      </c>
      <c r="D1719" s="153" t="s">
        <v>570</v>
      </c>
      <c r="E1719" s="153" t="s">
        <v>723</v>
      </c>
      <c r="F1719" s="153" t="s">
        <v>53</v>
      </c>
      <c r="G1719" s="153" t="s">
        <v>54</v>
      </c>
      <c r="H1719" s="153" t="s">
        <v>558</v>
      </c>
      <c r="I1719" s="153">
        <v>8</v>
      </c>
      <c r="J1719" s="154">
        <v>45790</v>
      </c>
      <c r="K1719" s="153" t="s">
        <v>91</v>
      </c>
      <c r="L1719" s="153"/>
      <c r="M1719" s="153"/>
      <c r="N1719" s="153"/>
      <c r="O1719" s="153" t="s">
        <v>1717</v>
      </c>
      <c r="P1719" s="153" t="s">
        <v>1753</v>
      </c>
      <c r="Q1719" s="153"/>
      <c r="R1719" s="153" t="s">
        <v>50</v>
      </c>
      <c r="S1719" s="153" t="s">
        <v>1717</v>
      </c>
      <c r="T1719" s="153" t="s">
        <v>1755</v>
      </c>
      <c r="U1719" s="144"/>
      <c r="V1719" s="144"/>
      <c r="W1719" s="144"/>
      <c r="X1719" s="97" t="str">
        <f t="shared" si="286"/>
        <v>2024-030 - Matagorda SH 35 Bridge Replace</v>
      </c>
      <c r="Y1719" s="97" t="str">
        <f>IFERROR(VLOOKUP($D1719,PM!$A:$H,2,FALSE),"")</f>
        <v>Luis A. Morales</v>
      </c>
      <c r="Z1719" s="98">
        <f t="shared" si="287"/>
        <v>45790</v>
      </c>
      <c r="AA1719" s="98" t="str">
        <f t="shared" si="288"/>
        <v>Tuesday</v>
      </c>
      <c r="AB1719" s="99" t="str">
        <f t="shared" si="289"/>
        <v>05/13/2025 8:54 AM</v>
      </c>
      <c r="AC1719" s="100">
        <f t="shared" si="290"/>
        <v>45790.579942129632</v>
      </c>
      <c r="AD1719" s="100" t="str">
        <f t="shared" si="291"/>
        <v>Approved On Time</v>
      </c>
      <c r="AE1719" s="101">
        <f t="shared" si="292"/>
        <v>8</v>
      </c>
      <c r="AF1719" s="124" t="str">
        <f t="shared" si="293"/>
        <v/>
      </c>
      <c r="AG1719" s="101" t="str">
        <f t="shared" si="294"/>
        <v>9000 100A - PROJECT MANAGER ENGINEER</v>
      </c>
      <c r="AH1719" s="101" t="str">
        <f t="shared" si="295"/>
        <v>410009 - Hector U. Bonilla</v>
      </c>
      <c r="AI1719" s="102" t="str">
        <f t="shared" si="296"/>
        <v/>
      </c>
    </row>
    <row r="1720" spans="1:35" ht="15.75" x14ac:dyDescent="0.25">
      <c r="A1720" s="153">
        <v>603420</v>
      </c>
      <c r="B1720" s="153" t="s">
        <v>1752</v>
      </c>
      <c r="C1720" s="153" t="s">
        <v>1717</v>
      </c>
      <c r="D1720" s="153" t="s">
        <v>570</v>
      </c>
      <c r="E1720" s="153" t="s">
        <v>723</v>
      </c>
      <c r="F1720" s="153" t="s">
        <v>53</v>
      </c>
      <c r="G1720" s="153" t="s">
        <v>54</v>
      </c>
      <c r="H1720" s="153" t="s">
        <v>558</v>
      </c>
      <c r="I1720" s="153">
        <v>8</v>
      </c>
      <c r="J1720" s="154">
        <v>45791</v>
      </c>
      <c r="K1720" s="153" t="s">
        <v>91</v>
      </c>
      <c r="L1720" s="153"/>
      <c r="M1720" s="153"/>
      <c r="N1720" s="153"/>
      <c r="O1720" s="153" t="s">
        <v>1717</v>
      </c>
      <c r="P1720" s="153" t="s">
        <v>1753</v>
      </c>
      <c r="Q1720" s="153"/>
      <c r="R1720" s="153" t="s">
        <v>50</v>
      </c>
      <c r="S1720" s="153" t="s">
        <v>1717</v>
      </c>
      <c r="T1720" s="153" t="s">
        <v>1756</v>
      </c>
      <c r="U1720" s="144"/>
      <c r="V1720" s="144"/>
      <c r="W1720" s="144"/>
      <c r="X1720" s="97" t="str">
        <f t="shared" si="286"/>
        <v>2024-030 - Matagorda SH 35 Bridge Replace</v>
      </c>
      <c r="Y1720" s="97" t="str">
        <f>IFERROR(VLOOKUP($D1720,PM!$A:$H,2,FALSE),"")</f>
        <v>Luis A. Morales</v>
      </c>
      <c r="Z1720" s="98">
        <f t="shared" si="287"/>
        <v>45791</v>
      </c>
      <c r="AA1720" s="98" t="str">
        <f t="shared" si="288"/>
        <v>Wednesday</v>
      </c>
      <c r="AB1720" s="99" t="str">
        <f t="shared" si="289"/>
        <v>05/13/2025 8:54 AM</v>
      </c>
      <c r="AC1720" s="100">
        <f t="shared" si="290"/>
        <v>45790.579942129632</v>
      </c>
      <c r="AD1720" s="100" t="str">
        <f t="shared" si="291"/>
        <v>Approved On Time</v>
      </c>
      <c r="AE1720" s="101">
        <f t="shared" si="292"/>
        <v>8</v>
      </c>
      <c r="AF1720" s="124" t="str">
        <f t="shared" si="293"/>
        <v/>
      </c>
      <c r="AG1720" s="101" t="str">
        <f t="shared" si="294"/>
        <v>9000 100A - PROJECT MANAGER ENGINEER</v>
      </c>
      <c r="AH1720" s="101" t="str">
        <f t="shared" si="295"/>
        <v>410009 - Hector U. Bonilla</v>
      </c>
      <c r="AI1720" s="102" t="str">
        <f t="shared" si="296"/>
        <v/>
      </c>
    </row>
    <row r="1721" spans="1:35" ht="15.75" x14ac:dyDescent="0.25">
      <c r="A1721" s="153">
        <v>603421</v>
      </c>
      <c r="B1721" s="153" t="s">
        <v>1752</v>
      </c>
      <c r="C1721" s="153" t="s">
        <v>1717</v>
      </c>
      <c r="D1721" s="153" t="s">
        <v>570</v>
      </c>
      <c r="E1721" s="153" t="s">
        <v>723</v>
      </c>
      <c r="F1721" s="153" t="s">
        <v>53</v>
      </c>
      <c r="G1721" s="153" t="s">
        <v>54</v>
      </c>
      <c r="H1721" s="153" t="s">
        <v>558</v>
      </c>
      <c r="I1721" s="153">
        <v>8</v>
      </c>
      <c r="J1721" s="154">
        <v>45792</v>
      </c>
      <c r="K1721" s="153" t="s">
        <v>91</v>
      </c>
      <c r="L1721" s="153"/>
      <c r="M1721" s="153"/>
      <c r="N1721" s="153"/>
      <c r="O1721" s="153" t="s">
        <v>1717</v>
      </c>
      <c r="P1721" s="153" t="s">
        <v>1753</v>
      </c>
      <c r="Q1721" s="153"/>
      <c r="R1721" s="153" t="s">
        <v>50</v>
      </c>
      <c r="S1721" s="153" t="s">
        <v>1717</v>
      </c>
      <c r="T1721" s="153" t="s">
        <v>1757</v>
      </c>
      <c r="U1721" s="144"/>
      <c r="V1721" s="144"/>
      <c r="W1721" s="144"/>
      <c r="X1721" s="97" t="str">
        <f t="shared" si="286"/>
        <v>2024-030 - Matagorda SH 35 Bridge Replace</v>
      </c>
      <c r="Y1721" s="97" t="str">
        <f>IFERROR(VLOOKUP($D1721,PM!$A:$H,2,FALSE),"")</f>
        <v>Luis A. Morales</v>
      </c>
      <c r="Z1721" s="98">
        <f t="shared" si="287"/>
        <v>45792</v>
      </c>
      <c r="AA1721" s="98" t="str">
        <f t="shared" si="288"/>
        <v>Thursday</v>
      </c>
      <c r="AB1721" s="99" t="str">
        <f t="shared" si="289"/>
        <v>05/13/2025 8:54 AM</v>
      </c>
      <c r="AC1721" s="100">
        <f t="shared" si="290"/>
        <v>45790.579942129632</v>
      </c>
      <c r="AD1721" s="100" t="str">
        <f t="shared" si="291"/>
        <v>Approved On Time</v>
      </c>
      <c r="AE1721" s="101">
        <f t="shared" si="292"/>
        <v>8</v>
      </c>
      <c r="AF1721" s="124" t="str">
        <f t="shared" si="293"/>
        <v/>
      </c>
      <c r="AG1721" s="101" t="str">
        <f t="shared" si="294"/>
        <v>9000 100A - PROJECT MANAGER ENGINEER</v>
      </c>
      <c r="AH1721" s="101" t="str">
        <f t="shared" si="295"/>
        <v>410009 - Hector U. Bonilla</v>
      </c>
      <c r="AI1721" s="102" t="str">
        <f t="shared" si="296"/>
        <v/>
      </c>
    </row>
    <row r="1722" spans="1:35" ht="15.75" x14ac:dyDescent="0.25">
      <c r="A1722" s="153">
        <v>603422</v>
      </c>
      <c r="B1722" s="153" t="s">
        <v>1752</v>
      </c>
      <c r="C1722" s="153" t="s">
        <v>1717</v>
      </c>
      <c r="D1722" s="153" t="s">
        <v>570</v>
      </c>
      <c r="E1722" s="153" t="s">
        <v>723</v>
      </c>
      <c r="F1722" s="153" t="s">
        <v>53</v>
      </c>
      <c r="G1722" s="153" t="s">
        <v>54</v>
      </c>
      <c r="H1722" s="153" t="s">
        <v>558</v>
      </c>
      <c r="I1722" s="153">
        <v>8</v>
      </c>
      <c r="J1722" s="154">
        <v>45793</v>
      </c>
      <c r="K1722" s="153" t="s">
        <v>91</v>
      </c>
      <c r="L1722" s="153"/>
      <c r="M1722" s="153"/>
      <c r="N1722" s="153"/>
      <c r="O1722" s="153" t="s">
        <v>1717</v>
      </c>
      <c r="P1722" s="153" t="s">
        <v>1753</v>
      </c>
      <c r="Q1722" s="153"/>
      <c r="R1722" s="153" t="s">
        <v>50</v>
      </c>
      <c r="S1722" s="153" t="s">
        <v>1717</v>
      </c>
      <c r="T1722" s="153" t="s">
        <v>1758</v>
      </c>
      <c r="U1722" s="144"/>
      <c r="V1722" s="144"/>
      <c r="W1722" s="144"/>
      <c r="X1722" s="97" t="str">
        <f t="shared" si="286"/>
        <v>2024-030 - Matagorda SH 35 Bridge Replace</v>
      </c>
      <c r="Y1722" s="97" t="str">
        <f>IFERROR(VLOOKUP($D1722,PM!$A:$H,2,FALSE),"")</f>
        <v>Luis A. Morales</v>
      </c>
      <c r="Z1722" s="98">
        <f t="shared" si="287"/>
        <v>45793</v>
      </c>
      <c r="AA1722" s="98" t="str">
        <f t="shared" si="288"/>
        <v>Friday</v>
      </c>
      <c r="AB1722" s="99" t="str">
        <f t="shared" si="289"/>
        <v>05/13/2025 8:54 AM</v>
      </c>
      <c r="AC1722" s="100">
        <f t="shared" si="290"/>
        <v>45790.579942129632</v>
      </c>
      <c r="AD1722" s="100" t="str">
        <f t="shared" si="291"/>
        <v>Approved On Time</v>
      </c>
      <c r="AE1722" s="101">
        <f t="shared" si="292"/>
        <v>8</v>
      </c>
      <c r="AF1722" s="124" t="str">
        <f t="shared" si="293"/>
        <v/>
      </c>
      <c r="AG1722" s="101" t="str">
        <f t="shared" si="294"/>
        <v>9000 100A - PROJECT MANAGER ENGINEER</v>
      </c>
      <c r="AH1722" s="101" t="str">
        <f t="shared" si="295"/>
        <v>410009 - Hector U. Bonilla</v>
      </c>
      <c r="AI1722" s="102" t="str">
        <f t="shared" si="296"/>
        <v/>
      </c>
    </row>
    <row r="1723" spans="1:35" ht="15.75" x14ac:dyDescent="0.25">
      <c r="A1723" s="153">
        <v>604774</v>
      </c>
      <c r="B1723" s="153" t="s">
        <v>916</v>
      </c>
      <c r="C1723" s="153" t="s">
        <v>917</v>
      </c>
      <c r="D1723" s="153" t="s">
        <v>570</v>
      </c>
      <c r="E1723" s="153" t="s">
        <v>723</v>
      </c>
      <c r="F1723" s="153" t="s">
        <v>2548</v>
      </c>
      <c r="G1723" s="153" t="s">
        <v>2549</v>
      </c>
      <c r="H1723" s="153" t="s">
        <v>558</v>
      </c>
      <c r="I1723" s="153">
        <v>2.5</v>
      </c>
      <c r="J1723" s="154">
        <v>45792</v>
      </c>
      <c r="K1723" s="153" t="s">
        <v>91</v>
      </c>
      <c r="L1723" s="153"/>
      <c r="M1723" s="153" t="s">
        <v>909</v>
      </c>
      <c r="N1723" s="153" t="s">
        <v>72</v>
      </c>
      <c r="O1723" s="153" t="s">
        <v>1717</v>
      </c>
      <c r="P1723" s="153" t="s">
        <v>3456</v>
      </c>
      <c r="Q1723" s="153"/>
      <c r="R1723" s="153" t="s">
        <v>50</v>
      </c>
      <c r="S1723" s="153" t="s">
        <v>1717</v>
      </c>
      <c r="T1723" s="153" t="s">
        <v>3464</v>
      </c>
      <c r="U1723" s="144"/>
      <c r="V1723" s="144"/>
      <c r="W1723" s="144"/>
      <c r="X1723" s="97" t="str">
        <f t="shared" si="286"/>
        <v>2024-030 - Matagorda SH 35 Bridge Replace</v>
      </c>
      <c r="Y1723" s="97" t="str">
        <f>IFERROR(VLOOKUP($D1723,PM!$A:$H,2,FALSE),"")</f>
        <v>Luis A. Morales</v>
      </c>
      <c r="Z1723" s="98">
        <f t="shared" si="287"/>
        <v>45792</v>
      </c>
      <c r="AA1723" s="98" t="str">
        <f t="shared" si="288"/>
        <v>Thursday</v>
      </c>
      <c r="AB1723" s="99" t="str">
        <f t="shared" si="289"/>
        <v>05/16/2025 8:24 AM</v>
      </c>
      <c r="AC1723" s="100">
        <f t="shared" si="290"/>
        <v>45793.563819444447</v>
      </c>
      <c r="AD1723" s="100" t="str">
        <f t="shared" si="291"/>
        <v>Approved On Time</v>
      </c>
      <c r="AE1723" s="101">
        <f t="shared" si="292"/>
        <v>2.5</v>
      </c>
      <c r="AF1723" s="124" t="str">
        <f t="shared" si="293"/>
        <v/>
      </c>
      <c r="AG1723" s="101" t="str">
        <f t="shared" si="294"/>
        <v>8999 6001J - Unload all Materials</v>
      </c>
      <c r="AH1723" s="101" t="str">
        <f t="shared" si="295"/>
        <v>440136 - Cuitlahuac Alonso-Flores</v>
      </c>
      <c r="AI1723" s="102" t="str">
        <f t="shared" si="296"/>
        <v>ROLANDO COLMENERO-GARCIA CREW</v>
      </c>
    </row>
    <row r="1724" spans="1:35" ht="15.75" x14ac:dyDescent="0.25">
      <c r="A1724" s="153">
        <v>603829</v>
      </c>
      <c r="B1724" s="153" t="s">
        <v>2013</v>
      </c>
      <c r="C1724" s="153" t="s">
        <v>1065</v>
      </c>
      <c r="D1724" s="153" t="s">
        <v>570</v>
      </c>
      <c r="E1724" s="153" t="s">
        <v>723</v>
      </c>
      <c r="F1724" s="153" t="s">
        <v>624</v>
      </c>
      <c r="G1724" s="153" t="s">
        <v>625</v>
      </c>
      <c r="H1724" s="153" t="s">
        <v>558</v>
      </c>
      <c r="I1724" s="153">
        <v>15</v>
      </c>
      <c r="J1724" s="154">
        <v>45790</v>
      </c>
      <c r="K1724" s="153" t="s">
        <v>91</v>
      </c>
      <c r="L1724" s="153"/>
      <c r="M1724" s="153" t="s">
        <v>1067</v>
      </c>
      <c r="N1724" s="153" t="s">
        <v>64</v>
      </c>
      <c r="O1724" s="153" t="s">
        <v>1717</v>
      </c>
      <c r="P1724" s="153" t="s">
        <v>2311</v>
      </c>
      <c r="Q1724" s="153"/>
      <c r="R1724" s="153" t="s">
        <v>50</v>
      </c>
      <c r="S1724" s="153" t="s">
        <v>1717</v>
      </c>
      <c r="T1724" s="153" t="s">
        <v>2373</v>
      </c>
      <c r="U1724" s="144"/>
      <c r="V1724" s="144"/>
      <c r="W1724" s="144"/>
      <c r="X1724" s="97" t="str">
        <f t="shared" si="286"/>
        <v>2024-030 - Matagorda SH 35 Bridge Replace</v>
      </c>
      <c r="Y1724" s="97" t="str">
        <f>IFERROR(VLOOKUP($D1724,PM!$A:$H,2,FALSE),"")</f>
        <v>Luis A. Morales</v>
      </c>
      <c r="Z1724" s="98">
        <f t="shared" si="287"/>
        <v>45790</v>
      </c>
      <c r="AA1724" s="98" t="str">
        <f t="shared" si="288"/>
        <v>Tuesday</v>
      </c>
      <c r="AB1724" s="99" t="str">
        <f t="shared" si="289"/>
        <v>05/14/2025 8:39 AM</v>
      </c>
      <c r="AC1724" s="100">
        <f t="shared" si="290"/>
        <v>45791.579131944447</v>
      </c>
      <c r="AD1724" s="100" t="str">
        <f t="shared" si="291"/>
        <v>Approved On Time</v>
      </c>
      <c r="AE1724" s="101">
        <f t="shared" si="292"/>
        <v>15</v>
      </c>
      <c r="AF1724" s="124" t="str">
        <f t="shared" si="293"/>
        <v/>
      </c>
      <c r="AG1724" s="101" t="str">
        <f t="shared" si="294"/>
        <v>9000 100C - LD INOUT SHOW UP REPAIR LABOR</v>
      </c>
      <c r="AH1724" s="101" t="str">
        <f t="shared" si="295"/>
        <v>440086 - Reyneri M. Caballero</v>
      </c>
      <c r="AI1724" s="102" t="str">
        <f t="shared" si="296"/>
        <v>Reyneri Caballero's Crew</v>
      </c>
    </row>
    <row r="1725" spans="1:35" ht="15.75" x14ac:dyDescent="0.25">
      <c r="A1725" s="153">
        <v>604769</v>
      </c>
      <c r="B1725" s="153" t="s">
        <v>756</v>
      </c>
      <c r="C1725" s="153" t="s">
        <v>757</v>
      </c>
      <c r="D1725" s="153" t="s">
        <v>570</v>
      </c>
      <c r="E1725" s="153" t="s">
        <v>723</v>
      </c>
      <c r="F1725" s="153" t="s">
        <v>3032</v>
      </c>
      <c r="G1725" s="153" t="s">
        <v>3033</v>
      </c>
      <c r="H1725" s="153" t="s">
        <v>558</v>
      </c>
      <c r="I1725" s="153">
        <v>6</v>
      </c>
      <c r="J1725" s="154">
        <v>45792</v>
      </c>
      <c r="K1725" s="153" t="s">
        <v>91</v>
      </c>
      <c r="L1725" s="153"/>
      <c r="M1725" s="153" t="s">
        <v>725</v>
      </c>
      <c r="N1725" s="153" t="s">
        <v>49</v>
      </c>
      <c r="O1725" s="153" t="s">
        <v>1717</v>
      </c>
      <c r="P1725" s="153" t="s">
        <v>3458</v>
      </c>
      <c r="Q1725" s="153"/>
      <c r="R1725" s="153" t="s">
        <v>50</v>
      </c>
      <c r="S1725" s="153" t="s">
        <v>1717</v>
      </c>
      <c r="T1725" s="153" t="s">
        <v>3459</v>
      </c>
      <c r="U1725" s="144"/>
      <c r="V1725" s="144"/>
      <c r="W1725" s="144"/>
      <c r="X1725" s="97" t="str">
        <f t="shared" si="286"/>
        <v>2024-030 - Matagorda SH 35 Bridge Replace</v>
      </c>
      <c r="Y1725" s="97" t="str">
        <f>IFERROR(VLOOKUP($D1725,PM!$A:$H,2,FALSE),"")</f>
        <v>Luis A. Morales</v>
      </c>
      <c r="Z1725" s="98">
        <f t="shared" si="287"/>
        <v>45792</v>
      </c>
      <c r="AA1725" s="98" t="str">
        <f t="shared" si="288"/>
        <v>Thursday</v>
      </c>
      <c r="AB1725" s="99" t="str">
        <f t="shared" si="289"/>
        <v>05/16/2025 8:22 AM</v>
      </c>
      <c r="AC1725" s="100">
        <f t="shared" si="290"/>
        <v>45793.566423611112</v>
      </c>
      <c r="AD1725" s="100" t="str">
        <f t="shared" si="291"/>
        <v>Approved On Time</v>
      </c>
      <c r="AE1725" s="101">
        <f t="shared" si="292"/>
        <v>6</v>
      </c>
      <c r="AF1725" s="124" t="str">
        <f t="shared" si="293"/>
        <v/>
      </c>
      <c r="AG1725" s="101" t="str">
        <f t="shared" si="294"/>
        <v>8999 6001F - Install Bent Caps</v>
      </c>
      <c r="AH1725" s="101" t="str">
        <f t="shared" si="295"/>
        <v>440122 - Miguel A. Fonseca-Resto</v>
      </c>
      <c r="AI1725" s="102" t="str">
        <f t="shared" si="296"/>
        <v>Uriel Garcia's Crew</v>
      </c>
    </row>
    <row r="1726" spans="1:35" ht="15.75" x14ac:dyDescent="0.25">
      <c r="A1726" s="153">
        <v>604776</v>
      </c>
      <c r="B1726" s="153" t="s">
        <v>912</v>
      </c>
      <c r="C1726" s="153" t="s">
        <v>913</v>
      </c>
      <c r="D1726" s="153" t="s">
        <v>570</v>
      </c>
      <c r="E1726" s="153" t="s">
        <v>723</v>
      </c>
      <c r="F1726" s="153" t="s">
        <v>2548</v>
      </c>
      <c r="G1726" s="153" t="s">
        <v>2549</v>
      </c>
      <c r="H1726" s="153" t="s">
        <v>558</v>
      </c>
      <c r="I1726" s="153">
        <v>2.5</v>
      </c>
      <c r="J1726" s="154">
        <v>45792</v>
      </c>
      <c r="K1726" s="153" t="s">
        <v>91</v>
      </c>
      <c r="L1726" s="153"/>
      <c r="M1726" s="153" t="s">
        <v>909</v>
      </c>
      <c r="N1726" s="153" t="s">
        <v>72</v>
      </c>
      <c r="O1726" s="153" t="s">
        <v>1717</v>
      </c>
      <c r="P1726" s="153" t="s">
        <v>3456</v>
      </c>
      <c r="Q1726" s="153"/>
      <c r="R1726" s="153" t="s">
        <v>50</v>
      </c>
      <c r="S1726" s="153" t="s">
        <v>1717</v>
      </c>
      <c r="T1726" s="153" t="s">
        <v>3457</v>
      </c>
      <c r="U1726" s="144"/>
      <c r="V1726" s="144"/>
      <c r="W1726" s="144"/>
      <c r="X1726" s="97" t="str">
        <f t="shared" si="286"/>
        <v>2024-030 - Matagorda SH 35 Bridge Replace</v>
      </c>
      <c r="Y1726" s="97" t="str">
        <f>IFERROR(VLOOKUP($D1726,PM!$A:$H,2,FALSE),"")</f>
        <v>Luis A. Morales</v>
      </c>
      <c r="Z1726" s="98">
        <f t="shared" si="287"/>
        <v>45792</v>
      </c>
      <c r="AA1726" s="98" t="str">
        <f t="shared" si="288"/>
        <v>Thursday</v>
      </c>
      <c r="AB1726" s="99" t="str">
        <f t="shared" si="289"/>
        <v>05/16/2025 8:24 AM</v>
      </c>
      <c r="AC1726" s="100">
        <f t="shared" si="290"/>
        <v>45793.564155092594</v>
      </c>
      <c r="AD1726" s="100" t="str">
        <f t="shared" si="291"/>
        <v>Approved On Time</v>
      </c>
      <c r="AE1726" s="101">
        <f t="shared" si="292"/>
        <v>2.5</v>
      </c>
      <c r="AF1726" s="124" t="str">
        <f t="shared" si="293"/>
        <v/>
      </c>
      <c r="AG1726" s="101" t="str">
        <f t="shared" si="294"/>
        <v>8999 6001J - Unload all Materials</v>
      </c>
      <c r="AH1726" s="101" t="str">
        <f t="shared" si="295"/>
        <v>440121 - Jose Y. Rivera-Beltran</v>
      </c>
      <c r="AI1726" s="102" t="str">
        <f t="shared" si="296"/>
        <v>ROLANDO COLMENERO-GARCIA CREW</v>
      </c>
    </row>
    <row r="1727" spans="1:35" ht="15.75" x14ac:dyDescent="0.25">
      <c r="A1727" s="153">
        <v>604767</v>
      </c>
      <c r="B1727" s="153" t="s">
        <v>744</v>
      </c>
      <c r="C1727" s="153" t="s">
        <v>745</v>
      </c>
      <c r="D1727" s="153" t="s">
        <v>570</v>
      </c>
      <c r="E1727" s="153" t="s">
        <v>723</v>
      </c>
      <c r="F1727" s="153" t="s">
        <v>3032</v>
      </c>
      <c r="G1727" s="153" t="s">
        <v>3033</v>
      </c>
      <c r="H1727" s="153" t="s">
        <v>558</v>
      </c>
      <c r="I1727" s="153">
        <v>6</v>
      </c>
      <c r="J1727" s="154">
        <v>45792</v>
      </c>
      <c r="K1727" s="153" t="s">
        <v>91</v>
      </c>
      <c r="L1727" s="153"/>
      <c r="M1727" s="153" t="s">
        <v>725</v>
      </c>
      <c r="N1727" s="153" t="s">
        <v>49</v>
      </c>
      <c r="O1727" s="153" t="s">
        <v>1717</v>
      </c>
      <c r="P1727" s="153" t="s">
        <v>3460</v>
      </c>
      <c r="Q1727" s="153"/>
      <c r="R1727" s="153" t="s">
        <v>50</v>
      </c>
      <c r="S1727" s="153" t="s">
        <v>1717</v>
      </c>
      <c r="T1727" s="153" t="s">
        <v>3461</v>
      </c>
      <c r="U1727" s="144"/>
      <c r="V1727" s="144"/>
      <c r="W1727" s="144"/>
      <c r="X1727" s="97" t="str">
        <f t="shared" si="286"/>
        <v>2024-030 - Matagorda SH 35 Bridge Replace</v>
      </c>
      <c r="Y1727" s="97" t="str">
        <f>IFERROR(VLOOKUP($D1727,PM!$A:$H,2,FALSE),"")</f>
        <v>Luis A. Morales</v>
      </c>
      <c r="Z1727" s="98">
        <f t="shared" si="287"/>
        <v>45792</v>
      </c>
      <c r="AA1727" s="98" t="str">
        <f t="shared" si="288"/>
        <v>Thursday</v>
      </c>
      <c r="AB1727" s="99" t="str">
        <f t="shared" si="289"/>
        <v>05/16/2025 8:21 AM</v>
      </c>
      <c r="AC1727" s="100">
        <f t="shared" si="290"/>
        <v>45793.566331018519</v>
      </c>
      <c r="AD1727" s="100" t="str">
        <f t="shared" si="291"/>
        <v>Approved On Time</v>
      </c>
      <c r="AE1727" s="101">
        <f t="shared" si="292"/>
        <v>6</v>
      </c>
      <c r="AF1727" s="124" t="str">
        <f t="shared" si="293"/>
        <v/>
      </c>
      <c r="AG1727" s="101" t="str">
        <f t="shared" si="294"/>
        <v>8999 6001F - Install Bent Caps</v>
      </c>
      <c r="AH1727" s="101" t="str">
        <f t="shared" si="295"/>
        <v>440257 - Luis A. Rivera-Moreno</v>
      </c>
      <c r="AI1727" s="102" t="str">
        <f t="shared" si="296"/>
        <v>Uriel Garcia's Crew</v>
      </c>
    </row>
    <row r="1728" spans="1:35" ht="15.75" x14ac:dyDescent="0.25">
      <c r="A1728" s="153">
        <v>604775</v>
      </c>
      <c r="B1728" s="153" t="s">
        <v>907</v>
      </c>
      <c r="C1728" s="153" t="s">
        <v>908</v>
      </c>
      <c r="D1728" s="153" t="s">
        <v>570</v>
      </c>
      <c r="E1728" s="153" t="s">
        <v>723</v>
      </c>
      <c r="F1728" s="153" t="s">
        <v>2548</v>
      </c>
      <c r="G1728" s="153" t="s">
        <v>2549</v>
      </c>
      <c r="H1728" s="153" t="s">
        <v>558</v>
      </c>
      <c r="I1728" s="153">
        <v>2.5</v>
      </c>
      <c r="J1728" s="154">
        <v>45792</v>
      </c>
      <c r="K1728" s="153" t="s">
        <v>91</v>
      </c>
      <c r="L1728" s="153"/>
      <c r="M1728" s="153" t="s">
        <v>909</v>
      </c>
      <c r="N1728" s="153" t="s">
        <v>72</v>
      </c>
      <c r="O1728" s="153" t="s">
        <v>1717</v>
      </c>
      <c r="P1728" s="153" t="s">
        <v>3456</v>
      </c>
      <c r="Q1728" s="153"/>
      <c r="R1728" s="153" t="s">
        <v>50</v>
      </c>
      <c r="S1728" s="153" t="s">
        <v>1717</v>
      </c>
      <c r="T1728" s="153" t="s">
        <v>3463</v>
      </c>
      <c r="U1728" s="144"/>
      <c r="V1728" s="144"/>
      <c r="W1728" s="144"/>
      <c r="X1728" s="97" t="str">
        <f t="shared" si="286"/>
        <v>2024-030 - Matagorda SH 35 Bridge Replace</v>
      </c>
      <c r="Y1728" s="97" t="str">
        <f>IFERROR(VLOOKUP($D1728,PM!$A:$H,2,FALSE),"")</f>
        <v>Luis A. Morales</v>
      </c>
      <c r="Z1728" s="98">
        <f t="shared" si="287"/>
        <v>45792</v>
      </c>
      <c r="AA1728" s="98" t="str">
        <f t="shared" si="288"/>
        <v>Thursday</v>
      </c>
      <c r="AB1728" s="99" t="str">
        <f t="shared" si="289"/>
        <v>05/16/2025 8:24 AM</v>
      </c>
      <c r="AC1728" s="100">
        <f t="shared" si="290"/>
        <v>45793.563993055555</v>
      </c>
      <c r="AD1728" s="100" t="str">
        <f t="shared" si="291"/>
        <v>Approved On Time</v>
      </c>
      <c r="AE1728" s="101">
        <f t="shared" si="292"/>
        <v>2.5</v>
      </c>
      <c r="AF1728" s="124" t="str">
        <f t="shared" si="293"/>
        <v/>
      </c>
      <c r="AG1728" s="101" t="str">
        <f t="shared" si="294"/>
        <v>8999 6001J - Unload all Materials</v>
      </c>
      <c r="AH1728" s="101" t="str">
        <f t="shared" si="295"/>
        <v>440336 - Gustavo Hurtado Guillen</v>
      </c>
      <c r="AI1728" s="102" t="str">
        <f t="shared" si="296"/>
        <v>ROLANDO COLMENERO-GARCIA CREW</v>
      </c>
    </row>
    <row r="1729" spans="1:35" ht="15.75" x14ac:dyDescent="0.25">
      <c r="A1729" s="153">
        <v>604771</v>
      </c>
      <c r="B1729" s="153" t="s">
        <v>741</v>
      </c>
      <c r="C1729" s="153" t="s">
        <v>726</v>
      </c>
      <c r="D1729" s="153" t="s">
        <v>570</v>
      </c>
      <c r="E1729" s="153" t="s">
        <v>723</v>
      </c>
      <c r="F1729" s="153" t="s">
        <v>3032</v>
      </c>
      <c r="G1729" s="153" t="s">
        <v>3033</v>
      </c>
      <c r="H1729" s="153" t="s">
        <v>558</v>
      </c>
      <c r="I1729" s="153">
        <v>2</v>
      </c>
      <c r="J1729" s="154">
        <v>45792</v>
      </c>
      <c r="K1729" s="153" t="s">
        <v>91</v>
      </c>
      <c r="L1729" s="153"/>
      <c r="M1729" s="153" t="s">
        <v>725</v>
      </c>
      <c r="N1729" s="153" t="s">
        <v>49</v>
      </c>
      <c r="O1729" s="153" t="s">
        <v>1717</v>
      </c>
      <c r="P1729" s="153" t="s">
        <v>3458</v>
      </c>
      <c r="Q1729" s="153"/>
      <c r="R1729" s="153" t="s">
        <v>50</v>
      </c>
      <c r="S1729" s="153" t="s">
        <v>1717</v>
      </c>
      <c r="T1729" s="153" t="s">
        <v>3462</v>
      </c>
      <c r="U1729" s="144"/>
      <c r="V1729" s="144"/>
      <c r="W1729" s="144"/>
      <c r="X1729" s="97" t="str">
        <f t="shared" si="286"/>
        <v>2024-030 - Matagorda SH 35 Bridge Replace</v>
      </c>
      <c r="Y1729" s="97" t="str">
        <f>IFERROR(VLOOKUP($D1729,PM!$A:$H,2,FALSE),"")</f>
        <v>Luis A. Morales</v>
      </c>
      <c r="Z1729" s="98">
        <f t="shared" si="287"/>
        <v>45792</v>
      </c>
      <c r="AA1729" s="98" t="str">
        <f t="shared" si="288"/>
        <v>Thursday</v>
      </c>
      <c r="AB1729" s="99" t="str">
        <f t="shared" si="289"/>
        <v>05/16/2025 8:22 AM</v>
      </c>
      <c r="AC1729" s="100">
        <f t="shared" si="290"/>
        <v>45793.566712962966</v>
      </c>
      <c r="AD1729" s="100" t="str">
        <f t="shared" si="291"/>
        <v>Approved On Time</v>
      </c>
      <c r="AE1729" s="101">
        <f t="shared" si="292"/>
        <v>2</v>
      </c>
      <c r="AF1729" s="124" t="str">
        <f t="shared" si="293"/>
        <v/>
      </c>
      <c r="AG1729" s="101" t="str">
        <f t="shared" si="294"/>
        <v>8999 6001F - Install Bent Caps</v>
      </c>
      <c r="AH1729" s="101" t="str">
        <f t="shared" si="295"/>
        <v>440061 - Uriel Garcia-Andrade</v>
      </c>
      <c r="AI1729" s="102" t="str">
        <f t="shared" si="296"/>
        <v>Uriel Garcia's Crew</v>
      </c>
    </row>
    <row r="1730" spans="1:35" ht="15.75" x14ac:dyDescent="0.25">
      <c r="A1730" s="153">
        <v>603321</v>
      </c>
      <c r="B1730" s="153" t="s">
        <v>1499</v>
      </c>
      <c r="C1730" s="153" t="s">
        <v>1500</v>
      </c>
      <c r="D1730" s="153" t="s">
        <v>539</v>
      </c>
      <c r="E1730" s="153" t="s">
        <v>986</v>
      </c>
      <c r="F1730" s="153" t="s">
        <v>731</v>
      </c>
      <c r="G1730" s="153" t="s">
        <v>732</v>
      </c>
      <c r="H1730" s="153" t="s">
        <v>558</v>
      </c>
      <c r="I1730" s="153">
        <v>4</v>
      </c>
      <c r="J1730" s="154">
        <v>45789</v>
      </c>
      <c r="K1730" s="153" t="s">
        <v>91</v>
      </c>
      <c r="L1730" s="153"/>
      <c r="M1730" s="153"/>
      <c r="N1730" s="153"/>
      <c r="O1730" s="153" t="s">
        <v>1500</v>
      </c>
      <c r="P1730" s="153" t="s">
        <v>1501</v>
      </c>
      <c r="Q1730" s="153"/>
      <c r="R1730" s="153" t="s">
        <v>50</v>
      </c>
      <c r="S1730" s="153" t="s">
        <v>1717</v>
      </c>
      <c r="T1730" s="153" t="s">
        <v>3953</v>
      </c>
      <c r="U1730" s="144"/>
      <c r="V1730" s="144"/>
      <c r="W1730" s="144"/>
      <c r="X1730" s="97" t="str">
        <f t="shared" si="286"/>
        <v>EQUIP HOU - Equipment Houston Division</v>
      </c>
      <c r="Y1730" s="97" t="str">
        <f>IFERROR(VLOOKUP($D1730,PM!$A:$H,2,FALSE),"")</f>
        <v>Clint Mize</v>
      </c>
      <c r="Z1730" s="98">
        <f t="shared" si="287"/>
        <v>45789</v>
      </c>
      <c r="AA1730" s="98" t="str">
        <f t="shared" si="288"/>
        <v>Monday</v>
      </c>
      <c r="AB1730" s="99" t="str">
        <f t="shared" si="289"/>
        <v>05/13/2025 7:02 AM</v>
      </c>
      <c r="AC1730" s="100">
        <f t="shared" si="290"/>
        <v>45793.600057870368</v>
      </c>
      <c r="AD1730" s="100" t="str">
        <f t="shared" si="291"/>
        <v>Approved On Time</v>
      </c>
      <c r="AE1730" s="101">
        <f t="shared" si="292"/>
        <v>4</v>
      </c>
      <c r="AF1730" s="124" t="str">
        <f t="shared" si="293"/>
        <v/>
      </c>
      <c r="AG1730" s="101" t="str">
        <f t="shared" si="294"/>
        <v>DISPATCH - EQUIP TRUCK DISPATCHING</v>
      </c>
      <c r="AH1730" s="101" t="str">
        <f t="shared" si="295"/>
        <v>800057 - Jesse A. Moore</v>
      </c>
      <c r="AI1730" s="102" t="str">
        <f t="shared" si="296"/>
        <v/>
      </c>
    </row>
    <row r="1731" spans="1:35" ht="15.75" x14ac:dyDescent="0.25">
      <c r="A1731" s="153">
        <v>603473</v>
      </c>
      <c r="B1731" s="153" t="s">
        <v>1499</v>
      </c>
      <c r="C1731" s="153" t="s">
        <v>1500</v>
      </c>
      <c r="D1731" s="153" t="s">
        <v>539</v>
      </c>
      <c r="E1731" s="153" t="s">
        <v>986</v>
      </c>
      <c r="F1731" s="153" t="s">
        <v>731</v>
      </c>
      <c r="G1731" s="153" t="s">
        <v>732</v>
      </c>
      <c r="H1731" s="153" t="s">
        <v>558</v>
      </c>
      <c r="I1731" s="153">
        <v>4</v>
      </c>
      <c r="J1731" s="154">
        <v>45790</v>
      </c>
      <c r="K1731" s="153" t="s">
        <v>91</v>
      </c>
      <c r="L1731" s="153"/>
      <c r="M1731" s="153"/>
      <c r="N1731" s="153"/>
      <c r="O1731" s="153" t="s">
        <v>1500</v>
      </c>
      <c r="P1731" s="153" t="s">
        <v>2051</v>
      </c>
      <c r="Q1731" s="153"/>
      <c r="R1731" s="153" t="s">
        <v>50</v>
      </c>
      <c r="S1731" s="153" t="s">
        <v>1717</v>
      </c>
      <c r="T1731" s="153" t="s">
        <v>3954</v>
      </c>
      <c r="U1731" s="144"/>
      <c r="V1731" s="144"/>
      <c r="W1731" s="144"/>
      <c r="X1731" s="97" t="str">
        <f t="shared" si="286"/>
        <v>EQUIP HOU - Equipment Houston Division</v>
      </c>
      <c r="Y1731" s="97" t="str">
        <f>IFERROR(VLOOKUP($D1731,PM!$A:$H,2,FALSE),"")</f>
        <v>Clint Mize</v>
      </c>
      <c r="Z1731" s="98">
        <f t="shared" si="287"/>
        <v>45790</v>
      </c>
      <c r="AA1731" s="98" t="str">
        <f t="shared" si="288"/>
        <v>Tuesday</v>
      </c>
      <c r="AB1731" s="99" t="str">
        <f t="shared" si="289"/>
        <v>05/13/2025 2:11 PM</v>
      </c>
      <c r="AC1731" s="100">
        <f t="shared" si="290"/>
        <v>45793.600057870368</v>
      </c>
      <c r="AD1731" s="100" t="str">
        <f t="shared" si="291"/>
        <v>Approved On Time</v>
      </c>
      <c r="AE1731" s="101">
        <f t="shared" si="292"/>
        <v>4</v>
      </c>
      <c r="AF1731" s="124" t="str">
        <f t="shared" si="293"/>
        <v/>
      </c>
      <c r="AG1731" s="101" t="str">
        <f t="shared" si="294"/>
        <v>DISPATCH - EQUIP TRUCK DISPATCHING</v>
      </c>
      <c r="AH1731" s="101" t="str">
        <f t="shared" si="295"/>
        <v>800057 - Jesse A. Moore</v>
      </c>
      <c r="AI1731" s="102" t="str">
        <f t="shared" si="296"/>
        <v/>
      </c>
    </row>
    <row r="1732" spans="1:35" ht="15.75" x14ac:dyDescent="0.25">
      <c r="A1732" s="153">
        <v>603602</v>
      </c>
      <c r="B1732" s="153" t="s">
        <v>860</v>
      </c>
      <c r="C1732" s="153" t="s">
        <v>861</v>
      </c>
      <c r="D1732" s="153" t="s">
        <v>539</v>
      </c>
      <c r="E1732" s="153" t="s">
        <v>986</v>
      </c>
      <c r="F1732" s="153" t="s">
        <v>2060</v>
      </c>
      <c r="G1732" s="153" t="s">
        <v>2061</v>
      </c>
      <c r="H1732" s="153" t="s">
        <v>558</v>
      </c>
      <c r="I1732" s="153">
        <v>8</v>
      </c>
      <c r="J1732" s="154">
        <v>45790</v>
      </c>
      <c r="K1732" s="153" t="s">
        <v>91</v>
      </c>
      <c r="L1732" s="153"/>
      <c r="M1732" s="153" t="s">
        <v>865</v>
      </c>
      <c r="N1732" s="153" t="s">
        <v>49</v>
      </c>
      <c r="O1732" s="153" t="s">
        <v>866</v>
      </c>
      <c r="P1732" s="153" t="s">
        <v>1925</v>
      </c>
      <c r="Q1732" s="153"/>
      <c r="R1732" s="153" t="s">
        <v>50</v>
      </c>
      <c r="S1732" s="153" t="s">
        <v>1717</v>
      </c>
      <c r="T1732" s="153" t="s">
        <v>3955</v>
      </c>
      <c r="U1732" s="144"/>
      <c r="V1732" s="144"/>
      <c r="W1732" s="144"/>
      <c r="X1732" s="97" t="str">
        <f t="shared" si="286"/>
        <v>EQUIP HOU - Equipment Houston Division</v>
      </c>
      <c r="Y1732" s="97" t="str">
        <f>IFERROR(VLOOKUP($D1732,PM!$A:$H,2,FALSE),"")</f>
        <v>Clint Mize</v>
      </c>
      <c r="Z1732" s="98">
        <f t="shared" si="287"/>
        <v>45790</v>
      </c>
      <c r="AA1732" s="98" t="str">
        <f t="shared" si="288"/>
        <v>Tuesday</v>
      </c>
      <c r="AB1732" s="99" t="str">
        <f t="shared" si="289"/>
        <v>05/13/2025 8:09 PM</v>
      </c>
      <c r="AC1732" s="100">
        <f t="shared" si="290"/>
        <v>45793.60015046296</v>
      </c>
      <c r="AD1732" s="100" t="str">
        <f t="shared" si="291"/>
        <v>Approved On Time</v>
      </c>
      <c r="AE1732" s="101">
        <f t="shared" si="292"/>
        <v>8</v>
      </c>
      <c r="AF1732" s="124" t="str">
        <f t="shared" si="293"/>
        <v/>
      </c>
      <c r="AG1732" s="101" t="str">
        <f t="shared" si="294"/>
        <v>YARDMAIN - Yard Maintenance</v>
      </c>
      <c r="AH1732" s="101" t="str">
        <f t="shared" si="295"/>
        <v>440461 - Juan Garcia Arreguin</v>
      </c>
      <c r="AI1732" s="102" t="str">
        <f t="shared" si="296"/>
        <v>Alonzo Gonzalez's Crew</v>
      </c>
    </row>
    <row r="1733" spans="1:35" ht="15.75" x14ac:dyDescent="0.25">
      <c r="A1733" s="153">
        <v>604717</v>
      </c>
      <c r="B1733" s="153" t="s">
        <v>860</v>
      </c>
      <c r="C1733" s="153" t="s">
        <v>861</v>
      </c>
      <c r="D1733" s="153" t="s">
        <v>539</v>
      </c>
      <c r="E1733" s="153" t="s">
        <v>986</v>
      </c>
      <c r="F1733" s="153" t="s">
        <v>2060</v>
      </c>
      <c r="G1733" s="153" t="s">
        <v>2061</v>
      </c>
      <c r="H1733" s="153" t="s">
        <v>558</v>
      </c>
      <c r="I1733" s="153">
        <v>10</v>
      </c>
      <c r="J1733" s="154">
        <v>45792</v>
      </c>
      <c r="K1733" s="153" t="s">
        <v>91</v>
      </c>
      <c r="L1733" s="153"/>
      <c r="M1733" s="153" t="s">
        <v>865</v>
      </c>
      <c r="N1733" s="153" t="s">
        <v>49</v>
      </c>
      <c r="O1733" s="153" t="s">
        <v>866</v>
      </c>
      <c r="P1733" s="153" t="s">
        <v>3237</v>
      </c>
      <c r="Q1733" s="153"/>
      <c r="R1733" s="153" t="s">
        <v>50</v>
      </c>
      <c r="S1733" s="153" t="s">
        <v>1717</v>
      </c>
      <c r="T1733" s="153" t="s">
        <v>3956</v>
      </c>
      <c r="U1733" s="144"/>
      <c r="V1733" s="144"/>
      <c r="W1733" s="144"/>
      <c r="X1733" s="97" t="str">
        <f t="shared" si="286"/>
        <v>EQUIP HOU - Equipment Houston Division</v>
      </c>
      <c r="Y1733" s="97" t="str">
        <f>IFERROR(VLOOKUP($D1733,PM!$A:$H,2,FALSE),"")</f>
        <v>Clint Mize</v>
      </c>
      <c r="Z1733" s="98">
        <f t="shared" si="287"/>
        <v>45792</v>
      </c>
      <c r="AA1733" s="98" t="str">
        <f t="shared" si="288"/>
        <v>Thursday</v>
      </c>
      <c r="AB1733" s="99" t="str">
        <f t="shared" si="289"/>
        <v>05/16/2025 7:21 AM</v>
      </c>
      <c r="AC1733" s="100">
        <f t="shared" si="290"/>
        <v>45793.60015046296</v>
      </c>
      <c r="AD1733" s="100" t="str">
        <f t="shared" si="291"/>
        <v>Approved On Time</v>
      </c>
      <c r="AE1733" s="101">
        <f t="shared" si="292"/>
        <v>10</v>
      </c>
      <c r="AF1733" s="124" t="str">
        <f t="shared" si="293"/>
        <v/>
      </c>
      <c r="AG1733" s="101" t="str">
        <f t="shared" si="294"/>
        <v>YARDMAIN - Yard Maintenance</v>
      </c>
      <c r="AH1733" s="101" t="str">
        <f t="shared" si="295"/>
        <v>440461 - Juan Garcia Arreguin</v>
      </c>
      <c r="AI1733" s="102" t="str">
        <f t="shared" si="296"/>
        <v>Alonzo Gonzalez's Crew</v>
      </c>
    </row>
    <row r="1734" spans="1:35" ht="15.75" x14ac:dyDescent="0.25">
      <c r="A1734" s="153">
        <v>604241</v>
      </c>
      <c r="B1734" s="153" t="s">
        <v>860</v>
      </c>
      <c r="C1734" s="153" t="s">
        <v>861</v>
      </c>
      <c r="D1734" s="153" t="s">
        <v>539</v>
      </c>
      <c r="E1734" s="153" t="s">
        <v>986</v>
      </c>
      <c r="F1734" s="153" t="s">
        <v>2060</v>
      </c>
      <c r="G1734" s="153" t="s">
        <v>2061</v>
      </c>
      <c r="H1734" s="153" t="s">
        <v>558</v>
      </c>
      <c r="I1734" s="153">
        <v>8</v>
      </c>
      <c r="J1734" s="154">
        <v>45791</v>
      </c>
      <c r="K1734" s="153" t="s">
        <v>91</v>
      </c>
      <c r="L1734" s="153"/>
      <c r="M1734" s="153" t="s">
        <v>865</v>
      </c>
      <c r="N1734" s="153" t="s">
        <v>49</v>
      </c>
      <c r="O1734" s="153" t="s">
        <v>866</v>
      </c>
      <c r="P1734" s="153" t="s">
        <v>2804</v>
      </c>
      <c r="Q1734" s="153"/>
      <c r="R1734" s="153" t="s">
        <v>50</v>
      </c>
      <c r="S1734" s="153" t="s">
        <v>1717</v>
      </c>
      <c r="T1734" s="153" t="s">
        <v>3957</v>
      </c>
      <c r="U1734" s="144"/>
      <c r="V1734" s="144"/>
      <c r="W1734" s="144"/>
      <c r="X1734" s="97" t="str">
        <f t="shared" si="286"/>
        <v>EQUIP HOU - Equipment Houston Division</v>
      </c>
      <c r="Y1734" s="97" t="str">
        <f>IFERROR(VLOOKUP($D1734,PM!$A:$H,2,FALSE),"")</f>
        <v>Clint Mize</v>
      </c>
      <c r="Z1734" s="98">
        <f t="shared" si="287"/>
        <v>45791</v>
      </c>
      <c r="AA1734" s="98" t="str">
        <f t="shared" si="288"/>
        <v>Wednesday</v>
      </c>
      <c r="AB1734" s="99" t="str">
        <f t="shared" si="289"/>
        <v>05/15/2025 7:26 AM</v>
      </c>
      <c r="AC1734" s="100">
        <f t="shared" si="290"/>
        <v>45793.60015046296</v>
      </c>
      <c r="AD1734" s="100" t="str">
        <f t="shared" si="291"/>
        <v>Approved On Time</v>
      </c>
      <c r="AE1734" s="101">
        <f t="shared" si="292"/>
        <v>8</v>
      </c>
      <c r="AF1734" s="124" t="str">
        <f t="shared" si="293"/>
        <v/>
      </c>
      <c r="AG1734" s="101" t="str">
        <f t="shared" si="294"/>
        <v>YARDMAIN - Yard Maintenance</v>
      </c>
      <c r="AH1734" s="101" t="str">
        <f t="shared" si="295"/>
        <v>440461 - Juan Garcia Arreguin</v>
      </c>
      <c r="AI1734" s="102" t="str">
        <f t="shared" si="296"/>
        <v>Alonzo Gonzalez's Crew</v>
      </c>
    </row>
    <row r="1735" spans="1:35" ht="15.75" x14ac:dyDescent="0.25">
      <c r="A1735" s="153">
        <v>603597</v>
      </c>
      <c r="B1735" s="153" t="s">
        <v>862</v>
      </c>
      <c r="C1735" s="153" t="s">
        <v>863</v>
      </c>
      <c r="D1735" s="153" t="s">
        <v>539</v>
      </c>
      <c r="E1735" s="153" t="s">
        <v>986</v>
      </c>
      <c r="F1735" s="153" t="s">
        <v>2060</v>
      </c>
      <c r="G1735" s="153" t="s">
        <v>2061</v>
      </c>
      <c r="H1735" s="153" t="s">
        <v>558</v>
      </c>
      <c r="I1735" s="153">
        <v>8</v>
      </c>
      <c r="J1735" s="154">
        <v>45790</v>
      </c>
      <c r="K1735" s="153" t="s">
        <v>91</v>
      </c>
      <c r="L1735" s="153"/>
      <c r="M1735" s="153" t="s">
        <v>865</v>
      </c>
      <c r="N1735" s="153" t="s">
        <v>49</v>
      </c>
      <c r="O1735" s="153" t="s">
        <v>866</v>
      </c>
      <c r="P1735" s="153" t="s">
        <v>1925</v>
      </c>
      <c r="Q1735" s="153"/>
      <c r="R1735" s="153" t="s">
        <v>50</v>
      </c>
      <c r="S1735" s="153" t="s">
        <v>1717</v>
      </c>
      <c r="T1735" s="153" t="s">
        <v>3958</v>
      </c>
      <c r="U1735" s="144"/>
      <c r="V1735" s="144"/>
      <c r="W1735" s="144"/>
      <c r="X1735" s="97" t="str">
        <f t="shared" ref="X1735:X1798" si="297">$D1735&amp;" - "&amp;$E1735</f>
        <v>EQUIP HOU - Equipment Houston Division</v>
      </c>
      <c r="Y1735" s="97" t="str">
        <f>IFERROR(VLOOKUP($D1735,PM!$A:$H,2,FALSE),"")</f>
        <v>Clint Mize</v>
      </c>
      <c r="Z1735" s="98">
        <f t="shared" ref="Z1735:Z1798" si="298">$J1735</f>
        <v>45790</v>
      </c>
      <c r="AA1735" s="98" t="str">
        <f t="shared" ref="AA1735:AA1798" si="299">TEXT($J1735,"dddd")</f>
        <v>Tuesday</v>
      </c>
      <c r="AB1735" s="99" t="str">
        <f t="shared" ref="AB1735:AB1798" si="300">TEXT(DATE(MID($P1735,7,4), LEFT($P1735,2), MID($P1735,4,2)) + TIME(LEFT(MID($P1735,13,5),2), RIGHT(MID($P1735,13,5),2), 0), "MM/DD/YYYY h:mm AM/PM")</f>
        <v>05/13/2025 8:09 PM</v>
      </c>
      <c r="AC1735" s="100">
        <f t="shared" ref="AC1735:AC1798" si="301">IFERROR(DATE(LEFT($T1735,4), MID($T1735,6,2), MID($T1735,9,2)) + TIME(MID($T1735,12,2), MID($T1735,15,2), MID($T1735,18,2)),"")</f>
        <v>45793.600092592591</v>
      </c>
      <c r="AD1735" s="100" t="str">
        <f t="shared" ref="AD1735:AD1798" si="302">IF(OR($AB1735="1/1/01 12:00 AM", $AB1735=""), "Not Approved", IF(VALUE($AB1735) &lt;= (VALUE($AC1735) + 1 + TIME(9, 0, 0)), "Approved On Time", "Not Approved On Time"))</f>
        <v>Approved On Time</v>
      </c>
      <c r="AE1735" s="101">
        <f t="shared" ref="AE1735:AE1798" si="303">$I1735</f>
        <v>8</v>
      </c>
      <c r="AF1735" s="124" t="str">
        <f t="shared" ref="AF1735:AF1798" si="304">IF(SUMIF($X$6:$X$2297, "*", $AI$6:$AI$2297) &gt; 0, SUMIFS($AI$6:$AI$2297, $X$6:$X$2297, "Approved On Time") / SUMIF($X$6:$X$2297, "*", $AI$6:$AI$2297), "")</f>
        <v/>
      </c>
      <c r="AG1735" s="101" t="str">
        <f t="shared" ref="AG1735:AG1798" si="305">$F1735&amp;" - "&amp;G1735</f>
        <v>YARDMAIN - Yard Maintenance</v>
      </c>
      <c r="AH1735" s="101" t="str">
        <f t="shared" ref="AH1735:AH1798" si="306">$B1735&amp;" - "&amp;$C1735</f>
        <v>440449 - Jose M. Gonzalez Rios</v>
      </c>
      <c r="AI1735" s="102" t="str">
        <f t="shared" ref="AI1735:AI1798" si="307">IF($M1735="","",$M1735)</f>
        <v>Alonzo Gonzalez's Crew</v>
      </c>
    </row>
    <row r="1736" spans="1:35" ht="15.75" x14ac:dyDescent="0.25">
      <c r="A1736" s="153">
        <v>604236</v>
      </c>
      <c r="B1736" s="153" t="s">
        <v>862</v>
      </c>
      <c r="C1736" s="153" t="s">
        <v>863</v>
      </c>
      <c r="D1736" s="153" t="s">
        <v>539</v>
      </c>
      <c r="E1736" s="153" t="s">
        <v>986</v>
      </c>
      <c r="F1736" s="153" t="s">
        <v>2060</v>
      </c>
      <c r="G1736" s="153" t="s">
        <v>2061</v>
      </c>
      <c r="H1736" s="153" t="s">
        <v>558</v>
      </c>
      <c r="I1736" s="153">
        <v>8</v>
      </c>
      <c r="J1736" s="154">
        <v>45791</v>
      </c>
      <c r="K1736" s="153" t="s">
        <v>91</v>
      </c>
      <c r="L1736" s="153"/>
      <c r="M1736" s="153" t="s">
        <v>865</v>
      </c>
      <c r="N1736" s="153" t="s">
        <v>49</v>
      </c>
      <c r="O1736" s="153" t="s">
        <v>866</v>
      </c>
      <c r="P1736" s="153" t="s">
        <v>2804</v>
      </c>
      <c r="Q1736" s="153"/>
      <c r="R1736" s="153" t="s">
        <v>50</v>
      </c>
      <c r="S1736" s="153" t="s">
        <v>1717</v>
      </c>
      <c r="T1736" s="153" t="s">
        <v>3959</v>
      </c>
      <c r="U1736" s="144"/>
      <c r="V1736" s="144"/>
      <c r="W1736" s="144"/>
      <c r="X1736" s="97" t="str">
        <f t="shared" si="297"/>
        <v>EQUIP HOU - Equipment Houston Division</v>
      </c>
      <c r="Y1736" s="97" t="str">
        <f>IFERROR(VLOOKUP($D1736,PM!$A:$H,2,FALSE),"")</f>
        <v>Clint Mize</v>
      </c>
      <c r="Z1736" s="98">
        <f t="shared" si="298"/>
        <v>45791</v>
      </c>
      <c r="AA1736" s="98" t="str">
        <f t="shared" si="299"/>
        <v>Wednesday</v>
      </c>
      <c r="AB1736" s="99" t="str">
        <f t="shared" si="300"/>
        <v>05/15/2025 7:26 AM</v>
      </c>
      <c r="AC1736" s="100">
        <f t="shared" si="301"/>
        <v>45793.600092592591</v>
      </c>
      <c r="AD1736" s="100" t="str">
        <f t="shared" si="302"/>
        <v>Approved On Time</v>
      </c>
      <c r="AE1736" s="101">
        <f t="shared" si="303"/>
        <v>8</v>
      </c>
      <c r="AF1736" s="124" t="str">
        <f t="shared" si="304"/>
        <v/>
      </c>
      <c r="AG1736" s="101" t="str">
        <f t="shared" si="305"/>
        <v>YARDMAIN - Yard Maintenance</v>
      </c>
      <c r="AH1736" s="101" t="str">
        <f t="shared" si="306"/>
        <v>440449 - Jose M. Gonzalez Rios</v>
      </c>
      <c r="AI1736" s="102" t="str">
        <f t="shared" si="307"/>
        <v>Alonzo Gonzalez's Crew</v>
      </c>
    </row>
    <row r="1737" spans="1:35" ht="15.75" x14ac:dyDescent="0.25">
      <c r="A1737" s="153">
        <v>604712</v>
      </c>
      <c r="B1737" s="153" t="s">
        <v>862</v>
      </c>
      <c r="C1737" s="153" t="s">
        <v>863</v>
      </c>
      <c r="D1737" s="153" t="s">
        <v>539</v>
      </c>
      <c r="E1737" s="153" t="s">
        <v>986</v>
      </c>
      <c r="F1737" s="153" t="s">
        <v>2060</v>
      </c>
      <c r="G1737" s="153" t="s">
        <v>2061</v>
      </c>
      <c r="H1737" s="153" t="s">
        <v>558</v>
      </c>
      <c r="I1737" s="153">
        <v>10</v>
      </c>
      <c r="J1737" s="154">
        <v>45792</v>
      </c>
      <c r="K1737" s="153" t="s">
        <v>91</v>
      </c>
      <c r="L1737" s="153"/>
      <c r="M1737" s="153" t="s">
        <v>865</v>
      </c>
      <c r="N1737" s="153" t="s">
        <v>49</v>
      </c>
      <c r="O1737" s="153" t="s">
        <v>866</v>
      </c>
      <c r="P1737" s="153" t="s">
        <v>3237</v>
      </c>
      <c r="Q1737" s="153"/>
      <c r="R1737" s="153" t="s">
        <v>50</v>
      </c>
      <c r="S1737" s="153" t="s">
        <v>1717</v>
      </c>
      <c r="T1737" s="153" t="s">
        <v>3960</v>
      </c>
      <c r="U1737" s="144"/>
      <c r="V1737" s="144"/>
      <c r="W1737" s="144"/>
      <c r="X1737" s="97" t="str">
        <f t="shared" si="297"/>
        <v>EQUIP HOU - Equipment Houston Division</v>
      </c>
      <c r="Y1737" s="97" t="str">
        <f>IFERROR(VLOOKUP($D1737,PM!$A:$H,2,FALSE),"")</f>
        <v>Clint Mize</v>
      </c>
      <c r="Z1737" s="98">
        <f t="shared" si="298"/>
        <v>45792</v>
      </c>
      <c r="AA1737" s="98" t="str">
        <f t="shared" si="299"/>
        <v>Thursday</v>
      </c>
      <c r="AB1737" s="99" t="str">
        <f t="shared" si="300"/>
        <v>05/16/2025 7:21 AM</v>
      </c>
      <c r="AC1737" s="100">
        <f t="shared" si="301"/>
        <v>45793.600092592591</v>
      </c>
      <c r="AD1737" s="100" t="str">
        <f t="shared" si="302"/>
        <v>Approved On Time</v>
      </c>
      <c r="AE1737" s="101">
        <f t="shared" si="303"/>
        <v>10</v>
      </c>
      <c r="AF1737" s="124" t="str">
        <f t="shared" si="304"/>
        <v/>
      </c>
      <c r="AG1737" s="101" t="str">
        <f t="shared" si="305"/>
        <v>YARDMAIN - Yard Maintenance</v>
      </c>
      <c r="AH1737" s="101" t="str">
        <f t="shared" si="306"/>
        <v>440449 - Jose M. Gonzalez Rios</v>
      </c>
      <c r="AI1737" s="102" t="str">
        <f t="shared" si="307"/>
        <v>Alonzo Gonzalez's Crew</v>
      </c>
    </row>
    <row r="1738" spans="1:35" ht="15.75" x14ac:dyDescent="0.25">
      <c r="A1738" s="153">
        <v>603600</v>
      </c>
      <c r="B1738" s="153" t="s">
        <v>868</v>
      </c>
      <c r="C1738" s="153" t="s">
        <v>869</v>
      </c>
      <c r="D1738" s="153" t="s">
        <v>539</v>
      </c>
      <c r="E1738" s="153" t="s">
        <v>986</v>
      </c>
      <c r="F1738" s="153" t="s">
        <v>2060</v>
      </c>
      <c r="G1738" s="153" t="s">
        <v>2061</v>
      </c>
      <c r="H1738" s="153" t="s">
        <v>558</v>
      </c>
      <c r="I1738" s="153">
        <v>8</v>
      </c>
      <c r="J1738" s="154">
        <v>45790</v>
      </c>
      <c r="K1738" s="153" t="s">
        <v>91</v>
      </c>
      <c r="L1738" s="153"/>
      <c r="M1738" s="153" t="s">
        <v>865</v>
      </c>
      <c r="N1738" s="153" t="s">
        <v>49</v>
      </c>
      <c r="O1738" s="153" t="s">
        <v>866</v>
      </c>
      <c r="P1738" s="153" t="s">
        <v>1925</v>
      </c>
      <c r="Q1738" s="153"/>
      <c r="R1738" s="153" t="s">
        <v>50</v>
      </c>
      <c r="S1738" s="153" t="s">
        <v>1717</v>
      </c>
      <c r="T1738" s="153" t="s">
        <v>3961</v>
      </c>
      <c r="U1738" s="144"/>
      <c r="V1738" s="144"/>
      <c r="W1738" s="144"/>
      <c r="X1738" s="97" t="str">
        <f t="shared" si="297"/>
        <v>EQUIP HOU - Equipment Houston Division</v>
      </c>
      <c r="Y1738" s="97" t="str">
        <f>IFERROR(VLOOKUP($D1738,PM!$A:$H,2,FALSE),"")</f>
        <v>Clint Mize</v>
      </c>
      <c r="Z1738" s="98">
        <f t="shared" si="298"/>
        <v>45790</v>
      </c>
      <c r="AA1738" s="98" t="str">
        <f t="shared" si="299"/>
        <v>Tuesday</v>
      </c>
      <c r="AB1738" s="99" t="str">
        <f t="shared" si="300"/>
        <v>05/13/2025 8:09 PM</v>
      </c>
      <c r="AC1738" s="100">
        <f t="shared" si="301"/>
        <v>45793.600185185183</v>
      </c>
      <c r="AD1738" s="100" t="str">
        <f t="shared" si="302"/>
        <v>Approved On Time</v>
      </c>
      <c r="AE1738" s="101">
        <f t="shared" si="303"/>
        <v>8</v>
      </c>
      <c r="AF1738" s="124" t="str">
        <f t="shared" si="304"/>
        <v/>
      </c>
      <c r="AG1738" s="101" t="str">
        <f t="shared" si="305"/>
        <v>YARDMAIN - Yard Maintenance</v>
      </c>
      <c r="AH1738" s="101" t="str">
        <f t="shared" si="306"/>
        <v>440458 - Ricardo L. Navarro</v>
      </c>
      <c r="AI1738" s="102" t="str">
        <f t="shared" si="307"/>
        <v>Alonzo Gonzalez's Crew</v>
      </c>
    </row>
    <row r="1739" spans="1:35" ht="15.75" x14ac:dyDescent="0.25">
      <c r="A1739" s="153">
        <v>604715</v>
      </c>
      <c r="B1739" s="153" t="s">
        <v>868</v>
      </c>
      <c r="C1739" s="153" t="s">
        <v>869</v>
      </c>
      <c r="D1739" s="153" t="s">
        <v>539</v>
      </c>
      <c r="E1739" s="153" t="s">
        <v>986</v>
      </c>
      <c r="F1739" s="153" t="s">
        <v>2060</v>
      </c>
      <c r="G1739" s="153" t="s">
        <v>2061</v>
      </c>
      <c r="H1739" s="153" t="s">
        <v>558</v>
      </c>
      <c r="I1739" s="153">
        <v>10</v>
      </c>
      <c r="J1739" s="154">
        <v>45792</v>
      </c>
      <c r="K1739" s="153" t="s">
        <v>91</v>
      </c>
      <c r="L1739" s="153"/>
      <c r="M1739" s="153" t="s">
        <v>865</v>
      </c>
      <c r="N1739" s="153" t="s">
        <v>49</v>
      </c>
      <c r="O1739" s="153" t="s">
        <v>866</v>
      </c>
      <c r="P1739" s="153" t="s">
        <v>3237</v>
      </c>
      <c r="Q1739" s="153"/>
      <c r="R1739" s="153" t="s">
        <v>50</v>
      </c>
      <c r="S1739" s="153" t="s">
        <v>1717</v>
      </c>
      <c r="T1739" s="153" t="s">
        <v>3962</v>
      </c>
      <c r="U1739" s="144"/>
      <c r="V1739" s="144"/>
      <c r="W1739" s="144"/>
      <c r="X1739" s="97" t="str">
        <f t="shared" si="297"/>
        <v>EQUIP HOU - Equipment Houston Division</v>
      </c>
      <c r="Y1739" s="97" t="str">
        <f>IFERROR(VLOOKUP($D1739,PM!$A:$H,2,FALSE),"")</f>
        <v>Clint Mize</v>
      </c>
      <c r="Z1739" s="98">
        <f t="shared" si="298"/>
        <v>45792</v>
      </c>
      <c r="AA1739" s="98" t="str">
        <f t="shared" si="299"/>
        <v>Thursday</v>
      </c>
      <c r="AB1739" s="99" t="str">
        <f t="shared" si="300"/>
        <v>05/16/2025 7:21 AM</v>
      </c>
      <c r="AC1739" s="100">
        <f t="shared" si="301"/>
        <v>45793.600185185183</v>
      </c>
      <c r="AD1739" s="100" t="str">
        <f t="shared" si="302"/>
        <v>Approved On Time</v>
      </c>
      <c r="AE1739" s="101">
        <f t="shared" si="303"/>
        <v>10</v>
      </c>
      <c r="AF1739" s="124" t="str">
        <f t="shared" si="304"/>
        <v/>
      </c>
      <c r="AG1739" s="101" t="str">
        <f t="shared" si="305"/>
        <v>YARDMAIN - Yard Maintenance</v>
      </c>
      <c r="AH1739" s="101" t="str">
        <f t="shared" si="306"/>
        <v>440458 - Ricardo L. Navarro</v>
      </c>
      <c r="AI1739" s="102" t="str">
        <f t="shared" si="307"/>
        <v>Alonzo Gonzalez's Crew</v>
      </c>
    </row>
    <row r="1740" spans="1:35" ht="15.75" x14ac:dyDescent="0.25">
      <c r="A1740" s="153">
        <v>604239</v>
      </c>
      <c r="B1740" s="153" t="s">
        <v>868</v>
      </c>
      <c r="C1740" s="153" t="s">
        <v>869</v>
      </c>
      <c r="D1740" s="153" t="s">
        <v>539</v>
      </c>
      <c r="E1740" s="153" t="s">
        <v>986</v>
      </c>
      <c r="F1740" s="153" t="s">
        <v>2060</v>
      </c>
      <c r="G1740" s="153" t="s">
        <v>2061</v>
      </c>
      <c r="H1740" s="153" t="s">
        <v>558</v>
      </c>
      <c r="I1740" s="153">
        <v>8</v>
      </c>
      <c r="J1740" s="154">
        <v>45791</v>
      </c>
      <c r="K1740" s="153" t="s">
        <v>91</v>
      </c>
      <c r="L1740" s="153"/>
      <c r="M1740" s="153" t="s">
        <v>865</v>
      </c>
      <c r="N1740" s="153" t="s">
        <v>49</v>
      </c>
      <c r="O1740" s="153" t="s">
        <v>866</v>
      </c>
      <c r="P1740" s="153" t="s">
        <v>2804</v>
      </c>
      <c r="Q1740" s="153"/>
      <c r="R1740" s="153" t="s">
        <v>50</v>
      </c>
      <c r="S1740" s="153" t="s">
        <v>1717</v>
      </c>
      <c r="T1740" s="153" t="s">
        <v>3963</v>
      </c>
      <c r="U1740" s="144"/>
      <c r="V1740" s="144"/>
      <c r="W1740" s="144"/>
      <c r="X1740" s="97" t="str">
        <f t="shared" si="297"/>
        <v>EQUIP HOU - Equipment Houston Division</v>
      </c>
      <c r="Y1740" s="97" t="str">
        <f>IFERROR(VLOOKUP($D1740,PM!$A:$H,2,FALSE),"")</f>
        <v>Clint Mize</v>
      </c>
      <c r="Z1740" s="98">
        <f t="shared" si="298"/>
        <v>45791</v>
      </c>
      <c r="AA1740" s="98" t="str">
        <f t="shared" si="299"/>
        <v>Wednesday</v>
      </c>
      <c r="AB1740" s="99" t="str">
        <f t="shared" si="300"/>
        <v>05/15/2025 7:26 AM</v>
      </c>
      <c r="AC1740" s="100">
        <f t="shared" si="301"/>
        <v>45793.600185185183</v>
      </c>
      <c r="AD1740" s="100" t="str">
        <f t="shared" si="302"/>
        <v>Approved On Time</v>
      </c>
      <c r="AE1740" s="101">
        <f t="shared" si="303"/>
        <v>8</v>
      </c>
      <c r="AF1740" s="124" t="str">
        <f t="shared" si="304"/>
        <v/>
      </c>
      <c r="AG1740" s="101" t="str">
        <f t="shared" si="305"/>
        <v>YARDMAIN - Yard Maintenance</v>
      </c>
      <c r="AH1740" s="101" t="str">
        <f t="shared" si="306"/>
        <v>440458 - Ricardo L. Navarro</v>
      </c>
      <c r="AI1740" s="102" t="str">
        <f t="shared" si="307"/>
        <v>Alonzo Gonzalez's Crew</v>
      </c>
    </row>
    <row r="1741" spans="1:35" ht="15.75" x14ac:dyDescent="0.25">
      <c r="A1741" s="153">
        <v>604240</v>
      </c>
      <c r="B1741" s="153" t="s">
        <v>867</v>
      </c>
      <c r="C1741" s="153" t="s">
        <v>866</v>
      </c>
      <c r="D1741" s="153" t="s">
        <v>539</v>
      </c>
      <c r="E1741" s="153" t="s">
        <v>986</v>
      </c>
      <c r="F1741" s="153" t="s">
        <v>2060</v>
      </c>
      <c r="G1741" s="153" t="s">
        <v>2061</v>
      </c>
      <c r="H1741" s="153" t="s">
        <v>558</v>
      </c>
      <c r="I1741" s="153">
        <v>8</v>
      </c>
      <c r="J1741" s="154">
        <v>45791</v>
      </c>
      <c r="K1741" s="153" t="s">
        <v>91</v>
      </c>
      <c r="L1741" s="153"/>
      <c r="M1741" s="153" t="s">
        <v>865</v>
      </c>
      <c r="N1741" s="153" t="s">
        <v>49</v>
      </c>
      <c r="O1741" s="153" t="s">
        <v>866</v>
      </c>
      <c r="P1741" s="153" t="s">
        <v>2804</v>
      </c>
      <c r="Q1741" s="153"/>
      <c r="R1741" s="153" t="s">
        <v>50</v>
      </c>
      <c r="S1741" s="153" t="s">
        <v>1717</v>
      </c>
      <c r="T1741" s="153" t="s">
        <v>3964</v>
      </c>
      <c r="U1741" s="144"/>
      <c r="V1741" s="144"/>
      <c r="W1741" s="144"/>
      <c r="X1741" s="97" t="str">
        <f t="shared" si="297"/>
        <v>EQUIP HOU - Equipment Houston Division</v>
      </c>
      <c r="Y1741" s="97" t="str">
        <f>IFERROR(VLOOKUP($D1741,PM!$A:$H,2,FALSE),"")</f>
        <v>Clint Mize</v>
      </c>
      <c r="Z1741" s="98">
        <f t="shared" si="298"/>
        <v>45791</v>
      </c>
      <c r="AA1741" s="98" t="str">
        <f t="shared" si="299"/>
        <v>Wednesday</v>
      </c>
      <c r="AB1741" s="99" t="str">
        <f t="shared" si="300"/>
        <v>05/15/2025 7:26 AM</v>
      </c>
      <c r="AC1741" s="100">
        <f t="shared" si="301"/>
        <v>45793.599918981483</v>
      </c>
      <c r="AD1741" s="100" t="str">
        <f t="shared" si="302"/>
        <v>Approved On Time</v>
      </c>
      <c r="AE1741" s="101">
        <f t="shared" si="303"/>
        <v>8</v>
      </c>
      <c r="AF1741" s="124" t="str">
        <f t="shared" si="304"/>
        <v/>
      </c>
      <c r="AG1741" s="101" t="str">
        <f t="shared" si="305"/>
        <v>YARDMAIN - Yard Maintenance</v>
      </c>
      <c r="AH1741" s="101" t="str">
        <f t="shared" si="306"/>
        <v>440072 - Alonzo Gonzalez</v>
      </c>
      <c r="AI1741" s="102" t="str">
        <f t="shared" si="307"/>
        <v>Alonzo Gonzalez's Crew</v>
      </c>
    </row>
    <row r="1742" spans="1:35" ht="15.75" x14ac:dyDescent="0.25">
      <c r="A1742" s="153">
        <v>604716</v>
      </c>
      <c r="B1742" s="153" t="s">
        <v>867</v>
      </c>
      <c r="C1742" s="153" t="s">
        <v>866</v>
      </c>
      <c r="D1742" s="153" t="s">
        <v>539</v>
      </c>
      <c r="E1742" s="153" t="s">
        <v>986</v>
      </c>
      <c r="F1742" s="153" t="s">
        <v>2060</v>
      </c>
      <c r="G1742" s="153" t="s">
        <v>2061</v>
      </c>
      <c r="H1742" s="153" t="s">
        <v>558</v>
      </c>
      <c r="I1742" s="153">
        <v>8</v>
      </c>
      <c r="J1742" s="154">
        <v>45792</v>
      </c>
      <c r="K1742" s="153" t="s">
        <v>91</v>
      </c>
      <c r="L1742" s="153"/>
      <c r="M1742" s="153" t="s">
        <v>865</v>
      </c>
      <c r="N1742" s="153" t="s">
        <v>49</v>
      </c>
      <c r="O1742" s="153" t="s">
        <v>866</v>
      </c>
      <c r="P1742" s="153" t="s">
        <v>3237</v>
      </c>
      <c r="Q1742" s="153"/>
      <c r="R1742" s="153" t="s">
        <v>50</v>
      </c>
      <c r="S1742" s="153" t="s">
        <v>1717</v>
      </c>
      <c r="T1742" s="153" t="s">
        <v>3965</v>
      </c>
      <c r="U1742" s="144"/>
      <c r="V1742" s="144"/>
      <c r="W1742" s="144"/>
      <c r="X1742" s="97" t="str">
        <f t="shared" si="297"/>
        <v>EQUIP HOU - Equipment Houston Division</v>
      </c>
      <c r="Y1742" s="97" t="str">
        <f>IFERROR(VLOOKUP($D1742,PM!$A:$H,2,FALSE),"")</f>
        <v>Clint Mize</v>
      </c>
      <c r="Z1742" s="98">
        <f t="shared" si="298"/>
        <v>45792</v>
      </c>
      <c r="AA1742" s="98" t="str">
        <f t="shared" si="299"/>
        <v>Thursday</v>
      </c>
      <c r="AB1742" s="99" t="str">
        <f t="shared" si="300"/>
        <v>05/16/2025 7:21 AM</v>
      </c>
      <c r="AC1742" s="100">
        <f t="shared" si="301"/>
        <v>45793.599918981483</v>
      </c>
      <c r="AD1742" s="100" t="str">
        <f t="shared" si="302"/>
        <v>Approved On Time</v>
      </c>
      <c r="AE1742" s="101">
        <f t="shared" si="303"/>
        <v>8</v>
      </c>
      <c r="AF1742" s="124" t="str">
        <f t="shared" si="304"/>
        <v/>
      </c>
      <c r="AG1742" s="101" t="str">
        <f t="shared" si="305"/>
        <v>YARDMAIN - Yard Maintenance</v>
      </c>
      <c r="AH1742" s="101" t="str">
        <f t="shared" si="306"/>
        <v>440072 - Alonzo Gonzalez</v>
      </c>
      <c r="AI1742" s="102" t="str">
        <f t="shared" si="307"/>
        <v>Alonzo Gonzalez's Crew</v>
      </c>
    </row>
    <row r="1743" spans="1:35" ht="15.75" x14ac:dyDescent="0.25">
      <c r="A1743" s="153">
        <v>603601</v>
      </c>
      <c r="B1743" s="153" t="s">
        <v>867</v>
      </c>
      <c r="C1743" s="153" t="s">
        <v>866</v>
      </c>
      <c r="D1743" s="153" t="s">
        <v>539</v>
      </c>
      <c r="E1743" s="153" t="s">
        <v>986</v>
      </c>
      <c r="F1743" s="153" t="s">
        <v>2060</v>
      </c>
      <c r="G1743" s="153" t="s">
        <v>2061</v>
      </c>
      <c r="H1743" s="153" t="s">
        <v>558</v>
      </c>
      <c r="I1743" s="153">
        <v>8</v>
      </c>
      <c r="J1743" s="154">
        <v>45790</v>
      </c>
      <c r="K1743" s="153" t="s">
        <v>91</v>
      </c>
      <c r="L1743" s="153"/>
      <c r="M1743" s="153" t="s">
        <v>865</v>
      </c>
      <c r="N1743" s="153" t="s">
        <v>49</v>
      </c>
      <c r="O1743" s="153" t="s">
        <v>866</v>
      </c>
      <c r="P1743" s="153" t="s">
        <v>1925</v>
      </c>
      <c r="Q1743" s="153"/>
      <c r="R1743" s="153" t="s">
        <v>50</v>
      </c>
      <c r="S1743" s="153" t="s">
        <v>1717</v>
      </c>
      <c r="T1743" s="153" t="s">
        <v>3966</v>
      </c>
      <c r="U1743" s="144"/>
      <c r="V1743" s="144"/>
      <c r="W1743" s="144"/>
      <c r="X1743" s="97" t="str">
        <f t="shared" si="297"/>
        <v>EQUIP HOU - Equipment Houston Division</v>
      </c>
      <c r="Y1743" s="97" t="str">
        <f>IFERROR(VLOOKUP($D1743,PM!$A:$H,2,FALSE),"")</f>
        <v>Clint Mize</v>
      </c>
      <c r="Z1743" s="98">
        <f t="shared" si="298"/>
        <v>45790</v>
      </c>
      <c r="AA1743" s="98" t="str">
        <f t="shared" si="299"/>
        <v>Tuesday</v>
      </c>
      <c r="AB1743" s="99" t="str">
        <f t="shared" si="300"/>
        <v>05/13/2025 8:09 PM</v>
      </c>
      <c r="AC1743" s="100">
        <f t="shared" si="301"/>
        <v>45793.599918981483</v>
      </c>
      <c r="AD1743" s="100" t="str">
        <f t="shared" si="302"/>
        <v>Approved On Time</v>
      </c>
      <c r="AE1743" s="101">
        <f t="shared" si="303"/>
        <v>8</v>
      </c>
      <c r="AF1743" s="124" t="str">
        <f t="shared" si="304"/>
        <v/>
      </c>
      <c r="AG1743" s="101" t="str">
        <f t="shared" si="305"/>
        <v>YARDMAIN - Yard Maintenance</v>
      </c>
      <c r="AH1743" s="101" t="str">
        <f t="shared" si="306"/>
        <v>440072 - Alonzo Gonzalez</v>
      </c>
      <c r="AI1743" s="102" t="str">
        <f t="shared" si="307"/>
        <v>Alonzo Gonzalez's Crew</v>
      </c>
    </row>
    <row r="1744" spans="1:35" ht="15.75" x14ac:dyDescent="0.25">
      <c r="A1744" s="153">
        <v>604713</v>
      </c>
      <c r="B1744" s="153" t="s">
        <v>870</v>
      </c>
      <c r="C1744" s="153" t="s">
        <v>871</v>
      </c>
      <c r="D1744" s="153" t="s">
        <v>539</v>
      </c>
      <c r="E1744" s="153" t="s">
        <v>986</v>
      </c>
      <c r="F1744" s="153" t="s">
        <v>2060</v>
      </c>
      <c r="G1744" s="153" t="s">
        <v>2061</v>
      </c>
      <c r="H1744" s="153" t="s">
        <v>558</v>
      </c>
      <c r="I1744" s="153">
        <v>10</v>
      </c>
      <c r="J1744" s="154">
        <v>45792</v>
      </c>
      <c r="K1744" s="153" t="s">
        <v>91</v>
      </c>
      <c r="L1744" s="153"/>
      <c r="M1744" s="153" t="s">
        <v>865</v>
      </c>
      <c r="N1744" s="153" t="s">
        <v>49</v>
      </c>
      <c r="O1744" s="153" t="s">
        <v>866</v>
      </c>
      <c r="P1744" s="153" t="s">
        <v>3237</v>
      </c>
      <c r="Q1744" s="153"/>
      <c r="R1744" s="153" t="s">
        <v>50</v>
      </c>
      <c r="S1744" s="153" t="s">
        <v>1717</v>
      </c>
      <c r="T1744" s="153" t="s">
        <v>3967</v>
      </c>
      <c r="U1744" s="144"/>
      <c r="V1744" s="144"/>
      <c r="W1744" s="144"/>
      <c r="X1744" s="97" t="str">
        <f t="shared" si="297"/>
        <v>EQUIP HOU - Equipment Houston Division</v>
      </c>
      <c r="Y1744" s="97" t="str">
        <f>IFERROR(VLOOKUP($D1744,PM!$A:$H,2,FALSE),"")</f>
        <v>Clint Mize</v>
      </c>
      <c r="Z1744" s="98">
        <f t="shared" si="298"/>
        <v>45792</v>
      </c>
      <c r="AA1744" s="98" t="str">
        <f t="shared" si="299"/>
        <v>Thursday</v>
      </c>
      <c r="AB1744" s="99" t="str">
        <f t="shared" si="300"/>
        <v>05/16/2025 7:21 AM</v>
      </c>
      <c r="AC1744" s="100">
        <f t="shared" si="301"/>
        <v>45793.59988425926</v>
      </c>
      <c r="AD1744" s="100" t="str">
        <f t="shared" si="302"/>
        <v>Approved On Time</v>
      </c>
      <c r="AE1744" s="101">
        <f t="shared" si="303"/>
        <v>10</v>
      </c>
      <c r="AF1744" s="124" t="str">
        <f t="shared" si="304"/>
        <v/>
      </c>
      <c r="AG1744" s="101" t="str">
        <f t="shared" si="305"/>
        <v>YARDMAIN - Yard Maintenance</v>
      </c>
      <c r="AH1744" s="101" t="str">
        <f t="shared" si="306"/>
        <v>440411 - Alfredo Enriquez Ramirez</v>
      </c>
      <c r="AI1744" s="102" t="str">
        <f t="shared" si="307"/>
        <v>Alonzo Gonzalez's Crew</v>
      </c>
    </row>
    <row r="1745" spans="1:35" ht="15.75" x14ac:dyDescent="0.25">
      <c r="A1745" s="153">
        <v>604237</v>
      </c>
      <c r="B1745" s="153" t="s">
        <v>870</v>
      </c>
      <c r="C1745" s="153" t="s">
        <v>871</v>
      </c>
      <c r="D1745" s="153" t="s">
        <v>539</v>
      </c>
      <c r="E1745" s="153" t="s">
        <v>986</v>
      </c>
      <c r="F1745" s="153" t="s">
        <v>2060</v>
      </c>
      <c r="G1745" s="153" t="s">
        <v>2061</v>
      </c>
      <c r="H1745" s="153" t="s">
        <v>558</v>
      </c>
      <c r="I1745" s="153">
        <v>8</v>
      </c>
      <c r="J1745" s="154">
        <v>45791</v>
      </c>
      <c r="K1745" s="153" t="s">
        <v>91</v>
      </c>
      <c r="L1745" s="153"/>
      <c r="M1745" s="153" t="s">
        <v>865</v>
      </c>
      <c r="N1745" s="153" t="s">
        <v>49</v>
      </c>
      <c r="O1745" s="153" t="s">
        <v>866</v>
      </c>
      <c r="P1745" s="153" t="s">
        <v>2804</v>
      </c>
      <c r="Q1745" s="153"/>
      <c r="R1745" s="153" t="s">
        <v>50</v>
      </c>
      <c r="S1745" s="153" t="s">
        <v>1717</v>
      </c>
      <c r="T1745" s="153" t="s">
        <v>3968</v>
      </c>
      <c r="U1745" s="144"/>
      <c r="V1745" s="144"/>
      <c r="W1745" s="144"/>
      <c r="X1745" s="97" t="str">
        <f t="shared" si="297"/>
        <v>EQUIP HOU - Equipment Houston Division</v>
      </c>
      <c r="Y1745" s="97" t="str">
        <f>IFERROR(VLOOKUP($D1745,PM!$A:$H,2,FALSE),"")</f>
        <v>Clint Mize</v>
      </c>
      <c r="Z1745" s="98">
        <f t="shared" si="298"/>
        <v>45791</v>
      </c>
      <c r="AA1745" s="98" t="str">
        <f t="shared" si="299"/>
        <v>Wednesday</v>
      </c>
      <c r="AB1745" s="99" t="str">
        <f t="shared" si="300"/>
        <v>05/15/2025 7:26 AM</v>
      </c>
      <c r="AC1745" s="100">
        <f t="shared" si="301"/>
        <v>45793.59988425926</v>
      </c>
      <c r="AD1745" s="100" t="str">
        <f t="shared" si="302"/>
        <v>Approved On Time</v>
      </c>
      <c r="AE1745" s="101">
        <f t="shared" si="303"/>
        <v>8</v>
      </c>
      <c r="AF1745" s="124" t="str">
        <f t="shared" si="304"/>
        <v/>
      </c>
      <c r="AG1745" s="101" t="str">
        <f t="shared" si="305"/>
        <v>YARDMAIN - Yard Maintenance</v>
      </c>
      <c r="AH1745" s="101" t="str">
        <f t="shared" si="306"/>
        <v>440411 - Alfredo Enriquez Ramirez</v>
      </c>
      <c r="AI1745" s="102" t="str">
        <f t="shared" si="307"/>
        <v>Alonzo Gonzalez's Crew</v>
      </c>
    </row>
    <row r="1746" spans="1:35" ht="15.75" x14ac:dyDescent="0.25">
      <c r="A1746" s="153">
        <v>603598</v>
      </c>
      <c r="B1746" s="153" t="s">
        <v>870</v>
      </c>
      <c r="C1746" s="153" t="s">
        <v>871</v>
      </c>
      <c r="D1746" s="153" t="s">
        <v>539</v>
      </c>
      <c r="E1746" s="153" t="s">
        <v>986</v>
      </c>
      <c r="F1746" s="153" t="s">
        <v>2060</v>
      </c>
      <c r="G1746" s="153" t="s">
        <v>2061</v>
      </c>
      <c r="H1746" s="153" t="s">
        <v>558</v>
      </c>
      <c r="I1746" s="153">
        <v>8</v>
      </c>
      <c r="J1746" s="154">
        <v>45790</v>
      </c>
      <c r="K1746" s="153" t="s">
        <v>91</v>
      </c>
      <c r="L1746" s="153"/>
      <c r="M1746" s="153" t="s">
        <v>865</v>
      </c>
      <c r="N1746" s="153" t="s">
        <v>49</v>
      </c>
      <c r="O1746" s="153" t="s">
        <v>866</v>
      </c>
      <c r="P1746" s="153" t="s">
        <v>1925</v>
      </c>
      <c r="Q1746" s="153"/>
      <c r="R1746" s="153" t="s">
        <v>50</v>
      </c>
      <c r="S1746" s="153" t="s">
        <v>1717</v>
      </c>
      <c r="T1746" s="153" t="s">
        <v>3969</v>
      </c>
      <c r="U1746" s="144"/>
      <c r="V1746" s="144"/>
      <c r="W1746" s="144"/>
      <c r="X1746" s="97" t="str">
        <f t="shared" si="297"/>
        <v>EQUIP HOU - Equipment Houston Division</v>
      </c>
      <c r="Y1746" s="97" t="str">
        <f>IFERROR(VLOOKUP($D1746,PM!$A:$H,2,FALSE),"")</f>
        <v>Clint Mize</v>
      </c>
      <c r="Z1746" s="98">
        <f t="shared" si="298"/>
        <v>45790</v>
      </c>
      <c r="AA1746" s="98" t="str">
        <f t="shared" si="299"/>
        <v>Tuesday</v>
      </c>
      <c r="AB1746" s="99" t="str">
        <f t="shared" si="300"/>
        <v>05/13/2025 8:09 PM</v>
      </c>
      <c r="AC1746" s="100">
        <f t="shared" si="301"/>
        <v>45793.59988425926</v>
      </c>
      <c r="AD1746" s="100" t="str">
        <f t="shared" si="302"/>
        <v>Approved On Time</v>
      </c>
      <c r="AE1746" s="101">
        <f t="shared" si="303"/>
        <v>8</v>
      </c>
      <c r="AF1746" s="124" t="str">
        <f t="shared" si="304"/>
        <v/>
      </c>
      <c r="AG1746" s="101" t="str">
        <f t="shared" si="305"/>
        <v>YARDMAIN - Yard Maintenance</v>
      </c>
      <c r="AH1746" s="101" t="str">
        <f t="shared" si="306"/>
        <v>440411 - Alfredo Enriquez Ramirez</v>
      </c>
      <c r="AI1746" s="102" t="str">
        <f t="shared" si="307"/>
        <v>Alonzo Gonzalez's Crew</v>
      </c>
    </row>
    <row r="1747" spans="1:35" ht="15.75" x14ac:dyDescent="0.25">
      <c r="A1747" s="153">
        <v>603599</v>
      </c>
      <c r="B1747" s="153" t="s">
        <v>1059</v>
      </c>
      <c r="C1747" s="153" t="s">
        <v>1060</v>
      </c>
      <c r="D1747" s="153" t="s">
        <v>539</v>
      </c>
      <c r="E1747" s="153" t="s">
        <v>986</v>
      </c>
      <c r="F1747" s="153" t="s">
        <v>2060</v>
      </c>
      <c r="G1747" s="153" t="s">
        <v>2061</v>
      </c>
      <c r="H1747" s="153" t="s">
        <v>558</v>
      </c>
      <c r="I1747" s="153">
        <v>8</v>
      </c>
      <c r="J1747" s="154">
        <v>45790</v>
      </c>
      <c r="K1747" s="153" t="s">
        <v>91</v>
      </c>
      <c r="L1747" s="153"/>
      <c r="M1747" s="153" t="s">
        <v>865</v>
      </c>
      <c r="N1747" s="153" t="s">
        <v>49</v>
      </c>
      <c r="O1747" s="153" t="s">
        <v>866</v>
      </c>
      <c r="P1747" s="153" t="s">
        <v>1925</v>
      </c>
      <c r="Q1747" s="153"/>
      <c r="R1747" s="153" t="s">
        <v>50</v>
      </c>
      <c r="S1747" s="153" t="s">
        <v>1717</v>
      </c>
      <c r="T1747" s="153" t="s">
        <v>3970</v>
      </c>
      <c r="U1747" s="144"/>
      <c r="V1747" s="144"/>
      <c r="W1747" s="144"/>
      <c r="X1747" s="97" t="str">
        <f t="shared" si="297"/>
        <v>EQUIP HOU - Equipment Houston Division</v>
      </c>
      <c r="Y1747" s="97" t="str">
        <f>IFERROR(VLOOKUP($D1747,PM!$A:$H,2,FALSE),"")</f>
        <v>Clint Mize</v>
      </c>
      <c r="Z1747" s="98">
        <f t="shared" si="298"/>
        <v>45790</v>
      </c>
      <c r="AA1747" s="98" t="str">
        <f t="shared" si="299"/>
        <v>Tuesday</v>
      </c>
      <c r="AB1747" s="99" t="str">
        <f t="shared" si="300"/>
        <v>05/13/2025 8:09 PM</v>
      </c>
      <c r="AC1747" s="100">
        <f t="shared" si="301"/>
        <v>45793.599953703706</v>
      </c>
      <c r="AD1747" s="100" t="str">
        <f t="shared" si="302"/>
        <v>Approved On Time</v>
      </c>
      <c r="AE1747" s="101">
        <f t="shared" si="303"/>
        <v>8</v>
      </c>
      <c r="AF1747" s="124" t="str">
        <f t="shared" si="304"/>
        <v/>
      </c>
      <c r="AG1747" s="101" t="str">
        <f t="shared" si="305"/>
        <v>YARDMAIN - Yard Maintenance</v>
      </c>
      <c r="AH1747" s="101" t="str">
        <f t="shared" si="306"/>
        <v>440207 - Bonifacio Vazquez-Rodriguez</v>
      </c>
      <c r="AI1747" s="102" t="str">
        <f t="shared" si="307"/>
        <v>Alonzo Gonzalez's Crew</v>
      </c>
    </row>
    <row r="1748" spans="1:35" ht="15.75" x14ac:dyDescent="0.25">
      <c r="A1748" s="153">
        <v>604238</v>
      </c>
      <c r="B1748" s="153" t="s">
        <v>1059</v>
      </c>
      <c r="C1748" s="153" t="s">
        <v>1060</v>
      </c>
      <c r="D1748" s="153" t="s">
        <v>539</v>
      </c>
      <c r="E1748" s="153" t="s">
        <v>986</v>
      </c>
      <c r="F1748" s="153" t="s">
        <v>2060</v>
      </c>
      <c r="G1748" s="153" t="s">
        <v>2061</v>
      </c>
      <c r="H1748" s="153" t="s">
        <v>558</v>
      </c>
      <c r="I1748" s="153">
        <v>8</v>
      </c>
      <c r="J1748" s="154">
        <v>45791</v>
      </c>
      <c r="K1748" s="153" t="s">
        <v>91</v>
      </c>
      <c r="L1748" s="153"/>
      <c r="M1748" s="153" t="s">
        <v>865</v>
      </c>
      <c r="N1748" s="153" t="s">
        <v>49</v>
      </c>
      <c r="O1748" s="153" t="s">
        <v>866</v>
      </c>
      <c r="P1748" s="153" t="s">
        <v>2804</v>
      </c>
      <c r="Q1748" s="153"/>
      <c r="R1748" s="153" t="s">
        <v>50</v>
      </c>
      <c r="S1748" s="153" t="s">
        <v>1717</v>
      </c>
      <c r="T1748" s="153" t="s">
        <v>3971</v>
      </c>
      <c r="U1748" s="144"/>
      <c r="V1748" s="144"/>
      <c r="W1748" s="144"/>
      <c r="X1748" s="97" t="str">
        <f t="shared" si="297"/>
        <v>EQUIP HOU - Equipment Houston Division</v>
      </c>
      <c r="Y1748" s="97" t="str">
        <f>IFERROR(VLOOKUP($D1748,PM!$A:$H,2,FALSE),"")</f>
        <v>Clint Mize</v>
      </c>
      <c r="Z1748" s="98">
        <f t="shared" si="298"/>
        <v>45791</v>
      </c>
      <c r="AA1748" s="98" t="str">
        <f t="shared" si="299"/>
        <v>Wednesday</v>
      </c>
      <c r="AB1748" s="99" t="str">
        <f t="shared" si="300"/>
        <v>05/15/2025 7:26 AM</v>
      </c>
      <c r="AC1748" s="100">
        <f t="shared" si="301"/>
        <v>45793.599953703706</v>
      </c>
      <c r="AD1748" s="100" t="str">
        <f t="shared" si="302"/>
        <v>Approved On Time</v>
      </c>
      <c r="AE1748" s="101">
        <f t="shared" si="303"/>
        <v>8</v>
      </c>
      <c r="AF1748" s="124" t="str">
        <f t="shared" si="304"/>
        <v/>
      </c>
      <c r="AG1748" s="101" t="str">
        <f t="shared" si="305"/>
        <v>YARDMAIN - Yard Maintenance</v>
      </c>
      <c r="AH1748" s="101" t="str">
        <f t="shared" si="306"/>
        <v>440207 - Bonifacio Vazquez-Rodriguez</v>
      </c>
      <c r="AI1748" s="102" t="str">
        <f t="shared" si="307"/>
        <v>Alonzo Gonzalez's Crew</v>
      </c>
    </row>
    <row r="1749" spans="1:35" ht="15.75" x14ac:dyDescent="0.25">
      <c r="A1749" s="153">
        <v>604714</v>
      </c>
      <c r="B1749" s="153" t="s">
        <v>1059</v>
      </c>
      <c r="C1749" s="153" t="s">
        <v>1060</v>
      </c>
      <c r="D1749" s="153" t="s">
        <v>539</v>
      </c>
      <c r="E1749" s="153" t="s">
        <v>986</v>
      </c>
      <c r="F1749" s="153" t="s">
        <v>2060</v>
      </c>
      <c r="G1749" s="153" t="s">
        <v>2061</v>
      </c>
      <c r="H1749" s="153" t="s">
        <v>558</v>
      </c>
      <c r="I1749" s="153">
        <v>10</v>
      </c>
      <c r="J1749" s="154">
        <v>45792</v>
      </c>
      <c r="K1749" s="153" t="s">
        <v>91</v>
      </c>
      <c r="L1749" s="153"/>
      <c r="M1749" s="153" t="s">
        <v>865</v>
      </c>
      <c r="N1749" s="153" t="s">
        <v>49</v>
      </c>
      <c r="O1749" s="153" t="s">
        <v>866</v>
      </c>
      <c r="P1749" s="153" t="s">
        <v>3237</v>
      </c>
      <c r="Q1749" s="153"/>
      <c r="R1749" s="153" t="s">
        <v>50</v>
      </c>
      <c r="S1749" s="153" t="s">
        <v>1717</v>
      </c>
      <c r="T1749" s="153" t="s">
        <v>3972</v>
      </c>
      <c r="U1749" s="144"/>
      <c r="V1749" s="144"/>
      <c r="W1749" s="144"/>
      <c r="X1749" s="97" t="str">
        <f t="shared" si="297"/>
        <v>EQUIP HOU - Equipment Houston Division</v>
      </c>
      <c r="Y1749" s="97" t="str">
        <f>IFERROR(VLOOKUP($D1749,PM!$A:$H,2,FALSE),"")</f>
        <v>Clint Mize</v>
      </c>
      <c r="Z1749" s="98">
        <f t="shared" si="298"/>
        <v>45792</v>
      </c>
      <c r="AA1749" s="98" t="str">
        <f t="shared" si="299"/>
        <v>Thursday</v>
      </c>
      <c r="AB1749" s="99" t="str">
        <f t="shared" si="300"/>
        <v>05/16/2025 7:21 AM</v>
      </c>
      <c r="AC1749" s="100">
        <f t="shared" si="301"/>
        <v>45793.599953703706</v>
      </c>
      <c r="AD1749" s="100" t="str">
        <f t="shared" si="302"/>
        <v>Approved On Time</v>
      </c>
      <c r="AE1749" s="101">
        <f t="shared" si="303"/>
        <v>10</v>
      </c>
      <c r="AF1749" s="124" t="str">
        <f t="shared" si="304"/>
        <v/>
      </c>
      <c r="AG1749" s="101" t="str">
        <f t="shared" si="305"/>
        <v>YARDMAIN - Yard Maintenance</v>
      </c>
      <c r="AH1749" s="101" t="str">
        <f t="shared" si="306"/>
        <v>440207 - Bonifacio Vazquez-Rodriguez</v>
      </c>
      <c r="AI1749" s="102" t="str">
        <f t="shared" si="307"/>
        <v>Alonzo Gonzalez's Crew</v>
      </c>
    </row>
    <row r="1750" spans="1:35" ht="15.75" x14ac:dyDescent="0.25">
      <c r="A1750" s="153">
        <v>604334</v>
      </c>
      <c r="B1750" s="153" t="s">
        <v>1499</v>
      </c>
      <c r="C1750" s="153" t="s">
        <v>1500</v>
      </c>
      <c r="D1750" s="153" t="s">
        <v>539</v>
      </c>
      <c r="E1750" s="153" t="s">
        <v>986</v>
      </c>
      <c r="F1750" s="153" t="s">
        <v>731</v>
      </c>
      <c r="G1750" s="153" t="s">
        <v>732</v>
      </c>
      <c r="H1750" s="153" t="s">
        <v>558</v>
      </c>
      <c r="I1750" s="153">
        <v>4</v>
      </c>
      <c r="J1750" s="154">
        <v>45791</v>
      </c>
      <c r="K1750" s="153" t="s">
        <v>91</v>
      </c>
      <c r="L1750" s="153"/>
      <c r="M1750" s="153"/>
      <c r="N1750" s="153"/>
      <c r="O1750" s="153" t="s">
        <v>1500</v>
      </c>
      <c r="P1750" s="153" t="s">
        <v>3090</v>
      </c>
      <c r="Q1750" s="153"/>
      <c r="R1750" s="153" t="s">
        <v>50</v>
      </c>
      <c r="S1750" s="153" t="s">
        <v>1717</v>
      </c>
      <c r="T1750" s="153" t="s">
        <v>3973</v>
      </c>
      <c r="U1750" s="144"/>
      <c r="V1750" s="144"/>
      <c r="W1750" s="144"/>
      <c r="X1750" s="97" t="str">
        <f t="shared" si="297"/>
        <v>EQUIP HOU - Equipment Houston Division</v>
      </c>
      <c r="Y1750" s="97" t="str">
        <f>IFERROR(VLOOKUP($D1750,PM!$A:$H,2,FALSE),"")</f>
        <v>Clint Mize</v>
      </c>
      <c r="Z1750" s="98">
        <f t="shared" si="298"/>
        <v>45791</v>
      </c>
      <c r="AA1750" s="98" t="str">
        <f t="shared" si="299"/>
        <v>Wednesday</v>
      </c>
      <c r="AB1750" s="99" t="str">
        <f t="shared" si="300"/>
        <v>05/15/2025 11:37 AM</v>
      </c>
      <c r="AC1750" s="100">
        <f t="shared" si="301"/>
        <v>45793.600057870368</v>
      </c>
      <c r="AD1750" s="100" t="str">
        <f t="shared" si="302"/>
        <v>Approved On Time</v>
      </c>
      <c r="AE1750" s="101">
        <f t="shared" si="303"/>
        <v>4</v>
      </c>
      <c r="AF1750" s="124" t="str">
        <f t="shared" si="304"/>
        <v/>
      </c>
      <c r="AG1750" s="101" t="str">
        <f t="shared" si="305"/>
        <v>DISPATCH - EQUIP TRUCK DISPATCHING</v>
      </c>
      <c r="AH1750" s="101" t="str">
        <f t="shared" si="306"/>
        <v>800057 - Jesse A. Moore</v>
      </c>
      <c r="AI1750" s="102" t="str">
        <f t="shared" si="307"/>
        <v/>
      </c>
    </row>
    <row r="1751" spans="1:35" ht="15.75" x14ac:dyDescent="0.25">
      <c r="A1751" s="153">
        <v>604336</v>
      </c>
      <c r="B1751" s="153" t="s">
        <v>1499</v>
      </c>
      <c r="C1751" s="153" t="s">
        <v>1500</v>
      </c>
      <c r="D1751" s="153" t="s">
        <v>539</v>
      </c>
      <c r="E1751" s="153" t="s">
        <v>986</v>
      </c>
      <c r="F1751" s="153" t="s">
        <v>731</v>
      </c>
      <c r="G1751" s="153" t="s">
        <v>732</v>
      </c>
      <c r="H1751" s="153" t="s">
        <v>558</v>
      </c>
      <c r="I1751" s="153">
        <v>4</v>
      </c>
      <c r="J1751" s="154">
        <v>45792</v>
      </c>
      <c r="K1751" s="153" t="s">
        <v>91</v>
      </c>
      <c r="L1751" s="153"/>
      <c r="M1751" s="153"/>
      <c r="N1751" s="153"/>
      <c r="O1751" s="153" t="s">
        <v>1500</v>
      </c>
      <c r="P1751" s="153" t="s">
        <v>3090</v>
      </c>
      <c r="Q1751" s="153"/>
      <c r="R1751" s="153" t="s">
        <v>50</v>
      </c>
      <c r="S1751" s="153" t="s">
        <v>1717</v>
      </c>
      <c r="T1751" s="153" t="s">
        <v>3974</v>
      </c>
      <c r="U1751" s="144"/>
      <c r="V1751" s="144"/>
      <c r="W1751" s="144"/>
      <c r="X1751" s="97" t="str">
        <f t="shared" si="297"/>
        <v>EQUIP HOU - Equipment Houston Division</v>
      </c>
      <c r="Y1751" s="97" t="str">
        <f>IFERROR(VLOOKUP($D1751,PM!$A:$H,2,FALSE),"")</f>
        <v>Clint Mize</v>
      </c>
      <c r="Z1751" s="98">
        <f t="shared" si="298"/>
        <v>45792</v>
      </c>
      <c r="AA1751" s="98" t="str">
        <f t="shared" si="299"/>
        <v>Thursday</v>
      </c>
      <c r="AB1751" s="99" t="str">
        <f t="shared" si="300"/>
        <v>05/15/2025 11:37 AM</v>
      </c>
      <c r="AC1751" s="100">
        <f t="shared" si="301"/>
        <v>45793.600057870368</v>
      </c>
      <c r="AD1751" s="100" t="str">
        <f t="shared" si="302"/>
        <v>Approved On Time</v>
      </c>
      <c r="AE1751" s="101">
        <f t="shared" si="303"/>
        <v>4</v>
      </c>
      <c r="AF1751" s="124" t="str">
        <f t="shared" si="304"/>
        <v/>
      </c>
      <c r="AG1751" s="101" t="str">
        <f t="shared" si="305"/>
        <v>DISPATCH - EQUIP TRUCK DISPATCHING</v>
      </c>
      <c r="AH1751" s="101" t="str">
        <f t="shared" si="306"/>
        <v>800057 - Jesse A. Moore</v>
      </c>
      <c r="AI1751" s="102" t="str">
        <f t="shared" si="307"/>
        <v/>
      </c>
    </row>
    <row r="1752" spans="1:35" ht="15.75" x14ac:dyDescent="0.25">
      <c r="A1752" s="153">
        <v>602767</v>
      </c>
      <c r="B1752" s="153" t="s">
        <v>999</v>
      </c>
      <c r="C1752" s="153" t="s">
        <v>1000</v>
      </c>
      <c r="D1752" s="153" t="s">
        <v>570</v>
      </c>
      <c r="E1752" s="153" t="s">
        <v>723</v>
      </c>
      <c r="F1752" s="153" t="s">
        <v>53</v>
      </c>
      <c r="G1752" s="153" t="s">
        <v>54</v>
      </c>
      <c r="H1752" s="153" t="s">
        <v>558</v>
      </c>
      <c r="I1752" s="153">
        <v>8</v>
      </c>
      <c r="J1752" s="154">
        <v>45789</v>
      </c>
      <c r="K1752" s="153" t="s">
        <v>91</v>
      </c>
      <c r="L1752" s="153"/>
      <c r="M1752" s="153"/>
      <c r="N1752" s="153"/>
      <c r="O1752" s="153" t="s">
        <v>1000</v>
      </c>
      <c r="P1752" s="153" t="s">
        <v>1218</v>
      </c>
      <c r="Q1752" s="153"/>
      <c r="R1752" s="153" t="s">
        <v>50</v>
      </c>
      <c r="S1752" s="153" t="s">
        <v>1717</v>
      </c>
      <c r="T1752" s="153" t="s">
        <v>1736</v>
      </c>
      <c r="U1752" s="144"/>
      <c r="V1752" s="144"/>
      <c r="W1752" s="144"/>
      <c r="X1752" s="97" t="str">
        <f t="shared" si="297"/>
        <v>2024-030 - Matagorda SH 35 Bridge Replace</v>
      </c>
      <c r="Y1752" s="97" t="str">
        <f>IFERROR(VLOOKUP($D1752,PM!$A:$H,2,FALSE),"")</f>
        <v>Luis A. Morales</v>
      </c>
      <c r="Z1752" s="98">
        <f t="shared" si="298"/>
        <v>45789</v>
      </c>
      <c r="AA1752" s="98" t="str">
        <f t="shared" si="299"/>
        <v>Monday</v>
      </c>
      <c r="AB1752" s="99" t="str">
        <f t="shared" si="300"/>
        <v>05/12/2025 8:12 AM</v>
      </c>
      <c r="AC1752" s="100">
        <f t="shared" si="301"/>
        <v>45790.579224537039</v>
      </c>
      <c r="AD1752" s="100" t="str">
        <f t="shared" si="302"/>
        <v>Approved On Time</v>
      </c>
      <c r="AE1752" s="101">
        <f t="shared" si="303"/>
        <v>8</v>
      </c>
      <c r="AF1752" s="124" t="str">
        <f t="shared" si="304"/>
        <v/>
      </c>
      <c r="AG1752" s="101" t="str">
        <f t="shared" si="305"/>
        <v>9000 100A - PROJECT MANAGER ENGINEER</v>
      </c>
      <c r="AH1752" s="101" t="str">
        <f t="shared" si="306"/>
        <v>410033 - Jesus A. Medina-Rodriguez</v>
      </c>
      <c r="AI1752" s="102" t="str">
        <f t="shared" si="307"/>
        <v/>
      </c>
    </row>
    <row r="1753" spans="1:35" ht="15.75" x14ac:dyDescent="0.25">
      <c r="A1753" s="153">
        <v>602768</v>
      </c>
      <c r="B1753" s="153" t="s">
        <v>999</v>
      </c>
      <c r="C1753" s="153" t="s">
        <v>1000</v>
      </c>
      <c r="D1753" s="153" t="s">
        <v>570</v>
      </c>
      <c r="E1753" s="153" t="s">
        <v>723</v>
      </c>
      <c r="F1753" s="153" t="s">
        <v>53</v>
      </c>
      <c r="G1753" s="153" t="s">
        <v>54</v>
      </c>
      <c r="H1753" s="153" t="s">
        <v>558</v>
      </c>
      <c r="I1753" s="153">
        <v>8</v>
      </c>
      <c r="J1753" s="154">
        <v>45790</v>
      </c>
      <c r="K1753" s="153" t="s">
        <v>91</v>
      </c>
      <c r="L1753" s="153"/>
      <c r="M1753" s="153"/>
      <c r="N1753" s="153"/>
      <c r="O1753" s="153" t="s">
        <v>1000</v>
      </c>
      <c r="P1753" s="153" t="s">
        <v>1218</v>
      </c>
      <c r="Q1753" s="153"/>
      <c r="R1753" s="153" t="s">
        <v>50</v>
      </c>
      <c r="S1753" s="153" t="s">
        <v>1717</v>
      </c>
      <c r="T1753" s="153" t="s">
        <v>1737</v>
      </c>
      <c r="U1753" s="144"/>
      <c r="V1753" s="144"/>
      <c r="W1753" s="144"/>
      <c r="X1753" s="97" t="str">
        <f t="shared" si="297"/>
        <v>2024-030 - Matagorda SH 35 Bridge Replace</v>
      </c>
      <c r="Y1753" s="97" t="str">
        <f>IFERROR(VLOOKUP($D1753,PM!$A:$H,2,FALSE),"")</f>
        <v>Luis A. Morales</v>
      </c>
      <c r="Z1753" s="98">
        <f t="shared" si="298"/>
        <v>45790</v>
      </c>
      <c r="AA1753" s="98" t="str">
        <f t="shared" si="299"/>
        <v>Tuesday</v>
      </c>
      <c r="AB1753" s="99" t="str">
        <f t="shared" si="300"/>
        <v>05/12/2025 8:12 AM</v>
      </c>
      <c r="AC1753" s="100">
        <f t="shared" si="301"/>
        <v>45790.579224537039</v>
      </c>
      <c r="AD1753" s="100" t="str">
        <f t="shared" si="302"/>
        <v>Approved On Time</v>
      </c>
      <c r="AE1753" s="101">
        <f t="shared" si="303"/>
        <v>8</v>
      </c>
      <c r="AF1753" s="124" t="str">
        <f t="shared" si="304"/>
        <v/>
      </c>
      <c r="AG1753" s="101" t="str">
        <f t="shared" si="305"/>
        <v>9000 100A - PROJECT MANAGER ENGINEER</v>
      </c>
      <c r="AH1753" s="101" t="str">
        <f t="shared" si="306"/>
        <v>410033 - Jesus A. Medina-Rodriguez</v>
      </c>
      <c r="AI1753" s="102" t="str">
        <f t="shared" si="307"/>
        <v/>
      </c>
    </row>
    <row r="1754" spans="1:35" ht="15.75" x14ac:dyDescent="0.25">
      <c r="A1754" s="153">
        <v>602769</v>
      </c>
      <c r="B1754" s="153" t="s">
        <v>999</v>
      </c>
      <c r="C1754" s="153" t="s">
        <v>1000</v>
      </c>
      <c r="D1754" s="153" t="s">
        <v>570</v>
      </c>
      <c r="E1754" s="153" t="s">
        <v>723</v>
      </c>
      <c r="F1754" s="153" t="s">
        <v>53</v>
      </c>
      <c r="G1754" s="153" t="s">
        <v>54</v>
      </c>
      <c r="H1754" s="153" t="s">
        <v>558</v>
      </c>
      <c r="I1754" s="153">
        <v>8</v>
      </c>
      <c r="J1754" s="154">
        <v>45791</v>
      </c>
      <c r="K1754" s="153" t="s">
        <v>91</v>
      </c>
      <c r="L1754" s="153"/>
      <c r="M1754" s="153"/>
      <c r="N1754" s="153"/>
      <c r="O1754" s="153" t="s">
        <v>1000</v>
      </c>
      <c r="P1754" s="153" t="s">
        <v>1218</v>
      </c>
      <c r="Q1754" s="153"/>
      <c r="R1754" s="153" t="s">
        <v>50</v>
      </c>
      <c r="S1754" s="153" t="s">
        <v>1717</v>
      </c>
      <c r="T1754" s="153" t="s">
        <v>1738</v>
      </c>
      <c r="U1754" s="144"/>
      <c r="V1754" s="144"/>
      <c r="W1754" s="144"/>
      <c r="X1754" s="97" t="str">
        <f t="shared" si="297"/>
        <v>2024-030 - Matagorda SH 35 Bridge Replace</v>
      </c>
      <c r="Y1754" s="97" t="str">
        <f>IFERROR(VLOOKUP($D1754,PM!$A:$H,2,FALSE),"")</f>
        <v>Luis A. Morales</v>
      </c>
      <c r="Z1754" s="98">
        <f t="shared" si="298"/>
        <v>45791</v>
      </c>
      <c r="AA1754" s="98" t="str">
        <f t="shared" si="299"/>
        <v>Wednesday</v>
      </c>
      <c r="AB1754" s="99" t="str">
        <f t="shared" si="300"/>
        <v>05/12/2025 8:12 AM</v>
      </c>
      <c r="AC1754" s="100">
        <f t="shared" si="301"/>
        <v>45790.579224537039</v>
      </c>
      <c r="AD1754" s="100" t="str">
        <f t="shared" si="302"/>
        <v>Approved On Time</v>
      </c>
      <c r="AE1754" s="101">
        <f t="shared" si="303"/>
        <v>8</v>
      </c>
      <c r="AF1754" s="124" t="str">
        <f t="shared" si="304"/>
        <v/>
      </c>
      <c r="AG1754" s="101" t="str">
        <f t="shared" si="305"/>
        <v>9000 100A - PROJECT MANAGER ENGINEER</v>
      </c>
      <c r="AH1754" s="101" t="str">
        <f t="shared" si="306"/>
        <v>410033 - Jesus A. Medina-Rodriguez</v>
      </c>
      <c r="AI1754" s="102" t="str">
        <f t="shared" si="307"/>
        <v/>
      </c>
    </row>
    <row r="1755" spans="1:35" ht="15.75" x14ac:dyDescent="0.25">
      <c r="A1755" s="153">
        <v>602770</v>
      </c>
      <c r="B1755" s="153" t="s">
        <v>999</v>
      </c>
      <c r="C1755" s="153" t="s">
        <v>1000</v>
      </c>
      <c r="D1755" s="153" t="s">
        <v>570</v>
      </c>
      <c r="E1755" s="153" t="s">
        <v>723</v>
      </c>
      <c r="F1755" s="153" t="s">
        <v>53</v>
      </c>
      <c r="G1755" s="153" t="s">
        <v>54</v>
      </c>
      <c r="H1755" s="153" t="s">
        <v>558</v>
      </c>
      <c r="I1755" s="153">
        <v>8</v>
      </c>
      <c r="J1755" s="154">
        <v>45792</v>
      </c>
      <c r="K1755" s="153" t="s">
        <v>91</v>
      </c>
      <c r="L1755" s="153"/>
      <c r="M1755" s="153"/>
      <c r="N1755" s="153"/>
      <c r="O1755" s="153" t="s">
        <v>1000</v>
      </c>
      <c r="P1755" s="153" t="s">
        <v>1218</v>
      </c>
      <c r="Q1755" s="153"/>
      <c r="R1755" s="153" t="s">
        <v>50</v>
      </c>
      <c r="S1755" s="153" t="s">
        <v>1717</v>
      </c>
      <c r="T1755" s="153" t="s">
        <v>1739</v>
      </c>
      <c r="U1755" s="144"/>
      <c r="V1755" s="144"/>
      <c r="W1755" s="144"/>
      <c r="X1755" s="97" t="str">
        <f t="shared" si="297"/>
        <v>2024-030 - Matagorda SH 35 Bridge Replace</v>
      </c>
      <c r="Y1755" s="97" t="str">
        <f>IFERROR(VLOOKUP($D1755,PM!$A:$H,2,FALSE),"")</f>
        <v>Luis A. Morales</v>
      </c>
      <c r="Z1755" s="98">
        <f t="shared" si="298"/>
        <v>45792</v>
      </c>
      <c r="AA1755" s="98" t="str">
        <f t="shared" si="299"/>
        <v>Thursday</v>
      </c>
      <c r="AB1755" s="99" t="str">
        <f t="shared" si="300"/>
        <v>05/12/2025 8:12 AM</v>
      </c>
      <c r="AC1755" s="100">
        <f t="shared" si="301"/>
        <v>45790.579224537039</v>
      </c>
      <c r="AD1755" s="100" t="str">
        <f t="shared" si="302"/>
        <v>Approved On Time</v>
      </c>
      <c r="AE1755" s="101">
        <f t="shared" si="303"/>
        <v>8</v>
      </c>
      <c r="AF1755" s="124" t="str">
        <f t="shared" si="304"/>
        <v/>
      </c>
      <c r="AG1755" s="101" t="str">
        <f t="shared" si="305"/>
        <v>9000 100A - PROJECT MANAGER ENGINEER</v>
      </c>
      <c r="AH1755" s="101" t="str">
        <f t="shared" si="306"/>
        <v>410033 - Jesus A. Medina-Rodriguez</v>
      </c>
      <c r="AI1755" s="102" t="str">
        <f t="shared" si="307"/>
        <v/>
      </c>
    </row>
    <row r="1756" spans="1:35" ht="15.75" x14ac:dyDescent="0.25">
      <c r="A1756" s="153">
        <v>602771</v>
      </c>
      <c r="B1756" s="153" t="s">
        <v>999</v>
      </c>
      <c r="C1756" s="153" t="s">
        <v>1000</v>
      </c>
      <c r="D1756" s="153" t="s">
        <v>570</v>
      </c>
      <c r="E1756" s="153" t="s">
        <v>723</v>
      </c>
      <c r="F1756" s="153" t="s">
        <v>53</v>
      </c>
      <c r="G1756" s="153" t="s">
        <v>54</v>
      </c>
      <c r="H1756" s="153" t="s">
        <v>558</v>
      </c>
      <c r="I1756" s="153">
        <v>8</v>
      </c>
      <c r="J1756" s="154">
        <v>45793</v>
      </c>
      <c r="K1756" s="153" t="s">
        <v>91</v>
      </c>
      <c r="L1756" s="153"/>
      <c r="M1756" s="153"/>
      <c r="N1756" s="153"/>
      <c r="O1756" s="153" t="s">
        <v>1000</v>
      </c>
      <c r="P1756" s="153" t="s">
        <v>1218</v>
      </c>
      <c r="Q1756" s="153"/>
      <c r="R1756" s="153" t="s">
        <v>50</v>
      </c>
      <c r="S1756" s="153" t="s">
        <v>1717</v>
      </c>
      <c r="T1756" s="153" t="s">
        <v>1740</v>
      </c>
      <c r="U1756" s="144"/>
      <c r="V1756" s="144"/>
      <c r="W1756" s="144"/>
      <c r="X1756" s="97" t="str">
        <f t="shared" si="297"/>
        <v>2024-030 - Matagorda SH 35 Bridge Replace</v>
      </c>
      <c r="Y1756" s="97" t="str">
        <f>IFERROR(VLOOKUP($D1756,PM!$A:$H,2,FALSE),"")</f>
        <v>Luis A. Morales</v>
      </c>
      <c r="Z1756" s="98">
        <f t="shared" si="298"/>
        <v>45793</v>
      </c>
      <c r="AA1756" s="98" t="str">
        <f t="shared" si="299"/>
        <v>Friday</v>
      </c>
      <c r="AB1756" s="99" t="str">
        <f t="shared" si="300"/>
        <v>05/12/2025 8:12 AM</v>
      </c>
      <c r="AC1756" s="100">
        <f t="shared" si="301"/>
        <v>45790.579224537039</v>
      </c>
      <c r="AD1756" s="100" t="str">
        <f t="shared" si="302"/>
        <v>Approved On Time</v>
      </c>
      <c r="AE1756" s="101">
        <f t="shared" si="303"/>
        <v>8</v>
      </c>
      <c r="AF1756" s="124" t="str">
        <f t="shared" si="304"/>
        <v/>
      </c>
      <c r="AG1756" s="101" t="str">
        <f t="shared" si="305"/>
        <v>9000 100A - PROJECT MANAGER ENGINEER</v>
      </c>
      <c r="AH1756" s="101" t="str">
        <f t="shared" si="306"/>
        <v>410033 - Jesus A. Medina-Rodriguez</v>
      </c>
      <c r="AI1756" s="102" t="str">
        <f t="shared" si="307"/>
        <v/>
      </c>
    </row>
    <row r="1757" spans="1:35" ht="15.75" x14ac:dyDescent="0.25">
      <c r="A1757" s="153">
        <v>604050</v>
      </c>
      <c r="B1757" s="153" t="s">
        <v>2553</v>
      </c>
      <c r="C1757" s="153" t="s">
        <v>2554</v>
      </c>
      <c r="D1757" s="153" t="s">
        <v>570</v>
      </c>
      <c r="E1757" s="153" t="s">
        <v>723</v>
      </c>
      <c r="F1757" s="153" t="s">
        <v>1012</v>
      </c>
      <c r="G1757" s="153" t="s">
        <v>1013</v>
      </c>
      <c r="H1757" s="153" t="s">
        <v>558</v>
      </c>
      <c r="I1757" s="153">
        <v>2.5</v>
      </c>
      <c r="J1757" s="154">
        <v>45791</v>
      </c>
      <c r="K1757" s="153" t="s">
        <v>91</v>
      </c>
      <c r="L1757" s="153"/>
      <c r="M1757" s="153" t="s">
        <v>909</v>
      </c>
      <c r="N1757" s="153" t="s">
        <v>72</v>
      </c>
      <c r="O1757" s="153" t="s">
        <v>910</v>
      </c>
      <c r="P1757" s="153" t="s">
        <v>2547</v>
      </c>
      <c r="Q1757" s="153"/>
      <c r="R1757" s="153" t="s">
        <v>50</v>
      </c>
      <c r="S1757" s="153" t="s">
        <v>1717</v>
      </c>
      <c r="T1757" s="153" t="s">
        <v>3185</v>
      </c>
      <c r="U1757" s="144"/>
      <c r="V1757" s="144"/>
      <c r="W1757" s="144"/>
      <c r="X1757" s="97" t="str">
        <f t="shared" si="297"/>
        <v>2024-030 - Matagorda SH 35 Bridge Replace</v>
      </c>
      <c r="Y1757" s="97" t="str">
        <f>IFERROR(VLOOKUP($D1757,PM!$A:$H,2,FALSE),"")</f>
        <v>Luis A. Morales</v>
      </c>
      <c r="Z1757" s="98">
        <f t="shared" si="298"/>
        <v>45791</v>
      </c>
      <c r="AA1757" s="98" t="str">
        <f t="shared" si="299"/>
        <v>Wednesday</v>
      </c>
      <c r="AB1757" s="99" t="str">
        <f t="shared" si="300"/>
        <v>05/14/2025 8:10 PM</v>
      </c>
      <c r="AC1757" s="100">
        <f t="shared" si="301"/>
        <v>45792.583981481483</v>
      </c>
      <c r="AD1757" s="100" t="str">
        <f t="shared" si="302"/>
        <v>Approved On Time</v>
      </c>
      <c r="AE1757" s="101">
        <f t="shared" si="303"/>
        <v>2.5</v>
      </c>
      <c r="AF1757" s="124" t="str">
        <f t="shared" si="304"/>
        <v/>
      </c>
      <c r="AG1757" s="101" t="str">
        <f t="shared" si="305"/>
        <v>496 6012G - REM STR Break Columns and Caps</v>
      </c>
      <c r="AH1757" s="101" t="str">
        <f t="shared" si="306"/>
        <v>440464 - Lucas C. Mayo</v>
      </c>
      <c r="AI1757" s="102" t="str">
        <f t="shared" si="307"/>
        <v>ROLANDO COLMENERO-GARCIA CREW</v>
      </c>
    </row>
    <row r="1758" spans="1:35" ht="15.75" x14ac:dyDescent="0.25">
      <c r="A1758" s="153">
        <v>604539</v>
      </c>
      <c r="B1758" s="153" t="s">
        <v>2553</v>
      </c>
      <c r="C1758" s="153" t="s">
        <v>2554</v>
      </c>
      <c r="D1758" s="153" t="s">
        <v>570</v>
      </c>
      <c r="E1758" s="153" t="s">
        <v>723</v>
      </c>
      <c r="F1758" s="153" t="s">
        <v>1247</v>
      </c>
      <c r="G1758" s="153" t="s">
        <v>1248</v>
      </c>
      <c r="H1758" s="153" t="s">
        <v>558</v>
      </c>
      <c r="I1758" s="153">
        <v>3</v>
      </c>
      <c r="J1758" s="154">
        <v>45792</v>
      </c>
      <c r="K1758" s="153" t="s">
        <v>91</v>
      </c>
      <c r="L1758" s="153"/>
      <c r="M1758" s="153" t="s">
        <v>909</v>
      </c>
      <c r="N1758" s="153" t="s">
        <v>72</v>
      </c>
      <c r="O1758" s="153" t="s">
        <v>910</v>
      </c>
      <c r="P1758" s="153" t="s">
        <v>3031</v>
      </c>
      <c r="Q1758" s="153"/>
      <c r="R1758" s="153" t="s">
        <v>50</v>
      </c>
      <c r="S1758" s="153" t="s">
        <v>1717</v>
      </c>
      <c r="T1758" s="153" t="s">
        <v>3431</v>
      </c>
      <c r="U1758" s="144"/>
      <c r="V1758" s="144"/>
      <c r="W1758" s="144"/>
      <c r="X1758" s="97" t="str">
        <f t="shared" si="297"/>
        <v>2024-030 - Matagorda SH 35 Bridge Replace</v>
      </c>
      <c r="Y1758" s="97" t="str">
        <f>IFERROR(VLOOKUP($D1758,PM!$A:$H,2,FALSE),"")</f>
        <v>Luis A. Morales</v>
      </c>
      <c r="Z1758" s="98">
        <f t="shared" si="298"/>
        <v>45792</v>
      </c>
      <c r="AA1758" s="98" t="str">
        <f t="shared" si="299"/>
        <v>Thursday</v>
      </c>
      <c r="AB1758" s="99" t="str">
        <f t="shared" si="300"/>
        <v>05/15/2025 8:51 PM</v>
      </c>
      <c r="AC1758" s="100">
        <f t="shared" si="301"/>
        <v>45793.56627314815</v>
      </c>
      <c r="AD1758" s="100" t="str">
        <f t="shared" si="302"/>
        <v>Approved On Time</v>
      </c>
      <c r="AE1758" s="101">
        <f t="shared" si="303"/>
        <v>3</v>
      </c>
      <c r="AF1758" s="124" t="str">
        <f t="shared" si="304"/>
        <v/>
      </c>
      <c r="AG1758" s="101" t="str">
        <f t="shared" si="305"/>
        <v>496 6012D - REM STR Break Deck Land</v>
      </c>
      <c r="AH1758" s="101" t="str">
        <f t="shared" si="306"/>
        <v>440464 - Lucas C. Mayo</v>
      </c>
      <c r="AI1758" s="102" t="str">
        <f t="shared" si="307"/>
        <v>ROLANDO COLMENERO-GARCIA CREW</v>
      </c>
    </row>
    <row r="1759" spans="1:35" ht="15.75" x14ac:dyDescent="0.25">
      <c r="A1759" s="153">
        <v>604064</v>
      </c>
      <c r="B1759" s="153" t="s">
        <v>2553</v>
      </c>
      <c r="C1759" s="153" t="s">
        <v>2554</v>
      </c>
      <c r="D1759" s="153" t="s">
        <v>570</v>
      </c>
      <c r="E1759" s="153" t="s">
        <v>723</v>
      </c>
      <c r="F1759" s="153" t="s">
        <v>1092</v>
      </c>
      <c r="G1759" s="153" t="s">
        <v>1093</v>
      </c>
      <c r="H1759" s="153" t="s">
        <v>558</v>
      </c>
      <c r="I1759" s="153">
        <v>4</v>
      </c>
      <c r="J1759" s="154">
        <v>45791</v>
      </c>
      <c r="K1759" s="153" t="s">
        <v>91</v>
      </c>
      <c r="L1759" s="153"/>
      <c r="M1759" s="153" t="s">
        <v>909</v>
      </c>
      <c r="N1759" s="153" t="s">
        <v>72</v>
      </c>
      <c r="O1759" s="153" t="s">
        <v>910</v>
      </c>
      <c r="P1759" s="153" t="s">
        <v>2551</v>
      </c>
      <c r="Q1759" s="153"/>
      <c r="R1759" s="153" t="s">
        <v>50</v>
      </c>
      <c r="S1759" s="153" t="s">
        <v>1717</v>
      </c>
      <c r="T1759" s="153" t="s">
        <v>3183</v>
      </c>
      <c r="U1759" s="144"/>
      <c r="V1759" s="144"/>
      <c r="W1759" s="144"/>
      <c r="X1759" s="97" t="str">
        <f t="shared" si="297"/>
        <v>2024-030 - Matagorda SH 35 Bridge Replace</v>
      </c>
      <c r="Y1759" s="97" t="str">
        <f>IFERROR(VLOOKUP($D1759,PM!$A:$H,2,FALSE),"")</f>
        <v>Luis A. Morales</v>
      </c>
      <c r="Z1759" s="98">
        <f t="shared" si="298"/>
        <v>45791</v>
      </c>
      <c r="AA1759" s="98" t="str">
        <f t="shared" si="299"/>
        <v>Wednesday</v>
      </c>
      <c r="AB1759" s="99" t="str">
        <f t="shared" si="300"/>
        <v>05/14/2025 8:13 PM</v>
      </c>
      <c r="AC1759" s="100">
        <f t="shared" si="301"/>
        <v>45792.583981481483</v>
      </c>
      <c r="AD1759" s="100" t="str">
        <f t="shared" si="302"/>
        <v>Approved On Time</v>
      </c>
      <c r="AE1759" s="101">
        <f t="shared" si="303"/>
        <v>4</v>
      </c>
      <c r="AF1759" s="124" t="str">
        <f t="shared" si="304"/>
        <v/>
      </c>
      <c r="AG1759" s="101" t="str">
        <f t="shared" si="305"/>
        <v>496 6012L - REM STR Process Load out Conc</v>
      </c>
      <c r="AH1759" s="101" t="str">
        <f t="shared" si="306"/>
        <v>440464 - Lucas C. Mayo</v>
      </c>
      <c r="AI1759" s="102" t="str">
        <f t="shared" si="307"/>
        <v>ROLANDO COLMENERO-GARCIA CREW</v>
      </c>
    </row>
    <row r="1760" spans="1:35" ht="15.75" x14ac:dyDescent="0.25">
      <c r="A1760" s="153">
        <v>604057</v>
      </c>
      <c r="B1760" s="153" t="s">
        <v>2553</v>
      </c>
      <c r="C1760" s="153" t="s">
        <v>2554</v>
      </c>
      <c r="D1760" s="153" t="s">
        <v>570</v>
      </c>
      <c r="E1760" s="153" t="s">
        <v>723</v>
      </c>
      <c r="F1760" s="153" t="s">
        <v>2548</v>
      </c>
      <c r="G1760" s="153" t="s">
        <v>2549</v>
      </c>
      <c r="H1760" s="153" t="s">
        <v>558</v>
      </c>
      <c r="I1760" s="153">
        <v>4</v>
      </c>
      <c r="J1760" s="154">
        <v>45791</v>
      </c>
      <c r="K1760" s="153" t="s">
        <v>91</v>
      </c>
      <c r="L1760" s="153"/>
      <c r="M1760" s="153" t="s">
        <v>909</v>
      </c>
      <c r="N1760" s="153" t="s">
        <v>72</v>
      </c>
      <c r="O1760" s="153" t="s">
        <v>910</v>
      </c>
      <c r="P1760" s="153" t="s">
        <v>2550</v>
      </c>
      <c r="Q1760" s="153"/>
      <c r="R1760" s="153" t="s">
        <v>50</v>
      </c>
      <c r="S1760" s="153" t="s">
        <v>1717</v>
      </c>
      <c r="T1760" s="153" t="s">
        <v>3184</v>
      </c>
      <c r="U1760" s="144"/>
      <c r="V1760" s="144"/>
      <c r="W1760" s="144"/>
      <c r="X1760" s="97" t="str">
        <f t="shared" si="297"/>
        <v>2024-030 - Matagorda SH 35 Bridge Replace</v>
      </c>
      <c r="Y1760" s="97" t="str">
        <f>IFERROR(VLOOKUP($D1760,PM!$A:$H,2,FALSE),"")</f>
        <v>Luis A. Morales</v>
      </c>
      <c r="Z1760" s="98">
        <f t="shared" si="298"/>
        <v>45791</v>
      </c>
      <c r="AA1760" s="98" t="str">
        <f t="shared" si="299"/>
        <v>Wednesday</v>
      </c>
      <c r="AB1760" s="99" t="str">
        <f t="shared" si="300"/>
        <v>05/14/2025 8:12 PM</v>
      </c>
      <c r="AC1760" s="100">
        <f t="shared" si="301"/>
        <v>45792.583981481483</v>
      </c>
      <c r="AD1760" s="100" t="str">
        <f t="shared" si="302"/>
        <v>Approved On Time</v>
      </c>
      <c r="AE1760" s="101">
        <f t="shared" si="303"/>
        <v>4</v>
      </c>
      <c r="AF1760" s="124" t="str">
        <f t="shared" si="304"/>
        <v/>
      </c>
      <c r="AG1760" s="101" t="str">
        <f t="shared" si="305"/>
        <v>8999 6001J - Unload all Materials</v>
      </c>
      <c r="AH1760" s="101" t="str">
        <f t="shared" si="306"/>
        <v>440464 - Lucas C. Mayo</v>
      </c>
      <c r="AI1760" s="102" t="str">
        <f t="shared" si="307"/>
        <v>ROLANDO COLMENERO-GARCIA CREW</v>
      </c>
    </row>
    <row r="1761" spans="1:35" ht="15.75" x14ac:dyDescent="0.25">
      <c r="A1761" s="153">
        <v>604546</v>
      </c>
      <c r="B1761" s="153" t="s">
        <v>2553</v>
      </c>
      <c r="C1761" s="153" t="s">
        <v>2554</v>
      </c>
      <c r="D1761" s="153" t="s">
        <v>570</v>
      </c>
      <c r="E1761" s="153" t="s">
        <v>723</v>
      </c>
      <c r="F1761" s="153" t="s">
        <v>3428</v>
      </c>
      <c r="G1761" s="153" t="s">
        <v>3429</v>
      </c>
      <c r="H1761" s="153" t="s">
        <v>558</v>
      </c>
      <c r="I1761" s="153">
        <v>3</v>
      </c>
      <c r="J1761" s="154">
        <v>45792</v>
      </c>
      <c r="K1761" s="153" t="s">
        <v>91</v>
      </c>
      <c r="L1761" s="153"/>
      <c r="M1761" s="153" t="s">
        <v>909</v>
      </c>
      <c r="N1761" s="153" t="s">
        <v>72</v>
      </c>
      <c r="O1761" s="153" t="s">
        <v>910</v>
      </c>
      <c r="P1761" s="153" t="s">
        <v>3034</v>
      </c>
      <c r="Q1761" s="153"/>
      <c r="R1761" s="153" t="s">
        <v>50</v>
      </c>
      <c r="S1761" s="153" t="s">
        <v>1717</v>
      </c>
      <c r="T1761" s="153" t="s">
        <v>3432</v>
      </c>
      <c r="U1761" s="144"/>
      <c r="V1761" s="144"/>
      <c r="W1761" s="144"/>
      <c r="X1761" s="97" t="str">
        <f t="shared" si="297"/>
        <v>2024-030 - Matagorda SH 35 Bridge Replace</v>
      </c>
      <c r="Y1761" s="97" t="str">
        <f>IFERROR(VLOOKUP($D1761,PM!$A:$H,2,FALSE),"")</f>
        <v>Luis A. Morales</v>
      </c>
      <c r="Z1761" s="98">
        <f t="shared" si="298"/>
        <v>45792</v>
      </c>
      <c r="AA1761" s="98" t="str">
        <f t="shared" si="299"/>
        <v>Thursday</v>
      </c>
      <c r="AB1761" s="99" t="str">
        <f t="shared" si="300"/>
        <v>05/15/2025 8:52 PM</v>
      </c>
      <c r="AC1761" s="100">
        <f t="shared" si="301"/>
        <v>45793.56627314815</v>
      </c>
      <c r="AD1761" s="100" t="str">
        <f t="shared" si="302"/>
        <v>Approved On Time</v>
      </c>
      <c r="AE1761" s="101">
        <f t="shared" si="303"/>
        <v>3</v>
      </c>
      <c r="AF1761" s="124" t="str">
        <f t="shared" si="304"/>
        <v/>
      </c>
      <c r="AG1761" s="101" t="str">
        <f t="shared" si="305"/>
        <v>8999 6001G - Install Crane Beams</v>
      </c>
      <c r="AH1761" s="101" t="str">
        <f t="shared" si="306"/>
        <v>440464 - Lucas C. Mayo</v>
      </c>
      <c r="AI1761" s="102" t="str">
        <f t="shared" si="307"/>
        <v>ROLANDO COLMENERO-GARCIA CREW</v>
      </c>
    </row>
    <row r="1762" spans="1:35" ht="15.75" x14ac:dyDescent="0.25">
      <c r="A1762" s="153">
        <v>604553</v>
      </c>
      <c r="B1762" s="153" t="s">
        <v>2553</v>
      </c>
      <c r="C1762" s="153" t="s">
        <v>2554</v>
      </c>
      <c r="D1762" s="153" t="s">
        <v>570</v>
      </c>
      <c r="E1762" s="153" t="s">
        <v>723</v>
      </c>
      <c r="F1762" s="153" t="s">
        <v>3032</v>
      </c>
      <c r="G1762" s="153" t="s">
        <v>3033</v>
      </c>
      <c r="H1762" s="153" t="s">
        <v>558</v>
      </c>
      <c r="I1762" s="153">
        <v>5.5</v>
      </c>
      <c r="J1762" s="154">
        <v>45792</v>
      </c>
      <c r="K1762" s="153" t="s">
        <v>91</v>
      </c>
      <c r="L1762" s="153"/>
      <c r="M1762" s="153" t="s">
        <v>909</v>
      </c>
      <c r="N1762" s="153" t="s">
        <v>72</v>
      </c>
      <c r="O1762" s="153" t="s">
        <v>910</v>
      </c>
      <c r="P1762" s="153" t="s">
        <v>3034</v>
      </c>
      <c r="Q1762" s="153"/>
      <c r="R1762" s="153" t="s">
        <v>50</v>
      </c>
      <c r="S1762" s="153" t="s">
        <v>1717</v>
      </c>
      <c r="T1762" s="153" t="s">
        <v>3433</v>
      </c>
      <c r="U1762" s="144"/>
      <c r="V1762" s="144"/>
      <c r="W1762" s="144"/>
      <c r="X1762" s="97" t="str">
        <f t="shared" si="297"/>
        <v>2024-030 - Matagorda SH 35 Bridge Replace</v>
      </c>
      <c r="Y1762" s="97" t="str">
        <f>IFERROR(VLOOKUP($D1762,PM!$A:$H,2,FALSE),"")</f>
        <v>Luis A. Morales</v>
      </c>
      <c r="Z1762" s="98">
        <f t="shared" si="298"/>
        <v>45792</v>
      </c>
      <c r="AA1762" s="98" t="str">
        <f t="shared" si="299"/>
        <v>Thursday</v>
      </c>
      <c r="AB1762" s="99" t="str">
        <f t="shared" si="300"/>
        <v>05/15/2025 8:52 PM</v>
      </c>
      <c r="AC1762" s="100">
        <f t="shared" si="301"/>
        <v>45793.56627314815</v>
      </c>
      <c r="AD1762" s="100" t="str">
        <f t="shared" si="302"/>
        <v>Approved On Time</v>
      </c>
      <c r="AE1762" s="101">
        <f t="shared" si="303"/>
        <v>5.5</v>
      </c>
      <c r="AF1762" s="124" t="str">
        <f t="shared" si="304"/>
        <v/>
      </c>
      <c r="AG1762" s="101" t="str">
        <f t="shared" si="305"/>
        <v>8999 6001F - Install Bent Caps</v>
      </c>
      <c r="AH1762" s="101" t="str">
        <f t="shared" si="306"/>
        <v>440464 - Lucas C. Mayo</v>
      </c>
      <c r="AI1762" s="102" t="str">
        <f t="shared" si="307"/>
        <v>ROLANDO COLMENERO-GARCIA CREW</v>
      </c>
    </row>
    <row r="1763" spans="1:35" ht="15.75" x14ac:dyDescent="0.25">
      <c r="A1763" s="153">
        <v>603178</v>
      </c>
      <c r="B1763" s="153" t="s">
        <v>914</v>
      </c>
      <c r="C1763" s="153" t="s">
        <v>915</v>
      </c>
      <c r="D1763" s="153" t="s">
        <v>570</v>
      </c>
      <c r="E1763" s="153" t="s">
        <v>723</v>
      </c>
      <c r="F1763" s="153" t="s">
        <v>1092</v>
      </c>
      <c r="G1763" s="153" t="s">
        <v>1093</v>
      </c>
      <c r="H1763" s="153" t="s">
        <v>558</v>
      </c>
      <c r="I1763" s="153">
        <v>3</v>
      </c>
      <c r="J1763" s="154">
        <v>45789</v>
      </c>
      <c r="K1763" s="153" t="s">
        <v>91</v>
      </c>
      <c r="L1763" s="153"/>
      <c r="M1763" s="153" t="s">
        <v>909</v>
      </c>
      <c r="N1763" s="153" t="s">
        <v>72</v>
      </c>
      <c r="O1763" s="153" t="s">
        <v>910</v>
      </c>
      <c r="P1763" s="153" t="s">
        <v>1246</v>
      </c>
      <c r="Q1763" s="153"/>
      <c r="R1763" s="153" t="s">
        <v>50</v>
      </c>
      <c r="S1763" s="153" t="s">
        <v>1717</v>
      </c>
      <c r="T1763" s="153" t="s">
        <v>1730</v>
      </c>
      <c r="U1763" s="144"/>
      <c r="V1763" s="144"/>
      <c r="W1763" s="144"/>
      <c r="X1763" s="97" t="str">
        <f t="shared" si="297"/>
        <v>2024-030 - Matagorda SH 35 Bridge Replace</v>
      </c>
      <c r="Y1763" s="97" t="str">
        <f>IFERROR(VLOOKUP($D1763,PM!$A:$H,2,FALSE),"")</f>
        <v>Luis A. Morales</v>
      </c>
      <c r="Z1763" s="98">
        <f t="shared" si="298"/>
        <v>45789</v>
      </c>
      <c r="AA1763" s="98" t="str">
        <f t="shared" si="299"/>
        <v>Monday</v>
      </c>
      <c r="AB1763" s="99" t="str">
        <f t="shared" si="300"/>
        <v>05/12/2025 8:15 PM</v>
      </c>
      <c r="AC1763" s="100">
        <f t="shared" si="301"/>
        <v>45790.580636574072</v>
      </c>
      <c r="AD1763" s="100" t="str">
        <f t="shared" si="302"/>
        <v>Approved On Time</v>
      </c>
      <c r="AE1763" s="101">
        <f t="shared" si="303"/>
        <v>3</v>
      </c>
      <c r="AF1763" s="124" t="str">
        <f t="shared" si="304"/>
        <v/>
      </c>
      <c r="AG1763" s="101" t="str">
        <f t="shared" si="305"/>
        <v>496 6012L - REM STR Process Load out Conc</v>
      </c>
      <c r="AH1763" s="101" t="str">
        <f t="shared" si="306"/>
        <v>440459 - Ulises N. Mendoza</v>
      </c>
      <c r="AI1763" s="102" t="str">
        <f t="shared" si="307"/>
        <v>ROLANDO COLMENERO-GARCIA CREW</v>
      </c>
    </row>
    <row r="1764" spans="1:35" ht="15.75" x14ac:dyDescent="0.25">
      <c r="A1764" s="153">
        <v>603190</v>
      </c>
      <c r="B1764" s="153" t="s">
        <v>914</v>
      </c>
      <c r="C1764" s="153" t="s">
        <v>915</v>
      </c>
      <c r="D1764" s="153" t="s">
        <v>570</v>
      </c>
      <c r="E1764" s="153" t="s">
        <v>723</v>
      </c>
      <c r="F1764" s="153" t="s">
        <v>1247</v>
      </c>
      <c r="G1764" s="153" t="s">
        <v>1248</v>
      </c>
      <c r="H1764" s="153" t="s">
        <v>558</v>
      </c>
      <c r="I1764" s="153">
        <v>3</v>
      </c>
      <c r="J1764" s="154">
        <v>45789</v>
      </c>
      <c r="K1764" s="153" t="s">
        <v>91</v>
      </c>
      <c r="L1764" s="153"/>
      <c r="M1764" s="153" t="s">
        <v>909</v>
      </c>
      <c r="N1764" s="153" t="s">
        <v>72</v>
      </c>
      <c r="O1764" s="153" t="s">
        <v>910</v>
      </c>
      <c r="P1764" s="153" t="s">
        <v>1245</v>
      </c>
      <c r="Q1764" s="153"/>
      <c r="R1764" s="153" t="s">
        <v>50</v>
      </c>
      <c r="S1764" s="153" t="s">
        <v>1717</v>
      </c>
      <c r="T1764" s="153" t="s">
        <v>1731</v>
      </c>
      <c r="U1764" s="144"/>
      <c r="V1764" s="144"/>
      <c r="W1764" s="144"/>
      <c r="X1764" s="97" t="str">
        <f t="shared" si="297"/>
        <v>2024-030 - Matagorda SH 35 Bridge Replace</v>
      </c>
      <c r="Y1764" s="97" t="str">
        <f>IFERROR(VLOOKUP($D1764,PM!$A:$H,2,FALSE),"")</f>
        <v>Luis A. Morales</v>
      </c>
      <c r="Z1764" s="98">
        <f t="shared" si="298"/>
        <v>45789</v>
      </c>
      <c r="AA1764" s="98" t="str">
        <f t="shared" si="299"/>
        <v>Monday</v>
      </c>
      <c r="AB1764" s="99" t="str">
        <f t="shared" si="300"/>
        <v>05/12/2025 8:16 PM</v>
      </c>
      <c r="AC1764" s="100">
        <f t="shared" si="301"/>
        <v>45790.580636574072</v>
      </c>
      <c r="AD1764" s="100" t="str">
        <f t="shared" si="302"/>
        <v>Approved On Time</v>
      </c>
      <c r="AE1764" s="101">
        <f t="shared" si="303"/>
        <v>3</v>
      </c>
      <c r="AF1764" s="124" t="str">
        <f t="shared" si="304"/>
        <v/>
      </c>
      <c r="AG1764" s="101" t="str">
        <f t="shared" si="305"/>
        <v>496 6012D - REM STR Break Deck Land</v>
      </c>
      <c r="AH1764" s="101" t="str">
        <f t="shared" si="306"/>
        <v>440459 - Ulises N. Mendoza</v>
      </c>
      <c r="AI1764" s="102" t="str">
        <f t="shared" si="307"/>
        <v>ROLANDO COLMENERO-GARCIA CREW</v>
      </c>
    </row>
    <row r="1765" spans="1:35" ht="15.75" x14ac:dyDescent="0.25">
      <c r="A1765" s="153">
        <v>603196</v>
      </c>
      <c r="B1765" s="153" t="s">
        <v>914</v>
      </c>
      <c r="C1765" s="153" t="s">
        <v>915</v>
      </c>
      <c r="D1765" s="153" t="s">
        <v>570</v>
      </c>
      <c r="E1765" s="153" t="s">
        <v>723</v>
      </c>
      <c r="F1765" s="153" t="s">
        <v>1012</v>
      </c>
      <c r="G1765" s="153" t="s">
        <v>1013</v>
      </c>
      <c r="H1765" s="153" t="s">
        <v>558</v>
      </c>
      <c r="I1765" s="153">
        <v>4.5</v>
      </c>
      <c r="J1765" s="154">
        <v>45789</v>
      </c>
      <c r="K1765" s="153" t="s">
        <v>91</v>
      </c>
      <c r="L1765" s="153"/>
      <c r="M1765" s="153" t="s">
        <v>909</v>
      </c>
      <c r="N1765" s="153" t="s">
        <v>72</v>
      </c>
      <c r="O1765" s="153" t="s">
        <v>910</v>
      </c>
      <c r="P1765" s="153" t="s">
        <v>1249</v>
      </c>
      <c r="Q1765" s="153"/>
      <c r="R1765" s="153" t="s">
        <v>50</v>
      </c>
      <c r="S1765" s="153" t="s">
        <v>1717</v>
      </c>
      <c r="T1765" s="153" t="s">
        <v>1732</v>
      </c>
      <c r="U1765" s="144"/>
      <c r="V1765" s="144"/>
      <c r="W1765" s="144"/>
      <c r="X1765" s="97" t="str">
        <f t="shared" si="297"/>
        <v>2024-030 - Matagorda SH 35 Bridge Replace</v>
      </c>
      <c r="Y1765" s="97" t="str">
        <f>IFERROR(VLOOKUP($D1765,PM!$A:$H,2,FALSE),"")</f>
        <v>Luis A. Morales</v>
      </c>
      <c r="Z1765" s="98">
        <f t="shared" si="298"/>
        <v>45789</v>
      </c>
      <c r="AA1765" s="98" t="str">
        <f t="shared" si="299"/>
        <v>Monday</v>
      </c>
      <c r="AB1765" s="99" t="str">
        <f t="shared" si="300"/>
        <v>05/12/2025 8:17 PM</v>
      </c>
      <c r="AC1765" s="100">
        <f t="shared" si="301"/>
        <v>45790.580636574072</v>
      </c>
      <c r="AD1765" s="100" t="str">
        <f t="shared" si="302"/>
        <v>Approved On Time</v>
      </c>
      <c r="AE1765" s="101">
        <f t="shared" si="303"/>
        <v>4.5</v>
      </c>
      <c r="AF1765" s="124" t="str">
        <f t="shared" si="304"/>
        <v/>
      </c>
      <c r="AG1765" s="101" t="str">
        <f t="shared" si="305"/>
        <v>496 6012G - REM STR Break Columns and Caps</v>
      </c>
      <c r="AH1765" s="101" t="str">
        <f t="shared" si="306"/>
        <v>440459 - Ulises N. Mendoza</v>
      </c>
      <c r="AI1765" s="102" t="str">
        <f t="shared" si="307"/>
        <v>ROLANDO COLMENERO-GARCIA CREW</v>
      </c>
    </row>
    <row r="1766" spans="1:35" ht="15.75" x14ac:dyDescent="0.25">
      <c r="A1766" s="153">
        <v>604066</v>
      </c>
      <c r="B1766" s="153" t="s">
        <v>914</v>
      </c>
      <c r="C1766" s="153" t="s">
        <v>915</v>
      </c>
      <c r="D1766" s="153" t="s">
        <v>570</v>
      </c>
      <c r="E1766" s="153" t="s">
        <v>723</v>
      </c>
      <c r="F1766" s="153" t="s">
        <v>1092</v>
      </c>
      <c r="G1766" s="153" t="s">
        <v>1093</v>
      </c>
      <c r="H1766" s="153" t="s">
        <v>558</v>
      </c>
      <c r="I1766" s="153">
        <v>4</v>
      </c>
      <c r="J1766" s="154">
        <v>45791</v>
      </c>
      <c r="K1766" s="153" t="s">
        <v>91</v>
      </c>
      <c r="L1766" s="153"/>
      <c r="M1766" s="153" t="s">
        <v>909</v>
      </c>
      <c r="N1766" s="153" t="s">
        <v>72</v>
      </c>
      <c r="O1766" s="153" t="s">
        <v>910</v>
      </c>
      <c r="P1766" s="153" t="s">
        <v>2551</v>
      </c>
      <c r="Q1766" s="153"/>
      <c r="R1766" s="153" t="s">
        <v>50</v>
      </c>
      <c r="S1766" s="153" t="s">
        <v>1717</v>
      </c>
      <c r="T1766" s="153" t="s">
        <v>3166</v>
      </c>
      <c r="U1766" s="144"/>
      <c r="V1766" s="144"/>
      <c r="W1766" s="144"/>
      <c r="X1766" s="97" t="str">
        <f t="shared" si="297"/>
        <v>2024-030 - Matagorda SH 35 Bridge Replace</v>
      </c>
      <c r="Y1766" s="97" t="str">
        <f>IFERROR(VLOOKUP($D1766,PM!$A:$H,2,FALSE),"")</f>
        <v>Luis A. Morales</v>
      </c>
      <c r="Z1766" s="98">
        <f t="shared" si="298"/>
        <v>45791</v>
      </c>
      <c r="AA1766" s="98" t="str">
        <f t="shared" si="299"/>
        <v>Wednesday</v>
      </c>
      <c r="AB1766" s="99" t="str">
        <f t="shared" si="300"/>
        <v>05/14/2025 8:13 PM</v>
      </c>
      <c r="AC1766" s="100">
        <f t="shared" si="301"/>
        <v>45792.584351851852</v>
      </c>
      <c r="AD1766" s="100" t="str">
        <f t="shared" si="302"/>
        <v>Approved On Time</v>
      </c>
      <c r="AE1766" s="101">
        <f t="shared" si="303"/>
        <v>4</v>
      </c>
      <c r="AF1766" s="124" t="str">
        <f t="shared" si="304"/>
        <v/>
      </c>
      <c r="AG1766" s="101" t="str">
        <f t="shared" si="305"/>
        <v>496 6012L - REM STR Process Load out Conc</v>
      </c>
      <c r="AH1766" s="101" t="str">
        <f t="shared" si="306"/>
        <v>440459 - Ulises N. Mendoza</v>
      </c>
      <c r="AI1766" s="102" t="str">
        <f t="shared" si="307"/>
        <v>ROLANDO COLMENERO-GARCIA CREW</v>
      </c>
    </row>
    <row r="1767" spans="1:35" ht="15.75" x14ac:dyDescent="0.25">
      <c r="A1767" s="153">
        <v>604059</v>
      </c>
      <c r="B1767" s="153" t="s">
        <v>914</v>
      </c>
      <c r="C1767" s="153" t="s">
        <v>915</v>
      </c>
      <c r="D1767" s="153" t="s">
        <v>570</v>
      </c>
      <c r="E1767" s="153" t="s">
        <v>723</v>
      </c>
      <c r="F1767" s="153" t="s">
        <v>2548</v>
      </c>
      <c r="G1767" s="153" t="s">
        <v>2549</v>
      </c>
      <c r="H1767" s="153" t="s">
        <v>558</v>
      </c>
      <c r="I1767" s="153">
        <v>4</v>
      </c>
      <c r="J1767" s="154">
        <v>45791</v>
      </c>
      <c r="K1767" s="153" t="s">
        <v>91</v>
      </c>
      <c r="L1767" s="153"/>
      <c r="M1767" s="153" t="s">
        <v>909</v>
      </c>
      <c r="N1767" s="153" t="s">
        <v>72</v>
      </c>
      <c r="O1767" s="153" t="s">
        <v>910</v>
      </c>
      <c r="P1767" s="153" t="s">
        <v>2550</v>
      </c>
      <c r="Q1767" s="153"/>
      <c r="R1767" s="153" t="s">
        <v>50</v>
      </c>
      <c r="S1767" s="153" t="s">
        <v>1717</v>
      </c>
      <c r="T1767" s="153" t="s">
        <v>3167</v>
      </c>
      <c r="U1767" s="144"/>
      <c r="V1767" s="144"/>
      <c r="W1767" s="144"/>
      <c r="X1767" s="97" t="str">
        <f t="shared" si="297"/>
        <v>2024-030 - Matagorda SH 35 Bridge Replace</v>
      </c>
      <c r="Y1767" s="97" t="str">
        <f>IFERROR(VLOOKUP($D1767,PM!$A:$H,2,FALSE),"")</f>
        <v>Luis A. Morales</v>
      </c>
      <c r="Z1767" s="98">
        <f t="shared" si="298"/>
        <v>45791</v>
      </c>
      <c r="AA1767" s="98" t="str">
        <f t="shared" si="299"/>
        <v>Wednesday</v>
      </c>
      <c r="AB1767" s="99" t="str">
        <f t="shared" si="300"/>
        <v>05/14/2025 8:12 PM</v>
      </c>
      <c r="AC1767" s="100">
        <f t="shared" si="301"/>
        <v>45792.584351851852</v>
      </c>
      <c r="AD1767" s="100" t="str">
        <f t="shared" si="302"/>
        <v>Approved On Time</v>
      </c>
      <c r="AE1767" s="101">
        <f t="shared" si="303"/>
        <v>4</v>
      </c>
      <c r="AF1767" s="124" t="str">
        <f t="shared" si="304"/>
        <v/>
      </c>
      <c r="AG1767" s="101" t="str">
        <f t="shared" si="305"/>
        <v>8999 6001J - Unload all Materials</v>
      </c>
      <c r="AH1767" s="101" t="str">
        <f t="shared" si="306"/>
        <v>440459 - Ulises N. Mendoza</v>
      </c>
      <c r="AI1767" s="102" t="str">
        <f t="shared" si="307"/>
        <v>ROLANDO COLMENERO-GARCIA CREW</v>
      </c>
    </row>
    <row r="1768" spans="1:35" ht="15.75" x14ac:dyDescent="0.25">
      <c r="A1768" s="153">
        <v>604541</v>
      </c>
      <c r="B1768" s="153" t="s">
        <v>914</v>
      </c>
      <c r="C1768" s="153" t="s">
        <v>915</v>
      </c>
      <c r="D1768" s="153" t="s">
        <v>570</v>
      </c>
      <c r="E1768" s="153" t="s">
        <v>723</v>
      </c>
      <c r="F1768" s="153" t="s">
        <v>1247</v>
      </c>
      <c r="G1768" s="153" t="s">
        <v>1248</v>
      </c>
      <c r="H1768" s="153" t="s">
        <v>558</v>
      </c>
      <c r="I1768" s="153">
        <v>3</v>
      </c>
      <c r="J1768" s="154">
        <v>45792</v>
      </c>
      <c r="K1768" s="153" t="s">
        <v>91</v>
      </c>
      <c r="L1768" s="153"/>
      <c r="M1768" s="153" t="s">
        <v>909</v>
      </c>
      <c r="N1768" s="153" t="s">
        <v>72</v>
      </c>
      <c r="O1768" s="153" t="s">
        <v>910</v>
      </c>
      <c r="P1768" s="153" t="s">
        <v>3034</v>
      </c>
      <c r="Q1768" s="153"/>
      <c r="R1768" s="153" t="s">
        <v>50</v>
      </c>
      <c r="S1768" s="153" t="s">
        <v>1717</v>
      </c>
      <c r="T1768" s="153" t="s">
        <v>3445</v>
      </c>
      <c r="U1768" s="144"/>
      <c r="V1768" s="144"/>
      <c r="W1768" s="144"/>
      <c r="X1768" s="97" t="str">
        <f t="shared" si="297"/>
        <v>2024-030 - Matagorda SH 35 Bridge Replace</v>
      </c>
      <c r="Y1768" s="97" t="str">
        <f>IFERROR(VLOOKUP($D1768,PM!$A:$H,2,FALSE),"")</f>
        <v>Luis A. Morales</v>
      </c>
      <c r="Z1768" s="98">
        <f t="shared" si="298"/>
        <v>45792</v>
      </c>
      <c r="AA1768" s="98" t="str">
        <f t="shared" si="299"/>
        <v>Thursday</v>
      </c>
      <c r="AB1768" s="99" t="str">
        <f t="shared" si="300"/>
        <v>05/15/2025 8:52 PM</v>
      </c>
      <c r="AC1768" s="100">
        <f t="shared" si="301"/>
        <v>45793.566666666666</v>
      </c>
      <c r="AD1768" s="100" t="str">
        <f t="shared" si="302"/>
        <v>Approved On Time</v>
      </c>
      <c r="AE1768" s="101">
        <f t="shared" si="303"/>
        <v>3</v>
      </c>
      <c r="AF1768" s="124" t="str">
        <f t="shared" si="304"/>
        <v/>
      </c>
      <c r="AG1768" s="101" t="str">
        <f t="shared" si="305"/>
        <v>496 6012D - REM STR Break Deck Land</v>
      </c>
      <c r="AH1768" s="101" t="str">
        <f t="shared" si="306"/>
        <v>440459 - Ulises N. Mendoza</v>
      </c>
      <c r="AI1768" s="102" t="str">
        <f t="shared" si="307"/>
        <v>ROLANDO COLMENERO-GARCIA CREW</v>
      </c>
    </row>
    <row r="1769" spans="1:35" ht="15.75" x14ac:dyDescent="0.25">
      <c r="A1769" s="153">
        <v>604052</v>
      </c>
      <c r="B1769" s="153" t="s">
        <v>914</v>
      </c>
      <c r="C1769" s="153" t="s">
        <v>915</v>
      </c>
      <c r="D1769" s="153" t="s">
        <v>570</v>
      </c>
      <c r="E1769" s="153" t="s">
        <v>723</v>
      </c>
      <c r="F1769" s="153" t="s">
        <v>1012</v>
      </c>
      <c r="G1769" s="153" t="s">
        <v>1013</v>
      </c>
      <c r="H1769" s="153" t="s">
        <v>558</v>
      </c>
      <c r="I1769" s="153">
        <v>2.5</v>
      </c>
      <c r="J1769" s="154">
        <v>45791</v>
      </c>
      <c r="K1769" s="153" t="s">
        <v>91</v>
      </c>
      <c r="L1769" s="153"/>
      <c r="M1769" s="153" t="s">
        <v>909</v>
      </c>
      <c r="N1769" s="153" t="s">
        <v>72</v>
      </c>
      <c r="O1769" s="153" t="s">
        <v>910</v>
      </c>
      <c r="P1769" s="153" t="s">
        <v>2552</v>
      </c>
      <c r="Q1769" s="153"/>
      <c r="R1769" s="153" t="s">
        <v>50</v>
      </c>
      <c r="S1769" s="153" t="s">
        <v>1717</v>
      </c>
      <c r="T1769" s="153" t="s">
        <v>3168</v>
      </c>
      <c r="U1769" s="144"/>
      <c r="V1769" s="144"/>
      <c r="W1769" s="144"/>
      <c r="X1769" s="97" t="str">
        <f t="shared" si="297"/>
        <v>2024-030 - Matagorda SH 35 Bridge Replace</v>
      </c>
      <c r="Y1769" s="97" t="str">
        <f>IFERROR(VLOOKUP($D1769,PM!$A:$H,2,FALSE),"")</f>
        <v>Luis A. Morales</v>
      </c>
      <c r="Z1769" s="98">
        <f t="shared" si="298"/>
        <v>45791</v>
      </c>
      <c r="AA1769" s="98" t="str">
        <f t="shared" si="299"/>
        <v>Wednesday</v>
      </c>
      <c r="AB1769" s="99" t="str">
        <f t="shared" si="300"/>
        <v>05/14/2025 8:11 PM</v>
      </c>
      <c r="AC1769" s="100">
        <f t="shared" si="301"/>
        <v>45792.584351851852</v>
      </c>
      <c r="AD1769" s="100" t="str">
        <f t="shared" si="302"/>
        <v>Approved On Time</v>
      </c>
      <c r="AE1769" s="101">
        <f t="shared" si="303"/>
        <v>2.5</v>
      </c>
      <c r="AF1769" s="124" t="str">
        <f t="shared" si="304"/>
        <v/>
      </c>
      <c r="AG1769" s="101" t="str">
        <f t="shared" si="305"/>
        <v>496 6012G - REM STR Break Columns and Caps</v>
      </c>
      <c r="AH1769" s="101" t="str">
        <f t="shared" si="306"/>
        <v>440459 - Ulises N. Mendoza</v>
      </c>
      <c r="AI1769" s="102" t="str">
        <f t="shared" si="307"/>
        <v>ROLANDO COLMENERO-GARCIA CREW</v>
      </c>
    </row>
    <row r="1770" spans="1:35" ht="15.75" x14ac:dyDescent="0.25">
      <c r="A1770" s="153">
        <v>603587</v>
      </c>
      <c r="B1770" s="153" t="s">
        <v>914</v>
      </c>
      <c r="C1770" s="153" t="s">
        <v>915</v>
      </c>
      <c r="D1770" s="153" t="s">
        <v>570</v>
      </c>
      <c r="E1770" s="153" t="s">
        <v>723</v>
      </c>
      <c r="F1770" s="153" t="s">
        <v>1092</v>
      </c>
      <c r="G1770" s="153" t="s">
        <v>1093</v>
      </c>
      <c r="H1770" s="153" t="s">
        <v>558</v>
      </c>
      <c r="I1770" s="153">
        <v>3</v>
      </c>
      <c r="J1770" s="154">
        <v>45790</v>
      </c>
      <c r="K1770" s="153" t="s">
        <v>91</v>
      </c>
      <c r="L1770" s="153"/>
      <c r="M1770" s="153" t="s">
        <v>909</v>
      </c>
      <c r="N1770" s="153" t="s">
        <v>72</v>
      </c>
      <c r="O1770" s="153" t="s">
        <v>910</v>
      </c>
      <c r="P1770" s="153" t="s">
        <v>1933</v>
      </c>
      <c r="Q1770" s="153"/>
      <c r="R1770" s="153" t="s">
        <v>50</v>
      </c>
      <c r="S1770" s="153" t="s">
        <v>1717</v>
      </c>
      <c r="T1770" s="153" t="s">
        <v>2398</v>
      </c>
      <c r="U1770" s="144"/>
      <c r="V1770" s="144"/>
      <c r="W1770" s="144"/>
      <c r="X1770" s="97" t="str">
        <f t="shared" si="297"/>
        <v>2024-030 - Matagorda SH 35 Bridge Replace</v>
      </c>
      <c r="Y1770" s="97" t="str">
        <f>IFERROR(VLOOKUP($D1770,PM!$A:$H,2,FALSE),"")</f>
        <v>Luis A. Morales</v>
      </c>
      <c r="Z1770" s="98">
        <f t="shared" si="298"/>
        <v>45790</v>
      </c>
      <c r="AA1770" s="98" t="str">
        <f t="shared" si="299"/>
        <v>Tuesday</v>
      </c>
      <c r="AB1770" s="99" t="str">
        <f t="shared" si="300"/>
        <v>05/13/2025 8:07 PM</v>
      </c>
      <c r="AC1770" s="100">
        <f t="shared" si="301"/>
        <v>45791.579236111109</v>
      </c>
      <c r="AD1770" s="100" t="str">
        <f t="shared" si="302"/>
        <v>Approved On Time</v>
      </c>
      <c r="AE1770" s="101">
        <f t="shared" si="303"/>
        <v>3</v>
      </c>
      <c r="AF1770" s="124" t="str">
        <f t="shared" si="304"/>
        <v/>
      </c>
      <c r="AG1770" s="101" t="str">
        <f t="shared" si="305"/>
        <v>496 6012L - REM STR Process Load out Conc</v>
      </c>
      <c r="AH1770" s="101" t="str">
        <f t="shared" si="306"/>
        <v>440459 - Ulises N. Mendoza</v>
      </c>
      <c r="AI1770" s="102" t="str">
        <f t="shared" si="307"/>
        <v>ROLANDO COLMENERO-GARCIA CREW</v>
      </c>
    </row>
    <row r="1771" spans="1:35" ht="15.75" x14ac:dyDescent="0.25">
      <c r="A1771" s="153">
        <v>603580</v>
      </c>
      <c r="B1771" s="153" t="s">
        <v>914</v>
      </c>
      <c r="C1771" s="153" t="s">
        <v>915</v>
      </c>
      <c r="D1771" s="153" t="s">
        <v>570</v>
      </c>
      <c r="E1771" s="153" t="s">
        <v>723</v>
      </c>
      <c r="F1771" s="153" t="s">
        <v>1247</v>
      </c>
      <c r="G1771" s="153" t="s">
        <v>1248</v>
      </c>
      <c r="H1771" s="153" t="s">
        <v>558</v>
      </c>
      <c r="I1771" s="153">
        <v>4</v>
      </c>
      <c r="J1771" s="154">
        <v>45790</v>
      </c>
      <c r="K1771" s="153" t="s">
        <v>91</v>
      </c>
      <c r="L1771" s="153"/>
      <c r="M1771" s="153" t="s">
        <v>909</v>
      </c>
      <c r="N1771" s="153" t="s">
        <v>72</v>
      </c>
      <c r="O1771" s="153" t="s">
        <v>910</v>
      </c>
      <c r="P1771" s="153" t="s">
        <v>1932</v>
      </c>
      <c r="Q1771" s="153"/>
      <c r="R1771" s="153" t="s">
        <v>50</v>
      </c>
      <c r="S1771" s="153" t="s">
        <v>1717</v>
      </c>
      <c r="T1771" s="153" t="s">
        <v>2397</v>
      </c>
      <c r="U1771" s="144"/>
      <c r="V1771" s="144"/>
      <c r="W1771" s="144"/>
      <c r="X1771" s="97" t="str">
        <f t="shared" si="297"/>
        <v>2024-030 - Matagorda SH 35 Bridge Replace</v>
      </c>
      <c r="Y1771" s="97" t="str">
        <f>IFERROR(VLOOKUP($D1771,PM!$A:$H,2,FALSE),"")</f>
        <v>Luis A. Morales</v>
      </c>
      <c r="Z1771" s="98">
        <f t="shared" si="298"/>
        <v>45790</v>
      </c>
      <c r="AA1771" s="98" t="str">
        <f t="shared" si="299"/>
        <v>Tuesday</v>
      </c>
      <c r="AB1771" s="99" t="str">
        <f t="shared" si="300"/>
        <v>05/13/2025 8:06 PM</v>
      </c>
      <c r="AC1771" s="100">
        <f t="shared" si="301"/>
        <v>45791.579236111109</v>
      </c>
      <c r="AD1771" s="100" t="str">
        <f t="shared" si="302"/>
        <v>Approved On Time</v>
      </c>
      <c r="AE1771" s="101">
        <f t="shared" si="303"/>
        <v>4</v>
      </c>
      <c r="AF1771" s="124" t="str">
        <f t="shared" si="304"/>
        <v/>
      </c>
      <c r="AG1771" s="101" t="str">
        <f t="shared" si="305"/>
        <v>496 6012D - REM STR Break Deck Land</v>
      </c>
      <c r="AH1771" s="101" t="str">
        <f t="shared" si="306"/>
        <v>440459 - Ulises N. Mendoza</v>
      </c>
      <c r="AI1771" s="102" t="str">
        <f t="shared" si="307"/>
        <v>ROLANDO COLMENERO-GARCIA CREW</v>
      </c>
    </row>
    <row r="1772" spans="1:35" ht="15.75" x14ac:dyDescent="0.25">
      <c r="A1772" s="153">
        <v>603593</v>
      </c>
      <c r="B1772" s="153" t="s">
        <v>914</v>
      </c>
      <c r="C1772" s="153" t="s">
        <v>915</v>
      </c>
      <c r="D1772" s="153" t="s">
        <v>570</v>
      </c>
      <c r="E1772" s="153" t="s">
        <v>723</v>
      </c>
      <c r="F1772" s="153" t="s">
        <v>2381</v>
      </c>
      <c r="G1772" s="153" t="s">
        <v>2382</v>
      </c>
      <c r="H1772" s="153" t="s">
        <v>558</v>
      </c>
      <c r="I1772" s="153">
        <v>3</v>
      </c>
      <c r="J1772" s="154">
        <v>45790</v>
      </c>
      <c r="K1772" s="153" t="s">
        <v>91</v>
      </c>
      <c r="L1772" s="153"/>
      <c r="M1772" s="153" t="s">
        <v>909</v>
      </c>
      <c r="N1772" s="153" t="s">
        <v>72</v>
      </c>
      <c r="O1772" s="153" t="s">
        <v>910</v>
      </c>
      <c r="P1772" s="153" t="s">
        <v>1933</v>
      </c>
      <c r="Q1772" s="153"/>
      <c r="R1772" s="153" t="s">
        <v>50</v>
      </c>
      <c r="S1772" s="153" t="s">
        <v>1717</v>
      </c>
      <c r="T1772" s="153" t="s">
        <v>2399</v>
      </c>
      <c r="U1772" s="144"/>
      <c r="V1772" s="144"/>
      <c r="W1772" s="144"/>
      <c r="X1772" s="97" t="str">
        <f t="shared" si="297"/>
        <v>2024-030 - Matagorda SH 35 Bridge Replace</v>
      </c>
      <c r="Y1772" s="97" t="str">
        <f>IFERROR(VLOOKUP($D1772,PM!$A:$H,2,FALSE),"")</f>
        <v>Luis A. Morales</v>
      </c>
      <c r="Z1772" s="98">
        <f t="shared" si="298"/>
        <v>45790</v>
      </c>
      <c r="AA1772" s="98" t="str">
        <f t="shared" si="299"/>
        <v>Tuesday</v>
      </c>
      <c r="AB1772" s="99" t="str">
        <f t="shared" si="300"/>
        <v>05/13/2025 8:07 PM</v>
      </c>
      <c r="AC1772" s="100">
        <f t="shared" si="301"/>
        <v>45791.579236111109</v>
      </c>
      <c r="AD1772" s="100" t="str">
        <f t="shared" si="302"/>
        <v>Approved On Time</v>
      </c>
      <c r="AE1772" s="101">
        <f t="shared" si="303"/>
        <v>3</v>
      </c>
      <c r="AF1772" s="124" t="str">
        <f t="shared" si="304"/>
        <v/>
      </c>
      <c r="AG1772" s="101" t="str">
        <f t="shared" si="305"/>
        <v>8999 6001D - Fabricate Template for Pile Dr</v>
      </c>
      <c r="AH1772" s="101" t="str">
        <f t="shared" si="306"/>
        <v>440459 - Ulises N. Mendoza</v>
      </c>
      <c r="AI1772" s="102" t="str">
        <f t="shared" si="307"/>
        <v>ROLANDO COLMENERO-GARCIA CREW</v>
      </c>
    </row>
    <row r="1773" spans="1:35" ht="15.75" x14ac:dyDescent="0.25">
      <c r="A1773" s="153">
        <v>604544</v>
      </c>
      <c r="B1773" s="153" t="s">
        <v>914</v>
      </c>
      <c r="C1773" s="153" t="s">
        <v>915</v>
      </c>
      <c r="D1773" s="153" t="s">
        <v>570</v>
      </c>
      <c r="E1773" s="153" t="s">
        <v>723</v>
      </c>
      <c r="F1773" s="153" t="s">
        <v>3428</v>
      </c>
      <c r="G1773" s="153" t="s">
        <v>3429</v>
      </c>
      <c r="H1773" s="153" t="s">
        <v>558</v>
      </c>
      <c r="I1773" s="153">
        <v>3</v>
      </c>
      <c r="J1773" s="154">
        <v>45792</v>
      </c>
      <c r="K1773" s="153" t="s">
        <v>91</v>
      </c>
      <c r="L1773" s="153"/>
      <c r="M1773" s="153" t="s">
        <v>909</v>
      </c>
      <c r="N1773" s="153" t="s">
        <v>72</v>
      </c>
      <c r="O1773" s="153" t="s">
        <v>910</v>
      </c>
      <c r="P1773" s="153" t="s">
        <v>3034</v>
      </c>
      <c r="Q1773" s="153"/>
      <c r="R1773" s="153" t="s">
        <v>50</v>
      </c>
      <c r="S1773" s="153" t="s">
        <v>1717</v>
      </c>
      <c r="T1773" s="153" t="s">
        <v>3443</v>
      </c>
      <c r="U1773" s="144"/>
      <c r="V1773" s="144"/>
      <c r="W1773" s="144"/>
      <c r="X1773" s="97" t="str">
        <f t="shared" si="297"/>
        <v>2024-030 - Matagorda SH 35 Bridge Replace</v>
      </c>
      <c r="Y1773" s="97" t="str">
        <f>IFERROR(VLOOKUP($D1773,PM!$A:$H,2,FALSE),"")</f>
        <v>Luis A. Morales</v>
      </c>
      <c r="Z1773" s="98">
        <f t="shared" si="298"/>
        <v>45792</v>
      </c>
      <c r="AA1773" s="98" t="str">
        <f t="shared" si="299"/>
        <v>Thursday</v>
      </c>
      <c r="AB1773" s="99" t="str">
        <f t="shared" si="300"/>
        <v>05/15/2025 8:52 PM</v>
      </c>
      <c r="AC1773" s="100">
        <f t="shared" si="301"/>
        <v>45793.566666666666</v>
      </c>
      <c r="AD1773" s="100" t="str">
        <f t="shared" si="302"/>
        <v>Approved On Time</v>
      </c>
      <c r="AE1773" s="101">
        <f t="shared" si="303"/>
        <v>3</v>
      </c>
      <c r="AF1773" s="124" t="str">
        <f t="shared" si="304"/>
        <v/>
      </c>
      <c r="AG1773" s="101" t="str">
        <f t="shared" si="305"/>
        <v>8999 6001G - Install Crane Beams</v>
      </c>
      <c r="AH1773" s="101" t="str">
        <f t="shared" si="306"/>
        <v>440459 - Ulises N. Mendoza</v>
      </c>
      <c r="AI1773" s="102" t="str">
        <f t="shared" si="307"/>
        <v>ROLANDO COLMENERO-GARCIA CREW</v>
      </c>
    </row>
    <row r="1774" spans="1:35" ht="15.75" x14ac:dyDescent="0.25">
      <c r="A1774" s="153">
        <v>604555</v>
      </c>
      <c r="B1774" s="153" t="s">
        <v>914</v>
      </c>
      <c r="C1774" s="153" t="s">
        <v>915</v>
      </c>
      <c r="D1774" s="153" t="s">
        <v>570</v>
      </c>
      <c r="E1774" s="153" t="s">
        <v>723</v>
      </c>
      <c r="F1774" s="153" t="s">
        <v>3032</v>
      </c>
      <c r="G1774" s="153" t="s">
        <v>3033</v>
      </c>
      <c r="H1774" s="153" t="s">
        <v>558</v>
      </c>
      <c r="I1774" s="153">
        <v>5.5</v>
      </c>
      <c r="J1774" s="154">
        <v>45792</v>
      </c>
      <c r="K1774" s="153" t="s">
        <v>91</v>
      </c>
      <c r="L1774" s="153"/>
      <c r="M1774" s="153" t="s">
        <v>909</v>
      </c>
      <c r="N1774" s="153" t="s">
        <v>72</v>
      </c>
      <c r="O1774" s="153" t="s">
        <v>910</v>
      </c>
      <c r="P1774" s="153" t="s">
        <v>3034</v>
      </c>
      <c r="Q1774" s="153"/>
      <c r="R1774" s="153" t="s">
        <v>50</v>
      </c>
      <c r="S1774" s="153" t="s">
        <v>1717</v>
      </c>
      <c r="T1774" s="153" t="s">
        <v>3444</v>
      </c>
      <c r="U1774" s="144"/>
      <c r="V1774" s="144"/>
      <c r="W1774" s="144"/>
      <c r="X1774" s="97" t="str">
        <f t="shared" si="297"/>
        <v>2024-030 - Matagorda SH 35 Bridge Replace</v>
      </c>
      <c r="Y1774" s="97" t="str">
        <f>IFERROR(VLOOKUP($D1774,PM!$A:$H,2,FALSE),"")</f>
        <v>Luis A. Morales</v>
      </c>
      <c r="Z1774" s="98">
        <f t="shared" si="298"/>
        <v>45792</v>
      </c>
      <c r="AA1774" s="98" t="str">
        <f t="shared" si="299"/>
        <v>Thursday</v>
      </c>
      <c r="AB1774" s="99" t="str">
        <f t="shared" si="300"/>
        <v>05/15/2025 8:52 PM</v>
      </c>
      <c r="AC1774" s="100">
        <f t="shared" si="301"/>
        <v>45793.566666666666</v>
      </c>
      <c r="AD1774" s="100" t="str">
        <f t="shared" si="302"/>
        <v>Approved On Time</v>
      </c>
      <c r="AE1774" s="101">
        <f t="shared" si="303"/>
        <v>5.5</v>
      </c>
      <c r="AF1774" s="124" t="str">
        <f t="shared" si="304"/>
        <v/>
      </c>
      <c r="AG1774" s="101" t="str">
        <f t="shared" si="305"/>
        <v>8999 6001F - Install Bent Caps</v>
      </c>
      <c r="AH1774" s="101" t="str">
        <f t="shared" si="306"/>
        <v>440459 - Ulises N. Mendoza</v>
      </c>
      <c r="AI1774" s="102" t="str">
        <f t="shared" si="307"/>
        <v>ROLANDO COLMENERO-GARCIA CREW</v>
      </c>
    </row>
    <row r="1775" spans="1:35" ht="15.75" x14ac:dyDescent="0.25">
      <c r="A1775" s="153">
        <v>603177</v>
      </c>
      <c r="B1775" s="153" t="s">
        <v>912</v>
      </c>
      <c r="C1775" s="153" t="s">
        <v>913</v>
      </c>
      <c r="D1775" s="153" t="s">
        <v>570</v>
      </c>
      <c r="E1775" s="153" t="s">
        <v>723</v>
      </c>
      <c r="F1775" s="153" t="s">
        <v>1092</v>
      </c>
      <c r="G1775" s="153" t="s">
        <v>1093</v>
      </c>
      <c r="H1775" s="153" t="s">
        <v>558</v>
      </c>
      <c r="I1775" s="153">
        <v>3</v>
      </c>
      <c r="J1775" s="154">
        <v>45789</v>
      </c>
      <c r="K1775" s="153" t="s">
        <v>91</v>
      </c>
      <c r="L1775" s="153"/>
      <c r="M1775" s="153" t="s">
        <v>909</v>
      </c>
      <c r="N1775" s="153" t="s">
        <v>72</v>
      </c>
      <c r="O1775" s="153" t="s">
        <v>910</v>
      </c>
      <c r="P1775" s="153" t="s">
        <v>1246</v>
      </c>
      <c r="Q1775" s="153"/>
      <c r="R1775" s="153" t="s">
        <v>50</v>
      </c>
      <c r="S1775" s="153" t="s">
        <v>1717</v>
      </c>
      <c r="T1775" s="153" t="s">
        <v>1727</v>
      </c>
      <c r="U1775" s="144"/>
      <c r="V1775" s="144"/>
      <c r="W1775" s="144"/>
      <c r="X1775" s="97" t="str">
        <f t="shared" si="297"/>
        <v>2024-030 - Matagorda SH 35 Bridge Replace</v>
      </c>
      <c r="Y1775" s="97" t="str">
        <f>IFERROR(VLOOKUP($D1775,PM!$A:$H,2,FALSE),"")</f>
        <v>Luis A. Morales</v>
      </c>
      <c r="Z1775" s="98">
        <f t="shared" si="298"/>
        <v>45789</v>
      </c>
      <c r="AA1775" s="98" t="str">
        <f t="shared" si="299"/>
        <v>Monday</v>
      </c>
      <c r="AB1775" s="99" t="str">
        <f t="shared" si="300"/>
        <v>05/12/2025 8:15 PM</v>
      </c>
      <c r="AC1775" s="100">
        <f t="shared" si="301"/>
        <v>45790.580011574071</v>
      </c>
      <c r="AD1775" s="100" t="str">
        <f t="shared" si="302"/>
        <v>Approved On Time</v>
      </c>
      <c r="AE1775" s="101">
        <f t="shared" si="303"/>
        <v>3</v>
      </c>
      <c r="AF1775" s="124" t="str">
        <f t="shared" si="304"/>
        <v/>
      </c>
      <c r="AG1775" s="101" t="str">
        <f t="shared" si="305"/>
        <v>496 6012L - REM STR Process Load out Conc</v>
      </c>
      <c r="AH1775" s="101" t="str">
        <f t="shared" si="306"/>
        <v>440121 - Jose Y. Rivera-Beltran</v>
      </c>
      <c r="AI1775" s="102" t="str">
        <f t="shared" si="307"/>
        <v>ROLANDO COLMENERO-GARCIA CREW</v>
      </c>
    </row>
    <row r="1776" spans="1:35" ht="15.75" x14ac:dyDescent="0.25">
      <c r="A1776" s="153">
        <v>603195</v>
      </c>
      <c r="B1776" s="153" t="s">
        <v>912</v>
      </c>
      <c r="C1776" s="153" t="s">
        <v>913</v>
      </c>
      <c r="D1776" s="153" t="s">
        <v>570</v>
      </c>
      <c r="E1776" s="153" t="s">
        <v>723</v>
      </c>
      <c r="F1776" s="153" t="s">
        <v>1012</v>
      </c>
      <c r="G1776" s="153" t="s">
        <v>1013</v>
      </c>
      <c r="H1776" s="153" t="s">
        <v>558</v>
      </c>
      <c r="I1776" s="153">
        <v>4.5</v>
      </c>
      <c r="J1776" s="154">
        <v>45789</v>
      </c>
      <c r="K1776" s="153" t="s">
        <v>91</v>
      </c>
      <c r="L1776" s="153"/>
      <c r="M1776" s="153" t="s">
        <v>909</v>
      </c>
      <c r="N1776" s="153" t="s">
        <v>72</v>
      </c>
      <c r="O1776" s="153" t="s">
        <v>910</v>
      </c>
      <c r="P1776" s="153" t="s">
        <v>1245</v>
      </c>
      <c r="Q1776" s="153"/>
      <c r="R1776" s="153" t="s">
        <v>50</v>
      </c>
      <c r="S1776" s="153" t="s">
        <v>1717</v>
      </c>
      <c r="T1776" s="153" t="s">
        <v>1728</v>
      </c>
      <c r="U1776" s="144"/>
      <c r="V1776" s="144"/>
      <c r="W1776" s="144"/>
      <c r="X1776" s="97" t="str">
        <f t="shared" si="297"/>
        <v>2024-030 - Matagorda SH 35 Bridge Replace</v>
      </c>
      <c r="Y1776" s="97" t="str">
        <f>IFERROR(VLOOKUP($D1776,PM!$A:$H,2,FALSE),"")</f>
        <v>Luis A. Morales</v>
      </c>
      <c r="Z1776" s="98">
        <f t="shared" si="298"/>
        <v>45789</v>
      </c>
      <c r="AA1776" s="98" t="str">
        <f t="shared" si="299"/>
        <v>Monday</v>
      </c>
      <c r="AB1776" s="99" t="str">
        <f t="shared" si="300"/>
        <v>05/12/2025 8:16 PM</v>
      </c>
      <c r="AC1776" s="100">
        <f t="shared" si="301"/>
        <v>45790.580011574071</v>
      </c>
      <c r="AD1776" s="100" t="str">
        <f t="shared" si="302"/>
        <v>Approved On Time</v>
      </c>
      <c r="AE1776" s="101">
        <f t="shared" si="303"/>
        <v>4.5</v>
      </c>
      <c r="AF1776" s="124" t="str">
        <f t="shared" si="304"/>
        <v/>
      </c>
      <c r="AG1776" s="101" t="str">
        <f t="shared" si="305"/>
        <v>496 6012G - REM STR Break Columns and Caps</v>
      </c>
      <c r="AH1776" s="101" t="str">
        <f t="shared" si="306"/>
        <v>440121 - Jose Y. Rivera-Beltran</v>
      </c>
      <c r="AI1776" s="102" t="str">
        <f t="shared" si="307"/>
        <v>ROLANDO COLMENERO-GARCIA CREW</v>
      </c>
    </row>
    <row r="1777" spans="1:35" ht="15.75" x14ac:dyDescent="0.25">
      <c r="A1777" s="153">
        <v>603189</v>
      </c>
      <c r="B1777" s="153" t="s">
        <v>912</v>
      </c>
      <c r="C1777" s="153" t="s">
        <v>913</v>
      </c>
      <c r="D1777" s="153" t="s">
        <v>570</v>
      </c>
      <c r="E1777" s="153" t="s">
        <v>723</v>
      </c>
      <c r="F1777" s="153" t="s">
        <v>1247</v>
      </c>
      <c r="G1777" s="153" t="s">
        <v>1248</v>
      </c>
      <c r="H1777" s="153" t="s">
        <v>558</v>
      </c>
      <c r="I1777" s="153">
        <v>3</v>
      </c>
      <c r="J1777" s="154">
        <v>45789</v>
      </c>
      <c r="K1777" s="153" t="s">
        <v>91</v>
      </c>
      <c r="L1777" s="153"/>
      <c r="M1777" s="153" t="s">
        <v>909</v>
      </c>
      <c r="N1777" s="153" t="s">
        <v>72</v>
      </c>
      <c r="O1777" s="153" t="s">
        <v>910</v>
      </c>
      <c r="P1777" s="153" t="s">
        <v>1245</v>
      </c>
      <c r="Q1777" s="153"/>
      <c r="R1777" s="153" t="s">
        <v>50</v>
      </c>
      <c r="S1777" s="153" t="s">
        <v>1717</v>
      </c>
      <c r="T1777" s="153" t="s">
        <v>1729</v>
      </c>
      <c r="U1777" s="144"/>
      <c r="V1777" s="144"/>
      <c r="W1777" s="144"/>
      <c r="X1777" s="97" t="str">
        <f t="shared" si="297"/>
        <v>2024-030 - Matagorda SH 35 Bridge Replace</v>
      </c>
      <c r="Y1777" s="97" t="str">
        <f>IFERROR(VLOOKUP($D1777,PM!$A:$H,2,FALSE),"")</f>
        <v>Luis A. Morales</v>
      </c>
      <c r="Z1777" s="98">
        <f t="shared" si="298"/>
        <v>45789</v>
      </c>
      <c r="AA1777" s="98" t="str">
        <f t="shared" si="299"/>
        <v>Monday</v>
      </c>
      <c r="AB1777" s="99" t="str">
        <f t="shared" si="300"/>
        <v>05/12/2025 8:16 PM</v>
      </c>
      <c r="AC1777" s="100">
        <f t="shared" si="301"/>
        <v>45790.580011574071</v>
      </c>
      <c r="AD1777" s="100" t="str">
        <f t="shared" si="302"/>
        <v>Approved On Time</v>
      </c>
      <c r="AE1777" s="101">
        <f t="shared" si="303"/>
        <v>3</v>
      </c>
      <c r="AF1777" s="124" t="str">
        <f t="shared" si="304"/>
        <v/>
      </c>
      <c r="AG1777" s="101" t="str">
        <f t="shared" si="305"/>
        <v>496 6012D - REM STR Break Deck Land</v>
      </c>
      <c r="AH1777" s="101" t="str">
        <f t="shared" si="306"/>
        <v>440121 - Jose Y. Rivera-Beltran</v>
      </c>
      <c r="AI1777" s="102" t="str">
        <f t="shared" si="307"/>
        <v>ROLANDO COLMENERO-GARCIA CREW</v>
      </c>
    </row>
    <row r="1778" spans="1:35" ht="15.75" x14ac:dyDescent="0.25">
      <c r="A1778" s="153">
        <v>604540</v>
      </c>
      <c r="B1778" s="153" t="s">
        <v>912</v>
      </c>
      <c r="C1778" s="153" t="s">
        <v>913</v>
      </c>
      <c r="D1778" s="153" t="s">
        <v>570</v>
      </c>
      <c r="E1778" s="153" t="s">
        <v>723</v>
      </c>
      <c r="F1778" s="153" t="s">
        <v>1247</v>
      </c>
      <c r="G1778" s="153" t="s">
        <v>1248</v>
      </c>
      <c r="H1778" s="153" t="s">
        <v>558</v>
      </c>
      <c r="I1778" s="153">
        <v>3</v>
      </c>
      <c r="J1778" s="154">
        <v>45792</v>
      </c>
      <c r="K1778" s="153" t="s">
        <v>91</v>
      </c>
      <c r="L1778" s="153"/>
      <c r="M1778" s="153" t="s">
        <v>909</v>
      </c>
      <c r="N1778" s="153" t="s">
        <v>72</v>
      </c>
      <c r="O1778" s="153" t="s">
        <v>910</v>
      </c>
      <c r="P1778" s="153" t="s">
        <v>3031</v>
      </c>
      <c r="Q1778" s="153"/>
      <c r="R1778" s="153" t="s">
        <v>50</v>
      </c>
      <c r="S1778" s="153" t="s">
        <v>1717</v>
      </c>
      <c r="T1778" s="153" t="s">
        <v>3440</v>
      </c>
      <c r="U1778" s="144"/>
      <c r="V1778" s="144"/>
      <c r="W1778" s="144"/>
      <c r="X1778" s="97" t="str">
        <f t="shared" si="297"/>
        <v>2024-030 - Matagorda SH 35 Bridge Replace</v>
      </c>
      <c r="Y1778" s="97" t="str">
        <f>IFERROR(VLOOKUP($D1778,PM!$A:$H,2,FALSE),"")</f>
        <v>Luis A. Morales</v>
      </c>
      <c r="Z1778" s="98">
        <f t="shared" si="298"/>
        <v>45792</v>
      </c>
      <c r="AA1778" s="98" t="str">
        <f t="shared" si="299"/>
        <v>Thursday</v>
      </c>
      <c r="AB1778" s="99" t="str">
        <f t="shared" si="300"/>
        <v>05/15/2025 8:51 PM</v>
      </c>
      <c r="AC1778" s="100">
        <f t="shared" si="301"/>
        <v>45793.564155092594</v>
      </c>
      <c r="AD1778" s="100" t="str">
        <f t="shared" si="302"/>
        <v>Approved On Time</v>
      </c>
      <c r="AE1778" s="101">
        <f t="shared" si="303"/>
        <v>3</v>
      </c>
      <c r="AF1778" s="124" t="str">
        <f t="shared" si="304"/>
        <v/>
      </c>
      <c r="AG1778" s="101" t="str">
        <f t="shared" si="305"/>
        <v>496 6012D - REM STR Break Deck Land</v>
      </c>
      <c r="AH1778" s="101" t="str">
        <f t="shared" si="306"/>
        <v>440121 - Jose Y. Rivera-Beltran</v>
      </c>
      <c r="AI1778" s="102" t="str">
        <f t="shared" si="307"/>
        <v>ROLANDO COLMENERO-GARCIA CREW</v>
      </c>
    </row>
    <row r="1779" spans="1:35" ht="15.75" x14ac:dyDescent="0.25">
      <c r="A1779" s="153">
        <v>604058</v>
      </c>
      <c r="B1779" s="153" t="s">
        <v>912</v>
      </c>
      <c r="C1779" s="153" t="s">
        <v>913</v>
      </c>
      <c r="D1779" s="153" t="s">
        <v>570</v>
      </c>
      <c r="E1779" s="153" t="s">
        <v>723</v>
      </c>
      <c r="F1779" s="153" t="s">
        <v>2548</v>
      </c>
      <c r="G1779" s="153" t="s">
        <v>2549</v>
      </c>
      <c r="H1779" s="153" t="s">
        <v>558</v>
      </c>
      <c r="I1779" s="153">
        <v>5.5</v>
      </c>
      <c r="J1779" s="154">
        <v>45791</v>
      </c>
      <c r="K1779" s="153" t="s">
        <v>91</v>
      </c>
      <c r="L1779" s="153"/>
      <c r="M1779" s="153" t="s">
        <v>909</v>
      </c>
      <c r="N1779" s="153" t="s">
        <v>72</v>
      </c>
      <c r="O1779" s="153" t="s">
        <v>910</v>
      </c>
      <c r="P1779" s="153" t="s">
        <v>2550</v>
      </c>
      <c r="Q1779" s="153"/>
      <c r="R1779" s="153" t="s">
        <v>50</v>
      </c>
      <c r="S1779" s="153" t="s">
        <v>1717</v>
      </c>
      <c r="T1779" s="153" t="s">
        <v>3173</v>
      </c>
      <c r="U1779" s="144"/>
      <c r="V1779" s="144"/>
      <c r="W1779" s="144"/>
      <c r="X1779" s="97" t="str">
        <f t="shared" si="297"/>
        <v>2024-030 - Matagorda SH 35 Bridge Replace</v>
      </c>
      <c r="Y1779" s="97" t="str">
        <f>IFERROR(VLOOKUP($D1779,PM!$A:$H,2,FALSE),"")</f>
        <v>Luis A. Morales</v>
      </c>
      <c r="Z1779" s="98">
        <f t="shared" si="298"/>
        <v>45791</v>
      </c>
      <c r="AA1779" s="98" t="str">
        <f t="shared" si="299"/>
        <v>Wednesday</v>
      </c>
      <c r="AB1779" s="99" t="str">
        <f t="shared" si="300"/>
        <v>05/14/2025 8:12 PM</v>
      </c>
      <c r="AC1779" s="100">
        <f t="shared" si="301"/>
        <v>45792.58390046296</v>
      </c>
      <c r="AD1779" s="100" t="str">
        <f t="shared" si="302"/>
        <v>Approved On Time</v>
      </c>
      <c r="AE1779" s="101">
        <f t="shared" si="303"/>
        <v>5.5</v>
      </c>
      <c r="AF1779" s="124" t="str">
        <f t="shared" si="304"/>
        <v/>
      </c>
      <c r="AG1779" s="101" t="str">
        <f t="shared" si="305"/>
        <v>8999 6001J - Unload all Materials</v>
      </c>
      <c r="AH1779" s="101" t="str">
        <f t="shared" si="306"/>
        <v>440121 - Jose Y. Rivera-Beltran</v>
      </c>
      <c r="AI1779" s="102" t="str">
        <f t="shared" si="307"/>
        <v>ROLANDO COLMENERO-GARCIA CREW</v>
      </c>
    </row>
    <row r="1780" spans="1:35" ht="15.75" x14ac:dyDescent="0.25">
      <c r="A1780" s="153">
        <v>604065</v>
      </c>
      <c r="B1780" s="153" t="s">
        <v>912</v>
      </c>
      <c r="C1780" s="153" t="s">
        <v>913</v>
      </c>
      <c r="D1780" s="153" t="s">
        <v>570</v>
      </c>
      <c r="E1780" s="153" t="s">
        <v>723</v>
      </c>
      <c r="F1780" s="153" t="s">
        <v>1092</v>
      </c>
      <c r="G1780" s="153" t="s">
        <v>1093</v>
      </c>
      <c r="H1780" s="153" t="s">
        <v>558</v>
      </c>
      <c r="I1780" s="153">
        <v>4</v>
      </c>
      <c r="J1780" s="154">
        <v>45791</v>
      </c>
      <c r="K1780" s="153" t="s">
        <v>91</v>
      </c>
      <c r="L1780" s="153"/>
      <c r="M1780" s="153" t="s">
        <v>909</v>
      </c>
      <c r="N1780" s="153" t="s">
        <v>72</v>
      </c>
      <c r="O1780" s="153" t="s">
        <v>910</v>
      </c>
      <c r="P1780" s="153" t="s">
        <v>2551</v>
      </c>
      <c r="Q1780" s="153"/>
      <c r="R1780" s="153" t="s">
        <v>50</v>
      </c>
      <c r="S1780" s="153" t="s">
        <v>1717</v>
      </c>
      <c r="T1780" s="153" t="s">
        <v>3174</v>
      </c>
      <c r="U1780" s="144"/>
      <c r="V1780" s="144"/>
      <c r="W1780" s="144"/>
      <c r="X1780" s="97" t="str">
        <f t="shared" si="297"/>
        <v>2024-030 - Matagorda SH 35 Bridge Replace</v>
      </c>
      <c r="Y1780" s="97" t="str">
        <f>IFERROR(VLOOKUP($D1780,PM!$A:$H,2,FALSE),"")</f>
        <v>Luis A. Morales</v>
      </c>
      <c r="Z1780" s="98">
        <f t="shared" si="298"/>
        <v>45791</v>
      </c>
      <c r="AA1780" s="98" t="str">
        <f t="shared" si="299"/>
        <v>Wednesday</v>
      </c>
      <c r="AB1780" s="99" t="str">
        <f t="shared" si="300"/>
        <v>05/14/2025 8:13 PM</v>
      </c>
      <c r="AC1780" s="100">
        <f t="shared" si="301"/>
        <v>45792.58390046296</v>
      </c>
      <c r="AD1780" s="100" t="str">
        <f t="shared" si="302"/>
        <v>Approved On Time</v>
      </c>
      <c r="AE1780" s="101">
        <f t="shared" si="303"/>
        <v>4</v>
      </c>
      <c r="AF1780" s="124" t="str">
        <f t="shared" si="304"/>
        <v/>
      </c>
      <c r="AG1780" s="101" t="str">
        <f t="shared" si="305"/>
        <v>496 6012L - REM STR Process Load out Conc</v>
      </c>
      <c r="AH1780" s="101" t="str">
        <f t="shared" si="306"/>
        <v>440121 - Jose Y. Rivera-Beltran</v>
      </c>
      <c r="AI1780" s="102" t="str">
        <f t="shared" si="307"/>
        <v>ROLANDO COLMENERO-GARCIA CREW</v>
      </c>
    </row>
    <row r="1781" spans="1:35" ht="15.75" x14ac:dyDescent="0.25">
      <c r="A1781" s="153">
        <v>604051</v>
      </c>
      <c r="B1781" s="153" t="s">
        <v>912</v>
      </c>
      <c r="C1781" s="153" t="s">
        <v>913</v>
      </c>
      <c r="D1781" s="153" t="s">
        <v>570</v>
      </c>
      <c r="E1781" s="153" t="s">
        <v>723</v>
      </c>
      <c r="F1781" s="153" t="s">
        <v>1012</v>
      </c>
      <c r="G1781" s="153" t="s">
        <v>1013</v>
      </c>
      <c r="H1781" s="153" t="s">
        <v>558</v>
      </c>
      <c r="I1781" s="153">
        <v>2.5</v>
      </c>
      <c r="J1781" s="154">
        <v>45791</v>
      </c>
      <c r="K1781" s="153" t="s">
        <v>91</v>
      </c>
      <c r="L1781" s="153"/>
      <c r="M1781" s="153" t="s">
        <v>909</v>
      </c>
      <c r="N1781" s="153" t="s">
        <v>72</v>
      </c>
      <c r="O1781" s="153" t="s">
        <v>910</v>
      </c>
      <c r="P1781" s="153" t="s">
        <v>2552</v>
      </c>
      <c r="Q1781" s="153"/>
      <c r="R1781" s="153" t="s">
        <v>50</v>
      </c>
      <c r="S1781" s="153" t="s">
        <v>1717</v>
      </c>
      <c r="T1781" s="153" t="s">
        <v>3172</v>
      </c>
      <c r="U1781" s="144"/>
      <c r="V1781" s="144"/>
      <c r="W1781" s="144"/>
      <c r="X1781" s="97" t="str">
        <f t="shared" si="297"/>
        <v>2024-030 - Matagorda SH 35 Bridge Replace</v>
      </c>
      <c r="Y1781" s="97" t="str">
        <f>IFERROR(VLOOKUP($D1781,PM!$A:$H,2,FALSE),"")</f>
        <v>Luis A. Morales</v>
      </c>
      <c r="Z1781" s="98">
        <f t="shared" si="298"/>
        <v>45791</v>
      </c>
      <c r="AA1781" s="98" t="str">
        <f t="shared" si="299"/>
        <v>Wednesday</v>
      </c>
      <c r="AB1781" s="99" t="str">
        <f t="shared" si="300"/>
        <v>05/14/2025 8:11 PM</v>
      </c>
      <c r="AC1781" s="100">
        <f t="shared" si="301"/>
        <v>45792.58390046296</v>
      </c>
      <c r="AD1781" s="100" t="str">
        <f t="shared" si="302"/>
        <v>Approved On Time</v>
      </c>
      <c r="AE1781" s="101">
        <f t="shared" si="303"/>
        <v>2.5</v>
      </c>
      <c r="AF1781" s="124" t="str">
        <f t="shared" si="304"/>
        <v/>
      </c>
      <c r="AG1781" s="101" t="str">
        <f t="shared" si="305"/>
        <v>496 6012G - REM STR Break Columns and Caps</v>
      </c>
      <c r="AH1781" s="101" t="str">
        <f t="shared" si="306"/>
        <v>440121 - Jose Y. Rivera-Beltran</v>
      </c>
      <c r="AI1781" s="102" t="str">
        <f t="shared" si="307"/>
        <v>ROLANDO COLMENERO-GARCIA CREW</v>
      </c>
    </row>
    <row r="1782" spans="1:35" ht="15.75" x14ac:dyDescent="0.25">
      <c r="A1782" s="153">
        <v>603592</v>
      </c>
      <c r="B1782" s="153" t="s">
        <v>912</v>
      </c>
      <c r="C1782" s="153" t="s">
        <v>913</v>
      </c>
      <c r="D1782" s="153" t="s">
        <v>570</v>
      </c>
      <c r="E1782" s="153" t="s">
        <v>723</v>
      </c>
      <c r="F1782" s="153" t="s">
        <v>2381</v>
      </c>
      <c r="G1782" s="153" t="s">
        <v>2382</v>
      </c>
      <c r="H1782" s="153" t="s">
        <v>558</v>
      </c>
      <c r="I1782" s="153">
        <v>0.5</v>
      </c>
      <c r="J1782" s="154">
        <v>45790</v>
      </c>
      <c r="K1782" s="153" t="s">
        <v>91</v>
      </c>
      <c r="L1782" s="153"/>
      <c r="M1782" s="153" t="s">
        <v>909</v>
      </c>
      <c r="N1782" s="153" t="s">
        <v>72</v>
      </c>
      <c r="O1782" s="153" t="s">
        <v>910</v>
      </c>
      <c r="P1782" s="153" t="s">
        <v>1933</v>
      </c>
      <c r="Q1782" s="153"/>
      <c r="R1782" s="153" t="s">
        <v>50</v>
      </c>
      <c r="S1782" s="153" t="s">
        <v>1717</v>
      </c>
      <c r="T1782" s="153" t="s">
        <v>2394</v>
      </c>
      <c r="U1782" s="144"/>
      <c r="V1782" s="144"/>
      <c r="W1782" s="144"/>
      <c r="X1782" s="97" t="str">
        <f t="shared" si="297"/>
        <v>2024-030 - Matagorda SH 35 Bridge Replace</v>
      </c>
      <c r="Y1782" s="97" t="str">
        <f>IFERROR(VLOOKUP($D1782,PM!$A:$H,2,FALSE),"")</f>
        <v>Luis A. Morales</v>
      </c>
      <c r="Z1782" s="98">
        <f t="shared" si="298"/>
        <v>45790</v>
      </c>
      <c r="AA1782" s="98" t="str">
        <f t="shared" si="299"/>
        <v>Tuesday</v>
      </c>
      <c r="AB1782" s="99" t="str">
        <f t="shared" si="300"/>
        <v>05/13/2025 8:07 PM</v>
      </c>
      <c r="AC1782" s="100">
        <f t="shared" si="301"/>
        <v>45791.578506944446</v>
      </c>
      <c r="AD1782" s="100" t="str">
        <f t="shared" si="302"/>
        <v>Approved On Time</v>
      </c>
      <c r="AE1782" s="101">
        <f t="shared" si="303"/>
        <v>0.5</v>
      </c>
      <c r="AF1782" s="124" t="str">
        <f t="shared" si="304"/>
        <v/>
      </c>
      <c r="AG1782" s="101" t="str">
        <f t="shared" si="305"/>
        <v>8999 6001D - Fabricate Template for Pile Dr</v>
      </c>
      <c r="AH1782" s="101" t="str">
        <f t="shared" si="306"/>
        <v>440121 - Jose Y. Rivera-Beltran</v>
      </c>
      <c r="AI1782" s="102" t="str">
        <f t="shared" si="307"/>
        <v>ROLANDO COLMENERO-GARCIA CREW</v>
      </c>
    </row>
    <row r="1783" spans="1:35" ht="15.75" x14ac:dyDescent="0.25">
      <c r="A1783" s="153">
        <v>603579</v>
      </c>
      <c r="B1783" s="153" t="s">
        <v>912</v>
      </c>
      <c r="C1783" s="153" t="s">
        <v>913</v>
      </c>
      <c r="D1783" s="153" t="s">
        <v>570</v>
      </c>
      <c r="E1783" s="153" t="s">
        <v>723</v>
      </c>
      <c r="F1783" s="153" t="s">
        <v>1247</v>
      </c>
      <c r="G1783" s="153" t="s">
        <v>1248</v>
      </c>
      <c r="H1783" s="153" t="s">
        <v>558</v>
      </c>
      <c r="I1783" s="153">
        <v>4</v>
      </c>
      <c r="J1783" s="154">
        <v>45790</v>
      </c>
      <c r="K1783" s="153" t="s">
        <v>91</v>
      </c>
      <c r="L1783" s="153"/>
      <c r="M1783" s="153" t="s">
        <v>909</v>
      </c>
      <c r="N1783" s="153" t="s">
        <v>72</v>
      </c>
      <c r="O1783" s="153" t="s">
        <v>910</v>
      </c>
      <c r="P1783" s="153" t="s">
        <v>1932</v>
      </c>
      <c r="Q1783" s="153"/>
      <c r="R1783" s="153" t="s">
        <v>50</v>
      </c>
      <c r="S1783" s="153" t="s">
        <v>1717</v>
      </c>
      <c r="T1783" s="153" t="s">
        <v>2396</v>
      </c>
      <c r="U1783" s="144"/>
      <c r="V1783" s="144"/>
      <c r="W1783" s="144"/>
      <c r="X1783" s="97" t="str">
        <f t="shared" si="297"/>
        <v>2024-030 - Matagorda SH 35 Bridge Replace</v>
      </c>
      <c r="Y1783" s="97" t="str">
        <f>IFERROR(VLOOKUP($D1783,PM!$A:$H,2,FALSE),"")</f>
        <v>Luis A. Morales</v>
      </c>
      <c r="Z1783" s="98">
        <f t="shared" si="298"/>
        <v>45790</v>
      </c>
      <c r="AA1783" s="98" t="str">
        <f t="shared" si="299"/>
        <v>Tuesday</v>
      </c>
      <c r="AB1783" s="99" t="str">
        <f t="shared" si="300"/>
        <v>05/13/2025 8:06 PM</v>
      </c>
      <c r="AC1783" s="100">
        <f t="shared" si="301"/>
        <v>45791.578506944446</v>
      </c>
      <c r="AD1783" s="100" t="str">
        <f t="shared" si="302"/>
        <v>Approved On Time</v>
      </c>
      <c r="AE1783" s="101">
        <f t="shared" si="303"/>
        <v>4</v>
      </c>
      <c r="AF1783" s="124" t="str">
        <f t="shared" si="304"/>
        <v/>
      </c>
      <c r="AG1783" s="101" t="str">
        <f t="shared" si="305"/>
        <v>496 6012D - REM STR Break Deck Land</v>
      </c>
      <c r="AH1783" s="101" t="str">
        <f t="shared" si="306"/>
        <v>440121 - Jose Y. Rivera-Beltran</v>
      </c>
      <c r="AI1783" s="102" t="str">
        <f t="shared" si="307"/>
        <v>ROLANDO COLMENERO-GARCIA CREW</v>
      </c>
    </row>
    <row r="1784" spans="1:35" ht="15.75" x14ac:dyDescent="0.25">
      <c r="A1784" s="153">
        <v>603586</v>
      </c>
      <c r="B1784" s="153" t="s">
        <v>912</v>
      </c>
      <c r="C1784" s="153" t="s">
        <v>913</v>
      </c>
      <c r="D1784" s="153" t="s">
        <v>570</v>
      </c>
      <c r="E1784" s="153" t="s">
        <v>723</v>
      </c>
      <c r="F1784" s="153" t="s">
        <v>1092</v>
      </c>
      <c r="G1784" s="153" t="s">
        <v>1093</v>
      </c>
      <c r="H1784" s="153" t="s">
        <v>558</v>
      </c>
      <c r="I1784" s="153">
        <v>3</v>
      </c>
      <c r="J1784" s="154">
        <v>45790</v>
      </c>
      <c r="K1784" s="153" t="s">
        <v>91</v>
      </c>
      <c r="L1784" s="153"/>
      <c r="M1784" s="153" t="s">
        <v>909</v>
      </c>
      <c r="N1784" s="153" t="s">
        <v>72</v>
      </c>
      <c r="O1784" s="153" t="s">
        <v>910</v>
      </c>
      <c r="P1784" s="153" t="s">
        <v>1933</v>
      </c>
      <c r="Q1784" s="153"/>
      <c r="R1784" s="153" t="s">
        <v>50</v>
      </c>
      <c r="S1784" s="153" t="s">
        <v>1717</v>
      </c>
      <c r="T1784" s="153" t="s">
        <v>2395</v>
      </c>
      <c r="U1784" s="144"/>
      <c r="V1784" s="144"/>
      <c r="W1784" s="144"/>
      <c r="X1784" s="97" t="str">
        <f t="shared" si="297"/>
        <v>2024-030 - Matagorda SH 35 Bridge Replace</v>
      </c>
      <c r="Y1784" s="97" t="str">
        <f>IFERROR(VLOOKUP($D1784,PM!$A:$H,2,FALSE),"")</f>
        <v>Luis A. Morales</v>
      </c>
      <c r="Z1784" s="98">
        <f t="shared" si="298"/>
        <v>45790</v>
      </c>
      <c r="AA1784" s="98" t="str">
        <f t="shared" si="299"/>
        <v>Tuesday</v>
      </c>
      <c r="AB1784" s="99" t="str">
        <f t="shared" si="300"/>
        <v>05/13/2025 8:07 PM</v>
      </c>
      <c r="AC1784" s="100">
        <f t="shared" si="301"/>
        <v>45791.578506944446</v>
      </c>
      <c r="AD1784" s="100" t="str">
        <f t="shared" si="302"/>
        <v>Approved On Time</v>
      </c>
      <c r="AE1784" s="101">
        <f t="shared" si="303"/>
        <v>3</v>
      </c>
      <c r="AF1784" s="124" t="str">
        <f t="shared" si="304"/>
        <v/>
      </c>
      <c r="AG1784" s="101" t="str">
        <f t="shared" si="305"/>
        <v>496 6012L - REM STR Process Load out Conc</v>
      </c>
      <c r="AH1784" s="101" t="str">
        <f t="shared" si="306"/>
        <v>440121 - Jose Y. Rivera-Beltran</v>
      </c>
      <c r="AI1784" s="102" t="str">
        <f t="shared" si="307"/>
        <v>ROLANDO COLMENERO-GARCIA CREW</v>
      </c>
    </row>
    <row r="1785" spans="1:35" ht="15.75" x14ac:dyDescent="0.25">
      <c r="A1785" s="153">
        <v>604554</v>
      </c>
      <c r="B1785" s="153" t="s">
        <v>912</v>
      </c>
      <c r="C1785" s="153" t="s">
        <v>913</v>
      </c>
      <c r="D1785" s="153" t="s">
        <v>570</v>
      </c>
      <c r="E1785" s="153" t="s">
        <v>723</v>
      </c>
      <c r="F1785" s="153" t="s">
        <v>3032</v>
      </c>
      <c r="G1785" s="153" t="s">
        <v>3033</v>
      </c>
      <c r="H1785" s="153" t="s">
        <v>558</v>
      </c>
      <c r="I1785" s="153">
        <v>3</v>
      </c>
      <c r="J1785" s="154">
        <v>45792</v>
      </c>
      <c r="K1785" s="153" t="s">
        <v>91</v>
      </c>
      <c r="L1785" s="153"/>
      <c r="M1785" s="153" t="s">
        <v>909</v>
      </c>
      <c r="N1785" s="153" t="s">
        <v>72</v>
      </c>
      <c r="O1785" s="153" t="s">
        <v>910</v>
      </c>
      <c r="P1785" s="153" t="s">
        <v>3034</v>
      </c>
      <c r="Q1785" s="153"/>
      <c r="R1785" s="153" t="s">
        <v>50</v>
      </c>
      <c r="S1785" s="153" t="s">
        <v>1717</v>
      </c>
      <c r="T1785" s="153" t="s">
        <v>3441</v>
      </c>
      <c r="U1785" s="144"/>
      <c r="V1785" s="144"/>
      <c r="W1785" s="144"/>
      <c r="X1785" s="97" t="str">
        <f t="shared" si="297"/>
        <v>2024-030 - Matagorda SH 35 Bridge Replace</v>
      </c>
      <c r="Y1785" s="97" t="str">
        <f>IFERROR(VLOOKUP($D1785,PM!$A:$H,2,FALSE),"")</f>
        <v>Luis A. Morales</v>
      </c>
      <c r="Z1785" s="98">
        <f t="shared" si="298"/>
        <v>45792</v>
      </c>
      <c r="AA1785" s="98" t="str">
        <f t="shared" si="299"/>
        <v>Thursday</v>
      </c>
      <c r="AB1785" s="99" t="str">
        <f t="shared" si="300"/>
        <v>05/15/2025 8:52 PM</v>
      </c>
      <c r="AC1785" s="100">
        <f t="shared" si="301"/>
        <v>45793.564155092594</v>
      </c>
      <c r="AD1785" s="100" t="str">
        <f t="shared" si="302"/>
        <v>Approved On Time</v>
      </c>
      <c r="AE1785" s="101">
        <f t="shared" si="303"/>
        <v>3</v>
      </c>
      <c r="AF1785" s="124" t="str">
        <f t="shared" si="304"/>
        <v/>
      </c>
      <c r="AG1785" s="101" t="str">
        <f t="shared" si="305"/>
        <v>8999 6001F - Install Bent Caps</v>
      </c>
      <c r="AH1785" s="101" t="str">
        <f t="shared" si="306"/>
        <v>440121 - Jose Y. Rivera-Beltran</v>
      </c>
      <c r="AI1785" s="102" t="str">
        <f t="shared" si="307"/>
        <v>ROLANDO COLMENERO-GARCIA CREW</v>
      </c>
    </row>
    <row r="1786" spans="1:35" ht="15.75" x14ac:dyDescent="0.25">
      <c r="A1786" s="153">
        <v>604545</v>
      </c>
      <c r="B1786" s="153" t="s">
        <v>912</v>
      </c>
      <c r="C1786" s="153" t="s">
        <v>913</v>
      </c>
      <c r="D1786" s="153" t="s">
        <v>570</v>
      </c>
      <c r="E1786" s="153" t="s">
        <v>723</v>
      </c>
      <c r="F1786" s="153" t="s">
        <v>3428</v>
      </c>
      <c r="G1786" s="153" t="s">
        <v>3429</v>
      </c>
      <c r="H1786" s="153" t="s">
        <v>558</v>
      </c>
      <c r="I1786" s="153">
        <v>3</v>
      </c>
      <c r="J1786" s="154">
        <v>45792</v>
      </c>
      <c r="K1786" s="153" t="s">
        <v>91</v>
      </c>
      <c r="L1786" s="153"/>
      <c r="M1786" s="153" t="s">
        <v>909</v>
      </c>
      <c r="N1786" s="153" t="s">
        <v>72</v>
      </c>
      <c r="O1786" s="153" t="s">
        <v>910</v>
      </c>
      <c r="P1786" s="153" t="s">
        <v>3034</v>
      </c>
      <c r="Q1786" s="153"/>
      <c r="R1786" s="153" t="s">
        <v>50</v>
      </c>
      <c r="S1786" s="153" t="s">
        <v>1717</v>
      </c>
      <c r="T1786" s="153" t="s">
        <v>3442</v>
      </c>
      <c r="U1786" s="144"/>
      <c r="V1786" s="144"/>
      <c r="W1786" s="144"/>
      <c r="X1786" s="97" t="str">
        <f t="shared" si="297"/>
        <v>2024-030 - Matagorda SH 35 Bridge Replace</v>
      </c>
      <c r="Y1786" s="97" t="str">
        <f>IFERROR(VLOOKUP($D1786,PM!$A:$H,2,FALSE),"")</f>
        <v>Luis A. Morales</v>
      </c>
      <c r="Z1786" s="98">
        <f t="shared" si="298"/>
        <v>45792</v>
      </c>
      <c r="AA1786" s="98" t="str">
        <f t="shared" si="299"/>
        <v>Thursday</v>
      </c>
      <c r="AB1786" s="99" t="str">
        <f t="shared" si="300"/>
        <v>05/15/2025 8:52 PM</v>
      </c>
      <c r="AC1786" s="100">
        <f t="shared" si="301"/>
        <v>45793.564155092594</v>
      </c>
      <c r="AD1786" s="100" t="str">
        <f t="shared" si="302"/>
        <v>Approved On Time</v>
      </c>
      <c r="AE1786" s="101">
        <f t="shared" si="303"/>
        <v>3</v>
      </c>
      <c r="AF1786" s="124" t="str">
        <f t="shared" si="304"/>
        <v/>
      </c>
      <c r="AG1786" s="101" t="str">
        <f t="shared" si="305"/>
        <v>8999 6001G - Install Crane Beams</v>
      </c>
      <c r="AH1786" s="101" t="str">
        <f t="shared" si="306"/>
        <v>440121 - Jose Y. Rivera-Beltran</v>
      </c>
      <c r="AI1786" s="102" t="str">
        <f t="shared" si="307"/>
        <v>ROLANDO COLMENERO-GARCIA CREW</v>
      </c>
    </row>
    <row r="1787" spans="1:35" ht="15.75" x14ac:dyDescent="0.25">
      <c r="A1787" s="153">
        <v>604552</v>
      </c>
      <c r="B1787" s="153" t="s">
        <v>911</v>
      </c>
      <c r="C1787" s="153" t="s">
        <v>910</v>
      </c>
      <c r="D1787" s="153" t="s">
        <v>570</v>
      </c>
      <c r="E1787" s="153" t="s">
        <v>723</v>
      </c>
      <c r="F1787" s="153" t="s">
        <v>3032</v>
      </c>
      <c r="G1787" s="153" t="s">
        <v>3033</v>
      </c>
      <c r="H1787" s="153" t="s">
        <v>558</v>
      </c>
      <c r="I1787" s="153">
        <v>2</v>
      </c>
      <c r="J1787" s="154">
        <v>45792</v>
      </c>
      <c r="K1787" s="153" t="s">
        <v>91</v>
      </c>
      <c r="L1787" s="153"/>
      <c r="M1787" s="153" t="s">
        <v>909</v>
      </c>
      <c r="N1787" s="153" t="s">
        <v>72</v>
      </c>
      <c r="O1787" s="153" t="s">
        <v>910</v>
      </c>
      <c r="P1787" s="153" t="s">
        <v>3034</v>
      </c>
      <c r="Q1787" s="153"/>
      <c r="R1787" s="153" t="s">
        <v>50</v>
      </c>
      <c r="S1787" s="153" t="s">
        <v>1717</v>
      </c>
      <c r="T1787" s="153" t="s">
        <v>3427</v>
      </c>
      <c r="U1787" s="144"/>
      <c r="V1787" s="144"/>
      <c r="W1787" s="144"/>
      <c r="X1787" s="97" t="str">
        <f t="shared" si="297"/>
        <v>2024-030 - Matagorda SH 35 Bridge Replace</v>
      </c>
      <c r="Y1787" s="97" t="str">
        <f>IFERROR(VLOOKUP($D1787,PM!$A:$H,2,FALSE),"")</f>
        <v>Luis A. Morales</v>
      </c>
      <c r="Z1787" s="98">
        <f t="shared" si="298"/>
        <v>45792</v>
      </c>
      <c r="AA1787" s="98" t="str">
        <f t="shared" si="299"/>
        <v>Thursday</v>
      </c>
      <c r="AB1787" s="99" t="str">
        <f t="shared" si="300"/>
        <v>05/15/2025 8:52 PM</v>
      </c>
      <c r="AC1787" s="100">
        <f t="shared" si="301"/>
        <v>45793.566620370373</v>
      </c>
      <c r="AD1787" s="100" t="str">
        <f t="shared" si="302"/>
        <v>Approved On Time</v>
      </c>
      <c r="AE1787" s="101">
        <f t="shared" si="303"/>
        <v>2</v>
      </c>
      <c r="AF1787" s="124" t="str">
        <f t="shared" si="304"/>
        <v/>
      </c>
      <c r="AG1787" s="101" t="str">
        <f t="shared" si="305"/>
        <v>8999 6001F - Install Bent Caps</v>
      </c>
      <c r="AH1787" s="101" t="str">
        <f t="shared" si="306"/>
        <v>440259 - Rolando Colmenero-Garcia</v>
      </c>
      <c r="AI1787" s="102" t="str">
        <f t="shared" si="307"/>
        <v>ROLANDO COLMENERO-GARCIA CREW</v>
      </c>
    </row>
    <row r="1788" spans="1:35" ht="15.75" x14ac:dyDescent="0.25">
      <c r="A1788" s="153">
        <v>604547</v>
      </c>
      <c r="B1788" s="153" t="s">
        <v>911</v>
      </c>
      <c r="C1788" s="153" t="s">
        <v>910</v>
      </c>
      <c r="D1788" s="153" t="s">
        <v>570</v>
      </c>
      <c r="E1788" s="153" t="s">
        <v>723</v>
      </c>
      <c r="F1788" s="153" t="s">
        <v>3428</v>
      </c>
      <c r="G1788" s="153" t="s">
        <v>3429</v>
      </c>
      <c r="H1788" s="153" t="s">
        <v>558</v>
      </c>
      <c r="I1788" s="153">
        <v>3</v>
      </c>
      <c r="J1788" s="154">
        <v>45792</v>
      </c>
      <c r="K1788" s="153" t="s">
        <v>91</v>
      </c>
      <c r="L1788" s="153"/>
      <c r="M1788" s="153" t="s">
        <v>909</v>
      </c>
      <c r="N1788" s="153" t="s">
        <v>72</v>
      </c>
      <c r="O1788" s="153" t="s">
        <v>910</v>
      </c>
      <c r="P1788" s="153" t="s">
        <v>3034</v>
      </c>
      <c r="Q1788" s="153"/>
      <c r="R1788" s="153" t="s">
        <v>50</v>
      </c>
      <c r="S1788" s="153" t="s">
        <v>1717</v>
      </c>
      <c r="T1788" s="153" t="s">
        <v>3430</v>
      </c>
      <c r="U1788" s="144"/>
      <c r="V1788" s="144"/>
      <c r="W1788" s="144"/>
      <c r="X1788" s="97" t="str">
        <f t="shared" si="297"/>
        <v>2024-030 - Matagorda SH 35 Bridge Replace</v>
      </c>
      <c r="Y1788" s="97" t="str">
        <f>IFERROR(VLOOKUP($D1788,PM!$A:$H,2,FALSE),"")</f>
        <v>Luis A. Morales</v>
      </c>
      <c r="Z1788" s="98">
        <f t="shared" si="298"/>
        <v>45792</v>
      </c>
      <c r="AA1788" s="98" t="str">
        <f t="shared" si="299"/>
        <v>Thursday</v>
      </c>
      <c r="AB1788" s="99" t="str">
        <f t="shared" si="300"/>
        <v>05/15/2025 8:52 PM</v>
      </c>
      <c r="AC1788" s="100">
        <f t="shared" si="301"/>
        <v>45793.566620370373</v>
      </c>
      <c r="AD1788" s="100" t="str">
        <f t="shared" si="302"/>
        <v>Approved On Time</v>
      </c>
      <c r="AE1788" s="101">
        <f t="shared" si="303"/>
        <v>3</v>
      </c>
      <c r="AF1788" s="124" t="str">
        <f t="shared" si="304"/>
        <v/>
      </c>
      <c r="AG1788" s="101" t="str">
        <f t="shared" si="305"/>
        <v>8999 6001G - Install Crane Beams</v>
      </c>
      <c r="AH1788" s="101" t="str">
        <f t="shared" si="306"/>
        <v>440259 - Rolando Colmenero-Garcia</v>
      </c>
      <c r="AI1788" s="102" t="str">
        <f t="shared" si="307"/>
        <v>ROLANDO COLMENERO-GARCIA CREW</v>
      </c>
    </row>
    <row r="1789" spans="1:35" ht="15.75" x14ac:dyDescent="0.25">
      <c r="A1789" s="153">
        <v>603193</v>
      </c>
      <c r="B1789" s="153" t="s">
        <v>997</v>
      </c>
      <c r="C1789" s="153" t="s">
        <v>998</v>
      </c>
      <c r="D1789" s="153" t="s">
        <v>570</v>
      </c>
      <c r="E1789" s="153" t="s">
        <v>723</v>
      </c>
      <c r="F1789" s="153" t="s">
        <v>1012</v>
      </c>
      <c r="G1789" s="153" t="s">
        <v>1013</v>
      </c>
      <c r="H1789" s="153" t="s">
        <v>558</v>
      </c>
      <c r="I1789" s="153">
        <v>4.5</v>
      </c>
      <c r="J1789" s="154">
        <v>45789</v>
      </c>
      <c r="K1789" s="153" t="s">
        <v>91</v>
      </c>
      <c r="L1789" s="153"/>
      <c r="M1789" s="153" t="s">
        <v>909</v>
      </c>
      <c r="N1789" s="153" t="s">
        <v>72</v>
      </c>
      <c r="O1789" s="153" t="s">
        <v>910</v>
      </c>
      <c r="P1789" s="153" t="s">
        <v>1245</v>
      </c>
      <c r="Q1789" s="153"/>
      <c r="R1789" s="153" t="s">
        <v>50</v>
      </c>
      <c r="S1789" s="153" t="s">
        <v>1717</v>
      </c>
      <c r="T1789" s="153" t="s">
        <v>1722</v>
      </c>
      <c r="U1789" s="144"/>
      <c r="V1789" s="144"/>
      <c r="W1789" s="144"/>
      <c r="X1789" s="97" t="str">
        <f t="shared" si="297"/>
        <v>2024-030 - Matagorda SH 35 Bridge Replace</v>
      </c>
      <c r="Y1789" s="97" t="str">
        <f>IFERROR(VLOOKUP($D1789,PM!$A:$H,2,FALSE),"")</f>
        <v>Luis A. Morales</v>
      </c>
      <c r="Z1789" s="98">
        <f t="shared" si="298"/>
        <v>45789</v>
      </c>
      <c r="AA1789" s="98" t="str">
        <f t="shared" si="299"/>
        <v>Monday</v>
      </c>
      <c r="AB1789" s="99" t="str">
        <f t="shared" si="300"/>
        <v>05/12/2025 8:16 PM</v>
      </c>
      <c r="AC1789" s="100">
        <f t="shared" si="301"/>
        <v>45790.580416666664</v>
      </c>
      <c r="AD1789" s="100" t="str">
        <f t="shared" si="302"/>
        <v>Approved On Time</v>
      </c>
      <c r="AE1789" s="101">
        <f t="shared" si="303"/>
        <v>4.5</v>
      </c>
      <c r="AF1789" s="124" t="str">
        <f t="shared" si="304"/>
        <v/>
      </c>
      <c r="AG1789" s="101" t="str">
        <f t="shared" si="305"/>
        <v>496 6012G - REM STR Break Columns and Caps</v>
      </c>
      <c r="AH1789" s="101" t="str">
        <f t="shared" si="306"/>
        <v>440451 - Ramon A. Garcia</v>
      </c>
      <c r="AI1789" s="102" t="str">
        <f t="shared" si="307"/>
        <v>ROLANDO COLMENERO-GARCIA CREW</v>
      </c>
    </row>
    <row r="1790" spans="1:35" ht="15.75" x14ac:dyDescent="0.25">
      <c r="A1790" s="153">
        <v>603182</v>
      </c>
      <c r="B1790" s="153" t="s">
        <v>997</v>
      </c>
      <c r="C1790" s="153" t="s">
        <v>998</v>
      </c>
      <c r="D1790" s="153" t="s">
        <v>570</v>
      </c>
      <c r="E1790" s="153" t="s">
        <v>723</v>
      </c>
      <c r="F1790" s="153" t="s">
        <v>1247</v>
      </c>
      <c r="G1790" s="153" t="s">
        <v>1248</v>
      </c>
      <c r="H1790" s="153" t="s">
        <v>558</v>
      </c>
      <c r="I1790" s="153">
        <v>3</v>
      </c>
      <c r="J1790" s="154">
        <v>45789</v>
      </c>
      <c r="K1790" s="153" t="s">
        <v>91</v>
      </c>
      <c r="L1790" s="153"/>
      <c r="M1790" s="153" t="s">
        <v>909</v>
      </c>
      <c r="N1790" s="153" t="s">
        <v>72</v>
      </c>
      <c r="O1790" s="153" t="s">
        <v>910</v>
      </c>
      <c r="P1790" s="153" t="s">
        <v>1245</v>
      </c>
      <c r="Q1790" s="153"/>
      <c r="R1790" s="153" t="s">
        <v>50</v>
      </c>
      <c r="S1790" s="153" t="s">
        <v>1717</v>
      </c>
      <c r="T1790" s="153" t="s">
        <v>1723</v>
      </c>
      <c r="U1790" s="144"/>
      <c r="V1790" s="144"/>
      <c r="W1790" s="144"/>
      <c r="X1790" s="97" t="str">
        <f t="shared" si="297"/>
        <v>2024-030 - Matagorda SH 35 Bridge Replace</v>
      </c>
      <c r="Y1790" s="97" t="str">
        <f>IFERROR(VLOOKUP($D1790,PM!$A:$H,2,FALSE),"")</f>
        <v>Luis A. Morales</v>
      </c>
      <c r="Z1790" s="98">
        <f t="shared" si="298"/>
        <v>45789</v>
      </c>
      <c r="AA1790" s="98" t="str">
        <f t="shared" si="299"/>
        <v>Monday</v>
      </c>
      <c r="AB1790" s="99" t="str">
        <f t="shared" si="300"/>
        <v>05/12/2025 8:16 PM</v>
      </c>
      <c r="AC1790" s="100">
        <f t="shared" si="301"/>
        <v>45790.580416666664</v>
      </c>
      <c r="AD1790" s="100" t="str">
        <f t="shared" si="302"/>
        <v>Approved On Time</v>
      </c>
      <c r="AE1790" s="101">
        <f t="shared" si="303"/>
        <v>3</v>
      </c>
      <c r="AF1790" s="124" t="str">
        <f t="shared" si="304"/>
        <v/>
      </c>
      <c r="AG1790" s="101" t="str">
        <f t="shared" si="305"/>
        <v>496 6012D - REM STR Break Deck Land</v>
      </c>
      <c r="AH1790" s="101" t="str">
        <f t="shared" si="306"/>
        <v>440451 - Ramon A. Garcia</v>
      </c>
      <c r="AI1790" s="102" t="str">
        <f t="shared" si="307"/>
        <v>ROLANDO COLMENERO-GARCIA CREW</v>
      </c>
    </row>
    <row r="1791" spans="1:35" ht="15.75" x14ac:dyDescent="0.25">
      <c r="A1791" s="153">
        <v>603175</v>
      </c>
      <c r="B1791" s="153" t="s">
        <v>997</v>
      </c>
      <c r="C1791" s="153" t="s">
        <v>998</v>
      </c>
      <c r="D1791" s="153" t="s">
        <v>570</v>
      </c>
      <c r="E1791" s="153" t="s">
        <v>723</v>
      </c>
      <c r="F1791" s="153" t="s">
        <v>1092</v>
      </c>
      <c r="G1791" s="153" t="s">
        <v>1093</v>
      </c>
      <c r="H1791" s="153" t="s">
        <v>558</v>
      </c>
      <c r="I1791" s="153">
        <v>3</v>
      </c>
      <c r="J1791" s="154">
        <v>45789</v>
      </c>
      <c r="K1791" s="153" t="s">
        <v>91</v>
      </c>
      <c r="L1791" s="153"/>
      <c r="M1791" s="153" t="s">
        <v>909</v>
      </c>
      <c r="N1791" s="153" t="s">
        <v>72</v>
      </c>
      <c r="O1791" s="153" t="s">
        <v>910</v>
      </c>
      <c r="P1791" s="153" t="s">
        <v>1246</v>
      </c>
      <c r="Q1791" s="153"/>
      <c r="R1791" s="153" t="s">
        <v>50</v>
      </c>
      <c r="S1791" s="153" t="s">
        <v>1717</v>
      </c>
      <c r="T1791" s="153" t="s">
        <v>1721</v>
      </c>
      <c r="U1791" s="144"/>
      <c r="V1791" s="144"/>
      <c r="W1791" s="144"/>
      <c r="X1791" s="97" t="str">
        <f t="shared" si="297"/>
        <v>2024-030 - Matagorda SH 35 Bridge Replace</v>
      </c>
      <c r="Y1791" s="97" t="str">
        <f>IFERROR(VLOOKUP($D1791,PM!$A:$H,2,FALSE),"")</f>
        <v>Luis A. Morales</v>
      </c>
      <c r="Z1791" s="98">
        <f t="shared" si="298"/>
        <v>45789</v>
      </c>
      <c r="AA1791" s="98" t="str">
        <f t="shared" si="299"/>
        <v>Monday</v>
      </c>
      <c r="AB1791" s="99" t="str">
        <f t="shared" si="300"/>
        <v>05/12/2025 8:15 PM</v>
      </c>
      <c r="AC1791" s="100">
        <f t="shared" si="301"/>
        <v>45790.580416666664</v>
      </c>
      <c r="AD1791" s="100" t="str">
        <f t="shared" si="302"/>
        <v>Approved On Time</v>
      </c>
      <c r="AE1791" s="101">
        <f t="shared" si="303"/>
        <v>3</v>
      </c>
      <c r="AF1791" s="124" t="str">
        <f t="shared" si="304"/>
        <v/>
      </c>
      <c r="AG1791" s="101" t="str">
        <f t="shared" si="305"/>
        <v>496 6012L - REM STR Process Load out Conc</v>
      </c>
      <c r="AH1791" s="101" t="str">
        <f t="shared" si="306"/>
        <v>440451 - Ramon A. Garcia</v>
      </c>
      <c r="AI1791" s="102" t="str">
        <f t="shared" si="307"/>
        <v>ROLANDO COLMENERO-GARCIA CREW</v>
      </c>
    </row>
    <row r="1792" spans="1:35" ht="15.75" x14ac:dyDescent="0.25">
      <c r="A1792" s="153">
        <v>604548</v>
      </c>
      <c r="B1792" s="153" t="s">
        <v>997</v>
      </c>
      <c r="C1792" s="153" t="s">
        <v>998</v>
      </c>
      <c r="D1792" s="153" t="s">
        <v>570</v>
      </c>
      <c r="E1792" s="153" t="s">
        <v>723</v>
      </c>
      <c r="F1792" s="153" t="s">
        <v>3428</v>
      </c>
      <c r="G1792" s="153" t="s">
        <v>3429</v>
      </c>
      <c r="H1792" s="153" t="s">
        <v>558</v>
      </c>
      <c r="I1792" s="153">
        <v>3</v>
      </c>
      <c r="J1792" s="154">
        <v>45792</v>
      </c>
      <c r="K1792" s="153" t="s">
        <v>91</v>
      </c>
      <c r="L1792" s="153"/>
      <c r="M1792" s="153" t="s">
        <v>909</v>
      </c>
      <c r="N1792" s="153" t="s">
        <v>72</v>
      </c>
      <c r="O1792" s="153" t="s">
        <v>910</v>
      </c>
      <c r="P1792" s="153" t="s">
        <v>3034</v>
      </c>
      <c r="Q1792" s="153"/>
      <c r="R1792" s="153" t="s">
        <v>50</v>
      </c>
      <c r="S1792" s="153" t="s">
        <v>1717</v>
      </c>
      <c r="T1792" s="153" t="s">
        <v>3436</v>
      </c>
      <c r="U1792" s="144"/>
      <c r="V1792" s="144"/>
      <c r="W1792" s="144"/>
      <c r="X1792" s="97" t="str">
        <f t="shared" si="297"/>
        <v>2024-030 - Matagorda SH 35 Bridge Replace</v>
      </c>
      <c r="Y1792" s="97" t="str">
        <f>IFERROR(VLOOKUP($D1792,PM!$A:$H,2,FALSE),"")</f>
        <v>Luis A. Morales</v>
      </c>
      <c r="Z1792" s="98">
        <f t="shared" si="298"/>
        <v>45792</v>
      </c>
      <c r="AA1792" s="98" t="str">
        <f t="shared" si="299"/>
        <v>Thursday</v>
      </c>
      <c r="AB1792" s="99" t="str">
        <f t="shared" si="300"/>
        <v>05/15/2025 8:52 PM</v>
      </c>
      <c r="AC1792" s="100">
        <f t="shared" si="301"/>
        <v>45793.566516203704</v>
      </c>
      <c r="AD1792" s="100" t="str">
        <f t="shared" si="302"/>
        <v>Approved On Time</v>
      </c>
      <c r="AE1792" s="101">
        <f t="shared" si="303"/>
        <v>3</v>
      </c>
      <c r="AF1792" s="124" t="str">
        <f t="shared" si="304"/>
        <v/>
      </c>
      <c r="AG1792" s="101" t="str">
        <f t="shared" si="305"/>
        <v>8999 6001G - Install Crane Beams</v>
      </c>
      <c r="AH1792" s="101" t="str">
        <f t="shared" si="306"/>
        <v>440451 - Ramon A. Garcia</v>
      </c>
      <c r="AI1792" s="102" t="str">
        <f t="shared" si="307"/>
        <v>ROLANDO COLMENERO-GARCIA CREW</v>
      </c>
    </row>
    <row r="1793" spans="1:35" ht="15.75" x14ac:dyDescent="0.25">
      <c r="A1793" s="153">
        <v>604551</v>
      </c>
      <c r="B1793" s="153" t="s">
        <v>997</v>
      </c>
      <c r="C1793" s="153" t="s">
        <v>998</v>
      </c>
      <c r="D1793" s="153" t="s">
        <v>570</v>
      </c>
      <c r="E1793" s="153" t="s">
        <v>723</v>
      </c>
      <c r="F1793" s="153" t="s">
        <v>3032</v>
      </c>
      <c r="G1793" s="153" t="s">
        <v>3033</v>
      </c>
      <c r="H1793" s="153" t="s">
        <v>558</v>
      </c>
      <c r="I1793" s="153">
        <v>5.5</v>
      </c>
      <c r="J1793" s="154">
        <v>45792</v>
      </c>
      <c r="K1793" s="153" t="s">
        <v>91</v>
      </c>
      <c r="L1793" s="153"/>
      <c r="M1793" s="153" t="s">
        <v>909</v>
      </c>
      <c r="N1793" s="153" t="s">
        <v>72</v>
      </c>
      <c r="O1793" s="153" t="s">
        <v>910</v>
      </c>
      <c r="P1793" s="153" t="s">
        <v>3034</v>
      </c>
      <c r="Q1793" s="153"/>
      <c r="R1793" s="153" t="s">
        <v>50</v>
      </c>
      <c r="S1793" s="153" t="s">
        <v>1717</v>
      </c>
      <c r="T1793" s="153" t="s">
        <v>3434</v>
      </c>
      <c r="U1793" s="144"/>
      <c r="V1793" s="144"/>
      <c r="W1793" s="144"/>
      <c r="X1793" s="97" t="str">
        <f t="shared" si="297"/>
        <v>2024-030 - Matagorda SH 35 Bridge Replace</v>
      </c>
      <c r="Y1793" s="97" t="str">
        <f>IFERROR(VLOOKUP($D1793,PM!$A:$H,2,FALSE),"")</f>
        <v>Luis A. Morales</v>
      </c>
      <c r="Z1793" s="98">
        <f t="shared" si="298"/>
        <v>45792</v>
      </c>
      <c r="AA1793" s="98" t="str">
        <f t="shared" si="299"/>
        <v>Thursday</v>
      </c>
      <c r="AB1793" s="99" t="str">
        <f t="shared" si="300"/>
        <v>05/15/2025 8:52 PM</v>
      </c>
      <c r="AC1793" s="100">
        <f t="shared" si="301"/>
        <v>45793.566516203704</v>
      </c>
      <c r="AD1793" s="100" t="str">
        <f t="shared" si="302"/>
        <v>Approved On Time</v>
      </c>
      <c r="AE1793" s="101">
        <f t="shared" si="303"/>
        <v>5.5</v>
      </c>
      <c r="AF1793" s="124" t="str">
        <f t="shared" si="304"/>
        <v/>
      </c>
      <c r="AG1793" s="101" t="str">
        <f t="shared" si="305"/>
        <v>8999 6001F - Install Bent Caps</v>
      </c>
      <c r="AH1793" s="101" t="str">
        <f t="shared" si="306"/>
        <v>440451 - Ramon A. Garcia</v>
      </c>
      <c r="AI1793" s="102" t="str">
        <f t="shared" si="307"/>
        <v>ROLANDO COLMENERO-GARCIA CREW</v>
      </c>
    </row>
    <row r="1794" spans="1:35" ht="15.75" x14ac:dyDescent="0.25">
      <c r="A1794" s="153">
        <v>604062</v>
      </c>
      <c r="B1794" s="153" t="s">
        <v>997</v>
      </c>
      <c r="C1794" s="153" t="s">
        <v>998</v>
      </c>
      <c r="D1794" s="153" t="s">
        <v>570</v>
      </c>
      <c r="E1794" s="153" t="s">
        <v>723</v>
      </c>
      <c r="F1794" s="153" t="s">
        <v>1092</v>
      </c>
      <c r="G1794" s="153" t="s">
        <v>1093</v>
      </c>
      <c r="H1794" s="153" t="s">
        <v>558</v>
      </c>
      <c r="I1794" s="153">
        <v>4</v>
      </c>
      <c r="J1794" s="154">
        <v>45791</v>
      </c>
      <c r="K1794" s="153" t="s">
        <v>91</v>
      </c>
      <c r="L1794" s="153"/>
      <c r="M1794" s="153" t="s">
        <v>909</v>
      </c>
      <c r="N1794" s="153" t="s">
        <v>72</v>
      </c>
      <c r="O1794" s="153" t="s">
        <v>910</v>
      </c>
      <c r="P1794" s="153" t="s">
        <v>2551</v>
      </c>
      <c r="Q1794" s="153"/>
      <c r="R1794" s="153" t="s">
        <v>50</v>
      </c>
      <c r="S1794" s="153" t="s">
        <v>1717</v>
      </c>
      <c r="T1794" s="153" t="s">
        <v>3169</v>
      </c>
      <c r="U1794" s="144"/>
      <c r="V1794" s="144"/>
      <c r="W1794" s="144"/>
      <c r="X1794" s="97" t="str">
        <f t="shared" si="297"/>
        <v>2024-030 - Matagorda SH 35 Bridge Replace</v>
      </c>
      <c r="Y1794" s="97" t="str">
        <f>IFERROR(VLOOKUP($D1794,PM!$A:$H,2,FALSE),"")</f>
        <v>Luis A. Morales</v>
      </c>
      <c r="Z1794" s="98">
        <f t="shared" si="298"/>
        <v>45791</v>
      </c>
      <c r="AA1794" s="98" t="str">
        <f t="shared" si="299"/>
        <v>Wednesday</v>
      </c>
      <c r="AB1794" s="99" t="str">
        <f t="shared" si="300"/>
        <v>05/14/2025 8:13 PM</v>
      </c>
      <c r="AC1794" s="100">
        <f t="shared" si="301"/>
        <v>45792.584224537037</v>
      </c>
      <c r="AD1794" s="100" t="str">
        <f t="shared" si="302"/>
        <v>Approved On Time</v>
      </c>
      <c r="AE1794" s="101">
        <f t="shared" si="303"/>
        <v>4</v>
      </c>
      <c r="AF1794" s="124" t="str">
        <f t="shared" si="304"/>
        <v/>
      </c>
      <c r="AG1794" s="101" t="str">
        <f t="shared" si="305"/>
        <v>496 6012L - REM STR Process Load out Conc</v>
      </c>
      <c r="AH1794" s="101" t="str">
        <f t="shared" si="306"/>
        <v>440451 - Ramon A. Garcia</v>
      </c>
      <c r="AI1794" s="102" t="str">
        <f t="shared" si="307"/>
        <v>ROLANDO COLMENERO-GARCIA CREW</v>
      </c>
    </row>
    <row r="1795" spans="1:35" ht="15.75" x14ac:dyDescent="0.25">
      <c r="A1795" s="153">
        <v>604055</v>
      </c>
      <c r="B1795" s="153" t="s">
        <v>997</v>
      </c>
      <c r="C1795" s="153" t="s">
        <v>998</v>
      </c>
      <c r="D1795" s="153" t="s">
        <v>570</v>
      </c>
      <c r="E1795" s="153" t="s">
        <v>723</v>
      </c>
      <c r="F1795" s="153" t="s">
        <v>2548</v>
      </c>
      <c r="G1795" s="153" t="s">
        <v>2549</v>
      </c>
      <c r="H1795" s="153" t="s">
        <v>558</v>
      </c>
      <c r="I1795" s="153">
        <v>4</v>
      </c>
      <c r="J1795" s="154">
        <v>45791</v>
      </c>
      <c r="K1795" s="153" t="s">
        <v>91</v>
      </c>
      <c r="L1795" s="153"/>
      <c r="M1795" s="153" t="s">
        <v>909</v>
      </c>
      <c r="N1795" s="153" t="s">
        <v>72</v>
      </c>
      <c r="O1795" s="153" t="s">
        <v>910</v>
      </c>
      <c r="P1795" s="153" t="s">
        <v>2552</v>
      </c>
      <c r="Q1795" s="153"/>
      <c r="R1795" s="153" t="s">
        <v>50</v>
      </c>
      <c r="S1795" s="153" t="s">
        <v>1717</v>
      </c>
      <c r="T1795" s="153" t="s">
        <v>3170</v>
      </c>
      <c r="U1795" s="144"/>
      <c r="V1795" s="144"/>
      <c r="W1795" s="144"/>
      <c r="X1795" s="97" t="str">
        <f t="shared" si="297"/>
        <v>2024-030 - Matagorda SH 35 Bridge Replace</v>
      </c>
      <c r="Y1795" s="97" t="str">
        <f>IFERROR(VLOOKUP($D1795,PM!$A:$H,2,FALSE),"")</f>
        <v>Luis A. Morales</v>
      </c>
      <c r="Z1795" s="98">
        <f t="shared" si="298"/>
        <v>45791</v>
      </c>
      <c r="AA1795" s="98" t="str">
        <f t="shared" si="299"/>
        <v>Wednesday</v>
      </c>
      <c r="AB1795" s="99" t="str">
        <f t="shared" si="300"/>
        <v>05/14/2025 8:11 PM</v>
      </c>
      <c r="AC1795" s="100">
        <f t="shared" si="301"/>
        <v>45792.584224537037</v>
      </c>
      <c r="AD1795" s="100" t="str">
        <f t="shared" si="302"/>
        <v>Approved On Time</v>
      </c>
      <c r="AE1795" s="101">
        <f t="shared" si="303"/>
        <v>4</v>
      </c>
      <c r="AF1795" s="124" t="str">
        <f t="shared" si="304"/>
        <v/>
      </c>
      <c r="AG1795" s="101" t="str">
        <f t="shared" si="305"/>
        <v>8999 6001J - Unload all Materials</v>
      </c>
      <c r="AH1795" s="101" t="str">
        <f t="shared" si="306"/>
        <v>440451 - Ramon A. Garcia</v>
      </c>
      <c r="AI1795" s="102" t="str">
        <f t="shared" si="307"/>
        <v>ROLANDO COLMENERO-GARCIA CREW</v>
      </c>
    </row>
    <row r="1796" spans="1:35" ht="15.75" x14ac:dyDescent="0.25">
      <c r="A1796" s="153">
        <v>603582</v>
      </c>
      <c r="B1796" s="153" t="s">
        <v>997</v>
      </c>
      <c r="C1796" s="153" t="s">
        <v>998</v>
      </c>
      <c r="D1796" s="153" t="s">
        <v>570</v>
      </c>
      <c r="E1796" s="153" t="s">
        <v>723</v>
      </c>
      <c r="F1796" s="153" t="s">
        <v>1247</v>
      </c>
      <c r="G1796" s="153" t="s">
        <v>1248</v>
      </c>
      <c r="H1796" s="153" t="s">
        <v>558</v>
      </c>
      <c r="I1796" s="153">
        <v>4</v>
      </c>
      <c r="J1796" s="154">
        <v>45790</v>
      </c>
      <c r="K1796" s="153" t="s">
        <v>91</v>
      </c>
      <c r="L1796" s="153"/>
      <c r="M1796" s="153" t="s">
        <v>909</v>
      </c>
      <c r="N1796" s="153" t="s">
        <v>72</v>
      </c>
      <c r="O1796" s="153" t="s">
        <v>910</v>
      </c>
      <c r="P1796" s="153" t="s">
        <v>1933</v>
      </c>
      <c r="Q1796" s="153"/>
      <c r="R1796" s="153" t="s">
        <v>50</v>
      </c>
      <c r="S1796" s="153" t="s">
        <v>1717</v>
      </c>
      <c r="T1796" s="153" t="s">
        <v>2390</v>
      </c>
      <c r="U1796" s="144"/>
      <c r="V1796" s="144"/>
      <c r="W1796" s="144"/>
      <c r="X1796" s="97" t="str">
        <f t="shared" si="297"/>
        <v>2024-030 - Matagorda SH 35 Bridge Replace</v>
      </c>
      <c r="Y1796" s="97" t="str">
        <f>IFERROR(VLOOKUP($D1796,PM!$A:$H,2,FALSE),"")</f>
        <v>Luis A. Morales</v>
      </c>
      <c r="Z1796" s="98">
        <f t="shared" si="298"/>
        <v>45790</v>
      </c>
      <c r="AA1796" s="98" t="str">
        <f t="shared" si="299"/>
        <v>Tuesday</v>
      </c>
      <c r="AB1796" s="99" t="str">
        <f t="shared" si="300"/>
        <v>05/13/2025 8:07 PM</v>
      </c>
      <c r="AC1796" s="100">
        <f t="shared" si="301"/>
        <v>45791.579016203701</v>
      </c>
      <c r="AD1796" s="100" t="str">
        <f t="shared" si="302"/>
        <v>Approved On Time</v>
      </c>
      <c r="AE1796" s="101">
        <f t="shared" si="303"/>
        <v>4</v>
      </c>
      <c r="AF1796" s="124" t="str">
        <f t="shared" si="304"/>
        <v/>
      </c>
      <c r="AG1796" s="101" t="str">
        <f t="shared" si="305"/>
        <v>496 6012D - REM STR Break Deck Land</v>
      </c>
      <c r="AH1796" s="101" t="str">
        <f t="shared" si="306"/>
        <v>440451 - Ramon A. Garcia</v>
      </c>
      <c r="AI1796" s="102" t="str">
        <f t="shared" si="307"/>
        <v>ROLANDO COLMENERO-GARCIA CREW</v>
      </c>
    </row>
    <row r="1797" spans="1:35" ht="15.75" x14ac:dyDescent="0.25">
      <c r="A1797" s="153">
        <v>604537</v>
      </c>
      <c r="B1797" s="153" t="s">
        <v>997</v>
      </c>
      <c r="C1797" s="153" t="s">
        <v>998</v>
      </c>
      <c r="D1797" s="153" t="s">
        <v>570</v>
      </c>
      <c r="E1797" s="153" t="s">
        <v>723</v>
      </c>
      <c r="F1797" s="153" t="s">
        <v>1247</v>
      </c>
      <c r="G1797" s="153" t="s">
        <v>1248</v>
      </c>
      <c r="H1797" s="153" t="s">
        <v>558</v>
      </c>
      <c r="I1797" s="153">
        <v>3</v>
      </c>
      <c r="J1797" s="154">
        <v>45792</v>
      </c>
      <c r="K1797" s="153" t="s">
        <v>91</v>
      </c>
      <c r="L1797" s="153"/>
      <c r="M1797" s="153" t="s">
        <v>909</v>
      </c>
      <c r="N1797" s="153" t="s">
        <v>72</v>
      </c>
      <c r="O1797" s="153" t="s">
        <v>910</v>
      </c>
      <c r="P1797" s="153" t="s">
        <v>3031</v>
      </c>
      <c r="Q1797" s="153"/>
      <c r="R1797" s="153" t="s">
        <v>50</v>
      </c>
      <c r="S1797" s="153" t="s">
        <v>1717</v>
      </c>
      <c r="T1797" s="153" t="s">
        <v>3435</v>
      </c>
      <c r="U1797" s="144"/>
      <c r="V1797" s="144"/>
      <c r="W1797" s="144"/>
      <c r="X1797" s="97" t="str">
        <f t="shared" si="297"/>
        <v>2024-030 - Matagorda SH 35 Bridge Replace</v>
      </c>
      <c r="Y1797" s="97" t="str">
        <f>IFERROR(VLOOKUP($D1797,PM!$A:$H,2,FALSE),"")</f>
        <v>Luis A. Morales</v>
      </c>
      <c r="Z1797" s="98">
        <f t="shared" si="298"/>
        <v>45792</v>
      </c>
      <c r="AA1797" s="98" t="str">
        <f t="shared" si="299"/>
        <v>Thursday</v>
      </c>
      <c r="AB1797" s="99" t="str">
        <f t="shared" si="300"/>
        <v>05/15/2025 8:51 PM</v>
      </c>
      <c r="AC1797" s="100">
        <f t="shared" si="301"/>
        <v>45793.566516203704</v>
      </c>
      <c r="AD1797" s="100" t="str">
        <f t="shared" si="302"/>
        <v>Approved On Time</v>
      </c>
      <c r="AE1797" s="101">
        <f t="shared" si="303"/>
        <v>3</v>
      </c>
      <c r="AF1797" s="124" t="str">
        <f t="shared" si="304"/>
        <v/>
      </c>
      <c r="AG1797" s="101" t="str">
        <f t="shared" si="305"/>
        <v>496 6012D - REM STR Break Deck Land</v>
      </c>
      <c r="AH1797" s="101" t="str">
        <f t="shared" si="306"/>
        <v>440451 - Ramon A. Garcia</v>
      </c>
      <c r="AI1797" s="102" t="str">
        <f t="shared" si="307"/>
        <v>ROLANDO COLMENERO-GARCIA CREW</v>
      </c>
    </row>
    <row r="1798" spans="1:35" ht="15.75" x14ac:dyDescent="0.25">
      <c r="A1798" s="153">
        <v>603584</v>
      </c>
      <c r="B1798" s="153" t="s">
        <v>997</v>
      </c>
      <c r="C1798" s="153" t="s">
        <v>998</v>
      </c>
      <c r="D1798" s="153" t="s">
        <v>570</v>
      </c>
      <c r="E1798" s="153" t="s">
        <v>723</v>
      </c>
      <c r="F1798" s="153" t="s">
        <v>1092</v>
      </c>
      <c r="G1798" s="153" t="s">
        <v>1093</v>
      </c>
      <c r="H1798" s="153" t="s">
        <v>558</v>
      </c>
      <c r="I1798" s="153">
        <v>3</v>
      </c>
      <c r="J1798" s="154">
        <v>45790</v>
      </c>
      <c r="K1798" s="153" t="s">
        <v>91</v>
      </c>
      <c r="L1798" s="153"/>
      <c r="M1798" s="153" t="s">
        <v>909</v>
      </c>
      <c r="N1798" s="153" t="s">
        <v>72</v>
      </c>
      <c r="O1798" s="153" t="s">
        <v>910</v>
      </c>
      <c r="P1798" s="153" t="s">
        <v>1933</v>
      </c>
      <c r="Q1798" s="153"/>
      <c r="R1798" s="153" t="s">
        <v>50</v>
      </c>
      <c r="S1798" s="153" t="s">
        <v>1717</v>
      </c>
      <c r="T1798" s="153" t="s">
        <v>2389</v>
      </c>
      <c r="U1798" s="144"/>
      <c r="V1798" s="144"/>
      <c r="W1798" s="144"/>
      <c r="X1798" s="97" t="str">
        <f t="shared" si="297"/>
        <v>2024-030 - Matagorda SH 35 Bridge Replace</v>
      </c>
      <c r="Y1798" s="97" t="str">
        <f>IFERROR(VLOOKUP($D1798,PM!$A:$H,2,FALSE),"")</f>
        <v>Luis A. Morales</v>
      </c>
      <c r="Z1798" s="98">
        <f t="shared" si="298"/>
        <v>45790</v>
      </c>
      <c r="AA1798" s="98" t="str">
        <f t="shared" si="299"/>
        <v>Tuesday</v>
      </c>
      <c r="AB1798" s="99" t="str">
        <f t="shared" si="300"/>
        <v>05/13/2025 8:07 PM</v>
      </c>
      <c r="AC1798" s="100">
        <f t="shared" si="301"/>
        <v>45791.579016203701</v>
      </c>
      <c r="AD1798" s="100" t="str">
        <f t="shared" si="302"/>
        <v>Approved On Time</v>
      </c>
      <c r="AE1798" s="101">
        <f t="shared" si="303"/>
        <v>3</v>
      </c>
      <c r="AF1798" s="124" t="str">
        <f t="shared" si="304"/>
        <v/>
      </c>
      <c r="AG1798" s="101" t="str">
        <f t="shared" si="305"/>
        <v>496 6012L - REM STR Process Load out Conc</v>
      </c>
      <c r="AH1798" s="101" t="str">
        <f t="shared" si="306"/>
        <v>440451 - Ramon A. Garcia</v>
      </c>
      <c r="AI1798" s="102" t="str">
        <f t="shared" si="307"/>
        <v>ROLANDO COLMENERO-GARCIA CREW</v>
      </c>
    </row>
    <row r="1799" spans="1:35" ht="15.75" x14ac:dyDescent="0.25">
      <c r="A1799" s="153">
        <v>603590</v>
      </c>
      <c r="B1799" s="153" t="s">
        <v>997</v>
      </c>
      <c r="C1799" s="153" t="s">
        <v>998</v>
      </c>
      <c r="D1799" s="153" t="s">
        <v>570</v>
      </c>
      <c r="E1799" s="153" t="s">
        <v>723</v>
      </c>
      <c r="F1799" s="153" t="s">
        <v>2381</v>
      </c>
      <c r="G1799" s="153" t="s">
        <v>2382</v>
      </c>
      <c r="H1799" s="153" t="s">
        <v>558</v>
      </c>
      <c r="I1799" s="153">
        <v>3</v>
      </c>
      <c r="J1799" s="154">
        <v>45790</v>
      </c>
      <c r="K1799" s="153" t="s">
        <v>91</v>
      </c>
      <c r="L1799" s="153"/>
      <c r="M1799" s="153" t="s">
        <v>909</v>
      </c>
      <c r="N1799" s="153" t="s">
        <v>72</v>
      </c>
      <c r="O1799" s="153" t="s">
        <v>910</v>
      </c>
      <c r="P1799" s="153" t="s">
        <v>1933</v>
      </c>
      <c r="Q1799" s="153"/>
      <c r="R1799" s="153" t="s">
        <v>50</v>
      </c>
      <c r="S1799" s="153" t="s">
        <v>1717</v>
      </c>
      <c r="T1799" s="153" t="s">
        <v>2388</v>
      </c>
      <c r="U1799" s="144"/>
      <c r="V1799" s="144"/>
      <c r="W1799" s="144"/>
      <c r="X1799" s="97" t="str">
        <f t="shared" ref="X1799:X1862" si="308">$D1799&amp;" - "&amp;$E1799</f>
        <v>2024-030 - Matagorda SH 35 Bridge Replace</v>
      </c>
      <c r="Y1799" s="97" t="str">
        <f>IFERROR(VLOOKUP($D1799,PM!$A:$H,2,FALSE),"")</f>
        <v>Luis A. Morales</v>
      </c>
      <c r="Z1799" s="98">
        <f t="shared" ref="Z1799:Z1862" si="309">$J1799</f>
        <v>45790</v>
      </c>
      <c r="AA1799" s="98" t="str">
        <f t="shared" ref="AA1799:AA1862" si="310">TEXT($J1799,"dddd")</f>
        <v>Tuesday</v>
      </c>
      <c r="AB1799" s="99" t="str">
        <f t="shared" ref="AB1799:AB1862" si="311">TEXT(DATE(MID($P1799,7,4), LEFT($P1799,2), MID($P1799,4,2)) + TIME(LEFT(MID($P1799,13,5),2), RIGHT(MID($P1799,13,5),2), 0), "MM/DD/YYYY h:mm AM/PM")</f>
        <v>05/13/2025 8:07 PM</v>
      </c>
      <c r="AC1799" s="100">
        <f t="shared" ref="AC1799:AC1862" si="312">IFERROR(DATE(LEFT($T1799,4), MID($T1799,6,2), MID($T1799,9,2)) + TIME(MID($T1799,12,2), MID($T1799,15,2), MID($T1799,18,2)),"")</f>
        <v>45791.579016203701</v>
      </c>
      <c r="AD1799" s="100" t="str">
        <f t="shared" ref="AD1799:AD1862" si="313">IF(OR($AB1799="1/1/01 12:00 AM", $AB1799=""), "Not Approved", IF(VALUE($AB1799) &lt;= (VALUE($AC1799) + 1 + TIME(9, 0, 0)), "Approved On Time", "Not Approved On Time"))</f>
        <v>Approved On Time</v>
      </c>
      <c r="AE1799" s="101">
        <f t="shared" ref="AE1799:AE1862" si="314">$I1799</f>
        <v>3</v>
      </c>
      <c r="AF1799" s="124" t="str">
        <f t="shared" ref="AF1799:AF1862" si="315">IF(SUMIF($X$6:$X$2297, "*", $AI$6:$AI$2297) &gt; 0, SUMIFS($AI$6:$AI$2297, $X$6:$X$2297, "Approved On Time") / SUMIF($X$6:$X$2297, "*", $AI$6:$AI$2297), "")</f>
        <v/>
      </c>
      <c r="AG1799" s="101" t="str">
        <f t="shared" ref="AG1799:AG1862" si="316">$F1799&amp;" - "&amp;G1799</f>
        <v>8999 6001D - Fabricate Template for Pile Dr</v>
      </c>
      <c r="AH1799" s="101" t="str">
        <f t="shared" ref="AH1799:AH1862" si="317">$B1799&amp;" - "&amp;$C1799</f>
        <v>440451 - Ramon A. Garcia</v>
      </c>
      <c r="AI1799" s="102" t="str">
        <f t="shared" ref="AI1799:AI1862" si="318">IF($M1799="","",$M1799)</f>
        <v>ROLANDO COLMENERO-GARCIA CREW</v>
      </c>
    </row>
    <row r="1800" spans="1:35" ht="15.75" x14ac:dyDescent="0.25">
      <c r="A1800" s="153">
        <v>604048</v>
      </c>
      <c r="B1800" s="153" t="s">
        <v>997</v>
      </c>
      <c r="C1800" s="153" t="s">
        <v>998</v>
      </c>
      <c r="D1800" s="153" t="s">
        <v>570</v>
      </c>
      <c r="E1800" s="153" t="s">
        <v>723</v>
      </c>
      <c r="F1800" s="153" t="s">
        <v>1012</v>
      </c>
      <c r="G1800" s="153" t="s">
        <v>1013</v>
      </c>
      <c r="H1800" s="153" t="s">
        <v>558</v>
      </c>
      <c r="I1800" s="153">
        <v>2.5</v>
      </c>
      <c r="J1800" s="154">
        <v>45791</v>
      </c>
      <c r="K1800" s="153" t="s">
        <v>91</v>
      </c>
      <c r="L1800" s="153"/>
      <c r="M1800" s="153" t="s">
        <v>909</v>
      </c>
      <c r="N1800" s="153" t="s">
        <v>72</v>
      </c>
      <c r="O1800" s="153" t="s">
        <v>910</v>
      </c>
      <c r="P1800" s="153" t="s">
        <v>2547</v>
      </c>
      <c r="Q1800" s="153"/>
      <c r="R1800" s="153" t="s">
        <v>50</v>
      </c>
      <c r="S1800" s="153" t="s">
        <v>1717</v>
      </c>
      <c r="T1800" s="153" t="s">
        <v>3171</v>
      </c>
      <c r="U1800" s="144"/>
      <c r="V1800" s="144"/>
      <c r="W1800" s="144"/>
      <c r="X1800" s="97" t="str">
        <f t="shared" si="308"/>
        <v>2024-030 - Matagorda SH 35 Bridge Replace</v>
      </c>
      <c r="Y1800" s="97" t="str">
        <f>IFERROR(VLOOKUP($D1800,PM!$A:$H,2,FALSE),"")</f>
        <v>Luis A. Morales</v>
      </c>
      <c r="Z1800" s="98">
        <f t="shared" si="309"/>
        <v>45791</v>
      </c>
      <c r="AA1800" s="98" t="str">
        <f t="shared" si="310"/>
        <v>Wednesday</v>
      </c>
      <c r="AB1800" s="99" t="str">
        <f t="shared" si="311"/>
        <v>05/14/2025 8:10 PM</v>
      </c>
      <c r="AC1800" s="100">
        <f t="shared" si="312"/>
        <v>45792.584224537037</v>
      </c>
      <c r="AD1800" s="100" t="str">
        <f t="shared" si="313"/>
        <v>Approved On Time</v>
      </c>
      <c r="AE1800" s="101">
        <f t="shared" si="314"/>
        <v>2.5</v>
      </c>
      <c r="AF1800" s="124" t="str">
        <f t="shared" si="315"/>
        <v/>
      </c>
      <c r="AG1800" s="101" t="str">
        <f t="shared" si="316"/>
        <v>496 6012G - REM STR Break Columns and Caps</v>
      </c>
      <c r="AH1800" s="101" t="str">
        <f t="shared" si="317"/>
        <v>440451 - Ramon A. Garcia</v>
      </c>
      <c r="AI1800" s="102" t="str">
        <f t="shared" si="318"/>
        <v>ROLANDO COLMENERO-GARCIA CREW</v>
      </c>
    </row>
    <row r="1801" spans="1:35" ht="15.75" x14ac:dyDescent="0.25">
      <c r="A1801" s="153">
        <v>603174</v>
      </c>
      <c r="B1801" s="153" t="s">
        <v>907</v>
      </c>
      <c r="C1801" s="153" t="s">
        <v>908</v>
      </c>
      <c r="D1801" s="153" t="s">
        <v>570</v>
      </c>
      <c r="E1801" s="153" t="s">
        <v>723</v>
      </c>
      <c r="F1801" s="153" t="s">
        <v>1092</v>
      </c>
      <c r="G1801" s="153" t="s">
        <v>1093</v>
      </c>
      <c r="H1801" s="153" t="s">
        <v>558</v>
      </c>
      <c r="I1801" s="153">
        <v>3</v>
      </c>
      <c r="J1801" s="154">
        <v>45789</v>
      </c>
      <c r="K1801" s="153" t="s">
        <v>91</v>
      </c>
      <c r="L1801" s="153"/>
      <c r="M1801" s="153" t="s">
        <v>909</v>
      </c>
      <c r="N1801" s="153" t="s">
        <v>72</v>
      </c>
      <c r="O1801" s="153" t="s">
        <v>910</v>
      </c>
      <c r="P1801" s="153" t="s">
        <v>1246</v>
      </c>
      <c r="Q1801" s="153"/>
      <c r="R1801" s="153" t="s">
        <v>50</v>
      </c>
      <c r="S1801" s="153" t="s">
        <v>1717</v>
      </c>
      <c r="T1801" s="153" t="s">
        <v>1726</v>
      </c>
      <c r="U1801" s="144"/>
      <c r="V1801" s="144"/>
      <c r="W1801" s="144"/>
      <c r="X1801" s="97" t="str">
        <f t="shared" si="308"/>
        <v>2024-030 - Matagorda SH 35 Bridge Replace</v>
      </c>
      <c r="Y1801" s="97" t="str">
        <f>IFERROR(VLOOKUP($D1801,PM!$A:$H,2,FALSE),"")</f>
        <v>Luis A. Morales</v>
      </c>
      <c r="Z1801" s="98">
        <f t="shared" si="309"/>
        <v>45789</v>
      </c>
      <c r="AA1801" s="98" t="str">
        <f t="shared" si="310"/>
        <v>Monday</v>
      </c>
      <c r="AB1801" s="99" t="str">
        <f t="shared" si="311"/>
        <v>05/12/2025 8:15 PM</v>
      </c>
      <c r="AC1801" s="100">
        <f t="shared" si="312"/>
        <v>45790.579131944447</v>
      </c>
      <c r="AD1801" s="100" t="str">
        <f t="shared" si="313"/>
        <v>Approved On Time</v>
      </c>
      <c r="AE1801" s="101">
        <f t="shared" si="314"/>
        <v>3</v>
      </c>
      <c r="AF1801" s="124" t="str">
        <f t="shared" si="315"/>
        <v/>
      </c>
      <c r="AG1801" s="101" t="str">
        <f t="shared" si="316"/>
        <v>496 6012L - REM STR Process Load out Conc</v>
      </c>
      <c r="AH1801" s="101" t="str">
        <f t="shared" si="317"/>
        <v>440336 - Gustavo Hurtado Guillen</v>
      </c>
      <c r="AI1801" s="102" t="str">
        <f t="shared" si="318"/>
        <v>ROLANDO COLMENERO-GARCIA CREW</v>
      </c>
    </row>
    <row r="1802" spans="1:35" ht="15.75" x14ac:dyDescent="0.25">
      <c r="A1802" s="153">
        <v>603180</v>
      </c>
      <c r="B1802" s="153" t="s">
        <v>907</v>
      </c>
      <c r="C1802" s="153" t="s">
        <v>908</v>
      </c>
      <c r="D1802" s="153" t="s">
        <v>570</v>
      </c>
      <c r="E1802" s="153" t="s">
        <v>723</v>
      </c>
      <c r="F1802" s="153" t="s">
        <v>1247</v>
      </c>
      <c r="G1802" s="153" t="s">
        <v>1248</v>
      </c>
      <c r="H1802" s="153" t="s">
        <v>558</v>
      </c>
      <c r="I1802" s="153">
        <v>3</v>
      </c>
      <c r="J1802" s="154">
        <v>45789</v>
      </c>
      <c r="K1802" s="153" t="s">
        <v>91</v>
      </c>
      <c r="L1802" s="153"/>
      <c r="M1802" s="153" t="s">
        <v>909</v>
      </c>
      <c r="N1802" s="153" t="s">
        <v>72</v>
      </c>
      <c r="O1802" s="153" t="s">
        <v>910</v>
      </c>
      <c r="P1802" s="153" t="s">
        <v>1246</v>
      </c>
      <c r="Q1802" s="153"/>
      <c r="R1802" s="153" t="s">
        <v>50</v>
      </c>
      <c r="S1802" s="153" t="s">
        <v>1717</v>
      </c>
      <c r="T1802" s="153" t="s">
        <v>1724</v>
      </c>
      <c r="U1802" s="144"/>
      <c r="V1802" s="144"/>
      <c r="W1802" s="144"/>
      <c r="X1802" s="97" t="str">
        <f t="shared" si="308"/>
        <v>2024-030 - Matagorda SH 35 Bridge Replace</v>
      </c>
      <c r="Y1802" s="97" t="str">
        <f>IFERROR(VLOOKUP($D1802,PM!$A:$H,2,FALSE),"")</f>
        <v>Luis A. Morales</v>
      </c>
      <c r="Z1802" s="98">
        <f t="shared" si="309"/>
        <v>45789</v>
      </c>
      <c r="AA1802" s="98" t="str">
        <f t="shared" si="310"/>
        <v>Monday</v>
      </c>
      <c r="AB1802" s="99" t="str">
        <f t="shared" si="311"/>
        <v>05/12/2025 8:15 PM</v>
      </c>
      <c r="AC1802" s="100">
        <f t="shared" si="312"/>
        <v>45790.579131944447</v>
      </c>
      <c r="AD1802" s="100" t="str">
        <f t="shared" si="313"/>
        <v>Approved On Time</v>
      </c>
      <c r="AE1802" s="101">
        <f t="shared" si="314"/>
        <v>3</v>
      </c>
      <c r="AF1802" s="124" t="str">
        <f t="shared" si="315"/>
        <v/>
      </c>
      <c r="AG1802" s="101" t="str">
        <f t="shared" si="316"/>
        <v>496 6012D - REM STR Break Deck Land</v>
      </c>
      <c r="AH1802" s="101" t="str">
        <f t="shared" si="317"/>
        <v>440336 - Gustavo Hurtado Guillen</v>
      </c>
      <c r="AI1802" s="102" t="str">
        <f t="shared" si="318"/>
        <v>ROLANDO COLMENERO-GARCIA CREW</v>
      </c>
    </row>
    <row r="1803" spans="1:35" ht="15.75" x14ac:dyDescent="0.25">
      <c r="A1803" s="153">
        <v>603192</v>
      </c>
      <c r="B1803" s="153" t="s">
        <v>907</v>
      </c>
      <c r="C1803" s="153" t="s">
        <v>908</v>
      </c>
      <c r="D1803" s="153" t="s">
        <v>570</v>
      </c>
      <c r="E1803" s="153" t="s">
        <v>723</v>
      </c>
      <c r="F1803" s="153" t="s">
        <v>1012</v>
      </c>
      <c r="G1803" s="153" t="s">
        <v>1013</v>
      </c>
      <c r="H1803" s="153" t="s">
        <v>558</v>
      </c>
      <c r="I1803" s="153">
        <v>4.5</v>
      </c>
      <c r="J1803" s="154">
        <v>45789</v>
      </c>
      <c r="K1803" s="153" t="s">
        <v>91</v>
      </c>
      <c r="L1803" s="153"/>
      <c r="M1803" s="153" t="s">
        <v>909</v>
      </c>
      <c r="N1803" s="153" t="s">
        <v>72</v>
      </c>
      <c r="O1803" s="153" t="s">
        <v>910</v>
      </c>
      <c r="P1803" s="153" t="s">
        <v>1245</v>
      </c>
      <c r="Q1803" s="153"/>
      <c r="R1803" s="153" t="s">
        <v>50</v>
      </c>
      <c r="S1803" s="153" t="s">
        <v>1717</v>
      </c>
      <c r="T1803" s="153" t="s">
        <v>1725</v>
      </c>
      <c r="U1803" s="144"/>
      <c r="V1803" s="144"/>
      <c r="W1803" s="144"/>
      <c r="X1803" s="97" t="str">
        <f t="shared" si="308"/>
        <v>2024-030 - Matagorda SH 35 Bridge Replace</v>
      </c>
      <c r="Y1803" s="97" t="str">
        <f>IFERROR(VLOOKUP($D1803,PM!$A:$H,2,FALSE),"")</f>
        <v>Luis A. Morales</v>
      </c>
      <c r="Z1803" s="98">
        <f t="shared" si="309"/>
        <v>45789</v>
      </c>
      <c r="AA1803" s="98" t="str">
        <f t="shared" si="310"/>
        <v>Monday</v>
      </c>
      <c r="AB1803" s="99" t="str">
        <f t="shared" si="311"/>
        <v>05/12/2025 8:16 PM</v>
      </c>
      <c r="AC1803" s="100">
        <f t="shared" si="312"/>
        <v>45790.579131944447</v>
      </c>
      <c r="AD1803" s="100" t="str">
        <f t="shared" si="313"/>
        <v>Approved On Time</v>
      </c>
      <c r="AE1803" s="101">
        <f t="shared" si="314"/>
        <v>4.5</v>
      </c>
      <c r="AF1803" s="124" t="str">
        <f t="shared" si="315"/>
        <v/>
      </c>
      <c r="AG1803" s="101" t="str">
        <f t="shared" si="316"/>
        <v>496 6012G - REM STR Break Columns and Caps</v>
      </c>
      <c r="AH1803" s="101" t="str">
        <f t="shared" si="317"/>
        <v>440336 - Gustavo Hurtado Guillen</v>
      </c>
      <c r="AI1803" s="102" t="str">
        <f t="shared" si="318"/>
        <v>ROLANDO COLMENERO-GARCIA CREW</v>
      </c>
    </row>
    <row r="1804" spans="1:35" ht="15.75" x14ac:dyDescent="0.25">
      <c r="A1804" s="153">
        <v>604047</v>
      </c>
      <c r="B1804" s="153" t="s">
        <v>907</v>
      </c>
      <c r="C1804" s="153" t="s">
        <v>908</v>
      </c>
      <c r="D1804" s="153" t="s">
        <v>570</v>
      </c>
      <c r="E1804" s="153" t="s">
        <v>723</v>
      </c>
      <c r="F1804" s="153" t="s">
        <v>1012</v>
      </c>
      <c r="G1804" s="153" t="s">
        <v>1013</v>
      </c>
      <c r="H1804" s="153" t="s">
        <v>558</v>
      </c>
      <c r="I1804" s="153">
        <v>2.5</v>
      </c>
      <c r="J1804" s="154">
        <v>45791</v>
      </c>
      <c r="K1804" s="153" t="s">
        <v>91</v>
      </c>
      <c r="L1804" s="153"/>
      <c r="M1804" s="153" t="s">
        <v>909</v>
      </c>
      <c r="N1804" s="153" t="s">
        <v>72</v>
      </c>
      <c r="O1804" s="153" t="s">
        <v>910</v>
      </c>
      <c r="P1804" s="153" t="s">
        <v>2547</v>
      </c>
      <c r="Q1804" s="153"/>
      <c r="R1804" s="153" t="s">
        <v>50</v>
      </c>
      <c r="S1804" s="153" t="s">
        <v>1717</v>
      </c>
      <c r="T1804" s="153" t="s">
        <v>2975</v>
      </c>
      <c r="U1804" s="144"/>
      <c r="V1804" s="144"/>
      <c r="W1804" s="144"/>
      <c r="X1804" s="97" t="str">
        <f t="shared" si="308"/>
        <v>2024-030 - Matagorda SH 35 Bridge Replace</v>
      </c>
      <c r="Y1804" s="97" t="str">
        <f>IFERROR(VLOOKUP($D1804,PM!$A:$H,2,FALSE),"")</f>
        <v>Luis A. Morales</v>
      </c>
      <c r="Z1804" s="98">
        <f t="shared" si="309"/>
        <v>45791</v>
      </c>
      <c r="AA1804" s="98" t="str">
        <f t="shared" si="310"/>
        <v>Wednesday</v>
      </c>
      <c r="AB1804" s="99" t="str">
        <f t="shared" si="311"/>
        <v>05/14/2025 8:10 PM</v>
      </c>
      <c r="AC1804" s="100">
        <f t="shared" si="312"/>
        <v>45792.583784722221</v>
      </c>
      <c r="AD1804" s="100" t="str">
        <f t="shared" si="313"/>
        <v>Approved On Time</v>
      </c>
      <c r="AE1804" s="101">
        <f t="shared" si="314"/>
        <v>2.5</v>
      </c>
      <c r="AF1804" s="124" t="str">
        <f t="shared" si="315"/>
        <v/>
      </c>
      <c r="AG1804" s="101" t="str">
        <f t="shared" si="316"/>
        <v>496 6012G - REM STR Break Columns and Caps</v>
      </c>
      <c r="AH1804" s="101" t="str">
        <f t="shared" si="317"/>
        <v>440336 - Gustavo Hurtado Guillen</v>
      </c>
      <c r="AI1804" s="102" t="str">
        <f t="shared" si="318"/>
        <v>ROLANDO COLMENERO-GARCIA CREW</v>
      </c>
    </row>
    <row r="1805" spans="1:35" ht="15.75" x14ac:dyDescent="0.25">
      <c r="A1805" s="153">
        <v>603589</v>
      </c>
      <c r="B1805" s="153" t="s">
        <v>907</v>
      </c>
      <c r="C1805" s="153" t="s">
        <v>908</v>
      </c>
      <c r="D1805" s="153" t="s">
        <v>570</v>
      </c>
      <c r="E1805" s="153" t="s">
        <v>723</v>
      </c>
      <c r="F1805" s="153" t="s">
        <v>2381</v>
      </c>
      <c r="G1805" s="153" t="s">
        <v>2382</v>
      </c>
      <c r="H1805" s="153" t="s">
        <v>558</v>
      </c>
      <c r="I1805" s="153">
        <v>3</v>
      </c>
      <c r="J1805" s="154">
        <v>45790</v>
      </c>
      <c r="K1805" s="153" t="s">
        <v>91</v>
      </c>
      <c r="L1805" s="153"/>
      <c r="M1805" s="153" t="s">
        <v>909</v>
      </c>
      <c r="N1805" s="153" t="s">
        <v>72</v>
      </c>
      <c r="O1805" s="153" t="s">
        <v>910</v>
      </c>
      <c r="P1805" s="153" t="s">
        <v>1933</v>
      </c>
      <c r="Q1805" s="153"/>
      <c r="R1805" s="153" t="s">
        <v>50</v>
      </c>
      <c r="S1805" s="153" t="s">
        <v>1717</v>
      </c>
      <c r="T1805" s="153" t="s">
        <v>2393</v>
      </c>
      <c r="U1805" s="144"/>
      <c r="V1805" s="144"/>
      <c r="W1805" s="144"/>
      <c r="X1805" s="97" t="str">
        <f t="shared" si="308"/>
        <v>2024-030 - Matagorda SH 35 Bridge Replace</v>
      </c>
      <c r="Y1805" s="97" t="str">
        <f>IFERROR(VLOOKUP($D1805,PM!$A:$H,2,FALSE),"")</f>
        <v>Luis A. Morales</v>
      </c>
      <c r="Z1805" s="98">
        <f t="shared" si="309"/>
        <v>45790</v>
      </c>
      <c r="AA1805" s="98" t="str">
        <f t="shared" si="310"/>
        <v>Tuesday</v>
      </c>
      <c r="AB1805" s="99" t="str">
        <f t="shared" si="311"/>
        <v>05/13/2025 8:07 PM</v>
      </c>
      <c r="AC1805" s="100">
        <f t="shared" si="312"/>
        <v>45791.576099537036</v>
      </c>
      <c r="AD1805" s="100" t="str">
        <f t="shared" si="313"/>
        <v>Approved On Time</v>
      </c>
      <c r="AE1805" s="101">
        <f t="shared" si="314"/>
        <v>3</v>
      </c>
      <c r="AF1805" s="124" t="str">
        <f t="shared" si="315"/>
        <v/>
      </c>
      <c r="AG1805" s="101" t="str">
        <f t="shared" si="316"/>
        <v>8999 6001D - Fabricate Template for Pile Dr</v>
      </c>
      <c r="AH1805" s="101" t="str">
        <f t="shared" si="317"/>
        <v>440336 - Gustavo Hurtado Guillen</v>
      </c>
      <c r="AI1805" s="102" t="str">
        <f t="shared" si="318"/>
        <v>ROLANDO COLMENERO-GARCIA CREW</v>
      </c>
    </row>
    <row r="1806" spans="1:35" ht="15.75" x14ac:dyDescent="0.25">
      <c r="A1806" s="153">
        <v>603576</v>
      </c>
      <c r="B1806" s="153" t="s">
        <v>907</v>
      </c>
      <c r="C1806" s="153" t="s">
        <v>908</v>
      </c>
      <c r="D1806" s="153" t="s">
        <v>570</v>
      </c>
      <c r="E1806" s="153" t="s">
        <v>723</v>
      </c>
      <c r="F1806" s="153" t="s">
        <v>1247</v>
      </c>
      <c r="G1806" s="153" t="s">
        <v>1248</v>
      </c>
      <c r="H1806" s="153" t="s">
        <v>558</v>
      </c>
      <c r="I1806" s="153">
        <v>4</v>
      </c>
      <c r="J1806" s="154">
        <v>45790</v>
      </c>
      <c r="K1806" s="153" t="s">
        <v>91</v>
      </c>
      <c r="L1806" s="153"/>
      <c r="M1806" s="153" t="s">
        <v>909</v>
      </c>
      <c r="N1806" s="153" t="s">
        <v>72</v>
      </c>
      <c r="O1806" s="153" t="s">
        <v>910</v>
      </c>
      <c r="P1806" s="153" t="s">
        <v>1932</v>
      </c>
      <c r="Q1806" s="153"/>
      <c r="R1806" s="153" t="s">
        <v>50</v>
      </c>
      <c r="S1806" s="153" t="s">
        <v>1717</v>
      </c>
      <c r="T1806" s="153" t="s">
        <v>2391</v>
      </c>
      <c r="U1806" s="144"/>
      <c r="V1806" s="144"/>
      <c r="W1806" s="144"/>
      <c r="X1806" s="97" t="str">
        <f t="shared" si="308"/>
        <v>2024-030 - Matagorda SH 35 Bridge Replace</v>
      </c>
      <c r="Y1806" s="97" t="str">
        <f>IFERROR(VLOOKUP($D1806,PM!$A:$H,2,FALSE),"")</f>
        <v>Luis A. Morales</v>
      </c>
      <c r="Z1806" s="98">
        <f t="shared" si="309"/>
        <v>45790</v>
      </c>
      <c r="AA1806" s="98" t="str">
        <f t="shared" si="310"/>
        <v>Tuesday</v>
      </c>
      <c r="AB1806" s="99" t="str">
        <f t="shared" si="311"/>
        <v>05/13/2025 8:06 PM</v>
      </c>
      <c r="AC1806" s="100">
        <f t="shared" si="312"/>
        <v>45791.576099537036</v>
      </c>
      <c r="AD1806" s="100" t="str">
        <f t="shared" si="313"/>
        <v>Approved On Time</v>
      </c>
      <c r="AE1806" s="101">
        <f t="shared" si="314"/>
        <v>4</v>
      </c>
      <c r="AF1806" s="124" t="str">
        <f t="shared" si="315"/>
        <v/>
      </c>
      <c r="AG1806" s="101" t="str">
        <f t="shared" si="316"/>
        <v>496 6012D - REM STR Break Deck Land</v>
      </c>
      <c r="AH1806" s="101" t="str">
        <f t="shared" si="317"/>
        <v>440336 - Gustavo Hurtado Guillen</v>
      </c>
      <c r="AI1806" s="102" t="str">
        <f t="shared" si="318"/>
        <v>ROLANDO COLMENERO-GARCIA CREW</v>
      </c>
    </row>
    <row r="1807" spans="1:35" ht="15.75" x14ac:dyDescent="0.25">
      <c r="A1807" s="153">
        <v>603583</v>
      </c>
      <c r="B1807" s="153" t="s">
        <v>907</v>
      </c>
      <c r="C1807" s="153" t="s">
        <v>908</v>
      </c>
      <c r="D1807" s="153" t="s">
        <v>570</v>
      </c>
      <c r="E1807" s="153" t="s">
        <v>723</v>
      </c>
      <c r="F1807" s="153" t="s">
        <v>1092</v>
      </c>
      <c r="G1807" s="153" t="s">
        <v>1093</v>
      </c>
      <c r="H1807" s="153" t="s">
        <v>558</v>
      </c>
      <c r="I1807" s="153">
        <v>3</v>
      </c>
      <c r="J1807" s="154">
        <v>45790</v>
      </c>
      <c r="K1807" s="153" t="s">
        <v>91</v>
      </c>
      <c r="L1807" s="153"/>
      <c r="M1807" s="153" t="s">
        <v>909</v>
      </c>
      <c r="N1807" s="153" t="s">
        <v>72</v>
      </c>
      <c r="O1807" s="153" t="s">
        <v>910</v>
      </c>
      <c r="P1807" s="153" t="s">
        <v>1933</v>
      </c>
      <c r="Q1807" s="153"/>
      <c r="R1807" s="153" t="s">
        <v>50</v>
      </c>
      <c r="S1807" s="153" t="s">
        <v>1717</v>
      </c>
      <c r="T1807" s="153" t="s">
        <v>2392</v>
      </c>
      <c r="U1807" s="144"/>
      <c r="V1807" s="144"/>
      <c r="W1807" s="144"/>
      <c r="X1807" s="97" t="str">
        <f t="shared" si="308"/>
        <v>2024-030 - Matagorda SH 35 Bridge Replace</v>
      </c>
      <c r="Y1807" s="97" t="str">
        <f>IFERROR(VLOOKUP($D1807,PM!$A:$H,2,FALSE),"")</f>
        <v>Luis A. Morales</v>
      </c>
      <c r="Z1807" s="98">
        <f t="shared" si="309"/>
        <v>45790</v>
      </c>
      <c r="AA1807" s="98" t="str">
        <f t="shared" si="310"/>
        <v>Tuesday</v>
      </c>
      <c r="AB1807" s="99" t="str">
        <f t="shared" si="311"/>
        <v>05/13/2025 8:07 PM</v>
      </c>
      <c r="AC1807" s="100">
        <f t="shared" si="312"/>
        <v>45791.576099537036</v>
      </c>
      <c r="AD1807" s="100" t="str">
        <f t="shared" si="313"/>
        <v>Approved On Time</v>
      </c>
      <c r="AE1807" s="101">
        <f t="shared" si="314"/>
        <v>3</v>
      </c>
      <c r="AF1807" s="124" t="str">
        <f t="shared" si="315"/>
        <v/>
      </c>
      <c r="AG1807" s="101" t="str">
        <f t="shared" si="316"/>
        <v>496 6012L - REM STR Process Load out Conc</v>
      </c>
      <c r="AH1807" s="101" t="str">
        <f t="shared" si="317"/>
        <v>440336 - Gustavo Hurtado Guillen</v>
      </c>
      <c r="AI1807" s="102" t="str">
        <f t="shared" si="318"/>
        <v>ROLANDO COLMENERO-GARCIA CREW</v>
      </c>
    </row>
    <row r="1808" spans="1:35" ht="15.75" x14ac:dyDescent="0.25">
      <c r="A1808" s="153">
        <v>604536</v>
      </c>
      <c r="B1808" s="153" t="s">
        <v>907</v>
      </c>
      <c r="C1808" s="153" t="s">
        <v>908</v>
      </c>
      <c r="D1808" s="153" t="s">
        <v>570</v>
      </c>
      <c r="E1808" s="153" t="s">
        <v>723</v>
      </c>
      <c r="F1808" s="153" t="s">
        <v>1247</v>
      </c>
      <c r="G1808" s="153" t="s">
        <v>1248</v>
      </c>
      <c r="H1808" s="153" t="s">
        <v>558</v>
      </c>
      <c r="I1808" s="153">
        <v>3</v>
      </c>
      <c r="J1808" s="154">
        <v>45792</v>
      </c>
      <c r="K1808" s="153" t="s">
        <v>91</v>
      </c>
      <c r="L1808" s="153"/>
      <c r="M1808" s="153" t="s">
        <v>909</v>
      </c>
      <c r="N1808" s="153" t="s">
        <v>72</v>
      </c>
      <c r="O1808" s="153" t="s">
        <v>910</v>
      </c>
      <c r="P1808" s="153" t="s">
        <v>3031</v>
      </c>
      <c r="Q1808" s="153"/>
      <c r="R1808" s="153" t="s">
        <v>50</v>
      </c>
      <c r="S1808" s="153" t="s">
        <v>1717</v>
      </c>
      <c r="T1808" s="153" t="s">
        <v>3437</v>
      </c>
      <c r="U1808" s="144"/>
      <c r="V1808" s="144"/>
      <c r="W1808" s="144"/>
      <c r="X1808" s="97" t="str">
        <f t="shared" si="308"/>
        <v>2024-030 - Matagorda SH 35 Bridge Replace</v>
      </c>
      <c r="Y1808" s="97" t="str">
        <f>IFERROR(VLOOKUP($D1808,PM!$A:$H,2,FALSE),"")</f>
        <v>Luis A. Morales</v>
      </c>
      <c r="Z1808" s="98">
        <f t="shared" si="309"/>
        <v>45792</v>
      </c>
      <c r="AA1808" s="98" t="str">
        <f t="shared" si="310"/>
        <v>Thursday</v>
      </c>
      <c r="AB1808" s="99" t="str">
        <f t="shared" si="311"/>
        <v>05/15/2025 8:51 PM</v>
      </c>
      <c r="AC1808" s="100">
        <f t="shared" si="312"/>
        <v>45793.563993055555</v>
      </c>
      <c r="AD1808" s="100" t="str">
        <f t="shared" si="313"/>
        <v>Approved On Time</v>
      </c>
      <c r="AE1808" s="101">
        <f t="shared" si="314"/>
        <v>3</v>
      </c>
      <c r="AF1808" s="124" t="str">
        <f t="shared" si="315"/>
        <v/>
      </c>
      <c r="AG1808" s="101" t="str">
        <f t="shared" si="316"/>
        <v>496 6012D - REM STR Break Deck Land</v>
      </c>
      <c r="AH1808" s="101" t="str">
        <f t="shared" si="317"/>
        <v>440336 - Gustavo Hurtado Guillen</v>
      </c>
      <c r="AI1808" s="102" t="str">
        <f t="shared" si="318"/>
        <v>ROLANDO COLMENERO-GARCIA CREW</v>
      </c>
    </row>
    <row r="1809" spans="1:35" ht="15.75" x14ac:dyDescent="0.25">
      <c r="A1809" s="153">
        <v>604054</v>
      </c>
      <c r="B1809" s="153" t="s">
        <v>907</v>
      </c>
      <c r="C1809" s="153" t="s">
        <v>908</v>
      </c>
      <c r="D1809" s="153" t="s">
        <v>570</v>
      </c>
      <c r="E1809" s="153" t="s">
        <v>723</v>
      </c>
      <c r="F1809" s="153" t="s">
        <v>2548</v>
      </c>
      <c r="G1809" s="153" t="s">
        <v>2549</v>
      </c>
      <c r="H1809" s="153" t="s">
        <v>558</v>
      </c>
      <c r="I1809" s="153">
        <v>4</v>
      </c>
      <c r="J1809" s="154">
        <v>45791</v>
      </c>
      <c r="K1809" s="153" t="s">
        <v>91</v>
      </c>
      <c r="L1809" s="153"/>
      <c r="M1809" s="153" t="s">
        <v>909</v>
      </c>
      <c r="N1809" s="153" t="s">
        <v>72</v>
      </c>
      <c r="O1809" s="153" t="s">
        <v>910</v>
      </c>
      <c r="P1809" s="153" t="s">
        <v>2552</v>
      </c>
      <c r="Q1809" s="153"/>
      <c r="R1809" s="153" t="s">
        <v>50</v>
      </c>
      <c r="S1809" s="153" t="s">
        <v>1717</v>
      </c>
      <c r="T1809" s="153" t="s">
        <v>2976</v>
      </c>
      <c r="U1809" s="144"/>
      <c r="V1809" s="144"/>
      <c r="W1809" s="144"/>
      <c r="X1809" s="97" t="str">
        <f t="shared" si="308"/>
        <v>2024-030 - Matagorda SH 35 Bridge Replace</v>
      </c>
      <c r="Y1809" s="97" t="str">
        <f>IFERROR(VLOOKUP($D1809,PM!$A:$H,2,FALSE),"")</f>
        <v>Luis A. Morales</v>
      </c>
      <c r="Z1809" s="98">
        <f t="shared" si="309"/>
        <v>45791</v>
      </c>
      <c r="AA1809" s="98" t="str">
        <f t="shared" si="310"/>
        <v>Wednesday</v>
      </c>
      <c r="AB1809" s="99" t="str">
        <f t="shared" si="311"/>
        <v>05/14/2025 8:11 PM</v>
      </c>
      <c r="AC1809" s="100">
        <f t="shared" si="312"/>
        <v>45792.583784722221</v>
      </c>
      <c r="AD1809" s="100" t="str">
        <f t="shared" si="313"/>
        <v>Approved On Time</v>
      </c>
      <c r="AE1809" s="101">
        <f t="shared" si="314"/>
        <v>4</v>
      </c>
      <c r="AF1809" s="124" t="str">
        <f t="shared" si="315"/>
        <v/>
      </c>
      <c r="AG1809" s="101" t="str">
        <f t="shared" si="316"/>
        <v>8999 6001J - Unload all Materials</v>
      </c>
      <c r="AH1809" s="101" t="str">
        <f t="shared" si="317"/>
        <v>440336 - Gustavo Hurtado Guillen</v>
      </c>
      <c r="AI1809" s="102" t="str">
        <f t="shared" si="318"/>
        <v>ROLANDO COLMENERO-GARCIA CREW</v>
      </c>
    </row>
    <row r="1810" spans="1:35" ht="15.75" x14ac:dyDescent="0.25">
      <c r="A1810" s="153">
        <v>604061</v>
      </c>
      <c r="B1810" s="153" t="s">
        <v>907</v>
      </c>
      <c r="C1810" s="153" t="s">
        <v>908</v>
      </c>
      <c r="D1810" s="153" t="s">
        <v>570</v>
      </c>
      <c r="E1810" s="153" t="s">
        <v>723</v>
      </c>
      <c r="F1810" s="153" t="s">
        <v>1092</v>
      </c>
      <c r="G1810" s="153" t="s">
        <v>1093</v>
      </c>
      <c r="H1810" s="153" t="s">
        <v>558</v>
      </c>
      <c r="I1810" s="153">
        <v>4</v>
      </c>
      <c r="J1810" s="154">
        <v>45791</v>
      </c>
      <c r="K1810" s="153" t="s">
        <v>91</v>
      </c>
      <c r="L1810" s="153"/>
      <c r="M1810" s="153" t="s">
        <v>909</v>
      </c>
      <c r="N1810" s="153" t="s">
        <v>72</v>
      </c>
      <c r="O1810" s="153" t="s">
        <v>910</v>
      </c>
      <c r="P1810" s="153" t="s">
        <v>2551</v>
      </c>
      <c r="Q1810" s="153"/>
      <c r="R1810" s="153" t="s">
        <v>50</v>
      </c>
      <c r="S1810" s="153" t="s">
        <v>1717</v>
      </c>
      <c r="T1810" s="153" t="s">
        <v>2977</v>
      </c>
      <c r="U1810" s="144"/>
      <c r="V1810" s="144"/>
      <c r="W1810" s="144"/>
      <c r="X1810" s="97" t="str">
        <f t="shared" si="308"/>
        <v>2024-030 - Matagorda SH 35 Bridge Replace</v>
      </c>
      <c r="Y1810" s="97" t="str">
        <f>IFERROR(VLOOKUP($D1810,PM!$A:$H,2,FALSE),"")</f>
        <v>Luis A. Morales</v>
      </c>
      <c r="Z1810" s="98">
        <f t="shared" si="309"/>
        <v>45791</v>
      </c>
      <c r="AA1810" s="98" t="str">
        <f t="shared" si="310"/>
        <v>Wednesday</v>
      </c>
      <c r="AB1810" s="99" t="str">
        <f t="shared" si="311"/>
        <v>05/14/2025 8:13 PM</v>
      </c>
      <c r="AC1810" s="100">
        <f t="shared" si="312"/>
        <v>45792.583784722221</v>
      </c>
      <c r="AD1810" s="100" t="str">
        <f t="shared" si="313"/>
        <v>Approved On Time</v>
      </c>
      <c r="AE1810" s="101">
        <f t="shared" si="314"/>
        <v>4</v>
      </c>
      <c r="AF1810" s="124" t="str">
        <f t="shared" si="315"/>
        <v/>
      </c>
      <c r="AG1810" s="101" t="str">
        <f t="shared" si="316"/>
        <v>496 6012L - REM STR Process Load out Conc</v>
      </c>
      <c r="AH1810" s="101" t="str">
        <f t="shared" si="317"/>
        <v>440336 - Gustavo Hurtado Guillen</v>
      </c>
      <c r="AI1810" s="102" t="str">
        <f t="shared" si="318"/>
        <v>ROLANDO COLMENERO-GARCIA CREW</v>
      </c>
    </row>
    <row r="1811" spans="1:35" ht="15.75" x14ac:dyDescent="0.25">
      <c r="A1811" s="153">
        <v>604060</v>
      </c>
      <c r="B1811" s="153" t="s">
        <v>916</v>
      </c>
      <c r="C1811" s="153" t="s">
        <v>917</v>
      </c>
      <c r="D1811" s="153" t="s">
        <v>570</v>
      </c>
      <c r="E1811" s="153" t="s">
        <v>723</v>
      </c>
      <c r="F1811" s="153" t="s">
        <v>2548</v>
      </c>
      <c r="G1811" s="153" t="s">
        <v>2549</v>
      </c>
      <c r="H1811" s="153" t="s">
        <v>558</v>
      </c>
      <c r="I1811" s="153">
        <v>4</v>
      </c>
      <c r="J1811" s="154">
        <v>45791</v>
      </c>
      <c r="K1811" s="153" t="s">
        <v>91</v>
      </c>
      <c r="L1811" s="153"/>
      <c r="M1811" s="153" t="s">
        <v>909</v>
      </c>
      <c r="N1811" s="153" t="s">
        <v>72</v>
      </c>
      <c r="O1811" s="153" t="s">
        <v>910</v>
      </c>
      <c r="P1811" s="153" t="s">
        <v>2550</v>
      </c>
      <c r="Q1811" s="153"/>
      <c r="R1811" s="153" t="s">
        <v>50</v>
      </c>
      <c r="S1811" s="153" t="s">
        <v>1717</v>
      </c>
      <c r="T1811" s="153" t="s">
        <v>2973</v>
      </c>
      <c r="U1811" s="144"/>
      <c r="V1811" s="144"/>
      <c r="W1811" s="144"/>
      <c r="X1811" s="97" t="str">
        <f t="shared" si="308"/>
        <v>2024-030 - Matagorda SH 35 Bridge Replace</v>
      </c>
      <c r="Y1811" s="97" t="str">
        <f>IFERROR(VLOOKUP($D1811,PM!$A:$H,2,FALSE),"")</f>
        <v>Luis A. Morales</v>
      </c>
      <c r="Z1811" s="98">
        <f t="shared" si="309"/>
        <v>45791</v>
      </c>
      <c r="AA1811" s="98" t="str">
        <f t="shared" si="310"/>
        <v>Wednesday</v>
      </c>
      <c r="AB1811" s="99" t="str">
        <f t="shared" si="311"/>
        <v>05/14/2025 8:12 PM</v>
      </c>
      <c r="AC1811" s="100">
        <f t="shared" si="312"/>
        <v>45792.583611111113</v>
      </c>
      <c r="AD1811" s="100" t="str">
        <f t="shared" si="313"/>
        <v>Approved On Time</v>
      </c>
      <c r="AE1811" s="101">
        <f t="shared" si="314"/>
        <v>4</v>
      </c>
      <c r="AF1811" s="124" t="str">
        <f t="shared" si="315"/>
        <v/>
      </c>
      <c r="AG1811" s="101" t="str">
        <f t="shared" si="316"/>
        <v>8999 6001J - Unload all Materials</v>
      </c>
      <c r="AH1811" s="101" t="str">
        <f t="shared" si="317"/>
        <v>440136 - Cuitlahuac Alonso-Flores</v>
      </c>
      <c r="AI1811" s="102" t="str">
        <f t="shared" si="318"/>
        <v>ROLANDO COLMENERO-GARCIA CREW</v>
      </c>
    </row>
    <row r="1812" spans="1:35" ht="15.75" x14ac:dyDescent="0.25">
      <c r="A1812" s="153">
        <v>604067</v>
      </c>
      <c r="B1812" s="153" t="s">
        <v>916</v>
      </c>
      <c r="C1812" s="153" t="s">
        <v>917</v>
      </c>
      <c r="D1812" s="153" t="s">
        <v>570</v>
      </c>
      <c r="E1812" s="153" t="s">
        <v>723</v>
      </c>
      <c r="F1812" s="153" t="s">
        <v>1092</v>
      </c>
      <c r="G1812" s="153" t="s">
        <v>1093</v>
      </c>
      <c r="H1812" s="153" t="s">
        <v>558</v>
      </c>
      <c r="I1812" s="153">
        <v>4</v>
      </c>
      <c r="J1812" s="154">
        <v>45791</v>
      </c>
      <c r="K1812" s="153" t="s">
        <v>91</v>
      </c>
      <c r="L1812" s="153"/>
      <c r="M1812" s="153" t="s">
        <v>909</v>
      </c>
      <c r="N1812" s="153" t="s">
        <v>72</v>
      </c>
      <c r="O1812" s="153" t="s">
        <v>910</v>
      </c>
      <c r="P1812" s="153" t="s">
        <v>2551</v>
      </c>
      <c r="Q1812" s="153"/>
      <c r="R1812" s="153" t="s">
        <v>50</v>
      </c>
      <c r="S1812" s="153" t="s">
        <v>1717</v>
      </c>
      <c r="T1812" s="153" t="s">
        <v>2974</v>
      </c>
      <c r="U1812" s="144"/>
      <c r="V1812" s="144"/>
      <c r="W1812" s="144"/>
      <c r="X1812" s="97" t="str">
        <f t="shared" si="308"/>
        <v>2024-030 - Matagorda SH 35 Bridge Replace</v>
      </c>
      <c r="Y1812" s="97" t="str">
        <f>IFERROR(VLOOKUP($D1812,PM!$A:$H,2,FALSE),"")</f>
        <v>Luis A. Morales</v>
      </c>
      <c r="Z1812" s="98">
        <f t="shared" si="309"/>
        <v>45791</v>
      </c>
      <c r="AA1812" s="98" t="str">
        <f t="shared" si="310"/>
        <v>Wednesday</v>
      </c>
      <c r="AB1812" s="99" t="str">
        <f t="shared" si="311"/>
        <v>05/14/2025 8:13 PM</v>
      </c>
      <c r="AC1812" s="100">
        <f t="shared" si="312"/>
        <v>45792.583611111113</v>
      </c>
      <c r="AD1812" s="100" t="str">
        <f t="shared" si="313"/>
        <v>Approved On Time</v>
      </c>
      <c r="AE1812" s="101">
        <f t="shared" si="314"/>
        <v>4</v>
      </c>
      <c r="AF1812" s="124" t="str">
        <f t="shared" si="315"/>
        <v/>
      </c>
      <c r="AG1812" s="101" t="str">
        <f t="shared" si="316"/>
        <v>496 6012L - REM STR Process Load out Conc</v>
      </c>
      <c r="AH1812" s="101" t="str">
        <f t="shared" si="317"/>
        <v>440136 - Cuitlahuac Alonso-Flores</v>
      </c>
      <c r="AI1812" s="102" t="str">
        <f t="shared" si="318"/>
        <v>ROLANDO COLMENERO-GARCIA CREW</v>
      </c>
    </row>
    <row r="1813" spans="1:35" ht="15.75" x14ac:dyDescent="0.25">
      <c r="A1813" s="153">
        <v>604542</v>
      </c>
      <c r="B1813" s="153" t="s">
        <v>916</v>
      </c>
      <c r="C1813" s="153" t="s">
        <v>917</v>
      </c>
      <c r="D1813" s="153" t="s">
        <v>570</v>
      </c>
      <c r="E1813" s="153" t="s">
        <v>723</v>
      </c>
      <c r="F1813" s="153" t="s">
        <v>1247</v>
      </c>
      <c r="G1813" s="153" t="s">
        <v>1248</v>
      </c>
      <c r="H1813" s="153" t="s">
        <v>558</v>
      </c>
      <c r="I1813" s="153">
        <v>3</v>
      </c>
      <c r="J1813" s="154">
        <v>45792</v>
      </c>
      <c r="K1813" s="153" t="s">
        <v>91</v>
      </c>
      <c r="L1813" s="153"/>
      <c r="M1813" s="153" t="s">
        <v>909</v>
      </c>
      <c r="N1813" s="153" t="s">
        <v>72</v>
      </c>
      <c r="O1813" s="153" t="s">
        <v>910</v>
      </c>
      <c r="P1813" s="153" t="s">
        <v>3034</v>
      </c>
      <c r="Q1813" s="153"/>
      <c r="R1813" s="153" t="s">
        <v>50</v>
      </c>
      <c r="S1813" s="153" t="s">
        <v>1717</v>
      </c>
      <c r="T1813" s="153" t="s">
        <v>3446</v>
      </c>
      <c r="U1813" s="144"/>
      <c r="V1813" s="144"/>
      <c r="W1813" s="144"/>
      <c r="X1813" s="97" t="str">
        <f t="shared" si="308"/>
        <v>2024-030 - Matagorda SH 35 Bridge Replace</v>
      </c>
      <c r="Y1813" s="97" t="str">
        <f>IFERROR(VLOOKUP($D1813,PM!$A:$H,2,FALSE),"")</f>
        <v>Luis A. Morales</v>
      </c>
      <c r="Z1813" s="98">
        <f t="shared" si="309"/>
        <v>45792</v>
      </c>
      <c r="AA1813" s="98" t="str">
        <f t="shared" si="310"/>
        <v>Thursday</v>
      </c>
      <c r="AB1813" s="99" t="str">
        <f t="shared" si="311"/>
        <v>05/15/2025 8:52 PM</v>
      </c>
      <c r="AC1813" s="100">
        <f t="shared" si="312"/>
        <v>45793.563819444447</v>
      </c>
      <c r="AD1813" s="100" t="str">
        <f t="shared" si="313"/>
        <v>Approved On Time</v>
      </c>
      <c r="AE1813" s="101">
        <f t="shared" si="314"/>
        <v>3</v>
      </c>
      <c r="AF1813" s="124" t="str">
        <f t="shared" si="315"/>
        <v/>
      </c>
      <c r="AG1813" s="101" t="str">
        <f t="shared" si="316"/>
        <v>496 6012D - REM STR Break Deck Land</v>
      </c>
      <c r="AH1813" s="101" t="str">
        <f t="shared" si="317"/>
        <v>440136 - Cuitlahuac Alonso-Flores</v>
      </c>
      <c r="AI1813" s="102" t="str">
        <f t="shared" si="318"/>
        <v>ROLANDO COLMENERO-GARCIA CREW</v>
      </c>
    </row>
    <row r="1814" spans="1:35" ht="15.75" x14ac:dyDescent="0.25">
      <c r="A1814" s="153">
        <v>604543</v>
      </c>
      <c r="B1814" s="153" t="s">
        <v>916</v>
      </c>
      <c r="C1814" s="153" t="s">
        <v>917</v>
      </c>
      <c r="D1814" s="153" t="s">
        <v>570</v>
      </c>
      <c r="E1814" s="153" t="s">
        <v>723</v>
      </c>
      <c r="F1814" s="153" t="s">
        <v>3428</v>
      </c>
      <c r="G1814" s="153" t="s">
        <v>3429</v>
      </c>
      <c r="H1814" s="153" t="s">
        <v>558</v>
      </c>
      <c r="I1814" s="153">
        <v>3</v>
      </c>
      <c r="J1814" s="154">
        <v>45792</v>
      </c>
      <c r="K1814" s="153" t="s">
        <v>91</v>
      </c>
      <c r="L1814" s="153"/>
      <c r="M1814" s="153" t="s">
        <v>909</v>
      </c>
      <c r="N1814" s="153" t="s">
        <v>72</v>
      </c>
      <c r="O1814" s="153" t="s">
        <v>910</v>
      </c>
      <c r="P1814" s="153" t="s">
        <v>3034</v>
      </c>
      <c r="Q1814" s="153"/>
      <c r="R1814" s="153" t="s">
        <v>50</v>
      </c>
      <c r="S1814" s="153" t="s">
        <v>1717</v>
      </c>
      <c r="T1814" s="153" t="s">
        <v>3447</v>
      </c>
      <c r="U1814" s="144"/>
      <c r="V1814" s="144"/>
      <c r="W1814" s="144"/>
      <c r="X1814" s="97" t="str">
        <f t="shared" si="308"/>
        <v>2024-030 - Matagorda SH 35 Bridge Replace</v>
      </c>
      <c r="Y1814" s="97" t="str">
        <f>IFERROR(VLOOKUP($D1814,PM!$A:$H,2,FALSE),"")</f>
        <v>Luis A. Morales</v>
      </c>
      <c r="Z1814" s="98">
        <f t="shared" si="309"/>
        <v>45792</v>
      </c>
      <c r="AA1814" s="98" t="str">
        <f t="shared" si="310"/>
        <v>Thursday</v>
      </c>
      <c r="AB1814" s="99" t="str">
        <f t="shared" si="311"/>
        <v>05/15/2025 8:52 PM</v>
      </c>
      <c r="AC1814" s="100">
        <f t="shared" si="312"/>
        <v>45793.563819444447</v>
      </c>
      <c r="AD1814" s="100" t="str">
        <f t="shared" si="313"/>
        <v>Approved On Time</v>
      </c>
      <c r="AE1814" s="101">
        <f t="shared" si="314"/>
        <v>3</v>
      </c>
      <c r="AF1814" s="124" t="str">
        <f t="shared" si="315"/>
        <v/>
      </c>
      <c r="AG1814" s="101" t="str">
        <f t="shared" si="316"/>
        <v>8999 6001G - Install Crane Beams</v>
      </c>
      <c r="AH1814" s="101" t="str">
        <f t="shared" si="317"/>
        <v>440136 - Cuitlahuac Alonso-Flores</v>
      </c>
      <c r="AI1814" s="102" t="str">
        <f t="shared" si="318"/>
        <v>ROLANDO COLMENERO-GARCIA CREW</v>
      </c>
    </row>
    <row r="1815" spans="1:35" ht="15.75" x14ac:dyDescent="0.25">
      <c r="A1815" s="153">
        <v>604053</v>
      </c>
      <c r="B1815" s="153" t="s">
        <v>916</v>
      </c>
      <c r="C1815" s="153" t="s">
        <v>917</v>
      </c>
      <c r="D1815" s="153" t="s">
        <v>570</v>
      </c>
      <c r="E1815" s="153" t="s">
        <v>723</v>
      </c>
      <c r="F1815" s="153" t="s">
        <v>1012</v>
      </c>
      <c r="G1815" s="153" t="s">
        <v>1013</v>
      </c>
      <c r="H1815" s="153" t="s">
        <v>558</v>
      </c>
      <c r="I1815" s="153">
        <v>2.5</v>
      </c>
      <c r="J1815" s="154">
        <v>45791</v>
      </c>
      <c r="K1815" s="153" t="s">
        <v>91</v>
      </c>
      <c r="L1815" s="153"/>
      <c r="M1815" s="153" t="s">
        <v>909</v>
      </c>
      <c r="N1815" s="153" t="s">
        <v>72</v>
      </c>
      <c r="O1815" s="153" t="s">
        <v>910</v>
      </c>
      <c r="P1815" s="153" t="s">
        <v>2552</v>
      </c>
      <c r="Q1815" s="153"/>
      <c r="R1815" s="153" t="s">
        <v>50</v>
      </c>
      <c r="S1815" s="153" t="s">
        <v>1717</v>
      </c>
      <c r="T1815" s="153" t="s">
        <v>2972</v>
      </c>
      <c r="U1815" s="144"/>
      <c r="V1815" s="144"/>
      <c r="W1815" s="144"/>
      <c r="X1815" s="97" t="str">
        <f t="shared" si="308"/>
        <v>2024-030 - Matagorda SH 35 Bridge Replace</v>
      </c>
      <c r="Y1815" s="97" t="str">
        <f>IFERROR(VLOOKUP($D1815,PM!$A:$H,2,FALSE),"")</f>
        <v>Luis A. Morales</v>
      </c>
      <c r="Z1815" s="98">
        <f t="shared" si="309"/>
        <v>45791</v>
      </c>
      <c r="AA1815" s="98" t="str">
        <f t="shared" si="310"/>
        <v>Wednesday</v>
      </c>
      <c r="AB1815" s="99" t="str">
        <f t="shared" si="311"/>
        <v>05/14/2025 8:11 PM</v>
      </c>
      <c r="AC1815" s="100">
        <f t="shared" si="312"/>
        <v>45792.583611111113</v>
      </c>
      <c r="AD1815" s="100" t="str">
        <f t="shared" si="313"/>
        <v>Approved On Time</v>
      </c>
      <c r="AE1815" s="101">
        <f t="shared" si="314"/>
        <v>2.5</v>
      </c>
      <c r="AF1815" s="124" t="str">
        <f t="shared" si="315"/>
        <v/>
      </c>
      <c r="AG1815" s="101" t="str">
        <f t="shared" si="316"/>
        <v>496 6012G - REM STR Break Columns and Caps</v>
      </c>
      <c r="AH1815" s="101" t="str">
        <f t="shared" si="317"/>
        <v>440136 - Cuitlahuac Alonso-Flores</v>
      </c>
      <c r="AI1815" s="102" t="str">
        <f t="shared" si="318"/>
        <v>ROLANDO COLMENERO-GARCIA CREW</v>
      </c>
    </row>
    <row r="1816" spans="1:35" ht="15.75" x14ac:dyDescent="0.25">
      <c r="A1816" s="153">
        <v>603594</v>
      </c>
      <c r="B1816" s="153" t="s">
        <v>916</v>
      </c>
      <c r="C1816" s="153" t="s">
        <v>917</v>
      </c>
      <c r="D1816" s="153" t="s">
        <v>570</v>
      </c>
      <c r="E1816" s="153" t="s">
        <v>723</v>
      </c>
      <c r="F1816" s="153" t="s">
        <v>2381</v>
      </c>
      <c r="G1816" s="153" t="s">
        <v>2382</v>
      </c>
      <c r="H1816" s="153" t="s">
        <v>558</v>
      </c>
      <c r="I1816" s="153">
        <v>3</v>
      </c>
      <c r="J1816" s="154">
        <v>45790</v>
      </c>
      <c r="K1816" s="153" t="s">
        <v>91</v>
      </c>
      <c r="L1816" s="153"/>
      <c r="M1816" s="153" t="s">
        <v>909</v>
      </c>
      <c r="N1816" s="153" t="s">
        <v>72</v>
      </c>
      <c r="O1816" s="153" t="s">
        <v>910</v>
      </c>
      <c r="P1816" s="153" t="s">
        <v>1933</v>
      </c>
      <c r="Q1816" s="153"/>
      <c r="R1816" s="153" t="s">
        <v>50</v>
      </c>
      <c r="S1816" s="153" t="s">
        <v>1717</v>
      </c>
      <c r="T1816" s="153" t="s">
        <v>2383</v>
      </c>
      <c r="U1816" s="144"/>
      <c r="V1816" s="144"/>
      <c r="W1816" s="144"/>
      <c r="X1816" s="97" t="str">
        <f t="shared" si="308"/>
        <v>2024-030 - Matagorda SH 35 Bridge Replace</v>
      </c>
      <c r="Y1816" s="97" t="str">
        <f>IFERROR(VLOOKUP($D1816,PM!$A:$H,2,FALSE),"")</f>
        <v>Luis A. Morales</v>
      </c>
      <c r="Z1816" s="98">
        <f t="shared" si="309"/>
        <v>45790</v>
      </c>
      <c r="AA1816" s="98" t="str">
        <f t="shared" si="310"/>
        <v>Tuesday</v>
      </c>
      <c r="AB1816" s="99" t="str">
        <f t="shared" si="311"/>
        <v>05/13/2025 8:07 PM</v>
      </c>
      <c r="AC1816" s="100">
        <f t="shared" si="312"/>
        <v>45791.575682870367</v>
      </c>
      <c r="AD1816" s="100" t="str">
        <f t="shared" si="313"/>
        <v>Approved On Time</v>
      </c>
      <c r="AE1816" s="101">
        <f t="shared" si="314"/>
        <v>3</v>
      </c>
      <c r="AF1816" s="124" t="str">
        <f t="shared" si="315"/>
        <v/>
      </c>
      <c r="AG1816" s="101" t="str">
        <f t="shared" si="316"/>
        <v>8999 6001D - Fabricate Template for Pile Dr</v>
      </c>
      <c r="AH1816" s="101" t="str">
        <f t="shared" si="317"/>
        <v>440136 - Cuitlahuac Alonso-Flores</v>
      </c>
      <c r="AI1816" s="102" t="str">
        <f t="shared" si="318"/>
        <v>ROLANDO COLMENERO-GARCIA CREW</v>
      </c>
    </row>
    <row r="1817" spans="1:35" ht="15.75" x14ac:dyDescent="0.25">
      <c r="A1817" s="153">
        <v>603581</v>
      </c>
      <c r="B1817" s="153" t="s">
        <v>916</v>
      </c>
      <c r="C1817" s="153" t="s">
        <v>917</v>
      </c>
      <c r="D1817" s="153" t="s">
        <v>570</v>
      </c>
      <c r="E1817" s="153" t="s">
        <v>723</v>
      </c>
      <c r="F1817" s="153" t="s">
        <v>1247</v>
      </c>
      <c r="G1817" s="153" t="s">
        <v>1248</v>
      </c>
      <c r="H1817" s="153" t="s">
        <v>558</v>
      </c>
      <c r="I1817" s="153">
        <v>4</v>
      </c>
      <c r="J1817" s="154">
        <v>45790</v>
      </c>
      <c r="K1817" s="153" t="s">
        <v>91</v>
      </c>
      <c r="L1817" s="153"/>
      <c r="M1817" s="153" t="s">
        <v>909</v>
      </c>
      <c r="N1817" s="153" t="s">
        <v>72</v>
      </c>
      <c r="O1817" s="153" t="s">
        <v>910</v>
      </c>
      <c r="P1817" s="153" t="s">
        <v>1932</v>
      </c>
      <c r="Q1817" s="153"/>
      <c r="R1817" s="153" t="s">
        <v>50</v>
      </c>
      <c r="S1817" s="153" t="s">
        <v>1717</v>
      </c>
      <c r="T1817" s="153" t="s">
        <v>2380</v>
      </c>
      <c r="U1817" s="144"/>
      <c r="V1817" s="144"/>
      <c r="W1817" s="144"/>
      <c r="X1817" s="97" t="str">
        <f t="shared" si="308"/>
        <v>2024-030 - Matagorda SH 35 Bridge Replace</v>
      </c>
      <c r="Y1817" s="97" t="str">
        <f>IFERROR(VLOOKUP($D1817,PM!$A:$H,2,FALSE),"")</f>
        <v>Luis A. Morales</v>
      </c>
      <c r="Z1817" s="98">
        <f t="shared" si="309"/>
        <v>45790</v>
      </c>
      <c r="AA1817" s="98" t="str">
        <f t="shared" si="310"/>
        <v>Tuesday</v>
      </c>
      <c r="AB1817" s="99" t="str">
        <f t="shared" si="311"/>
        <v>05/13/2025 8:06 PM</v>
      </c>
      <c r="AC1817" s="100">
        <f t="shared" si="312"/>
        <v>45791.575682870367</v>
      </c>
      <c r="AD1817" s="100" t="str">
        <f t="shared" si="313"/>
        <v>Approved On Time</v>
      </c>
      <c r="AE1817" s="101">
        <f t="shared" si="314"/>
        <v>4</v>
      </c>
      <c r="AF1817" s="124" t="str">
        <f t="shared" si="315"/>
        <v/>
      </c>
      <c r="AG1817" s="101" t="str">
        <f t="shared" si="316"/>
        <v>496 6012D - REM STR Break Deck Land</v>
      </c>
      <c r="AH1817" s="101" t="str">
        <f t="shared" si="317"/>
        <v>440136 - Cuitlahuac Alonso-Flores</v>
      </c>
      <c r="AI1817" s="102" t="str">
        <f t="shared" si="318"/>
        <v>ROLANDO COLMENERO-GARCIA CREW</v>
      </c>
    </row>
    <row r="1818" spans="1:35" ht="15.75" x14ac:dyDescent="0.25">
      <c r="A1818" s="153">
        <v>603588</v>
      </c>
      <c r="B1818" s="153" t="s">
        <v>916</v>
      </c>
      <c r="C1818" s="153" t="s">
        <v>917</v>
      </c>
      <c r="D1818" s="153" t="s">
        <v>570</v>
      </c>
      <c r="E1818" s="153" t="s">
        <v>723</v>
      </c>
      <c r="F1818" s="153" t="s">
        <v>1092</v>
      </c>
      <c r="G1818" s="153" t="s">
        <v>1093</v>
      </c>
      <c r="H1818" s="153" t="s">
        <v>558</v>
      </c>
      <c r="I1818" s="153">
        <v>3</v>
      </c>
      <c r="J1818" s="154">
        <v>45790</v>
      </c>
      <c r="K1818" s="153" t="s">
        <v>91</v>
      </c>
      <c r="L1818" s="153"/>
      <c r="M1818" s="153" t="s">
        <v>909</v>
      </c>
      <c r="N1818" s="153" t="s">
        <v>72</v>
      </c>
      <c r="O1818" s="153" t="s">
        <v>910</v>
      </c>
      <c r="P1818" s="153" t="s">
        <v>1933</v>
      </c>
      <c r="Q1818" s="153"/>
      <c r="R1818" s="153" t="s">
        <v>50</v>
      </c>
      <c r="S1818" s="153" t="s">
        <v>1717</v>
      </c>
      <c r="T1818" s="153" t="s">
        <v>2384</v>
      </c>
      <c r="U1818" s="144"/>
      <c r="V1818" s="144"/>
      <c r="W1818" s="144"/>
      <c r="X1818" s="97" t="str">
        <f t="shared" si="308"/>
        <v>2024-030 - Matagorda SH 35 Bridge Replace</v>
      </c>
      <c r="Y1818" s="97" t="str">
        <f>IFERROR(VLOOKUP($D1818,PM!$A:$H,2,FALSE),"")</f>
        <v>Luis A. Morales</v>
      </c>
      <c r="Z1818" s="98">
        <f t="shared" si="309"/>
        <v>45790</v>
      </c>
      <c r="AA1818" s="98" t="str">
        <f t="shared" si="310"/>
        <v>Tuesday</v>
      </c>
      <c r="AB1818" s="99" t="str">
        <f t="shared" si="311"/>
        <v>05/13/2025 8:07 PM</v>
      </c>
      <c r="AC1818" s="100">
        <f t="shared" si="312"/>
        <v>45791.575682870367</v>
      </c>
      <c r="AD1818" s="100" t="str">
        <f t="shared" si="313"/>
        <v>Approved On Time</v>
      </c>
      <c r="AE1818" s="101">
        <f t="shared" si="314"/>
        <v>3</v>
      </c>
      <c r="AF1818" s="124" t="str">
        <f t="shared" si="315"/>
        <v/>
      </c>
      <c r="AG1818" s="101" t="str">
        <f t="shared" si="316"/>
        <v>496 6012L - REM STR Process Load out Conc</v>
      </c>
      <c r="AH1818" s="101" t="str">
        <f t="shared" si="317"/>
        <v>440136 - Cuitlahuac Alonso-Flores</v>
      </c>
      <c r="AI1818" s="102" t="str">
        <f t="shared" si="318"/>
        <v>ROLANDO COLMENERO-GARCIA CREW</v>
      </c>
    </row>
    <row r="1819" spans="1:35" ht="15.75" x14ac:dyDescent="0.25">
      <c r="A1819" s="153">
        <v>604549</v>
      </c>
      <c r="B1819" s="153" t="s">
        <v>907</v>
      </c>
      <c r="C1819" s="153" t="s">
        <v>908</v>
      </c>
      <c r="D1819" s="153" t="s">
        <v>570</v>
      </c>
      <c r="E1819" s="153" t="s">
        <v>723</v>
      </c>
      <c r="F1819" s="153" t="s">
        <v>3428</v>
      </c>
      <c r="G1819" s="153" t="s">
        <v>3429</v>
      </c>
      <c r="H1819" s="153" t="s">
        <v>558</v>
      </c>
      <c r="I1819" s="153">
        <v>3</v>
      </c>
      <c r="J1819" s="154">
        <v>45792</v>
      </c>
      <c r="K1819" s="153" t="s">
        <v>91</v>
      </c>
      <c r="L1819" s="153"/>
      <c r="M1819" s="153" t="s">
        <v>909</v>
      </c>
      <c r="N1819" s="153" t="s">
        <v>72</v>
      </c>
      <c r="O1819" s="153" t="s">
        <v>910</v>
      </c>
      <c r="P1819" s="153" t="s">
        <v>3034</v>
      </c>
      <c r="Q1819" s="153"/>
      <c r="R1819" s="153" t="s">
        <v>50</v>
      </c>
      <c r="S1819" s="153" t="s">
        <v>1717</v>
      </c>
      <c r="T1819" s="153" t="s">
        <v>3438</v>
      </c>
      <c r="U1819" s="144"/>
      <c r="V1819" s="144"/>
      <c r="W1819" s="144"/>
      <c r="X1819" s="97" t="str">
        <f t="shared" si="308"/>
        <v>2024-030 - Matagorda SH 35 Bridge Replace</v>
      </c>
      <c r="Y1819" s="97" t="str">
        <f>IFERROR(VLOOKUP($D1819,PM!$A:$H,2,FALSE),"")</f>
        <v>Luis A. Morales</v>
      </c>
      <c r="Z1819" s="98">
        <f t="shared" si="309"/>
        <v>45792</v>
      </c>
      <c r="AA1819" s="98" t="str">
        <f t="shared" si="310"/>
        <v>Thursday</v>
      </c>
      <c r="AB1819" s="99" t="str">
        <f t="shared" si="311"/>
        <v>05/15/2025 8:52 PM</v>
      </c>
      <c r="AC1819" s="100">
        <f t="shared" si="312"/>
        <v>45793.563993055555</v>
      </c>
      <c r="AD1819" s="100" t="str">
        <f t="shared" si="313"/>
        <v>Approved On Time</v>
      </c>
      <c r="AE1819" s="101">
        <f t="shared" si="314"/>
        <v>3</v>
      </c>
      <c r="AF1819" s="124" t="str">
        <f t="shared" si="315"/>
        <v/>
      </c>
      <c r="AG1819" s="101" t="str">
        <f t="shared" si="316"/>
        <v>8999 6001G - Install Crane Beams</v>
      </c>
      <c r="AH1819" s="101" t="str">
        <f t="shared" si="317"/>
        <v>440336 - Gustavo Hurtado Guillen</v>
      </c>
      <c r="AI1819" s="102" t="str">
        <f t="shared" si="318"/>
        <v>ROLANDO COLMENERO-GARCIA CREW</v>
      </c>
    </row>
    <row r="1820" spans="1:35" ht="15.75" x14ac:dyDescent="0.25">
      <c r="A1820" s="153">
        <v>604550</v>
      </c>
      <c r="B1820" s="153" t="s">
        <v>907</v>
      </c>
      <c r="C1820" s="153" t="s">
        <v>908</v>
      </c>
      <c r="D1820" s="153" t="s">
        <v>570</v>
      </c>
      <c r="E1820" s="153" t="s">
        <v>723</v>
      </c>
      <c r="F1820" s="153" t="s">
        <v>3032</v>
      </c>
      <c r="G1820" s="153" t="s">
        <v>3033</v>
      </c>
      <c r="H1820" s="153" t="s">
        <v>558</v>
      </c>
      <c r="I1820" s="153">
        <v>3</v>
      </c>
      <c r="J1820" s="154">
        <v>45792</v>
      </c>
      <c r="K1820" s="153" t="s">
        <v>91</v>
      </c>
      <c r="L1820" s="153"/>
      <c r="M1820" s="153" t="s">
        <v>909</v>
      </c>
      <c r="N1820" s="153" t="s">
        <v>72</v>
      </c>
      <c r="O1820" s="153" t="s">
        <v>910</v>
      </c>
      <c r="P1820" s="153" t="s">
        <v>3034</v>
      </c>
      <c r="Q1820" s="153"/>
      <c r="R1820" s="153" t="s">
        <v>50</v>
      </c>
      <c r="S1820" s="153" t="s">
        <v>1717</v>
      </c>
      <c r="T1820" s="153" t="s">
        <v>3439</v>
      </c>
      <c r="U1820" s="144"/>
      <c r="V1820" s="144"/>
      <c r="W1820" s="144"/>
      <c r="X1820" s="97" t="str">
        <f t="shared" si="308"/>
        <v>2024-030 - Matagorda SH 35 Bridge Replace</v>
      </c>
      <c r="Y1820" s="97" t="str">
        <f>IFERROR(VLOOKUP($D1820,PM!$A:$H,2,FALSE),"")</f>
        <v>Luis A. Morales</v>
      </c>
      <c r="Z1820" s="98">
        <f t="shared" si="309"/>
        <v>45792</v>
      </c>
      <c r="AA1820" s="98" t="str">
        <f t="shared" si="310"/>
        <v>Thursday</v>
      </c>
      <c r="AB1820" s="99" t="str">
        <f t="shared" si="311"/>
        <v>05/15/2025 8:52 PM</v>
      </c>
      <c r="AC1820" s="100">
        <f t="shared" si="312"/>
        <v>45793.563993055555</v>
      </c>
      <c r="AD1820" s="100" t="str">
        <f t="shared" si="313"/>
        <v>Approved On Time</v>
      </c>
      <c r="AE1820" s="101">
        <f t="shared" si="314"/>
        <v>3</v>
      </c>
      <c r="AF1820" s="124" t="str">
        <f t="shared" si="315"/>
        <v/>
      </c>
      <c r="AG1820" s="101" t="str">
        <f t="shared" si="316"/>
        <v>8999 6001F - Install Bent Caps</v>
      </c>
      <c r="AH1820" s="101" t="str">
        <f t="shared" si="317"/>
        <v>440336 - Gustavo Hurtado Guillen</v>
      </c>
      <c r="AI1820" s="102" t="str">
        <f t="shared" si="318"/>
        <v>ROLANDO COLMENERO-GARCIA CREW</v>
      </c>
    </row>
    <row r="1821" spans="1:35" ht="15.75" x14ac:dyDescent="0.25">
      <c r="A1821" s="153">
        <v>603176</v>
      </c>
      <c r="B1821" s="153" t="s">
        <v>911</v>
      </c>
      <c r="C1821" s="153" t="s">
        <v>910</v>
      </c>
      <c r="D1821" s="153" t="s">
        <v>570</v>
      </c>
      <c r="E1821" s="153" t="s">
        <v>723</v>
      </c>
      <c r="F1821" s="153" t="s">
        <v>1092</v>
      </c>
      <c r="G1821" s="153" t="s">
        <v>1093</v>
      </c>
      <c r="H1821" s="153" t="s">
        <v>558</v>
      </c>
      <c r="I1821" s="153">
        <v>3</v>
      </c>
      <c r="J1821" s="154">
        <v>45789</v>
      </c>
      <c r="K1821" s="153" t="s">
        <v>91</v>
      </c>
      <c r="L1821" s="153"/>
      <c r="M1821" s="153" t="s">
        <v>909</v>
      </c>
      <c r="N1821" s="153" t="s">
        <v>72</v>
      </c>
      <c r="O1821" s="153" t="s">
        <v>910</v>
      </c>
      <c r="P1821" s="153" t="s">
        <v>1246</v>
      </c>
      <c r="Q1821" s="153"/>
      <c r="R1821" s="153" t="s">
        <v>50</v>
      </c>
      <c r="S1821" s="153" t="s">
        <v>1717</v>
      </c>
      <c r="T1821" s="153" t="s">
        <v>1720</v>
      </c>
      <c r="U1821" s="144"/>
      <c r="V1821" s="144"/>
      <c r="W1821" s="144"/>
      <c r="X1821" s="97" t="str">
        <f t="shared" si="308"/>
        <v>2024-030 - Matagorda SH 35 Bridge Replace</v>
      </c>
      <c r="Y1821" s="97" t="str">
        <f>IFERROR(VLOOKUP($D1821,PM!$A:$H,2,FALSE),"")</f>
        <v>Luis A. Morales</v>
      </c>
      <c r="Z1821" s="98">
        <f t="shared" si="309"/>
        <v>45789</v>
      </c>
      <c r="AA1821" s="98" t="str">
        <f t="shared" si="310"/>
        <v>Monday</v>
      </c>
      <c r="AB1821" s="99" t="str">
        <f t="shared" si="311"/>
        <v>05/12/2025 8:15 PM</v>
      </c>
      <c r="AC1821" s="100">
        <f t="shared" si="312"/>
        <v>45790.580578703702</v>
      </c>
      <c r="AD1821" s="100" t="str">
        <f t="shared" si="313"/>
        <v>Approved On Time</v>
      </c>
      <c r="AE1821" s="101">
        <f t="shared" si="314"/>
        <v>3</v>
      </c>
      <c r="AF1821" s="124" t="str">
        <f t="shared" si="315"/>
        <v/>
      </c>
      <c r="AG1821" s="101" t="str">
        <f t="shared" si="316"/>
        <v>496 6012L - REM STR Process Load out Conc</v>
      </c>
      <c r="AH1821" s="101" t="str">
        <f t="shared" si="317"/>
        <v>440259 - Rolando Colmenero-Garcia</v>
      </c>
      <c r="AI1821" s="102" t="str">
        <f t="shared" si="318"/>
        <v>ROLANDO COLMENERO-GARCIA CREW</v>
      </c>
    </row>
    <row r="1822" spans="1:35" ht="15.75" x14ac:dyDescent="0.25">
      <c r="A1822" s="153">
        <v>603187</v>
      </c>
      <c r="B1822" s="153" t="s">
        <v>911</v>
      </c>
      <c r="C1822" s="153" t="s">
        <v>910</v>
      </c>
      <c r="D1822" s="153" t="s">
        <v>570</v>
      </c>
      <c r="E1822" s="153" t="s">
        <v>723</v>
      </c>
      <c r="F1822" s="153" t="s">
        <v>1247</v>
      </c>
      <c r="G1822" s="153" t="s">
        <v>1248</v>
      </c>
      <c r="H1822" s="153" t="s">
        <v>558</v>
      </c>
      <c r="I1822" s="153">
        <v>3</v>
      </c>
      <c r="J1822" s="154">
        <v>45789</v>
      </c>
      <c r="K1822" s="153" t="s">
        <v>91</v>
      </c>
      <c r="L1822" s="153"/>
      <c r="M1822" s="153" t="s">
        <v>909</v>
      </c>
      <c r="N1822" s="153" t="s">
        <v>72</v>
      </c>
      <c r="O1822" s="153" t="s">
        <v>910</v>
      </c>
      <c r="P1822" s="153" t="s">
        <v>1245</v>
      </c>
      <c r="Q1822" s="153"/>
      <c r="R1822" s="153" t="s">
        <v>50</v>
      </c>
      <c r="S1822" s="153" t="s">
        <v>1717</v>
      </c>
      <c r="T1822" s="153" t="s">
        <v>1718</v>
      </c>
      <c r="U1822" s="144"/>
      <c r="V1822" s="144"/>
      <c r="W1822" s="144"/>
      <c r="X1822" s="97" t="str">
        <f t="shared" si="308"/>
        <v>2024-030 - Matagorda SH 35 Bridge Replace</v>
      </c>
      <c r="Y1822" s="97" t="str">
        <f>IFERROR(VLOOKUP($D1822,PM!$A:$H,2,FALSE),"")</f>
        <v>Luis A. Morales</v>
      </c>
      <c r="Z1822" s="98">
        <f t="shared" si="309"/>
        <v>45789</v>
      </c>
      <c r="AA1822" s="98" t="str">
        <f t="shared" si="310"/>
        <v>Monday</v>
      </c>
      <c r="AB1822" s="99" t="str">
        <f t="shared" si="311"/>
        <v>05/12/2025 8:16 PM</v>
      </c>
      <c r="AC1822" s="100">
        <f t="shared" si="312"/>
        <v>45790.580578703702</v>
      </c>
      <c r="AD1822" s="100" t="str">
        <f t="shared" si="313"/>
        <v>Approved On Time</v>
      </c>
      <c r="AE1822" s="101">
        <f t="shared" si="314"/>
        <v>3</v>
      </c>
      <c r="AF1822" s="124" t="str">
        <f t="shared" si="315"/>
        <v/>
      </c>
      <c r="AG1822" s="101" t="str">
        <f t="shared" si="316"/>
        <v>496 6012D - REM STR Break Deck Land</v>
      </c>
      <c r="AH1822" s="101" t="str">
        <f t="shared" si="317"/>
        <v>440259 - Rolando Colmenero-Garcia</v>
      </c>
      <c r="AI1822" s="102" t="str">
        <f t="shared" si="318"/>
        <v>ROLANDO COLMENERO-GARCIA CREW</v>
      </c>
    </row>
    <row r="1823" spans="1:35" ht="15.75" x14ac:dyDescent="0.25">
      <c r="A1823" s="153">
        <v>603194</v>
      </c>
      <c r="B1823" s="153" t="s">
        <v>911</v>
      </c>
      <c r="C1823" s="153" t="s">
        <v>910</v>
      </c>
      <c r="D1823" s="153" t="s">
        <v>570</v>
      </c>
      <c r="E1823" s="153" t="s">
        <v>723</v>
      </c>
      <c r="F1823" s="153" t="s">
        <v>1012</v>
      </c>
      <c r="G1823" s="153" t="s">
        <v>1013</v>
      </c>
      <c r="H1823" s="153" t="s">
        <v>558</v>
      </c>
      <c r="I1823" s="153">
        <v>2</v>
      </c>
      <c r="J1823" s="154">
        <v>45789</v>
      </c>
      <c r="K1823" s="153" t="s">
        <v>91</v>
      </c>
      <c r="L1823" s="153"/>
      <c r="M1823" s="153" t="s">
        <v>909</v>
      </c>
      <c r="N1823" s="153" t="s">
        <v>72</v>
      </c>
      <c r="O1823" s="153" t="s">
        <v>910</v>
      </c>
      <c r="P1823" s="153" t="s">
        <v>1245</v>
      </c>
      <c r="Q1823" s="153"/>
      <c r="R1823" s="153" t="s">
        <v>50</v>
      </c>
      <c r="S1823" s="153" t="s">
        <v>1717</v>
      </c>
      <c r="T1823" s="153" t="s">
        <v>1719</v>
      </c>
      <c r="U1823" s="144"/>
      <c r="V1823" s="144"/>
      <c r="W1823" s="144"/>
      <c r="X1823" s="97" t="str">
        <f t="shared" si="308"/>
        <v>2024-030 - Matagorda SH 35 Bridge Replace</v>
      </c>
      <c r="Y1823" s="97" t="str">
        <f>IFERROR(VLOOKUP($D1823,PM!$A:$H,2,FALSE),"")</f>
        <v>Luis A. Morales</v>
      </c>
      <c r="Z1823" s="98">
        <f t="shared" si="309"/>
        <v>45789</v>
      </c>
      <c r="AA1823" s="98" t="str">
        <f t="shared" si="310"/>
        <v>Monday</v>
      </c>
      <c r="AB1823" s="99" t="str">
        <f t="shared" si="311"/>
        <v>05/12/2025 8:16 PM</v>
      </c>
      <c r="AC1823" s="100">
        <f t="shared" si="312"/>
        <v>45790.580578703702</v>
      </c>
      <c r="AD1823" s="100" t="str">
        <f t="shared" si="313"/>
        <v>Approved On Time</v>
      </c>
      <c r="AE1823" s="101">
        <f t="shared" si="314"/>
        <v>2</v>
      </c>
      <c r="AF1823" s="124" t="str">
        <f t="shared" si="315"/>
        <v/>
      </c>
      <c r="AG1823" s="101" t="str">
        <f t="shared" si="316"/>
        <v>496 6012G - REM STR Break Columns and Caps</v>
      </c>
      <c r="AH1823" s="101" t="str">
        <f t="shared" si="317"/>
        <v>440259 - Rolando Colmenero-Garcia</v>
      </c>
      <c r="AI1823" s="102" t="str">
        <f t="shared" si="318"/>
        <v>ROLANDO COLMENERO-GARCIA CREW</v>
      </c>
    </row>
    <row r="1824" spans="1:35" ht="15.75" x14ac:dyDescent="0.25">
      <c r="A1824" s="153">
        <v>604049</v>
      </c>
      <c r="B1824" s="153" t="s">
        <v>911</v>
      </c>
      <c r="C1824" s="153" t="s">
        <v>910</v>
      </c>
      <c r="D1824" s="153" t="s">
        <v>570</v>
      </c>
      <c r="E1824" s="153" t="s">
        <v>723</v>
      </c>
      <c r="F1824" s="153" t="s">
        <v>1012</v>
      </c>
      <c r="G1824" s="153" t="s">
        <v>1013</v>
      </c>
      <c r="H1824" s="153" t="s">
        <v>558</v>
      </c>
      <c r="I1824" s="153">
        <v>2</v>
      </c>
      <c r="J1824" s="154">
        <v>45791</v>
      </c>
      <c r="K1824" s="153" t="s">
        <v>91</v>
      </c>
      <c r="L1824" s="153"/>
      <c r="M1824" s="153" t="s">
        <v>909</v>
      </c>
      <c r="N1824" s="153" t="s">
        <v>72</v>
      </c>
      <c r="O1824" s="153" t="s">
        <v>910</v>
      </c>
      <c r="P1824" s="153" t="s">
        <v>2547</v>
      </c>
      <c r="Q1824" s="153"/>
      <c r="R1824" s="153" t="s">
        <v>50</v>
      </c>
      <c r="S1824" s="153" t="s">
        <v>1717</v>
      </c>
      <c r="T1824" s="153" t="s">
        <v>3180</v>
      </c>
      <c r="U1824" s="144"/>
      <c r="V1824" s="144"/>
      <c r="W1824" s="144"/>
      <c r="X1824" s="97" t="str">
        <f t="shared" si="308"/>
        <v>2024-030 - Matagorda SH 35 Bridge Replace</v>
      </c>
      <c r="Y1824" s="97" t="str">
        <f>IFERROR(VLOOKUP($D1824,PM!$A:$H,2,FALSE),"")</f>
        <v>Luis A. Morales</v>
      </c>
      <c r="Z1824" s="98">
        <f t="shared" si="309"/>
        <v>45791</v>
      </c>
      <c r="AA1824" s="98" t="str">
        <f t="shared" si="310"/>
        <v>Wednesday</v>
      </c>
      <c r="AB1824" s="99" t="str">
        <f t="shared" si="311"/>
        <v>05/14/2025 8:10 PM</v>
      </c>
      <c r="AC1824" s="100">
        <f t="shared" si="312"/>
        <v>45792.584317129629</v>
      </c>
      <c r="AD1824" s="100" t="str">
        <f t="shared" si="313"/>
        <v>Approved On Time</v>
      </c>
      <c r="AE1824" s="101">
        <f t="shared" si="314"/>
        <v>2</v>
      </c>
      <c r="AF1824" s="124" t="str">
        <f t="shared" si="315"/>
        <v/>
      </c>
      <c r="AG1824" s="101" t="str">
        <f t="shared" si="316"/>
        <v>496 6012G - REM STR Break Columns and Caps</v>
      </c>
      <c r="AH1824" s="101" t="str">
        <f t="shared" si="317"/>
        <v>440259 - Rolando Colmenero-Garcia</v>
      </c>
      <c r="AI1824" s="102" t="str">
        <f t="shared" si="318"/>
        <v>ROLANDO COLMENERO-GARCIA CREW</v>
      </c>
    </row>
    <row r="1825" spans="1:35" ht="15.75" x14ac:dyDescent="0.25">
      <c r="A1825" s="153">
        <v>603591</v>
      </c>
      <c r="B1825" s="153" t="s">
        <v>911</v>
      </c>
      <c r="C1825" s="153" t="s">
        <v>910</v>
      </c>
      <c r="D1825" s="153" t="s">
        <v>570</v>
      </c>
      <c r="E1825" s="153" t="s">
        <v>723</v>
      </c>
      <c r="F1825" s="153" t="s">
        <v>2381</v>
      </c>
      <c r="G1825" s="153" t="s">
        <v>2382</v>
      </c>
      <c r="H1825" s="153" t="s">
        <v>558</v>
      </c>
      <c r="I1825" s="153">
        <v>2</v>
      </c>
      <c r="J1825" s="154">
        <v>45790</v>
      </c>
      <c r="K1825" s="153" t="s">
        <v>91</v>
      </c>
      <c r="L1825" s="153"/>
      <c r="M1825" s="153" t="s">
        <v>909</v>
      </c>
      <c r="N1825" s="153" t="s">
        <v>72</v>
      </c>
      <c r="O1825" s="153" t="s">
        <v>910</v>
      </c>
      <c r="P1825" s="153" t="s">
        <v>1933</v>
      </c>
      <c r="Q1825" s="153"/>
      <c r="R1825" s="153" t="s">
        <v>50</v>
      </c>
      <c r="S1825" s="153" t="s">
        <v>1717</v>
      </c>
      <c r="T1825" s="153" t="s">
        <v>2387</v>
      </c>
      <c r="U1825" s="144"/>
      <c r="V1825" s="144"/>
      <c r="W1825" s="144"/>
      <c r="X1825" s="97" t="str">
        <f t="shared" si="308"/>
        <v>2024-030 - Matagorda SH 35 Bridge Replace</v>
      </c>
      <c r="Y1825" s="97" t="str">
        <f>IFERROR(VLOOKUP($D1825,PM!$A:$H,2,FALSE),"")</f>
        <v>Luis A. Morales</v>
      </c>
      <c r="Z1825" s="98">
        <f t="shared" si="309"/>
        <v>45790</v>
      </c>
      <c r="AA1825" s="98" t="str">
        <f t="shared" si="310"/>
        <v>Tuesday</v>
      </c>
      <c r="AB1825" s="99" t="str">
        <f t="shared" si="311"/>
        <v>05/13/2025 8:07 PM</v>
      </c>
      <c r="AC1825" s="100">
        <f t="shared" si="312"/>
        <v>45791.57917824074</v>
      </c>
      <c r="AD1825" s="100" t="str">
        <f t="shared" si="313"/>
        <v>Approved On Time</v>
      </c>
      <c r="AE1825" s="101">
        <f t="shared" si="314"/>
        <v>2</v>
      </c>
      <c r="AF1825" s="124" t="str">
        <f t="shared" si="315"/>
        <v/>
      </c>
      <c r="AG1825" s="101" t="str">
        <f t="shared" si="316"/>
        <v>8999 6001D - Fabricate Template for Pile Dr</v>
      </c>
      <c r="AH1825" s="101" t="str">
        <f t="shared" si="317"/>
        <v>440259 - Rolando Colmenero-Garcia</v>
      </c>
      <c r="AI1825" s="102" t="str">
        <f t="shared" si="318"/>
        <v>ROLANDO COLMENERO-GARCIA CREW</v>
      </c>
    </row>
    <row r="1826" spans="1:35" ht="15.75" x14ac:dyDescent="0.25">
      <c r="A1826" s="153">
        <v>603585</v>
      </c>
      <c r="B1826" s="153" t="s">
        <v>911</v>
      </c>
      <c r="C1826" s="153" t="s">
        <v>910</v>
      </c>
      <c r="D1826" s="153" t="s">
        <v>570</v>
      </c>
      <c r="E1826" s="153" t="s">
        <v>723</v>
      </c>
      <c r="F1826" s="153" t="s">
        <v>1092</v>
      </c>
      <c r="G1826" s="153" t="s">
        <v>1093</v>
      </c>
      <c r="H1826" s="153" t="s">
        <v>558</v>
      </c>
      <c r="I1826" s="153">
        <v>3</v>
      </c>
      <c r="J1826" s="154">
        <v>45790</v>
      </c>
      <c r="K1826" s="153" t="s">
        <v>91</v>
      </c>
      <c r="L1826" s="153"/>
      <c r="M1826" s="153" t="s">
        <v>909</v>
      </c>
      <c r="N1826" s="153" t="s">
        <v>72</v>
      </c>
      <c r="O1826" s="153" t="s">
        <v>910</v>
      </c>
      <c r="P1826" s="153" t="s">
        <v>1933</v>
      </c>
      <c r="Q1826" s="153"/>
      <c r="R1826" s="153" t="s">
        <v>50</v>
      </c>
      <c r="S1826" s="153" t="s">
        <v>1717</v>
      </c>
      <c r="T1826" s="153" t="s">
        <v>2386</v>
      </c>
      <c r="U1826" s="144"/>
      <c r="V1826" s="144"/>
      <c r="W1826" s="144"/>
      <c r="X1826" s="97" t="str">
        <f t="shared" si="308"/>
        <v>2024-030 - Matagorda SH 35 Bridge Replace</v>
      </c>
      <c r="Y1826" s="97" t="str">
        <f>IFERROR(VLOOKUP($D1826,PM!$A:$H,2,FALSE),"")</f>
        <v>Luis A. Morales</v>
      </c>
      <c r="Z1826" s="98">
        <f t="shared" si="309"/>
        <v>45790</v>
      </c>
      <c r="AA1826" s="98" t="str">
        <f t="shared" si="310"/>
        <v>Tuesday</v>
      </c>
      <c r="AB1826" s="99" t="str">
        <f t="shared" si="311"/>
        <v>05/13/2025 8:07 PM</v>
      </c>
      <c r="AC1826" s="100">
        <f t="shared" si="312"/>
        <v>45791.57917824074</v>
      </c>
      <c r="AD1826" s="100" t="str">
        <f t="shared" si="313"/>
        <v>Approved On Time</v>
      </c>
      <c r="AE1826" s="101">
        <f t="shared" si="314"/>
        <v>3</v>
      </c>
      <c r="AF1826" s="124" t="str">
        <f t="shared" si="315"/>
        <v/>
      </c>
      <c r="AG1826" s="101" t="str">
        <f t="shared" si="316"/>
        <v>496 6012L - REM STR Process Load out Conc</v>
      </c>
      <c r="AH1826" s="101" t="str">
        <f t="shared" si="317"/>
        <v>440259 - Rolando Colmenero-Garcia</v>
      </c>
      <c r="AI1826" s="102" t="str">
        <f t="shared" si="318"/>
        <v>ROLANDO COLMENERO-GARCIA CREW</v>
      </c>
    </row>
    <row r="1827" spans="1:35" ht="15.75" x14ac:dyDescent="0.25">
      <c r="A1827" s="153">
        <v>603578</v>
      </c>
      <c r="B1827" s="153" t="s">
        <v>911</v>
      </c>
      <c r="C1827" s="153" t="s">
        <v>910</v>
      </c>
      <c r="D1827" s="153" t="s">
        <v>570</v>
      </c>
      <c r="E1827" s="153" t="s">
        <v>723</v>
      </c>
      <c r="F1827" s="153" t="s">
        <v>1247</v>
      </c>
      <c r="G1827" s="153" t="s">
        <v>1248</v>
      </c>
      <c r="H1827" s="153" t="s">
        <v>558</v>
      </c>
      <c r="I1827" s="153">
        <v>3</v>
      </c>
      <c r="J1827" s="154">
        <v>45790</v>
      </c>
      <c r="K1827" s="153" t="s">
        <v>91</v>
      </c>
      <c r="L1827" s="153"/>
      <c r="M1827" s="153" t="s">
        <v>909</v>
      </c>
      <c r="N1827" s="153" t="s">
        <v>72</v>
      </c>
      <c r="O1827" s="153" t="s">
        <v>910</v>
      </c>
      <c r="P1827" s="153" t="s">
        <v>1932</v>
      </c>
      <c r="Q1827" s="153"/>
      <c r="R1827" s="153" t="s">
        <v>50</v>
      </c>
      <c r="S1827" s="153" t="s">
        <v>1717</v>
      </c>
      <c r="T1827" s="153" t="s">
        <v>2385</v>
      </c>
      <c r="U1827" s="144"/>
      <c r="V1827" s="144"/>
      <c r="W1827" s="144"/>
      <c r="X1827" s="97" t="str">
        <f t="shared" si="308"/>
        <v>2024-030 - Matagorda SH 35 Bridge Replace</v>
      </c>
      <c r="Y1827" s="97" t="str">
        <f>IFERROR(VLOOKUP($D1827,PM!$A:$H,2,FALSE),"")</f>
        <v>Luis A. Morales</v>
      </c>
      <c r="Z1827" s="98">
        <f t="shared" si="309"/>
        <v>45790</v>
      </c>
      <c r="AA1827" s="98" t="str">
        <f t="shared" si="310"/>
        <v>Tuesday</v>
      </c>
      <c r="AB1827" s="99" t="str">
        <f t="shared" si="311"/>
        <v>05/13/2025 8:06 PM</v>
      </c>
      <c r="AC1827" s="100">
        <f t="shared" si="312"/>
        <v>45791.57917824074</v>
      </c>
      <c r="AD1827" s="100" t="str">
        <f t="shared" si="313"/>
        <v>Approved On Time</v>
      </c>
      <c r="AE1827" s="101">
        <f t="shared" si="314"/>
        <v>3</v>
      </c>
      <c r="AF1827" s="124" t="str">
        <f t="shared" si="315"/>
        <v/>
      </c>
      <c r="AG1827" s="101" t="str">
        <f t="shared" si="316"/>
        <v>496 6012D - REM STR Break Deck Land</v>
      </c>
      <c r="AH1827" s="101" t="str">
        <f t="shared" si="317"/>
        <v>440259 - Rolando Colmenero-Garcia</v>
      </c>
      <c r="AI1827" s="102" t="str">
        <f t="shared" si="318"/>
        <v>ROLANDO COLMENERO-GARCIA CREW</v>
      </c>
    </row>
    <row r="1828" spans="1:35" ht="15.75" x14ac:dyDescent="0.25">
      <c r="A1828" s="153">
        <v>604538</v>
      </c>
      <c r="B1828" s="153" t="s">
        <v>911</v>
      </c>
      <c r="C1828" s="153" t="s">
        <v>910</v>
      </c>
      <c r="D1828" s="153" t="s">
        <v>570</v>
      </c>
      <c r="E1828" s="153" t="s">
        <v>723</v>
      </c>
      <c r="F1828" s="153" t="s">
        <v>1247</v>
      </c>
      <c r="G1828" s="153" t="s">
        <v>1248</v>
      </c>
      <c r="H1828" s="153" t="s">
        <v>558</v>
      </c>
      <c r="I1828" s="153">
        <v>3</v>
      </c>
      <c r="J1828" s="154">
        <v>45792</v>
      </c>
      <c r="K1828" s="153" t="s">
        <v>91</v>
      </c>
      <c r="L1828" s="153"/>
      <c r="M1828" s="153" t="s">
        <v>909</v>
      </c>
      <c r="N1828" s="153" t="s">
        <v>72</v>
      </c>
      <c r="O1828" s="153" t="s">
        <v>910</v>
      </c>
      <c r="P1828" s="153" t="s">
        <v>3031</v>
      </c>
      <c r="Q1828" s="153"/>
      <c r="R1828" s="153" t="s">
        <v>50</v>
      </c>
      <c r="S1828" s="153" t="s">
        <v>1717</v>
      </c>
      <c r="T1828" s="153" t="s">
        <v>3426</v>
      </c>
      <c r="U1828" s="144"/>
      <c r="V1828" s="144"/>
      <c r="W1828" s="144"/>
      <c r="X1828" s="97" t="str">
        <f t="shared" si="308"/>
        <v>2024-030 - Matagorda SH 35 Bridge Replace</v>
      </c>
      <c r="Y1828" s="97" t="str">
        <f>IFERROR(VLOOKUP($D1828,PM!$A:$H,2,FALSE),"")</f>
        <v>Luis A. Morales</v>
      </c>
      <c r="Z1828" s="98">
        <f t="shared" si="309"/>
        <v>45792</v>
      </c>
      <c r="AA1828" s="98" t="str">
        <f t="shared" si="310"/>
        <v>Thursday</v>
      </c>
      <c r="AB1828" s="99" t="str">
        <f t="shared" si="311"/>
        <v>05/15/2025 8:51 PM</v>
      </c>
      <c r="AC1828" s="100">
        <f t="shared" si="312"/>
        <v>45793.566620370373</v>
      </c>
      <c r="AD1828" s="100" t="str">
        <f t="shared" si="313"/>
        <v>Approved On Time</v>
      </c>
      <c r="AE1828" s="101">
        <f t="shared" si="314"/>
        <v>3</v>
      </c>
      <c r="AF1828" s="124" t="str">
        <f t="shared" si="315"/>
        <v/>
      </c>
      <c r="AG1828" s="101" t="str">
        <f t="shared" si="316"/>
        <v>496 6012D - REM STR Break Deck Land</v>
      </c>
      <c r="AH1828" s="101" t="str">
        <f t="shared" si="317"/>
        <v>440259 - Rolando Colmenero-Garcia</v>
      </c>
      <c r="AI1828" s="102" t="str">
        <f t="shared" si="318"/>
        <v>ROLANDO COLMENERO-GARCIA CREW</v>
      </c>
    </row>
    <row r="1829" spans="1:35" ht="15.75" x14ac:dyDescent="0.25">
      <c r="A1829" s="153">
        <v>604056</v>
      </c>
      <c r="B1829" s="153" t="s">
        <v>911</v>
      </c>
      <c r="C1829" s="153" t="s">
        <v>910</v>
      </c>
      <c r="D1829" s="153" t="s">
        <v>570</v>
      </c>
      <c r="E1829" s="153" t="s">
        <v>723</v>
      </c>
      <c r="F1829" s="153" t="s">
        <v>2548</v>
      </c>
      <c r="G1829" s="153" t="s">
        <v>2549</v>
      </c>
      <c r="H1829" s="153" t="s">
        <v>558</v>
      </c>
      <c r="I1829" s="153">
        <v>3</v>
      </c>
      <c r="J1829" s="154">
        <v>45791</v>
      </c>
      <c r="K1829" s="153" t="s">
        <v>91</v>
      </c>
      <c r="L1829" s="153"/>
      <c r="M1829" s="153" t="s">
        <v>909</v>
      </c>
      <c r="N1829" s="153" t="s">
        <v>72</v>
      </c>
      <c r="O1829" s="153" t="s">
        <v>910</v>
      </c>
      <c r="P1829" s="153" t="s">
        <v>2550</v>
      </c>
      <c r="Q1829" s="153"/>
      <c r="R1829" s="153" t="s">
        <v>50</v>
      </c>
      <c r="S1829" s="153" t="s">
        <v>1717</v>
      </c>
      <c r="T1829" s="153" t="s">
        <v>3181</v>
      </c>
      <c r="U1829" s="144"/>
      <c r="V1829" s="144"/>
      <c r="W1829" s="144"/>
      <c r="X1829" s="97" t="str">
        <f t="shared" si="308"/>
        <v>2024-030 - Matagorda SH 35 Bridge Replace</v>
      </c>
      <c r="Y1829" s="97" t="str">
        <f>IFERROR(VLOOKUP($D1829,PM!$A:$H,2,FALSE),"")</f>
        <v>Luis A. Morales</v>
      </c>
      <c r="Z1829" s="98">
        <f t="shared" si="309"/>
        <v>45791</v>
      </c>
      <c r="AA1829" s="98" t="str">
        <f t="shared" si="310"/>
        <v>Wednesday</v>
      </c>
      <c r="AB1829" s="99" t="str">
        <f t="shared" si="311"/>
        <v>05/14/2025 8:12 PM</v>
      </c>
      <c r="AC1829" s="100">
        <f t="shared" si="312"/>
        <v>45792.584317129629</v>
      </c>
      <c r="AD1829" s="100" t="str">
        <f t="shared" si="313"/>
        <v>Approved On Time</v>
      </c>
      <c r="AE1829" s="101">
        <f t="shared" si="314"/>
        <v>3</v>
      </c>
      <c r="AF1829" s="124" t="str">
        <f t="shared" si="315"/>
        <v/>
      </c>
      <c r="AG1829" s="101" t="str">
        <f t="shared" si="316"/>
        <v>8999 6001J - Unload all Materials</v>
      </c>
      <c r="AH1829" s="101" t="str">
        <f t="shared" si="317"/>
        <v>440259 - Rolando Colmenero-Garcia</v>
      </c>
      <c r="AI1829" s="102" t="str">
        <f t="shared" si="318"/>
        <v>ROLANDO COLMENERO-GARCIA CREW</v>
      </c>
    </row>
    <row r="1830" spans="1:35" ht="15.75" x14ac:dyDescent="0.25">
      <c r="A1830" s="153">
        <v>604063</v>
      </c>
      <c r="B1830" s="153" t="s">
        <v>911</v>
      </c>
      <c r="C1830" s="153" t="s">
        <v>910</v>
      </c>
      <c r="D1830" s="153" t="s">
        <v>570</v>
      </c>
      <c r="E1830" s="153" t="s">
        <v>723</v>
      </c>
      <c r="F1830" s="153" t="s">
        <v>1092</v>
      </c>
      <c r="G1830" s="153" t="s">
        <v>1093</v>
      </c>
      <c r="H1830" s="153" t="s">
        <v>558</v>
      </c>
      <c r="I1830" s="153">
        <v>3</v>
      </c>
      <c r="J1830" s="154">
        <v>45791</v>
      </c>
      <c r="K1830" s="153" t="s">
        <v>91</v>
      </c>
      <c r="L1830" s="153"/>
      <c r="M1830" s="153" t="s">
        <v>909</v>
      </c>
      <c r="N1830" s="153" t="s">
        <v>72</v>
      </c>
      <c r="O1830" s="153" t="s">
        <v>910</v>
      </c>
      <c r="P1830" s="153" t="s">
        <v>2551</v>
      </c>
      <c r="Q1830" s="153"/>
      <c r="R1830" s="153" t="s">
        <v>50</v>
      </c>
      <c r="S1830" s="153" t="s">
        <v>1717</v>
      </c>
      <c r="T1830" s="153" t="s">
        <v>3182</v>
      </c>
      <c r="U1830" s="144"/>
      <c r="V1830" s="144"/>
      <c r="W1830" s="144"/>
      <c r="X1830" s="97" t="str">
        <f t="shared" si="308"/>
        <v>2024-030 - Matagorda SH 35 Bridge Replace</v>
      </c>
      <c r="Y1830" s="97" t="str">
        <f>IFERROR(VLOOKUP($D1830,PM!$A:$H,2,FALSE),"")</f>
        <v>Luis A. Morales</v>
      </c>
      <c r="Z1830" s="98">
        <f t="shared" si="309"/>
        <v>45791</v>
      </c>
      <c r="AA1830" s="98" t="str">
        <f t="shared" si="310"/>
        <v>Wednesday</v>
      </c>
      <c r="AB1830" s="99" t="str">
        <f t="shared" si="311"/>
        <v>05/14/2025 8:13 PM</v>
      </c>
      <c r="AC1830" s="100">
        <f t="shared" si="312"/>
        <v>45792.584317129629</v>
      </c>
      <c r="AD1830" s="100" t="str">
        <f t="shared" si="313"/>
        <v>Approved On Time</v>
      </c>
      <c r="AE1830" s="101">
        <f t="shared" si="314"/>
        <v>3</v>
      </c>
      <c r="AF1830" s="124" t="str">
        <f t="shared" si="315"/>
        <v/>
      </c>
      <c r="AG1830" s="101" t="str">
        <f t="shared" si="316"/>
        <v>496 6012L - REM STR Process Load out Conc</v>
      </c>
      <c r="AH1830" s="101" t="str">
        <f t="shared" si="317"/>
        <v>440259 - Rolando Colmenero-Garcia</v>
      </c>
      <c r="AI1830" s="102" t="str">
        <f t="shared" si="318"/>
        <v>ROLANDO COLMENERO-GARCIA CREW</v>
      </c>
    </row>
    <row r="1831" spans="1:35" ht="15.75" x14ac:dyDescent="0.25">
      <c r="A1831" s="153">
        <v>604315</v>
      </c>
      <c r="B1831" s="153" t="s">
        <v>3023</v>
      </c>
      <c r="C1831" s="153" t="s">
        <v>3024</v>
      </c>
      <c r="D1831" s="153" t="s">
        <v>570</v>
      </c>
      <c r="E1831" s="153" t="s">
        <v>723</v>
      </c>
      <c r="F1831" s="153" t="s">
        <v>53</v>
      </c>
      <c r="G1831" s="153" t="s">
        <v>54</v>
      </c>
      <c r="H1831" s="153" t="s">
        <v>782</v>
      </c>
      <c r="I1831" s="153">
        <v>4</v>
      </c>
      <c r="J1831" s="154">
        <v>45790</v>
      </c>
      <c r="K1831" s="153" t="s">
        <v>91</v>
      </c>
      <c r="L1831" s="153"/>
      <c r="M1831" s="153"/>
      <c r="N1831" s="153"/>
      <c r="O1831" s="153" t="s">
        <v>3024</v>
      </c>
      <c r="P1831" s="153" t="s">
        <v>3025</v>
      </c>
      <c r="Q1831" s="153"/>
      <c r="R1831" s="153" t="s">
        <v>50</v>
      </c>
      <c r="S1831" s="153" t="s">
        <v>1717</v>
      </c>
      <c r="T1831" s="153" t="s">
        <v>3425</v>
      </c>
      <c r="U1831" s="144"/>
      <c r="V1831" s="144"/>
      <c r="W1831" s="144"/>
      <c r="X1831" s="97" t="str">
        <f t="shared" si="308"/>
        <v>2024-030 - Matagorda SH 35 Bridge Replace</v>
      </c>
      <c r="Y1831" s="97" t="str">
        <f>IFERROR(VLOOKUP($D1831,PM!$A:$H,2,FALSE),"")</f>
        <v>Luis A. Morales</v>
      </c>
      <c r="Z1831" s="98">
        <f t="shared" si="309"/>
        <v>45790</v>
      </c>
      <c r="AA1831" s="98" t="str">
        <f t="shared" si="310"/>
        <v>Tuesday</v>
      </c>
      <c r="AB1831" s="99" t="str">
        <f t="shared" si="311"/>
        <v>05/15/2025 10:37 AM</v>
      </c>
      <c r="AC1831" s="100">
        <f t="shared" si="312"/>
        <v>45793.563946759263</v>
      </c>
      <c r="AD1831" s="100" t="str">
        <f t="shared" si="313"/>
        <v>Approved On Time</v>
      </c>
      <c r="AE1831" s="101">
        <f t="shared" si="314"/>
        <v>4</v>
      </c>
      <c r="AF1831" s="124" t="str">
        <f t="shared" si="315"/>
        <v/>
      </c>
      <c r="AG1831" s="101" t="str">
        <f t="shared" si="316"/>
        <v>9000 100A - PROJECT MANAGER ENGINEER</v>
      </c>
      <c r="AH1831" s="101" t="str">
        <f t="shared" si="317"/>
        <v>210093 - Grecia Mancha Camacho</v>
      </c>
      <c r="AI1831" s="102" t="str">
        <f t="shared" si="318"/>
        <v/>
      </c>
    </row>
    <row r="1832" spans="1:35" ht="15.75" x14ac:dyDescent="0.25">
      <c r="A1832" s="153">
        <v>603613</v>
      </c>
      <c r="B1832" s="153" t="s">
        <v>746</v>
      </c>
      <c r="C1832" s="153" t="s">
        <v>747</v>
      </c>
      <c r="D1832" s="153" t="s">
        <v>570</v>
      </c>
      <c r="E1832" s="153" t="s">
        <v>723</v>
      </c>
      <c r="F1832" s="153" t="s">
        <v>1092</v>
      </c>
      <c r="G1832" s="153" t="s">
        <v>1093</v>
      </c>
      <c r="H1832" s="153" t="s">
        <v>558</v>
      </c>
      <c r="I1832" s="153">
        <v>10</v>
      </c>
      <c r="J1832" s="154">
        <v>45790</v>
      </c>
      <c r="K1832" s="153" t="s">
        <v>91</v>
      </c>
      <c r="L1832" s="153"/>
      <c r="M1832" s="153" t="s">
        <v>725</v>
      </c>
      <c r="N1832" s="153" t="s">
        <v>49</v>
      </c>
      <c r="O1832" s="153" t="s">
        <v>726</v>
      </c>
      <c r="P1832" s="153" t="s">
        <v>1926</v>
      </c>
      <c r="Q1832" s="153"/>
      <c r="R1832" s="153" t="s">
        <v>50</v>
      </c>
      <c r="S1832" s="153" t="s">
        <v>1717</v>
      </c>
      <c r="T1832" s="153" t="s">
        <v>2411</v>
      </c>
      <c r="U1832" s="144"/>
      <c r="V1832" s="144"/>
      <c r="W1832" s="144"/>
      <c r="X1832" s="97" t="str">
        <f t="shared" si="308"/>
        <v>2024-030 - Matagorda SH 35 Bridge Replace</v>
      </c>
      <c r="Y1832" s="97" t="str">
        <f>IFERROR(VLOOKUP($D1832,PM!$A:$H,2,FALSE),"")</f>
        <v>Luis A. Morales</v>
      </c>
      <c r="Z1832" s="98">
        <f t="shared" si="309"/>
        <v>45790</v>
      </c>
      <c r="AA1832" s="98" t="str">
        <f t="shared" si="310"/>
        <v>Tuesday</v>
      </c>
      <c r="AB1832" s="99" t="str">
        <f t="shared" si="311"/>
        <v>05/13/2025 8:11 PM</v>
      </c>
      <c r="AC1832" s="100">
        <f t="shared" si="312"/>
        <v>45791.579085648147</v>
      </c>
      <c r="AD1832" s="100" t="str">
        <f t="shared" si="313"/>
        <v>Approved On Time</v>
      </c>
      <c r="AE1832" s="101">
        <f t="shared" si="314"/>
        <v>10</v>
      </c>
      <c r="AF1832" s="124" t="str">
        <f t="shared" si="315"/>
        <v/>
      </c>
      <c r="AG1832" s="101" t="str">
        <f t="shared" si="316"/>
        <v>496 6012L - REM STR Process Load out Conc</v>
      </c>
      <c r="AH1832" s="101" t="str">
        <f t="shared" si="317"/>
        <v>440462 - Reynaldo A. Garcia Arreguin</v>
      </c>
      <c r="AI1832" s="102" t="str">
        <f t="shared" si="318"/>
        <v>Uriel Garcia's Crew</v>
      </c>
    </row>
    <row r="1833" spans="1:35" ht="15.75" x14ac:dyDescent="0.25">
      <c r="A1833" s="153">
        <v>604214</v>
      </c>
      <c r="B1833" s="153" t="s">
        <v>746</v>
      </c>
      <c r="C1833" s="153" t="s">
        <v>747</v>
      </c>
      <c r="D1833" s="153" t="s">
        <v>570</v>
      </c>
      <c r="E1833" s="153" t="s">
        <v>723</v>
      </c>
      <c r="F1833" s="153" t="s">
        <v>1092</v>
      </c>
      <c r="G1833" s="153" t="s">
        <v>1093</v>
      </c>
      <c r="H1833" s="153" t="s">
        <v>558</v>
      </c>
      <c r="I1833" s="153">
        <v>9</v>
      </c>
      <c r="J1833" s="154">
        <v>45791</v>
      </c>
      <c r="K1833" s="153" t="s">
        <v>91</v>
      </c>
      <c r="L1833" s="153"/>
      <c r="M1833" s="153" t="s">
        <v>725</v>
      </c>
      <c r="N1833" s="153" t="s">
        <v>49</v>
      </c>
      <c r="O1833" s="153" t="s">
        <v>726</v>
      </c>
      <c r="P1833" s="153" t="s">
        <v>2542</v>
      </c>
      <c r="Q1833" s="153"/>
      <c r="R1833" s="153" t="s">
        <v>50</v>
      </c>
      <c r="S1833" s="153" t="s">
        <v>1717</v>
      </c>
      <c r="T1833" s="153" t="s">
        <v>3186</v>
      </c>
      <c r="U1833" s="144"/>
      <c r="V1833" s="144"/>
      <c r="W1833" s="144"/>
      <c r="X1833" s="97" t="str">
        <f t="shared" si="308"/>
        <v>2024-030 - Matagorda SH 35 Bridge Replace</v>
      </c>
      <c r="Y1833" s="97" t="str">
        <f>IFERROR(VLOOKUP($D1833,PM!$A:$H,2,FALSE),"")</f>
        <v>Luis A. Morales</v>
      </c>
      <c r="Z1833" s="98">
        <f t="shared" si="309"/>
        <v>45791</v>
      </c>
      <c r="AA1833" s="98" t="str">
        <f t="shared" si="310"/>
        <v>Wednesday</v>
      </c>
      <c r="AB1833" s="99" t="str">
        <f t="shared" si="311"/>
        <v>05/15/2025 7:01 AM</v>
      </c>
      <c r="AC1833" s="100">
        <f t="shared" si="312"/>
        <v>45792.584270833337</v>
      </c>
      <c r="AD1833" s="100" t="str">
        <f t="shared" si="313"/>
        <v>Approved On Time</v>
      </c>
      <c r="AE1833" s="101">
        <f t="shared" si="314"/>
        <v>9</v>
      </c>
      <c r="AF1833" s="124" t="str">
        <f t="shared" si="315"/>
        <v/>
      </c>
      <c r="AG1833" s="101" t="str">
        <f t="shared" si="316"/>
        <v>496 6012L - REM STR Process Load out Conc</v>
      </c>
      <c r="AH1833" s="101" t="str">
        <f t="shared" si="317"/>
        <v>440462 - Reynaldo A. Garcia Arreguin</v>
      </c>
      <c r="AI1833" s="102" t="str">
        <f t="shared" si="318"/>
        <v>Uriel Garcia's Crew</v>
      </c>
    </row>
    <row r="1834" spans="1:35" ht="15.75" x14ac:dyDescent="0.25">
      <c r="A1834" s="153">
        <v>604209</v>
      </c>
      <c r="B1834" s="153" t="s">
        <v>746</v>
      </c>
      <c r="C1834" s="153" t="s">
        <v>747</v>
      </c>
      <c r="D1834" s="153" t="s">
        <v>570</v>
      </c>
      <c r="E1834" s="153" t="s">
        <v>723</v>
      </c>
      <c r="F1834" s="153" t="s">
        <v>1012</v>
      </c>
      <c r="G1834" s="153" t="s">
        <v>1013</v>
      </c>
      <c r="H1834" s="153" t="s">
        <v>558</v>
      </c>
      <c r="I1834" s="153">
        <v>1.5</v>
      </c>
      <c r="J1834" s="154">
        <v>45791</v>
      </c>
      <c r="K1834" s="153" t="s">
        <v>91</v>
      </c>
      <c r="L1834" s="153"/>
      <c r="M1834" s="153" t="s">
        <v>725</v>
      </c>
      <c r="N1834" s="153" t="s">
        <v>49</v>
      </c>
      <c r="O1834" s="153" t="s">
        <v>726</v>
      </c>
      <c r="P1834" s="153" t="s">
        <v>2541</v>
      </c>
      <c r="Q1834" s="153"/>
      <c r="R1834" s="153" t="s">
        <v>50</v>
      </c>
      <c r="S1834" s="153" t="s">
        <v>1717</v>
      </c>
      <c r="T1834" s="153" t="s">
        <v>3187</v>
      </c>
      <c r="U1834" s="144"/>
      <c r="V1834" s="144"/>
      <c r="W1834" s="144"/>
      <c r="X1834" s="97" t="str">
        <f t="shared" si="308"/>
        <v>2024-030 - Matagorda SH 35 Bridge Replace</v>
      </c>
      <c r="Y1834" s="97" t="str">
        <f>IFERROR(VLOOKUP($D1834,PM!$A:$H,2,FALSE),"")</f>
        <v>Luis A. Morales</v>
      </c>
      <c r="Z1834" s="98">
        <f t="shared" si="309"/>
        <v>45791</v>
      </c>
      <c r="AA1834" s="98" t="str">
        <f t="shared" si="310"/>
        <v>Wednesday</v>
      </c>
      <c r="AB1834" s="99" t="str">
        <f t="shared" si="311"/>
        <v>05/15/2025 7:00 AM</v>
      </c>
      <c r="AC1834" s="100">
        <f t="shared" si="312"/>
        <v>45792.584270833337</v>
      </c>
      <c r="AD1834" s="100" t="str">
        <f t="shared" si="313"/>
        <v>Approved On Time</v>
      </c>
      <c r="AE1834" s="101">
        <f t="shared" si="314"/>
        <v>1.5</v>
      </c>
      <c r="AF1834" s="124" t="str">
        <f t="shared" si="315"/>
        <v/>
      </c>
      <c r="AG1834" s="101" t="str">
        <f t="shared" si="316"/>
        <v>496 6012G - REM STR Break Columns and Caps</v>
      </c>
      <c r="AH1834" s="101" t="str">
        <f t="shared" si="317"/>
        <v>440462 - Reynaldo A. Garcia Arreguin</v>
      </c>
      <c r="AI1834" s="102" t="str">
        <f t="shared" si="318"/>
        <v>Uriel Garcia's Crew</v>
      </c>
    </row>
    <row r="1835" spans="1:35" ht="15.75" x14ac:dyDescent="0.25">
      <c r="A1835" s="153">
        <v>603238</v>
      </c>
      <c r="B1835" s="153" t="s">
        <v>746</v>
      </c>
      <c r="C1835" s="153" t="s">
        <v>747</v>
      </c>
      <c r="D1835" s="153" t="s">
        <v>570</v>
      </c>
      <c r="E1835" s="153" t="s">
        <v>723</v>
      </c>
      <c r="F1835" s="153" t="s">
        <v>1092</v>
      </c>
      <c r="G1835" s="153" t="s">
        <v>1093</v>
      </c>
      <c r="H1835" s="153" t="s">
        <v>558</v>
      </c>
      <c r="I1835" s="153">
        <v>10.5</v>
      </c>
      <c r="J1835" s="154">
        <v>45789</v>
      </c>
      <c r="K1835" s="153" t="s">
        <v>91</v>
      </c>
      <c r="L1835" s="153"/>
      <c r="M1835" s="153" t="s">
        <v>725</v>
      </c>
      <c r="N1835" s="153" t="s">
        <v>49</v>
      </c>
      <c r="O1835" s="153" t="s">
        <v>726</v>
      </c>
      <c r="P1835" s="153" t="s">
        <v>1240</v>
      </c>
      <c r="Q1835" s="153"/>
      <c r="R1835" s="153" t="s">
        <v>50</v>
      </c>
      <c r="S1835" s="153" t="s">
        <v>1717</v>
      </c>
      <c r="T1835" s="153" t="s">
        <v>1746</v>
      </c>
      <c r="U1835" s="144"/>
      <c r="V1835" s="144"/>
      <c r="W1835" s="144"/>
      <c r="X1835" s="97" t="str">
        <f t="shared" si="308"/>
        <v>2024-030 - Matagorda SH 35 Bridge Replace</v>
      </c>
      <c r="Y1835" s="97" t="str">
        <f>IFERROR(VLOOKUP($D1835,PM!$A:$H,2,FALSE),"")</f>
        <v>Luis A. Morales</v>
      </c>
      <c r="Z1835" s="98">
        <f t="shared" si="309"/>
        <v>45789</v>
      </c>
      <c r="AA1835" s="98" t="str">
        <f t="shared" si="310"/>
        <v>Monday</v>
      </c>
      <c r="AB1835" s="99" t="str">
        <f t="shared" si="311"/>
        <v>05/13/2025 4:03 AM</v>
      </c>
      <c r="AC1835" s="100">
        <f t="shared" si="312"/>
        <v>45790.580474537041</v>
      </c>
      <c r="AD1835" s="100" t="str">
        <f t="shared" si="313"/>
        <v>Approved On Time</v>
      </c>
      <c r="AE1835" s="101">
        <f t="shared" si="314"/>
        <v>10.5</v>
      </c>
      <c r="AF1835" s="124" t="str">
        <f t="shared" si="315"/>
        <v/>
      </c>
      <c r="AG1835" s="101" t="str">
        <f t="shared" si="316"/>
        <v>496 6012L - REM STR Process Load out Conc</v>
      </c>
      <c r="AH1835" s="101" t="str">
        <f t="shared" si="317"/>
        <v>440462 - Reynaldo A. Garcia Arreguin</v>
      </c>
      <c r="AI1835" s="102" t="str">
        <f t="shared" si="318"/>
        <v>Uriel Garcia's Crew</v>
      </c>
    </row>
    <row r="1836" spans="1:35" ht="15.75" x14ac:dyDescent="0.25">
      <c r="A1836" s="153">
        <v>603239</v>
      </c>
      <c r="B1836" s="153" t="s">
        <v>748</v>
      </c>
      <c r="C1836" s="153" t="s">
        <v>749</v>
      </c>
      <c r="D1836" s="153" t="s">
        <v>570</v>
      </c>
      <c r="E1836" s="153" t="s">
        <v>723</v>
      </c>
      <c r="F1836" s="153" t="s">
        <v>1012</v>
      </c>
      <c r="G1836" s="153" t="s">
        <v>1013</v>
      </c>
      <c r="H1836" s="153" t="s">
        <v>558</v>
      </c>
      <c r="I1836" s="153">
        <v>5</v>
      </c>
      <c r="J1836" s="154">
        <v>45789</v>
      </c>
      <c r="K1836" s="153" t="s">
        <v>91</v>
      </c>
      <c r="L1836" s="153"/>
      <c r="M1836" s="153" t="s">
        <v>725</v>
      </c>
      <c r="N1836" s="153" t="s">
        <v>49</v>
      </c>
      <c r="O1836" s="153" t="s">
        <v>726</v>
      </c>
      <c r="P1836" s="153" t="s">
        <v>1240</v>
      </c>
      <c r="Q1836" s="153"/>
      <c r="R1836" s="153" t="s">
        <v>50</v>
      </c>
      <c r="S1836" s="153" t="s">
        <v>1717</v>
      </c>
      <c r="T1836" s="153" t="s">
        <v>1747</v>
      </c>
      <c r="U1836" s="144"/>
      <c r="V1836" s="144"/>
      <c r="W1836" s="144"/>
      <c r="X1836" s="97" t="str">
        <f t="shared" si="308"/>
        <v>2024-030 - Matagorda SH 35 Bridge Replace</v>
      </c>
      <c r="Y1836" s="97" t="str">
        <f>IFERROR(VLOOKUP($D1836,PM!$A:$H,2,FALSE),"")</f>
        <v>Luis A. Morales</v>
      </c>
      <c r="Z1836" s="98">
        <f t="shared" si="309"/>
        <v>45789</v>
      </c>
      <c r="AA1836" s="98" t="str">
        <f t="shared" si="310"/>
        <v>Monday</v>
      </c>
      <c r="AB1836" s="99" t="str">
        <f t="shared" si="311"/>
        <v>05/13/2025 4:03 AM</v>
      </c>
      <c r="AC1836" s="100">
        <f t="shared" si="312"/>
        <v>45790.580104166664</v>
      </c>
      <c r="AD1836" s="100" t="str">
        <f t="shared" si="313"/>
        <v>Approved On Time</v>
      </c>
      <c r="AE1836" s="101">
        <f t="shared" si="314"/>
        <v>5</v>
      </c>
      <c r="AF1836" s="124" t="str">
        <f t="shared" si="315"/>
        <v/>
      </c>
      <c r="AG1836" s="101" t="str">
        <f t="shared" si="316"/>
        <v>496 6012G - REM STR Break Columns and Caps</v>
      </c>
      <c r="AH1836" s="101" t="str">
        <f t="shared" si="317"/>
        <v>440128 - Juan F. Baena</v>
      </c>
      <c r="AI1836" s="102" t="str">
        <f t="shared" si="318"/>
        <v>Uriel Garcia's Crew</v>
      </c>
    </row>
    <row r="1837" spans="1:35" ht="15.75" x14ac:dyDescent="0.25">
      <c r="A1837" s="153">
        <v>603240</v>
      </c>
      <c r="B1837" s="153" t="s">
        <v>748</v>
      </c>
      <c r="C1837" s="153" t="s">
        <v>749</v>
      </c>
      <c r="D1837" s="153" t="s">
        <v>570</v>
      </c>
      <c r="E1837" s="153" t="s">
        <v>723</v>
      </c>
      <c r="F1837" s="153" t="s">
        <v>1092</v>
      </c>
      <c r="G1837" s="153" t="s">
        <v>1093</v>
      </c>
      <c r="H1837" s="153" t="s">
        <v>558</v>
      </c>
      <c r="I1837" s="153">
        <v>5.5</v>
      </c>
      <c r="J1837" s="154">
        <v>45789</v>
      </c>
      <c r="K1837" s="153" t="s">
        <v>91</v>
      </c>
      <c r="L1837" s="153"/>
      <c r="M1837" s="153" t="s">
        <v>725</v>
      </c>
      <c r="N1837" s="153" t="s">
        <v>49</v>
      </c>
      <c r="O1837" s="153" t="s">
        <v>726</v>
      </c>
      <c r="P1837" s="153" t="s">
        <v>1240</v>
      </c>
      <c r="Q1837" s="153"/>
      <c r="R1837" s="153" t="s">
        <v>50</v>
      </c>
      <c r="S1837" s="153" t="s">
        <v>1717</v>
      </c>
      <c r="T1837" s="153" t="s">
        <v>1748</v>
      </c>
      <c r="U1837" s="144"/>
      <c r="V1837" s="144"/>
      <c r="W1837" s="144"/>
      <c r="X1837" s="97" t="str">
        <f t="shared" si="308"/>
        <v>2024-030 - Matagorda SH 35 Bridge Replace</v>
      </c>
      <c r="Y1837" s="97" t="str">
        <f>IFERROR(VLOOKUP($D1837,PM!$A:$H,2,FALSE),"")</f>
        <v>Luis A. Morales</v>
      </c>
      <c r="Z1837" s="98">
        <f t="shared" si="309"/>
        <v>45789</v>
      </c>
      <c r="AA1837" s="98" t="str">
        <f t="shared" si="310"/>
        <v>Monday</v>
      </c>
      <c r="AB1837" s="99" t="str">
        <f t="shared" si="311"/>
        <v>05/13/2025 4:03 AM</v>
      </c>
      <c r="AC1837" s="100">
        <f t="shared" si="312"/>
        <v>45790.580104166664</v>
      </c>
      <c r="AD1837" s="100" t="str">
        <f t="shared" si="313"/>
        <v>Approved On Time</v>
      </c>
      <c r="AE1837" s="101">
        <f t="shared" si="314"/>
        <v>5.5</v>
      </c>
      <c r="AF1837" s="124" t="str">
        <f t="shared" si="315"/>
        <v/>
      </c>
      <c r="AG1837" s="101" t="str">
        <f t="shared" si="316"/>
        <v>496 6012L - REM STR Process Load out Conc</v>
      </c>
      <c r="AH1837" s="101" t="str">
        <f t="shared" si="317"/>
        <v>440128 - Juan F. Baena</v>
      </c>
      <c r="AI1837" s="102" t="str">
        <f t="shared" si="318"/>
        <v>Uriel Garcia's Crew</v>
      </c>
    </row>
    <row r="1838" spans="1:35" ht="15.75" x14ac:dyDescent="0.25">
      <c r="A1838" s="153">
        <v>603608</v>
      </c>
      <c r="B1838" s="153" t="s">
        <v>748</v>
      </c>
      <c r="C1838" s="153" t="s">
        <v>749</v>
      </c>
      <c r="D1838" s="153" t="s">
        <v>570</v>
      </c>
      <c r="E1838" s="153" t="s">
        <v>723</v>
      </c>
      <c r="F1838" s="153" t="s">
        <v>2400</v>
      </c>
      <c r="G1838" s="153" t="s">
        <v>2401</v>
      </c>
      <c r="H1838" s="153" t="s">
        <v>558</v>
      </c>
      <c r="I1838" s="153">
        <v>4</v>
      </c>
      <c r="J1838" s="154">
        <v>45790</v>
      </c>
      <c r="K1838" s="153" t="s">
        <v>91</v>
      </c>
      <c r="L1838" s="153"/>
      <c r="M1838" s="153" t="s">
        <v>725</v>
      </c>
      <c r="N1838" s="153" t="s">
        <v>49</v>
      </c>
      <c r="O1838" s="153" t="s">
        <v>726</v>
      </c>
      <c r="P1838" s="153" t="s">
        <v>1927</v>
      </c>
      <c r="Q1838" s="153"/>
      <c r="R1838" s="153" t="s">
        <v>50</v>
      </c>
      <c r="S1838" s="153" t="s">
        <v>1717</v>
      </c>
      <c r="T1838" s="153" t="s">
        <v>2412</v>
      </c>
      <c r="U1838" s="144"/>
      <c r="V1838" s="144"/>
      <c r="W1838" s="144"/>
      <c r="X1838" s="97" t="str">
        <f t="shared" si="308"/>
        <v>2024-030 - Matagorda SH 35 Bridge Replace</v>
      </c>
      <c r="Y1838" s="97" t="str">
        <f>IFERROR(VLOOKUP($D1838,PM!$A:$H,2,FALSE),"")</f>
        <v>Luis A. Morales</v>
      </c>
      <c r="Z1838" s="98">
        <f t="shared" si="309"/>
        <v>45790</v>
      </c>
      <c r="AA1838" s="98" t="str">
        <f t="shared" si="310"/>
        <v>Tuesday</v>
      </c>
      <c r="AB1838" s="99" t="str">
        <f t="shared" si="311"/>
        <v>05/13/2025 8:10 PM</v>
      </c>
      <c r="AC1838" s="100">
        <f t="shared" si="312"/>
        <v>45791.578587962962</v>
      </c>
      <c r="AD1838" s="100" t="str">
        <f t="shared" si="313"/>
        <v>Approved On Time</v>
      </c>
      <c r="AE1838" s="101">
        <f t="shared" si="314"/>
        <v>4</v>
      </c>
      <c r="AF1838" s="124" t="str">
        <f t="shared" si="315"/>
        <v/>
      </c>
      <c r="AG1838" s="101" t="str">
        <f t="shared" si="316"/>
        <v>100 6002E - PREP ROW Rem Haul Trees Brush</v>
      </c>
      <c r="AH1838" s="101" t="str">
        <f t="shared" si="317"/>
        <v>440128 - Juan F. Baena</v>
      </c>
      <c r="AI1838" s="102" t="str">
        <f t="shared" si="318"/>
        <v>Uriel Garcia's Crew</v>
      </c>
    </row>
    <row r="1839" spans="1:35" ht="15.75" x14ac:dyDescent="0.25">
      <c r="A1839" s="153">
        <v>603609</v>
      </c>
      <c r="B1839" s="153" t="s">
        <v>748</v>
      </c>
      <c r="C1839" s="153" t="s">
        <v>749</v>
      </c>
      <c r="D1839" s="153" t="s">
        <v>570</v>
      </c>
      <c r="E1839" s="153" t="s">
        <v>723</v>
      </c>
      <c r="F1839" s="153" t="s">
        <v>1092</v>
      </c>
      <c r="G1839" s="153" t="s">
        <v>1093</v>
      </c>
      <c r="H1839" s="153" t="s">
        <v>558</v>
      </c>
      <c r="I1839" s="153">
        <v>3</v>
      </c>
      <c r="J1839" s="154">
        <v>45790</v>
      </c>
      <c r="K1839" s="153" t="s">
        <v>91</v>
      </c>
      <c r="L1839" s="153"/>
      <c r="M1839" s="153" t="s">
        <v>725</v>
      </c>
      <c r="N1839" s="153" t="s">
        <v>49</v>
      </c>
      <c r="O1839" s="153" t="s">
        <v>726</v>
      </c>
      <c r="P1839" s="153" t="s">
        <v>1927</v>
      </c>
      <c r="Q1839" s="153"/>
      <c r="R1839" s="153" t="s">
        <v>50</v>
      </c>
      <c r="S1839" s="153" t="s">
        <v>1717</v>
      </c>
      <c r="T1839" s="153" t="s">
        <v>2413</v>
      </c>
      <c r="U1839" s="144"/>
      <c r="V1839" s="144"/>
      <c r="W1839" s="144"/>
      <c r="X1839" s="97" t="str">
        <f t="shared" si="308"/>
        <v>2024-030 - Matagorda SH 35 Bridge Replace</v>
      </c>
      <c r="Y1839" s="97" t="str">
        <f>IFERROR(VLOOKUP($D1839,PM!$A:$H,2,FALSE),"")</f>
        <v>Luis A. Morales</v>
      </c>
      <c r="Z1839" s="98">
        <f t="shared" si="309"/>
        <v>45790</v>
      </c>
      <c r="AA1839" s="98" t="str">
        <f t="shared" si="310"/>
        <v>Tuesday</v>
      </c>
      <c r="AB1839" s="99" t="str">
        <f t="shared" si="311"/>
        <v>05/13/2025 8:10 PM</v>
      </c>
      <c r="AC1839" s="100">
        <f t="shared" si="312"/>
        <v>45791.578587962962</v>
      </c>
      <c r="AD1839" s="100" t="str">
        <f t="shared" si="313"/>
        <v>Approved On Time</v>
      </c>
      <c r="AE1839" s="101">
        <f t="shared" si="314"/>
        <v>3</v>
      </c>
      <c r="AF1839" s="124" t="str">
        <f t="shared" si="315"/>
        <v/>
      </c>
      <c r="AG1839" s="101" t="str">
        <f t="shared" si="316"/>
        <v>496 6012L - REM STR Process Load out Conc</v>
      </c>
      <c r="AH1839" s="101" t="str">
        <f t="shared" si="317"/>
        <v>440128 - Juan F. Baena</v>
      </c>
      <c r="AI1839" s="102" t="str">
        <f t="shared" si="318"/>
        <v>Uriel Garcia's Crew</v>
      </c>
    </row>
    <row r="1840" spans="1:35" ht="15.75" x14ac:dyDescent="0.25">
      <c r="A1840" s="153">
        <v>603610</v>
      </c>
      <c r="B1840" s="153" t="s">
        <v>748</v>
      </c>
      <c r="C1840" s="153" t="s">
        <v>749</v>
      </c>
      <c r="D1840" s="153" t="s">
        <v>570</v>
      </c>
      <c r="E1840" s="153" t="s">
        <v>723</v>
      </c>
      <c r="F1840" s="153" t="s">
        <v>1012</v>
      </c>
      <c r="G1840" s="153" t="s">
        <v>1013</v>
      </c>
      <c r="H1840" s="153" t="s">
        <v>558</v>
      </c>
      <c r="I1840" s="153">
        <v>3</v>
      </c>
      <c r="J1840" s="154">
        <v>45790</v>
      </c>
      <c r="K1840" s="153" t="s">
        <v>91</v>
      </c>
      <c r="L1840" s="153"/>
      <c r="M1840" s="153" t="s">
        <v>725</v>
      </c>
      <c r="N1840" s="153" t="s">
        <v>49</v>
      </c>
      <c r="O1840" s="153" t="s">
        <v>726</v>
      </c>
      <c r="P1840" s="153" t="s">
        <v>1927</v>
      </c>
      <c r="Q1840" s="153"/>
      <c r="R1840" s="153" t="s">
        <v>50</v>
      </c>
      <c r="S1840" s="153" t="s">
        <v>1717</v>
      </c>
      <c r="T1840" s="153" t="s">
        <v>2414</v>
      </c>
      <c r="U1840" s="144"/>
      <c r="V1840" s="144"/>
      <c r="W1840" s="144"/>
      <c r="X1840" s="97" t="str">
        <f t="shared" si="308"/>
        <v>2024-030 - Matagorda SH 35 Bridge Replace</v>
      </c>
      <c r="Y1840" s="97" t="str">
        <f>IFERROR(VLOOKUP($D1840,PM!$A:$H,2,FALSE),"")</f>
        <v>Luis A. Morales</v>
      </c>
      <c r="Z1840" s="98">
        <f t="shared" si="309"/>
        <v>45790</v>
      </c>
      <c r="AA1840" s="98" t="str">
        <f t="shared" si="310"/>
        <v>Tuesday</v>
      </c>
      <c r="AB1840" s="99" t="str">
        <f t="shared" si="311"/>
        <v>05/13/2025 8:10 PM</v>
      </c>
      <c r="AC1840" s="100">
        <f t="shared" si="312"/>
        <v>45791.578587962962</v>
      </c>
      <c r="AD1840" s="100" t="str">
        <f t="shared" si="313"/>
        <v>Approved On Time</v>
      </c>
      <c r="AE1840" s="101">
        <f t="shared" si="314"/>
        <v>3</v>
      </c>
      <c r="AF1840" s="124" t="str">
        <f t="shared" si="315"/>
        <v/>
      </c>
      <c r="AG1840" s="101" t="str">
        <f t="shared" si="316"/>
        <v>496 6012G - REM STR Break Columns and Caps</v>
      </c>
      <c r="AH1840" s="101" t="str">
        <f t="shared" si="317"/>
        <v>440128 - Juan F. Baena</v>
      </c>
      <c r="AI1840" s="102" t="str">
        <f t="shared" si="318"/>
        <v>Uriel Garcia's Crew</v>
      </c>
    </row>
    <row r="1841" spans="1:35" ht="15.75" x14ac:dyDescent="0.25">
      <c r="A1841" s="153">
        <v>604215</v>
      </c>
      <c r="B1841" s="153" t="s">
        <v>748</v>
      </c>
      <c r="C1841" s="153" t="s">
        <v>749</v>
      </c>
      <c r="D1841" s="153" t="s">
        <v>570</v>
      </c>
      <c r="E1841" s="153" t="s">
        <v>723</v>
      </c>
      <c r="F1841" s="153" t="s">
        <v>1092</v>
      </c>
      <c r="G1841" s="153" t="s">
        <v>1093</v>
      </c>
      <c r="H1841" s="153" t="s">
        <v>558</v>
      </c>
      <c r="I1841" s="153">
        <v>10.5</v>
      </c>
      <c r="J1841" s="154">
        <v>45791</v>
      </c>
      <c r="K1841" s="153" t="s">
        <v>91</v>
      </c>
      <c r="L1841" s="153"/>
      <c r="M1841" s="153" t="s">
        <v>725</v>
      </c>
      <c r="N1841" s="153" t="s">
        <v>49</v>
      </c>
      <c r="O1841" s="153" t="s">
        <v>726</v>
      </c>
      <c r="P1841" s="153" t="s">
        <v>2542</v>
      </c>
      <c r="Q1841" s="153"/>
      <c r="R1841" s="153" t="s">
        <v>50</v>
      </c>
      <c r="S1841" s="153" t="s">
        <v>1717</v>
      </c>
      <c r="T1841" s="153" t="s">
        <v>3177</v>
      </c>
      <c r="U1841" s="144"/>
      <c r="V1841" s="144"/>
      <c r="W1841" s="144"/>
      <c r="X1841" s="97" t="str">
        <f t="shared" si="308"/>
        <v>2024-030 - Matagorda SH 35 Bridge Replace</v>
      </c>
      <c r="Y1841" s="97" t="str">
        <f>IFERROR(VLOOKUP($D1841,PM!$A:$H,2,FALSE),"")</f>
        <v>Luis A. Morales</v>
      </c>
      <c r="Z1841" s="98">
        <f t="shared" si="309"/>
        <v>45791</v>
      </c>
      <c r="AA1841" s="98" t="str">
        <f t="shared" si="310"/>
        <v>Wednesday</v>
      </c>
      <c r="AB1841" s="99" t="str">
        <f t="shared" si="311"/>
        <v>05/15/2025 7:01 AM</v>
      </c>
      <c r="AC1841" s="100">
        <f t="shared" si="312"/>
        <v>45792.58394675926</v>
      </c>
      <c r="AD1841" s="100" t="str">
        <f t="shared" si="313"/>
        <v>Approved On Time</v>
      </c>
      <c r="AE1841" s="101">
        <f t="shared" si="314"/>
        <v>10.5</v>
      </c>
      <c r="AF1841" s="124" t="str">
        <f t="shared" si="315"/>
        <v/>
      </c>
      <c r="AG1841" s="101" t="str">
        <f t="shared" si="316"/>
        <v>496 6012L - REM STR Process Load out Conc</v>
      </c>
      <c r="AH1841" s="101" t="str">
        <f t="shared" si="317"/>
        <v>440128 - Juan F. Baena</v>
      </c>
      <c r="AI1841" s="102" t="str">
        <f t="shared" si="318"/>
        <v>Uriel Garcia's Crew</v>
      </c>
    </row>
    <row r="1842" spans="1:35" ht="15.75" x14ac:dyDescent="0.25">
      <c r="A1842" s="153">
        <v>604570</v>
      </c>
      <c r="B1842" s="153" t="s">
        <v>748</v>
      </c>
      <c r="C1842" s="153" t="s">
        <v>749</v>
      </c>
      <c r="D1842" s="153" t="s">
        <v>570</v>
      </c>
      <c r="E1842" s="153" t="s">
        <v>723</v>
      </c>
      <c r="F1842" s="153" t="s">
        <v>1092</v>
      </c>
      <c r="G1842" s="153" t="s">
        <v>1093</v>
      </c>
      <c r="H1842" s="153" t="s">
        <v>558</v>
      </c>
      <c r="I1842" s="153">
        <v>11</v>
      </c>
      <c r="J1842" s="154">
        <v>45792</v>
      </c>
      <c r="K1842" s="153" t="s">
        <v>91</v>
      </c>
      <c r="L1842" s="153"/>
      <c r="M1842" s="153" t="s">
        <v>725</v>
      </c>
      <c r="N1842" s="153" t="s">
        <v>49</v>
      </c>
      <c r="O1842" s="153" t="s">
        <v>726</v>
      </c>
      <c r="P1842" s="153" t="s">
        <v>3021</v>
      </c>
      <c r="Q1842" s="153"/>
      <c r="R1842" s="153" t="s">
        <v>50</v>
      </c>
      <c r="S1842" s="153" t="s">
        <v>1717</v>
      </c>
      <c r="T1842" s="153" t="s">
        <v>3455</v>
      </c>
      <c r="U1842" s="144"/>
      <c r="V1842" s="144"/>
      <c r="W1842" s="144"/>
      <c r="X1842" s="97" t="str">
        <f t="shared" si="308"/>
        <v>2024-030 - Matagorda SH 35 Bridge Replace</v>
      </c>
      <c r="Y1842" s="97" t="str">
        <f>IFERROR(VLOOKUP($D1842,PM!$A:$H,2,FALSE),"")</f>
        <v>Luis A. Morales</v>
      </c>
      <c r="Z1842" s="98">
        <f t="shared" si="309"/>
        <v>45792</v>
      </c>
      <c r="AA1842" s="98" t="str">
        <f t="shared" si="310"/>
        <v>Thursday</v>
      </c>
      <c r="AB1842" s="99" t="str">
        <f t="shared" si="311"/>
        <v>05/15/2025 10:58 PM</v>
      </c>
      <c r="AC1842" s="100">
        <f t="shared" si="312"/>
        <v>45793.56422453704</v>
      </c>
      <c r="AD1842" s="100" t="str">
        <f t="shared" si="313"/>
        <v>Approved On Time</v>
      </c>
      <c r="AE1842" s="101">
        <f t="shared" si="314"/>
        <v>11</v>
      </c>
      <c r="AF1842" s="124" t="str">
        <f t="shared" si="315"/>
        <v/>
      </c>
      <c r="AG1842" s="101" t="str">
        <f t="shared" si="316"/>
        <v>496 6012L - REM STR Process Load out Conc</v>
      </c>
      <c r="AH1842" s="101" t="str">
        <f t="shared" si="317"/>
        <v>440128 - Juan F. Baena</v>
      </c>
      <c r="AI1842" s="102" t="str">
        <f t="shared" si="318"/>
        <v>Uriel Garcia's Crew</v>
      </c>
    </row>
    <row r="1843" spans="1:35" ht="15.75" x14ac:dyDescent="0.25">
      <c r="A1843" s="153">
        <v>604567</v>
      </c>
      <c r="B1843" s="153" t="s">
        <v>756</v>
      </c>
      <c r="C1843" s="153" t="s">
        <v>757</v>
      </c>
      <c r="D1843" s="153" t="s">
        <v>570</v>
      </c>
      <c r="E1843" s="153" t="s">
        <v>723</v>
      </c>
      <c r="F1843" s="153" t="s">
        <v>2548</v>
      </c>
      <c r="G1843" s="153" t="s">
        <v>2549</v>
      </c>
      <c r="H1843" s="153" t="s">
        <v>558</v>
      </c>
      <c r="I1843" s="153">
        <v>5</v>
      </c>
      <c r="J1843" s="154">
        <v>45792</v>
      </c>
      <c r="K1843" s="153" t="s">
        <v>91</v>
      </c>
      <c r="L1843" s="153"/>
      <c r="M1843" s="153" t="s">
        <v>725</v>
      </c>
      <c r="N1843" s="153" t="s">
        <v>49</v>
      </c>
      <c r="O1843" s="153" t="s">
        <v>726</v>
      </c>
      <c r="P1843" s="153" t="s">
        <v>3021</v>
      </c>
      <c r="Q1843" s="153"/>
      <c r="R1843" s="153" t="s">
        <v>50</v>
      </c>
      <c r="S1843" s="153" t="s">
        <v>1717</v>
      </c>
      <c r="T1843" s="153" t="s">
        <v>3454</v>
      </c>
      <c r="U1843" s="144"/>
      <c r="V1843" s="144"/>
      <c r="W1843" s="144"/>
      <c r="X1843" s="97" t="str">
        <f t="shared" si="308"/>
        <v>2024-030 - Matagorda SH 35 Bridge Replace</v>
      </c>
      <c r="Y1843" s="97" t="str">
        <f>IFERROR(VLOOKUP($D1843,PM!$A:$H,2,FALSE),"")</f>
        <v>Luis A. Morales</v>
      </c>
      <c r="Z1843" s="98">
        <f t="shared" si="309"/>
        <v>45792</v>
      </c>
      <c r="AA1843" s="98" t="str">
        <f t="shared" si="310"/>
        <v>Thursday</v>
      </c>
      <c r="AB1843" s="99" t="str">
        <f t="shared" si="311"/>
        <v>05/15/2025 10:58 PM</v>
      </c>
      <c r="AC1843" s="100">
        <f t="shared" si="312"/>
        <v>45793.566423611112</v>
      </c>
      <c r="AD1843" s="100" t="str">
        <f t="shared" si="313"/>
        <v>Approved On Time</v>
      </c>
      <c r="AE1843" s="101">
        <f t="shared" si="314"/>
        <v>5</v>
      </c>
      <c r="AF1843" s="124" t="str">
        <f t="shared" si="315"/>
        <v/>
      </c>
      <c r="AG1843" s="101" t="str">
        <f t="shared" si="316"/>
        <v>8999 6001J - Unload all Materials</v>
      </c>
      <c r="AH1843" s="101" t="str">
        <f t="shared" si="317"/>
        <v>440122 - Miguel A. Fonseca-Resto</v>
      </c>
      <c r="AI1843" s="102" t="str">
        <f t="shared" si="318"/>
        <v>Uriel Garcia's Crew</v>
      </c>
    </row>
    <row r="1844" spans="1:35" ht="15.75" x14ac:dyDescent="0.25">
      <c r="A1844" s="153">
        <v>604569</v>
      </c>
      <c r="B1844" s="153" t="s">
        <v>746</v>
      </c>
      <c r="C1844" s="153" t="s">
        <v>747</v>
      </c>
      <c r="D1844" s="153" t="s">
        <v>570</v>
      </c>
      <c r="E1844" s="153" t="s">
        <v>723</v>
      </c>
      <c r="F1844" s="153" t="s">
        <v>1092</v>
      </c>
      <c r="G1844" s="153" t="s">
        <v>1093</v>
      </c>
      <c r="H1844" s="153" t="s">
        <v>558</v>
      </c>
      <c r="I1844" s="153">
        <v>11</v>
      </c>
      <c r="J1844" s="154">
        <v>45792</v>
      </c>
      <c r="K1844" s="153" t="s">
        <v>91</v>
      </c>
      <c r="L1844" s="153"/>
      <c r="M1844" s="153" t="s">
        <v>725</v>
      </c>
      <c r="N1844" s="153" t="s">
        <v>49</v>
      </c>
      <c r="O1844" s="153" t="s">
        <v>726</v>
      </c>
      <c r="P1844" s="153" t="s">
        <v>3021</v>
      </c>
      <c r="Q1844" s="153"/>
      <c r="R1844" s="153" t="s">
        <v>50</v>
      </c>
      <c r="S1844" s="153" t="s">
        <v>1717</v>
      </c>
      <c r="T1844" s="153" t="s">
        <v>3453</v>
      </c>
      <c r="U1844" s="144"/>
      <c r="V1844" s="144"/>
      <c r="W1844" s="144"/>
      <c r="X1844" s="97" t="str">
        <f t="shared" si="308"/>
        <v>2024-030 - Matagorda SH 35 Bridge Replace</v>
      </c>
      <c r="Y1844" s="97" t="str">
        <f>IFERROR(VLOOKUP($D1844,PM!$A:$H,2,FALSE),"")</f>
        <v>Luis A. Morales</v>
      </c>
      <c r="Z1844" s="98">
        <f t="shared" si="309"/>
        <v>45792</v>
      </c>
      <c r="AA1844" s="98" t="str">
        <f t="shared" si="310"/>
        <v>Thursday</v>
      </c>
      <c r="AB1844" s="99" t="str">
        <f t="shared" si="311"/>
        <v>05/15/2025 10:58 PM</v>
      </c>
      <c r="AC1844" s="100">
        <f t="shared" si="312"/>
        <v>45793.566574074073</v>
      </c>
      <c r="AD1844" s="100" t="str">
        <f t="shared" si="313"/>
        <v>Approved On Time</v>
      </c>
      <c r="AE1844" s="101">
        <f t="shared" si="314"/>
        <v>11</v>
      </c>
      <c r="AF1844" s="124" t="str">
        <f t="shared" si="315"/>
        <v/>
      </c>
      <c r="AG1844" s="101" t="str">
        <f t="shared" si="316"/>
        <v>496 6012L - REM STR Process Load out Conc</v>
      </c>
      <c r="AH1844" s="101" t="str">
        <f t="shared" si="317"/>
        <v>440462 - Reynaldo A. Garcia Arreguin</v>
      </c>
      <c r="AI1844" s="102" t="str">
        <f t="shared" si="318"/>
        <v>Uriel Garcia's Crew</v>
      </c>
    </row>
    <row r="1845" spans="1:35" ht="15.75" x14ac:dyDescent="0.25">
      <c r="A1845" s="153">
        <v>603179</v>
      </c>
      <c r="B1845" s="153" t="s">
        <v>916</v>
      </c>
      <c r="C1845" s="153" t="s">
        <v>917</v>
      </c>
      <c r="D1845" s="153" t="s">
        <v>570</v>
      </c>
      <c r="E1845" s="153" t="s">
        <v>723</v>
      </c>
      <c r="F1845" s="153" t="s">
        <v>1092</v>
      </c>
      <c r="G1845" s="153" t="s">
        <v>1093</v>
      </c>
      <c r="H1845" s="153" t="s">
        <v>558</v>
      </c>
      <c r="I1845" s="153">
        <v>3</v>
      </c>
      <c r="J1845" s="154">
        <v>45789</v>
      </c>
      <c r="K1845" s="153" t="s">
        <v>91</v>
      </c>
      <c r="L1845" s="153"/>
      <c r="M1845" s="153" t="s">
        <v>909</v>
      </c>
      <c r="N1845" s="153" t="s">
        <v>72</v>
      </c>
      <c r="O1845" s="153" t="s">
        <v>910</v>
      </c>
      <c r="P1845" s="153" t="s">
        <v>1246</v>
      </c>
      <c r="Q1845" s="153"/>
      <c r="R1845" s="153" t="s">
        <v>50</v>
      </c>
      <c r="S1845" s="153" t="s">
        <v>1717</v>
      </c>
      <c r="T1845" s="153" t="s">
        <v>1733</v>
      </c>
      <c r="U1845" s="144"/>
      <c r="V1845" s="144"/>
      <c r="W1845" s="144"/>
      <c r="X1845" s="97" t="str">
        <f t="shared" si="308"/>
        <v>2024-030 - Matagorda SH 35 Bridge Replace</v>
      </c>
      <c r="Y1845" s="97" t="str">
        <f>IFERROR(VLOOKUP($D1845,PM!$A:$H,2,FALSE),"")</f>
        <v>Luis A. Morales</v>
      </c>
      <c r="Z1845" s="98">
        <f t="shared" si="309"/>
        <v>45789</v>
      </c>
      <c r="AA1845" s="98" t="str">
        <f t="shared" si="310"/>
        <v>Monday</v>
      </c>
      <c r="AB1845" s="99" t="str">
        <f t="shared" si="311"/>
        <v>05/12/2025 8:15 PM</v>
      </c>
      <c r="AC1845" s="100">
        <f t="shared" si="312"/>
        <v>45790.579097222224</v>
      </c>
      <c r="AD1845" s="100" t="str">
        <f t="shared" si="313"/>
        <v>Approved On Time</v>
      </c>
      <c r="AE1845" s="101">
        <f t="shared" si="314"/>
        <v>3</v>
      </c>
      <c r="AF1845" s="124" t="str">
        <f t="shared" si="315"/>
        <v/>
      </c>
      <c r="AG1845" s="101" t="str">
        <f t="shared" si="316"/>
        <v>496 6012L - REM STR Process Load out Conc</v>
      </c>
      <c r="AH1845" s="101" t="str">
        <f t="shared" si="317"/>
        <v>440136 - Cuitlahuac Alonso-Flores</v>
      </c>
      <c r="AI1845" s="102" t="str">
        <f t="shared" si="318"/>
        <v>ROLANDO COLMENERO-GARCIA CREW</v>
      </c>
    </row>
    <row r="1846" spans="1:35" ht="15.75" x14ac:dyDescent="0.25">
      <c r="A1846" s="153">
        <v>603197</v>
      </c>
      <c r="B1846" s="153" t="s">
        <v>916</v>
      </c>
      <c r="C1846" s="153" t="s">
        <v>917</v>
      </c>
      <c r="D1846" s="153" t="s">
        <v>570</v>
      </c>
      <c r="E1846" s="153" t="s">
        <v>723</v>
      </c>
      <c r="F1846" s="153" t="s">
        <v>1012</v>
      </c>
      <c r="G1846" s="153" t="s">
        <v>1013</v>
      </c>
      <c r="H1846" s="153" t="s">
        <v>558</v>
      </c>
      <c r="I1846" s="153">
        <v>4.5</v>
      </c>
      <c r="J1846" s="154">
        <v>45789</v>
      </c>
      <c r="K1846" s="153" t="s">
        <v>91</v>
      </c>
      <c r="L1846" s="153"/>
      <c r="M1846" s="153" t="s">
        <v>909</v>
      </c>
      <c r="N1846" s="153" t="s">
        <v>72</v>
      </c>
      <c r="O1846" s="153" t="s">
        <v>910</v>
      </c>
      <c r="P1846" s="153" t="s">
        <v>1249</v>
      </c>
      <c r="Q1846" s="153"/>
      <c r="R1846" s="153" t="s">
        <v>50</v>
      </c>
      <c r="S1846" s="153" t="s">
        <v>1717</v>
      </c>
      <c r="T1846" s="153" t="s">
        <v>1734</v>
      </c>
      <c r="U1846" s="144"/>
      <c r="V1846" s="144"/>
      <c r="W1846" s="144"/>
      <c r="X1846" s="97" t="str">
        <f t="shared" si="308"/>
        <v>2024-030 - Matagorda SH 35 Bridge Replace</v>
      </c>
      <c r="Y1846" s="97" t="str">
        <f>IFERROR(VLOOKUP($D1846,PM!$A:$H,2,FALSE),"")</f>
        <v>Luis A. Morales</v>
      </c>
      <c r="Z1846" s="98">
        <f t="shared" si="309"/>
        <v>45789</v>
      </c>
      <c r="AA1846" s="98" t="str">
        <f t="shared" si="310"/>
        <v>Monday</v>
      </c>
      <c r="AB1846" s="99" t="str">
        <f t="shared" si="311"/>
        <v>05/12/2025 8:17 PM</v>
      </c>
      <c r="AC1846" s="100">
        <f t="shared" si="312"/>
        <v>45790.579097222224</v>
      </c>
      <c r="AD1846" s="100" t="str">
        <f t="shared" si="313"/>
        <v>Approved On Time</v>
      </c>
      <c r="AE1846" s="101">
        <f t="shared" si="314"/>
        <v>4.5</v>
      </c>
      <c r="AF1846" s="124" t="str">
        <f t="shared" si="315"/>
        <v/>
      </c>
      <c r="AG1846" s="101" t="str">
        <f t="shared" si="316"/>
        <v>496 6012G - REM STR Break Columns and Caps</v>
      </c>
      <c r="AH1846" s="101" t="str">
        <f t="shared" si="317"/>
        <v>440136 - Cuitlahuac Alonso-Flores</v>
      </c>
      <c r="AI1846" s="102" t="str">
        <f t="shared" si="318"/>
        <v>ROLANDO COLMENERO-GARCIA CREW</v>
      </c>
    </row>
    <row r="1847" spans="1:35" ht="15.75" x14ac:dyDescent="0.25">
      <c r="A1847" s="153">
        <v>603191</v>
      </c>
      <c r="B1847" s="153" t="s">
        <v>916</v>
      </c>
      <c r="C1847" s="153" t="s">
        <v>917</v>
      </c>
      <c r="D1847" s="153" t="s">
        <v>570</v>
      </c>
      <c r="E1847" s="153" t="s">
        <v>723</v>
      </c>
      <c r="F1847" s="153" t="s">
        <v>1247</v>
      </c>
      <c r="G1847" s="153" t="s">
        <v>1248</v>
      </c>
      <c r="H1847" s="153" t="s">
        <v>558</v>
      </c>
      <c r="I1847" s="153">
        <v>3</v>
      </c>
      <c r="J1847" s="154">
        <v>45789</v>
      </c>
      <c r="K1847" s="153" t="s">
        <v>91</v>
      </c>
      <c r="L1847" s="153"/>
      <c r="M1847" s="153" t="s">
        <v>909</v>
      </c>
      <c r="N1847" s="153" t="s">
        <v>72</v>
      </c>
      <c r="O1847" s="153" t="s">
        <v>910</v>
      </c>
      <c r="P1847" s="153" t="s">
        <v>1245</v>
      </c>
      <c r="Q1847" s="153"/>
      <c r="R1847" s="153" t="s">
        <v>50</v>
      </c>
      <c r="S1847" s="153" t="s">
        <v>1717</v>
      </c>
      <c r="T1847" s="153" t="s">
        <v>1735</v>
      </c>
      <c r="U1847" s="144"/>
      <c r="V1847" s="144"/>
      <c r="W1847" s="144"/>
      <c r="X1847" s="97" t="str">
        <f t="shared" si="308"/>
        <v>2024-030 - Matagorda SH 35 Bridge Replace</v>
      </c>
      <c r="Y1847" s="97" t="str">
        <f>IFERROR(VLOOKUP($D1847,PM!$A:$H,2,FALSE),"")</f>
        <v>Luis A. Morales</v>
      </c>
      <c r="Z1847" s="98">
        <f t="shared" si="309"/>
        <v>45789</v>
      </c>
      <c r="AA1847" s="98" t="str">
        <f t="shared" si="310"/>
        <v>Monday</v>
      </c>
      <c r="AB1847" s="99" t="str">
        <f t="shared" si="311"/>
        <v>05/12/2025 8:16 PM</v>
      </c>
      <c r="AC1847" s="100">
        <f t="shared" si="312"/>
        <v>45790.579097222224</v>
      </c>
      <c r="AD1847" s="100" t="str">
        <f t="shared" si="313"/>
        <v>Approved On Time</v>
      </c>
      <c r="AE1847" s="101">
        <f t="shared" si="314"/>
        <v>3</v>
      </c>
      <c r="AF1847" s="124" t="str">
        <f t="shared" si="315"/>
        <v/>
      </c>
      <c r="AG1847" s="101" t="str">
        <f t="shared" si="316"/>
        <v>496 6012D - REM STR Break Deck Land</v>
      </c>
      <c r="AH1847" s="101" t="str">
        <f t="shared" si="317"/>
        <v>440136 - Cuitlahuac Alonso-Flores</v>
      </c>
      <c r="AI1847" s="102" t="str">
        <f t="shared" si="318"/>
        <v>ROLANDO COLMENERO-GARCIA CREW</v>
      </c>
    </row>
    <row r="1848" spans="1:35" ht="15.75" x14ac:dyDescent="0.25">
      <c r="A1848" s="153">
        <v>604556</v>
      </c>
      <c r="B1848" s="153" t="s">
        <v>916</v>
      </c>
      <c r="C1848" s="153" t="s">
        <v>917</v>
      </c>
      <c r="D1848" s="153" t="s">
        <v>570</v>
      </c>
      <c r="E1848" s="153" t="s">
        <v>723</v>
      </c>
      <c r="F1848" s="153" t="s">
        <v>3032</v>
      </c>
      <c r="G1848" s="153" t="s">
        <v>3033</v>
      </c>
      <c r="H1848" s="153" t="s">
        <v>558</v>
      </c>
      <c r="I1848" s="153">
        <v>3</v>
      </c>
      <c r="J1848" s="154">
        <v>45792</v>
      </c>
      <c r="K1848" s="153" t="s">
        <v>91</v>
      </c>
      <c r="L1848" s="153"/>
      <c r="M1848" s="153" t="s">
        <v>909</v>
      </c>
      <c r="N1848" s="153" t="s">
        <v>72</v>
      </c>
      <c r="O1848" s="153" t="s">
        <v>910</v>
      </c>
      <c r="P1848" s="153" t="s">
        <v>3034</v>
      </c>
      <c r="Q1848" s="153"/>
      <c r="R1848" s="153" t="s">
        <v>50</v>
      </c>
      <c r="S1848" s="153" t="s">
        <v>1717</v>
      </c>
      <c r="T1848" s="153" t="s">
        <v>3448</v>
      </c>
      <c r="U1848" s="144"/>
      <c r="V1848" s="144"/>
      <c r="W1848" s="144"/>
      <c r="X1848" s="97" t="str">
        <f t="shared" si="308"/>
        <v>2024-030 - Matagorda SH 35 Bridge Replace</v>
      </c>
      <c r="Y1848" s="97" t="str">
        <f>IFERROR(VLOOKUP($D1848,PM!$A:$H,2,FALSE),"")</f>
        <v>Luis A. Morales</v>
      </c>
      <c r="Z1848" s="98">
        <f t="shared" si="309"/>
        <v>45792</v>
      </c>
      <c r="AA1848" s="98" t="str">
        <f t="shared" si="310"/>
        <v>Thursday</v>
      </c>
      <c r="AB1848" s="99" t="str">
        <f t="shared" si="311"/>
        <v>05/15/2025 8:52 PM</v>
      </c>
      <c r="AC1848" s="100">
        <f t="shared" si="312"/>
        <v>45793.563819444447</v>
      </c>
      <c r="AD1848" s="100" t="str">
        <f t="shared" si="313"/>
        <v>Approved On Time</v>
      </c>
      <c r="AE1848" s="101">
        <f t="shared" si="314"/>
        <v>3</v>
      </c>
      <c r="AF1848" s="124" t="str">
        <f t="shared" si="315"/>
        <v/>
      </c>
      <c r="AG1848" s="101" t="str">
        <f t="shared" si="316"/>
        <v>8999 6001F - Install Bent Caps</v>
      </c>
      <c r="AH1848" s="101" t="str">
        <f t="shared" si="317"/>
        <v>440136 - Cuitlahuac Alonso-Flores</v>
      </c>
      <c r="AI1848" s="102" t="str">
        <f t="shared" si="318"/>
        <v>ROLANDO COLMENERO-GARCIA CREW</v>
      </c>
    </row>
    <row r="1849" spans="1:35" ht="15.75" x14ac:dyDescent="0.25">
      <c r="A1849" s="153">
        <v>603233</v>
      </c>
      <c r="B1849" s="153" t="s">
        <v>741</v>
      </c>
      <c r="C1849" s="153" t="s">
        <v>726</v>
      </c>
      <c r="D1849" s="153" t="s">
        <v>570</v>
      </c>
      <c r="E1849" s="153" t="s">
        <v>723</v>
      </c>
      <c r="F1849" s="153" t="s">
        <v>1012</v>
      </c>
      <c r="G1849" s="153" t="s">
        <v>1013</v>
      </c>
      <c r="H1849" s="153" t="s">
        <v>558</v>
      </c>
      <c r="I1849" s="153">
        <v>4</v>
      </c>
      <c r="J1849" s="154">
        <v>45789</v>
      </c>
      <c r="K1849" s="153" t="s">
        <v>91</v>
      </c>
      <c r="L1849" s="153"/>
      <c r="M1849" s="153" t="s">
        <v>725</v>
      </c>
      <c r="N1849" s="153" t="s">
        <v>49</v>
      </c>
      <c r="O1849" s="153" t="s">
        <v>726</v>
      </c>
      <c r="P1849" s="153" t="s">
        <v>1239</v>
      </c>
      <c r="Q1849" s="153"/>
      <c r="R1849" s="153" t="s">
        <v>50</v>
      </c>
      <c r="S1849" s="153" t="s">
        <v>1717</v>
      </c>
      <c r="T1849" s="153" t="s">
        <v>1742</v>
      </c>
      <c r="U1849" s="144"/>
      <c r="V1849" s="144"/>
      <c r="W1849" s="144"/>
      <c r="X1849" s="97" t="str">
        <f t="shared" si="308"/>
        <v>2024-030 - Matagorda SH 35 Bridge Replace</v>
      </c>
      <c r="Y1849" s="97" t="str">
        <f>IFERROR(VLOOKUP($D1849,PM!$A:$H,2,FALSE),"")</f>
        <v>Luis A. Morales</v>
      </c>
      <c r="Z1849" s="98">
        <f t="shared" si="309"/>
        <v>45789</v>
      </c>
      <c r="AA1849" s="98" t="str">
        <f t="shared" si="310"/>
        <v>Monday</v>
      </c>
      <c r="AB1849" s="99" t="str">
        <f t="shared" si="311"/>
        <v>05/13/2025 4:02 AM</v>
      </c>
      <c r="AC1849" s="100">
        <f t="shared" si="312"/>
        <v>45790.580717592595</v>
      </c>
      <c r="AD1849" s="100" t="str">
        <f t="shared" si="313"/>
        <v>Approved On Time</v>
      </c>
      <c r="AE1849" s="101">
        <f t="shared" si="314"/>
        <v>4</v>
      </c>
      <c r="AF1849" s="124" t="str">
        <f t="shared" si="315"/>
        <v/>
      </c>
      <c r="AG1849" s="101" t="str">
        <f t="shared" si="316"/>
        <v>496 6012G - REM STR Break Columns and Caps</v>
      </c>
      <c r="AH1849" s="101" t="str">
        <f t="shared" si="317"/>
        <v>440061 - Uriel Garcia-Andrade</v>
      </c>
      <c r="AI1849" s="102" t="str">
        <f t="shared" si="318"/>
        <v>Uriel Garcia's Crew</v>
      </c>
    </row>
    <row r="1850" spans="1:35" ht="15.75" x14ac:dyDescent="0.25">
      <c r="A1850" s="153">
        <v>603234</v>
      </c>
      <c r="B1850" s="153" t="s">
        <v>741</v>
      </c>
      <c r="C1850" s="153" t="s">
        <v>726</v>
      </c>
      <c r="D1850" s="153" t="s">
        <v>570</v>
      </c>
      <c r="E1850" s="153" t="s">
        <v>723</v>
      </c>
      <c r="F1850" s="153" t="s">
        <v>1092</v>
      </c>
      <c r="G1850" s="153" t="s">
        <v>1093</v>
      </c>
      <c r="H1850" s="153" t="s">
        <v>558</v>
      </c>
      <c r="I1850" s="153">
        <v>4</v>
      </c>
      <c r="J1850" s="154">
        <v>45789</v>
      </c>
      <c r="K1850" s="153" t="s">
        <v>91</v>
      </c>
      <c r="L1850" s="153"/>
      <c r="M1850" s="153" t="s">
        <v>725</v>
      </c>
      <c r="N1850" s="153" t="s">
        <v>49</v>
      </c>
      <c r="O1850" s="153" t="s">
        <v>726</v>
      </c>
      <c r="P1850" s="153" t="s">
        <v>1239</v>
      </c>
      <c r="Q1850" s="153"/>
      <c r="R1850" s="153" t="s">
        <v>50</v>
      </c>
      <c r="S1850" s="153" t="s">
        <v>1717</v>
      </c>
      <c r="T1850" s="153" t="s">
        <v>1743</v>
      </c>
      <c r="U1850" s="144"/>
      <c r="V1850" s="144"/>
      <c r="W1850" s="144"/>
      <c r="X1850" s="97" t="str">
        <f t="shared" si="308"/>
        <v>2024-030 - Matagorda SH 35 Bridge Replace</v>
      </c>
      <c r="Y1850" s="97" t="str">
        <f>IFERROR(VLOOKUP($D1850,PM!$A:$H,2,FALSE),"")</f>
        <v>Luis A. Morales</v>
      </c>
      <c r="Z1850" s="98">
        <f t="shared" si="309"/>
        <v>45789</v>
      </c>
      <c r="AA1850" s="98" t="str">
        <f t="shared" si="310"/>
        <v>Monday</v>
      </c>
      <c r="AB1850" s="99" t="str">
        <f t="shared" si="311"/>
        <v>05/13/2025 4:02 AM</v>
      </c>
      <c r="AC1850" s="100">
        <f t="shared" si="312"/>
        <v>45790.580717592595</v>
      </c>
      <c r="AD1850" s="100" t="str">
        <f t="shared" si="313"/>
        <v>Approved On Time</v>
      </c>
      <c r="AE1850" s="101">
        <f t="shared" si="314"/>
        <v>4</v>
      </c>
      <c r="AF1850" s="124" t="str">
        <f t="shared" si="315"/>
        <v/>
      </c>
      <c r="AG1850" s="101" t="str">
        <f t="shared" si="316"/>
        <v>496 6012L - REM STR Process Load out Conc</v>
      </c>
      <c r="AH1850" s="101" t="str">
        <f t="shared" si="317"/>
        <v>440061 - Uriel Garcia-Andrade</v>
      </c>
      <c r="AI1850" s="102" t="str">
        <f t="shared" si="318"/>
        <v>Uriel Garcia's Crew</v>
      </c>
    </row>
    <row r="1851" spans="1:35" ht="15.75" x14ac:dyDescent="0.25">
      <c r="A1851" s="153">
        <v>603595</v>
      </c>
      <c r="B1851" s="153" t="s">
        <v>741</v>
      </c>
      <c r="C1851" s="153" t="s">
        <v>726</v>
      </c>
      <c r="D1851" s="153" t="s">
        <v>570</v>
      </c>
      <c r="E1851" s="153" t="s">
        <v>723</v>
      </c>
      <c r="F1851" s="153" t="s">
        <v>2400</v>
      </c>
      <c r="G1851" s="153" t="s">
        <v>2401</v>
      </c>
      <c r="H1851" s="153" t="s">
        <v>558</v>
      </c>
      <c r="I1851" s="153">
        <v>2</v>
      </c>
      <c r="J1851" s="154">
        <v>45790</v>
      </c>
      <c r="K1851" s="153" t="s">
        <v>91</v>
      </c>
      <c r="L1851" s="153"/>
      <c r="M1851" s="153" t="s">
        <v>725</v>
      </c>
      <c r="N1851" s="153" t="s">
        <v>49</v>
      </c>
      <c r="O1851" s="153" t="s">
        <v>726</v>
      </c>
      <c r="P1851" s="153" t="s">
        <v>1925</v>
      </c>
      <c r="Q1851" s="153"/>
      <c r="R1851" s="153" t="s">
        <v>50</v>
      </c>
      <c r="S1851" s="153" t="s">
        <v>1717</v>
      </c>
      <c r="T1851" s="153" t="s">
        <v>2402</v>
      </c>
      <c r="U1851" s="144"/>
      <c r="V1851" s="144"/>
      <c r="W1851" s="144"/>
      <c r="X1851" s="97" t="str">
        <f t="shared" si="308"/>
        <v>2024-030 - Matagorda SH 35 Bridge Replace</v>
      </c>
      <c r="Y1851" s="97" t="str">
        <f>IFERROR(VLOOKUP($D1851,PM!$A:$H,2,FALSE),"")</f>
        <v>Luis A. Morales</v>
      </c>
      <c r="Z1851" s="98">
        <f t="shared" si="309"/>
        <v>45790</v>
      </c>
      <c r="AA1851" s="98" t="str">
        <f t="shared" si="310"/>
        <v>Tuesday</v>
      </c>
      <c r="AB1851" s="99" t="str">
        <f t="shared" si="311"/>
        <v>05/13/2025 8:09 PM</v>
      </c>
      <c r="AC1851" s="100">
        <f t="shared" si="312"/>
        <v>45791.579270833332</v>
      </c>
      <c r="AD1851" s="100" t="str">
        <f t="shared" si="313"/>
        <v>Approved On Time</v>
      </c>
      <c r="AE1851" s="101">
        <f t="shared" si="314"/>
        <v>2</v>
      </c>
      <c r="AF1851" s="124" t="str">
        <f t="shared" si="315"/>
        <v/>
      </c>
      <c r="AG1851" s="101" t="str">
        <f t="shared" si="316"/>
        <v>100 6002E - PREP ROW Rem Haul Trees Brush</v>
      </c>
      <c r="AH1851" s="101" t="str">
        <f t="shared" si="317"/>
        <v>440061 - Uriel Garcia-Andrade</v>
      </c>
      <c r="AI1851" s="102" t="str">
        <f t="shared" si="318"/>
        <v>Uriel Garcia's Crew</v>
      </c>
    </row>
    <row r="1852" spans="1:35" ht="15.75" x14ac:dyDescent="0.25">
      <c r="A1852" s="153">
        <v>603596</v>
      </c>
      <c r="B1852" s="153" t="s">
        <v>741</v>
      </c>
      <c r="C1852" s="153" t="s">
        <v>726</v>
      </c>
      <c r="D1852" s="153" t="s">
        <v>570</v>
      </c>
      <c r="E1852" s="153" t="s">
        <v>723</v>
      </c>
      <c r="F1852" s="153" t="s">
        <v>1092</v>
      </c>
      <c r="G1852" s="153" t="s">
        <v>1093</v>
      </c>
      <c r="H1852" s="153" t="s">
        <v>558</v>
      </c>
      <c r="I1852" s="153">
        <v>2</v>
      </c>
      <c r="J1852" s="154">
        <v>45790</v>
      </c>
      <c r="K1852" s="153" t="s">
        <v>91</v>
      </c>
      <c r="L1852" s="153"/>
      <c r="M1852" s="153" t="s">
        <v>725</v>
      </c>
      <c r="N1852" s="153" t="s">
        <v>49</v>
      </c>
      <c r="O1852" s="153" t="s">
        <v>726</v>
      </c>
      <c r="P1852" s="153" t="s">
        <v>1925</v>
      </c>
      <c r="Q1852" s="153"/>
      <c r="R1852" s="153" t="s">
        <v>50</v>
      </c>
      <c r="S1852" s="153" t="s">
        <v>1717</v>
      </c>
      <c r="T1852" s="153" t="s">
        <v>2403</v>
      </c>
      <c r="U1852" s="144"/>
      <c r="V1852" s="144"/>
      <c r="W1852" s="144"/>
      <c r="X1852" s="97" t="str">
        <f t="shared" si="308"/>
        <v>2024-030 - Matagorda SH 35 Bridge Replace</v>
      </c>
      <c r="Y1852" s="97" t="str">
        <f>IFERROR(VLOOKUP($D1852,PM!$A:$H,2,FALSE),"")</f>
        <v>Luis A. Morales</v>
      </c>
      <c r="Z1852" s="98">
        <f t="shared" si="309"/>
        <v>45790</v>
      </c>
      <c r="AA1852" s="98" t="str">
        <f t="shared" si="310"/>
        <v>Tuesday</v>
      </c>
      <c r="AB1852" s="99" t="str">
        <f t="shared" si="311"/>
        <v>05/13/2025 8:09 PM</v>
      </c>
      <c r="AC1852" s="100">
        <f t="shared" si="312"/>
        <v>45791.579270833332</v>
      </c>
      <c r="AD1852" s="100" t="str">
        <f t="shared" si="313"/>
        <v>Approved On Time</v>
      </c>
      <c r="AE1852" s="101">
        <f t="shared" si="314"/>
        <v>2</v>
      </c>
      <c r="AF1852" s="124" t="str">
        <f t="shared" si="315"/>
        <v/>
      </c>
      <c r="AG1852" s="101" t="str">
        <f t="shared" si="316"/>
        <v>496 6012L - REM STR Process Load out Conc</v>
      </c>
      <c r="AH1852" s="101" t="str">
        <f t="shared" si="317"/>
        <v>440061 - Uriel Garcia-Andrade</v>
      </c>
      <c r="AI1852" s="102" t="str">
        <f t="shared" si="318"/>
        <v>Uriel Garcia's Crew</v>
      </c>
    </row>
    <row r="1853" spans="1:35" ht="15.75" x14ac:dyDescent="0.25">
      <c r="A1853" s="153">
        <v>603603</v>
      </c>
      <c r="B1853" s="153" t="s">
        <v>741</v>
      </c>
      <c r="C1853" s="153" t="s">
        <v>726</v>
      </c>
      <c r="D1853" s="153" t="s">
        <v>570</v>
      </c>
      <c r="E1853" s="153" t="s">
        <v>723</v>
      </c>
      <c r="F1853" s="153" t="s">
        <v>1012</v>
      </c>
      <c r="G1853" s="153" t="s">
        <v>1013</v>
      </c>
      <c r="H1853" s="153" t="s">
        <v>558</v>
      </c>
      <c r="I1853" s="153">
        <v>4</v>
      </c>
      <c r="J1853" s="154">
        <v>45790</v>
      </c>
      <c r="K1853" s="153" t="s">
        <v>91</v>
      </c>
      <c r="L1853" s="153"/>
      <c r="M1853" s="153" t="s">
        <v>725</v>
      </c>
      <c r="N1853" s="153" t="s">
        <v>49</v>
      </c>
      <c r="O1853" s="153" t="s">
        <v>726</v>
      </c>
      <c r="P1853" s="153" t="s">
        <v>1925</v>
      </c>
      <c r="Q1853" s="153"/>
      <c r="R1853" s="153" t="s">
        <v>50</v>
      </c>
      <c r="S1853" s="153" t="s">
        <v>1717</v>
      </c>
      <c r="T1853" s="153" t="s">
        <v>2404</v>
      </c>
      <c r="U1853" s="144"/>
      <c r="V1853" s="144"/>
      <c r="W1853" s="144"/>
      <c r="X1853" s="97" t="str">
        <f t="shared" si="308"/>
        <v>2024-030 - Matagorda SH 35 Bridge Replace</v>
      </c>
      <c r="Y1853" s="97" t="str">
        <f>IFERROR(VLOOKUP($D1853,PM!$A:$H,2,FALSE),"")</f>
        <v>Luis A. Morales</v>
      </c>
      <c r="Z1853" s="98">
        <f t="shared" si="309"/>
        <v>45790</v>
      </c>
      <c r="AA1853" s="98" t="str">
        <f t="shared" si="310"/>
        <v>Tuesday</v>
      </c>
      <c r="AB1853" s="99" t="str">
        <f t="shared" si="311"/>
        <v>05/13/2025 8:09 PM</v>
      </c>
      <c r="AC1853" s="100">
        <f t="shared" si="312"/>
        <v>45791.579270833332</v>
      </c>
      <c r="AD1853" s="100" t="str">
        <f t="shared" si="313"/>
        <v>Approved On Time</v>
      </c>
      <c r="AE1853" s="101">
        <f t="shared" si="314"/>
        <v>4</v>
      </c>
      <c r="AF1853" s="124" t="str">
        <f t="shared" si="315"/>
        <v/>
      </c>
      <c r="AG1853" s="101" t="str">
        <f t="shared" si="316"/>
        <v>496 6012G - REM STR Break Columns and Caps</v>
      </c>
      <c r="AH1853" s="101" t="str">
        <f t="shared" si="317"/>
        <v>440061 - Uriel Garcia-Andrade</v>
      </c>
      <c r="AI1853" s="102" t="str">
        <f t="shared" si="318"/>
        <v>Uriel Garcia's Crew</v>
      </c>
    </row>
    <row r="1854" spans="1:35" ht="15.75" x14ac:dyDescent="0.25">
      <c r="A1854" s="153">
        <v>604210</v>
      </c>
      <c r="B1854" s="153" t="s">
        <v>741</v>
      </c>
      <c r="C1854" s="153" t="s">
        <v>726</v>
      </c>
      <c r="D1854" s="153" t="s">
        <v>570</v>
      </c>
      <c r="E1854" s="153" t="s">
        <v>723</v>
      </c>
      <c r="F1854" s="153" t="s">
        <v>1092</v>
      </c>
      <c r="G1854" s="153" t="s">
        <v>1093</v>
      </c>
      <c r="H1854" s="153" t="s">
        <v>558</v>
      </c>
      <c r="I1854" s="153">
        <v>7</v>
      </c>
      <c r="J1854" s="154">
        <v>45791</v>
      </c>
      <c r="K1854" s="153" t="s">
        <v>91</v>
      </c>
      <c r="L1854" s="153"/>
      <c r="M1854" s="153" t="s">
        <v>725</v>
      </c>
      <c r="N1854" s="153" t="s">
        <v>49</v>
      </c>
      <c r="O1854" s="153" t="s">
        <v>726</v>
      </c>
      <c r="P1854" s="153" t="s">
        <v>2541</v>
      </c>
      <c r="Q1854" s="153"/>
      <c r="R1854" s="153" t="s">
        <v>50</v>
      </c>
      <c r="S1854" s="153" t="s">
        <v>1717</v>
      </c>
      <c r="T1854" s="153" t="s">
        <v>3178</v>
      </c>
      <c r="U1854" s="144"/>
      <c r="V1854" s="144"/>
      <c r="W1854" s="144"/>
      <c r="X1854" s="97" t="str">
        <f t="shared" si="308"/>
        <v>2024-030 - Matagorda SH 35 Bridge Replace</v>
      </c>
      <c r="Y1854" s="97" t="str">
        <f>IFERROR(VLOOKUP($D1854,PM!$A:$H,2,FALSE),"")</f>
        <v>Luis A. Morales</v>
      </c>
      <c r="Z1854" s="98">
        <f t="shared" si="309"/>
        <v>45791</v>
      </c>
      <c r="AA1854" s="98" t="str">
        <f t="shared" si="310"/>
        <v>Wednesday</v>
      </c>
      <c r="AB1854" s="99" t="str">
        <f t="shared" si="311"/>
        <v>05/15/2025 7:00 AM</v>
      </c>
      <c r="AC1854" s="100">
        <f t="shared" si="312"/>
        <v>45792.584386574075</v>
      </c>
      <c r="AD1854" s="100" t="str">
        <f t="shared" si="313"/>
        <v>Approved On Time</v>
      </c>
      <c r="AE1854" s="101">
        <f t="shared" si="314"/>
        <v>7</v>
      </c>
      <c r="AF1854" s="124" t="str">
        <f t="shared" si="315"/>
        <v/>
      </c>
      <c r="AG1854" s="101" t="str">
        <f t="shared" si="316"/>
        <v>496 6012L - REM STR Process Load out Conc</v>
      </c>
      <c r="AH1854" s="101" t="str">
        <f t="shared" si="317"/>
        <v>440061 - Uriel Garcia-Andrade</v>
      </c>
      <c r="AI1854" s="102" t="str">
        <f t="shared" si="318"/>
        <v>Uriel Garcia's Crew</v>
      </c>
    </row>
    <row r="1855" spans="1:35" ht="15.75" x14ac:dyDescent="0.25">
      <c r="A1855" s="153">
        <v>604207</v>
      </c>
      <c r="B1855" s="153" t="s">
        <v>741</v>
      </c>
      <c r="C1855" s="153" t="s">
        <v>726</v>
      </c>
      <c r="D1855" s="153" t="s">
        <v>570</v>
      </c>
      <c r="E1855" s="153" t="s">
        <v>723</v>
      </c>
      <c r="F1855" s="153" t="s">
        <v>1012</v>
      </c>
      <c r="G1855" s="153" t="s">
        <v>1013</v>
      </c>
      <c r="H1855" s="153" t="s">
        <v>558</v>
      </c>
      <c r="I1855" s="153">
        <v>1</v>
      </c>
      <c r="J1855" s="154">
        <v>45791</v>
      </c>
      <c r="K1855" s="153" t="s">
        <v>91</v>
      </c>
      <c r="L1855" s="153"/>
      <c r="M1855" s="153" t="s">
        <v>725</v>
      </c>
      <c r="N1855" s="153" t="s">
        <v>49</v>
      </c>
      <c r="O1855" s="153" t="s">
        <v>726</v>
      </c>
      <c r="P1855" s="153" t="s">
        <v>2541</v>
      </c>
      <c r="Q1855" s="153"/>
      <c r="R1855" s="153" t="s">
        <v>50</v>
      </c>
      <c r="S1855" s="153" t="s">
        <v>1717</v>
      </c>
      <c r="T1855" s="153" t="s">
        <v>3179</v>
      </c>
      <c r="U1855" s="144"/>
      <c r="V1855" s="144"/>
      <c r="W1855" s="144"/>
      <c r="X1855" s="97" t="str">
        <f t="shared" si="308"/>
        <v>2024-030 - Matagorda SH 35 Bridge Replace</v>
      </c>
      <c r="Y1855" s="97" t="str">
        <f>IFERROR(VLOOKUP($D1855,PM!$A:$H,2,FALSE),"")</f>
        <v>Luis A. Morales</v>
      </c>
      <c r="Z1855" s="98">
        <f t="shared" si="309"/>
        <v>45791</v>
      </c>
      <c r="AA1855" s="98" t="str">
        <f t="shared" si="310"/>
        <v>Wednesday</v>
      </c>
      <c r="AB1855" s="99" t="str">
        <f t="shared" si="311"/>
        <v>05/15/2025 7:00 AM</v>
      </c>
      <c r="AC1855" s="100">
        <f t="shared" si="312"/>
        <v>45792.584386574075</v>
      </c>
      <c r="AD1855" s="100" t="str">
        <f t="shared" si="313"/>
        <v>Approved On Time</v>
      </c>
      <c r="AE1855" s="101">
        <f t="shared" si="314"/>
        <v>1</v>
      </c>
      <c r="AF1855" s="124" t="str">
        <f t="shared" si="315"/>
        <v/>
      </c>
      <c r="AG1855" s="101" t="str">
        <f t="shared" si="316"/>
        <v>496 6012G - REM STR Break Columns and Caps</v>
      </c>
      <c r="AH1855" s="101" t="str">
        <f t="shared" si="317"/>
        <v>440061 - Uriel Garcia-Andrade</v>
      </c>
      <c r="AI1855" s="102" t="str">
        <f t="shared" si="318"/>
        <v>Uriel Garcia's Crew</v>
      </c>
    </row>
    <row r="1856" spans="1:35" ht="15.75" x14ac:dyDescent="0.25">
      <c r="A1856" s="153">
        <v>604565</v>
      </c>
      <c r="B1856" s="153" t="s">
        <v>741</v>
      </c>
      <c r="C1856" s="153" t="s">
        <v>726</v>
      </c>
      <c r="D1856" s="153" t="s">
        <v>570</v>
      </c>
      <c r="E1856" s="153" t="s">
        <v>723</v>
      </c>
      <c r="F1856" s="153" t="s">
        <v>2548</v>
      </c>
      <c r="G1856" s="153" t="s">
        <v>2549</v>
      </c>
      <c r="H1856" s="153" t="s">
        <v>558</v>
      </c>
      <c r="I1856" s="153">
        <v>2</v>
      </c>
      <c r="J1856" s="154">
        <v>45792</v>
      </c>
      <c r="K1856" s="153" t="s">
        <v>91</v>
      </c>
      <c r="L1856" s="153"/>
      <c r="M1856" s="153" t="s">
        <v>725</v>
      </c>
      <c r="N1856" s="153" t="s">
        <v>49</v>
      </c>
      <c r="O1856" s="153" t="s">
        <v>726</v>
      </c>
      <c r="P1856" s="153" t="s">
        <v>3021</v>
      </c>
      <c r="Q1856" s="153"/>
      <c r="R1856" s="153" t="s">
        <v>50</v>
      </c>
      <c r="S1856" s="153" t="s">
        <v>1717</v>
      </c>
      <c r="T1856" s="153" t="s">
        <v>3449</v>
      </c>
      <c r="U1856" s="144"/>
      <c r="V1856" s="144"/>
      <c r="W1856" s="144"/>
      <c r="X1856" s="97" t="str">
        <f t="shared" si="308"/>
        <v>2024-030 - Matagorda SH 35 Bridge Replace</v>
      </c>
      <c r="Y1856" s="97" t="str">
        <f>IFERROR(VLOOKUP($D1856,PM!$A:$H,2,FALSE),"")</f>
        <v>Luis A. Morales</v>
      </c>
      <c r="Z1856" s="98">
        <f t="shared" si="309"/>
        <v>45792</v>
      </c>
      <c r="AA1856" s="98" t="str">
        <f t="shared" si="310"/>
        <v>Thursday</v>
      </c>
      <c r="AB1856" s="99" t="str">
        <f t="shared" si="311"/>
        <v>05/15/2025 10:58 PM</v>
      </c>
      <c r="AC1856" s="100">
        <f t="shared" si="312"/>
        <v>45793.566712962966</v>
      </c>
      <c r="AD1856" s="100" t="str">
        <f t="shared" si="313"/>
        <v>Approved On Time</v>
      </c>
      <c r="AE1856" s="101">
        <f t="shared" si="314"/>
        <v>2</v>
      </c>
      <c r="AF1856" s="124" t="str">
        <f t="shared" si="315"/>
        <v/>
      </c>
      <c r="AG1856" s="101" t="str">
        <f t="shared" si="316"/>
        <v>8999 6001J - Unload all Materials</v>
      </c>
      <c r="AH1856" s="101" t="str">
        <f t="shared" si="317"/>
        <v>440061 - Uriel Garcia-Andrade</v>
      </c>
      <c r="AI1856" s="102" t="str">
        <f t="shared" si="318"/>
        <v>Uriel Garcia's Crew</v>
      </c>
    </row>
    <row r="1857" spans="1:35" ht="15.75" x14ac:dyDescent="0.25">
      <c r="A1857" s="153">
        <v>604571</v>
      </c>
      <c r="B1857" s="153" t="s">
        <v>741</v>
      </c>
      <c r="C1857" s="153" t="s">
        <v>726</v>
      </c>
      <c r="D1857" s="153" t="s">
        <v>570</v>
      </c>
      <c r="E1857" s="153" t="s">
        <v>723</v>
      </c>
      <c r="F1857" s="153" t="s">
        <v>1092</v>
      </c>
      <c r="G1857" s="153" t="s">
        <v>1093</v>
      </c>
      <c r="H1857" s="153" t="s">
        <v>558</v>
      </c>
      <c r="I1857" s="153">
        <v>4</v>
      </c>
      <c r="J1857" s="154">
        <v>45792</v>
      </c>
      <c r="K1857" s="153" t="s">
        <v>91</v>
      </c>
      <c r="L1857" s="153"/>
      <c r="M1857" s="153" t="s">
        <v>725</v>
      </c>
      <c r="N1857" s="153" t="s">
        <v>49</v>
      </c>
      <c r="O1857" s="153" t="s">
        <v>726</v>
      </c>
      <c r="P1857" s="153" t="s">
        <v>3022</v>
      </c>
      <c r="Q1857" s="153"/>
      <c r="R1857" s="153" t="s">
        <v>50</v>
      </c>
      <c r="S1857" s="153" t="s">
        <v>1717</v>
      </c>
      <c r="T1857" s="153" t="s">
        <v>3450</v>
      </c>
      <c r="U1857" s="144"/>
      <c r="V1857" s="144"/>
      <c r="W1857" s="144"/>
      <c r="X1857" s="97" t="str">
        <f t="shared" si="308"/>
        <v>2024-030 - Matagorda SH 35 Bridge Replace</v>
      </c>
      <c r="Y1857" s="97" t="str">
        <f>IFERROR(VLOOKUP($D1857,PM!$A:$H,2,FALSE),"")</f>
        <v>Luis A. Morales</v>
      </c>
      <c r="Z1857" s="98">
        <f t="shared" si="309"/>
        <v>45792</v>
      </c>
      <c r="AA1857" s="98" t="str">
        <f t="shared" si="310"/>
        <v>Thursday</v>
      </c>
      <c r="AB1857" s="99" t="str">
        <f t="shared" si="311"/>
        <v>05/15/2025 10:59 PM</v>
      </c>
      <c r="AC1857" s="100">
        <f t="shared" si="312"/>
        <v>45793.566712962966</v>
      </c>
      <c r="AD1857" s="100" t="str">
        <f t="shared" si="313"/>
        <v>Approved On Time</v>
      </c>
      <c r="AE1857" s="101">
        <f t="shared" si="314"/>
        <v>4</v>
      </c>
      <c r="AF1857" s="124" t="str">
        <f t="shared" si="315"/>
        <v/>
      </c>
      <c r="AG1857" s="101" t="str">
        <f t="shared" si="316"/>
        <v>496 6012L - REM STR Process Load out Conc</v>
      </c>
      <c r="AH1857" s="101" t="str">
        <f t="shared" si="317"/>
        <v>440061 - Uriel Garcia-Andrade</v>
      </c>
      <c r="AI1857" s="102" t="str">
        <f t="shared" si="318"/>
        <v>Uriel Garcia's Crew</v>
      </c>
    </row>
    <row r="1858" spans="1:35" ht="15.75" x14ac:dyDescent="0.25">
      <c r="A1858" s="153">
        <v>604212</v>
      </c>
      <c r="B1858" s="153" t="s">
        <v>744</v>
      </c>
      <c r="C1858" s="153" t="s">
        <v>745</v>
      </c>
      <c r="D1858" s="153" t="s">
        <v>570</v>
      </c>
      <c r="E1858" s="153" t="s">
        <v>723</v>
      </c>
      <c r="F1858" s="153" t="s">
        <v>1092</v>
      </c>
      <c r="G1858" s="153" t="s">
        <v>1093</v>
      </c>
      <c r="H1858" s="153" t="s">
        <v>558</v>
      </c>
      <c r="I1858" s="153">
        <v>10.5</v>
      </c>
      <c r="J1858" s="154">
        <v>45791</v>
      </c>
      <c r="K1858" s="153" t="s">
        <v>91</v>
      </c>
      <c r="L1858" s="153"/>
      <c r="M1858" s="153" t="s">
        <v>725</v>
      </c>
      <c r="N1858" s="153" t="s">
        <v>49</v>
      </c>
      <c r="O1858" s="153" t="s">
        <v>726</v>
      </c>
      <c r="P1858" s="153" t="s">
        <v>2542</v>
      </c>
      <c r="Q1858" s="153"/>
      <c r="R1858" s="153" t="s">
        <v>50</v>
      </c>
      <c r="S1858" s="153" t="s">
        <v>1717</v>
      </c>
      <c r="T1858" s="153" t="s">
        <v>3175</v>
      </c>
      <c r="U1858" s="144"/>
      <c r="V1858" s="144"/>
      <c r="W1858" s="144"/>
      <c r="X1858" s="97" t="str">
        <f t="shared" si="308"/>
        <v>2024-030 - Matagorda SH 35 Bridge Replace</v>
      </c>
      <c r="Y1858" s="97" t="str">
        <f>IFERROR(VLOOKUP($D1858,PM!$A:$H,2,FALSE),"")</f>
        <v>Luis A. Morales</v>
      </c>
      <c r="Z1858" s="98">
        <f t="shared" si="309"/>
        <v>45791</v>
      </c>
      <c r="AA1858" s="98" t="str">
        <f t="shared" si="310"/>
        <v>Wednesday</v>
      </c>
      <c r="AB1858" s="99" t="str">
        <f t="shared" si="311"/>
        <v>05/15/2025 7:01 AM</v>
      </c>
      <c r="AC1858" s="100">
        <f t="shared" si="312"/>
        <v>45792.584027777775</v>
      </c>
      <c r="AD1858" s="100" t="str">
        <f t="shared" si="313"/>
        <v>Approved On Time</v>
      </c>
      <c r="AE1858" s="101">
        <f t="shared" si="314"/>
        <v>10.5</v>
      </c>
      <c r="AF1858" s="124" t="str">
        <f t="shared" si="315"/>
        <v/>
      </c>
      <c r="AG1858" s="101" t="str">
        <f t="shared" si="316"/>
        <v>496 6012L - REM STR Process Load out Conc</v>
      </c>
      <c r="AH1858" s="101" t="str">
        <f t="shared" si="317"/>
        <v>440257 - Luis A. Rivera-Moreno</v>
      </c>
      <c r="AI1858" s="102" t="str">
        <f t="shared" si="318"/>
        <v>Uriel Garcia's Crew</v>
      </c>
    </row>
    <row r="1859" spans="1:35" ht="15.75" x14ac:dyDescent="0.25">
      <c r="A1859" s="153">
        <v>603604</v>
      </c>
      <c r="B1859" s="153" t="s">
        <v>744</v>
      </c>
      <c r="C1859" s="153" t="s">
        <v>745</v>
      </c>
      <c r="D1859" s="153" t="s">
        <v>570</v>
      </c>
      <c r="E1859" s="153" t="s">
        <v>723</v>
      </c>
      <c r="F1859" s="153" t="s">
        <v>1092</v>
      </c>
      <c r="G1859" s="153" t="s">
        <v>1093</v>
      </c>
      <c r="H1859" s="153" t="s">
        <v>558</v>
      </c>
      <c r="I1859" s="153">
        <v>5</v>
      </c>
      <c r="J1859" s="154">
        <v>45790</v>
      </c>
      <c r="K1859" s="153" t="s">
        <v>91</v>
      </c>
      <c r="L1859" s="153"/>
      <c r="M1859" s="153" t="s">
        <v>725</v>
      </c>
      <c r="N1859" s="153" t="s">
        <v>49</v>
      </c>
      <c r="O1859" s="153" t="s">
        <v>726</v>
      </c>
      <c r="P1859" s="153" t="s">
        <v>1925</v>
      </c>
      <c r="Q1859" s="153"/>
      <c r="R1859" s="153" t="s">
        <v>50</v>
      </c>
      <c r="S1859" s="153" t="s">
        <v>1717</v>
      </c>
      <c r="T1859" s="153" t="s">
        <v>2407</v>
      </c>
      <c r="U1859" s="144"/>
      <c r="V1859" s="144"/>
      <c r="W1859" s="144"/>
      <c r="X1859" s="97" t="str">
        <f t="shared" si="308"/>
        <v>2024-030 - Matagorda SH 35 Bridge Replace</v>
      </c>
      <c r="Y1859" s="97" t="str">
        <f>IFERROR(VLOOKUP($D1859,PM!$A:$H,2,FALSE),"")</f>
        <v>Luis A. Morales</v>
      </c>
      <c r="Z1859" s="98">
        <f t="shared" si="309"/>
        <v>45790</v>
      </c>
      <c r="AA1859" s="98" t="str">
        <f t="shared" si="310"/>
        <v>Tuesday</v>
      </c>
      <c r="AB1859" s="99" t="str">
        <f t="shared" si="311"/>
        <v>05/13/2025 8:09 PM</v>
      </c>
      <c r="AC1859" s="100">
        <f t="shared" si="312"/>
        <v>45791.578738425924</v>
      </c>
      <c r="AD1859" s="100" t="str">
        <f t="shared" si="313"/>
        <v>Approved On Time</v>
      </c>
      <c r="AE1859" s="101">
        <f t="shared" si="314"/>
        <v>5</v>
      </c>
      <c r="AF1859" s="124" t="str">
        <f t="shared" si="315"/>
        <v/>
      </c>
      <c r="AG1859" s="101" t="str">
        <f t="shared" si="316"/>
        <v>496 6012L - REM STR Process Load out Conc</v>
      </c>
      <c r="AH1859" s="101" t="str">
        <f t="shared" si="317"/>
        <v>440257 - Luis A. Rivera-Moreno</v>
      </c>
      <c r="AI1859" s="102" t="str">
        <f t="shared" si="318"/>
        <v>Uriel Garcia's Crew</v>
      </c>
    </row>
    <row r="1860" spans="1:35" ht="15.75" x14ac:dyDescent="0.25">
      <c r="A1860" s="153">
        <v>603605</v>
      </c>
      <c r="B1860" s="153" t="s">
        <v>744</v>
      </c>
      <c r="C1860" s="153" t="s">
        <v>745</v>
      </c>
      <c r="D1860" s="153" t="s">
        <v>570</v>
      </c>
      <c r="E1860" s="153" t="s">
        <v>723</v>
      </c>
      <c r="F1860" s="153" t="s">
        <v>1012</v>
      </c>
      <c r="G1860" s="153" t="s">
        <v>1013</v>
      </c>
      <c r="H1860" s="153" t="s">
        <v>558</v>
      </c>
      <c r="I1860" s="153">
        <v>5</v>
      </c>
      <c r="J1860" s="154">
        <v>45790</v>
      </c>
      <c r="K1860" s="153" t="s">
        <v>91</v>
      </c>
      <c r="L1860" s="153"/>
      <c r="M1860" s="153" t="s">
        <v>725</v>
      </c>
      <c r="N1860" s="153" t="s">
        <v>49</v>
      </c>
      <c r="O1860" s="153" t="s">
        <v>726</v>
      </c>
      <c r="P1860" s="153" t="s">
        <v>1925</v>
      </c>
      <c r="Q1860" s="153"/>
      <c r="R1860" s="153" t="s">
        <v>50</v>
      </c>
      <c r="S1860" s="153" t="s">
        <v>1717</v>
      </c>
      <c r="T1860" s="153" t="s">
        <v>2408</v>
      </c>
      <c r="U1860" s="144"/>
      <c r="V1860" s="144"/>
      <c r="W1860" s="144"/>
      <c r="X1860" s="97" t="str">
        <f t="shared" si="308"/>
        <v>2024-030 - Matagorda SH 35 Bridge Replace</v>
      </c>
      <c r="Y1860" s="97" t="str">
        <f>IFERROR(VLOOKUP($D1860,PM!$A:$H,2,FALSE),"")</f>
        <v>Luis A. Morales</v>
      </c>
      <c r="Z1860" s="98">
        <f t="shared" si="309"/>
        <v>45790</v>
      </c>
      <c r="AA1860" s="98" t="str">
        <f t="shared" si="310"/>
        <v>Tuesday</v>
      </c>
      <c r="AB1860" s="99" t="str">
        <f t="shared" si="311"/>
        <v>05/13/2025 8:09 PM</v>
      </c>
      <c r="AC1860" s="100">
        <f t="shared" si="312"/>
        <v>45791.578738425924</v>
      </c>
      <c r="AD1860" s="100" t="str">
        <f t="shared" si="313"/>
        <v>Approved On Time</v>
      </c>
      <c r="AE1860" s="101">
        <f t="shared" si="314"/>
        <v>5</v>
      </c>
      <c r="AF1860" s="124" t="str">
        <f t="shared" si="315"/>
        <v/>
      </c>
      <c r="AG1860" s="101" t="str">
        <f t="shared" si="316"/>
        <v>496 6012G - REM STR Break Columns and Caps</v>
      </c>
      <c r="AH1860" s="101" t="str">
        <f t="shared" si="317"/>
        <v>440257 - Luis A. Rivera-Moreno</v>
      </c>
      <c r="AI1860" s="102" t="str">
        <f t="shared" si="318"/>
        <v>Uriel Garcia's Crew</v>
      </c>
    </row>
    <row r="1861" spans="1:35" ht="15.75" x14ac:dyDescent="0.25">
      <c r="A1861" s="153">
        <v>603237</v>
      </c>
      <c r="B1861" s="153" t="s">
        <v>744</v>
      </c>
      <c r="C1861" s="153" t="s">
        <v>745</v>
      </c>
      <c r="D1861" s="153" t="s">
        <v>570</v>
      </c>
      <c r="E1861" s="153" t="s">
        <v>723</v>
      </c>
      <c r="F1861" s="153" t="s">
        <v>1092</v>
      </c>
      <c r="G1861" s="153" t="s">
        <v>1093</v>
      </c>
      <c r="H1861" s="153" t="s">
        <v>558</v>
      </c>
      <c r="I1861" s="153">
        <v>10.5</v>
      </c>
      <c r="J1861" s="154">
        <v>45789</v>
      </c>
      <c r="K1861" s="153" t="s">
        <v>91</v>
      </c>
      <c r="L1861" s="153"/>
      <c r="M1861" s="153" t="s">
        <v>725</v>
      </c>
      <c r="N1861" s="153" t="s">
        <v>49</v>
      </c>
      <c r="O1861" s="153" t="s">
        <v>726</v>
      </c>
      <c r="P1861" s="153" t="s">
        <v>1240</v>
      </c>
      <c r="Q1861" s="153"/>
      <c r="R1861" s="153" t="s">
        <v>50</v>
      </c>
      <c r="S1861" s="153" t="s">
        <v>1717</v>
      </c>
      <c r="T1861" s="153" t="s">
        <v>1744</v>
      </c>
      <c r="U1861" s="144"/>
      <c r="V1861" s="144"/>
      <c r="W1861" s="144"/>
      <c r="X1861" s="97" t="str">
        <f t="shared" si="308"/>
        <v>2024-030 - Matagorda SH 35 Bridge Replace</v>
      </c>
      <c r="Y1861" s="97" t="str">
        <f>IFERROR(VLOOKUP($D1861,PM!$A:$H,2,FALSE),"")</f>
        <v>Luis A. Morales</v>
      </c>
      <c r="Z1861" s="98">
        <f t="shared" si="309"/>
        <v>45789</v>
      </c>
      <c r="AA1861" s="98" t="str">
        <f t="shared" si="310"/>
        <v>Monday</v>
      </c>
      <c r="AB1861" s="99" t="str">
        <f t="shared" si="311"/>
        <v>05/13/2025 4:03 AM</v>
      </c>
      <c r="AC1861" s="100">
        <f t="shared" si="312"/>
        <v>45790.580196759256</v>
      </c>
      <c r="AD1861" s="100" t="str">
        <f t="shared" si="313"/>
        <v>Approved On Time</v>
      </c>
      <c r="AE1861" s="101">
        <f t="shared" si="314"/>
        <v>10.5</v>
      </c>
      <c r="AF1861" s="124" t="str">
        <f t="shared" si="315"/>
        <v/>
      </c>
      <c r="AG1861" s="101" t="str">
        <f t="shared" si="316"/>
        <v>496 6012L - REM STR Process Load out Conc</v>
      </c>
      <c r="AH1861" s="101" t="str">
        <f t="shared" si="317"/>
        <v>440257 - Luis A. Rivera-Moreno</v>
      </c>
      <c r="AI1861" s="102" t="str">
        <f t="shared" si="318"/>
        <v>Uriel Garcia's Crew</v>
      </c>
    </row>
    <row r="1862" spans="1:35" ht="15.75" x14ac:dyDescent="0.25">
      <c r="A1862" s="153">
        <v>603611</v>
      </c>
      <c r="B1862" s="153" t="s">
        <v>756</v>
      </c>
      <c r="C1862" s="153" t="s">
        <v>757</v>
      </c>
      <c r="D1862" s="153" t="s">
        <v>570</v>
      </c>
      <c r="E1862" s="153" t="s">
        <v>723</v>
      </c>
      <c r="F1862" s="153" t="s">
        <v>1012</v>
      </c>
      <c r="G1862" s="153" t="s">
        <v>1013</v>
      </c>
      <c r="H1862" s="153" t="s">
        <v>558</v>
      </c>
      <c r="I1862" s="153">
        <v>4</v>
      </c>
      <c r="J1862" s="154">
        <v>45790</v>
      </c>
      <c r="K1862" s="153" t="s">
        <v>91</v>
      </c>
      <c r="L1862" s="153"/>
      <c r="M1862" s="153" t="s">
        <v>725</v>
      </c>
      <c r="N1862" s="153" t="s">
        <v>49</v>
      </c>
      <c r="O1862" s="153" t="s">
        <v>726</v>
      </c>
      <c r="P1862" s="153" t="s">
        <v>1927</v>
      </c>
      <c r="Q1862" s="153"/>
      <c r="R1862" s="153" t="s">
        <v>50</v>
      </c>
      <c r="S1862" s="153" t="s">
        <v>1717</v>
      </c>
      <c r="T1862" s="153" t="s">
        <v>2409</v>
      </c>
      <c r="U1862" s="144"/>
      <c r="V1862" s="144"/>
      <c r="W1862" s="144"/>
      <c r="X1862" s="97" t="str">
        <f t="shared" si="308"/>
        <v>2024-030 - Matagorda SH 35 Bridge Replace</v>
      </c>
      <c r="Y1862" s="97" t="str">
        <f>IFERROR(VLOOKUP($D1862,PM!$A:$H,2,FALSE),"")</f>
        <v>Luis A. Morales</v>
      </c>
      <c r="Z1862" s="98">
        <f t="shared" si="309"/>
        <v>45790</v>
      </c>
      <c r="AA1862" s="98" t="str">
        <f t="shared" si="310"/>
        <v>Tuesday</v>
      </c>
      <c r="AB1862" s="99" t="str">
        <f t="shared" si="311"/>
        <v>05/13/2025 8:10 PM</v>
      </c>
      <c r="AC1862" s="100">
        <f t="shared" si="312"/>
        <v>45791.578900462962</v>
      </c>
      <c r="AD1862" s="100" t="str">
        <f t="shared" si="313"/>
        <v>Approved On Time</v>
      </c>
      <c r="AE1862" s="101">
        <f t="shared" si="314"/>
        <v>4</v>
      </c>
      <c r="AF1862" s="124" t="str">
        <f t="shared" si="315"/>
        <v/>
      </c>
      <c r="AG1862" s="101" t="str">
        <f t="shared" si="316"/>
        <v>496 6012G - REM STR Break Columns and Caps</v>
      </c>
      <c r="AH1862" s="101" t="str">
        <f t="shared" si="317"/>
        <v>440122 - Miguel A. Fonseca-Resto</v>
      </c>
      <c r="AI1862" s="102" t="str">
        <f t="shared" si="318"/>
        <v>Uriel Garcia's Crew</v>
      </c>
    </row>
    <row r="1863" spans="1:35" ht="15.75" x14ac:dyDescent="0.25">
      <c r="A1863" s="153">
        <v>603612</v>
      </c>
      <c r="B1863" s="153" t="s">
        <v>756</v>
      </c>
      <c r="C1863" s="153" t="s">
        <v>757</v>
      </c>
      <c r="D1863" s="153" t="s">
        <v>570</v>
      </c>
      <c r="E1863" s="153" t="s">
        <v>723</v>
      </c>
      <c r="F1863" s="153" t="s">
        <v>1092</v>
      </c>
      <c r="G1863" s="153" t="s">
        <v>1093</v>
      </c>
      <c r="H1863" s="153" t="s">
        <v>558</v>
      </c>
      <c r="I1863" s="153">
        <v>6</v>
      </c>
      <c r="J1863" s="154">
        <v>45790</v>
      </c>
      <c r="K1863" s="153" t="s">
        <v>91</v>
      </c>
      <c r="L1863" s="153"/>
      <c r="M1863" s="153" t="s">
        <v>725</v>
      </c>
      <c r="N1863" s="153" t="s">
        <v>49</v>
      </c>
      <c r="O1863" s="153" t="s">
        <v>726</v>
      </c>
      <c r="P1863" s="153" t="s">
        <v>1927</v>
      </c>
      <c r="Q1863" s="153"/>
      <c r="R1863" s="153" t="s">
        <v>50</v>
      </c>
      <c r="S1863" s="153" t="s">
        <v>1717</v>
      </c>
      <c r="T1863" s="153" t="s">
        <v>2410</v>
      </c>
      <c r="U1863" s="144"/>
      <c r="V1863" s="144"/>
      <c r="W1863" s="144"/>
      <c r="X1863" s="97" t="str">
        <f t="shared" ref="X1863:X1926" si="319">$D1863&amp;" - "&amp;$E1863</f>
        <v>2024-030 - Matagorda SH 35 Bridge Replace</v>
      </c>
      <c r="Y1863" s="97" t="str">
        <f>IFERROR(VLOOKUP($D1863,PM!$A:$H,2,FALSE),"")</f>
        <v>Luis A. Morales</v>
      </c>
      <c r="Z1863" s="98">
        <f t="shared" ref="Z1863:Z1926" si="320">$J1863</f>
        <v>45790</v>
      </c>
      <c r="AA1863" s="98" t="str">
        <f t="shared" ref="AA1863:AA1926" si="321">TEXT($J1863,"dddd")</f>
        <v>Tuesday</v>
      </c>
      <c r="AB1863" s="99" t="str">
        <f t="shared" ref="AB1863:AB1926" si="322">TEXT(DATE(MID($P1863,7,4), LEFT($P1863,2), MID($P1863,4,2)) + TIME(LEFT(MID($P1863,13,5),2), RIGHT(MID($P1863,13,5),2), 0), "MM/DD/YYYY h:mm AM/PM")</f>
        <v>05/13/2025 8:10 PM</v>
      </c>
      <c r="AC1863" s="100">
        <f t="shared" ref="AC1863:AC1926" si="323">IFERROR(DATE(LEFT($T1863,4), MID($T1863,6,2), MID($T1863,9,2)) + TIME(MID($T1863,12,2), MID($T1863,15,2), MID($T1863,18,2)),"")</f>
        <v>45791.578900462962</v>
      </c>
      <c r="AD1863" s="100" t="str">
        <f t="shared" ref="AD1863:AD1926" si="324">IF(OR($AB1863="1/1/01 12:00 AM", $AB1863=""), "Not Approved", IF(VALUE($AB1863) &lt;= (VALUE($AC1863) + 1 + TIME(9, 0, 0)), "Approved On Time", "Not Approved On Time"))</f>
        <v>Approved On Time</v>
      </c>
      <c r="AE1863" s="101">
        <f t="shared" ref="AE1863:AE1926" si="325">$I1863</f>
        <v>6</v>
      </c>
      <c r="AF1863" s="124" t="str">
        <f t="shared" ref="AF1863:AF1926" si="326">IF(SUMIF($X$6:$X$2297, "*", $AI$6:$AI$2297) &gt; 0, SUMIFS($AI$6:$AI$2297, $X$6:$X$2297, "Approved On Time") / SUMIF($X$6:$X$2297, "*", $AI$6:$AI$2297), "")</f>
        <v/>
      </c>
      <c r="AG1863" s="101" t="str">
        <f t="shared" ref="AG1863:AG1926" si="327">$F1863&amp;" - "&amp;G1863</f>
        <v>496 6012L - REM STR Process Load out Conc</v>
      </c>
      <c r="AH1863" s="101" t="str">
        <f t="shared" ref="AH1863:AH1926" si="328">$B1863&amp;" - "&amp;$C1863</f>
        <v>440122 - Miguel A. Fonseca-Resto</v>
      </c>
      <c r="AI1863" s="102" t="str">
        <f t="shared" ref="AI1863:AI1926" si="329">IF($M1863="","",$M1863)</f>
        <v>Uriel Garcia's Crew</v>
      </c>
    </row>
    <row r="1864" spans="1:35" ht="15.75" x14ac:dyDescent="0.25">
      <c r="A1864" s="153">
        <v>604213</v>
      </c>
      <c r="B1864" s="153" t="s">
        <v>756</v>
      </c>
      <c r="C1864" s="153" t="s">
        <v>757</v>
      </c>
      <c r="D1864" s="153" t="s">
        <v>570</v>
      </c>
      <c r="E1864" s="153" t="s">
        <v>723</v>
      </c>
      <c r="F1864" s="153" t="s">
        <v>1092</v>
      </c>
      <c r="G1864" s="153" t="s">
        <v>1093</v>
      </c>
      <c r="H1864" s="153" t="s">
        <v>558</v>
      </c>
      <c r="I1864" s="153">
        <v>10.5</v>
      </c>
      <c r="J1864" s="154">
        <v>45791</v>
      </c>
      <c r="K1864" s="153" t="s">
        <v>91</v>
      </c>
      <c r="L1864" s="153"/>
      <c r="M1864" s="153" t="s">
        <v>725</v>
      </c>
      <c r="N1864" s="153" t="s">
        <v>49</v>
      </c>
      <c r="O1864" s="153" t="s">
        <v>726</v>
      </c>
      <c r="P1864" s="153" t="s">
        <v>2542</v>
      </c>
      <c r="Q1864" s="153"/>
      <c r="R1864" s="153" t="s">
        <v>50</v>
      </c>
      <c r="S1864" s="153" t="s">
        <v>1717</v>
      </c>
      <c r="T1864" s="153" t="s">
        <v>3176</v>
      </c>
      <c r="U1864" s="144"/>
      <c r="V1864" s="144"/>
      <c r="W1864" s="144"/>
      <c r="X1864" s="97" t="str">
        <f t="shared" si="319"/>
        <v>2024-030 - Matagorda SH 35 Bridge Replace</v>
      </c>
      <c r="Y1864" s="97" t="str">
        <f>IFERROR(VLOOKUP($D1864,PM!$A:$H,2,FALSE),"")</f>
        <v>Luis A. Morales</v>
      </c>
      <c r="Z1864" s="98">
        <f t="shared" si="320"/>
        <v>45791</v>
      </c>
      <c r="AA1864" s="98" t="str">
        <f t="shared" si="321"/>
        <v>Wednesday</v>
      </c>
      <c r="AB1864" s="99" t="str">
        <f t="shared" si="322"/>
        <v>05/15/2025 7:01 AM</v>
      </c>
      <c r="AC1864" s="100">
        <f t="shared" si="323"/>
        <v>45792.584155092591</v>
      </c>
      <c r="AD1864" s="100" t="str">
        <f t="shared" si="324"/>
        <v>Approved On Time</v>
      </c>
      <c r="AE1864" s="101">
        <f t="shared" si="325"/>
        <v>10.5</v>
      </c>
      <c r="AF1864" s="124" t="str">
        <f t="shared" si="326"/>
        <v/>
      </c>
      <c r="AG1864" s="101" t="str">
        <f t="shared" si="327"/>
        <v>496 6012L - REM STR Process Load out Conc</v>
      </c>
      <c r="AH1864" s="101" t="str">
        <f t="shared" si="328"/>
        <v>440122 - Miguel A. Fonseca-Resto</v>
      </c>
      <c r="AI1864" s="102" t="str">
        <f t="shared" si="329"/>
        <v>Uriel Garcia's Crew</v>
      </c>
    </row>
    <row r="1865" spans="1:35" ht="15.75" x14ac:dyDescent="0.25">
      <c r="A1865" s="153">
        <v>603236</v>
      </c>
      <c r="B1865" s="153" t="s">
        <v>756</v>
      </c>
      <c r="C1865" s="153" t="s">
        <v>757</v>
      </c>
      <c r="D1865" s="153" t="s">
        <v>570</v>
      </c>
      <c r="E1865" s="153" t="s">
        <v>723</v>
      </c>
      <c r="F1865" s="153" t="s">
        <v>1012</v>
      </c>
      <c r="G1865" s="153" t="s">
        <v>1013</v>
      </c>
      <c r="H1865" s="153" t="s">
        <v>558</v>
      </c>
      <c r="I1865" s="153">
        <v>10.5</v>
      </c>
      <c r="J1865" s="154">
        <v>45789</v>
      </c>
      <c r="K1865" s="153" t="s">
        <v>91</v>
      </c>
      <c r="L1865" s="153"/>
      <c r="M1865" s="153" t="s">
        <v>725</v>
      </c>
      <c r="N1865" s="153" t="s">
        <v>49</v>
      </c>
      <c r="O1865" s="153" t="s">
        <v>726</v>
      </c>
      <c r="P1865" s="153" t="s">
        <v>1239</v>
      </c>
      <c r="Q1865" s="153"/>
      <c r="R1865" s="153" t="s">
        <v>50</v>
      </c>
      <c r="S1865" s="153" t="s">
        <v>1717</v>
      </c>
      <c r="T1865" s="153" t="s">
        <v>1745</v>
      </c>
      <c r="U1865" s="144"/>
      <c r="V1865" s="144"/>
      <c r="W1865" s="144"/>
      <c r="X1865" s="97" t="str">
        <f t="shared" si="319"/>
        <v>2024-030 - Matagorda SH 35 Bridge Replace</v>
      </c>
      <c r="Y1865" s="97" t="str">
        <f>IFERROR(VLOOKUP($D1865,PM!$A:$H,2,FALSE),"")</f>
        <v>Luis A. Morales</v>
      </c>
      <c r="Z1865" s="98">
        <f t="shared" si="320"/>
        <v>45789</v>
      </c>
      <c r="AA1865" s="98" t="str">
        <f t="shared" si="321"/>
        <v>Monday</v>
      </c>
      <c r="AB1865" s="99" t="str">
        <f t="shared" si="322"/>
        <v>05/13/2025 4:02 AM</v>
      </c>
      <c r="AC1865" s="100">
        <f t="shared" si="323"/>
        <v>45790.580358796295</v>
      </c>
      <c r="AD1865" s="100" t="str">
        <f t="shared" si="324"/>
        <v>Approved On Time</v>
      </c>
      <c r="AE1865" s="101">
        <f t="shared" si="325"/>
        <v>10.5</v>
      </c>
      <c r="AF1865" s="124" t="str">
        <f t="shared" si="326"/>
        <v/>
      </c>
      <c r="AG1865" s="101" t="str">
        <f t="shared" si="327"/>
        <v>496 6012G - REM STR Break Columns and Caps</v>
      </c>
      <c r="AH1865" s="101" t="str">
        <f t="shared" si="328"/>
        <v>440122 - Miguel A. Fonseca-Resto</v>
      </c>
      <c r="AI1865" s="102" t="str">
        <f t="shared" si="329"/>
        <v>Uriel Garcia's Crew</v>
      </c>
    </row>
    <row r="1866" spans="1:35" ht="15.75" x14ac:dyDescent="0.25">
      <c r="A1866" s="153">
        <v>604208</v>
      </c>
      <c r="B1866" s="153" t="s">
        <v>742</v>
      </c>
      <c r="C1866" s="153" t="s">
        <v>743</v>
      </c>
      <c r="D1866" s="153" t="s">
        <v>570</v>
      </c>
      <c r="E1866" s="153" t="s">
        <v>723</v>
      </c>
      <c r="F1866" s="153" t="s">
        <v>1012</v>
      </c>
      <c r="G1866" s="153" t="s">
        <v>1013</v>
      </c>
      <c r="H1866" s="153" t="s">
        <v>558</v>
      </c>
      <c r="I1866" s="153">
        <v>1.5</v>
      </c>
      <c r="J1866" s="154">
        <v>45791</v>
      </c>
      <c r="K1866" s="153" t="s">
        <v>91</v>
      </c>
      <c r="L1866" s="153"/>
      <c r="M1866" s="153" t="s">
        <v>725</v>
      </c>
      <c r="N1866" s="153" t="s">
        <v>49</v>
      </c>
      <c r="O1866" s="153" t="s">
        <v>726</v>
      </c>
      <c r="P1866" s="153" t="s">
        <v>2541</v>
      </c>
      <c r="Q1866" s="153"/>
      <c r="R1866" s="153" t="s">
        <v>50</v>
      </c>
      <c r="S1866" s="153" t="s">
        <v>1717</v>
      </c>
      <c r="T1866" s="153" t="s">
        <v>2970</v>
      </c>
      <c r="U1866" s="144"/>
      <c r="V1866" s="144"/>
      <c r="W1866" s="144"/>
      <c r="X1866" s="97" t="str">
        <f t="shared" si="319"/>
        <v>2024-030 - Matagorda SH 35 Bridge Replace</v>
      </c>
      <c r="Y1866" s="97" t="str">
        <f>IFERROR(VLOOKUP($D1866,PM!$A:$H,2,FALSE),"")</f>
        <v>Luis A. Morales</v>
      </c>
      <c r="Z1866" s="98">
        <f t="shared" si="320"/>
        <v>45791</v>
      </c>
      <c r="AA1866" s="98" t="str">
        <f t="shared" si="321"/>
        <v>Wednesday</v>
      </c>
      <c r="AB1866" s="99" t="str">
        <f t="shared" si="322"/>
        <v>05/15/2025 7:00 AM</v>
      </c>
      <c r="AC1866" s="100">
        <f t="shared" si="323"/>
        <v>45792.58353009259</v>
      </c>
      <c r="AD1866" s="100" t="str">
        <f t="shared" si="324"/>
        <v>Approved On Time</v>
      </c>
      <c r="AE1866" s="101">
        <f t="shared" si="325"/>
        <v>1.5</v>
      </c>
      <c r="AF1866" s="124" t="str">
        <f t="shared" si="326"/>
        <v/>
      </c>
      <c r="AG1866" s="101" t="str">
        <f t="shared" si="327"/>
        <v>496 6012G - REM STR Break Columns and Caps</v>
      </c>
      <c r="AH1866" s="101" t="str">
        <f t="shared" si="328"/>
        <v>440442 - Andres Garcia Arreguin</v>
      </c>
      <c r="AI1866" s="102" t="str">
        <f t="shared" si="329"/>
        <v>Uriel Garcia's Crew</v>
      </c>
    </row>
    <row r="1867" spans="1:35" ht="15.75" x14ac:dyDescent="0.25">
      <c r="A1867" s="153">
        <v>604216</v>
      </c>
      <c r="B1867" s="153" t="s">
        <v>742</v>
      </c>
      <c r="C1867" s="153" t="s">
        <v>743</v>
      </c>
      <c r="D1867" s="153" t="s">
        <v>570</v>
      </c>
      <c r="E1867" s="153" t="s">
        <v>723</v>
      </c>
      <c r="F1867" s="153" t="s">
        <v>1092</v>
      </c>
      <c r="G1867" s="153" t="s">
        <v>1093</v>
      </c>
      <c r="H1867" s="153" t="s">
        <v>558</v>
      </c>
      <c r="I1867" s="153">
        <v>9</v>
      </c>
      <c r="J1867" s="154">
        <v>45791</v>
      </c>
      <c r="K1867" s="153" t="s">
        <v>91</v>
      </c>
      <c r="L1867" s="153"/>
      <c r="M1867" s="153" t="s">
        <v>725</v>
      </c>
      <c r="N1867" s="153" t="s">
        <v>49</v>
      </c>
      <c r="O1867" s="153" t="s">
        <v>726</v>
      </c>
      <c r="P1867" s="153" t="s">
        <v>2546</v>
      </c>
      <c r="Q1867" s="153"/>
      <c r="R1867" s="153" t="s">
        <v>50</v>
      </c>
      <c r="S1867" s="153" t="s">
        <v>1717</v>
      </c>
      <c r="T1867" s="153" t="s">
        <v>2971</v>
      </c>
      <c r="U1867" s="144"/>
      <c r="V1867" s="144"/>
      <c r="W1867" s="144"/>
      <c r="X1867" s="97" t="str">
        <f t="shared" si="319"/>
        <v>2024-030 - Matagorda SH 35 Bridge Replace</v>
      </c>
      <c r="Y1867" s="97" t="str">
        <f>IFERROR(VLOOKUP($D1867,PM!$A:$H,2,FALSE),"")</f>
        <v>Luis A. Morales</v>
      </c>
      <c r="Z1867" s="98">
        <f t="shared" si="320"/>
        <v>45791</v>
      </c>
      <c r="AA1867" s="98" t="str">
        <f t="shared" si="321"/>
        <v>Wednesday</v>
      </c>
      <c r="AB1867" s="99" t="str">
        <f t="shared" si="322"/>
        <v>05/15/2025 7:02 AM</v>
      </c>
      <c r="AC1867" s="100">
        <f t="shared" si="323"/>
        <v>45792.58353009259</v>
      </c>
      <c r="AD1867" s="100" t="str">
        <f t="shared" si="324"/>
        <v>Approved On Time</v>
      </c>
      <c r="AE1867" s="101">
        <f t="shared" si="325"/>
        <v>9</v>
      </c>
      <c r="AF1867" s="124" t="str">
        <f t="shared" si="326"/>
        <v/>
      </c>
      <c r="AG1867" s="101" t="str">
        <f t="shared" si="327"/>
        <v>496 6012L - REM STR Process Load out Conc</v>
      </c>
      <c r="AH1867" s="101" t="str">
        <f t="shared" si="328"/>
        <v>440442 - Andres Garcia Arreguin</v>
      </c>
      <c r="AI1867" s="102" t="str">
        <f t="shared" si="329"/>
        <v>Uriel Garcia's Crew</v>
      </c>
    </row>
    <row r="1868" spans="1:35" ht="15.75" x14ac:dyDescent="0.25">
      <c r="A1868" s="153">
        <v>603606</v>
      </c>
      <c r="B1868" s="153" t="s">
        <v>742</v>
      </c>
      <c r="C1868" s="153" t="s">
        <v>743</v>
      </c>
      <c r="D1868" s="153" t="s">
        <v>570</v>
      </c>
      <c r="E1868" s="153" t="s">
        <v>723</v>
      </c>
      <c r="F1868" s="153" t="s">
        <v>1092</v>
      </c>
      <c r="G1868" s="153" t="s">
        <v>1093</v>
      </c>
      <c r="H1868" s="153" t="s">
        <v>558</v>
      </c>
      <c r="I1868" s="153">
        <v>6</v>
      </c>
      <c r="J1868" s="154">
        <v>45790</v>
      </c>
      <c r="K1868" s="153" t="s">
        <v>91</v>
      </c>
      <c r="L1868" s="153"/>
      <c r="M1868" s="153" t="s">
        <v>725</v>
      </c>
      <c r="N1868" s="153" t="s">
        <v>49</v>
      </c>
      <c r="O1868" s="153" t="s">
        <v>726</v>
      </c>
      <c r="P1868" s="153" t="s">
        <v>1925</v>
      </c>
      <c r="Q1868" s="153"/>
      <c r="R1868" s="153" t="s">
        <v>50</v>
      </c>
      <c r="S1868" s="153" t="s">
        <v>1717</v>
      </c>
      <c r="T1868" s="153" t="s">
        <v>2405</v>
      </c>
      <c r="U1868" s="144"/>
      <c r="V1868" s="144"/>
      <c r="W1868" s="144"/>
      <c r="X1868" s="97" t="str">
        <f t="shared" si="319"/>
        <v>2024-030 - Matagorda SH 35 Bridge Replace</v>
      </c>
      <c r="Y1868" s="97" t="str">
        <f>IFERROR(VLOOKUP($D1868,PM!$A:$H,2,FALSE),"")</f>
        <v>Luis A. Morales</v>
      </c>
      <c r="Z1868" s="98">
        <f t="shared" si="320"/>
        <v>45790</v>
      </c>
      <c r="AA1868" s="98" t="str">
        <f t="shared" si="321"/>
        <v>Tuesday</v>
      </c>
      <c r="AB1868" s="99" t="str">
        <f t="shared" si="322"/>
        <v>05/13/2025 8:09 PM</v>
      </c>
      <c r="AC1868" s="100">
        <f t="shared" si="323"/>
        <v>45791.575543981482</v>
      </c>
      <c r="AD1868" s="100" t="str">
        <f t="shared" si="324"/>
        <v>Approved On Time</v>
      </c>
      <c r="AE1868" s="101">
        <f t="shared" si="325"/>
        <v>6</v>
      </c>
      <c r="AF1868" s="124" t="str">
        <f t="shared" si="326"/>
        <v/>
      </c>
      <c r="AG1868" s="101" t="str">
        <f t="shared" si="327"/>
        <v>496 6012L - REM STR Process Load out Conc</v>
      </c>
      <c r="AH1868" s="101" t="str">
        <f t="shared" si="328"/>
        <v>440442 - Andres Garcia Arreguin</v>
      </c>
      <c r="AI1868" s="102" t="str">
        <f t="shared" si="329"/>
        <v>Uriel Garcia's Crew</v>
      </c>
    </row>
    <row r="1869" spans="1:35" ht="15.75" x14ac:dyDescent="0.25">
      <c r="A1869" s="153">
        <v>603607</v>
      </c>
      <c r="B1869" s="153" t="s">
        <v>742</v>
      </c>
      <c r="C1869" s="153" t="s">
        <v>743</v>
      </c>
      <c r="D1869" s="153" t="s">
        <v>570</v>
      </c>
      <c r="E1869" s="153" t="s">
        <v>723</v>
      </c>
      <c r="F1869" s="153" t="s">
        <v>2400</v>
      </c>
      <c r="G1869" s="153" t="s">
        <v>2401</v>
      </c>
      <c r="H1869" s="153" t="s">
        <v>558</v>
      </c>
      <c r="I1869" s="153">
        <v>4</v>
      </c>
      <c r="J1869" s="154">
        <v>45790</v>
      </c>
      <c r="K1869" s="153" t="s">
        <v>91</v>
      </c>
      <c r="L1869" s="153"/>
      <c r="M1869" s="153" t="s">
        <v>725</v>
      </c>
      <c r="N1869" s="153" t="s">
        <v>49</v>
      </c>
      <c r="O1869" s="153" t="s">
        <v>726</v>
      </c>
      <c r="P1869" s="153" t="s">
        <v>1925</v>
      </c>
      <c r="Q1869" s="153"/>
      <c r="R1869" s="153" t="s">
        <v>50</v>
      </c>
      <c r="S1869" s="153" t="s">
        <v>1717</v>
      </c>
      <c r="T1869" s="153" t="s">
        <v>2406</v>
      </c>
      <c r="U1869" s="144"/>
      <c r="V1869" s="144"/>
      <c r="W1869" s="144"/>
      <c r="X1869" s="97" t="str">
        <f t="shared" si="319"/>
        <v>2024-030 - Matagorda SH 35 Bridge Replace</v>
      </c>
      <c r="Y1869" s="97" t="str">
        <f>IFERROR(VLOOKUP($D1869,PM!$A:$H,2,FALSE),"")</f>
        <v>Luis A. Morales</v>
      </c>
      <c r="Z1869" s="98">
        <f t="shared" si="320"/>
        <v>45790</v>
      </c>
      <c r="AA1869" s="98" t="str">
        <f t="shared" si="321"/>
        <v>Tuesday</v>
      </c>
      <c r="AB1869" s="99" t="str">
        <f t="shared" si="322"/>
        <v>05/13/2025 8:09 PM</v>
      </c>
      <c r="AC1869" s="100">
        <f t="shared" si="323"/>
        <v>45791.575543981482</v>
      </c>
      <c r="AD1869" s="100" t="str">
        <f t="shared" si="324"/>
        <v>Approved On Time</v>
      </c>
      <c r="AE1869" s="101">
        <f t="shared" si="325"/>
        <v>4</v>
      </c>
      <c r="AF1869" s="124" t="str">
        <f t="shared" si="326"/>
        <v/>
      </c>
      <c r="AG1869" s="101" t="str">
        <f t="shared" si="327"/>
        <v>100 6002E - PREP ROW Rem Haul Trees Brush</v>
      </c>
      <c r="AH1869" s="101" t="str">
        <f t="shared" si="328"/>
        <v>440442 - Andres Garcia Arreguin</v>
      </c>
      <c r="AI1869" s="102" t="str">
        <f t="shared" si="329"/>
        <v>Uriel Garcia's Crew</v>
      </c>
    </row>
    <row r="1870" spans="1:35" ht="15.75" x14ac:dyDescent="0.25">
      <c r="A1870" s="153">
        <v>603235</v>
      </c>
      <c r="B1870" s="153" t="s">
        <v>742</v>
      </c>
      <c r="C1870" s="153" t="s">
        <v>743</v>
      </c>
      <c r="D1870" s="153" t="s">
        <v>570</v>
      </c>
      <c r="E1870" s="153" t="s">
        <v>723</v>
      </c>
      <c r="F1870" s="153" t="s">
        <v>1012</v>
      </c>
      <c r="G1870" s="153" t="s">
        <v>1013</v>
      </c>
      <c r="H1870" s="153" t="s">
        <v>558</v>
      </c>
      <c r="I1870" s="153">
        <v>10.5</v>
      </c>
      <c r="J1870" s="154">
        <v>45789</v>
      </c>
      <c r="K1870" s="153" t="s">
        <v>91</v>
      </c>
      <c r="L1870" s="153"/>
      <c r="M1870" s="153" t="s">
        <v>725</v>
      </c>
      <c r="N1870" s="153" t="s">
        <v>49</v>
      </c>
      <c r="O1870" s="153" t="s">
        <v>726</v>
      </c>
      <c r="P1870" s="153" t="s">
        <v>1239</v>
      </c>
      <c r="Q1870" s="153"/>
      <c r="R1870" s="153" t="s">
        <v>50</v>
      </c>
      <c r="S1870" s="153" t="s">
        <v>1717</v>
      </c>
      <c r="T1870" s="153" t="s">
        <v>1741</v>
      </c>
      <c r="U1870" s="144"/>
      <c r="V1870" s="144"/>
      <c r="W1870" s="144"/>
      <c r="X1870" s="97" t="str">
        <f t="shared" si="319"/>
        <v>2024-030 - Matagorda SH 35 Bridge Replace</v>
      </c>
      <c r="Y1870" s="97" t="str">
        <f>IFERROR(VLOOKUP($D1870,PM!$A:$H,2,FALSE),"")</f>
        <v>Luis A. Morales</v>
      </c>
      <c r="Z1870" s="98">
        <f t="shared" si="320"/>
        <v>45789</v>
      </c>
      <c r="AA1870" s="98" t="str">
        <f t="shared" si="321"/>
        <v>Monday</v>
      </c>
      <c r="AB1870" s="99" t="str">
        <f t="shared" si="322"/>
        <v>05/13/2025 4:02 AM</v>
      </c>
      <c r="AC1870" s="100">
        <f t="shared" si="323"/>
        <v>45790.579050925924</v>
      </c>
      <c r="AD1870" s="100" t="str">
        <f t="shared" si="324"/>
        <v>Approved On Time</v>
      </c>
      <c r="AE1870" s="101">
        <f t="shared" si="325"/>
        <v>10.5</v>
      </c>
      <c r="AF1870" s="124" t="str">
        <f t="shared" si="326"/>
        <v/>
      </c>
      <c r="AG1870" s="101" t="str">
        <f t="shared" si="327"/>
        <v>496 6012G - REM STR Break Columns and Caps</v>
      </c>
      <c r="AH1870" s="101" t="str">
        <f t="shared" si="328"/>
        <v>440442 - Andres Garcia Arreguin</v>
      </c>
      <c r="AI1870" s="102" t="str">
        <f t="shared" si="329"/>
        <v>Uriel Garcia's Crew</v>
      </c>
    </row>
    <row r="1871" spans="1:35" ht="15.75" x14ac:dyDescent="0.25">
      <c r="A1871" s="153">
        <v>604566</v>
      </c>
      <c r="B1871" s="153" t="s">
        <v>744</v>
      </c>
      <c r="C1871" s="153" t="s">
        <v>745</v>
      </c>
      <c r="D1871" s="153" t="s">
        <v>570</v>
      </c>
      <c r="E1871" s="153" t="s">
        <v>723</v>
      </c>
      <c r="F1871" s="153" t="s">
        <v>2548</v>
      </c>
      <c r="G1871" s="153" t="s">
        <v>2549</v>
      </c>
      <c r="H1871" s="153" t="s">
        <v>558</v>
      </c>
      <c r="I1871" s="153">
        <v>5</v>
      </c>
      <c r="J1871" s="154">
        <v>45792</v>
      </c>
      <c r="K1871" s="153" t="s">
        <v>91</v>
      </c>
      <c r="L1871" s="153"/>
      <c r="M1871" s="153" t="s">
        <v>725</v>
      </c>
      <c r="N1871" s="153" t="s">
        <v>49</v>
      </c>
      <c r="O1871" s="153" t="s">
        <v>726</v>
      </c>
      <c r="P1871" s="153" t="s">
        <v>3021</v>
      </c>
      <c r="Q1871" s="153"/>
      <c r="R1871" s="153" t="s">
        <v>50</v>
      </c>
      <c r="S1871" s="153" t="s">
        <v>1717</v>
      </c>
      <c r="T1871" s="153" t="s">
        <v>3452</v>
      </c>
      <c r="U1871" s="144"/>
      <c r="V1871" s="144"/>
      <c r="W1871" s="144"/>
      <c r="X1871" s="97" t="str">
        <f t="shared" si="319"/>
        <v>2024-030 - Matagorda SH 35 Bridge Replace</v>
      </c>
      <c r="Y1871" s="97" t="str">
        <f>IFERROR(VLOOKUP($D1871,PM!$A:$H,2,FALSE),"")</f>
        <v>Luis A. Morales</v>
      </c>
      <c r="Z1871" s="98">
        <f t="shared" si="320"/>
        <v>45792</v>
      </c>
      <c r="AA1871" s="98" t="str">
        <f t="shared" si="321"/>
        <v>Thursday</v>
      </c>
      <c r="AB1871" s="99" t="str">
        <f t="shared" si="322"/>
        <v>05/15/2025 10:58 PM</v>
      </c>
      <c r="AC1871" s="100">
        <f t="shared" si="323"/>
        <v>45793.566331018519</v>
      </c>
      <c r="AD1871" s="100" t="str">
        <f t="shared" si="324"/>
        <v>Approved On Time</v>
      </c>
      <c r="AE1871" s="101">
        <f t="shared" si="325"/>
        <v>5</v>
      </c>
      <c r="AF1871" s="124" t="str">
        <f t="shared" si="326"/>
        <v/>
      </c>
      <c r="AG1871" s="101" t="str">
        <f t="shared" si="327"/>
        <v>8999 6001J - Unload all Materials</v>
      </c>
      <c r="AH1871" s="101" t="str">
        <f t="shared" si="328"/>
        <v>440257 - Luis A. Rivera-Moreno</v>
      </c>
      <c r="AI1871" s="102" t="str">
        <f t="shared" si="329"/>
        <v>Uriel Garcia's Crew</v>
      </c>
    </row>
    <row r="1872" spans="1:35" ht="15.75" x14ac:dyDescent="0.25">
      <c r="A1872" s="153">
        <v>604568</v>
      </c>
      <c r="B1872" s="153" t="s">
        <v>742</v>
      </c>
      <c r="C1872" s="153" t="s">
        <v>743</v>
      </c>
      <c r="D1872" s="153" t="s">
        <v>570</v>
      </c>
      <c r="E1872" s="153" t="s">
        <v>723</v>
      </c>
      <c r="F1872" s="153" t="s">
        <v>1092</v>
      </c>
      <c r="G1872" s="153" t="s">
        <v>1093</v>
      </c>
      <c r="H1872" s="153" t="s">
        <v>558</v>
      </c>
      <c r="I1872" s="153">
        <v>11</v>
      </c>
      <c r="J1872" s="154">
        <v>45792</v>
      </c>
      <c r="K1872" s="153" t="s">
        <v>91</v>
      </c>
      <c r="L1872" s="153"/>
      <c r="M1872" s="153" t="s">
        <v>725</v>
      </c>
      <c r="N1872" s="153" t="s">
        <v>49</v>
      </c>
      <c r="O1872" s="153" t="s">
        <v>726</v>
      </c>
      <c r="P1872" s="153" t="s">
        <v>3021</v>
      </c>
      <c r="Q1872" s="153"/>
      <c r="R1872" s="153" t="s">
        <v>50</v>
      </c>
      <c r="S1872" s="153" t="s">
        <v>1717</v>
      </c>
      <c r="T1872" s="153" t="s">
        <v>3451</v>
      </c>
      <c r="U1872" s="144"/>
      <c r="V1872" s="144"/>
      <c r="W1872" s="144"/>
      <c r="X1872" s="97" t="str">
        <f t="shared" si="319"/>
        <v>2024-030 - Matagorda SH 35 Bridge Replace</v>
      </c>
      <c r="Y1872" s="97" t="str">
        <f>IFERROR(VLOOKUP($D1872,PM!$A:$H,2,FALSE),"")</f>
        <v>Luis A. Morales</v>
      </c>
      <c r="Z1872" s="98">
        <f t="shared" si="320"/>
        <v>45792</v>
      </c>
      <c r="AA1872" s="98" t="str">
        <f t="shared" si="321"/>
        <v>Thursday</v>
      </c>
      <c r="AB1872" s="99" t="str">
        <f t="shared" si="322"/>
        <v>05/15/2025 10:58 PM</v>
      </c>
      <c r="AC1872" s="100">
        <f t="shared" si="323"/>
        <v>45793.563761574071</v>
      </c>
      <c r="AD1872" s="100" t="str">
        <f t="shared" si="324"/>
        <v>Approved On Time</v>
      </c>
      <c r="AE1872" s="101">
        <f t="shared" si="325"/>
        <v>11</v>
      </c>
      <c r="AF1872" s="124" t="str">
        <f t="shared" si="326"/>
        <v/>
      </c>
      <c r="AG1872" s="101" t="str">
        <f t="shared" si="327"/>
        <v>496 6012L - REM STR Process Load out Conc</v>
      </c>
      <c r="AH1872" s="101" t="str">
        <f t="shared" si="328"/>
        <v>440442 - Andres Garcia Arreguin</v>
      </c>
      <c r="AI1872" s="102" t="str">
        <f t="shared" si="329"/>
        <v>Uriel Garcia's Crew</v>
      </c>
    </row>
    <row r="1873" spans="1:35" ht="15.75" x14ac:dyDescent="0.25">
      <c r="A1873" s="153">
        <v>603818</v>
      </c>
      <c r="B1873" s="153" t="s">
        <v>1513</v>
      </c>
      <c r="C1873" s="153" t="s">
        <v>107</v>
      </c>
      <c r="D1873" s="153" t="s">
        <v>570</v>
      </c>
      <c r="E1873" s="153" t="s">
        <v>723</v>
      </c>
      <c r="F1873" s="153" t="s">
        <v>53</v>
      </c>
      <c r="G1873" s="153" t="s">
        <v>54</v>
      </c>
      <c r="H1873" s="153" t="s">
        <v>558</v>
      </c>
      <c r="I1873" s="153">
        <v>2</v>
      </c>
      <c r="J1873" s="154">
        <v>45791</v>
      </c>
      <c r="K1873" s="153" t="s">
        <v>91</v>
      </c>
      <c r="L1873" s="153"/>
      <c r="M1873" s="153"/>
      <c r="N1873" s="153"/>
      <c r="O1873" s="153" t="s">
        <v>107</v>
      </c>
      <c r="P1873" s="153" t="s">
        <v>2166</v>
      </c>
      <c r="Q1873" s="153"/>
      <c r="R1873" s="153" t="s">
        <v>50</v>
      </c>
      <c r="S1873" s="153" t="s">
        <v>1717</v>
      </c>
      <c r="T1873" s="153" t="s">
        <v>2415</v>
      </c>
      <c r="U1873" s="144"/>
      <c r="V1873" s="144"/>
      <c r="W1873" s="144"/>
      <c r="X1873" s="97" t="str">
        <f t="shared" si="319"/>
        <v>2024-030 - Matagorda SH 35 Bridge Replace</v>
      </c>
      <c r="Y1873" s="97" t="str">
        <f>IFERROR(VLOOKUP($D1873,PM!$A:$H,2,FALSE),"")</f>
        <v>Luis A. Morales</v>
      </c>
      <c r="Z1873" s="98">
        <f t="shared" si="320"/>
        <v>45791</v>
      </c>
      <c r="AA1873" s="98" t="str">
        <f t="shared" si="321"/>
        <v>Wednesday</v>
      </c>
      <c r="AB1873" s="99" t="str">
        <f t="shared" si="322"/>
        <v>05/14/2025 8:23 AM</v>
      </c>
      <c r="AC1873" s="100">
        <f t="shared" si="323"/>
        <v>45791.578946759262</v>
      </c>
      <c r="AD1873" s="100" t="str">
        <f t="shared" si="324"/>
        <v>Approved On Time</v>
      </c>
      <c r="AE1873" s="101">
        <f t="shared" si="325"/>
        <v>2</v>
      </c>
      <c r="AF1873" s="124" t="str">
        <f t="shared" si="326"/>
        <v/>
      </c>
      <c r="AG1873" s="101" t="str">
        <f t="shared" si="327"/>
        <v>9000 100A - PROJECT MANAGER ENGINEER</v>
      </c>
      <c r="AH1873" s="101" t="str">
        <f t="shared" si="328"/>
        <v>410012 - Osama M. Abunemeh</v>
      </c>
      <c r="AI1873" s="102" t="str">
        <f t="shared" si="329"/>
        <v/>
      </c>
    </row>
    <row r="1874" spans="1:35" ht="15.75" x14ac:dyDescent="0.25">
      <c r="A1874" s="153">
        <v>604303</v>
      </c>
      <c r="B1874" s="153" t="s">
        <v>1513</v>
      </c>
      <c r="C1874" s="153" t="s">
        <v>107</v>
      </c>
      <c r="D1874" s="153" t="s">
        <v>570</v>
      </c>
      <c r="E1874" s="153" t="s">
        <v>723</v>
      </c>
      <c r="F1874" s="153" t="s">
        <v>53</v>
      </c>
      <c r="G1874" s="153" t="s">
        <v>54</v>
      </c>
      <c r="H1874" s="153" t="s">
        <v>558</v>
      </c>
      <c r="I1874" s="153">
        <v>1</v>
      </c>
      <c r="J1874" s="154">
        <v>45792</v>
      </c>
      <c r="K1874" s="153" t="s">
        <v>91</v>
      </c>
      <c r="L1874" s="153"/>
      <c r="M1874" s="153"/>
      <c r="N1874" s="153"/>
      <c r="O1874" s="153" t="s">
        <v>107</v>
      </c>
      <c r="P1874" s="153" t="s">
        <v>2799</v>
      </c>
      <c r="Q1874" s="153"/>
      <c r="R1874" s="153" t="s">
        <v>50</v>
      </c>
      <c r="S1874" s="153" t="s">
        <v>1717</v>
      </c>
      <c r="T1874" s="153" t="s">
        <v>3165</v>
      </c>
      <c r="U1874" s="144"/>
      <c r="V1874" s="144"/>
      <c r="W1874" s="144"/>
      <c r="X1874" s="97" t="str">
        <f t="shared" si="319"/>
        <v>2024-030 - Matagorda SH 35 Bridge Replace</v>
      </c>
      <c r="Y1874" s="97" t="str">
        <f>IFERROR(VLOOKUP($D1874,PM!$A:$H,2,FALSE),"")</f>
        <v>Luis A. Morales</v>
      </c>
      <c r="Z1874" s="98">
        <f t="shared" si="320"/>
        <v>45792</v>
      </c>
      <c r="AA1874" s="98" t="str">
        <f t="shared" si="321"/>
        <v>Thursday</v>
      </c>
      <c r="AB1874" s="99" t="str">
        <f t="shared" si="322"/>
        <v>05/15/2025 8:56 AM</v>
      </c>
      <c r="AC1874" s="100">
        <f t="shared" si="323"/>
        <v>45792.584189814814</v>
      </c>
      <c r="AD1874" s="100" t="str">
        <f t="shared" si="324"/>
        <v>Approved On Time</v>
      </c>
      <c r="AE1874" s="101">
        <f t="shared" si="325"/>
        <v>1</v>
      </c>
      <c r="AF1874" s="124" t="str">
        <f t="shared" si="326"/>
        <v/>
      </c>
      <c r="AG1874" s="101" t="str">
        <f t="shared" si="327"/>
        <v>9000 100A - PROJECT MANAGER ENGINEER</v>
      </c>
      <c r="AH1874" s="101" t="str">
        <f t="shared" si="328"/>
        <v>410012 - Osama M. Abunemeh</v>
      </c>
      <c r="AI1874" s="102" t="str">
        <f t="shared" si="329"/>
        <v/>
      </c>
    </row>
    <row r="1875" spans="1:35" ht="15.75" x14ac:dyDescent="0.25">
      <c r="A1875" s="153">
        <v>604128</v>
      </c>
      <c r="B1875" s="153" t="s">
        <v>854</v>
      </c>
      <c r="C1875" s="153" t="s">
        <v>855</v>
      </c>
      <c r="D1875" s="153" t="s">
        <v>570</v>
      </c>
      <c r="E1875" s="153" t="s">
        <v>723</v>
      </c>
      <c r="F1875" s="153" t="s">
        <v>1081</v>
      </c>
      <c r="G1875" s="153" t="s">
        <v>1082</v>
      </c>
      <c r="H1875" s="153" t="s">
        <v>558</v>
      </c>
      <c r="I1875" s="153">
        <v>11</v>
      </c>
      <c r="J1875" s="154">
        <v>45791</v>
      </c>
      <c r="K1875" s="153" t="s">
        <v>91</v>
      </c>
      <c r="L1875" s="153"/>
      <c r="M1875" s="153" t="s">
        <v>966</v>
      </c>
      <c r="N1875" s="153" t="s">
        <v>49</v>
      </c>
      <c r="O1875" s="153" t="s">
        <v>967</v>
      </c>
      <c r="P1875" s="153" t="s">
        <v>2625</v>
      </c>
      <c r="Q1875" s="153"/>
      <c r="R1875" s="153" t="s">
        <v>50</v>
      </c>
      <c r="S1875" s="153" t="s">
        <v>1717</v>
      </c>
      <c r="T1875" s="153" t="s">
        <v>3163</v>
      </c>
      <c r="U1875" s="144"/>
      <c r="V1875" s="144"/>
      <c r="W1875" s="144"/>
      <c r="X1875" s="97" t="str">
        <f t="shared" si="319"/>
        <v>2024-030 - Matagorda SH 35 Bridge Replace</v>
      </c>
      <c r="Y1875" s="97" t="str">
        <f>IFERROR(VLOOKUP($D1875,PM!$A:$H,2,FALSE),"")</f>
        <v>Luis A. Morales</v>
      </c>
      <c r="Z1875" s="98">
        <f t="shared" si="320"/>
        <v>45791</v>
      </c>
      <c r="AA1875" s="98" t="str">
        <f t="shared" si="321"/>
        <v>Wednesday</v>
      </c>
      <c r="AB1875" s="99" t="str">
        <f t="shared" si="322"/>
        <v>05/15/2025 4:31 AM</v>
      </c>
      <c r="AC1875" s="100">
        <f t="shared" si="323"/>
        <v>45792.583865740744</v>
      </c>
      <c r="AD1875" s="100" t="str">
        <f t="shared" si="324"/>
        <v>Approved On Time</v>
      </c>
      <c r="AE1875" s="101">
        <f t="shared" si="325"/>
        <v>11</v>
      </c>
      <c r="AF1875" s="124" t="str">
        <f t="shared" si="326"/>
        <v/>
      </c>
      <c r="AG1875" s="101" t="str">
        <f t="shared" si="327"/>
        <v>8999 6001P - Fabricate Trestle Bridge</v>
      </c>
      <c r="AH1875" s="101" t="str">
        <f t="shared" si="328"/>
        <v>240014 - Hector O. Rodriguez</v>
      </c>
      <c r="AI1875" s="102" t="str">
        <f t="shared" si="329"/>
        <v>Hector Claudio's Crew</v>
      </c>
    </row>
    <row r="1876" spans="1:35" ht="15.75" x14ac:dyDescent="0.25">
      <c r="A1876" s="153">
        <v>604127</v>
      </c>
      <c r="B1876" s="153" t="s">
        <v>843</v>
      </c>
      <c r="C1876" s="153" t="s">
        <v>844</v>
      </c>
      <c r="D1876" s="153" t="s">
        <v>570</v>
      </c>
      <c r="E1876" s="153" t="s">
        <v>723</v>
      </c>
      <c r="F1876" s="153" t="s">
        <v>1081</v>
      </c>
      <c r="G1876" s="153" t="s">
        <v>1082</v>
      </c>
      <c r="H1876" s="153" t="s">
        <v>558</v>
      </c>
      <c r="I1876" s="153">
        <v>5</v>
      </c>
      <c r="J1876" s="154">
        <v>45791</v>
      </c>
      <c r="K1876" s="153" t="s">
        <v>91</v>
      </c>
      <c r="L1876" s="153"/>
      <c r="M1876" s="153" t="s">
        <v>966</v>
      </c>
      <c r="N1876" s="153" t="s">
        <v>49</v>
      </c>
      <c r="O1876" s="153" t="s">
        <v>967</v>
      </c>
      <c r="P1876" s="153" t="s">
        <v>2625</v>
      </c>
      <c r="Q1876" s="153"/>
      <c r="R1876" s="153" t="s">
        <v>50</v>
      </c>
      <c r="S1876" s="153" t="s">
        <v>1717</v>
      </c>
      <c r="T1876" s="153" t="s">
        <v>2968</v>
      </c>
      <c r="U1876" s="144"/>
      <c r="V1876" s="144"/>
      <c r="W1876" s="144"/>
      <c r="X1876" s="97" t="str">
        <f t="shared" si="319"/>
        <v>2024-030 - Matagorda SH 35 Bridge Replace</v>
      </c>
      <c r="Y1876" s="97" t="str">
        <f>IFERROR(VLOOKUP($D1876,PM!$A:$H,2,FALSE),"")</f>
        <v>Luis A. Morales</v>
      </c>
      <c r="Z1876" s="98">
        <f t="shared" si="320"/>
        <v>45791</v>
      </c>
      <c r="AA1876" s="98" t="str">
        <f t="shared" si="321"/>
        <v>Wednesday</v>
      </c>
      <c r="AB1876" s="99" t="str">
        <f t="shared" si="322"/>
        <v>05/15/2025 4:31 AM</v>
      </c>
      <c r="AC1876" s="100">
        <f t="shared" si="323"/>
        <v>45792.583715277775</v>
      </c>
      <c r="AD1876" s="100" t="str">
        <f t="shared" si="324"/>
        <v>Approved On Time</v>
      </c>
      <c r="AE1876" s="101">
        <f t="shared" si="325"/>
        <v>5</v>
      </c>
      <c r="AF1876" s="124" t="str">
        <f t="shared" si="326"/>
        <v/>
      </c>
      <c r="AG1876" s="101" t="str">
        <f t="shared" si="327"/>
        <v>8999 6001P - Fabricate Trestle Bridge</v>
      </c>
      <c r="AH1876" s="101" t="str">
        <f t="shared" si="328"/>
        <v>240044 - Floriberto Govea</v>
      </c>
      <c r="AI1876" s="102" t="str">
        <f t="shared" si="329"/>
        <v>Hector Claudio's Crew</v>
      </c>
    </row>
    <row r="1877" spans="1:35" ht="15.75" x14ac:dyDescent="0.25">
      <c r="A1877" s="153">
        <v>603575</v>
      </c>
      <c r="B1877" s="153" t="s">
        <v>843</v>
      </c>
      <c r="C1877" s="153" t="s">
        <v>844</v>
      </c>
      <c r="D1877" s="153" t="s">
        <v>570</v>
      </c>
      <c r="E1877" s="153" t="s">
        <v>723</v>
      </c>
      <c r="F1877" s="153" t="s">
        <v>1081</v>
      </c>
      <c r="G1877" s="153" t="s">
        <v>1082</v>
      </c>
      <c r="H1877" s="153" t="s">
        <v>558</v>
      </c>
      <c r="I1877" s="153">
        <v>5</v>
      </c>
      <c r="J1877" s="154">
        <v>45790</v>
      </c>
      <c r="K1877" s="153" t="s">
        <v>91</v>
      </c>
      <c r="L1877" s="153"/>
      <c r="M1877" s="153" t="s">
        <v>966</v>
      </c>
      <c r="N1877" s="153" t="s">
        <v>49</v>
      </c>
      <c r="O1877" s="153" t="s">
        <v>967</v>
      </c>
      <c r="P1877" s="153" t="s">
        <v>1996</v>
      </c>
      <c r="Q1877" s="153"/>
      <c r="R1877" s="153" t="s">
        <v>50</v>
      </c>
      <c r="S1877" s="153" t="s">
        <v>1717</v>
      </c>
      <c r="T1877" s="153" t="s">
        <v>2378</v>
      </c>
      <c r="U1877" s="144"/>
      <c r="V1877" s="144"/>
      <c r="W1877" s="144"/>
      <c r="X1877" s="97" t="str">
        <f t="shared" si="319"/>
        <v>2024-030 - Matagorda SH 35 Bridge Replace</v>
      </c>
      <c r="Y1877" s="97" t="str">
        <f>IFERROR(VLOOKUP($D1877,PM!$A:$H,2,FALSE),"")</f>
        <v>Luis A. Morales</v>
      </c>
      <c r="Z1877" s="98">
        <f t="shared" si="320"/>
        <v>45790</v>
      </c>
      <c r="AA1877" s="98" t="str">
        <f t="shared" si="321"/>
        <v>Tuesday</v>
      </c>
      <c r="AB1877" s="99" t="str">
        <f t="shared" si="322"/>
        <v>05/13/2025 7:50 PM</v>
      </c>
      <c r="AC1877" s="100">
        <f t="shared" si="323"/>
        <v>45791.575937499998</v>
      </c>
      <c r="AD1877" s="100" t="str">
        <f t="shared" si="324"/>
        <v>Approved On Time</v>
      </c>
      <c r="AE1877" s="101">
        <f t="shared" si="325"/>
        <v>5</v>
      </c>
      <c r="AF1877" s="124" t="str">
        <f t="shared" si="326"/>
        <v/>
      </c>
      <c r="AG1877" s="101" t="str">
        <f t="shared" si="327"/>
        <v>8999 6001P - Fabricate Trestle Bridge</v>
      </c>
      <c r="AH1877" s="101" t="str">
        <f t="shared" si="328"/>
        <v>240044 - Floriberto Govea</v>
      </c>
      <c r="AI1877" s="102" t="str">
        <f t="shared" si="329"/>
        <v>Hector Claudio's Crew</v>
      </c>
    </row>
    <row r="1878" spans="1:35" ht="15.75" x14ac:dyDescent="0.25">
      <c r="A1878" s="153">
        <v>604572</v>
      </c>
      <c r="B1878" s="153" t="s">
        <v>843</v>
      </c>
      <c r="C1878" s="153" t="s">
        <v>844</v>
      </c>
      <c r="D1878" s="153" t="s">
        <v>570</v>
      </c>
      <c r="E1878" s="153" t="s">
        <v>723</v>
      </c>
      <c r="F1878" s="153" t="s">
        <v>1081</v>
      </c>
      <c r="G1878" s="153" t="s">
        <v>1082</v>
      </c>
      <c r="H1878" s="153" t="s">
        <v>558</v>
      </c>
      <c r="I1878" s="153">
        <v>10</v>
      </c>
      <c r="J1878" s="154">
        <v>45792</v>
      </c>
      <c r="K1878" s="153" t="s">
        <v>91</v>
      </c>
      <c r="L1878" s="153"/>
      <c r="M1878" s="153" t="s">
        <v>966</v>
      </c>
      <c r="N1878" s="153" t="s">
        <v>49</v>
      </c>
      <c r="O1878" s="153" t="s">
        <v>967</v>
      </c>
      <c r="P1878" s="153" t="s">
        <v>3066</v>
      </c>
      <c r="Q1878" s="153"/>
      <c r="R1878" s="153" t="s">
        <v>50</v>
      </c>
      <c r="S1878" s="153" t="s">
        <v>1717</v>
      </c>
      <c r="T1878" s="153" t="s">
        <v>3419</v>
      </c>
      <c r="U1878" s="144"/>
      <c r="V1878" s="144"/>
      <c r="W1878" s="144"/>
      <c r="X1878" s="97" t="str">
        <f t="shared" si="319"/>
        <v>2024-030 - Matagorda SH 35 Bridge Replace</v>
      </c>
      <c r="Y1878" s="97" t="str">
        <f>IFERROR(VLOOKUP($D1878,PM!$A:$H,2,FALSE),"")</f>
        <v>Luis A. Morales</v>
      </c>
      <c r="Z1878" s="98">
        <f t="shared" si="320"/>
        <v>45792</v>
      </c>
      <c r="AA1878" s="98" t="str">
        <f t="shared" si="321"/>
        <v>Thursday</v>
      </c>
      <c r="AB1878" s="99" t="str">
        <f t="shared" si="322"/>
        <v>05/16/2025 2:36 AM</v>
      </c>
      <c r="AC1878" s="100">
        <f t="shared" si="323"/>
        <v>45793.563888888886</v>
      </c>
      <c r="AD1878" s="100" t="str">
        <f t="shared" si="324"/>
        <v>Approved On Time</v>
      </c>
      <c r="AE1878" s="101">
        <f t="shared" si="325"/>
        <v>10</v>
      </c>
      <c r="AF1878" s="124" t="str">
        <f t="shared" si="326"/>
        <v/>
      </c>
      <c r="AG1878" s="101" t="str">
        <f t="shared" si="327"/>
        <v>8999 6001P - Fabricate Trestle Bridge</v>
      </c>
      <c r="AH1878" s="101" t="str">
        <f t="shared" si="328"/>
        <v>240044 - Floriberto Govea</v>
      </c>
      <c r="AI1878" s="102" t="str">
        <f t="shared" si="329"/>
        <v>Hector Claudio's Crew</v>
      </c>
    </row>
    <row r="1879" spans="1:35" ht="15.75" x14ac:dyDescent="0.25">
      <c r="A1879" s="153">
        <v>603572</v>
      </c>
      <c r="B1879" s="153" t="s">
        <v>854</v>
      </c>
      <c r="C1879" s="153" t="s">
        <v>855</v>
      </c>
      <c r="D1879" s="153" t="s">
        <v>570</v>
      </c>
      <c r="E1879" s="153" t="s">
        <v>723</v>
      </c>
      <c r="F1879" s="153" t="s">
        <v>1081</v>
      </c>
      <c r="G1879" s="153" t="s">
        <v>1082</v>
      </c>
      <c r="H1879" s="153" t="s">
        <v>558</v>
      </c>
      <c r="I1879" s="153">
        <v>12</v>
      </c>
      <c r="J1879" s="154">
        <v>45790</v>
      </c>
      <c r="K1879" s="153" t="s">
        <v>91</v>
      </c>
      <c r="L1879" s="153"/>
      <c r="M1879" s="153" t="s">
        <v>966</v>
      </c>
      <c r="N1879" s="153" t="s">
        <v>49</v>
      </c>
      <c r="O1879" s="153" t="s">
        <v>967</v>
      </c>
      <c r="P1879" s="153" t="s">
        <v>1995</v>
      </c>
      <c r="Q1879" s="153"/>
      <c r="R1879" s="153" t="s">
        <v>50</v>
      </c>
      <c r="S1879" s="153" t="s">
        <v>1717</v>
      </c>
      <c r="T1879" s="153" t="s">
        <v>2377</v>
      </c>
      <c r="U1879" s="144"/>
      <c r="V1879" s="144"/>
      <c r="W1879" s="144"/>
      <c r="X1879" s="97" t="str">
        <f t="shared" si="319"/>
        <v>2024-030 - Matagorda SH 35 Bridge Replace</v>
      </c>
      <c r="Y1879" s="97" t="str">
        <f>IFERROR(VLOOKUP($D1879,PM!$A:$H,2,FALSE),"")</f>
        <v>Luis A. Morales</v>
      </c>
      <c r="Z1879" s="98">
        <f t="shared" si="320"/>
        <v>45790</v>
      </c>
      <c r="AA1879" s="98" t="str">
        <f t="shared" si="321"/>
        <v>Tuesday</v>
      </c>
      <c r="AB1879" s="99" t="str">
        <f t="shared" si="322"/>
        <v>05/13/2025 7:48 PM</v>
      </c>
      <c r="AC1879" s="100">
        <f t="shared" si="323"/>
        <v>45791.576168981483</v>
      </c>
      <c r="AD1879" s="100" t="str">
        <f t="shared" si="324"/>
        <v>Approved On Time</v>
      </c>
      <c r="AE1879" s="101">
        <f t="shared" si="325"/>
        <v>12</v>
      </c>
      <c r="AF1879" s="124" t="str">
        <f t="shared" si="326"/>
        <v/>
      </c>
      <c r="AG1879" s="101" t="str">
        <f t="shared" si="327"/>
        <v>8999 6001P - Fabricate Trestle Bridge</v>
      </c>
      <c r="AH1879" s="101" t="str">
        <f t="shared" si="328"/>
        <v>240014 - Hector O. Rodriguez</v>
      </c>
      <c r="AI1879" s="102" t="str">
        <f t="shared" si="329"/>
        <v>Hector Claudio's Crew</v>
      </c>
    </row>
    <row r="1880" spans="1:35" ht="15.75" x14ac:dyDescent="0.25">
      <c r="A1880" s="153">
        <v>604573</v>
      </c>
      <c r="B1880" s="153" t="s">
        <v>854</v>
      </c>
      <c r="C1880" s="153" t="s">
        <v>855</v>
      </c>
      <c r="D1880" s="153" t="s">
        <v>570</v>
      </c>
      <c r="E1880" s="153" t="s">
        <v>723</v>
      </c>
      <c r="F1880" s="153" t="s">
        <v>1081</v>
      </c>
      <c r="G1880" s="153" t="s">
        <v>1082</v>
      </c>
      <c r="H1880" s="153" t="s">
        <v>558</v>
      </c>
      <c r="I1880" s="153">
        <v>10</v>
      </c>
      <c r="J1880" s="154">
        <v>45792</v>
      </c>
      <c r="K1880" s="153" t="s">
        <v>91</v>
      </c>
      <c r="L1880" s="153"/>
      <c r="M1880" s="153" t="s">
        <v>966</v>
      </c>
      <c r="N1880" s="153" t="s">
        <v>49</v>
      </c>
      <c r="O1880" s="153" t="s">
        <v>967</v>
      </c>
      <c r="P1880" s="153" t="s">
        <v>3063</v>
      </c>
      <c r="Q1880" s="153"/>
      <c r="R1880" s="153" t="s">
        <v>50</v>
      </c>
      <c r="S1880" s="153" t="s">
        <v>1717</v>
      </c>
      <c r="T1880" s="153" t="s">
        <v>3422</v>
      </c>
      <c r="U1880" s="144"/>
      <c r="V1880" s="144"/>
      <c r="W1880" s="144"/>
      <c r="X1880" s="97" t="str">
        <f t="shared" si="319"/>
        <v>2024-030 - Matagorda SH 35 Bridge Replace</v>
      </c>
      <c r="Y1880" s="97" t="str">
        <f>IFERROR(VLOOKUP($D1880,PM!$A:$H,2,FALSE),"")</f>
        <v>Luis A. Morales</v>
      </c>
      <c r="Z1880" s="98">
        <f t="shared" si="320"/>
        <v>45792</v>
      </c>
      <c r="AA1880" s="98" t="str">
        <f t="shared" si="321"/>
        <v>Thursday</v>
      </c>
      <c r="AB1880" s="99" t="str">
        <f t="shared" si="322"/>
        <v>05/16/2025 2:37 AM</v>
      </c>
      <c r="AC1880" s="100">
        <f t="shared" si="323"/>
        <v>45793.564097222225</v>
      </c>
      <c r="AD1880" s="100" t="str">
        <f t="shared" si="324"/>
        <v>Approved On Time</v>
      </c>
      <c r="AE1880" s="101">
        <f t="shared" si="325"/>
        <v>10</v>
      </c>
      <c r="AF1880" s="124" t="str">
        <f t="shared" si="326"/>
        <v/>
      </c>
      <c r="AG1880" s="101" t="str">
        <f t="shared" si="327"/>
        <v>8999 6001P - Fabricate Trestle Bridge</v>
      </c>
      <c r="AH1880" s="101" t="str">
        <f t="shared" si="328"/>
        <v>240014 - Hector O. Rodriguez</v>
      </c>
      <c r="AI1880" s="102" t="str">
        <f t="shared" si="329"/>
        <v>Hector Claudio's Crew</v>
      </c>
    </row>
    <row r="1881" spans="1:35" ht="15.75" x14ac:dyDescent="0.25">
      <c r="A1881" s="153">
        <v>604576</v>
      </c>
      <c r="B1881" s="153" t="s">
        <v>800</v>
      </c>
      <c r="C1881" s="153" t="s">
        <v>801</v>
      </c>
      <c r="D1881" s="153" t="s">
        <v>570</v>
      </c>
      <c r="E1881" s="153" t="s">
        <v>723</v>
      </c>
      <c r="F1881" s="153" t="s">
        <v>1081</v>
      </c>
      <c r="G1881" s="153" t="s">
        <v>1082</v>
      </c>
      <c r="H1881" s="153" t="s">
        <v>558</v>
      </c>
      <c r="I1881" s="153">
        <v>10</v>
      </c>
      <c r="J1881" s="154">
        <v>45792</v>
      </c>
      <c r="K1881" s="153" t="s">
        <v>91</v>
      </c>
      <c r="L1881" s="153"/>
      <c r="M1881" s="153" t="s">
        <v>966</v>
      </c>
      <c r="N1881" s="153" t="s">
        <v>49</v>
      </c>
      <c r="O1881" s="153" t="s">
        <v>967</v>
      </c>
      <c r="P1881" s="153" t="s">
        <v>3067</v>
      </c>
      <c r="Q1881" s="153"/>
      <c r="R1881" s="153" t="s">
        <v>50</v>
      </c>
      <c r="S1881" s="153" t="s">
        <v>1717</v>
      </c>
      <c r="T1881" s="153" t="s">
        <v>3420</v>
      </c>
      <c r="U1881" s="144"/>
      <c r="V1881" s="144"/>
      <c r="W1881" s="144"/>
      <c r="X1881" s="97" t="str">
        <f t="shared" si="319"/>
        <v>2024-030 - Matagorda SH 35 Bridge Replace</v>
      </c>
      <c r="Y1881" s="97" t="str">
        <f>IFERROR(VLOOKUP($D1881,PM!$A:$H,2,FALSE),"")</f>
        <v>Luis A. Morales</v>
      </c>
      <c r="Z1881" s="98">
        <f t="shared" si="320"/>
        <v>45792</v>
      </c>
      <c r="AA1881" s="98" t="str">
        <f t="shared" si="321"/>
        <v>Thursday</v>
      </c>
      <c r="AB1881" s="99" t="str">
        <f t="shared" si="322"/>
        <v>05/16/2025 2:39 AM</v>
      </c>
      <c r="AC1881" s="100">
        <f t="shared" si="323"/>
        <v>45793.566192129627</v>
      </c>
      <c r="AD1881" s="100" t="str">
        <f t="shared" si="324"/>
        <v>Approved On Time</v>
      </c>
      <c r="AE1881" s="101">
        <f t="shared" si="325"/>
        <v>10</v>
      </c>
      <c r="AF1881" s="124" t="str">
        <f t="shared" si="326"/>
        <v/>
      </c>
      <c r="AG1881" s="101" t="str">
        <f t="shared" si="327"/>
        <v>8999 6001P - Fabricate Trestle Bridge</v>
      </c>
      <c r="AH1881" s="101" t="str">
        <f t="shared" si="328"/>
        <v>240018 - Librado Aguillon</v>
      </c>
      <c r="AI1881" s="102" t="str">
        <f t="shared" si="329"/>
        <v>Hector Claudio's Crew</v>
      </c>
    </row>
    <row r="1882" spans="1:35" ht="15.75" x14ac:dyDescent="0.25">
      <c r="A1882" s="153">
        <v>604129</v>
      </c>
      <c r="B1882" s="153" t="s">
        <v>1026</v>
      </c>
      <c r="C1882" s="153" t="s">
        <v>1027</v>
      </c>
      <c r="D1882" s="153" t="s">
        <v>570</v>
      </c>
      <c r="E1882" s="153" t="s">
        <v>723</v>
      </c>
      <c r="F1882" s="153" t="s">
        <v>1081</v>
      </c>
      <c r="G1882" s="153" t="s">
        <v>1082</v>
      </c>
      <c r="H1882" s="153" t="s">
        <v>558</v>
      </c>
      <c r="I1882" s="153">
        <v>11</v>
      </c>
      <c r="J1882" s="154">
        <v>45791</v>
      </c>
      <c r="K1882" s="153" t="s">
        <v>91</v>
      </c>
      <c r="L1882" s="153"/>
      <c r="M1882" s="153" t="s">
        <v>966</v>
      </c>
      <c r="N1882" s="153" t="s">
        <v>49</v>
      </c>
      <c r="O1882" s="153" t="s">
        <v>967</v>
      </c>
      <c r="P1882" s="153" t="s">
        <v>2625</v>
      </c>
      <c r="Q1882" s="153"/>
      <c r="R1882" s="153" t="s">
        <v>50</v>
      </c>
      <c r="S1882" s="153" t="s">
        <v>1717</v>
      </c>
      <c r="T1882" s="153" t="s">
        <v>2969</v>
      </c>
      <c r="U1882" s="144"/>
      <c r="V1882" s="144"/>
      <c r="W1882" s="144"/>
      <c r="X1882" s="97" t="str">
        <f t="shared" si="319"/>
        <v>2024-030 - Matagorda SH 35 Bridge Replace</v>
      </c>
      <c r="Y1882" s="97" t="str">
        <f>IFERROR(VLOOKUP($D1882,PM!$A:$H,2,FALSE),"")</f>
        <v>Luis A. Morales</v>
      </c>
      <c r="Z1882" s="98">
        <f t="shared" si="320"/>
        <v>45791</v>
      </c>
      <c r="AA1882" s="98" t="str">
        <f t="shared" si="321"/>
        <v>Wednesday</v>
      </c>
      <c r="AB1882" s="99" t="str">
        <f t="shared" si="322"/>
        <v>05/15/2025 4:31 AM</v>
      </c>
      <c r="AC1882" s="100">
        <f t="shared" si="323"/>
        <v>45792.583495370367</v>
      </c>
      <c r="AD1882" s="100" t="str">
        <f t="shared" si="324"/>
        <v>Approved On Time</v>
      </c>
      <c r="AE1882" s="101">
        <f t="shared" si="325"/>
        <v>11</v>
      </c>
      <c r="AF1882" s="124" t="str">
        <f t="shared" si="326"/>
        <v/>
      </c>
      <c r="AG1882" s="101" t="str">
        <f t="shared" si="327"/>
        <v>8999 6001P - Fabricate Trestle Bridge</v>
      </c>
      <c r="AH1882" s="101" t="str">
        <f t="shared" si="328"/>
        <v>240813 - Adam Arreola</v>
      </c>
      <c r="AI1882" s="102" t="str">
        <f t="shared" si="329"/>
        <v>Hector Claudio's Crew</v>
      </c>
    </row>
    <row r="1883" spans="1:35" ht="15.75" x14ac:dyDescent="0.25">
      <c r="A1883" s="153">
        <v>603573</v>
      </c>
      <c r="B1883" s="153" t="s">
        <v>1026</v>
      </c>
      <c r="C1883" s="153" t="s">
        <v>1027</v>
      </c>
      <c r="D1883" s="153" t="s">
        <v>570</v>
      </c>
      <c r="E1883" s="153" t="s">
        <v>723</v>
      </c>
      <c r="F1883" s="153" t="s">
        <v>1081</v>
      </c>
      <c r="G1883" s="153" t="s">
        <v>1082</v>
      </c>
      <c r="H1883" s="153" t="s">
        <v>558</v>
      </c>
      <c r="I1883" s="153">
        <v>12</v>
      </c>
      <c r="J1883" s="154">
        <v>45790</v>
      </c>
      <c r="K1883" s="153" t="s">
        <v>91</v>
      </c>
      <c r="L1883" s="153"/>
      <c r="M1883" s="153" t="s">
        <v>966</v>
      </c>
      <c r="N1883" s="153" t="s">
        <v>49</v>
      </c>
      <c r="O1883" s="153" t="s">
        <v>967</v>
      </c>
      <c r="P1883" s="153" t="s">
        <v>1995</v>
      </c>
      <c r="Q1883" s="153"/>
      <c r="R1883" s="153" t="s">
        <v>50</v>
      </c>
      <c r="S1883" s="153" t="s">
        <v>1717</v>
      </c>
      <c r="T1883" s="153" t="s">
        <v>2379</v>
      </c>
      <c r="U1883" s="144"/>
      <c r="V1883" s="144"/>
      <c r="W1883" s="144"/>
      <c r="X1883" s="97" t="str">
        <f t="shared" si="319"/>
        <v>2024-030 - Matagorda SH 35 Bridge Replace</v>
      </c>
      <c r="Y1883" s="97" t="str">
        <f>IFERROR(VLOOKUP($D1883,PM!$A:$H,2,FALSE),"")</f>
        <v>Luis A. Morales</v>
      </c>
      <c r="Z1883" s="98">
        <f t="shared" si="320"/>
        <v>45790</v>
      </c>
      <c r="AA1883" s="98" t="str">
        <f t="shared" si="321"/>
        <v>Tuesday</v>
      </c>
      <c r="AB1883" s="99" t="str">
        <f t="shared" si="322"/>
        <v>05/13/2025 7:48 PM</v>
      </c>
      <c r="AC1883" s="100">
        <f t="shared" si="323"/>
        <v>45791.575439814813</v>
      </c>
      <c r="AD1883" s="100" t="str">
        <f t="shared" si="324"/>
        <v>Approved On Time</v>
      </c>
      <c r="AE1883" s="101">
        <f t="shared" si="325"/>
        <v>12</v>
      </c>
      <c r="AF1883" s="124" t="str">
        <f t="shared" si="326"/>
        <v/>
      </c>
      <c r="AG1883" s="101" t="str">
        <f t="shared" si="327"/>
        <v>8999 6001P - Fabricate Trestle Bridge</v>
      </c>
      <c r="AH1883" s="101" t="str">
        <f t="shared" si="328"/>
        <v>240813 - Adam Arreola</v>
      </c>
      <c r="AI1883" s="102" t="str">
        <f t="shared" si="329"/>
        <v>Hector Claudio's Crew</v>
      </c>
    </row>
    <row r="1884" spans="1:35" ht="15.75" x14ac:dyDescent="0.25">
      <c r="A1884" s="153">
        <v>603086</v>
      </c>
      <c r="B1884" s="153" t="s">
        <v>1026</v>
      </c>
      <c r="C1884" s="153" t="s">
        <v>1027</v>
      </c>
      <c r="D1884" s="153" t="s">
        <v>570</v>
      </c>
      <c r="E1884" s="153" t="s">
        <v>723</v>
      </c>
      <c r="F1884" s="153" t="s">
        <v>1081</v>
      </c>
      <c r="G1884" s="153" t="s">
        <v>1082</v>
      </c>
      <c r="H1884" s="153" t="s">
        <v>558</v>
      </c>
      <c r="I1884" s="153">
        <v>10.5</v>
      </c>
      <c r="J1884" s="154">
        <v>45789</v>
      </c>
      <c r="K1884" s="153" t="s">
        <v>91</v>
      </c>
      <c r="L1884" s="153"/>
      <c r="M1884" s="153" t="s">
        <v>966</v>
      </c>
      <c r="N1884" s="153" t="s">
        <v>49</v>
      </c>
      <c r="O1884" s="153" t="s">
        <v>967</v>
      </c>
      <c r="P1884" s="153" t="s">
        <v>1274</v>
      </c>
      <c r="Q1884" s="153"/>
      <c r="R1884" s="153" t="s">
        <v>50</v>
      </c>
      <c r="S1884" s="153" t="s">
        <v>1717</v>
      </c>
      <c r="T1884" s="153" t="s">
        <v>1751</v>
      </c>
      <c r="U1884" s="144"/>
      <c r="V1884" s="144"/>
      <c r="W1884" s="144"/>
      <c r="X1884" s="97" t="str">
        <f t="shared" si="319"/>
        <v>2024-030 - Matagorda SH 35 Bridge Replace</v>
      </c>
      <c r="Y1884" s="97" t="str">
        <f>IFERROR(VLOOKUP($D1884,PM!$A:$H,2,FALSE),"")</f>
        <v>Luis A. Morales</v>
      </c>
      <c r="Z1884" s="98">
        <f t="shared" si="320"/>
        <v>45789</v>
      </c>
      <c r="AA1884" s="98" t="str">
        <f t="shared" si="321"/>
        <v>Monday</v>
      </c>
      <c r="AB1884" s="99" t="str">
        <f t="shared" si="322"/>
        <v>05/12/2025 6:02 PM</v>
      </c>
      <c r="AC1884" s="100">
        <f t="shared" si="323"/>
        <v>45790.579016203701</v>
      </c>
      <c r="AD1884" s="100" t="str">
        <f t="shared" si="324"/>
        <v>Approved On Time</v>
      </c>
      <c r="AE1884" s="101">
        <f t="shared" si="325"/>
        <v>10.5</v>
      </c>
      <c r="AF1884" s="124" t="str">
        <f t="shared" si="326"/>
        <v/>
      </c>
      <c r="AG1884" s="101" t="str">
        <f t="shared" si="327"/>
        <v>8999 6001P - Fabricate Trestle Bridge</v>
      </c>
      <c r="AH1884" s="101" t="str">
        <f t="shared" si="328"/>
        <v>240813 - Adam Arreola</v>
      </c>
      <c r="AI1884" s="102" t="str">
        <f t="shared" si="329"/>
        <v>Hector Claudio's Crew</v>
      </c>
    </row>
    <row r="1885" spans="1:35" ht="15.75" x14ac:dyDescent="0.25">
      <c r="A1885" s="153">
        <v>604574</v>
      </c>
      <c r="B1885" s="153" t="s">
        <v>1026</v>
      </c>
      <c r="C1885" s="153" t="s">
        <v>1027</v>
      </c>
      <c r="D1885" s="153" t="s">
        <v>570</v>
      </c>
      <c r="E1885" s="153" t="s">
        <v>723</v>
      </c>
      <c r="F1885" s="153" t="s">
        <v>1081</v>
      </c>
      <c r="G1885" s="153" t="s">
        <v>1082</v>
      </c>
      <c r="H1885" s="153" t="s">
        <v>558</v>
      </c>
      <c r="I1885" s="153">
        <v>10</v>
      </c>
      <c r="J1885" s="154">
        <v>45792</v>
      </c>
      <c r="K1885" s="153" t="s">
        <v>91</v>
      </c>
      <c r="L1885" s="153"/>
      <c r="M1885" s="153" t="s">
        <v>966</v>
      </c>
      <c r="N1885" s="153" t="s">
        <v>49</v>
      </c>
      <c r="O1885" s="153" t="s">
        <v>967</v>
      </c>
      <c r="P1885" s="153" t="s">
        <v>3063</v>
      </c>
      <c r="Q1885" s="153"/>
      <c r="R1885" s="153" t="s">
        <v>50</v>
      </c>
      <c r="S1885" s="153" t="s">
        <v>1717</v>
      </c>
      <c r="T1885" s="153" t="s">
        <v>3421</v>
      </c>
      <c r="U1885" s="144"/>
      <c r="V1885" s="144"/>
      <c r="W1885" s="144"/>
      <c r="X1885" s="97" t="str">
        <f t="shared" si="319"/>
        <v>2024-030 - Matagorda SH 35 Bridge Replace</v>
      </c>
      <c r="Y1885" s="97" t="str">
        <f>IFERROR(VLOOKUP($D1885,PM!$A:$H,2,FALSE),"")</f>
        <v>Luis A. Morales</v>
      </c>
      <c r="Z1885" s="98">
        <f t="shared" si="320"/>
        <v>45792</v>
      </c>
      <c r="AA1885" s="98" t="str">
        <f t="shared" si="321"/>
        <v>Thursday</v>
      </c>
      <c r="AB1885" s="99" t="str">
        <f t="shared" si="322"/>
        <v>05/16/2025 2:37 AM</v>
      </c>
      <c r="AC1885" s="100">
        <f t="shared" si="323"/>
        <v>45793.563703703701</v>
      </c>
      <c r="AD1885" s="100" t="str">
        <f t="shared" si="324"/>
        <v>Approved On Time</v>
      </c>
      <c r="AE1885" s="101">
        <f t="shared" si="325"/>
        <v>10</v>
      </c>
      <c r="AF1885" s="124" t="str">
        <f t="shared" si="326"/>
        <v/>
      </c>
      <c r="AG1885" s="101" t="str">
        <f t="shared" si="327"/>
        <v>8999 6001P - Fabricate Trestle Bridge</v>
      </c>
      <c r="AH1885" s="101" t="str">
        <f t="shared" si="328"/>
        <v>240813 - Adam Arreola</v>
      </c>
      <c r="AI1885" s="102" t="str">
        <f t="shared" si="329"/>
        <v>Hector Claudio's Crew</v>
      </c>
    </row>
    <row r="1886" spans="1:35" ht="15.75" x14ac:dyDescent="0.25">
      <c r="A1886" s="153">
        <v>604131</v>
      </c>
      <c r="B1886" s="153" t="s">
        <v>968</v>
      </c>
      <c r="C1886" s="153" t="s">
        <v>967</v>
      </c>
      <c r="D1886" s="153" t="s">
        <v>570</v>
      </c>
      <c r="E1886" s="153" t="s">
        <v>723</v>
      </c>
      <c r="F1886" s="153" t="s">
        <v>584</v>
      </c>
      <c r="G1886" s="153" t="s">
        <v>585</v>
      </c>
      <c r="H1886" s="153" t="s">
        <v>558</v>
      </c>
      <c r="I1886" s="153">
        <v>8</v>
      </c>
      <c r="J1886" s="154">
        <v>45791</v>
      </c>
      <c r="K1886" s="153" t="s">
        <v>91</v>
      </c>
      <c r="L1886" s="153"/>
      <c r="M1886" s="153" t="s">
        <v>966</v>
      </c>
      <c r="N1886" s="153" t="s">
        <v>49</v>
      </c>
      <c r="O1886" s="153" t="s">
        <v>967</v>
      </c>
      <c r="P1886" s="153" t="s">
        <v>2626</v>
      </c>
      <c r="Q1886" s="153"/>
      <c r="R1886" s="153" t="s">
        <v>50</v>
      </c>
      <c r="S1886" s="153" t="s">
        <v>1717</v>
      </c>
      <c r="T1886" s="153" t="s">
        <v>2967</v>
      </c>
      <c r="U1886" s="144"/>
      <c r="V1886" s="144"/>
      <c r="W1886" s="144"/>
      <c r="X1886" s="97" t="str">
        <f t="shared" si="319"/>
        <v>2024-030 - Matagorda SH 35 Bridge Replace</v>
      </c>
      <c r="Y1886" s="97" t="str">
        <f>IFERROR(VLOOKUP($D1886,PM!$A:$H,2,FALSE),"")</f>
        <v>Luis A. Morales</v>
      </c>
      <c r="Z1886" s="98">
        <f t="shared" si="320"/>
        <v>45791</v>
      </c>
      <c r="AA1886" s="98" t="str">
        <f t="shared" si="321"/>
        <v>Wednesday</v>
      </c>
      <c r="AB1886" s="99" t="str">
        <f t="shared" si="322"/>
        <v>05/15/2025 4:32 AM</v>
      </c>
      <c r="AC1886" s="100">
        <f t="shared" si="323"/>
        <v>45792.583819444444</v>
      </c>
      <c r="AD1886" s="100" t="str">
        <f t="shared" si="324"/>
        <v>Approved On Time</v>
      </c>
      <c r="AE1886" s="101">
        <f t="shared" si="325"/>
        <v>8</v>
      </c>
      <c r="AF1886" s="124" t="str">
        <f t="shared" si="326"/>
        <v/>
      </c>
      <c r="AG1886" s="101" t="str">
        <f t="shared" si="327"/>
        <v>9000 100B - SUPERINTENDENT</v>
      </c>
      <c r="AH1886" s="101" t="str">
        <f t="shared" si="328"/>
        <v>240028 - Hector J. Claudio</v>
      </c>
      <c r="AI1886" s="102" t="str">
        <f t="shared" si="329"/>
        <v>Hector Claudio's Crew</v>
      </c>
    </row>
    <row r="1887" spans="1:35" ht="15.75" x14ac:dyDescent="0.25">
      <c r="A1887" s="153">
        <v>603088</v>
      </c>
      <c r="B1887" s="153" t="s">
        <v>968</v>
      </c>
      <c r="C1887" s="153" t="s">
        <v>967</v>
      </c>
      <c r="D1887" s="153" t="s">
        <v>570</v>
      </c>
      <c r="E1887" s="153" t="s">
        <v>723</v>
      </c>
      <c r="F1887" s="153" t="s">
        <v>584</v>
      </c>
      <c r="G1887" s="153" t="s">
        <v>585</v>
      </c>
      <c r="H1887" s="153" t="s">
        <v>558</v>
      </c>
      <c r="I1887" s="153">
        <v>8</v>
      </c>
      <c r="J1887" s="154">
        <v>45789</v>
      </c>
      <c r="K1887" s="153" t="s">
        <v>91</v>
      </c>
      <c r="L1887" s="153"/>
      <c r="M1887" s="153" t="s">
        <v>966</v>
      </c>
      <c r="N1887" s="153" t="s">
        <v>49</v>
      </c>
      <c r="O1887" s="153" t="s">
        <v>967</v>
      </c>
      <c r="P1887" s="153" t="s">
        <v>1274</v>
      </c>
      <c r="Q1887" s="153"/>
      <c r="R1887" s="153" t="s">
        <v>50</v>
      </c>
      <c r="S1887" s="153" t="s">
        <v>1717</v>
      </c>
      <c r="T1887" s="153" t="s">
        <v>1750</v>
      </c>
      <c r="U1887" s="144"/>
      <c r="V1887" s="144"/>
      <c r="W1887" s="144"/>
      <c r="X1887" s="97" t="str">
        <f t="shared" si="319"/>
        <v>2024-030 - Matagorda SH 35 Bridge Replace</v>
      </c>
      <c r="Y1887" s="97" t="str">
        <f>IFERROR(VLOOKUP($D1887,PM!$A:$H,2,FALSE),"")</f>
        <v>Luis A. Morales</v>
      </c>
      <c r="Z1887" s="98">
        <f t="shared" si="320"/>
        <v>45789</v>
      </c>
      <c r="AA1887" s="98" t="str">
        <f t="shared" si="321"/>
        <v>Monday</v>
      </c>
      <c r="AB1887" s="99" t="str">
        <f t="shared" si="322"/>
        <v>05/12/2025 6:02 PM</v>
      </c>
      <c r="AC1887" s="100">
        <f t="shared" si="323"/>
        <v>45790.57917824074</v>
      </c>
      <c r="AD1887" s="100" t="str">
        <f t="shared" si="324"/>
        <v>Approved On Time</v>
      </c>
      <c r="AE1887" s="101">
        <f t="shared" si="325"/>
        <v>8</v>
      </c>
      <c r="AF1887" s="124" t="str">
        <f t="shared" si="326"/>
        <v/>
      </c>
      <c r="AG1887" s="101" t="str">
        <f t="shared" si="327"/>
        <v>9000 100B - SUPERINTENDENT</v>
      </c>
      <c r="AH1887" s="101" t="str">
        <f t="shared" si="328"/>
        <v>240028 - Hector J. Claudio</v>
      </c>
      <c r="AI1887" s="102" t="str">
        <f t="shared" si="329"/>
        <v>Hector Claudio's Crew</v>
      </c>
    </row>
    <row r="1888" spans="1:35" ht="15.75" x14ac:dyDescent="0.25">
      <c r="A1888" s="153">
        <v>604577</v>
      </c>
      <c r="B1888" s="153" t="s">
        <v>968</v>
      </c>
      <c r="C1888" s="153" t="s">
        <v>967</v>
      </c>
      <c r="D1888" s="153" t="s">
        <v>570</v>
      </c>
      <c r="E1888" s="153" t="s">
        <v>723</v>
      </c>
      <c r="F1888" s="153" t="s">
        <v>584</v>
      </c>
      <c r="G1888" s="153" t="s">
        <v>585</v>
      </c>
      <c r="H1888" s="153" t="s">
        <v>558</v>
      </c>
      <c r="I1888" s="153">
        <v>8</v>
      </c>
      <c r="J1888" s="154">
        <v>45792</v>
      </c>
      <c r="K1888" s="153" t="s">
        <v>91</v>
      </c>
      <c r="L1888" s="153"/>
      <c r="M1888" s="153" t="s">
        <v>966</v>
      </c>
      <c r="N1888" s="153" t="s">
        <v>49</v>
      </c>
      <c r="O1888" s="153" t="s">
        <v>967</v>
      </c>
      <c r="P1888" s="153" t="s">
        <v>3064</v>
      </c>
      <c r="Q1888" s="153"/>
      <c r="R1888" s="153" t="s">
        <v>50</v>
      </c>
      <c r="S1888" s="153" t="s">
        <v>1717</v>
      </c>
      <c r="T1888" s="153" t="s">
        <v>3423</v>
      </c>
      <c r="U1888" s="144"/>
      <c r="V1888" s="144"/>
      <c r="W1888" s="144"/>
      <c r="X1888" s="97" t="str">
        <f t="shared" si="319"/>
        <v>2024-030 - Matagorda SH 35 Bridge Replace</v>
      </c>
      <c r="Y1888" s="97" t="str">
        <f>IFERROR(VLOOKUP($D1888,PM!$A:$H,2,FALSE),"")</f>
        <v>Luis A. Morales</v>
      </c>
      <c r="Z1888" s="98">
        <f t="shared" si="320"/>
        <v>45792</v>
      </c>
      <c r="AA1888" s="98" t="str">
        <f t="shared" si="321"/>
        <v>Thursday</v>
      </c>
      <c r="AB1888" s="99" t="str">
        <f t="shared" si="322"/>
        <v>05/16/2025 2:40 AM</v>
      </c>
      <c r="AC1888" s="100">
        <f t="shared" si="323"/>
        <v>45793.564050925925</v>
      </c>
      <c r="AD1888" s="100" t="str">
        <f t="shared" si="324"/>
        <v>Approved On Time</v>
      </c>
      <c r="AE1888" s="101">
        <f t="shared" si="325"/>
        <v>8</v>
      </c>
      <c r="AF1888" s="124" t="str">
        <f t="shared" si="326"/>
        <v/>
      </c>
      <c r="AG1888" s="101" t="str">
        <f t="shared" si="327"/>
        <v>9000 100B - SUPERINTENDENT</v>
      </c>
      <c r="AH1888" s="101" t="str">
        <f t="shared" si="328"/>
        <v>240028 - Hector J. Claudio</v>
      </c>
      <c r="AI1888" s="102" t="str">
        <f t="shared" si="329"/>
        <v>Hector Claudio's Crew</v>
      </c>
    </row>
    <row r="1889" spans="1:35" ht="15.75" x14ac:dyDescent="0.25">
      <c r="A1889" s="153">
        <v>604578</v>
      </c>
      <c r="B1889" s="153" t="s">
        <v>968</v>
      </c>
      <c r="C1889" s="153" t="s">
        <v>967</v>
      </c>
      <c r="D1889" s="153" t="s">
        <v>570</v>
      </c>
      <c r="E1889" s="153" t="s">
        <v>723</v>
      </c>
      <c r="F1889" s="153" t="s">
        <v>584</v>
      </c>
      <c r="G1889" s="153" t="s">
        <v>585</v>
      </c>
      <c r="H1889" s="153" t="s">
        <v>558</v>
      </c>
      <c r="I1889" s="153">
        <v>8</v>
      </c>
      <c r="J1889" s="154">
        <v>45790</v>
      </c>
      <c r="K1889" s="153" t="s">
        <v>91</v>
      </c>
      <c r="L1889" s="153"/>
      <c r="M1889" s="153" t="s">
        <v>966</v>
      </c>
      <c r="N1889" s="153" t="s">
        <v>49</v>
      </c>
      <c r="O1889" s="153" t="s">
        <v>967</v>
      </c>
      <c r="P1889" s="153" t="s">
        <v>3065</v>
      </c>
      <c r="Q1889" s="153"/>
      <c r="R1889" s="153" t="s">
        <v>50</v>
      </c>
      <c r="S1889" s="153" t="s">
        <v>1717</v>
      </c>
      <c r="T1889" s="153" t="s">
        <v>3424</v>
      </c>
      <c r="U1889" s="144"/>
      <c r="V1889" s="144"/>
      <c r="W1889" s="144"/>
      <c r="X1889" s="97" t="str">
        <f t="shared" si="319"/>
        <v>2024-030 - Matagorda SH 35 Bridge Replace</v>
      </c>
      <c r="Y1889" s="97" t="str">
        <f>IFERROR(VLOOKUP($D1889,PM!$A:$H,2,FALSE),"")</f>
        <v>Luis A. Morales</v>
      </c>
      <c r="Z1889" s="98">
        <f t="shared" si="320"/>
        <v>45790</v>
      </c>
      <c r="AA1889" s="98" t="str">
        <f t="shared" si="321"/>
        <v>Tuesday</v>
      </c>
      <c r="AB1889" s="99" t="str">
        <f t="shared" si="322"/>
        <v>05/16/2025 2:43 AM</v>
      </c>
      <c r="AC1889" s="100">
        <f t="shared" si="323"/>
        <v>45793.564050925925</v>
      </c>
      <c r="AD1889" s="100" t="str">
        <f t="shared" si="324"/>
        <v>Approved On Time</v>
      </c>
      <c r="AE1889" s="101">
        <f t="shared" si="325"/>
        <v>8</v>
      </c>
      <c r="AF1889" s="124" t="str">
        <f t="shared" si="326"/>
        <v/>
      </c>
      <c r="AG1889" s="101" t="str">
        <f t="shared" si="327"/>
        <v>9000 100B - SUPERINTENDENT</v>
      </c>
      <c r="AH1889" s="101" t="str">
        <f t="shared" si="328"/>
        <v>240028 - Hector J. Claudio</v>
      </c>
      <c r="AI1889" s="102" t="str">
        <f t="shared" si="329"/>
        <v>Hector Claudio's Crew</v>
      </c>
    </row>
    <row r="1890" spans="1:35" ht="15.75" x14ac:dyDescent="0.25">
      <c r="A1890" s="153">
        <v>603893</v>
      </c>
      <c r="B1890" s="153" t="s">
        <v>2617</v>
      </c>
      <c r="C1890" s="153" t="s">
        <v>2618</v>
      </c>
      <c r="D1890" s="153" t="s">
        <v>570</v>
      </c>
      <c r="E1890" s="153" t="s">
        <v>723</v>
      </c>
      <c r="F1890" s="153" t="s">
        <v>1494</v>
      </c>
      <c r="G1890" s="153" t="s">
        <v>2619</v>
      </c>
      <c r="H1890" s="153" t="s">
        <v>558</v>
      </c>
      <c r="I1890" s="153">
        <v>8</v>
      </c>
      <c r="J1890" s="154">
        <v>45789</v>
      </c>
      <c r="K1890" s="153" t="s">
        <v>91</v>
      </c>
      <c r="L1890" s="153"/>
      <c r="M1890" s="153"/>
      <c r="N1890" s="153"/>
      <c r="O1890" s="153" t="s">
        <v>2618</v>
      </c>
      <c r="P1890" s="153" t="s">
        <v>2620</v>
      </c>
      <c r="Q1890" s="153"/>
      <c r="R1890" s="153" t="s">
        <v>50</v>
      </c>
      <c r="S1890" s="153" t="s">
        <v>1717</v>
      </c>
      <c r="T1890" s="153" t="s">
        <v>3161</v>
      </c>
      <c r="U1890" s="144"/>
      <c r="V1890" s="144"/>
      <c r="W1890" s="144"/>
      <c r="X1890" s="97" t="str">
        <f t="shared" si="319"/>
        <v>2024-030 - Matagorda SH 35 Bridge Replace</v>
      </c>
      <c r="Y1890" s="97" t="str">
        <f>IFERROR(VLOOKUP($D1890,PM!$A:$H,2,FALSE),"")</f>
        <v>Luis A. Morales</v>
      </c>
      <c r="Z1890" s="98">
        <f t="shared" si="320"/>
        <v>45789</v>
      </c>
      <c r="AA1890" s="98" t="str">
        <f t="shared" si="321"/>
        <v>Monday</v>
      </c>
      <c r="AB1890" s="99" t="str">
        <f t="shared" si="322"/>
        <v>05/14/2025 11:23 AM</v>
      </c>
      <c r="AC1890" s="100">
        <f t="shared" si="323"/>
        <v>45792.584062499998</v>
      </c>
      <c r="AD1890" s="100" t="str">
        <f t="shared" si="324"/>
        <v>Approved On Time</v>
      </c>
      <c r="AE1890" s="101">
        <f t="shared" si="325"/>
        <v>8</v>
      </c>
      <c r="AF1890" s="124" t="str">
        <f t="shared" si="326"/>
        <v/>
      </c>
      <c r="AG1890" s="101" t="str">
        <f t="shared" si="327"/>
        <v>100 6002A - PREP ROW Survey</v>
      </c>
      <c r="AH1890" s="101" t="str">
        <f t="shared" si="328"/>
        <v>240165 - Luis E. Murcia Orellana</v>
      </c>
      <c r="AI1890" s="102" t="str">
        <f t="shared" si="329"/>
        <v/>
      </c>
    </row>
    <row r="1891" spans="1:35" ht="15.75" x14ac:dyDescent="0.25">
      <c r="A1891" s="153">
        <v>603894</v>
      </c>
      <c r="B1891" s="153" t="s">
        <v>2617</v>
      </c>
      <c r="C1891" s="153" t="s">
        <v>2618</v>
      </c>
      <c r="D1891" s="153" t="s">
        <v>570</v>
      </c>
      <c r="E1891" s="153" t="s">
        <v>723</v>
      </c>
      <c r="F1891" s="153" t="s">
        <v>1494</v>
      </c>
      <c r="G1891" s="153" t="s">
        <v>2619</v>
      </c>
      <c r="H1891" s="153" t="s">
        <v>558</v>
      </c>
      <c r="I1891" s="153">
        <v>8</v>
      </c>
      <c r="J1891" s="154">
        <v>45791</v>
      </c>
      <c r="K1891" s="153" t="s">
        <v>91</v>
      </c>
      <c r="L1891" s="153"/>
      <c r="M1891" s="153"/>
      <c r="N1891" s="153"/>
      <c r="O1891" s="153" t="s">
        <v>2618</v>
      </c>
      <c r="P1891" s="153" t="s">
        <v>2620</v>
      </c>
      <c r="Q1891" s="153"/>
      <c r="R1891" s="153" t="s">
        <v>50</v>
      </c>
      <c r="S1891" s="153" t="s">
        <v>1717</v>
      </c>
      <c r="T1891" s="153" t="s">
        <v>3162</v>
      </c>
      <c r="U1891" s="144"/>
      <c r="V1891" s="144"/>
      <c r="W1891" s="144"/>
      <c r="X1891" s="97" t="str">
        <f t="shared" si="319"/>
        <v>2024-030 - Matagorda SH 35 Bridge Replace</v>
      </c>
      <c r="Y1891" s="97" t="str">
        <f>IFERROR(VLOOKUP($D1891,PM!$A:$H,2,FALSE),"")</f>
        <v>Luis A. Morales</v>
      </c>
      <c r="Z1891" s="98">
        <f t="shared" si="320"/>
        <v>45791</v>
      </c>
      <c r="AA1891" s="98" t="str">
        <f t="shared" si="321"/>
        <v>Wednesday</v>
      </c>
      <c r="AB1891" s="99" t="str">
        <f t="shared" si="322"/>
        <v>05/14/2025 11:23 AM</v>
      </c>
      <c r="AC1891" s="100">
        <f t="shared" si="323"/>
        <v>45792.584062499998</v>
      </c>
      <c r="AD1891" s="100" t="str">
        <f t="shared" si="324"/>
        <v>Approved On Time</v>
      </c>
      <c r="AE1891" s="101">
        <f t="shared" si="325"/>
        <v>8</v>
      </c>
      <c r="AF1891" s="124" t="str">
        <f t="shared" si="326"/>
        <v/>
      </c>
      <c r="AG1891" s="101" t="str">
        <f t="shared" si="327"/>
        <v>100 6002A - PREP ROW Survey</v>
      </c>
      <c r="AH1891" s="101" t="str">
        <f t="shared" si="328"/>
        <v>240165 - Luis E. Murcia Orellana</v>
      </c>
      <c r="AI1891" s="102" t="str">
        <f t="shared" si="329"/>
        <v/>
      </c>
    </row>
    <row r="1892" spans="1:35" ht="15.75" x14ac:dyDescent="0.25">
      <c r="A1892" s="153">
        <v>603574</v>
      </c>
      <c r="B1892" s="153" t="s">
        <v>1028</v>
      </c>
      <c r="C1892" s="153" t="s">
        <v>1029</v>
      </c>
      <c r="D1892" s="153" t="s">
        <v>570</v>
      </c>
      <c r="E1892" s="153" t="s">
        <v>723</v>
      </c>
      <c r="F1892" s="153" t="s">
        <v>1081</v>
      </c>
      <c r="G1892" s="153" t="s">
        <v>1082</v>
      </c>
      <c r="H1892" s="153" t="s">
        <v>558</v>
      </c>
      <c r="I1892" s="153">
        <v>12</v>
      </c>
      <c r="J1892" s="154">
        <v>45790</v>
      </c>
      <c r="K1892" s="153" t="s">
        <v>91</v>
      </c>
      <c r="L1892" s="153"/>
      <c r="M1892" s="153" t="s">
        <v>966</v>
      </c>
      <c r="N1892" s="153" t="s">
        <v>49</v>
      </c>
      <c r="O1892" s="153" t="s">
        <v>967</v>
      </c>
      <c r="P1892" s="153" t="s">
        <v>1995</v>
      </c>
      <c r="Q1892" s="153"/>
      <c r="R1892" s="153" t="s">
        <v>50</v>
      </c>
      <c r="S1892" s="153" t="s">
        <v>1717</v>
      </c>
      <c r="T1892" s="153" t="s">
        <v>2376</v>
      </c>
      <c r="U1892" s="144"/>
      <c r="V1892" s="144"/>
      <c r="W1892" s="144"/>
      <c r="X1892" s="97" t="str">
        <f t="shared" si="319"/>
        <v>2024-030 - Matagorda SH 35 Bridge Replace</v>
      </c>
      <c r="Y1892" s="97" t="str">
        <f>IFERROR(VLOOKUP($D1892,PM!$A:$H,2,FALSE),"")</f>
        <v>Luis A. Morales</v>
      </c>
      <c r="Z1892" s="98">
        <f t="shared" si="320"/>
        <v>45790</v>
      </c>
      <c r="AA1892" s="98" t="str">
        <f t="shared" si="321"/>
        <v>Tuesday</v>
      </c>
      <c r="AB1892" s="99" t="str">
        <f t="shared" si="322"/>
        <v>05/13/2025 7:48 PM</v>
      </c>
      <c r="AC1892" s="100">
        <f t="shared" si="323"/>
        <v>45791.578831018516</v>
      </c>
      <c r="AD1892" s="100" t="str">
        <f t="shared" si="324"/>
        <v>Approved On Time</v>
      </c>
      <c r="AE1892" s="101">
        <f t="shared" si="325"/>
        <v>12</v>
      </c>
      <c r="AF1892" s="124" t="str">
        <f t="shared" si="326"/>
        <v/>
      </c>
      <c r="AG1892" s="101" t="str">
        <f t="shared" si="327"/>
        <v>8999 6001P - Fabricate Trestle Bridge</v>
      </c>
      <c r="AH1892" s="101" t="str">
        <f t="shared" si="328"/>
        <v>240549 - Michael A. Pina</v>
      </c>
      <c r="AI1892" s="102" t="str">
        <f t="shared" si="329"/>
        <v>Hector Claudio's Crew</v>
      </c>
    </row>
    <row r="1893" spans="1:35" ht="15.75" x14ac:dyDescent="0.25">
      <c r="A1893" s="153">
        <v>603087</v>
      </c>
      <c r="B1893" s="153" t="s">
        <v>1028</v>
      </c>
      <c r="C1893" s="153" t="s">
        <v>1029</v>
      </c>
      <c r="D1893" s="153" t="s">
        <v>570</v>
      </c>
      <c r="E1893" s="153" t="s">
        <v>723</v>
      </c>
      <c r="F1893" s="153" t="s">
        <v>1081</v>
      </c>
      <c r="G1893" s="153" t="s">
        <v>1082</v>
      </c>
      <c r="H1893" s="153" t="s">
        <v>558</v>
      </c>
      <c r="I1893" s="153">
        <v>10.5</v>
      </c>
      <c r="J1893" s="154">
        <v>45789</v>
      </c>
      <c r="K1893" s="153" t="s">
        <v>91</v>
      </c>
      <c r="L1893" s="153"/>
      <c r="M1893" s="153" t="s">
        <v>966</v>
      </c>
      <c r="N1893" s="153" t="s">
        <v>49</v>
      </c>
      <c r="O1893" s="153" t="s">
        <v>967</v>
      </c>
      <c r="P1893" s="153" t="s">
        <v>1274</v>
      </c>
      <c r="Q1893" s="153"/>
      <c r="R1893" s="153" t="s">
        <v>50</v>
      </c>
      <c r="S1893" s="153" t="s">
        <v>1717</v>
      </c>
      <c r="T1893" s="153" t="s">
        <v>1749</v>
      </c>
      <c r="U1893" s="144"/>
      <c r="V1893" s="144"/>
      <c r="W1893" s="144"/>
      <c r="X1893" s="97" t="str">
        <f t="shared" si="319"/>
        <v>2024-030 - Matagorda SH 35 Bridge Replace</v>
      </c>
      <c r="Y1893" s="97" t="str">
        <f>IFERROR(VLOOKUP($D1893,PM!$A:$H,2,FALSE),"")</f>
        <v>Luis A. Morales</v>
      </c>
      <c r="Z1893" s="98">
        <f t="shared" si="320"/>
        <v>45789</v>
      </c>
      <c r="AA1893" s="98" t="str">
        <f t="shared" si="321"/>
        <v>Monday</v>
      </c>
      <c r="AB1893" s="99" t="str">
        <f t="shared" si="322"/>
        <v>05/12/2025 6:02 PM</v>
      </c>
      <c r="AC1893" s="100">
        <f t="shared" si="323"/>
        <v>45790.580289351848</v>
      </c>
      <c r="AD1893" s="100" t="str">
        <f t="shared" si="324"/>
        <v>Approved On Time</v>
      </c>
      <c r="AE1893" s="101">
        <f t="shared" si="325"/>
        <v>10.5</v>
      </c>
      <c r="AF1893" s="124" t="str">
        <f t="shared" si="326"/>
        <v/>
      </c>
      <c r="AG1893" s="101" t="str">
        <f t="shared" si="327"/>
        <v>8999 6001P - Fabricate Trestle Bridge</v>
      </c>
      <c r="AH1893" s="101" t="str">
        <f t="shared" si="328"/>
        <v>240549 - Michael A. Pina</v>
      </c>
      <c r="AI1893" s="102" t="str">
        <f t="shared" si="329"/>
        <v>Hector Claudio's Crew</v>
      </c>
    </row>
    <row r="1894" spans="1:35" ht="15.75" x14ac:dyDescent="0.25">
      <c r="A1894" s="153">
        <v>604130</v>
      </c>
      <c r="B1894" s="153" t="s">
        <v>1028</v>
      </c>
      <c r="C1894" s="153" t="s">
        <v>1029</v>
      </c>
      <c r="D1894" s="153" t="s">
        <v>570</v>
      </c>
      <c r="E1894" s="153" t="s">
        <v>723</v>
      </c>
      <c r="F1894" s="153" t="s">
        <v>1081</v>
      </c>
      <c r="G1894" s="153" t="s">
        <v>1082</v>
      </c>
      <c r="H1894" s="153" t="s">
        <v>558</v>
      </c>
      <c r="I1894" s="153">
        <v>6</v>
      </c>
      <c r="J1894" s="154">
        <v>45791</v>
      </c>
      <c r="K1894" s="153" t="s">
        <v>91</v>
      </c>
      <c r="L1894" s="153"/>
      <c r="M1894" s="153" t="s">
        <v>966</v>
      </c>
      <c r="N1894" s="153" t="s">
        <v>49</v>
      </c>
      <c r="O1894" s="153" t="s">
        <v>967</v>
      </c>
      <c r="P1894" s="153" t="s">
        <v>2625</v>
      </c>
      <c r="Q1894" s="153"/>
      <c r="R1894" s="153" t="s">
        <v>50</v>
      </c>
      <c r="S1894" s="153" t="s">
        <v>1717</v>
      </c>
      <c r="T1894" s="153" t="s">
        <v>3164</v>
      </c>
      <c r="U1894" s="144"/>
      <c r="V1894" s="144"/>
      <c r="W1894" s="144"/>
      <c r="X1894" s="97" t="str">
        <f t="shared" si="319"/>
        <v>2024-030 - Matagorda SH 35 Bridge Replace</v>
      </c>
      <c r="Y1894" s="97" t="str">
        <f>IFERROR(VLOOKUP($D1894,PM!$A:$H,2,FALSE),"")</f>
        <v>Luis A. Morales</v>
      </c>
      <c r="Z1894" s="98">
        <f t="shared" si="320"/>
        <v>45791</v>
      </c>
      <c r="AA1894" s="98" t="str">
        <f t="shared" si="321"/>
        <v>Wednesday</v>
      </c>
      <c r="AB1894" s="99" t="str">
        <f t="shared" si="322"/>
        <v>05/15/2025 4:31 AM</v>
      </c>
      <c r="AC1894" s="100">
        <f t="shared" si="323"/>
        <v>45792.584120370368</v>
      </c>
      <c r="AD1894" s="100" t="str">
        <f t="shared" si="324"/>
        <v>Approved On Time</v>
      </c>
      <c r="AE1894" s="101">
        <f t="shared" si="325"/>
        <v>6</v>
      </c>
      <c r="AF1894" s="124" t="str">
        <f t="shared" si="326"/>
        <v/>
      </c>
      <c r="AG1894" s="101" t="str">
        <f t="shared" si="327"/>
        <v>8999 6001P - Fabricate Trestle Bridge</v>
      </c>
      <c r="AH1894" s="101" t="str">
        <f t="shared" si="328"/>
        <v>240549 - Michael A. Pina</v>
      </c>
      <c r="AI1894" s="102" t="str">
        <f t="shared" si="329"/>
        <v>Hector Claudio's Crew</v>
      </c>
    </row>
    <row r="1895" spans="1:35" ht="15.75" x14ac:dyDescent="0.25">
      <c r="A1895" s="153">
        <v>604575</v>
      </c>
      <c r="B1895" s="153" t="s">
        <v>1028</v>
      </c>
      <c r="C1895" s="153" t="s">
        <v>1029</v>
      </c>
      <c r="D1895" s="153" t="s">
        <v>570</v>
      </c>
      <c r="E1895" s="153" t="s">
        <v>723</v>
      </c>
      <c r="F1895" s="153" t="s">
        <v>1081</v>
      </c>
      <c r="G1895" s="153" t="s">
        <v>1082</v>
      </c>
      <c r="H1895" s="153" t="s">
        <v>558</v>
      </c>
      <c r="I1895" s="153">
        <v>10</v>
      </c>
      <c r="J1895" s="154">
        <v>45792</v>
      </c>
      <c r="K1895" s="153" t="s">
        <v>91</v>
      </c>
      <c r="L1895" s="153"/>
      <c r="M1895" s="153" t="s">
        <v>966</v>
      </c>
      <c r="N1895" s="153" t="s">
        <v>49</v>
      </c>
      <c r="O1895" s="153" t="s">
        <v>967</v>
      </c>
      <c r="P1895" s="153" t="s">
        <v>3063</v>
      </c>
      <c r="Q1895" s="153"/>
      <c r="R1895" s="153" t="s">
        <v>50</v>
      </c>
      <c r="S1895" s="153" t="s">
        <v>1717</v>
      </c>
      <c r="T1895" s="153" t="s">
        <v>3418</v>
      </c>
      <c r="U1895" s="144"/>
      <c r="V1895" s="144"/>
      <c r="W1895" s="144"/>
      <c r="X1895" s="97" t="str">
        <f t="shared" si="319"/>
        <v>2024-030 - Matagorda SH 35 Bridge Replace</v>
      </c>
      <c r="Y1895" s="97" t="str">
        <f>IFERROR(VLOOKUP($D1895,PM!$A:$H,2,FALSE),"")</f>
        <v>Luis A. Morales</v>
      </c>
      <c r="Z1895" s="98">
        <f t="shared" si="320"/>
        <v>45792</v>
      </c>
      <c r="AA1895" s="98" t="str">
        <f t="shared" si="321"/>
        <v>Thursday</v>
      </c>
      <c r="AB1895" s="99" t="str">
        <f t="shared" si="322"/>
        <v>05/16/2025 2:37 AM</v>
      </c>
      <c r="AC1895" s="100">
        <f t="shared" si="323"/>
        <v>45793.566377314812</v>
      </c>
      <c r="AD1895" s="100" t="str">
        <f t="shared" si="324"/>
        <v>Approved On Time</v>
      </c>
      <c r="AE1895" s="101">
        <f t="shared" si="325"/>
        <v>10</v>
      </c>
      <c r="AF1895" s="124" t="str">
        <f t="shared" si="326"/>
        <v/>
      </c>
      <c r="AG1895" s="101" t="str">
        <f t="shared" si="327"/>
        <v>8999 6001P - Fabricate Trestle Bridge</v>
      </c>
      <c r="AH1895" s="101" t="str">
        <f t="shared" si="328"/>
        <v>240549 - Michael A. Pina</v>
      </c>
      <c r="AI1895" s="102" t="str">
        <f t="shared" si="329"/>
        <v>Hector Claudio's Crew</v>
      </c>
    </row>
    <row r="1896" spans="1:35" ht="15.75" x14ac:dyDescent="0.25">
      <c r="A1896" s="153">
        <v>602722</v>
      </c>
      <c r="B1896" s="153" t="s">
        <v>1014</v>
      </c>
      <c r="C1896" s="153" t="s">
        <v>1015</v>
      </c>
      <c r="D1896" s="153" t="s">
        <v>539</v>
      </c>
      <c r="E1896" s="153" t="s">
        <v>986</v>
      </c>
      <c r="F1896" s="153" t="s">
        <v>1216</v>
      </c>
      <c r="G1896" s="153" t="s">
        <v>1217</v>
      </c>
      <c r="H1896" s="153" t="s">
        <v>558</v>
      </c>
      <c r="I1896" s="153">
        <v>4</v>
      </c>
      <c r="J1896" s="154">
        <v>45789</v>
      </c>
      <c r="K1896" s="153" t="s">
        <v>91</v>
      </c>
      <c r="L1896" s="153"/>
      <c r="M1896" s="153"/>
      <c r="N1896" s="153"/>
      <c r="O1896" s="153" t="s">
        <v>1015</v>
      </c>
      <c r="P1896" s="153" t="s">
        <v>1278</v>
      </c>
      <c r="Q1896" s="153"/>
      <c r="R1896" s="153" t="s">
        <v>50</v>
      </c>
      <c r="S1896" s="153" t="s">
        <v>1717</v>
      </c>
      <c r="T1896" s="153" t="s">
        <v>3975</v>
      </c>
      <c r="U1896" s="144"/>
      <c r="V1896" s="144"/>
      <c r="W1896" s="144"/>
      <c r="X1896" s="97" t="str">
        <f t="shared" si="319"/>
        <v>EQUIP HOU - Equipment Houston Division</v>
      </c>
      <c r="Y1896" s="97" t="str">
        <f>IFERROR(VLOOKUP($D1896,PM!$A:$H,2,FALSE),"")</f>
        <v>Clint Mize</v>
      </c>
      <c r="Z1896" s="98">
        <f t="shared" si="320"/>
        <v>45789</v>
      </c>
      <c r="AA1896" s="98" t="str">
        <f t="shared" si="321"/>
        <v>Monday</v>
      </c>
      <c r="AB1896" s="99" t="str">
        <f t="shared" si="322"/>
        <v>05/12/2025 7:38 AM</v>
      </c>
      <c r="AC1896" s="100">
        <f t="shared" si="323"/>
        <v>45793.600011574075</v>
      </c>
      <c r="AD1896" s="100" t="str">
        <f t="shared" si="324"/>
        <v>Approved On Time</v>
      </c>
      <c r="AE1896" s="101">
        <f t="shared" si="325"/>
        <v>4</v>
      </c>
      <c r="AF1896" s="124" t="str">
        <f t="shared" si="326"/>
        <v/>
      </c>
      <c r="AG1896" s="101" t="str">
        <f t="shared" si="327"/>
        <v>ESOTHER - Equipment Other Repair</v>
      </c>
      <c r="AH1896" s="101" t="str">
        <f t="shared" si="328"/>
        <v>800047 - Christopher D. Robertson</v>
      </c>
      <c r="AI1896" s="102" t="str">
        <f t="shared" si="329"/>
        <v/>
      </c>
    </row>
    <row r="1897" spans="1:35" ht="15.75" x14ac:dyDescent="0.25">
      <c r="A1897" s="153">
        <v>602723</v>
      </c>
      <c r="B1897" s="153" t="s">
        <v>1014</v>
      </c>
      <c r="C1897" s="153" t="s">
        <v>1015</v>
      </c>
      <c r="D1897" s="153" t="s">
        <v>539</v>
      </c>
      <c r="E1897" s="153" t="s">
        <v>986</v>
      </c>
      <c r="F1897" s="153" t="s">
        <v>1216</v>
      </c>
      <c r="G1897" s="153" t="s">
        <v>1217</v>
      </c>
      <c r="H1897" s="153" t="s">
        <v>558</v>
      </c>
      <c r="I1897" s="153">
        <v>4</v>
      </c>
      <c r="J1897" s="154">
        <v>45790</v>
      </c>
      <c r="K1897" s="153" t="s">
        <v>91</v>
      </c>
      <c r="L1897" s="153"/>
      <c r="M1897" s="153"/>
      <c r="N1897" s="153"/>
      <c r="O1897" s="153" t="s">
        <v>1015</v>
      </c>
      <c r="P1897" s="153" t="s">
        <v>1278</v>
      </c>
      <c r="Q1897" s="153"/>
      <c r="R1897" s="153" t="s">
        <v>50</v>
      </c>
      <c r="S1897" s="153" t="s">
        <v>1717</v>
      </c>
      <c r="T1897" s="153" t="s">
        <v>3976</v>
      </c>
      <c r="U1897" s="144"/>
      <c r="V1897" s="144"/>
      <c r="W1897" s="144"/>
      <c r="X1897" s="97" t="str">
        <f t="shared" si="319"/>
        <v>EQUIP HOU - Equipment Houston Division</v>
      </c>
      <c r="Y1897" s="97" t="str">
        <f>IFERROR(VLOOKUP($D1897,PM!$A:$H,2,FALSE),"")</f>
        <v>Clint Mize</v>
      </c>
      <c r="Z1897" s="98">
        <f t="shared" si="320"/>
        <v>45790</v>
      </c>
      <c r="AA1897" s="98" t="str">
        <f t="shared" si="321"/>
        <v>Tuesday</v>
      </c>
      <c r="AB1897" s="99" t="str">
        <f t="shared" si="322"/>
        <v>05/12/2025 7:38 AM</v>
      </c>
      <c r="AC1897" s="100">
        <f t="shared" si="323"/>
        <v>45793.600011574075</v>
      </c>
      <c r="AD1897" s="100" t="str">
        <f t="shared" si="324"/>
        <v>Approved On Time</v>
      </c>
      <c r="AE1897" s="101">
        <f t="shared" si="325"/>
        <v>4</v>
      </c>
      <c r="AF1897" s="124" t="str">
        <f t="shared" si="326"/>
        <v/>
      </c>
      <c r="AG1897" s="101" t="str">
        <f t="shared" si="327"/>
        <v>ESOTHER - Equipment Other Repair</v>
      </c>
      <c r="AH1897" s="101" t="str">
        <f t="shared" si="328"/>
        <v>800047 - Christopher D. Robertson</v>
      </c>
      <c r="AI1897" s="102" t="str">
        <f t="shared" si="329"/>
        <v/>
      </c>
    </row>
    <row r="1898" spans="1:35" ht="15.75" x14ac:dyDescent="0.25">
      <c r="A1898" s="153">
        <v>602724</v>
      </c>
      <c r="B1898" s="153" t="s">
        <v>1014</v>
      </c>
      <c r="C1898" s="153" t="s">
        <v>1015</v>
      </c>
      <c r="D1898" s="153" t="s">
        <v>539</v>
      </c>
      <c r="E1898" s="153" t="s">
        <v>986</v>
      </c>
      <c r="F1898" s="153" t="s">
        <v>1216</v>
      </c>
      <c r="G1898" s="153" t="s">
        <v>1217</v>
      </c>
      <c r="H1898" s="153" t="s">
        <v>558</v>
      </c>
      <c r="I1898" s="153">
        <v>4</v>
      </c>
      <c r="J1898" s="154">
        <v>45791</v>
      </c>
      <c r="K1898" s="153" t="s">
        <v>91</v>
      </c>
      <c r="L1898" s="153"/>
      <c r="M1898" s="153"/>
      <c r="N1898" s="153"/>
      <c r="O1898" s="153" t="s">
        <v>1015</v>
      </c>
      <c r="P1898" s="153" t="s">
        <v>1278</v>
      </c>
      <c r="Q1898" s="153"/>
      <c r="R1898" s="153" t="s">
        <v>50</v>
      </c>
      <c r="S1898" s="153" t="s">
        <v>1717</v>
      </c>
      <c r="T1898" s="153" t="s">
        <v>3977</v>
      </c>
      <c r="U1898" s="144"/>
      <c r="V1898" s="144"/>
      <c r="W1898" s="144"/>
      <c r="X1898" s="97" t="str">
        <f t="shared" si="319"/>
        <v>EQUIP HOU - Equipment Houston Division</v>
      </c>
      <c r="Y1898" s="97" t="str">
        <f>IFERROR(VLOOKUP($D1898,PM!$A:$H,2,FALSE),"")</f>
        <v>Clint Mize</v>
      </c>
      <c r="Z1898" s="98">
        <f t="shared" si="320"/>
        <v>45791</v>
      </c>
      <c r="AA1898" s="98" t="str">
        <f t="shared" si="321"/>
        <v>Wednesday</v>
      </c>
      <c r="AB1898" s="99" t="str">
        <f t="shared" si="322"/>
        <v>05/12/2025 7:38 AM</v>
      </c>
      <c r="AC1898" s="100">
        <f t="shared" si="323"/>
        <v>45793.600011574075</v>
      </c>
      <c r="AD1898" s="100" t="str">
        <f t="shared" si="324"/>
        <v>Approved On Time</v>
      </c>
      <c r="AE1898" s="101">
        <f t="shared" si="325"/>
        <v>4</v>
      </c>
      <c r="AF1898" s="124" t="str">
        <f t="shared" si="326"/>
        <v/>
      </c>
      <c r="AG1898" s="101" t="str">
        <f t="shared" si="327"/>
        <v>ESOTHER - Equipment Other Repair</v>
      </c>
      <c r="AH1898" s="101" t="str">
        <f t="shared" si="328"/>
        <v>800047 - Christopher D. Robertson</v>
      </c>
      <c r="AI1898" s="102" t="str">
        <f t="shared" si="329"/>
        <v/>
      </c>
    </row>
    <row r="1899" spans="1:35" ht="15.75" x14ac:dyDescent="0.25">
      <c r="A1899" s="153">
        <v>602725</v>
      </c>
      <c r="B1899" s="153" t="s">
        <v>1014</v>
      </c>
      <c r="C1899" s="153" t="s">
        <v>1015</v>
      </c>
      <c r="D1899" s="153" t="s">
        <v>539</v>
      </c>
      <c r="E1899" s="153" t="s">
        <v>986</v>
      </c>
      <c r="F1899" s="153" t="s">
        <v>1216</v>
      </c>
      <c r="G1899" s="153" t="s">
        <v>1217</v>
      </c>
      <c r="H1899" s="153" t="s">
        <v>558</v>
      </c>
      <c r="I1899" s="153">
        <v>4</v>
      </c>
      <c r="J1899" s="154">
        <v>45792</v>
      </c>
      <c r="K1899" s="153" t="s">
        <v>91</v>
      </c>
      <c r="L1899" s="153"/>
      <c r="M1899" s="153"/>
      <c r="N1899" s="153"/>
      <c r="O1899" s="153" t="s">
        <v>1015</v>
      </c>
      <c r="P1899" s="153" t="s">
        <v>1278</v>
      </c>
      <c r="Q1899" s="153"/>
      <c r="R1899" s="153" t="s">
        <v>50</v>
      </c>
      <c r="S1899" s="153" t="s">
        <v>1717</v>
      </c>
      <c r="T1899" s="153" t="s">
        <v>3978</v>
      </c>
      <c r="U1899" s="144"/>
      <c r="V1899" s="144"/>
      <c r="W1899" s="144"/>
      <c r="X1899" s="97" t="str">
        <f t="shared" si="319"/>
        <v>EQUIP HOU - Equipment Houston Division</v>
      </c>
      <c r="Y1899" s="97" t="str">
        <f>IFERROR(VLOOKUP($D1899,PM!$A:$H,2,FALSE),"")</f>
        <v>Clint Mize</v>
      </c>
      <c r="Z1899" s="98">
        <f t="shared" si="320"/>
        <v>45792</v>
      </c>
      <c r="AA1899" s="98" t="str">
        <f t="shared" si="321"/>
        <v>Thursday</v>
      </c>
      <c r="AB1899" s="99" t="str">
        <f t="shared" si="322"/>
        <v>05/12/2025 7:38 AM</v>
      </c>
      <c r="AC1899" s="100">
        <f t="shared" si="323"/>
        <v>45793.600011574075</v>
      </c>
      <c r="AD1899" s="100" t="str">
        <f t="shared" si="324"/>
        <v>Approved On Time</v>
      </c>
      <c r="AE1899" s="101">
        <f t="shared" si="325"/>
        <v>4</v>
      </c>
      <c r="AF1899" s="124" t="str">
        <f t="shared" si="326"/>
        <v/>
      </c>
      <c r="AG1899" s="101" t="str">
        <f t="shared" si="327"/>
        <v>ESOTHER - Equipment Other Repair</v>
      </c>
      <c r="AH1899" s="101" t="str">
        <f t="shared" si="328"/>
        <v>800047 - Christopher D. Robertson</v>
      </c>
      <c r="AI1899" s="102" t="str">
        <f t="shared" si="329"/>
        <v/>
      </c>
    </row>
    <row r="1900" spans="1:35" ht="15.75" x14ac:dyDescent="0.25">
      <c r="A1900" s="153">
        <v>602726</v>
      </c>
      <c r="B1900" s="153" t="s">
        <v>1014</v>
      </c>
      <c r="C1900" s="153" t="s">
        <v>1015</v>
      </c>
      <c r="D1900" s="153" t="s">
        <v>539</v>
      </c>
      <c r="E1900" s="153" t="s">
        <v>986</v>
      </c>
      <c r="F1900" s="153" t="s">
        <v>1216</v>
      </c>
      <c r="G1900" s="153" t="s">
        <v>1217</v>
      </c>
      <c r="H1900" s="153" t="s">
        <v>558</v>
      </c>
      <c r="I1900" s="153">
        <v>4</v>
      </c>
      <c r="J1900" s="154">
        <v>45793</v>
      </c>
      <c r="K1900" s="153" t="s">
        <v>91</v>
      </c>
      <c r="L1900" s="153"/>
      <c r="M1900" s="153"/>
      <c r="N1900" s="153"/>
      <c r="O1900" s="153" t="s">
        <v>1015</v>
      </c>
      <c r="P1900" s="153" t="s">
        <v>1278</v>
      </c>
      <c r="Q1900" s="153"/>
      <c r="R1900" s="153" t="s">
        <v>50</v>
      </c>
      <c r="S1900" s="153" t="s">
        <v>1717</v>
      </c>
      <c r="T1900" s="153" t="s">
        <v>3979</v>
      </c>
      <c r="U1900" s="144"/>
      <c r="V1900" s="144"/>
      <c r="W1900" s="144"/>
      <c r="X1900" s="97" t="str">
        <f t="shared" si="319"/>
        <v>EQUIP HOU - Equipment Houston Division</v>
      </c>
      <c r="Y1900" s="97" t="str">
        <f>IFERROR(VLOOKUP($D1900,PM!$A:$H,2,FALSE),"")</f>
        <v>Clint Mize</v>
      </c>
      <c r="Z1900" s="98">
        <f t="shared" si="320"/>
        <v>45793</v>
      </c>
      <c r="AA1900" s="98" t="str">
        <f t="shared" si="321"/>
        <v>Friday</v>
      </c>
      <c r="AB1900" s="99" t="str">
        <f t="shared" si="322"/>
        <v>05/12/2025 7:38 AM</v>
      </c>
      <c r="AC1900" s="100">
        <f t="shared" si="323"/>
        <v>45793.600011574075</v>
      </c>
      <c r="AD1900" s="100" t="str">
        <f t="shared" si="324"/>
        <v>Approved On Time</v>
      </c>
      <c r="AE1900" s="101">
        <f t="shared" si="325"/>
        <v>4</v>
      </c>
      <c r="AF1900" s="124" t="str">
        <f t="shared" si="326"/>
        <v/>
      </c>
      <c r="AG1900" s="101" t="str">
        <f t="shared" si="327"/>
        <v>ESOTHER - Equipment Other Repair</v>
      </c>
      <c r="AH1900" s="101" t="str">
        <f t="shared" si="328"/>
        <v>800047 - Christopher D. Robertson</v>
      </c>
      <c r="AI1900" s="102" t="str">
        <f t="shared" si="329"/>
        <v/>
      </c>
    </row>
    <row r="1901" spans="1:35" ht="15.75" x14ac:dyDescent="0.25">
      <c r="A1901" s="153">
        <v>603440</v>
      </c>
      <c r="B1901" s="153" t="s">
        <v>1986</v>
      </c>
      <c r="C1901" s="153" t="s">
        <v>1987</v>
      </c>
      <c r="D1901" s="153" t="s">
        <v>538</v>
      </c>
      <c r="E1901" s="153" t="s">
        <v>858</v>
      </c>
      <c r="F1901" s="153" t="s">
        <v>53</v>
      </c>
      <c r="G1901" s="153" t="s">
        <v>1988</v>
      </c>
      <c r="H1901" s="153" t="s">
        <v>558</v>
      </c>
      <c r="I1901" s="153">
        <v>8</v>
      </c>
      <c r="J1901" s="154">
        <v>45789</v>
      </c>
      <c r="K1901" s="153" t="s">
        <v>91</v>
      </c>
      <c r="L1901" s="153"/>
      <c r="M1901" s="153"/>
      <c r="N1901" s="153"/>
      <c r="O1901" s="153" t="s">
        <v>1987</v>
      </c>
      <c r="P1901" s="153" t="s">
        <v>1989</v>
      </c>
      <c r="Q1901" s="153"/>
      <c r="R1901" s="153" t="s">
        <v>50</v>
      </c>
      <c r="S1901" s="153" t="s">
        <v>81</v>
      </c>
      <c r="T1901" s="153" t="s">
        <v>2416</v>
      </c>
      <c r="U1901" s="144"/>
      <c r="V1901" s="144"/>
      <c r="W1901" s="144"/>
      <c r="X1901" s="97" t="str">
        <f t="shared" si="319"/>
        <v>2024-028 - Harris VA Bearing Pad Replacem</v>
      </c>
      <c r="Y1901" s="97" t="str">
        <f>IFERROR(VLOOKUP($D1901,PM!$A:$H,2,FALSE),"")</f>
        <v>Luis A. Morales</v>
      </c>
      <c r="Z1901" s="98">
        <f t="shared" si="320"/>
        <v>45789</v>
      </c>
      <c r="AA1901" s="98" t="str">
        <f t="shared" si="321"/>
        <v>Monday</v>
      </c>
      <c r="AB1901" s="99" t="str">
        <f t="shared" si="322"/>
        <v>05/13/2025 9:39 AM</v>
      </c>
      <c r="AC1901" s="100">
        <f t="shared" si="323"/>
        <v>45791.599039351851</v>
      </c>
      <c r="AD1901" s="100" t="str">
        <f t="shared" si="324"/>
        <v>Approved On Time</v>
      </c>
      <c r="AE1901" s="101">
        <f t="shared" si="325"/>
        <v>8</v>
      </c>
      <c r="AF1901" s="124" t="str">
        <f t="shared" si="326"/>
        <v/>
      </c>
      <c r="AG1901" s="101" t="str">
        <f t="shared" si="327"/>
        <v>9000 100A - PROJECT MANAGER  ENGINEER</v>
      </c>
      <c r="AH1901" s="101" t="str">
        <f t="shared" si="328"/>
        <v>410032 - Manuel Andrade</v>
      </c>
      <c r="AI1901" s="102" t="str">
        <f t="shared" si="329"/>
        <v/>
      </c>
    </row>
    <row r="1902" spans="1:35" ht="15.75" x14ac:dyDescent="0.25">
      <c r="A1902" s="153">
        <v>603441</v>
      </c>
      <c r="B1902" s="153" t="s">
        <v>1986</v>
      </c>
      <c r="C1902" s="153" t="s">
        <v>1987</v>
      </c>
      <c r="D1902" s="153" t="s">
        <v>538</v>
      </c>
      <c r="E1902" s="153" t="s">
        <v>858</v>
      </c>
      <c r="F1902" s="153" t="s">
        <v>53</v>
      </c>
      <c r="G1902" s="153" t="s">
        <v>1988</v>
      </c>
      <c r="H1902" s="153" t="s">
        <v>558</v>
      </c>
      <c r="I1902" s="153">
        <v>8</v>
      </c>
      <c r="J1902" s="154">
        <v>45790</v>
      </c>
      <c r="K1902" s="153" t="s">
        <v>91</v>
      </c>
      <c r="L1902" s="153"/>
      <c r="M1902" s="153"/>
      <c r="N1902" s="153"/>
      <c r="O1902" s="153" t="s">
        <v>1987</v>
      </c>
      <c r="P1902" s="153" t="s">
        <v>1989</v>
      </c>
      <c r="Q1902" s="153"/>
      <c r="R1902" s="153" t="s">
        <v>50</v>
      </c>
      <c r="S1902" s="153" t="s">
        <v>81</v>
      </c>
      <c r="T1902" s="153" t="s">
        <v>2417</v>
      </c>
      <c r="U1902" s="144"/>
      <c r="V1902" s="144"/>
      <c r="W1902" s="144"/>
      <c r="X1902" s="97" t="str">
        <f t="shared" si="319"/>
        <v>2024-028 - Harris VA Bearing Pad Replacem</v>
      </c>
      <c r="Y1902" s="97" t="str">
        <f>IFERROR(VLOOKUP($D1902,PM!$A:$H,2,FALSE),"")</f>
        <v>Luis A. Morales</v>
      </c>
      <c r="Z1902" s="98">
        <f t="shared" si="320"/>
        <v>45790</v>
      </c>
      <c r="AA1902" s="98" t="str">
        <f t="shared" si="321"/>
        <v>Tuesday</v>
      </c>
      <c r="AB1902" s="99" t="str">
        <f t="shared" si="322"/>
        <v>05/13/2025 9:39 AM</v>
      </c>
      <c r="AC1902" s="100">
        <f t="shared" si="323"/>
        <v>45791.599097222221</v>
      </c>
      <c r="AD1902" s="100" t="str">
        <f t="shared" si="324"/>
        <v>Approved On Time</v>
      </c>
      <c r="AE1902" s="101">
        <f t="shared" si="325"/>
        <v>8</v>
      </c>
      <c r="AF1902" s="124" t="str">
        <f t="shared" si="326"/>
        <v/>
      </c>
      <c r="AG1902" s="101" t="str">
        <f t="shared" si="327"/>
        <v>9000 100A - PROJECT MANAGER  ENGINEER</v>
      </c>
      <c r="AH1902" s="101" t="str">
        <f t="shared" si="328"/>
        <v>410032 - Manuel Andrade</v>
      </c>
      <c r="AI1902" s="102" t="str">
        <f t="shared" si="329"/>
        <v/>
      </c>
    </row>
    <row r="1903" spans="1:35" ht="15.75" x14ac:dyDescent="0.25">
      <c r="A1903" s="153">
        <v>603442</v>
      </c>
      <c r="B1903" s="153" t="s">
        <v>1986</v>
      </c>
      <c r="C1903" s="153" t="s">
        <v>1987</v>
      </c>
      <c r="D1903" s="153" t="s">
        <v>538</v>
      </c>
      <c r="E1903" s="153" t="s">
        <v>858</v>
      </c>
      <c r="F1903" s="153" t="s">
        <v>53</v>
      </c>
      <c r="G1903" s="153" t="s">
        <v>1988</v>
      </c>
      <c r="H1903" s="153" t="s">
        <v>558</v>
      </c>
      <c r="I1903" s="153">
        <v>8</v>
      </c>
      <c r="J1903" s="154">
        <v>45791</v>
      </c>
      <c r="K1903" s="153" t="s">
        <v>91</v>
      </c>
      <c r="L1903" s="153"/>
      <c r="M1903" s="153"/>
      <c r="N1903" s="153"/>
      <c r="O1903" s="153" t="s">
        <v>1987</v>
      </c>
      <c r="P1903" s="153" t="s">
        <v>1990</v>
      </c>
      <c r="Q1903" s="153"/>
      <c r="R1903" s="153" t="s">
        <v>50</v>
      </c>
      <c r="S1903" s="153" t="s">
        <v>81</v>
      </c>
      <c r="T1903" s="153" t="s">
        <v>2418</v>
      </c>
      <c r="U1903" s="144"/>
      <c r="V1903" s="144"/>
      <c r="W1903" s="144"/>
      <c r="X1903" s="97" t="str">
        <f t="shared" si="319"/>
        <v>2024-028 - Harris VA Bearing Pad Replacem</v>
      </c>
      <c r="Y1903" s="97" t="str">
        <f>IFERROR(VLOOKUP($D1903,PM!$A:$H,2,FALSE),"")</f>
        <v>Luis A. Morales</v>
      </c>
      <c r="Z1903" s="98">
        <f t="shared" si="320"/>
        <v>45791</v>
      </c>
      <c r="AA1903" s="98" t="str">
        <f t="shared" si="321"/>
        <v>Wednesday</v>
      </c>
      <c r="AB1903" s="99" t="str">
        <f t="shared" si="322"/>
        <v>05/13/2025 9:40 AM</v>
      </c>
      <c r="AC1903" s="100">
        <f t="shared" si="323"/>
        <v>45791.599131944444</v>
      </c>
      <c r="AD1903" s="100" t="str">
        <f t="shared" si="324"/>
        <v>Approved On Time</v>
      </c>
      <c r="AE1903" s="101">
        <f t="shared" si="325"/>
        <v>8</v>
      </c>
      <c r="AF1903" s="124" t="str">
        <f t="shared" si="326"/>
        <v/>
      </c>
      <c r="AG1903" s="101" t="str">
        <f t="shared" si="327"/>
        <v>9000 100A - PROJECT MANAGER  ENGINEER</v>
      </c>
      <c r="AH1903" s="101" t="str">
        <f t="shared" si="328"/>
        <v>410032 - Manuel Andrade</v>
      </c>
      <c r="AI1903" s="102" t="str">
        <f t="shared" si="329"/>
        <v/>
      </c>
    </row>
    <row r="1904" spans="1:35" ht="15.75" x14ac:dyDescent="0.25">
      <c r="A1904" s="153">
        <v>603443</v>
      </c>
      <c r="B1904" s="153" t="s">
        <v>1986</v>
      </c>
      <c r="C1904" s="153" t="s">
        <v>1987</v>
      </c>
      <c r="D1904" s="153" t="s">
        <v>538</v>
      </c>
      <c r="E1904" s="153" t="s">
        <v>858</v>
      </c>
      <c r="F1904" s="153" t="s">
        <v>53</v>
      </c>
      <c r="G1904" s="153" t="s">
        <v>1988</v>
      </c>
      <c r="H1904" s="153" t="s">
        <v>558</v>
      </c>
      <c r="I1904" s="153">
        <v>8</v>
      </c>
      <c r="J1904" s="154">
        <v>45792</v>
      </c>
      <c r="K1904" s="153" t="s">
        <v>91</v>
      </c>
      <c r="L1904" s="153"/>
      <c r="M1904" s="153"/>
      <c r="N1904" s="153"/>
      <c r="O1904" s="153" t="s">
        <v>1987</v>
      </c>
      <c r="P1904" s="153" t="s">
        <v>1990</v>
      </c>
      <c r="Q1904" s="153"/>
      <c r="R1904" s="153" t="s">
        <v>50</v>
      </c>
      <c r="S1904" s="153" t="s">
        <v>81</v>
      </c>
      <c r="T1904" s="153" t="s">
        <v>2978</v>
      </c>
      <c r="U1904" s="144"/>
      <c r="V1904" s="144"/>
      <c r="W1904" s="144"/>
      <c r="X1904" s="97" t="str">
        <f t="shared" si="319"/>
        <v>2024-028 - Harris VA Bearing Pad Replacem</v>
      </c>
      <c r="Y1904" s="97" t="str">
        <f>IFERROR(VLOOKUP($D1904,PM!$A:$H,2,FALSE),"")</f>
        <v>Luis A. Morales</v>
      </c>
      <c r="Z1904" s="98">
        <f t="shared" si="320"/>
        <v>45792</v>
      </c>
      <c r="AA1904" s="98" t="str">
        <f t="shared" si="321"/>
        <v>Thursday</v>
      </c>
      <c r="AB1904" s="99" t="str">
        <f t="shared" si="322"/>
        <v>05/13/2025 9:40 AM</v>
      </c>
      <c r="AC1904" s="100">
        <f t="shared" si="323"/>
        <v>45792.574861111112</v>
      </c>
      <c r="AD1904" s="100" t="str">
        <f t="shared" si="324"/>
        <v>Approved On Time</v>
      </c>
      <c r="AE1904" s="101">
        <f t="shared" si="325"/>
        <v>8</v>
      </c>
      <c r="AF1904" s="124" t="str">
        <f t="shared" si="326"/>
        <v/>
      </c>
      <c r="AG1904" s="101" t="str">
        <f t="shared" si="327"/>
        <v>9000 100A - PROJECT MANAGER  ENGINEER</v>
      </c>
      <c r="AH1904" s="101" t="str">
        <f t="shared" si="328"/>
        <v>410032 - Manuel Andrade</v>
      </c>
      <c r="AI1904" s="102" t="str">
        <f t="shared" si="329"/>
        <v/>
      </c>
    </row>
    <row r="1905" spans="1:35" ht="15.75" x14ac:dyDescent="0.25">
      <c r="A1905" s="153">
        <v>603927</v>
      </c>
      <c r="B1905" s="153" t="s">
        <v>2665</v>
      </c>
      <c r="C1905" s="153" t="s">
        <v>2666</v>
      </c>
      <c r="D1905" s="153" t="s">
        <v>62</v>
      </c>
      <c r="E1905" s="153" t="s">
        <v>63</v>
      </c>
      <c r="F1905" s="153" t="s">
        <v>920</v>
      </c>
      <c r="G1905" s="153" t="s">
        <v>921</v>
      </c>
      <c r="H1905" s="153" t="s">
        <v>558</v>
      </c>
      <c r="I1905" s="153">
        <v>10</v>
      </c>
      <c r="J1905" s="154">
        <v>45790</v>
      </c>
      <c r="K1905" s="153" t="s">
        <v>91</v>
      </c>
      <c r="L1905" s="153"/>
      <c r="M1905" s="153" t="s">
        <v>928</v>
      </c>
      <c r="N1905" s="153" t="s">
        <v>72</v>
      </c>
      <c r="O1905" s="153" t="s">
        <v>929</v>
      </c>
      <c r="P1905" s="153" t="s">
        <v>2664</v>
      </c>
      <c r="Q1905" s="153"/>
      <c r="R1905" s="153" t="s">
        <v>50</v>
      </c>
      <c r="S1905" s="153" t="s">
        <v>81</v>
      </c>
      <c r="T1905" s="153" t="s">
        <v>2982</v>
      </c>
      <c r="U1905" s="144"/>
      <c r="V1905" s="144"/>
      <c r="W1905" s="144"/>
      <c r="X1905" s="97" t="str">
        <f t="shared" si="319"/>
        <v>2023-035 - Harris VA Bridge Rehabs</v>
      </c>
      <c r="Y1905" s="97" t="str">
        <f>IFERROR(VLOOKUP($D1905,PM!$A:$H,2,FALSE),"")</f>
        <v>Luis A. Morales</v>
      </c>
      <c r="Z1905" s="98">
        <f t="shared" si="320"/>
        <v>45790</v>
      </c>
      <c r="AA1905" s="98" t="str">
        <f t="shared" si="321"/>
        <v>Tuesday</v>
      </c>
      <c r="AB1905" s="99" t="str">
        <f t="shared" si="322"/>
        <v>05/14/2025 11:48 AM</v>
      </c>
      <c r="AC1905" s="100">
        <f t="shared" si="323"/>
        <v>45792.576261574075</v>
      </c>
      <c r="AD1905" s="100" t="str">
        <f t="shared" si="324"/>
        <v>Approved On Time</v>
      </c>
      <c r="AE1905" s="101">
        <f t="shared" si="325"/>
        <v>10</v>
      </c>
      <c r="AF1905" s="124" t="str">
        <f t="shared" si="326"/>
        <v/>
      </c>
      <c r="AG1905" s="101" t="str">
        <f t="shared" si="327"/>
        <v>9000 100H - PUNCH LIST</v>
      </c>
      <c r="AH1905" s="101" t="str">
        <f t="shared" si="328"/>
        <v>440434 - Esteban Ruiz Almanza</v>
      </c>
      <c r="AI1905" s="102" t="str">
        <f t="shared" si="329"/>
        <v>Aureliano Reyes Crew</v>
      </c>
    </row>
    <row r="1906" spans="1:35" ht="15.75" x14ac:dyDescent="0.25">
      <c r="A1906" s="153">
        <v>604294</v>
      </c>
      <c r="B1906" s="153" t="s">
        <v>2665</v>
      </c>
      <c r="C1906" s="153" t="s">
        <v>2666</v>
      </c>
      <c r="D1906" s="153" t="s">
        <v>62</v>
      </c>
      <c r="E1906" s="153" t="s">
        <v>63</v>
      </c>
      <c r="F1906" s="153" t="s">
        <v>920</v>
      </c>
      <c r="G1906" s="153" t="s">
        <v>921</v>
      </c>
      <c r="H1906" s="153" t="s">
        <v>558</v>
      </c>
      <c r="I1906" s="153">
        <v>10</v>
      </c>
      <c r="J1906" s="154">
        <v>45791</v>
      </c>
      <c r="K1906" s="153" t="s">
        <v>91</v>
      </c>
      <c r="L1906" s="153"/>
      <c r="M1906" s="153" t="s">
        <v>928</v>
      </c>
      <c r="N1906" s="153" t="s">
        <v>72</v>
      </c>
      <c r="O1906" s="153" t="s">
        <v>929</v>
      </c>
      <c r="P1906" s="153" t="s">
        <v>2840</v>
      </c>
      <c r="Q1906" s="153"/>
      <c r="R1906" s="153" t="s">
        <v>50</v>
      </c>
      <c r="S1906" s="153" t="s">
        <v>81</v>
      </c>
      <c r="T1906" s="153" t="s">
        <v>2981</v>
      </c>
      <c r="U1906" s="144"/>
      <c r="V1906" s="144"/>
      <c r="W1906" s="144"/>
      <c r="X1906" s="97" t="str">
        <f t="shared" si="319"/>
        <v>2023-035 - Harris VA Bridge Rehabs</v>
      </c>
      <c r="Y1906" s="97" t="str">
        <f>IFERROR(VLOOKUP($D1906,PM!$A:$H,2,FALSE),"")</f>
        <v>Luis A. Morales</v>
      </c>
      <c r="Z1906" s="98">
        <f t="shared" si="320"/>
        <v>45791</v>
      </c>
      <c r="AA1906" s="98" t="str">
        <f t="shared" si="321"/>
        <v>Wednesday</v>
      </c>
      <c r="AB1906" s="99" t="str">
        <f t="shared" si="322"/>
        <v>05/15/2025 8:08 AM</v>
      </c>
      <c r="AC1906" s="100">
        <f t="shared" si="323"/>
        <v>45792.576261574075</v>
      </c>
      <c r="AD1906" s="100" t="str">
        <f t="shared" si="324"/>
        <v>Approved On Time</v>
      </c>
      <c r="AE1906" s="101">
        <f t="shared" si="325"/>
        <v>10</v>
      </c>
      <c r="AF1906" s="124" t="str">
        <f t="shared" si="326"/>
        <v/>
      </c>
      <c r="AG1906" s="101" t="str">
        <f t="shared" si="327"/>
        <v>9000 100H - PUNCH LIST</v>
      </c>
      <c r="AH1906" s="101" t="str">
        <f t="shared" si="328"/>
        <v>440434 - Esteban Ruiz Almanza</v>
      </c>
      <c r="AI1906" s="102" t="str">
        <f t="shared" si="329"/>
        <v>Aureliano Reyes Crew</v>
      </c>
    </row>
    <row r="1907" spans="1:35" ht="15.75" x14ac:dyDescent="0.25">
      <c r="A1907" s="153">
        <v>604293</v>
      </c>
      <c r="B1907" s="153" t="s">
        <v>930</v>
      </c>
      <c r="C1907" s="153" t="s">
        <v>929</v>
      </c>
      <c r="D1907" s="153" t="s">
        <v>62</v>
      </c>
      <c r="E1907" s="153" t="s">
        <v>63</v>
      </c>
      <c r="F1907" s="153" t="s">
        <v>920</v>
      </c>
      <c r="G1907" s="153" t="s">
        <v>921</v>
      </c>
      <c r="H1907" s="153" t="s">
        <v>558</v>
      </c>
      <c r="I1907" s="153">
        <v>8</v>
      </c>
      <c r="J1907" s="154">
        <v>45791</v>
      </c>
      <c r="K1907" s="153" t="s">
        <v>91</v>
      </c>
      <c r="L1907" s="153"/>
      <c r="M1907" s="153" t="s">
        <v>928</v>
      </c>
      <c r="N1907" s="153" t="s">
        <v>72</v>
      </c>
      <c r="O1907" s="153" t="s">
        <v>929</v>
      </c>
      <c r="P1907" s="153" t="s">
        <v>2840</v>
      </c>
      <c r="Q1907" s="153"/>
      <c r="R1907" s="153" t="s">
        <v>50</v>
      </c>
      <c r="S1907" s="153" t="s">
        <v>81</v>
      </c>
      <c r="T1907" s="153" t="s">
        <v>2984</v>
      </c>
      <c r="U1907" s="144"/>
      <c r="V1907" s="144"/>
      <c r="W1907" s="144"/>
      <c r="X1907" s="97" t="str">
        <f t="shared" si="319"/>
        <v>2023-035 - Harris VA Bridge Rehabs</v>
      </c>
      <c r="Y1907" s="97" t="str">
        <f>IFERROR(VLOOKUP($D1907,PM!$A:$H,2,FALSE),"")</f>
        <v>Luis A. Morales</v>
      </c>
      <c r="Z1907" s="98">
        <f t="shared" si="320"/>
        <v>45791</v>
      </c>
      <c r="AA1907" s="98" t="str">
        <f t="shared" si="321"/>
        <v>Wednesday</v>
      </c>
      <c r="AB1907" s="99" t="str">
        <f t="shared" si="322"/>
        <v>05/15/2025 8:08 AM</v>
      </c>
      <c r="AC1907" s="100">
        <f t="shared" si="323"/>
        <v>45792.576261574075</v>
      </c>
      <c r="AD1907" s="100" t="str">
        <f t="shared" si="324"/>
        <v>Approved On Time</v>
      </c>
      <c r="AE1907" s="101">
        <f t="shared" si="325"/>
        <v>8</v>
      </c>
      <c r="AF1907" s="124" t="str">
        <f t="shared" si="326"/>
        <v/>
      </c>
      <c r="AG1907" s="101" t="str">
        <f t="shared" si="327"/>
        <v>9000 100H - PUNCH LIST</v>
      </c>
      <c r="AH1907" s="101" t="str">
        <f t="shared" si="328"/>
        <v>440273 - Aureliano Reyes</v>
      </c>
      <c r="AI1907" s="102" t="str">
        <f t="shared" si="329"/>
        <v>Aureliano Reyes Crew</v>
      </c>
    </row>
    <row r="1908" spans="1:35" ht="15.75" x14ac:dyDescent="0.25">
      <c r="A1908" s="153">
        <v>603926</v>
      </c>
      <c r="B1908" s="153" t="s">
        <v>930</v>
      </c>
      <c r="C1908" s="153" t="s">
        <v>929</v>
      </c>
      <c r="D1908" s="153" t="s">
        <v>62</v>
      </c>
      <c r="E1908" s="153" t="s">
        <v>63</v>
      </c>
      <c r="F1908" s="153" t="s">
        <v>920</v>
      </c>
      <c r="G1908" s="153" t="s">
        <v>921</v>
      </c>
      <c r="H1908" s="153" t="s">
        <v>558</v>
      </c>
      <c r="I1908" s="153">
        <v>8</v>
      </c>
      <c r="J1908" s="154">
        <v>45790</v>
      </c>
      <c r="K1908" s="153" t="s">
        <v>91</v>
      </c>
      <c r="L1908" s="153"/>
      <c r="M1908" s="153" t="s">
        <v>928</v>
      </c>
      <c r="N1908" s="153" t="s">
        <v>72</v>
      </c>
      <c r="O1908" s="153" t="s">
        <v>929</v>
      </c>
      <c r="P1908" s="153" t="s">
        <v>2664</v>
      </c>
      <c r="Q1908" s="153"/>
      <c r="R1908" s="153" t="s">
        <v>50</v>
      </c>
      <c r="S1908" s="153" t="s">
        <v>81</v>
      </c>
      <c r="T1908" s="153" t="s">
        <v>2983</v>
      </c>
      <c r="U1908" s="144"/>
      <c r="V1908" s="144"/>
      <c r="W1908" s="144"/>
      <c r="X1908" s="97" t="str">
        <f t="shared" si="319"/>
        <v>2023-035 - Harris VA Bridge Rehabs</v>
      </c>
      <c r="Y1908" s="97" t="str">
        <f>IFERROR(VLOOKUP($D1908,PM!$A:$H,2,FALSE),"")</f>
        <v>Luis A. Morales</v>
      </c>
      <c r="Z1908" s="98">
        <f t="shared" si="320"/>
        <v>45790</v>
      </c>
      <c r="AA1908" s="98" t="str">
        <f t="shared" si="321"/>
        <v>Tuesday</v>
      </c>
      <c r="AB1908" s="99" t="str">
        <f t="shared" si="322"/>
        <v>05/14/2025 11:48 AM</v>
      </c>
      <c r="AC1908" s="100">
        <f t="shared" si="323"/>
        <v>45792.576261574075</v>
      </c>
      <c r="AD1908" s="100" t="str">
        <f t="shared" si="324"/>
        <v>Approved On Time</v>
      </c>
      <c r="AE1908" s="101">
        <f t="shared" si="325"/>
        <v>8</v>
      </c>
      <c r="AF1908" s="124" t="str">
        <f t="shared" si="326"/>
        <v/>
      </c>
      <c r="AG1908" s="101" t="str">
        <f t="shared" si="327"/>
        <v>9000 100H - PUNCH LIST</v>
      </c>
      <c r="AH1908" s="101" t="str">
        <f t="shared" si="328"/>
        <v>440273 - Aureliano Reyes</v>
      </c>
      <c r="AI1908" s="102" t="str">
        <f t="shared" si="329"/>
        <v>Aureliano Reyes Crew</v>
      </c>
    </row>
    <row r="1909" spans="1:35" ht="15.75" x14ac:dyDescent="0.25">
      <c r="A1909" s="153">
        <v>603925</v>
      </c>
      <c r="B1909" s="153" t="s">
        <v>1068</v>
      </c>
      <c r="C1909" s="153" t="s">
        <v>1069</v>
      </c>
      <c r="D1909" s="153" t="s">
        <v>62</v>
      </c>
      <c r="E1909" s="153" t="s">
        <v>63</v>
      </c>
      <c r="F1909" s="153" t="s">
        <v>920</v>
      </c>
      <c r="G1909" s="153" t="s">
        <v>921</v>
      </c>
      <c r="H1909" s="153" t="s">
        <v>558</v>
      </c>
      <c r="I1909" s="153">
        <v>8</v>
      </c>
      <c r="J1909" s="154">
        <v>45790</v>
      </c>
      <c r="K1909" s="153" t="s">
        <v>91</v>
      </c>
      <c r="L1909" s="153"/>
      <c r="M1909" s="153" t="s">
        <v>928</v>
      </c>
      <c r="N1909" s="153" t="s">
        <v>72</v>
      </c>
      <c r="O1909" s="153" t="s">
        <v>929</v>
      </c>
      <c r="P1909" s="153" t="s">
        <v>2664</v>
      </c>
      <c r="Q1909" s="153"/>
      <c r="R1909" s="153" t="s">
        <v>50</v>
      </c>
      <c r="S1909" s="153" t="s">
        <v>81</v>
      </c>
      <c r="T1909" s="153" t="s">
        <v>2979</v>
      </c>
      <c r="U1909" s="144"/>
      <c r="V1909" s="144"/>
      <c r="W1909" s="144"/>
      <c r="X1909" s="97" t="str">
        <f t="shared" si="319"/>
        <v>2023-035 - Harris VA Bridge Rehabs</v>
      </c>
      <c r="Y1909" s="97" t="str">
        <f>IFERROR(VLOOKUP($D1909,PM!$A:$H,2,FALSE),"")</f>
        <v>Luis A. Morales</v>
      </c>
      <c r="Z1909" s="98">
        <f t="shared" si="320"/>
        <v>45790</v>
      </c>
      <c r="AA1909" s="98" t="str">
        <f t="shared" si="321"/>
        <v>Tuesday</v>
      </c>
      <c r="AB1909" s="99" t="str">
        <f t="shared" si="322"/>
        <v>05/14/2025 11:48 AM</v>
      </c>
      <c r="AC1909" s="100">
        <f t="shared" si="323"/>
        <v>45792.576261574075</v>
      </c>
      <c r="AD1909" s="100" t="str">
        <f t="shared" si="324"/>
        <v>Approved On Time</v>
      </c>
      <c r="AE1909" s="101">
        <f t="shared" si="325"/>
        <v>8</v>
      </c>
      <c r="AF1909" s="124" t="str">
        <f t="shared" si="326"/>
        <v/>
      </c>
      <c r="AG1909" s="101" t="str">
        <f t="shared" si="327"/>
        <v>9000 100H - PUNCH LIST</v>
      </c>
      <c r="AH1909" s="101" t="str">
        <f t="shared" si="328"/>
        <v>440312 - Agapito Castaneda Alonso</v>
      </c>
      <c r="AI1909" s="102" t="str">
        <f t="shared" si="329"/>
        <v>Aureliano Reyes Crew</v>
      </c>
    </row>
    <row r="1910" spans="1:35" ht="15.75" x14ac:dyDescent="0.25">
      <c r="A1910" s="153">
        <v>604292</v>
      </c>
      <c r="B1910" s="153" t="s">
        <v>1068</v>
      </c>
      <c r="C1910" s="153" t="s">
        <v>1069</v>
      </c>
      <c r="D1910" s="153" t="s">
        <v>62</v>
      </c>
      <c r="E1910" s="153" t="s">
        <v>63</v>
      </c>
      <c r="F1910" s="153" t="s">
        <v>920</v>
      </c>
      <c r="G1910" s="153" t="s">
        <v>921</v>
      </c>
      <c r="H1910" s="153" t="s">
        <v>558</v>
      </c>
      <c r="I1910" s="153">
        <v>8</v>
      </c>
      <c r="J1910" s="154">
        <v>45791</v>
      </c>
      <c r="K1910" s="153" t="s">
        <v>91</v>
      </c>
      <c r="L1910" s="153"/>
      <c r="M1910" s="153" t="s">
        <v>928</v>
      </c>
      <c r="N1910" s="153" t="s">
        <v>72</v>
      </c>
      <c r="O1910" s="153" t="s">
        <v>929</v>
      </c>
      <c r="P1910" s="153" t="s">
        <v>2840</v>
      </c>
      <c r="Q1910" s="153"/>
      <c r="R1910" s="153" t="s">
        <v>50</v>
      </c>
      <c r="S1910" s="153" t="s">
        <v>81</v>
      </c>
      <c r="T1910" s="153" t="s">
        <v>2980</v>
      </c>
      <c r="U1910" s="144"/>
      <c r="V1910" s="144"/>
      <c r="W1910" s="144"/>
      <c r="X1910" s="97" t="str">
        <f t="shared" si="319"/>
        <v>2023-035 - Harris VA Bridge Rehabs</v>
      </c>
      <c r="Y1910" s="97" t="str">
        <f>IFERROR(VLOOKUP($D1910,PM!$A:$H,2,FALSE),"")</f>
        <v>Luis A. Morales</v>
      </c>
      <c r="Z1910" s="98">
        <f t="shared" si="320"/>
        <v>45791</v>
      </c>
      <c r="AA1910" s="98" t="str">
        <f t="shared" si="321"/>
        <v>Wednesday</v>
      </c>
      <c r="AB1910" s="99" t="str">
        <f t="shared" si="322"/>
        <v>05/15/2025 8:08 AM</v>
      </c>
      <c r="AC1910" s="100">
        <f t="shared" si="323"/>
        <v>45792.576261574075</v>
      </c>
      <c r="AD1910" s="100" t="str">
        <f t="shared" si="324"/>
        <v>Approved On Time</v>
      </c>
      <c r="AE1910" s="101">
        <f t="shared" si="325"/>
        <v>8</v>
      </c>
      <c r="AF1910" s="124" t="str">
        <f t="shared" si="326"/>
        <v/>
      </c>
      <c r="AG1910" s="101" t="str">
        <f t="shared" si="327"/>
        <v>9000 100H - PUNCH LIST</v>
      </c>
      <c r="AH1910" s="101" t="str">
        <f t="shared" si="328"/>
        <v>440312 - Agapito Castaneda Alonso</v>
      </c>
      <c r="AI1910" s="102" t="str">
        <f t="shared" si="329"/>
        <v>Aureliano Reyes Crew</v>
      </c>
    </row>
    <row r="1911" spans="1:35" ht="15.75" x14ac:dyDescent="0.25">
      <c r="A1911" s="153">
        <v>603089</v>
      </c>
      <c r="B1911" s="153" t="s">
        <v>1158</v>
      </c>
      <c r="C1911" s="153" t="s">
        <v>1159</v>
      </c>
      <c r="D1911" s="153" t="s">
        <v>538</v>
      </c>
      <c r="E1911" s="153" t="s">
        <v>858</v>
      </c>
      <c r="F1911" s="153" t="s">
        <v>57</v>
      </c>
      <c r="G1911" s="153" t="s">
        <v>1064</v>
      </c>
      <c r="H1911" s="153" t="s">
        <v>558</v>
      </c>
      <c r="I1911" s="153">
        <v>8</v>
      </c>
      <c r="J1911" s="154">
        <v>45789</v>
      </c>
      <c r="K1911" s="153" t="s">
        <v>91</v>
      </c>
      <c r="L1911" s="153"/>
      <c r="M1911" s="153" t="s">
        <v>1067</v>
      </c>
      <c r="N1911" s="153" t="s">
        <v>64</v>
      </c>
      <c r="O1911" s="153" t="s">
        <v>1065</v>
      </c>
      <c r="P1911" s="153" t="s">
        <v>1289</v>
      </c>
      <c r="Q1911" s="153"/>
      <c r="R1911" s="153" t="s">
        <v>50</v>
      </c>
      <c r="S1911" s="153" t="s">
        <v>81</v>
      </c>
      <c r="T1911" s="153" t="s">
        <v>2985</v>
      </c>
      <c r="U1911" s="144"/>
      <c r="V1911" s="144"/>
      <c r="W1911" s="144"/>
      <c r="X1911" s="97" t="str">
        <f t="shared" si="319"/>
        <v>2024-028 - Harris VA Bearing Pad Replacem</v>
      </c>
      <c r="Y1911" s="97" t="str">
        <f>IFERROR(VLOOKUP($D1911,PM!$A:$H,2,FALSE),"")</f>
        <v>Luis A. Morales</v>
      </c>
      <c r="Z1911" s="98">
        <f t="shared" si="320"/>
        <v>45789</v>
      </c>
      <c r="AA1911" s="98" t="str">
        <f t="shared" si="321"/>
        <v>Monday</v>
      </c>
      <c r="AB1911" s="99" t="str">
        <f t="shared" si="322"/>
        <v>05/12/2025 6:55 PM</v>
      </c>
      <c r="AC1911" s="100">
        <f t="shared" si="323"/>
        <v>45792.57503472222</v>
      </c>
      <c r="AD1911" s="100" t="str">
        <f t="shared" si="324"/>
        <v>Approved On Time</v>
      </c>
      <c r="AE1911" s="101">
        <f t="shared" si="325"/>
        <v>8</v>
      </c>
      <c r="AF1911" s="124" t="str">
        <f t="shared" si="326"/>
        <v/>
      </c>
      <c r="AG1911" s="101" t="str">
        <f t="shared" si="327"/>
        <v>502 6001B - TRAFFIC C  Daily Closures</v>
      </c>
      <c r="AH1911" s="101" t="str">
        <f t="shared" si="328"/>
        <v>440390 - Antonio D. Delasbour</v>
      </c>
      <c r="AI1911" s="102" t="str">
        <f t="shared" si="329"/>
        <v>Reyneri Caballero's Crew</v>
      </c>
    </row>
    <row r="1912" spans="1:35" ht="15.75" x14ac:dyDescent="0.25">
      <c r="A1912" s="153">
        <v>603532</v>
      </c>
      <c r="B1912" s="153" t="s">
        <v>1158</v>
      </c>
      <c r="C1912" s="153" t="s">
        <v>1159</v>
      </c>
      <c r="D1912" s="153" t="s">
        <v>536</v>
      </c>
      <c r="E1912" s="153" t="s">
        <v>2014</v>
      </c>
      <c r="F1912" s="153" t="s">
        <v>920</v>
      </c>
      <c r="G1912" s="153" t="s">
        <v>921</v>
      </c>
      <c r="H1912" s="153" t="s">
        <v>558</v>
      </c>
      <c r="I1912" s="153">
        <v>9</v>
      </c>
      <c r="J1912" s="154">
        <v>45790</v>
      </c>
      <c r="K1912" s="153" t="s">
        <v>91</v>
      </c>
      <c r="L1912" s="153"/>
      <c r="M1912" s="153" t="s">
        <v>1067</v>
      </c>
      <c r="N1912" s="153" t="s">
        <v>64</v>
      </c>
      <c r="O1912" s="153" t="s">
        <v>1065</v>
      </c>
      <c r="P1912" s="153" t="s">
        <v>2015</v>
      </c>
      <c r="Q1912" s="153"/>
      <c r="R1912" s="153" t="s">
        <v>50</v>
      </c>
      <c r="S1912" s="153" t="s">
        <v>81</v>
      </c>
      <c r="T1912" s="153" t="s">
        <v>2744</v>
      </c>
      <c r="U1912" s="144"/>
      <c r="V1912" s="144"/>
      <c r="W1912" s="144"/>
      <c r="X1912" s="97" t="str">
        <f t="shared" si="319"/>
        <v>2024-017 - Jefferson SH 73 Safety Improve</v>
      </c>
      <c r="Y1912" s="97" t="str">
        <f>IFERROR(VLOOKUP($D1912,PM!$A:$H,2,FALSE),"")</f>
        <v>Luis A. Morales</v>
      </c>
      <c r="Z1912" s="98">
        <f t="shared" si="320"/>
        <v>45790</v>
      </c>
      <c r="AA1912" s="98" t="str">
        <f t="shared" si="321"/>
        <v>Tuesday</v>
      </c>
      <c r="AB1912" s="99" t="str">
        <f t="shared" si="322"/>
        <v>05/13/2025 5:10 PM</v>
      </c>
      <c r="AC1912" s="100">
        <f t="shared" si="323"/>
        <v>45791.619143518517</v>
      </c>
      <c r="AD1912" s="100" t="str">
        <f t="shared" si="324"/>
        <v>Approved On Time</v>
      </c>
      <c r="AE1912" s="101">
        <f t="shared" si="325"/>
        <v>9</v>
      </c>
      <c r="AF1912" s="124" t="str">
        <f t="shared" si="326"/>
        <v/>
      </c>
      <c r="AG1912" s="101" t="str">
        <f t="shared" si="327"/>
        <v>9000 100H - PUNCH LIST</v>
      </c>
      <c r="AH1912" s="101" t="str">
        <f t="shared" si="328"/>
        <v>440390 - Antonio D. Delasbour</v>
      </c>
      <c r="AI1912" s="102" t="str">
        <f t="shared" si="329"/>
        <v>Reyneri Caballero's Crew</v>
      </c>
    </row>
    <row r="1913" spans="1:35" ht="15.75" x14ac:dyDescent="0.25">
      <c r="A1913" s="153">
        <v>603059</v>
      </c>
      <c r="B1913" s="153" t="s">
        <v>1046</v>
      </c>
      <c r="C1913" s="153" t="s">
        <v>121</v>
      </c>
      <c r="D1913" s="153" t="s">
        <v>55</v>
      </c>
      <c r="E1913" s="153" t="s">
        <v>56</v>
      </c>
      <c r="F1913" s="153" t="s">
        <v>53</v>
      </c>
      <c r="G1913" s="153" t="s">
        <v>54</v>
      </c>
      <c r="H1913" s="153" t="s">
        <v>558</v>
      </c>
      <c r="I1913" s="153">
        <v>8</v>
      </c>
      <c r="J1913" s="154">
        <v>45789</v>
      </c>
      <c r="K1913" s="153" t="s">
        <v>91</v>
      </c>
      <c r="L1913" s="153"/>
      <c r="M1913" s="153"/>
      <c r="N1913" s="153"/>
      <c r="O1913" s="153" t="s">
        <v>121</v>
      </c>
      <c r="P1913" s="153" t="s">
        <v>1439</v>
      </c>
      <c r="Q1913" s="153"/>
      <c r="R1913" s="153" t="s">
        <v>50</v>
      </c>
      <c r="S1913" s="153" t="s">
        <v>121</v>
      </c>
      <c r="T1913" s="153" t="s">
        <v>1440</v>
      </c>
      <c r="U1913" s="144"/>
      <c r="V1913" s="144"/>
      <c r="W1913" s="144"/>
      <c r="X1913" s="97" t="str">
        <f t="shared" si="319"/>
        <v>2023-014 - Tarrant IH 20 US 81 Bridge Dec</v>
      </c>
      <c r="Y1913" s="97" t="str">
        <f>IFERROR(VLOOKUP($D1913,PM!$A:$H,2,FALSE),"")</f>
        <v>Bikhyat Adhikari</v>
      </c>
      <c r="Z1913" s="98">
        <f t="shared" si="320"/>
        <v>45789</v>
      </c>
      <c r="AA1913" s="98" t="str">
        <f t="shared" si="321"/>
        <v>Monday</v>
      </c>
      <c r="AB1913" s="99" t="str">
        <f t="shared" si="322"/>
        <v>05/12/2025 4:25 PM</v>
      </c>
      <c r="AC1913" s="100">
        <f t="shared" si="323"/>
        <v>45789.893055555556</v>
      </c>
      <c r="AD1913" s="100" t="str">
        <f t="shared" si="324"/>
        <v>Approved On Time</v>
      </c>
      <c r="AE1913" s="101">
        <f t="shared" si="325"/>
        <v>8</v>
      </c>
      <c r="AF1913" s="124" t="str">
        <f t="shared" si="326"/>
        <v/>
      </c>
      <c r="AG1913" s="101" t="str">
        <f t="shared" si="327"/>
        <v>9000 100A - PROJECT MANAGER ENGINEER</v>
      </c>
      <c r="AH1913" s="101" t="str">
        <f t="shared" si="328"/>
        <v>210089 - Roberto Guerrero Jr</v>
      </c>
      <c r="AI1913" s="102" t="str">
        <f t="shared" si="329"/>
        <v/>
      </c>
    </row>
    <row r="1914" spans="1:35" ht="15.75" x14ac:dyDescent="0.25">
      <c r="A1914" s="153">
        <v>603445</v>
      </c>
      <c r="B1914" s="153" t="s">
        <v>1046</v>
      </c>
      <c r="C1914" s="153" t="s">
        <v>121</v>
      </c>
      <c r="D1914" s="153" t="s">
        <v>55</v>
      </c>
      <c r="E1914" s="153" t="s">
        <v>56</v>
      </c>
      <c r="F1914" s="153" t="s">
        <v>53</v>
      </c>
      <c r="G1914" s="153" t="s">
        <v>54</v>
      </c>
      <c r="H1914" s="153" t="s">
        <v>558</v>
      </c>
      <c r="I1914" s="153">
        <v>8</v>
      </c>
      <c r="J1914" s="154">
        <v>45790</v>
      </c>
      <c r="K1914" s="153" t="s">
        <v>91</v>
      </c>
      <c r="L1914" s="153"/>
      <c r="M1914" s="153"/>
      <c r="N1914" s="153"/>
      <c r="O1914" s="153" t="s">
        <v>121</v>
      </c>
      <c r="P1914" s="153" t="s">
        <v>2104</v>
      </c>
      <c r="Q1914" s="153"/>
      <c r="R1914" s="153" t="s">
        <v>50</v>
      </c>
      <c r="S1914" s="153" t="s">
        <v>121</v>
      </c>
      <c r="T1914" s="153" t="s">
        <v>2105</v>
      </c>
      <c r="U1914" s="144"/>
      <c r="V1914" s="144"/>
      <c r="W1914" s="144"/>
      <c r="X1914" s="97" t="str">
        <f t="shared" si="319"/>
        <v>2023-014 - Tarrant IH 20 US 81 Bridge Dec</v>
      </c>
      <c r="Y1914" s="97" t="str">
        <f>IFERROR(VLOOKUP($D1914,PM!$A:$H,2,FALSE),"")</f>
        <v>Bikhyat Adhikari</v>
      </c>
      <c r="Z1914" s="98">
        <f t="shared" si="320"/>
        <v>45790</v>
      </c>
      <c r="AA1914" s="98" t="str">
        <f t="shared" si="321"/>
        <v>Tuesday</v>
      </c>
      <c r="AB1914" s="99" t="str">
        <f t="shared" si="322"/>
        <v>05/13/2025 10:21 AM</v>
      </c>
      <c r="AC1914" s="100">
        <f t="shared" si="323"/>
        <v>45790.640486111108</v>
      </c>
      <c r="AD1914" s="100" t="str">
        <f t="shared" si="324"/>
        <v>Approved On Time</v>
      </c>
      <c r="AE1914" s="101">
        <f t="shared" si="325"/>
        <v>8</v>
      </c>
      <c r="AF1914" s="124" t="str">
        <f t="shared" si="326"/>
        <v/>
      </c>
      <c r="AG1914" s="101" t="str">
        <f t="shared" si="327"/>
        <v>9000 100A - PROJECT MANAGER ENGINEER</v>
      </c>
      <c r="AH1914" s="101" t="str">
        <f t="shared" si="328"/>
        <v>210089 - Roberto Guerrero Jr</v>
      </c>
      <c r="AI1914" s="102" t="str">
        <f t="shared" si="329"/>
        <v/>
      </c>
    </row>
    <row r="1915" spans="1:35" ht="15.75" x14ac:dyDescent="0.25">
      <c r="A1915" s="153">
        <v>604299</v>
      </c>
      <c r="B1915" s="153" t="s">
        <v>1046</v>
      </c>
      <c r="C1915" s="153" t="s">
        <v>121</v>
      </c>
      <c r="D1915" s="153" t="s">
        <v>55</v>
      </c>
      <c r="E1915" s="153" t="s">
        <v>56</v>
      </c>
      <c r="F1915" s="153" t="s">
        <v>53</v>
      </c>
      <c r="G1915" s="153" t="s">
        <v>54</v>
      </c>
      <c r="H1915" s="153" t="s">
        <v>558</v>
      </c>
      <c r="I1915" s="153">
        <v>8</v>
      </c>
      <c r="J1915" s="154">
        <v>45792</v>
      </c>
      <c r="K1915" s="153" t="s">
        <v>91</v>
      </c>
      <c r="L1915" s="153"/>
      <c r="M1915" s="153"/>
      <c r="N1915" s="153"/>
      <c r="O1915" s="153" t="s">
        <v>121</v>
      </c>
      <c r="P1915" s="153" t="s">
        <v>2986</v>
      </c>
      <c r="Q1915" s="153"/>
      <c r="R1915" s="153" t="s">
        <v>50</v>
      </c>
      <c r="S1915" s="153" t="s">
        <v>121</v>
      </c>
      <c r="T1915" s="153" t="s">
        <v>2987</v>
      </c>
      <c r="U1915" s="144"/>
      <c r="V1915" s="144"/>
      <c r="W1915" s="144"/>
      <c r="X1915" s="97" t="str">
        <f t="shared" si="319"/>
        <v>2023-014 - Tarrant IH 20 US 81 Bridge Dec</v>
      </c>
      <c r="Y1915" s="97" t="str">
        <f>IFERROR(VLOOKUP($D1915,PM!$A:$H,2,FALSE),"")</f>
        <v>Bikhyat Adhikari</v>
      </c>
      <c r="Z1915" s="98">
        <f t="shared" si="320"/>
        <v>45792</v>
      </c>
      <c r="AA1915" s="98" t="str">
        <f t="shared" si="321"/>
        <v>Thursday</v>
      </c>
      <c r="AB1915" s="99" t="str">
        <f t="shared" si="322"/>
        <v>05/15/2025 8:37 AM</v>
      </c>
      <c r="AC1915" s="100">
        <f t="shared" si="323"/>
        <v>45792.567858796298</v>
      </c>
      <c r="AD1915" s="100" t="str">
        <f t="shared" si="324"/>
        <v>Approved On Time</v>
      </c>
      <c r="AE1915" s="101">
        <f t="shared" si="325"/>
        <v>8</v>
      </c>
      <c r="AF1915" s="124" t="str">
        <f t="shared" si="326"/>
        <v/>
      </c>
      <c r="AG1915" s="101" t="str">
        <f t="shared" si="327"/>
        <v>9000 100A - PROJECT MANAGER ENGINEER</v>
      </c>
      <c r="AH1915" s="101" t="str">
        <f t="shared" si="328"/>
        <v>210089 - Roberto Guerrero Jr</v>
      </c>
      <c r="AI1915" s="102" t="str">
        <f t="shared" si="329"/>
        <v/>
      </c>
    </row>
    <row r="1916" spans="1:35" ht="15.75" x14ac:dyDescent="0.25">
      <c r="A1916" s="153">
        <v>604300</v>
      </c>
      <c r="B1916" s="153" t="s">
        <v>1046</v>
      </c>
      <c r="C1916" s="153" t="s">
        <v>121</v>
      </c>
      <c r="D1916" s="153" t="s">
        <v>55</v>
      </c>
      <c r="E1916" s="153" t="s">
        <v>56</v>
      </c>
      <c r="F1916" s="153" t="s">
        <v>53</v>
      </c>
      <c r="G1916" s="153" t="s">
        <v>54</v>
      </c>
      <c r="H1916" s="153" t="s">
        <v>558</v>
      </c>
      <c r="I1916" s="153">
        <v>8</v>
      </c>
      <c r="J1916" s="154">
        <v>45793</v>
      </c>
      <c r="K1916" s="153" t="s">
        <v>91</v>
      </c>
      <c r="L1916" s="153"/>
      <c r="M1916" s="153"/>
      <c r="N1916" s="153"/>
      <c r="O1916" s="153" t="s">
        <v>121</v>
      </c>
      <c r="P1916" s="153" t="s">
        <v>2986</v>
      </c>
      <c r="Q1916" s="153"/>
      <c r="R1916" s="153" t="s">
        <v>50</v>
      </c>
      <c r="S1916" s="153" t="s">
        <v>121</v>
      </c>
      <c r="T1916" s="153" t="s">
        <v>2988</v>
      </c>
      <c r="U1916" s="144"/>
      <c r="V1916" s="144"/>
      <c r="W1916" s="144"/>
      <c r="X1916" s="97" t="str">
        <f t="shared" si="319"/>
        <v>2023-014 - Tarrant IH 20 US 81 Bridge Dec</v>
      </c>
      <c r="Y1916" s="97" t="str">
        <f>IFERROR(VLOOKUP($D1916,PM!$A:$H,2,FALSE),"")</f>
        <v>Bikhyat Adhikari</v>
      </c>
      <c r="Z1916" s="98">
        <f t="shared" si="320"/>
        <v>45793</v>
      </c>
      <c r="AA1916" s="98" t="str">
        <f t="shared" si="321"/>
        <v>Friday</v>
      </c>
      <c r="AB1916" s="99" t="str">
        <f t="shared" si="322"/>
        <v>05/15/2025 8:37 AM</v>
      </c>
      <c r="AC1916" s="100">
        <f t="shared" si="323"/>
        <v>45792.567858796298</v>
      </c>
      <c r="AD1916" s="100" t="str">
        <f t="shared" si="324"/>
        <v>Approved On Time</v>
      </c>
      <c r="AE1916" s="101">
        <f t="shared" si="325"/>
        <v>8</v>
      </c>
      <c r="AF1916" s="124" t="str">
        <f t="shared" si="326"/>
        <v/>
      </c>
      <c r="AG1916" s="101" t="str">
        <f t="shared" si="327"/>
        <v>9000 100A - PROJECT MANAGER ENGINEER</v>
      </c>
      <c r="AH1916" s="101" t="str">
        <f t="shared" si="328"/>
        <v>210089 - Roberto Guerrero Jr</v>
      </c>
      <c r="AI1916" s="102" t="str">
        <f t="shared" si="329"/>
        <v/>
      </c>
    </row>
    <row r="1917" spans="1:35" ht="15.75" x14ac:dyDescent="0.25">
      <c r="A1917" s="153">
        <v>603800</v>
      </c>
      <c r="B1917" s="153" t="s">
        <v>1046</v>
      </c>
      <c r="C1917" s="153" t="s">
        <v>121</v>
      </c>
      <c r="D1917" s="153" t="s">
        <v>55</v>
      </c>
      <c r="E1917" s="153" t="s">
        <v>56</v>
      </c>
      <c r="F1917" s="153" t="s">
        <v>53</v>
      </c>
      <c r="G1917" s="153" t="s">
        <v>54</v>
      </c>
      <c r="H1917" s="153" t="s">
        <v>558</v>
      </c>
      <c r="I1917" s="153">
        <v>8</v>
      </c>
      <c r="J1917" s="154">
        <v>45791</v>
      </c>
      <c r="K1917" s="153" t="s">
        <v>91</v>
      </c>
      <c r="L1917" s="153"/>
      <c r="M1917" s="153"/>
      <c r="N1917" s="153"/>
      <c r="O1917" s="153" t="s">
        <v>121</v>
      </c>
      <c r="P1917" s="153" t="s">
        <v>2419</v>
      </c>
      <c r="Q1917" s="153"/>
      <c r="R1917" s="153" t="s">
        <v>50</v>
      </c>
      <c r="S1917" s="153" t="s">
        <v>121</v>
      </c>
      <c r="T1917" s="153" t="s">
        <v>2420</v>
      </c>
      <c r="U1917" s="144"/>
      <c r="V1917" s="144"/>
      <c r="W1917" s="144"/>
      <c r="X1917" s="97" t="str">
        <f t="shared" si="319"/>
        <v>2023-014 - Tarrant IH 20 US 81 Bridge Dec</v>
      </c>
      <c r="Y1917" s="97" t="str">
        <f>IFERROR(VLOOKUP($D1917,PM!$A:$H,2,FALSE),"")</f>
        <v>Bikhyat Adhikari</v>
      </c>
      <c r="Z1917" s="98">
        <f t="shared" si="320"/>
        <v>45791</v>
      </c>
      <c r="AA1917" s="98" t="str">
        <f t="shared" si="321"/>
        <v>Wednesday</v>
      </c>
      <c r="AB1917" s="99" t="str">
        <f t="shared" si="322"/>
        <v>05/14/2025 7:37 AM</v>
      </c>
      <c r="AC1917" s="100">
        <f t="shared" si="323"/>
        <v>45791.526354166665</v>
      </c>
      <c r="AD1917" s="100" t="str">
        <f t="shared" si="324"/>
        <v>Approved On Time</v>
      </c>
      <c r="AE1917" s="101">
        <f t="shared" si="325"/>
        <v>8</v>
      </c>
      <c r="AF1917" s="124" t="str">
        <f t="shared" si="326"/>
        <v/>
      </c>
      <c r="AG1917" s="101" t="str">
        <f t="shared" si="327"/>
        <v>9000 100A - PROJECT MANAGER ENGINEER</v>
      </c>
      <c r="AH1917" s="101" t="str">
        <f t="shared" si="328"/>
        <v>210089 - Roberto Guerrero Jr</v>
      </c>
      <c r="AI1917" s="102" t="str">
        <f t="shared" si="329"/>
        <v/>
      </c>
    </row>
    <row r="1918" spans="1:35" ht="15.75" x14ac:dyDescent="0.25">
      <c r="A1918" s="153">
        <v>603506</v>
      </c>
      <c r="B1918" s="153" t="s">
        <v>1054</v>
      </c>
      <c r="C1918" s="153" t="s">
        <v>1055</v>
      </c>
      <c r="D1918" s="153" t="s">
        <v>55</v>
      </c>
      <c r="E1918" s="153" t="s">
        <v>56</v>
      </c>
      <c r="F1918" s="153" t="s">
        <v>1049</v>
      </c>
      <c r="G1918" s="153" t="s">
        <v>1050</v>
      </c>
      <c r="H1918" s="153" t="s">
        <v>558</v>
      </c>
      <c r="I1918" s="153">
        <v>10</v>
      </c>
      <c r="J1918" s="154">
        <v>45790</v>
      </c>
      <c r="K1918" s="153" t="s">
        <v>91</v>
      </c>
      <c r="L1918" s="153"/>
      <c r="M1918" s="153" t="s">
        <v>1080</v>
      </c>
      <c r="N1918" s="153" t="s">
        <v>49</v>
      </c>
      <c r="O1918" s="153" t="s">
        <v>1048</v>
      </c>
      <c r="P1918" s="153" t="s">
        <v>2077</v>
      </c>
      <c r="Q1918" s="153"/>
      <c r="R1918" s="153" t="s">
        <v>50</v>
      </c>
      <c r="S1918" s="153" t="s">
        <v>121</v>
      </c>
      <c r="T1918" s="153" t="s">
        <v>2422</v>
      </c>
      <c r="U1918" s="144"/>
      <c r="V1918" s="144"/>
      <c r="W1918" s="144"/>
      <c r="X1918" s="97" t="str">
        <f t="shared" si="319"/>
        <v>2023-014 - Tarrant IH 20 US 81 Bridge Dec</v>
      </c>
      <c r="Y1918" s="97" t="str">
        <f>IFERROR(VLOOKUP($D1918,PM!$A:$H,2,FALSE),"")</f>
        <v>Bikhyat Adhikari</v>
      </c>
      <c r="Z1918" s="98">
        <f t="shared" si="320"/>
        <v>45790</v>
      </c>
      <c r="AA1918" s="98" t="str">
        <f t="shared" si="321"/>
        <v>Tuesday</v>
      </c>
      <c r="AB1918" s="99" t="str">
        <f t="shared" si="322"/>
        <v>05/13/2025 4:43 PM</v>
      </c>
      <c r="AC1918" s="100">
        <f t="shared" si="323"/>
        <v>45791.526400462964</v>
      </c>
      <c r="AD1918" s="100" t="str">
        <f t="shared" si="324"/>
        <v>Approved On Time</v>
      </c>
      <c r="AE1918" s="101">
        <f t="shared" si="325"/>
        <v>10</v>
      </c>
      <c r="AF1918" s="124" t="str">
        <f t="shared" si="326"/>
        <v/>
      </c>
      <c r="AG1918" s="101" t="str">
        <f t="shared" si="327"/>
        <v>446 6002B - CLEAN PAINT SUPPORT</v>
      </c>
      <c r="AH1918" s="101" t="str">
        <f t="shared" si="328"/>
        <v>240563 - Abraham S. Barrientos</v>
      </c>
      <c r="AI1918" s="102" t="str">
        <f t="shared" si="329"/>
        <v>Jesus Rodarte's Crew</v>
      </c>
    </row>
    <row r="1919" spans="1:35" ht="15.75" x14ac:dyDescent="0.25">
      <c r="A1919" s="153">
        <v>603060</v>
      </c>
      <c r="B1919" s="153" t="s">
        <v>1054</v>
      </c>
      <c r="C1919" s="153" t="s">
        <v>1055</v>
      </c>
      <c r="D1919" s="153" t="s">
        <v>55</v>
      </c>
      <c r="E1919" s="153" t="s">
        <v>56</v>
      </c>
      <c r="F1919" s="153" t="s">
        <v>1049</v>
      </c>
      <c r="G1919" s="153" t="s">
        <v>1050</v>
      </c>
      <c r="H1919" s="153" t="s">
        <v>558</v>
      </c>
      <c r="I1919" s="153">
        <v>10</v>
      </c>
      <c r="J1919" s="154">
        <v>45789</v>
      </c>
      <c r="K1919" s="153" t="s">
        <v>91</v>
      </c>
      <c r="L1919" s="153"/>
      <c r="M1919" s="153" t="s">
        <v>1080</v>
      </c>
      <c r="N1919" s="153" t="s">
        <v>49</v>
      </c>
      <c r="O1919" s="153" t="s">
        <v>1048</v>
      </c>
      <c r="P1919" s="153" t="s">
        <v>1307</v>
      </c>
      <c r="Q1919" s="153"/>
      <c r="R1919" s="153" t="s">
        <v>50</v>
      </c>
      <c r="S1919" s="153" t="s">
        <v>121</v>
      </c>
      <c r="T1919" s="153" t="s">
        <v>2109</v>
      </c>
      <c r="U1919" s="144"/>
      <c r="V1919" s="144"/>
      <c r="W1919" s="144"/>
      <c r="X1919" s="97" t="str">
        <f t="shared" si="319"/>
        <v>2023-014 - Tarrant IH 20 US 81 Bridge Dec</v>
      </c>
      <c r="Y1919" s="97" t="str">
        <f>IFERROR(VLOOKUP($D1919,PM!$A:$H,2,FALSE),"")</f>
        <v>Bikhyat Adhikari</v>
      </c>
      <c r="Z1919" s="98">
        <f t="shared" si="320"/>
        <v>45789</v>
      </c>
      <c r="AA1919" s="98" t="str">
        <f t="shared" si="321"/>
        <v>Monday</v>
      </c>
      <c r="AB1919" s="99" t="str">
        <f t="shared" si="322"/>
        <v>05/12/2025 4:27 PM</v>
      </c>
      <c r="AC1919" s="100">
        <f t="shared" si="323"/>
        <v>45790.6403587963</v>
      </c>
      <c r="AD1919" s="100" t="str">
        <f t="shared" si="324"/>
        <v>Approved On Time</v>
      </c>
      <c r="AE1919" s="101">
        <f t="shared" si="325"/>
        <v>10</v>
      </c>
      <c r="AF1919" s="124" t="str">
        <f t="shared" si="326"/>
        <v/>
      </c>
      <c r="AG1919" s="101" t="str">
        <f t="shared" si="327"/>
        <v>446 6002B - CLEAN PAINT SUPPORT</v>
      </c>
      <c r="AH1919" s="101" t="str">
        <f t="shared" si="328"/>
        <v>240563 - Abraham S. Barrientos</v>
      </c>
      <c r="AI1919" s="102" t="str">
        <f t="shared" si="329"/>
        <v>Jesus Rodarte's Crew</v>
      </c>
    </row>
    <row r="1920" spans="1:35" ht="15.75" x14ac:dyDescent="0.25">
      <c r="A1920" s="153">
        <v>603987</v>
      </c>
      <c r="B1920" s="153" t="s">
        <v>1054</v>
      </c>
      <c r="C1920" s="153" t="s">
        <v>1055</v>
      </c>
      <c r="D1920" s="153" t="s">
        <v>55</v>
      </c>
      <c r="E1920" s="153" t="s">
        <v>56</v>
      </c>
      <c r="F1920" s="153" t="s">
        <v>1049</v>
      </c>
      <c r="G1920" s="153" t="s">
        <v>1050</v>
      </c>
      <c r="H1920" s="153" t="s">
        <v>558</v>
      </c>
      <c r="I1920" s="153">
        <v>10</v>
      </c>
      <c r="J1920" s="154">
        <v>45791</v>
      </c>
      <c r="K1920" s="153" t="s">
        <v>91</v>
      </c>
      <c r="L1920" s="153"/>
      <c r="M1920" s="153" t="s">
        <v>1080</v>
      </c>
      <c r="N1920" s="153" t="s">
        <v>49</v>
      </c>
      <c r="O1920" s="153" t="s">
        <v>1048</v>
      </c>
      <c r="P1920" s="153" t="s">
        <v>2680</v>
      </c>
      <c r="Q1920" s="153"/>
      <c r="R1920" s="153" t="s">
        <v>50</v>
      </c>
      <c r="S1920" s="153" t="s">
        <v>121</v>
      </c>
      <c r="T1920" s="153" t="s">
        <v>2989</v>
      </c>
      <c r="U1920" s="144"/>
      <c r="V1920" s="144"/>
      <c r="W1920" s="144"/>
      <c r="X1920" s="97" t="str">
        <f t="shared" si="319"/>
        <v>2023-014 - Tarrant IH 20 US 81 Bridge Dec</v>
      </c>
      <c r="Y1920" s="97" t="str">
        <f>IFERROR(VLOOKUP($D1920,PM!$A:$H,2,FALSE),"")</f>
        <v>Bikhyat Adhikari</v>
      </c>
      <c r="Z1920" s="98">
        <f t="shared" si="320"/>
        <v>45791</v>
      </c>
      <c r="AA1920" s="98" t="str">
        <f t="shared" si="321"/>
        <v>Wednesday</v>
      </c>
      <c r="AB1920" s="99" t="str">
        <f t="shared" si="322"/>
        <v>05/14/2025 4:22 PM</v>
      </c>
      <c r="AC1920" s="100">
        <f t="shared" si="323"/>
        <v>45792.568124999998</v>
      </c>
      <c r="AD1920" s="100" t="str">
        <f t="shared" si="324"/>
        <v>Approved On Time</v>
      </c>
      <c r="AE1920" s="101">
        <f t="shared" si="325"/>
        <v>10</v>
      </c>
      <c r="AF1920" s="124" t="str">
        <f t="shared" si="326"/>
        <v/>
      </c>
      <c r="AG1920" s="101" t="str">
        <f t="shared" si="327"/>
        <v>446 6002B - CLEAN PAINT SUPPORT</v>
      </c>
      <c r="AH1920" s="101" t="str">
        <f t="shared" si="328"/>
        <v>240563 - Abraham S. Barrientos</v>
      </c>
      <c r="AI1920" s="102" t="str">
        <f t="shared" si="329"/>
        <v>Jesus Rodarte's Crew</v>
      </c>
    </row>
    <row r="1921" spans="1:35" ht="15.75" x14ac:dyDescent="0.25">
      <c r="A1921" s="153">
        <v>604419</v>
      </c>
      <c r="B1921" s="153" t="s">
        <v>1054</v>
      </c>
      <c r="C1921" s="153" t="s">
        <v>1055</v>
      </c>
      <c r="D1921" s="153" t="s">
        <v>55</v>
      </c>
      <c r="E1921" s="153" t="s">
        <v>56</v>
      </c>
      <c r="F1921" s="153" t="s">
        <v>1049</v>
      </c>
      <c r="G1921" s="153" t="s">
        <v>1050</v>
      </c>
      <c r="H1921" s="153" t="s">
        <v>558</v>
      </c>
      <c r="I1921" s="153">
        <v>10</v>
      </c>
      <c r="J1921" s="154">
        <v>45792</v>
      </c>
      <c r="K1921" s="153" t="s">
        <v>91</v>
      </c>
      <c r="L1921" s="153"/>
      <c r="M1921" s="153" t="s">
        <v>1080</v>
      </c>
      <c r="N1921" s="153" t="s">
        <v>49</v>
      </c>
      <c r="O1921" s="153" t="s">
        <v>1048</v>
      </c>
      <c r="P1921" s="153" t="s">
        <v>3044</v>
      </c>
      <c r="Q1921" s="153"/>
      <c r="R1921" s="153" t="s">
        <v>50</v>
      </c>
      <c r="S1921" s="153" t="s">
        <v>121</v>
      </c>
      <c r="T1921" s="153" t="s">
        <v>3189</v>
      </c>
      <c r="U1921" s="144"/>
      <c r="V1921" s="144"/>
      <c r="W1921" s="144"/>
      <c r="X1921" s="97" t="str">
        <f t="shared" si="319"/>
        <v>2023-014 - Tarrant IH 20 US 81 Bridge Dec</v>
      </c>
      <c r="Y1921" s="97" t="str">
        <f>IFERROR(VLOOKUP($D1921,PM!$A:$H,2,FALSE),"")</f>
        <v>Bikhyat Adhikari</v>
      </c>
      <c r="Z1921" s="98">
        <f t="shared" si="320"/>
        <v>45792</v>
      </c>
      <c r="AA1921" s="98" t="str">
        <f t="shared" si="321"/>
        <v>Thursday</v>
      </c>
      <c r="AB1921" s="99" t="str">
        <f t="shared" si="322"/>
        <v>05/15/2025 5:52 PM</v>
      </c>
      <c r="AC1921" s="100">
        <f t="shared" si="323"/>
        <v>45793.017916666664</v>
      </c>
      <c r="AD1921" s="100" t="str">
        <f t="shared" si="324"/>
        <v>Approved On Time</v>
      </c>
      <c r="AE1921" s="101">
        <f t="shared" si="325"/>
        <v>10</v>
      </c>
      <c r="AF1921" s="124" t="str">
        <f t="shared" si="326"/>
        <v/>
      </c>
      <c r="AG1921" s="101" t="str">
        <f t="shared" si="327"/>
        <v>446 6002B - CLEAN PAINT SUPPORT</v>
      </c>
      <c r="AH1921" s="101" t="str">
        <f t="shared" si="328"/>
        <v>240563 - Abraham S. Barrientos</v>
      </c>
      <c r="AI1921" s="102" t="str">
        <f t="shared" si="329"/>
        <v>Jesus Rodarte's Crew</v>
      </c>
    </row>
    <row r="1922" spans="1:35" ht="15.75" x14ac:dyDescent="0.25">
      <c r="A1922" s="153">
        <v>603988</v>
      </c>
      <c r="B1922" s="153" t="s">
        <v>1052</v>
      </c>
      <c r="C1922" s="153" t="s">
        <v>1053</v>
      </c>
      <c r="D1922" s="153" t="s">
        <v>55</v>
      </c>
      <c r="E1922" s="153" t="s">
        <v>56</v>
      </c>
      <c r="F1922" s="153" t="s">
        <v>1049</v>
      </c>
      <c r="G1922" s="153" t="s">
        <v>1050</v>
      </c>
      <c r="H1922" s="153" t="s">
        <v>558</v>
      </c>
      <c r="I1922" s="153">
        <v>10</v>
      </c>
      <c r="J1922" s="154">
        <v>45791</v>
      </c>
      <c r="K1922" s="153" t="s">
        <v>91</v>
      </c>
      <c r="L1922" s="153"/>
      <c r="M1922" s="153" t="s">
        <v>1080</v>
      </c>
      <c r="N1922" s="153" t="s">
        <v>49</v>
      </c>
      <c r="O1922" s="153" t="s">
        <v>1048</v>
      </c>
      <c r="P1922" s="153" t="s">
        <v>2680</v>
      </c>
      <c r="Q1922" s="153"/>
      <c r="R1922" s="153" t="s">
        <v>50</v>
      </c>
      <c r="S1922" s="153" t="s">
        <v>121</v>
      </c>
      <c r="T1922" s="153" t="s">
        <v>2990</v>
      </c>
      <c r="U1922" s="144"/>
      <c r="V1922" s="144"/>
      <c r="W1922" s="144"/>
      <c r="X1922" s="97" t="str">
        <f t="shared" si="319"/>
        <v>2023-014 - Tarrant IH 20 US 81 Bridge Dec</v>
      </c>
      <c r="Y1922" s="97" t="str">
        <f>IFERROR(VLOOKUP($D1922,PM!$A:$H,2,FALSE),"")</f>
        <v>Bikhyat Adhikari</v>
      </c>
      <c r="Z1922" s="98">
        <f t="shared" si="320"/>
        <v>45791</v>
      </c>
      <c r="AA1922" s="98" t="str">
        <f t="shared" si="321"/>
        <v>Wednesday</v>
      </c>
      <c r="AB1922" s="99" t="str">
        <f t="shared" si="322"/>
        <v>05/14/2025 4:22 PM</v>
      </c>
      <c r="AC1922" s="100">
        <f t="shared" si="323"/>
        <v>45792.568148148152</v>
      </c>
      <c r="AD1922" s="100" t="str">
        <f t="shared" si="324"/>
        <v>Approved On Time</v>
      </c>
      <c r="AE1922" s="101">
        <f t="shared" si="325"/>
        <v>10</v>
      </c>
      <c r="AF1922" s="124" t="str">
        <f t="shared" si="326"/>
        <v/>
      </c>
      <c r="AG1922" s="101" t="str">
        <f t="shared" si="327"/>
        <v>446 6002B - CLEAN PAINT SUPPORT</v>
      </c>
      <c r="AH1922" s="101" t="str">
        <f t="shared" si="328"/>
        <v>240728 - Andres Salas</v>
      </c>
      <c r="AI1922" s="102" t="str">
        <f t="shared" si="329"/>
        <v>Jesus Rodarte's Crew</v>
      </c>
    </row>
    <row r="1923" spans="1:35" ht="15.75" x14ac:dyDescent="0.25">
      <c r="A1923" s="153">
        <v>604421</v>
      </c>
      <c r="B1923" s="153" t="s">
        <v>1052</v>
      </c>
      <c r="C1923" s="153" t="s">
        <v>1053</v>
      </c>
      <c r="D1923" s="153" t="s">
        <v>55</v>
      </c>
      <c r="E1923" s="153" t="s">
        <v>56</v>
      </c>
      <c r="F1923" s="153" t="s">
        <v>1049</v>
      </c>
      <c r="G1923" s="153" t="s">
        <v>1050</v>
      </c>
      <c r="H1923" s="153" t="s">
        <v>558</v>
      </c>
      <c r="I1923" s="153">
        <v>10</v>
      </c>
      <c r="J1923" s="154">
        <v>45792</v>
      </c>
      <c r="K1923" s="153" t="s">
        <v>91</v>
      </c>
      <c r="L1923" s="153"/>
      <c r="M1923" s="153" t="s">
        <v>1080</v>
      </c>
      <c r="N1923" s="153" t="s">
        <v>49</v>
      </c>
      <c r="O1923" s="153" t="s">
        <v>1048</v>
      </c>
      <c r="P1923" s="153" t="s">
        <v>3044</v>
      </c>
      <c r="Q1923" s="153"/>
      <c r="R1923" s="153" t="s">
        <v>50</v>
      </c>
      <c r="S1923" s="153" t="s">
        <v>121</v>
      </c>
      <c r="T1923" s="153" t="s">
        <v>3190</v>
      </c>
      <c r="U1923" s="144"/>
      <c r="V1923" s="144"/>
      <c r="W1923" s="144"/>
      <c r="X1923" s="97" t="str">
        <f t="shared" si="319"/>
        <v>2023-014 - Tarrant IH 20 US 81 Bridge Dec</v>
      </c>
      <c r="Y1923" s="97" t="str">
        <f>IFERROR(VLOOKUP($D1923,PM!$A:$H,2,FALSE),"")</f>
        <v>Bikhyat Adhikari</v>
      </c>
      <c r="Z1923" s="98">
        <f t="shared" si="320"/>
        <v>45792</v>
      </c>
      <c r="AA1923" s="98" t="str">
        <f t="shared" si="321"/>
        <v>Thursday</v>
      </c>
      <c r="AB1923" s="99" t="str">
        <f t="shared" si="322"/>
        <v>05/15/2025 5:52 PM</v>
      </c>
      <c r="AC1923" s="100">
        <f t="shared" si="323"/>
        <v>45793.017951388887</v>
      </c>
      <c r="AD1923" s="100" t="str">
        <f t="shared" si="324"/>
        <v>Approved On Time</v>
      </c>
      <c r="AE1923" s="101">
        <f t="shared" si="325"/>
        <v>10</v>
      </c>
      <c r="AF1923" s="124" t="str">
        <f t="shared" si="326"/>
        <v/>
      </c>
      <c r="AG1923" s="101" t="str">
        <f t="shared" si="327"/>
        <v>446 6002B - CLEAN PAINT SUPPORT</v>
      </c>
      <c r="AH1923" s="101" t="str">
        <f t="shared" si="328"/>
        <v>240728 - Andres Salas</v>
      </c>
      <c r="AI1923" s="102" t="str">
        <f t="shared" si="329"/>
        <v>Jesus Rodarte's Crew</v>
      </c>
    </row>
    <row r="1924" spans="1:35" ht="15.75" x14ac:dyDescent="0.25">
      <c r="A1924" s="153">
        <v>603061</v>
      </c>
      <c r="B1924" s="153" t="s">
        <v>1052</v>
      </c>
      <c r="C1924" s="153" t="s">
        <v>1053</v>
      </c>
      <c r="D1924" s="153" t="s">
        <v>55</v>
      </c>
      <c r="E1924" s="153" t="s">
        <v>56</v>
      </c>
      <c r="F1924" s="153" t="s">
        <v>1049</v>
      </c>
      <c r="G1924" s="153" t="s">
        <v>1050</v>
      </c>
      <c r="H1924" s="153" t="s">
        <v>558</v>
      </c>
      <c r="I1924" s="153">
        <v>10</v>
      </c>
      <c r="J1924" s="154">
        <v>45789</v>
      </c>
      <c r="K1924" s="153" t="s">
        <v>91</v>
      </c>
      <c r="L1924" s="153"/>
      <c r="M1924" s="153" t="s">
        <v>1080</v>
      </c>
      <c r="N1924" s="153" t="s">
        <v>49</v>
      </c>
      <c r="O1924" s="153" t="s">
        <v>1048</v>
      </c>
      <c r="P1924" s="153" t="s">
        <v>1307</v>
      </c>
      <c r="Q1924" s="153"/>
      <c r="R1924" s="153" t="s">
        <v>50</v>
      </c>
      <c r="S1924" s="153" t="s">
        <v>121</v>
      </c>
      <c r="T1924" s="153" t="s">
        <v>2110</v>
      </c>
      <c r="U1924" s="144"/>
      <c r="V1924" s="144"/>
      <c r="W1924" s="144"/>
      <c r="X1924" s="97" t="str">
        <f t="shared" si="319"/>
        <v>2023-014 - Tarrant IH 20 US 81 Bridge Dec</v>
      </c>
      <c r="Y1924" s="97" t="str">
        <f>IFERROR(VLOOKUP($D1924,PM!$A:$H,2,FALSE),"")</f>
        <v>Bikhyat Adhikari</v>
      </c>
      <c r="Z1924" s="98">
        <f t="shared" si="320"/>
        <v>45789</v>
      </c>
      <c r="AA1924" s="98" t="str">
        <f t="shared" si="321"/>
        <v>Monday</v>
      </c>
      <c r="AB1924" s="99" t="str">
        <f t="shared" si="322"/>
        <v>05/12/2025 4:27 PM</v>
      </c>
      <c r="AC1924" s="100">
        <f t="shared" si="323"/>
        <v>45790.640381944446</v>
      </c>
      <c r="AD1924" s="100" t="str">
        <f t="shared" si="324"/>
        <v>Approved On Time</v>
      </c>
      <c r="AE1924" s="101">
        <f t="shared" si="325"/>
        <v>10</v>
      </c>
      <c r="AF1924" s="124" t="str">
        <f t="shared" si="326"/>
        <v/>
      </c>
      <c r="AG1924" s="101" t="str">
        <f t="shared" si="327"/>
        <v>446 6002B - CLEAN PAINT SUPPORT</v>
      </c>
      <c r="AH1924" s="101" t="str">
        <f t="shared" si="328"/>
        <v>240728 - Andres Salas</v>
      </c>
      <c r="AI1924" s="102" t="str">
        <f t="shared" si="329"/>
        <v>Jesus Rodarte's Crew</v>
      </c>
    </row>
    <row r="1925" spans="1:35" ht="15.75" x14ac:dyDescent="0.25">
      <c r="A1925" s="153">
        <v>603507</v>
      </c>
      <c r="B1925" s="153" t="s">
        <v>1052</v>
      </c>
      <c r="C1925" s="153" t="s">
        <v>1053</v>
      </c>
      <c r="D1925" s="153" t="s">
        <v>55</v>
      </c>
      <c r="E1925" s="153" t="s">
        <v>56</v>
      </c>
      <c r="F1925" s="153" t="s">
        <v>1049</v>
      </c>
      <c r="G1925" s="153" t="s">
        <v>1050</v>
      </c>
      <c r="H1925" s="153" t="s">
        <v>558</v>
      </c>
      <c r="I1925" s="153">
        <v>10</v>
      </c>
      <c r="J1925" s="154">
        <v>45790</v>
      </c>
      <c r="K1925" s="153" t="s">
        <v>91</v>
      </c>
      <c r="L1925" s="153"/>
      <c r="M1925" s="153" t="s">
        <v>1080</v>
      </c>
      <c r="N1925" s="153" t="s">
        <v>49</v>
      </c>
      <c r="O1925" s="153" t="s">
        <v>1048</v>
      </c>
      <c r="P1925" s="153" t="s">
        <v>2077</v>
      </c>
      <c r="Q1925" s="153"/>
      <c r="R1925" s="153" t="s">
        <v>50</v>
      </c>
      <c r="S1925" s="153" t="s">
        <v>121</v>
      </c>
      <c r="T1925" s="153" t="s">
        <v>2421</v>
      </c>
      <c r="U1925" s="144"/>
      <c r="V1925" s="144"/>
      <c r="W1925" s="144"/>
      <c r="X1925" s="97" t="str">
        <f t="shared" si="319"/>
        <v>2023-014 - Tarrant IH 20 US 81 Bridge Dec</v>
      </c>
      <c r="Y1925" s="97" t="str">
        <f>IFERROR(VLOOKUP($D1925,PM!$A:$H,2,FALSE),"")</f>
        <v>Bikhyat Adhikari</v>
      </c>
      <c r="Z1925" s="98">
        <f t="shared" si="320"/>
        <v>45790</v>
      </c>
      <c r="AA1925" s="98" t="str">
        <f t="shared" si="321"/>
        <v>Tuesday</v>
      </c>
      <c r="AB1925" s="99" t="str">
        <f t="shared" si="322"/>
        <v>05/13/2025 4:43 PM</v>
      </c>
      <c r="AC1925" s="100">
        <f t="shared" si="323"/>
        <v>45791.526388888888</v>
      </c>
      <c r="AD1925" s="100" t="str">
        <f t="shared" si="324"/>
        <v>Approved On Time</v>
      </c>
      <c r="AE1925" s="101">
        <f t="shared" si="325"/>
        <v>10</v>
      </c>
      <c r="AF1925" s="124" t="str">
        <f t="shared" si="326"/>
        <v/>
      </c>
      <c r="AG1925" s="101" t="str">
        <f t="shared" si="327"/>
        <v>446 6002B - CLEAN PAINT SUPPORT</v>
      </c>
      <c r="AH1925" s="101" t="str">
        <f t="shared" si="328"/>
        <v>240728 - Andres Salas</v>
      </c>
      <c r="AI1925" s="102" t="str">
        <f t="shared" si="329"/>
        <v>Jesus Rodarte's Crew</v>
      </c>
    </row>
    <row r="1926" spans="1:35" ht="15.75" x14ac:dyDescent="0.25">
      <c r="A1926" s="153">
        <v>603989</v>
      </c>
      <c r="B1926" s="153" t="s">
        <v>1047</v>
      </c>
      <c r="C1926" s="153" t="s">
        <v>1048</v>
      </c>
      <c r="D1926" s="153" t="s">
        <v>55</v>
      </c>
      <c r="E1926" s="153" t="s">
        <v>56</v>
      </c>
      <c r="F1926" s="153" t="s">
        <v>1049</v>
      </c>
      <c r="G1926" s="153" t="s">
        <v>1050</v>
      </c>
      <c r="H1926" s="153" t="s">
        <v>558</v>
      </c>
      <c r="I1926" s="153">
        <v>8</v>
      </c>
      <c r="J1926" s="154">
        <v>45791</v>
      </c>
      <c r="K1926" s="153" t="s">
        <v>91</v>
      </c>
      <c r="L1926" s="153"/>
      <c r="M1926" s="153" t="s">
        <v>1080</v>
      </c>
      <c r="N1926" s="153" t="s">
        <v>49</v>
      </c>
      <c r="O1926" s="153" t="s">
        <v>1048</v>
      </c>
      <c r="P1926" s="153" t="s">
        <v>2680</v>
      </c>
      <c r="Q1926" s="153"/>
      <c r="R1926" s="153" t="s">
        <v>50</v>
      </c>
      <c r="S1926" s="153" t="s">
        <v>121</v>
      </c>
      <c r="T1926" s="153" t="s">
        <v>2991</v>
      </c>
      <c r="U1926" s="144"/>
      <c r="V1926" s="144"/>
      <c r="W1926" s="144"/>
      <c r="X1926" s="97" t="str">
        <f t="shared" si="319"/>
        <v>2023-014 - Tarrant IH 20 US 81 Bridge Dec</v>
      </c>
      <c r="Y1926" s="97" t="str">
        <f>IFERROR(VLOOKUP($D1926,PM!$A:$H,2,FALSE),"")</f>
        <v>Bikhyat Adhikari</v>
      </c>
      <c r="Z1926" s="98">
        <f t="shared" si="320"/>
        <v>45791</v>
      </c>
      <c r="AA1926" s="98" t="str">
        <f t="shared" si="321"/>
        <v>Wednesday</v>
      </c>
      <c r="AB1926" s="99" t="str">
        <f t="shared" si="322"/>
        <v>05/14/2025 4:22 PM</v>
      </c>
      <c r="AC1926" s="100">
        <f t="shared" si="323"/>
        <v>45792.568171296298</v>
      </c>
      <c r="AD1926" s="100" t="str">
        <f t="shared" si="324"/>
        <v>Approved On Time</v>
      </c>
      <c r="AE1926" s="101">
        <f t="shared" si="325"/>
        <v>8</v>
      </c>
      <c r="AF1926" s="124" t="str">
        <f t="shared" si="326"/>
        <v/>
      </c>
      <c r="AG1926" s="101" t="str">
        <f t="shared" si="327"/>
        <v>446 6002B - CLEAN PAINT SUPPORT</v>
      </c>
      <c r="AH1926" s="101" t="str">
        <f t="shared" si="328"/>
        <v>240455 - Jesus O. Rodarte Serrano</v>
      </c>
      <c r="AI1926" s="102" t="str">
        <f t="shared" si="329"/>
        <v>Jesus Rodarte's Crew</v>
      </c>
    </row>
    <row r="1927" spans="1:35" ht="15.75" x14ac:dyDescent="0.25">
      <c r="A1927" s="153">
        <v>604423</v>
      </c>
      <c r="B1927" s="153" t="s">
        <v>1047</v>
      </c>
      <c r="C1927" s="153" t="s">
        <v>1048</v>
      </c>
      <c r="D1927" s="153" t="s">
        <v>55</v>
      </c>
      <c r="E1927" s="153" t="s">
        <v>56</v>
      </c>
      <c r="F1927" s="153" t="s">
        <v>1049</v>
      </c>
      <c r="G1927" s="153" t="s">
        <v>1050</v>
      </c>
      <c r="H1927" s="153" t="s">
        <v>558</v>
      </c>
      <c r="I1927" s="153">
        <v>8</v>
      </c>
      <c r="J1927" s="154">
        <v>45792</v>
      </c>
      <c r="K1927" s="153" t="s">
        <v>91</v>
      </c>
      <c r="L1927" s="153"/>
      <c r="M1927" s="153" t="s">
        <v>1080</v>
      </c>
      <c r="N1927" s="153" t="s">
        <v>49</v>
      </c>
      <c r="O1927" s="153" t="s">
        <v>1048</v>
      </c>
      <c r="P1927" s="153" t="s">
        <v>3044</v>
      </c>
      <c r="Q1927" s="153"/>
      <c r="R1927" s="153" t="s">
        <v>50</v>
      </c>
      <c r="S1927" s="153" t="s">
        <v>121</v>
      </c>
      <c r="T1927" s="153" t="s">
        <v>3188</v>
      </c>
      <c r="U1927" s="144"/>
      <c r="V1927" s="144"/>
      <c r="W1927" s="144"/>
      <c r="X1927" s="97" t="str">
        <f t="shared" ref="X1927:X1990" si="330">$D1927&amp;" - "&amp;$E1927</f>
        <v>2023-014 - Tarrant IH 20 US 81 Bridge Dec</v>
      </c>
      <c r="Y1927" s="97" t="str">
        <f>IFERROR(VLOOKUP($D1927,PM!$A:$H,2,FALSE),"")</f>
        <v>Bikhyat Adhikari</v>
      </c>
      <c r="Z1927" s="98">
        <f t="shared" ref="Z1927:Z1990" si="331">$J1927</f>
        <v>45792</v>
      </c>
      <c r="AA1927" s="98" t="str">
        <f t="shared" ref="AA1927:AA1990" si="332">TEXT($J1927,"dddd")</f>
        <v>Thursday</v>
      </c>
      <c r="AB1927" s="99" t="str">
        <f t="shared" ref="AB1927:AB1990" si="333">TEXT(DATE(MID($P1927,7,4), LEFT($P1927,2), MID($P1927,4,2)) + TIME(LEFT(MID($P1927,13,5),2), RIGHT(MID($P1927,13,5),2), 0), "MM/DD/YYYY h:mm AM/PM")</f>
        <v>05/15/2025 5:52 PM</v>
      </c>
      <c r="AC1927" s="100">
        <f t="shared" ref="AC1927:AC1990" si="334">IFERROR(DATE(LEFT($T1927,4), MID($T1927,6,2), MID($T1927,9,2)) + TIME(MID($T1927,12,2), MID($T1927,15,2), MID($T1927,18,2)),"")</f>
        <v>45793.017997685187</v>
      </c>
      <c r="AD1927" s="100" t="str">
        <f t="shared" ref="AD1927:AD1990" si="335">IF(OR($AB1927="1/1/01 12:00 AM", $AB1927=""), "Not Approved", IF(VALUE($AB1927) &lt;= (VALUE($AC1927) + 1 + TIME(9, 0, 0)), "Approved On Time", "Not Approved On Time"))</f>
        <v>Approved On Time</v>
      </c>
      <c r="AE1927" s="101">
        <f t="shared" ref="AE1927:AE1990" si="336">$I1927</f>
        <v>8</v>
      </c>
      <c r="AF1927" s="124" t="str">
        <f t="shared" ref="AF1927:AF1990" si="337">IF(SUMIF($X$6:$X$2297, "*", $AI$6:$AI$2297) &gt; 0, SUMIFS($AI$6:$AI$2297, $X$6:$X$2297, "Approved On Time") / SUMIF($X$6:$X$2297, "*", $AI$6:$AI$2297), "")</f>
        <v/>
      </c>
      <c r="AG1927" s="101" t="str">
        <f t="shared" ref="AG1927:AG1990" si="338">$F1927&amp;" - "&amp;G1927</f>
        <v>446 6002B - CLEAN PAINT SUPPORT</v>
      </c>
      <c r="AH1927" s="101" t="str">
        <f t="shared" ref="AH1927:AH1990" si="339">$B1927&amp;" - "&amp;$C1927</f>
        <v>240455 - Jesus O. Rodarte Serrano</v>
      </c>
      <c r="AI1927" s="102" t="str">
        <f t="shared" ref="AI1927:AI1990" si="340">IF($M1927="","",$M1927)</f>
        <v>Jesus Rodarte's Crew</v>
      </c>
    </row>
    <row r="1928" spans="1:35" ht="15.75" x14ac:dyDescent="0.25">
      <c r="A1928" s="153">
        <v>603508</v>
      </c>
      <c r="B1928" s="153" t="s">
        <v>1047</v>
      </c>
      <c r="C1928" s="153" t="s">
        <v>1048</v>
      </c>
      <c r="D1928" s="153" t="s">
        <v>55</v>
      </c>
      <c r="E1928" s="153" t="s">
        <v>56</v>
      </c>
      <c r="F1928" s="153" t="s">
        <v>1049</v>
      </c>
      <c r="G1928" s="153" t="s">
        <v>1050</v>
      </c>
      <c r="H1928" s="153" t="s">
        <v>558</v>
      </c>
      <c r="I1928" s="153">
        <v>8</v>
      </c>
      <c r="J1928" s="154">
        <v>45790</v>
      </c>
      <c r="K1928" s="153" t="s">
        <v>91</v>
      </c>
      <c r="L1928" s="153"/>
      <c r="M1928" s="153" t="s">
        <v>1080</v>
      </c>
      <c r="N1928" s="153" t="s">
        <v>49</v>
      </c>
      <c r="O1928" s="153" t="s">
        <v>1048</v>
      </c>
      <c r="P1928" s="153" t="s">
        <v>2077</v>
      </c>
      <c r="Q1928" s="153"/>
      <c r="R1928" s="153" t="s">
        <v>50</v>
      </c>
      <c r="S1928" s="153" t="s">
        <v>121</v>
      </c>
      <c r="T1928" s="153" t="s">
        <v>2423</v>
      </c>
      <c r="U1928" s="144"/>
      <c r="V1928" s="144"/>
      <c r="W1928" s="144"/>
      <c r="X1928" s="97" t="str">
        <f t="shared" si="330"/>
        <v>2023-014 - Tarrant IH 20 US 81 Bridge Dec</v>
      </c>
      <c r="Y1928" s="97" t="str">
        <f>IFERROR(VLOOKUP($D1928,PM!$A:$H,2,FALSE),"")</f>
        <v>Bikhyat Adhikari</v>
      </c>
      <c r="Z1928" s="98">
        <f t="shared" si="331"/>
        <v>45790</v>
      </c>
      <c r="AA1928" s="98" t="str">
        <f t="shared" si="332"/>
        <v>Tuesday</v>
      </c>
      <c r="AB1928" s="99" t="str">
        <f t="shared" si="333"/>
        <v>05/13/2025 4:43 PM</v>
      </c>
      <c r="AC1928" s="100">
        <f t="shared" si="334"/>
        <v>45791.526365740741</v>
      </c>
      <c r="AD1928" s="100" t="str">
        <f t="shared" si="335"/>
        <v>Approved On Time</v>
      </c>
      <c r="AE1928" s="101">
        <f t="shared" si="336"/>
        <v>8</v>
      </c>
      <c r="AF1928" s="124" t="str">
        <f t="shared" si="337"/>
        <v/>
      </c>
      <c r="AG1928" s="101" t="str">
        <f t="shared" si="338"/>
        <v>446 6002B - CLEAN PAINT SUPPORT</v>
      </c>
      <c r="AH1928" s="101" t="str">
        <f t="shared" si="339"/>
        <v>240455 - Jesus O. Rodarte Serrano</v>
      </c>
      <c r="AI1928" s="102" t="str">
        <f t="shared" si="340"/>
        <v>Jesus Rodarte's Crew</v>
      </c>
    </row>
    <row r="1929" spans="1:35" ht="15.75" x14ac:dyDescent="0.25">
      <c r="A1929" s="153">
        <v>603062</v>
      </c>
      <c r="B1929" s="153" t="s">
        <v>1047</v>
      </c>
      <c r="C1929" s="153" t="s">
        <v>1048</v>
      </c>
      <c r="D1929" s="153" t="s">
        <v>55</v>
      </c>
      <c r="E1929" s="153" t="s">
        <v>56</v>
      </c>
      <c r="F1929" s="153" t="s">
        <v>1049</v>
      </c>
      <c r="G1929" s="153" t="s">
        <v>1050</v>
      </c>
      <c r="H1929" s="153" t="s">
        <v>558</v>
      </c>
      <c r="I1929" s="153">
        <v>8</v>
      </c>
      <c r="J1929" s="154">
        <v>45789</v>
      </c>
      <c r="K1929" s="153" t="s">
        <v>91</v>
      </c>
      <c r="L1929" s="153"/>
      <c r="M1929" s="153" t="s">
        <v>1080</v>
      </c>
      <c r="N1929" s="153" t="s">
        <v>49</v>
      </c>
      <c r="O1929" s="153" t="s">
        <v>1048</v>
      </c>
      <c r="P1929" s="153" t="s">
        <v>1306</v>
      </c>
      <c r="Q1929" s="153"/>
      <c r="R1929" s="153" t="s">
        <v>50</v>
      </c>
      <c r="S1929" s="153" t="s">
        <v>121</v>
      </c>
      <c r="T1929" s="153" t="s">
        <v>2108</v>
      </c>
      <c r="U1929" s="144"/>
      <c r="V1929" s="144"/>
      <c r="W1929" s="144"/>
      <c r="X1929" s="97" t="str">
        <f t="shared" si="330"/>
        <v>2023-014 - Tarrant IH 20 US 81 Bridge Dec</v>
      </c>
      <c r="Y1929" s="97" t="str">
        <f>IFERROR(VLOOKUP($D1929,PM!$A:$H,2,FALSE),"")</f>
        <v>Bikhyat Adhikari</v>
      </c>
      <c r="Z1929" s="98">
        <f t="shared" si="331"/>
        <v>45789</v>
      </c>
      <c r="AA1929" s="98" t="str">
        <f t="shared" si="332"/>
        <v>Monday</v>
      </c>
      <c r="AB1929" s="99" t="str">
        <f t="shared" si="333"/>
        <v>05/12/2025 4:28 PM</v>
      </c>
      <c r="AC1929" s="100">
        <f t="shared" si="334"/>
        <v>45790.640462962961</v>
      </c>
      <c r="AD1929" s="100" t="str">
        <f t="shared" si="335"/>
        <v>Approved On Time</v>
      </c>
      <c r="AE1929" s="101">
        <f t="shared" si="336"/>
        <v>8</v>
      </c>
      <c r="AF1929" s="124" t="str">
        <f t="shared" si="337"/>
        <v/>
      </c>
      <c r="AG1929" s="101" t="str">
        <f t="shared" si="338"/>
        <v>446 6002B - CLEAN PAINT SUPPORT</v>
      </c>
      <c r="AH1929" s="101" t="str">
        <f t="shared" si="339"/>
        <v>240455 - Jesus O. Rodarte Serrano</v>
      </c>
      <c r="AI1929" s="102" t="str">
        <f t="shared" si="340"/>
        <v>Jesus Rodarte's Crew</v>
      </c>
    </row>
    <row r="1930" spans="1:35" ht="15.75" x14ac:dyDescent="0.25">
      <c r="A1930" s="153">
        <v>604903</v>
      </c>
      <c r="B1930" s="153" t="s">
        <v>1047</v>
      </c>
      <c r="C1930" s="153" t="s">
        <v>1048</v>
      </c>
      <c r="D1930" s="153" t="s">
        <v>55</v>
      </c>
      <c r="E1930" s="153" t="s">
        <v>56</v>
      </c>
      <c r="F1930" s="153" t="s">
        <v>1049</v>
      </c>
      <c r="G1930" s="153" t="s">
        <v>1050</v>
      </c>
      <c r="H1930" s="153" t="s">
        <v>558</v>
      </c>
      <c r="I1930" s="153">
        <v>8</v>
      </c>
      <c r="J1930" s="154">
        <v>45793</v>
      </c>
      <c r="K1930" s="153" t="s">
        <v>91</v>
      </c>
      <c r="L1930" s="153"/>
      <c r="M1930" s="153" t="s">
        <v>1080</v>
      </c>
      <c r="N1930" s="153" t="s">
        <v>49</v>
      </c>
      <c r="O1930" s="153" t="s">
        <v>1048</v>
      </c>
      <c r="P1930" s="153" t="s">
        <v>3980</v>
      </c>
      <c r="Q1930" s="153"/>
      <c r="R1930" s="153" t="s">
        <v>50</v>
      </c>
      <c r="S1930" s="153" t="s">
        <v>121</v>
      </c>
      <c r="T1930" s="153" t="s">
        <v>3981</v>
      </c>
      <c r="U1930" s="144"/>
      <c r="V1930" s="144"/>
      <c r="W1930" s="144"/>
      <c r="X1930" s="97" t="str">
        <f t="shared" si="330"/>
        <v>2023-014 - Tarrant IH 20 US 81 Bridge Dec</v>
      </c>
      <c r="Y1930" s="97" t="str">
        <f>IFERROR(VLOOKUP($D1930,PM!$A:$H,2,FALSE),"")</f>
        <v>Bikhyat Adhikari</v>
      </c>
      <c r="Z1930" s="98">
        <f t="shared" si="331"/>
        <v>45793</v>
      </c>
      <c r="AA1930" s="98" t="str">
        <f t="shared" si="332"/>
        <v>Friday</v>
      </c>
      <c r="AB1930" s="99" t="str">
        <f t="shared" si="333"/>
        <v>05/16/2025 5:39 PM</v>
      </c>
      <c r="AC1930" s="100">
        <f t="shared" si="334"/>
        <v>45796.47797453704</v>
      </c>
      <c r="AD1930" s="100" t="str">
        <f t="shared" si="335"/>
        <v>Approved On Time</v>
      </c>
      <c r="AE1930" s="101">
        <f t="shared" si="336"/>
        <v>8</v>
      </c>
      <c r="AF1930" s="124" t="str">
        <f t="shared" si="337"/>
        <v/>
      </c>
      <c r="AG1930" s="101" t="str">
        <f t="shared" si="338"/>
        <v>446 6002B - CLEAN PAINT SUPPORT</v>
      </c>
      <c r="AH1930" s="101" t="str">
        <f t="shared" si="339"/>
        <v>240455 - Jesus O. Rodarte Serrano</v>
      </c>
      <c r="AI1930" s="102" t="str">
        <f t="shared" si="340"/>
        <v>Jesus Rodarte's Crew</v>
      </c>
    </row>
    <row r="1931" spans="1:35" ht="15.75" x14ac:dyDescent="0.25">
      <c r="A1931" s="153">
        <v>604894</v>
      </c>
      <c r="B1931" s="153" t="s">
        <v>1958</v>
      </c>
      <c r="C1931" s="153" t="s">
        <v>1959</v>
      </c>
      <c r="D1931" s="153" t="s">
        <v>55</v>
      </c>
      <c r="E1931" s="153" t="s">
        <v>56</v>
      </c>
      <c r="F1931" s="153" t="s">
        <v>75</v>
      </c>
      <c r="G1931" s="153" t="s">
        <v>614</v>
      </c>
      <c r="H1931" s="153" t="s">
        <v>558</v>
      </c>
      <c r="I1931" s="153">
        <v>4</v>
      </c>
      <c r="J1931" s="154">
        <v>45793</v>
      </c>
      <c r="K1931" s="153" t="s">
        <v>91</v>
      </c>
      <c r="L1931" s="153"/>
      <c r="M1931" s="153"/>
      <c r="N1931" s="153"/>
      <c r="O1931" s="153" t="s">
        <v>1959</v>
      </c>
      <c r="P1931" s="153" t="s">
        <v>3982</v>
      </c>
      <c r="Q1931" s="153"/>
      <c r="R1931" s="153" t="s">
        <v>50</v>
      </c>
      <c r="S1931" s="153" t="s">
        <v>121</v>
      </c>
      <c r="T1931" s="153" t="s">
        <v>3983</v>
      </c>
      <c r="U1931" s="144"/>
      <c r="V1931" s="144"/>
      <c r="W1931" s="144"/>
      <c r="X1931" s="97" t="str">
        <f t="shared" si="330"/>
        <v>2023-014 - Tarrant IH 20 US 81 Bridge Dec</v>
      </c>
      <c r="Y1931" s="97" t="str">
        <f>IFERROR(VLOOKUP($D1931,PM!$A:$H,2,FALSE),"")</f>
        <v>Bikhyat Adhikari</v>
      </c>
      <c r="Z1931" s="98">
        <f t="shared" si="331"/>
        <v>45793</v>
      </c>
      <c r="AA1931" s="98" t="str">
        <f t="shared" si="332"/>
        <v>Friday</v>
      </c>
      <c r="AB1931" s="99" t="str">
        <f t="shared" si="333"/>
        <v>05/16/2025 3:52 PM</v>
      </c>
      <c r="AC1931" s="100">
        <f t="shared" si="334"/>
        <v>45796.478032407409</v>
      </c>
      <c r="AD1931" s="100" t="str">
        <f t="shared" si="335"/>
        <v>Approved On Time</v>
      </c>
      <c r="AE1931" s="101">
        <f t="shared" si="336"/>
        <v>4</v>
      </c>
      <c r="AF1931" s="124" t="str">
        <f t="shared" si="337"/>
        <v/>
      </c>
      <c r="AG1931" s="101" t="str">
        <f t="shared" si="338"/>
        <v>9000 100S - SAFETY SCHED</v>
      </c>
      <c r="AH1931" s="101" t="str">
        <f t="shared" si="339"/>
        <v>800070 - Juan J. Castro</v>
      </c>
      <c r="AI1931" s="102" t="str">
        <f t="shared" si="340"/>
        <v/>
      </c>
    </row>
    <row r="1932" spans="1:35" ht="15.75" x14ac:dyDescent="0.25">
      <c r="A1932" s="153">
        <v>603265</v>
      </c>
      <c r="B1932" s="153" t="s">
        <v>630</v>
      </c>
      <c r="C1932" s="153" t="s">
        <v>631</v>
      </c>
      <c r="D1932" s="153" t="s">
        <v>55</v>
      </c>
      <c r="E1932" s="153" t="s">
        <v>56</v>
      </c>
      <c r="F1932" s="153" t="s">
        <v>57</v>
      </c>
      <c r="G1932" s="153" t="s">
        <v>1257</v>
      </c>
      <c r="H1932" s="153" t="s">
        <v>558</v>
      </c>
      <c r="I1932" s="153">
        <v>3</v>
      </c>
      <c r="J1932" s="154">
        <v>45789</v>
      </c>
      <c r="K1932" s="153" t="s">
        <v>91</v>
      </c>
      <c r="L1932" s="153"/>
      <c r="M1932" s="153" t="s">
        <v>128</v>
      </c>
      <c r="N1932" s="153" t="s">
        <v>64</v>
      </c>
      <c r="O1932" s="153" t="s">
        <v>129</v>
      </c>
      <c r="P1932" s="153" t="s">
        <v>1258</v>
      </c>
      <c r="Q1932" s="153"/>
      <c r="R1932" s="153" t="s">
        <v>50</v>
      </c>
      <c r="S1932" s="153" t="s">
        <v>121</v>
      </c>
      <c r="T1932" s="153" t="s">
        <v>2106</v>
      </c>
      <c r="U1932" s="144"/>
      <c r="V1932" s="144"/>
      <c r="W1932" s="144"/>
      <c r="X1932" s="97" t="str">
        <f t="shared" si="330"/>
        <v>2023-014 - Tarrant IH 20 US 81 Bridge Dec</v>
      </c>
      <c r="Y1932" s="97" t="str">
        <f>IFERROR(VLOOKUP($D1932,PM!$A:$H,2,FALSE),"")</f>
        <v>Bikhyat Adhikari</v>
      </c>
      <c r="Z1932" s="98">
        <f t="shared" si="331"/>
        <v>45789</v>
      </c>
      <c r="AA1932" s="98" t="str">
        <f t="shared" si="332"/>
        <v>Monday</v>
      </c>
      <c r="AB1932" s="99" t="str">
        <f t="shared" si="333"/>
        <v>05/13/2025 6:22 AM</v>
      </c>
      <c r="AC1932" s="100">
        <f t="shared" si="334"/>
        <v>45790.640428240738</v>
      </c>
      <c r="AD1932" s="100" t="str">
        <f t="shared" si="335"/>
        <v>Approved On Time</v>
      </c>
      <c r="AE1932" s="101">
        <f t="shared" si="336"/>
        <v>3</v>
      </c>
      <c r="AF1932" s="124" t="str">
        <f t="shared" si="337"/>
        <v/>
      </c>
      <c r="AG1932" s="101" t="str">
        <f t="shared" si="338"/>
        <v>502 6001B - BARRICADES Traffic Maintenance</v>
      </c>
      <c r="AH1932" s="101" t="str">
        <f t="shared" si="339"/>
        <v>240128 - Gabriel Sigala</v>
      </c>
      <c r="AI1932" s="102" t="str">
        <f t="shared" si="340"/>
        <v>Roberto Lumbreras's Crew</v>
      </c>
    </row>
    <row r="1933" spans="1:35" ht="15.75" x14ac:dyDescent="0.25">
      <c r="A1933" s="153">
        <v>603264</v>
      </c>
      <c r="B1933" s="153" t="s">
        <v>812</v>
      </c>
      <c r="C1933" s="153" t="s">
        <v>813</v>
      </c>
      <c r="D1933" s="153" t="s">
        <v>55</v>
      </c>
      <c r="E1933" s="153" t="s">
        <v>56</v>
      </c>
      <c r="F1933" s="153" t="s">
        <v>57</v>
      </c>
      <c r="G1933" s="153" t="s">
        <v>1257</v>
      </c>
      <c r="H1933" s="153" t="s">
        <v>558</v>
      </c>
      <c r="I1933" s="153">
        <v>3</v>
      </c>
      <c r="J1933" s="154">
        <v>45789</v>
      </c>
      <c r="K1933" s="153" t="s">
        <v>91</v>
      </c>
      <c r="L1933" s="153"/>
      <c r="M1933" s="153" t="s">
        <v>128</v>
      </c>
      <c r="N1933" s="153" t="s">
        <v>64</v>
      </c>
      <c r="O1933" s="153" t="s">
        <v>129</v>
      </c>
      <c r="P1933" s="153" t="s">
        <v>1258</v>
      </c>
      <c r="Q1933" s="153"/>
      <c r="R1933" s="153" t="s">
        <v>50</v>
      </c>
      <c r="S1933" s="153" t="s">
        <v>121</v>
      </c>
      <c r="T1933" s="153" t="s">
        <v>2107</v>
      </c>
      <c r="U1933" s="144"/>
      <c r="V1933" s="144"/>
      <c r="W1933" s="144"/>
      <c r="X1933" s="97" t="str">
        <f t="shared" si="330"/>
        <v>2023-014 - Tarrant IH 20 US 81 Bridge Dec</v>
      </c>
      <c r="Y1933" s="97" t="str">
        <f>IFERROR(VLOOKUP($D1933,PM!$A:$H,2,FALSE),"")</f>
        <v>Bikhyat Adhikari</v>
      </c>
      <c r="Z1933" s="98">
        <f t="shared" si="331"/>
        <v>45789</v>
      </c>
      <c r="AA1933" s="98" t="str">
        <f t="shared" si="332"/>
        <v>Monday</v>
      </c>
      <c r="AB1933" s="99" t="str">
        <f t="shared" si="333"/>
        <v>05/13/2025 6:22 AM</v>
      </c>
      <c r="AC1933" s="100">
        <f t="shared" si="334"/>
        <v>45790.640405092592</v>
      </c>
      <c r="AD1933" s="100" t="str">
        <f t="shared" si="335"/>
        <v>Approved On Time</v>
      </c>
      <c r="AE1933" s="101">
        <f t="shared" si="336"/>
        <v>3</v>
      </c>
      <c r="AF1933" s="124" t="str">
        <f t="shared" si="337"/>
        <v/>
      </c>
      <c r="AG1933" s="101" t="str">
        <f t="shared" si="338"/>
        <v>502 6001B - BARRICADES Traffic Maintenance</v>
      </c>
      <c r="AH1933" s="101" t="str">
        <f t="shared" si="339"/>
        <v>240612 - Anthony I. Ibe</v>
      </c>
      <c r="AI1933" s="102" t="str">
        <f t="shared" si="340"/>
        <v>Roberto Lumbreras's Crew</v>
      </c>
    </row>
    <row r="1934" spans="1:35" ht="15.75" x14ac:dyDescent="0.25">
      <c r="A1934" s="153">
        <v>603050</v>
      </c>
      <c r="B1934" s="153" t="s">
        <v>1103</v>
      </c>
      <c r="C1934" s="153" t="s">
        <v>1104</v>
      </c>
      <c r="D1934" s="153" t="s">
        <v>122</v>
      </c>
      <c r="E1934" s="153" t="s">
        <v>123</v>
      </c>
      <c r="F1934" s="153" t="s">
        <v>75</v>
      </c>
      <c r="G1934" s="153" t="s">
        <v>614</v>
      </c>
      <c r="H1934" s="153" t="s">
        <v>782</v>
      </c>
      <c r="I1934" s="153">
        <v>4</v>
      </c>
      <c r="J1934" s="154">
        <v>45789</v>
      </c>
      <c r="K1934" s="153" t="s">
        <v>91</v>
      </c>
      <c r="L1934" s="153"/>
      <c r="M1934" s="153"/>
      <c r="N1934" s="153"/>
      <c r="O1934" s="153" t="s">
        <v>1104</v>
      </c>
      <c r="P1934" s="153" t="s">
        <v>1309</v>
      </c>
      <c r="Q1934" s="153"/>
      <c r="R1934" s="153" t="s">
        <v>50</v>
      </c>
      <c r="S1934" s="153" t="s">
        <v>1760</v>
      </c>
      <c r="T1934" s="153" t="s">
        <v>1780</v>
      </c>
      <c r="U1934" s="144"/>
      <c r="V1934" s="144"/>
      <c r="W1934" s="144"/>
      <c r="X1934" s="97" t="str">
        <f t="shared" si="330"/>
        <v>2024-023 - Tarrant Riverside Bridge Rehab</v>
      </c>
      <c r="Y1934" s="97" t="str">
        <f>IFERROR(VLOOKUP($D1934,PM!$A:$H,2,FALSE),"")</f>
        <v>Bikhyat Adhikari</v>
      </c>
      <c r="Z1934" s="98">
        <f t="shared" si="331"/>
        <v>45789</v>
      </c>
      <c r="AA1934" s="98" t="str">
        <f t="shared" si="332"/>
        <v>Monday</v>
      </c>
      <c r="AB1934" s="99" t="str">
        <f t="shared" si="333"/>
        <v>05/12/2025 2:26 PM</v>
      </c>
      <c r="AC1934" s="100">
        <f t="shared" si="334"/>
        <v>45790.58289351852</v>
      </c>
      <c r="AD1934" s="100" t="str">
        <f t="shared" si="335"/>
        <v>Approved On Time</v>
      </c>
      <c r="AE1934" s="101">
        <f t="shared" si="336"/>
        <v>4</v>
      </c>
      <c r="AF1934" s="124" t="str">
        <f t="shared" si="337"/>
        <v/>
      </c>
      <c r="AG1934" s="101" t="str">
        <f t="shared" si="338"/>
        <v>9000 100S - SAFETY SCHED</v>
      </c>
      <c r="AH1934" s="101" t="str">
        <f t="shared" si="339"/>
        <v>800069 - Said A. Garcia</v>
      </c>
      <c r="AI1934" s="102" t="str">
        <f t="shared" si="340"/>
        <v/>
      </c>
    </row>
    <row r="1935" spans="1:35" ht="15.75" x14ac:dyDescent="0.25">
      <c r="A1935" s="153">
        <v>603990</v>
      </c>
      <c r="B1935" s="153" t="s">
        <v>1958</v>
      </c>
      <c r="C1935" s="153" t="s">
        <v>1959</v>
      </c>
      <c r="D1935" s="153" t="s">
        <v>122</v>
      </c>
      <c r="E1935" s="153" t="s">
        <v>123</v>
      </c>
      <c r="F1935" s="153" t="s">
        <v>75</v>
      </c>
      <c r="G1935" s="153" t="s">
        <v>614</v>
      </c>
      <c r="H1935" s="153" t="s">
        <v>558</v>
      </c>
      <c r="I1935" s="153">
        <v>4</v>
      </c>
      <c r="J1935" s="154">
        <v>45791</v>
      </c>
      <c r="K1935" s="153" t="s">
        <v>91</v>
      </c>
      <c r="L1935" s="153"/>
      <c r="M1935" s="153"/>
      <c r="N1935" s="153"/>
      <c r="O1935" s="153" t="s">
        <v>1959</v>
      </c>
      <c r="P1935" s="153" t="s">
        <v>2592</v>
      </c>
      <c r="Q1935" s="153"/>
      <c r="R1935" s="153" t="s">
        <v>50</v>
      </c>
      <c r="S1935" s="153" t="s">
        <v>1760</v>
      </c>
      <c r="T1935" s="153" t="s">
        <v>3984</v>
      </c>
      <c r="U1935" s="144"/>
      <c r="V1935" s="144"/>
      <c r="W1935" s="144"/>
      <c r="X1935" s="97" t="str">
        <f t="shared" si="330"/>
        <v>2024-023 - Tarrant Riverside Bridge Rehab</v>
      </c>
      <c r="Y1935" s="97" t="str">
        <f>IFERROR(VLOOKUP($D1935,PM!$A:$H,2,FALSE),"")</f>
        <v>Bikhyat Adhikari</v>
      </c>
      <c r="Z1935" s="98">
        <f t="shared" si="331"/>
        <v>45791</v>
      </c>
      <c r="AA1935" s="98" t="str">
        <f t="shared" si="332"/>
        <v>Wednesday</v>
      </c>
      <c r="AB1935" s="99" t="str">
        <f t="shared" si="333"/>
        <v>05/14/2025 5:20 PM</v>
      </c>
      <c r="AC1935" s="100">
        <f t="shared" si="334"/>
        <v>45796.437847222223</v>
      </c>
      <c r="AD1935" s="100" t="str">
        <f t="shared" si="335"/>
        <v>Approved On Time</v>
      </c>
      <c r="AE1935" s="101">
        <f t="shared" si="336"/>
        <v>4</v>
      </c>
      <c r="AF1935" s="124" t="str">
        <f t="shared" si="337"/>
        <v/>
      </c>
      <c r="AG1935" s="101" t="str">
        <f t="shared" si="338"/>
        <v>9000 100S - SAFETY SCHED</v>
      </c>
      <c r="AH1935" s="101" t="str">
        <f t="shared" si="339"/>
        <v>800070 - Juan J. Castro</v>
      </c>
      <c r="AI1935" s="102" t="str">
        <f t="shared" si="340"/>
        <v/>
      </c>
    </row>
    <row r="1936" spans="1:35" ht="15.75" x14ac:dyDescent="0.25">
      <c r="A1936" s="153">
        <v>603343</v>
      </c>
      <c r="B1936" s="153" t="s">
        <v>1509</v>
      </c>
      <c r="C1936" s="153" t="s">
        <v>1510</v>
      </c>
      <c r="D1936" s="153" t="s">
        <v>122</v>
      </c>
      <c r="E1936" s="153" t="s">
        <v>123</v>
      </c>
      <c r="F1936" s="153" t="s">
        <v>584</v>
      </c>
      <c r="G1936" s="153" t="s">
        <v>585</v>
      </c>
      <c r="H1936" s="153" t="s">
        <v>558</v>
      </c>
      <c r="I1936" s="153">
        <v>2.5</v>
      </c>
      <c r="J1936" s="154">
        <v>45789</v>
      </c>
      <c r="K1936" s="153" t="s">
        <v>91</v>
      </c>
      <c r="L1936" s="153"/>
      <c r="M1936" s="153"/>
      <c r="N1936" s="153"/>
      <c r="O1936" s="153" t="s">
        <v>1510</v>
      </c>
      <c r="P1936" s="153" t="s">
        <v>1511</v>
      </c>
      <c r="Q1936" s="153"/>
      <c r="R1936" s="153" t="s">
        <v>50</v>
      </c>
      <c r="S1936" s="153" t="s">
        <v>1760</v>
      </c>
      <c r="T1936" s="153" t="s">
        <v>1779</v>
      </c>
      <c r="U1936" s="144"/>
      <c r="V1936" s="144"/>
      <c r="W1936" s="144"/>
      <c r="X1936" s="97" t="str">
        <f t="shared" si="330"/>
        <v>2024-023 - Tarrant Riverside Bridge Rehab</v>
      </c>
      <c r="Y1936" s="97" t="str">
        <f>IFERROR(VLOOKUP($D1936,PM!$A:$H,2,FALSE),"")</f>
        <v>Bikhyat Adhikari</v>
      </c>
      <c r="Z1936" s="98">
        <f t="shared" si="331"/>
        <v>45789</v>
      </c>
      <c r="AA1936" s="98" t="str">
        <f t="shared" si="332"/>
        <v>Monday</v>
      </c>
      <c r="AB1936" s="99" t="str">
        <f t="shared" si="333"/>
        <v>05/13/2025 7:22 AM</v>
      </c>
      <c r="AC1936" s="100">
        <f t="shared" si="334"/>
        <v>45790.582743055558</v>
      </c>
      <c r="AD1936" s="100" t="str">
        <f t="shared" si="335"/>
        <v>Approved On Time</v>
      </c>
      <c r="AE1936" s="101">
        <f t="shared" si="336"/>
        <v>2.5</v>
      </c>
      <c r="AF1936" s="124" t="str">
        <f t="shared" si="337"/>
        <v/>
      </c>
      <c r="AG1936" s="101" t="str">
        <f t="shared" si="338"/>
        <v>9000 100B - SUPERINTENDENT</v>
      </c>
      <c r="AH1936" s="101" t="str">
        <f t="shared" si="339"/>
        <v>240441 - Juan C. Miramontes Jr</v>
      </c>
      <c r="AI1936" s="102" t="str">
        <f t="shared" si="340"/>
        <v/>
      </c>
    </row>
    <row r="1937" spans="1:35" ht="15.75" x14ac:dyDescent="0.25">
      <c r="A1937" s="153">
        <v>604918</v>
      </c>
      <c r="B1937" s="153" t="s">
        <v>1509</v>
      </c>
      <c r="C1937" s="153" t="s">
        <v>1510</v>
      </c>
      <c r="D1937" s="153" t="s">
        <v>122</v>
      </c>
      <c r="E1937" s="153" t="s">
        <v>123</v>
      </c>
      <c r="F1937" s="153" t="s">
        <v>584</v>
      </c>
      <c r="G1937" s="153" t="s">
        <v>585</v>
      </c>
      <c r="H1937" s="153" t="s">
        <v>558</v>
      </c>
      <c r="I1937" s="153">
        <v>2</v>
      </c>
      <c r="J1937" s="154">
        <v>45792</v>
      </c>
      <c r="K1937" s="153" t="s">
        <v>91</v>
      </c>
      <c r="L1937" s="153"/>
      <c r="M1937" s="153"/>
      <c r="N1937" s="153"/>
      <c r="O1937" s="153" t="s">
        <v>1510</v>
      </c>
      <c r="P1937" s="153" t="s">
        <v>3627</v>
      </c>
      <c r="Q1937" s="153"/>
      <c r="R1937" s="153" t="s">
        <v>50</v>
      </c>
      <c r="S1937" s="153" t="s">
        <v>1760</v>
      </c>
      <c r="T1937" s="153" t="s">
        <v>3985</v>
      </c>
      <c r="U1937" s="144"/>
      <c r="V1937" s="144"/>
      <c r="W1937" s="144"/>
      <c r="X1937" s="97" t="str">
        <f t="shared" si="330"/>
        <v>2024-023 - Tarrant Riverside Bridge Rehab</v>
      </c>
      <c r="Y1937" s="97" t="str">
        <f>IFERROR(VLOOKUP($D1937,PM!$A:$H,2,FALSE),"")</f>
        <v>Bikhyat Adhikari</v>
      </c>
      <c r="Z1937" s="98">
        <f t="shared" si="331"/>
        <v>45792</v>
      </c>
      <c r="AA1937" s="98" t="str">
        <f t="shared" si="332"/>
        <v>Thursday</v>
      </c>
      <c r="AB1937" s="99" t="str">
        <f t="shared" si="333"/>
        <v>05/16/2025 7:01 PM</v>
      </c>
      <c r="AC1937" s="100">
        <f t="shared" si="334"/>
        <v>45796.437592592592</v>
      </c>
      <c r="AD1937" s="100" t="str">
        <f t="shared" si="335"/>
        <v>Approved On Time</v>
      </c>
      <c r="AE1937" s="101">
        <f t="shared" si="336"/>
        <v>2</v>
      </c>
      <c r="AF1937" s="124" t="str">
        <f t="shared" si="337"/>
        <v/>
      </c>
      <c r="AG1937" s="101" t="str">
        <f t="shared" si="338"/>
        <v>9000 100B - SUPERINTENDENT</v>
      </c>
      <c r="AH1937" s="101" t="str">
        <f t="shared" si="339"/>
        <v>240441 - Juan C. Miramontes Jr</v>
      </c>
      <c r="AI1937" s="102" t="str">
        <f t="shared" si="340"/>
        <v/>
      </c>
    </row>
    <row r="1938" spans="1:35" ht="15.75" x14ac:dyDescent="0.25">
      <c r="A1938" s="153">
        <v>604920</v>
      </c>
      <c r="B1938" s="153" t="s">
        <v>1509</v>
      </c>
      <c r="C1938" s="153" t="s">
        <v>1510</v>
      </c>
      <c r="D1938" s="153" t="s">
        <v>122</v>
      </c>
      <c r="E1938" s="153" t="s">
        <v>123</v>
      </c>
      <c r="F1938" s="153" t="s">
        <v>584</v>
      </c>
      <c r="G1938" s="153" t="s">
        <v>585</v>
      </c>
      <c r="H1938" s="153" t="s">
        <v>558</v>
      </c>
      <c r="I1938" s="153">
        <v>6</v>
      </c>
      <c r="J1938" s="154">
        <v>45793</v>
      </c>
      <c r="K1938" s="153" t="s">
        <v>91</v>
      </c>
      <c r="L1938" s="153"/>
      <c r="M1938" s="153"/>
      <c r="N1938" s="153"/>
      <c r="O1938" s="153" t="s">
        <v>1510</v>
      </c>
      <c r="P1938" s="153" t="s">
        <v>3628</v>
      </c>
      <c r="Q1938" s="153"/>
      <c r="R1938" s="153" t="s">
        <v>50</v>
      </c>
      <c r="S1938" s="153" t="s">
        <v>1760</v>
      </c>
      <c r="T1938" s="153" t="s">
        <v>3986</v>
      </c>
      <c r="U1938" s="144"/>
      <c r="V1938" s="144"/>
      <c r="W1938" s="144"/>
      <c r="X1938" s="97" t="str">
        <f t="shared" si="330"/>
        <v>2024-023 - Tarrant Riverside Bridge Rehab</v>
      </c>
      <c r="Y1938" s="97" t="str">
        <f>IFERROR(VLOOKUP($D1938,PM!$A:$H,2,FALSE),"")</f>
        <v>Bikhyat Adhikari</v>
      </c>
      <c r="Z1938" s="98">
        <f t="shared" si="331"/>
        <v>45793</v>
      </c>
      <c r="AA1938" s="98" t="str">
        <f t="shared" si="332"/>
        <v>Friday</v>
      </c>
      <c r="AB1938" s="99" t="str">
        <f t="shared" si="333"/>
        <v>05/16/2025 7:02 PM</v>
      </c>
      <c r="AC1938" s="100">
        <f t="shared" si="334"/>
        <v>45796.437592592592</v>
      </c>
      <c r="AD1938" s="100" t="str">
        <f t="shared" si="335"/>
        <v>Approved On Time</v>
      </c>
      <c r="AE1938" s="101">
        <f t="shared" si="336"/>
        <v>6</v>
      </c>
      <c r="AF1938" s="124" t="str">
        <f t="shared" si="337"/>
        <v/>
      </c>
      <c r="AG1938" s="101" t="str">
        <f t="shared" si="338"/>
        <v>9000 100B - SUPERINTENDENT</v>
      </c>
      <c r="AH1938" s="101" t="str">
        <f t="shared" si="339"/>
        <v>240441 - Juan C. Miramontes Jr</v>
      </c>
      <c r="AI1938" s="102" t="str">
        <f t="shared" si="340"/>
        <v/>
      </c>
    </row>
    <row r="1939" spans="1:35" ht="15.75" x14ac:dyDescent="0.25">
      <c r="A1939" s="153">
        <v>604242</v>
      </c>
      <c r="B1939" s="153" t="s">
        <v>1509</v>
      </c>
      <c r="C1939" s="153" t="s">
        <v>1510</v>
      </c>
      <c r="D1939" s="153" t="s">
        <v>122</v>
      </c>
      <c r="E1939" s="153" t="s">
        <v>123</v>
      </c>
      <c r="F1939" s="153" t="s">
        <v>584</v>
      </c>
      <c r="G1939" s="153" t="s">
        <v>585</v>
      </c>
      <c r="H1939" s="153" t="s">
        <v>558</v>
      </c>
      <c r="I1939" s="153">
        <v>2.5</v>
      </c>
      <c r="J1939" s="154">
        <v>45790</v>
      </c>
      <c r="K1939" s="153" t="s">
        <v>91</v>
      </c>
      <c r="L1939" s="153"/>
      <c r="M1939" s="153"/>
      <c r="N1939" s="153"/>
      <c r="O1939" s="153" t="s">
        <v>1510</v>
      </c>
      <c r="P1939" s="153" t="s">
        <v>2802</v>
      </c>
      <c r="Q1939" s="153"/>
      <c r="R1939" s="153" t="s">
        <v>50</v>
      </c>
      <c r="S1939" s="153" t="s">
        <v>1760</v>
      </c>
      <c r="T1939" s="153" t="s">
        <v>3987</v>
      </c>
      <c r="U1939" s="144"/>
      <c r="V1939" s="144"/>
      <c r="W1939" s="144"/>
      <c r="X1939" s="97" t="str">
        <f t="shared" si="330"/>
        <v>2024-023 - Tarrant Riverside Bridge Rehab</v>
      </c>
      <c r="Y1939" s="97" t="str">
        <f>IFERROR(VLOOKUP($D1939,PM!$A:$H,2,FALSE),"")</f>
        <v>Bikhyat Adhikari</v>
      </c>
      <c r="Z1939" s="98">
        <f t="shared" si="331"/>
        <v>45790</v>
      </c>
      <c r="AA1939" s="98" t="str">
        <f t="shared" si="332"/>
        <v>Tuesday</v>
      </c>
      <c r="AB1939" s="99" t="str">
        <f t="shared" si="333"/>
        <v>05/15/2025 7:28 AM</v>
      </c>
      <c r="AC1939" s="100">
        <f t="shared" si="334"/>
        <v>45793.655162037037</v>
      </c>
      <c r="AD1939" s="100" t="str">
        <f t="shared" si="335"/>
        <v>Approved On Time</v>
      </c>
      <c r="AE1939" s="101">
        <f t="shared" si="336"/>
        <v>2.5</v>
      </c>
      <c r="AF1939" s="124" t="str">
        <f t="shared" si="337"/>
        <v/>
      </c>
      <c r="AG1939" s="101" t="str">
        <f t="shared" si="338"/>
        <v>9000 100B - SUPERINTENDENT</v>
      </c>
      <c r="AH1939" s="101" t="str">
        <f t="shared" si="339"/>
        <v>240441 - Juan C. Miramontes Jr</v>
      </c>
      <c r="AI1939" s="102" t="str">
        <f t="shared" si="340"/>
        <v/>
      </c>
    </row>
    <row r="1940" spans="1:35" ht="15.75" x14ac:dyDescent="0.25">
      <c r="A1940" s="153">
        <v>604244</v>
      </c>
      <c r="B1940" s="153" t="s">
        <v>1509</v>
      </c>
      <c r="C1940" s="153" t="s">
        <v>1510</v>
      </c>
      <c r="D1940" s="153" t="s">
        <v>122</v>
      </c>
      <c r="E1940" s="153" t="s">
        <v>123</v>
      </c>
      <c r="F1940" s="153" t="s">
        <v>584</v>
      </c>
      <c r="G1940" s="153" t="s">
        <v>585</v>
      </c>
      <c r="H1940" s="153" t="s">
        <v>558</v>
      </c>
      <c r="I1940" s="153">
        <v>4</v>
      </c>
      <c r="J1940" s="154">
        <v>45791</v>
      </c>
      <c r="K1940" s="153" t="s">
        <v>91</v>
      </c>
      <c r="L1940" s="153"/>
      <c r="M1940" s="153"/>
      <c r="N1940" s="153"/>
      <c r="O1940" s="153" t="s">
        <v>1510</v>
      </c>
      <c r="P1940" s="153" t="s">
        <v>2803</v>
      </c>
      <c r="Q1940" s="153"/>
      <c r="R1940" s="153" t="s">
        <v>50</v>
      </c>
      <c r="S1940" s="153" t="s">
        <v>1760</v>
      </c>
      <c r="T1940" s="153" t="s">
        <v>3988</v>
      </c>
      <c r="U1940" s="144"/>
      <c r="V1940" s="144"/>
      <c r="W1940" s="144"/>
      <c r="X1940" s="97" t="str">
        <f t="shared" si="330"/>
        <v>2024-023 - Tarrant Riverside Bridge Rehab</v>
      </c>
      <c r="Y1940" s="97" t="str">
        <f>IFERROR(VLOOKUP($D1940,PM!$A:$H,2,FALSE),"")</f>
        <v>Bikhyat Adhikari</v>
      </c>
      <c r="Z1940" s="98">
        <f t="shared" si="331"/>
        <v>45791</v>
      </c>
      <c r="AA1940" s="98" t="str">
        <f t="shared" si="332"/>
        <v>Wednesday</v>
      </c>
      <c r="AB1940" s="99" t="str">
        <f t="shared" si="333"/>
        <v>05/15/2025 7:29 AM</v>
      </c>
      <c r="AC1940" s="100">
        <f t="shared" si="334"/>
        <v>45793.655162037037</v>
      </c>
      <c r="AD1940" s="100" t="str">
        <f t="shared" si="335"/>
        <v>Approved On Time</v>
      </c>
      <c r="AE1940" s="101">
        <f t="shared" si="336"/>
        <v>4</v>
      </c>
      <c r="AF1940" s="124" t="str">
        <f t="shared" si="337"/>
        <v/>
      </c>
      <c r="AG1940" s="101" t="str">
        <f t="shared" si="338"/>
        <v>9000 100B - SUPERINTENDENT</v>
      </c>
      <c r="AH1940" s="101" t="str">
        <f t="shared" si="339"/>
        <v>240441 - Juan C. Miramontes Jr</v>
      </c>
      <c r="AI1940" s="102" t="str">
        <f t="shared" si="340"/>
        <v/>
      </c>
    </row>
    <row r="1941" spans="1:35" ht="15.75" x14ac:dyDescent="0.25">
      <c r="A1941" s="153">
        <v>604786</v>
      </c>
      <c r="B1941" s="153" t="s">
        <v>3989</v>
      </c>
      <c r="C1941" s="153" t="s">
        <v>1760</v>
      </c>
      <c r="D1941" s="153" t="s">
        <v>122</v>
      </c>
      <c r="E1941" s="153" t="s">
        <v>123</v>
      </c>
      <c r="F1941" s="153" t="s">
        <v>53</v>
      </c>
      <c r="G1941" s="153" t="s">
        <v>54</v>
      </c>
      <c r="H1941" s="153" t="s">
        <v>558</v>
      </c>
      <c r="I1941" s="153">
        <v>8</v>
      </c>
      <c r="J1941" s="154">
        <v>45789</v>
      </c>
      <c r="K1941" s="153" t="s">
        <v>91</v>
      </c>
      <c r="L1941" s="153"/>
      <c r="M1941" s="153"/>
      <c r="N1941" s="153"/>
      <c r="O1941" s="153" t="s">
        <v>1760</v>
      </c>
      <c r="P1941" s="153" t="s">
        <v>3990</v>
      </c>
      <c r="Q1941" s="153"/>
      <c r="R1941" s="153" t="s">
        <v>50</v>
      </c>
      <c r="S1941" s="153" t="s">
        <v>1760</v>
      </c>
      <c r="T1941" s="153" t="s">
        <v>3991</v>
      </c>
      <c r="U1941" s="144"/>
      <c r="V1941" s="144"/>
      <c r="W1941" s="144"/>
      <c r="X1941" s="97" t="str">
        <f t="shared" si="330"/>
        <v>2024-023 - Tarrant Riverside Bridge Rehab</v>
      </c>
      <c r="Y1941" s="97" t="str">
        <f>IFERROR(VLOOKUP($D1941,PM!$A:$H,2,FALSE),"")</f>
        <v>Bikhyat Adhikari</v>
      </c>
      <c r="Z1941" s="98">
        <f t="shared" si="331"/>
        <v>45789</v>
      </c>
      <c r="AA1941" s="98" t="str">
        <f t="shared" si="332"/>
        <v>Monday</v>
      </c>
      <c r="AB1941" s="99" t="str">
        <f t="shared" si="333"/>
        <v>05/16/2025 10:42 AM</v>
      </c>
      <c r="AC1941" s="100">
        <f t="shared" si="334"/>
        <v>45793.654988425929</v>
      </c>
      <c r="AD1941" s="100" t="str">
        <f t="shared" si="335"/>
        <v>Approved On Time</v>
      </c>
      <c r="AE1941" s="101">
        <f t="shared" si="336"/>
        <v>8</v>
      </c>
      <c r="AF1941" s="124" t="str">
        <f t="shared" si="337"/>
        <v/>
      </c>
      <c r="AG1941" s="101" t="str">
        <f t="shared" si="338"/>
        <v>9000 100A - PROJECT MANAGER ENGINEER</v>
      </c>
      <c r="AH1941" s="101" t="str">
        <f t="shared" si="339"/>
        <v>210076 - Caleb S. Kocmick</v>
      </c>
      <c r="AI1941" s="102" t="str">
        <f t="shared" si="340"/>
        <v/>
      </c>
    </row>
    <row r="1942" spans="1:35" ht="15.75" x14ac:dyDescent="0.25">
      <c r="A1942" s="153">
        <v>604787</v>
      </c>
      <c r="B1942" s="153" t="s">
        <v>3989</v>
      </c>
      <c r="C1942" s="153" t="s">
        <v>1760</v>
      </c>
      <c r="D1942" s="153" t="s">
        <v>122</v>
      </c>
      <c r="E1942" s="153" t="s">
        <v>123</v>
      </c>
      <c r="F1942" s="153" t="s">
        <v>53</v>
      </c>
      <c r="G1942" s="153" t="s">
        <v>54</v>
      </c>
      <c r="H1942" s="153" t="s">
        <v>558</v>
      </c>
      <c r="I1942" s="153">
        <v>8</v>
      </c>
      <c r="J1942" s="154">
        <v>45790</v>
      </c>
      <c r="K1942" s="153" t="s">
        <v>91</v>
      </c>
      <c r="L1942" s="153"/>
      <c r="M1942" s="153"/>
      <c r="N1942" s="153"/>
      <c r="O1942" s="153" t="s">
        <v>1760</v>
      </c>
      <c r="P1942" s="153" t="s">
        <v>3990</v>
      </c>
      <c r="Q1942" s="153"/>
      <c r="R1942" s="153" t="s">
        <v>50</v>
      </c>
      <c r="S1942" s="153" t="s">
        <v>1760</v>
      </c>
      <c r="T1942" s="153" t="s">
        <v>3992</v>
      </c>
      <c r="U1942" s="144"/>
      <c r="V1942" s="144"/>
      <c r="W1942" s="144"/>
      <c r="X1942" s="97" t="str">
        <f t="shared" si="330"/>
        <v>2024-023 - Tarrant Riverside Bridge Rehab</v>
      </c>
      <c r="Y1942" s="97" t="str">
        <f>IFERROR(VLOOKUP($D1942,PM!$A:$H,2,FALSE),"")</f>
        <v>Bikhyat Adhikari</v>
      </c>
      <c r="Z1942" s="98">
        <f t="shared" si="331"/>
        <v>45790</v>
      </c>
      <c r="AA1942" s="98" t="str">
        <f t="shared" si="332"/>
        <v>Tuesday</v>
      </c>
      <c r="AB1942" s="99" t="str">
        <f t="shared" si="333"/>
        <v>05/16/2025 10:42 AM</v>
      </c>
      <c r="AC1942" s="100">
        <f t="shared" si="334"/>
        <v>45793.654988425929</v>
      </c>
      <c r="AD1942" s="100" t="str">
        <f t="shared" si="335"/>
        <v>Approved On Time</v>
      </c>
      <c r="AE1942" s="101">
        <f t="shared" si="336"/>
        <v>8</v>
      </c>
      <c r="AF1942" s="124" t="str">
        <f t="shared" si="337"/>
        <v/>
      </c>
      <c r="AG1942" s="101" t="str">
        <f t="shared" si="338"/>
        <v>9000 100A - PROJECT MANAGER ENGINEER</v>
      </c>
      <c r="AH1942" s="101" t="str">
        <f t="shared" si="339"/>
        <v>210076 - Caleb S. Kocmick</v>
      </c>
      <c r="AI1942" s="102" t="str">
        <f t="shared" si="340"/>
        <v/>
      </c>
    </row>
    <row r="1943" spans="1:35" ht="15.75" x14ac:dyDescent="0.25">
      <c r="A1943" s="153">
        <v>604788</v>
      </c>
      <c r="B1943" s="153" t="s">
        <v>3989</v>
      </c>
      <c r="C1943" s="153" t="s">
        <v>1760</v>
      </c>
      <c r="D1943" s="153" t="s">
        <v>122</v>
      </c>
      <c r="E1943" s="153" t="s">
        <v>123</v>
      </c>
      <c r="F1943" s="153" t="s">
        <v>53</v>
      </c>
      <c r="G1943" s="153" t="s">
        <v>54</v>
      </c>
      <c r="H1943" s="153" t="s">
        <v>558</v>
      </c>
      <c r="I1943" s="153">
        <v>8</v>
      </c>
      <c r="J1943" s="154">
        <v>45791</v>
      </c>
      <c r="K1943" s="153" t="s">
        <v>91</v>
      </c>
      <c r="L1943" s="153"/>
      <c r="M1943" s="153"/>
      <c r="N1943" s="153"/>
      <c r="O1943" s="153" t="s">
        <v>1760</v>
      </c>
      <c r="P1943" s="153" t="s">
        <v>3990</v>
      </c>
      <c r="Q1943" s="153"/>
      <c r="R1943" s="153" t="s">
        <v>50</v>
      </c>
      <c r="S1943" s="153" t="s">
        <v>1760</v>
      </c>
      <c r="T1943" s="153" t="s">
        <v>3993</v>
      </c>
      <c r="U1943" s="144"/>
      <c r="V1943" s="144"/>
      <c r="W1943" s="144"/>
      <c r="X1943" s="97" t="str">
        <f t="shared" si="330"/>
        <v>2024-023 - Tarrant Riverside Bridge Rehab</v>
      </c>
      <c r="Y1943" s="97" t="str">
        <f>IFERROR(VLOOKUP($D1943,PM!$A:$H,2,FALSE),"")</f>
        <v>Bikhyat Adhikari</v>
      </c>
      <c r="Z1943" s="98">
        <f t="shared" si="331"/>
        <v>45791</v>
      </c>
      <c r="AA1943" s="98" t="str">
        <f t="shared" si="332"/>
        <v>Wednesday</v>
      </c>
      <c r="AB1943" s="99" t="str">
        <f t="shared" si="333"/>
        <v>05/16/2025 10:42 AM</v>
      </c>
      <c r="AC1943" s="100">
        <f t="shared" si="334"/>
        <v>45793.654988425929</v>
      </c>
      <c r="AD1943" s="100" t="str">
        <f t="shared" si="335"/>
        <v>Approved On Time</v>
      </c>
      <c r="AE1943" s="101">
        <f t="shared" si="336"/>
        <v>8</v>
      </c>
      <c r="AF1943" s="124" t="str">
        <f t="shared" si="337"/>
        <v/>
      </c>
      <c r="AG1943" s="101" t="str">
        <f t="shared" si="338"/>
        <v>9000 100A - PROJECT MANAGER ENGINEER</v>
      </c>
      <c r="AH1943" s="101" t="str">
        <f t="shared" si="339"/>
        <v>210076 - Caleb S. Kocmick</v>
      </c>
      <c r="AI1943" s="102" t="str">
        <f t="shared" si="340"/>
        <v/>
      </c>
    </row>
    <row r="1944" spans="1:35" ht="15.75" x14ac:dyDescent="0.25">
      <c r="A1944" s="153">
        <v>604789</v>
      </c>
      <c r="B1944" s="153" t="s">
        <v>3989</v>
      </c>
      <c r="C1944" s="153" t="s">
        <v>1760</v>
      </c>
      <c r="D1944" s="153" t="s">
        <v>122</v>
      </c>
      <c r="E1944" s="153" t="s">
        <v>123</v>
      </c>
      <c r="F1944" s="153" t="s">
        <v>53</v>
      </c>
      <c r="G1944" s="153" t="s">
        <v>54</v>
      </c>
      <c r="H1944" s="153" t="s">
        <v>558</v>
      </c>
      <c r="I1944" s="153">
        <v>8</v>
      </c>
      <c r="J1944" s="154">
        <v>45792</v>
      </c>
      <c r="K1944" s="153" t="s">
        <v>91</v>
      </c>
      <c r="L1944" s="153"/>
      <c r="M1944" s="153"/>
      <c r="N1944" s="153"/>
      <c r="O1944" s="153" t="s">
        <v>1760</v>
      </c>
      <c r="P1944" s="153" t="s">
        <v>3990</v>
      </c>
      <c r="Q1944" s="153"/>
      <c r="R1944" s="153" t="s">
        <v>50</v>
      </c>
      <c r="S1944" s="153" t="s">
        <v>1760</v>
      </c>
      <c r="T1944" s="153" t="s">
        <v>3994</v>
      </c>
      <c r="U1944" s="144"/>
      <c r="V1944" s="144"/>
      <c r="W1944" s="144"/>
      <c r="X1944" s="97" t="str">
        <f t="shared" si="330"/>
        <v>2024-023 - Tarrant Riverside Bridge Rehab</v>
      </c>
      <c r="Y1944" s="97" t="str">
        <f>IFERROR(VLOOKUP($D1944,PM!$A:$H,2,FALSE),"")</f>
        <v>Bikhyat Adhikari</v>
      </c>
      <c r="Z1944" s="98">
        <f t="shared" si="331"/>
        <v>45792</v>
      </c>
      <c r="AA1944" s="98" t="str">
        <f t="shared" si="332"/>
        <v>Thursday</v>
      </c>
      <c r="AB1944" s="99" t="str">
        <f t="shared" si="333"/>
        <v>05/16/2025 10:42 AM</v>
      </c>
      <c r="AC1944" s="100">
        <f t="shared" si="334"/>
        <v>45793.654988425929</v>
      </c>
      <c r="AD1944" s="100" t="str">
        <f t="shared" si="335"/>
        <v>Approved On Time</v>
      </c>
      <c r="AE1944" s="101">
        <f t="shared" si="336"/>
        <v>8</v>
      </c>
      <c r="AF1944" s="124" t="str">
        <f t="shared" si="337"/>
        <v/>
      </c>
      <c r="AG1944" s="101" t="str">
        <f t="shared" si="338"/>
        <v>9000 100A - PROJECT MANAGER ENGINEER</v>
      </c>
      <c r="AH1944" s="101" t="str">
        <f t="shared" si="339"/>
        <v>210076 - Caleb S. Kocmick</v>
      </c>
      <c r="AI1944" s="102" t="str">
        <f t="shared" si="340"/>
        <v/>
      </c>
    </row>
    <row r="1945" spans="1:35" ht="15.75" x14ac:dyDescent="0.25">
      <c r="A1945" s="153">
        <v>604790</v>
      </c>
      <c r="B1945" s="153" t="s">
        <v>3989</v>
      </c>
      <c r="C1945" s="153" t="s">
        <v>1760</v>
      </c>
      <c r="D1945" s="153" t="s">
        <v>122</v>
      </c>
      <c r="E1945" s="153" t="s">
        <v>123</v>
      </c>
      <c r="F1945" s="153" t="s">
        <v>53</v>
      </c>
      <c r="G1945" s="153" t="s">
        <v>54</v>
      </c>
      <c r="H1945" s="153" t="s">
        <v>558</v>
      </c>
      <c r="I1945" s="153">
        <v>8</v>
      </c>
      <c r="J1945" s="154">
        <v>45793</v>
      </c>
      <c r="K1945" s="153" t="s">
        <v>91</v>
      </c>
      <c r="L1945" s="153"/>
      <c r="M1945" s="153"/>
      <c r="N1945" s="153"/>
      <c r="O1945" s="153" t="s">
        <v>1760</v>
      </c>
      <c r="P1945" s="153" t="s">
        <v>3990</v>
      </c>
      <c r="Q1945" s="153"/>
      <c r="R1945" s="153" t="s">
        <v>50</v>
      </c>
      <c r="S1945" s="153" t="s">
        <v>1760</v>
      </c>
      <c r="T1945" s="153" t="s">
        <v>3995</v>
      </c>
      <c r="U1945" s="144"/>
      <c r="V1945" s="144"/>
      <c r="W1945" s="144"/>
      <c r="X1945" s="97" t="str">
        <f t="shared" si="330"/>
        <v>2024-023 - Tarrant Riverside Bridge Rehab</v>
      </c>
      <c r="Y1945" s="97" t="str">
        <f>IFERROR(VLOOKUP($D1945,PM!$A:$H,2,FALSE),"")</f>
        <v>Bikhyat Adhikari</v>
      </c>
      <c r="Z1945" s="98">
        <f t="shared" si="331"/>
        <v>45793</v>
      </c>
      <c r="AA1945" s="98" t="str">
        <f t="shared" si="332"/>
        <v>Friday</v>
      </c>
      <c r="AB1945" s="99" t="str">
        <f t="shared" si="333"/>
        <v>05/16/2025 10:42 AM</v>
      </c>
      <c r="AC1945" s="100">
        <f t="shared" si="334"/>
        <v>45793.654988425929</v>
      </c>
      <c r="AD1945" s="100" t="str">
        <f t="shared" si="335"/>
        <v>Approved On Time</v>
      </c>
      <c r="AE1945" s="101">
        <f t="shared" si="336"/>
        <v>8</v>
      </c>
      <c r="AF1945" s="124" t="str">
        <f t="shared" si="337"/>
        <v/>
      </c>
      <c r="AG1945" s="101" t="str">
        <f t="shared" si="338"/>
        <v>9000 100A - PROJECT MANAGER ENGINEER</v>
      </c>
      <c r="AH1945" s="101" t="str">
        <f t="shared" si="339"/>
        <v>210076 - Caleb S. Kocmick</v>
      </c>
      <c r="AI1945" s="102" t="str">
        <f t="shared" si="340"/>
        <v/>
      </c>
    </row>
    <row r="1946" spans="1:35" ht="15.75" x14ac:dyDescent="0.25">
      <c r="A1946" s="153">
        <v>605452</v>
      </c>
      <c r="B1946" s="153" t="s">
        <v>804</v>
      </c>
      <c r="C1946" s="153" t="s">
        <v>797</v>
      </c>
      <c r="D1946" s="153" t="s">
        <v>122</v>
      </c>
      <c r="E1946" s="153" t="s">
        <v>123</v>
      </c>
      <c r="F1946" s="153" t="s">
        <v>1151</v>
      </c>
      <c r="G1946" s="153" t="s">
        <v>1152</v>
      </c>
      <c r="H1946" s="153" t="s">
        <v>558</v>
      </c>
      <c r="I1946" s="153">
        <v>1</v>
      </c>
      <c r="J1946" s="154">
        <v>45792</v>
      </c>
      <c r="K1946" s="153" t="s">
        <v>91</v>
      </c>
      <c r="L1946" s="153"/>
      <c r="M1946" s="153" t="s">
        <v>796</v>
      </c>
      <c r="N1946" s="153" t="s">
        <v>49</v>
      </c>
      <c r="O1946" s="153" t="s">
        <v>1760</v>
      </c>
      <c r="P1946" s="153" t="s">
        <v>3996</v>
      </c>
      <c r="Q1946" s="153"/>
      <c r="R1946" s="153" t="s">
        <v>50</v>
      </c>
      <c r="S1946" s="153" t="s">
        <v>1760</v>
      </c>
      <c r="T1946" s="153" t="s">
        <v>3997</v>
      </c>
      <c r="U1946" s="144"/>
      <c r="V1946" s="144"/>
      <c r="W1946" s="144"/>
      <c r="X1946" s="97" t="str">
        <f t="shared" si="330"/>
        <v>2024-023 - Tarrant Riverside Bridge Rehab</v>
      </c>
      <c r="Y1946" s="97" t="str">
        <f>IFERROR(VLOOKUP($D1946,PM!$A:$H,2,FALSE),"")</f>
        <v>Bikhyat Adhikari</v>
      </c>
      <c r="Z1946" s="98">
        <f t="shared" si="331"/>
        <v>45792</v>
      </c>
      <c r="AA1946" s="98" t="str">
        <f t="shared" si="332"/>
        <v>Thursday</v>
      </c>
      <c r="AB1946" s="99" t="str">
        <f t="shared" si="333"/>
        <v>05/19/2025 5:23 AM</v>
      </c>
      <c r="AC1946" s="100">
        <f t="shared" si="334"/>
        <v>45796.4375</v>
      </c>
      <c r="AD1946" s="100" t="str">
        <f t="shared" si="335"/>
        <v>Approved On Time</v>
      </c>
      <c r="AE1946" s="101">
        <f t="shared" si="336"/>
        <v>1</v>
      </c>
      <c r="AF1946" s="124" t="str">
        <f t="shared" si="337"/>
        <v/>
      </c>
      <c r="AG1946" s="101" t="str">
        <f t="shared" si="338"/>
        <v>422 6002R - DECK Cure</v>
      </c>
      <c r="AH1946" s="101" t="str">
        <f t="shared" si="339"/>
        <v>240083 - Hector Sanchez</v>
      </c>
      <c r="AI1946" s="102" t="str">
        <f t="shared" si="340"/>
        <v>Hector Sanchez's Crew</v>
      </c>
    </row>
    <row r="1947" spans="1:35" ht="15.75" x14ac:dyDescent="0.25">
      <c r="A1947" s="153">
        <v>603423</v>
      </c>
      <c r="B1947" s="153" t="s">
        <v>794</v>
      </c>
      <c r="C1947" s="153" t="s">
        <v>795</v>
      </c>
      <c r="D1947" s="153" t="s">
        <v>122</v>
      </c>
      <c r="E1947" s="153" t="s">
        <v>123</v>
      </c>
      <c r="F1947" s="153" t="s">
        <v>1201</v>
      </c>
      <c r="G1947" s="153" t="s">
        <v>1759</v>
      </c>
      <c r="H1947" s="153" t="s">
        <v>558</v>
      </c>
      <c r="I1947" s="153">
        <v>2</v>
      </c>
      <c r="J1947" s="154">
        <v>45789</v>
      </c>
      <c r="K1947" s="153" t="s">
        <v>91</v>
      </c>
      <c r="L1947" s="153"/>
      <c r="M1947" s="153" t="s">
        <v>796</v>
      </c>
      <c r="N1947" s="153" t="s">
        <v>49</v>
      </c>
      <c r="O1947" s="153" t="s">
        <v>1760</v>
      </c>
      <c r="P1947" s="153" t="s">
        <v>1761</v>
      </c>
      <c r="Q1947" s="153"/>
      <c r="R1947" s="153" t="s">
        <v>50</v>
      </c>
      <c r="S1947" s="153" t="s">
        <v>1760</v>
      </c>
      <c r="T1947" s="153" t="s">
        <v>1762</v>
      </c>
      <c r="U1947" s="144"/>
      <c r="V1947" s="144"/>
      <c r="W1947" s="144"/>
      <c r="X1947" s="97" t="str">
        <f t="shared" si="330"/>
        <v>2024-023 - Tarrant Riverside Bridge Rehab</v>
      </c>
      <c r="Y1947" s="97" t="str">
        <f>IFERROR(VLOOKUP($D1947,PM!$A:$H,2,FALSE),"")</f>
        <v>Bikhyat Adhikari</v>
      </c>
      <c r="Z1947" s="98">
        <f t="shared" si="331"/>
        <v>45789</v>
      </c>
      <c r="AA1947" s="98" t="str">
        <f t="shared" si="332"/>
        <v>Monday</v>
      </c>
      <c r="AB1947" s="99" t="str">
        <f t="shared" si="333"/>
        <v>05/13/2025 8:58 AM</v>
      </c>
      <c r="AC1947" s="100">
        <f t="shared" si="334"/>
        <v>45790.582592592589</v>
      </c>
      <c r="AD1947" s="100" t="str">
        <f t="shared" si="335"/>
        <v>Approved On Time</v>
      </c>
      <c r="AE1947" s="101">
        <f t="shared" si="336"/>
        <v>2</v>
      </c>
      <c r="AF1947" s="124" t="str">
        <f t="shared" si="337"/>
        <v/>
      </c>
      <c r="AG1947" s="101" t="str">
        <f t="shared" si="338"/>
        <v>500 6001C - MOB Eros 3.5% DL</v>
      </c>
      <c r="AH1947" s="101" t="str">
        <f t="shared" si="339"/>
        <v>240333 - David A. Chavez</v>
      </c>
      <c r="AI1947" s="102" t="str">
        <f t="shared" si="340"/>
        <v>Hector Sanchez's Crew</v>
      </c>
    </row>
    <row r="1948" spans="1:35" ht="15.75" x14ac:dyDescent="0.25">
      <c r="A1948" s="153">
        <v>605453</v>
      </c>
      <c r="B1948" s="153" t="s">
        <v>802</v>
      </c>
      <c r="C1948" s="153" t="s">
        <v>803</v>
      </c>
      <c r="D1948" s="153" t="s">
        <v>122</v>
      </c>
      <c r="E1948" s="153" t="s">
        <v>123</v>
      </c>
      <c r="F1948" s="153" t="s">
        <v>1151</v>
      </c>
      <c r="G1948" s="153" t="s">
        <v>1152</v>
      </c>
      <c r="H1948" s="153" t="s">
        <v>558</v>
      </c>
      <c r="I1948" s="153">
        <v>1</v>
      </c>
      <c r="J1948" s="154">
        <v>45792</v>
      </c>
      <c r="K1948" s="153" t="s">
        <v>91</v>
      </c>
      <c r="L1948" s="153"/>
      <c r="M1948" s="153" t="s">
        <v>796</v>
      </c>
      <c r="N1948" s="153" t="s">
        <v>49</v>
      </c>
      <c r="O1948" s="153" t="s">
        <v>1760</v>
      </c>
      <c r="P1948" s="153" t="s">
        <v>3996</v>
      </c>
      <c r="Q1948" s="153"/>
      <c r="R1948" s="153" t="s">
        <v>50</v>
      </c>
      <c r="S1948" s="153" t="s">
        <v>1760</v>
      </c>
      <c r="T1948" s="153" t="s">
        <v>3998</v>
      </c>
      <c r="U1948" s="144"/>
      <c r="V1948" s="144"/>
      <c r="W1948" s="144"/>
      <c r="X1948" s="97" t="str">
        <f t="shared" si="330"/>
        <v>2024-023 - Tarrant Riverside Bridge Rehab</v>
      </c>
      <c r="Y1948" s="97" t="str">
        <f>IFERROR(VLOOKUP($D1948,PM!$A:$H,2,FALSE),"")</f>
        <v>Bikhyat Adhikari</v>
      </c>
      <c r="Z1948" s="98">
        <f t="shared" si="331"/>
        <v>45792</v>
      </c>
      <c r="AA1948" s="98" t="str">
        <f t="shared" si="332"/>
        <v>Thursday</v>
      </c>
      <c r="AB1948" s="99" t="str">
        <f t="shared" si="333"/>
        <v>05/19/2025 5:23 AM</v>
      </c>
      <c r="AC1948" s="100">
        <f t="shared" si="334"/>
        <v>45796.437534722223</v>
      </c>
      <c r="AD1948" s="100" t="str">
        <f t="shared" si="335"/>
        <v>Approved On Time</v>
      </c>
      <c r="AE1948" s="101">
        <f t="shared" si="336"/>
        <v>1</v>
      </c>
      <c r="AF1948" s="124" t="str">
        <f t="shared" si="337"/>
        <v/>
      </c>
      <c r="AG1948" s="101" t="str">
        <f t="shared" si="338"/>
        <v>422 6002R - DECK Cure</v>
      </c>
      <c r="AH1948" s="101" t="str">
        <f t="shared" si="339"/>
        <v>240619 - Hector Sanchez Jr</v>
      </c>
      <c r="AI1948" s="102" t="str">
        <f t="shared" si="340"/>
        <v>Hector Sanchez's Crew</v>
      </c>
    </row>
    <row r="1949" spans="1:35" ht="15.75" x14ac:dyDescent="0.25">
      <c r="A1949" s="153">
        <v>605454</v>
      </c>
      <c r="B1949" s="153" t="s">
        <v>798</v>
      </c>
      <c r="C1949" s="153" t="s">
        <v>799</v>
      </c>
      <c r="D1949" s="153" t="s">
        <v>122</v>
      </c>
      <c r="E1949" s="153" t="s">
        <v>123</v>
      </c>
      <c r="F1949" s="153" t="s">
        <v>1151</v>
      </c>
      <c r="G1949" s="153" t="s">
        <v>1152</v>
      </c>
      <c r="H1949" s="153" t="s">
        <v>558</v>
      </c>
      <c r="I1949" s="153">
        <v>1</v>
      </c>
      <c r="J1949" s="154">
        <v>45792</v>
      </c>
      <c r="K1949" s="153" t="s">
        <v>91</v>
      </c>
      <c r="L1949" s="153"/>
      <c r="M1949" s="153" t="s">
        <v>796</v>
      </c>
      <c r="N1949" s="153" t="s">
        <v>49</v>
      </c>
      <c r="O1949" s="153" t="s">
        <v>1760</v>
      </c>
      <c r="P1949" s="153" t="s">
        <v>3996</v>
      </c>
      <c r="Q1949" s="153"/>
      <c r="R1949" s="153" t="s">
        <v>50</v>
      </c>
      <c r="S1949" s="153" t="s">
        <v>1760</v>
      </c>
      <c r="T1949" s="153" t="s">
        <v>3999</v>
      </c>
      <c r="U1949" s="144"/>
      <c r="V1949" s="144"/>
      <c r="W1949" s="144"/>
      <c r="X1949" s="97" t="str">
        <f t="shared" si="330"/>
        <v>2024-023 - Tarrant Riverside Bridge Rehab</v>
      </c>
      <c r="Y1949" s="97" t="str">
        <f>IFERROR(VLOOKUP($D1949,PM!$A:$H,2,FALSE),"")</f>
        <v>Bikhyat Adhikari</v>
      </c>
      <c r="Z1949" s="98">
        <f t="shared" si="331"/>
        <v>45792</v>
      </c>
      <c r="AA1949" s="98" t="str">
        <f t="shared" si="332"/>
        <v>Thursday</v>
      </c>
      <c r="AB1949" s="99" t="str">
        <f t="shared" si="333"/>
        <v>05/19/2025 5:23 AM</v>
      </c>
      <c r="AC1949" s="100">
        <f t="shared" si="334"/>
        <v>45796.437754629631</v>
      </c>
      <c r="AD1949" s="100" t="str">
        <f t="shared" si="335"/>
        <v>Approved On Time</v>
      </c>
      <c r="AE1949" s="101">
        <f t="shared" si="336"/>
        <v>1</v>
      </c>
      <c r="AF1949" s="124" t="str">
        <f t="shared" si="337"/>
        <v/>
      </c>
      <c r="AG1949" s="101" t="str">
        <f t="shared" si="338"/>
        <v>422 6002R - DECK Cure</v>
      </c>
      <c r="AH1949" s="101" t="str">
        <f t="shared" si="339"/>
        <v>240478 - Quincy L. Haynes</v>
      </c>
      <c r="AI1949" s="102" t="str">
        <f t="shared" si="340"/>
        <v>Hector Sanchez's Crew</v>
      </c>
    </row>
    <row r="1950" spans="1:35" ht="15.75" x14ac:dyDescent="0.25">
      <c r="A1950" s="153">
        <v>603424</v>
      </c>
      <c r="B1950" s="153" t="s">
        <v>798</v>
      </c>
      <c r="C1950" s="153" t="s">
        <v>799</v>
      </c>
      <c r="D1950" s="153" t="s">
        <v>122</v>
      </c>
      <c r="E1950" s="153" t="s">
        <v>123</v>
      </c>
      <c r="F1950" s="153" t="s">
        <v>1201</v>
      </c>
      <c r="G1950" s="153" t="s">
        <v>1759</v>
      </c>
      <c r="H1950" s="153" t="s">
        <v>558</v>
      </c>
      <c r="I1950" s="153">
        <v>2</v>
      </c>
      <c r="J1950" s="154">
        <v>45789</v>
      </c>
      <c r="K1950" s="153" t="s">
        <v>91</v>
      </c>
      <c r="L1950" s="153"/>
      <c r="M1950" s="153" t="s">
        <v>796</v>
      </c>
      <c r="N1950" s="153" t="s">
        <v>49</v>
      </c>
      <c r="O1950" s="153" t="s">
        <v>1760</v>
      </c>
      <c r="P1950" s="153" t="s">
        <v>1761</v>
      </c>
      <c r="Q1950" s="153"/>
      <c r="R1950" s="153" t="s">
        <v>50</v>
      </c>
      <c r="S1950" s="153" t="s">
        <v>1760</v>
      </c>
      <c r="T1950" s="153" t="s">
        <v>1763</v>
      </c>
      <c r="U1950" s="144"/>
      <c r="V1950" s="144"/>
      <c r="W1950" s="144"/>
      <c r="X1950" s="97" t="str">
        <f t="shared" si="330"/>
        <v>2024-023 - Tarrant Riverside Bridge Rehab</v>
      </c>
      <c r="Y1950" s="97" t="str">
        <f>IFERROR(VLOOKUP($D1950,PM!$A:$H,2,FALSE),"")</f>
        <v>Bikhyat Adhikari</v>
      </c>
      <c r="Z1950" s="98">
        <f t="shared" si="331"/>
        <v>45789</v>
      </c>
      <c r="AA1950" s="98" t="str">
        <f t="shared" si="332"/>
        <v>Monday</v>
      </c>
      <c r="AB1950" s="99" t="str">
        <f t="shared" si="333"/>
        <v>05/13/2025 8:58 AM</v>
      </c>
      <c r="AC1950" s="100">
        <f t="shared" si="334"/>
        <v>45790.582812499997</v>
      </c>
      <c r="AD1950" s="100" t="str">
        <f t="shared" si="335"/>
        <v>Approved On Time</v>
      </c>
      <c r="AE1950" s="101">
        <f t="shared" si="336"/>
        <v>2</v>
      </c>
      <c r="AF1950" s="124" t="str">
        <f t="shared" si="337"/>
        <v/>
      </c>
      <c r="AG1950" s="101" t="str">
        <f t="shared" si="338"/>
        <v>500 6001C - MOB Eros 3.5% DL</v>
      </c>
      <c r="AH1950" s="101" t="str">
        <f t="shared" si="339"/>
        <v>240478 - Quincy L. Haynes</v>
      </c>
      <c r="AI1950" s="102" t="str">
        <f t="shared" si="340"/>
        <v>Hector Sanchez's Crew</v>
      </c>
    </row>
    <row r="1951" spans="1:35" ht="15.75" x14ac:dyDescent="0.25">
      <c r="A1951" s="153">
        <v>603722</v>
      </c>
      <c r="B1951" s="153" t="s">
        <v>798</v>
      </c>
      <c r="C1951" s="153" t="s">
        <v>799</v>
      </c>
      <c r="D1951" s="153" t="s">
        <v>122</v>
      </c>
      <c r="E1951" s="153" t="s">
        <v>123</v>
      </c>
      <c r="F1951" s="153" t="s">
        <v>1151</v>
      </c>
      <c r="G1951" s="153" t="s">
        <v>1152</v>
      </c>
      <c r="H1951" s="153" t="s">
        <v>558</v>
      </c>
      <c r="I1951" s="153">
        <v>2</v>
      </c>
      <c r="J1951" s="154">
        <v>45790</v>
      </c>
      <c r="K1951" s="153" t="s">
        <v>91</v>
      </c>
      <c r="L1951" s="153"/>
      <c r="M1951" s="153" t="s">
        <v>796</v>
      </c>
      <c r="N1951" s="153" t="s">
        <v>49</v>
      </c>
      <c r="O1951" s="153" t="s">
        <v>797</v>
      </c>
      <c r="P1951" s="153" t="s">
        <v>2066</v>
      </c>
      <c r="Q1951" s="153"/>
      <c r="R1951" s="153" t="s">
        <v>50</v>
      </c>
      <c r="S1951" s="153" t="s">
        <v>1760</v>
      </c>
      <c r="T1951" s="153" t="s">
        <v>4000</v>
      </c>
      <c r="U1951" s="144"/>
      <c r="V1951" s="144"/>
      <c r="W1951" s="144"/>
      <c r="X1951" s="97" t="str">
        <f t="shared" si="330"/>
        <v>2024-023 - Tarrant Riverside Bridge Rehab</v>
      </c>
      <c r="Y1951" s="97" t="str">
        <f>IFERROR(VLOOKUP($D1951,PM!$A:$H,2,FALSE),"")</f>
        <v>Bikhyat Adhikari</v>
      </c>
      <c r="Z1951" s="98">
        <f t="shared" si="331"/>
        <v>45790</v>
      </c>
      <c r="AA1951" s="98" t="str">
        <f t="shared" si="332"/>
        <v>Tuesday</v>
      </c>
      <c r="AB1951" s="99" t="str">
        <f t="shared" si="333"/>
        <v>05/14/2025 6:38 AM</v>
      </c>
      <c r="AC1951" s="100">
        <f t="shared" si="334"/>
        <v>45796.437754629631</v>
      </c>
      <c r="AD1951" s="100" t="str">
        <f t="shared" si="335"/>
        <v>Approved On Time</v>
      </c>
      <c r="AE1951" s="101">
        <f t="shared" si="336"/>
        <v>2</v>
      </c>
      <c r="AF1951" s="124" t="str">
        <f t="shared" si="337"/>
        <v/>
      </c>
      <c r="AG1951" s="101" t="str">
        <f t="shared" si="338"/>
        <v>422 6002R - DECK Cure</v>
      </c>
      <c r="AH1951" s="101" t="str">
        <f t="shared" si="339"/>
        <v>240478 - Quincy L. Haynes</v>
      </c>
      <c r="AI1951" s="102" t="str">
        <f t="shared" si="340"/>
        <v>Hector Sanchez's Crew</v>
      </c>
    </row>
    <row r="1952" spans="1:35" ht="15.75" x14ac:dyDescent="0.25">
      <c r="A1952" s="153">
        <v>603714</v>
      </c>
      <c r="B1952" s="153" t="s">
        <v>798</v>
      </c>
      <c r="C1952" s="153" t="s">
        <v>799</v>
      </c>
      <c r="D1952" s="153" t="s">
        <v>122</v>
      </c>
      <c r="E1952" s="153" t="s">
        <v>123</v>
      </c>
      <c r="F1952" s="153" t="s">
        <v>1764</v>
      </c>
      <c r="G1952" s="153" t="s">
        <v>1765</v>
      </c>
      <c r="H1952" s="153" t="s">
        <v>558</v>
      </c>
      <c r="I1952" s="153">
        <v>8</v>
      </c>
      <c r="J1952" s="154">
        <v>45790</v>
      </c>
      <c r="K1952" s="153" t="s">
        <v>91</v>
      </c>
      <c r="L1952" s="153"/>
      <c r="M1952" s="153" t="s">
        <v>796</v>
      </c>
      <c r="N1952" s="153" t="s">
        <v>49</v>
      </c>
      <c r="O1952" s="153" t="s">
        <v>797</v>
      </c>
      <c r="P1952" s="153" t="s">
        <v>2062</v>
      </c>
      <c r="Q1952" s="153"/>
      <c r="R1952" s="153" t="s">
        <v>50</v>
      </c>
      <c r="S1952" s="153" t="s">
        <v>1760</v>
      </c>
      <c r="T1952" s="153" t="s">
        <v>4001</v>
      </c>
      <c r="U1952" s="144"/>
      <c r="V1952" s="144"/>
      <c r="W1952" s="144"/>
      <c r="X1952" s="97" t="str">
        <f t="shared" si="330"/>
        <v>2024-023 - Tarrant Riverside Bridge Rehab</v>
      </c>
      <c r="Y1952" s="97" t="str">
        <f>IFERROR(VLOOKUP($D1952,PM!$A:$H,2,FALSE),"")</f>
        <v>Bikhyat Adhikari</v>
      </c>
      <c r="Z1952" s="98">
        <f t="shared" si="331"/>
        <v>45790</v>
      </c>
      <c r="AA1952" s="98" t="str">
        <f t="shared" si="332"/>
        <v>Tuesday</v>
      </c>
      <c r="AB1952" s="99" t="str">
        <f t="shared" si="333"/>
        <v>05/14/2025 6:37 AM</v>
      </c>
      <c r="AC1952" s="100">
        <f t="shared" si="334"/>
        <v>45796.437754629631</v>
      </c>
      <c r="AD1952" s="100" t="str">
        <f t="shared" si="335"/>
        <v>Approved On Time</v>
      </c>
      <c r="AE1952" s="101">
        <f t="shared" si="336"/>
        <v>8</v>
      </c>
      <c r="AF1952" s="124" t="str">
        <f t="shared" si="337"/>
        <v/>
      </c>
      <c r="AG1952" s="101" t="str">
        <f t="shared" si="338"/>
        <v>529 6036B - CONC CURB TY II F P S</v>
      </c>
      <c r="AH1952" s="101" t="str">
        <f t="shared" si="339"/>
        <v>240478 - Quincy L. Haynes</v>
      </c>
      <c r="AI1952" s="102" t="str">
        <f t="shared" si="340"/>
        <v>Hector Sanchez's Crew</v>
      </c>
    </row>
    <row r="1953" spans="1:35" ht="15.75" x14ac:dyDescent="0.25">
      <c r="A1953" s="153">
        <v>604133</v>
      </c>
      <c r="B1953" s="153" t="s">
        <v>798</v>
      </c>
      <c r="C1953" s="153" t="s">
        <v>799</v>
      </c>
      <c r="D1953" s="153" t="s">
        <v>122</v>
      </c>
      <c r="E1953" s="153" t="s">
        <v>123</v>
      </c>
      <c r="F1953" s="153" t="s">
        <v>4002</v>
      </c>
      <c r="G1953" s="153" t="s">
        <v>4003</v>
      </c>
      <c r="H1953" s="153" t="s">
        <v>558</v>
      </c>
      <c r="I1953" s="153">
        <v>7</v>
      </c>
      <c r="J1953" s="154">
        <v>45791</v>
      </c>
      <c r="K1953" s="153" t="s">
        <v>91</v>
      </c>
      <c r="L1953" s="153"/>
      <c r="M1953" s="153" t="s">
        <v>796</v>
      </c>
      <c r="N1953" s="153" t="s">
        <v>49</v>
      </c>
      <c r="O1953" s="153" t="s">
        <v>797</v>
      </c>
      <c r="P1953" s="153" t="s">
        <v>2673</v>
      </c>
      <c r="Q1953" s="153"/>
      <c r="R1953" s="153" t="s">
        <v>50</v>
      </c>
      <c r="S1953" s="153" t="s">
        <v>1760</v>
      </c>
      <c r="T1953" s="153" t="s">
        <v>4004</v>
      </c>
      <c r="U1953" s="145"/>
      <c r="V1953" s="145"/>
      <c r="W1953" s="145"/>
      <c r="X1953" s="97" t="str">
        <f t="shared" si="330"/>
        <v>2024-023 - Tarrant Riverside Bridge Rehab</v>
      </c>
      <c r="Y1953" s="97" t="str">
        <f>IFERROR(VLOOKUP($D1953,PM!$A:$H,2,FALSE),"")</f>
        <v>Bikhyat Adhikari</v>
      </c>
      <c r="Z1953" s="98">
        <f t="shared" si="331"/>
        <v>45791</v>
      </c>
      <c r="AA1953" s="98" t="str">
        <f t="shared" si="332"/>
        <v>Wednesday</v>
      </c>
      <c r="AB1953" s="99" t="str">
        <f t="shared" si="333"/>
        <v>05/15/2025 5:16 AM</v>
      </c>
      <c r="AC1953" s="100">
        <f t="shared" si="334"/>
        <v>45796.437754629631</v>
      </c>
      <c r="AD1953" s="100" t="str">
        <f t="shared" si="335"/>
        <v>Approved On Time</v>
      </c>
      <c r="AE1953" s="101">
        <f t="shared" si="336"/>
        <v>7</v>
      </c>
      <c r="AF1953" s="124" t="str">
        <f t="shared" si="337"/>
        <v/>
      </c>
      <c r="AG1953" s="101" t="str">
        <f t="shared" si="338"/>
        <v>481 6016A - PIPE 12 Rem Replace Pipe Syste</v>
      </c>
      <c r="AH1953" s="101" t="str">
        <f t="shared" si="339"/>
        <v>240478 - Quincy L. Haynes</v>
      </c>
      <c r="AI1953" s="102" t="str">
        <f t="shared" si="340"/>
        <v>Hector Sanchez's Crew</v>
      </c>
    </row>
    <row r="1954" spans="1:35" ht="15.75" x14ac:dyDescent="0.25">
      <c r="A1954" s="153">
        <v>603131</v>
      </c>
      <c r="B1954" s="153" t="s">
        <v>798</v>
      </c>
      <c r="C1954" s="153" t="s">
        <v>799</v>
      </c>
      <c r="D1954" s="153" t="s">
        <v>122</v>
      </c>
      <c r="E1954" s="153" t="s">
        <v>123</v>
      </c>
      <c r="F1954" s="153" t="s">
        <v>1764</v>
      </c>
      <c r="G1954" s="153" t="s">
        <v>1765</v>
      </c>
      <c r="H1954" s="153" t="s">
        <v>558</v>
      </c>
      <c r="I1954" s="153">
        <v>8</v>
      </c>
      <c r="J1954" s="154">
        <v>45789</v>
      </c>
      <c r="K1954" s="153" t="s">
        <v>91</v>
      </c>
      <c r="L1954" s="153"/>
      <c r="M1954" s="153" t="s">
        <v>796</v>
      </c>
      <c r="N1954" s="153" t="s">
        <v>49</v>
      </c>
      <c r="O1954" s="153" t="s">
        <v>797</v>
      </c>
      <c r="P1954" s="153" t="s">
        <v>1302</v>
      </c>
      <c r="Q1954" s="153"/>
      <c r="R1954" s="153" t="s">
        <v>50</v>
      </c>
      <c r="S1954" s="153" t="s">
        <v>1760</v>
      </c>
      <c r="T1954" s="153" t="s">
        <v>1775</v>
      </c>
      <c r="U1954" s="145"/>
      <c r="V1954" s="145"/>
      <c r="W1954" s="145"/>
      <c r="X1954" s="97" t="str">
        <f t="shared" si="330"/>
        <v>2024-023 - Tarrant Riverside Bridge Rehab</v>
      </c>
      <c r="Y1954" s="97" t="str">
        <f>IFERROR(VLOOKUP($D1954,PM!$A:$H,2,FALSE),"")</f>
        <v>Bikhyat Adhikari</v>
      </c>
      <c r="Z1954" s="98">
        <f t="shared" si="331"/>
        <v>45789</v>
      </c>
      <c r="AA1954" s="98" t="str">
        <f t="shared" si="332"/>
        <v>Monday</v>
      </c>
      <c r="AB1954" s="99" t="str">
        <f t="shared" si="333"/>
        <v>05/12/2025 7:14 PM</v>
      </c>
      <c r="AC1954" s="100">
        <f t="shared" si="334"/>
        <v>45790.582812499997</v>
      </c>
      <c r="AD1954" s="100" t="str">
        <f t="shared" si="335"/>
        <v>Approved On Time</v>
      </c>
      <c r="AE1954" s="101">
        <f t="shared" si="336"/>
        <v>8</v>
      </c>
      <c r="AF1954" s="124" t="str">
        <f t="shared" si="337"/>
        <v/>
      </c>
      <c r="AG1954" s="101" t="str">
        <f t="shared" si="338"/>
        <v>529 6036B - CONC CURB TY II F P S</v>
      </c>
      <c r="AH1954" s="101" t="str">
        <f t="shared" si="339"/>
        <v>240478 - Quincy L. Haynes</v>
      </c>
      <c r="AI1954" s="102" t="str">
        <f t="shared" si="340"/>
        <v>Hector Sanchez's Crew</v>
      </c>
    </row>
    <row r="1955" spans="1:35" ht="15.75" x14ac:dyDescent="0.25">
      <c r="A1955" s="153">
        <v>603130</v>
      </c>
      <c r="B1955" s="153" t="s">
        <v>800</v>
      </c>
      <c r="C1955" s="153" t="s">
        <v>801</v>
      </c>
      <c r="D1955" s="153" t="s">
        <v>122</v>
      </c>
      <c r="E1955" s="153" t="s">
        <v>123</v>
      </c>
      <c r="F1955" s="153" t="s">
        <v>1764</v>
      </c>
      <c r="G1955" s="153" t="s">
        <v>1765</v>
      </c>
      <c r="H1955" s="153" t="s">
        <v>558</v>
      </c>
      <c r="I1955" s="153">
        <v>5</v>
      </c>
      <c r="J1955" s="154">
        <v>45789</v>
      </c>
      <c r="K1955" s="153" t="s">
        <v>91</v>
      </c>
      <c r="L1955" s="153"/>
      <c r="M1955" s="153" t="s">
        <v>796</v>
      </c>
      <c r="N1955" s="153" t="s">
        <v>49</v>
      </c>
      <c r="O1955" s="153" t="s">
        <v>797</v>
      </c>
      <c r="P1955" s="153" t="s">
        <v>1302</v>
      </c>
      <c r="Q1955" s="153"/>
      <c r="R1955" s="153" t="s">
        <v>50</v>
      </c>
      <c r="S1955" s="153" t="s">
        <v>1760</v>
      </c>
      <c r="T1955" s="153" t="s">
        <v>1776</v>
      </c>
      <c r="U1955" s="145"/>
      <c r="V1955" s="145"/>
      <c r="W1955" s="145"/>
      <c r="X1955" s="97" t="str">
        <f t="shared" si="330"/>
        <v>2024-023 - Tarrant Riverside Bridge Rehab</v>
      </c>
      <c r="Y1955" s="97" t="str">
        <f>IFERROR(VLOOKUP($D1955,PM!$A:$H,2,FALSE),"")</f>
        <v>Bikhyat Adhikari</v>
      </c>
      <c r="Z1955" s="98">
        <f t="shared" si="331"/>
        <v>45789</v>
      </c>
      <c r="AA1955" s="98" t="str">
        <f t="shared" si="332"/>
        <v>Monday</v>
      </c>
      <c r="AB1955" s="99" t="str">
        <f t="shared" si="333"/>
        <v>05/12/2025 7:14 PM</v>
      </c>
      <c r="AC1955" s="100">
        <f t="shared" si="334"/>
        <v>45790.582777777781</v>
      </c>
      <c r="AD1955" s="100" t="str">
        <f t="shared" si="335"/>
        <v>Approved On Time</v>
      </c>
      <c r="AE1955" s="101">
        <f t="shared" si="336"/>
        <v>5</v>
      </c>
      <c r="AF1955" s="124" t="str">
        <f t="shared" si="337"/>
        <v/>
      </c>
      <c r="AG1955" s="101" t="str">
        <f t="shared" si="338"/>
        <v>529 6036B - CONC CURB TY II F P S</v>
      </c>
      <c r="AH1955" s="101" t="str">
        <f t="shared" si="339"/>
        <v>240018 - Librado Aguillon</v>
      </c>
      <c r="AI1955" s="102" t="str">
        <f t="shared" si="340"/>
        <v>Hector Sanchez's Crew</v>
      </c>
    </row>
    <row r="1956" spans="1:35" ht="15.75" x14ac:dyDescent="0.25">
      <c r="A1956" s="153">
        <v>603141</v>
      </c>
      <c r="B1956" s="153" t="s">
        <v>800</v>
      </c>
      <c r="C1956" s="153" t="s">
        <v>801</v>
      </c>
      <c r="D1956" s="153" t="s">
        <v>122</v>
      </c>
      <c r="E1956" s="153" t="s">
        <v>123</v>
      </c>
      <c r="F1956" s="153" t="s">
        <v>1463</v>
      </c>
      <c r="G1956" s="153" t="s">
        <v>1464</v>
      </c>
      <c r="H1956" s="153" t="s">
        <v>558</v>
      </c>
      <c r="I1956" s="153">
        <v>5</v>
      </c>
      <c r="J1956" s="154">
        <v>45789</v>
      </c>
      <c r="K1956" s="153" t="s">
        <v>91</v>
      </c>
      <c r="L1956" s="153"/>
      <c r="M1956" s="153" t="s">
        <v>796</v>
      </c>
      <c r="N1956" s="153" t="s">
        <v>49</v>
      </c>
      <c r="O1956" s="153" t="s">
        <v>797</v>
      </c>
      <c r="P1956" s="153" t="s">
        <v>1267</v>
      </c>
      <c r="Q1956" s="153"/>
      <c r="R1956" s="153" t="s">
        <v>50</v>
      </c>
      <c r="S1956" s="153" t="s">
        <v>1760</v>
      </c>
      <c r="T1956" s="153" t="s">
        <v>1777</v>
      </c>
      <c r="U1956" s="145"/>
      <c r="V1956" s="145"/>
      <c r="W1956" s="145"/>
      <c r="X1956" s="97" t="str">
        <f t="shared" si="330"/>
        <v>2024-023 - Tarrant Riverside Bridge Rehab</v>
      </c>
      <c r="Y1956" s="97" t="str">
        <f>IFERROR(VLOOKUP($D1956,PM!$A:$H,2,FALSE),"")</f>
        <v>Bikhyat Adhikari</v>
      </c>
      <c r="Z1956" s="98">
        <f t="shared" si="331"/>
        <v>45789</v>
      </c>
      <c r="AA1956" s="98" t="str">
        <f t="shared" si="332"/>
        <v>Monday</v>
      </c>
      <c r="AB1956" s="99" t="str">
        <f t="shared" si="333"/>
        <v>05/12/2025 7:17 PM</v>
      </c>
      <c r="AC1956" s="100">
        <f t="shared" si="334"/>
        <v>45790.582777777781</v>
      </c>
      <c r="AD1956" s="100" t="str">
        <f t="shared" si="335"/>
        <v>Approved On Time</v>
      </c>
      <c r="AE1956" s="101">
        <f t="shared" si="336"/>
        <v>5</v>
      </c>
      <c r="AF1956" s="124" t="str">
        <f t="shared" si="337"/>
        <v/>
      </c>
      <c r="AG1956" s="101" t="str">
        <f t="shared" si="338"/>
        <v>420 6066A - CLC CONC (RAIL FOUNDATION)</v>
      </c>
      <c r="AH1956" s="101" t="str">
        <f t="shared" si="339"/>
        <v>240018 - Librado Aguillon</v>
      </c>
      <c r="AI1956" s="102" t="str">
        <f t="shared" si="340"/>
        <v>Hector Sanchez's Crew</v>
      </c>
    </row>
    <row r="1957" spans="1:35" ht="15.75" x14ac:dyDescent="0.25">
      <c r="A1957" s="153">
        <v>603712</v>
      </c>
      <c r="B1957" s="153" t="s">
        <v>800</v>
      </c>
      <c r="C1957" s="153" t="s">
        <v>801</v>
      </c>
      <c r="D1957" s="153" t="s">
        <v>122</v>
      </c>
      <c r="E1957" s="153" t="s">
        <v>123</v>
      </c>
      <c r="F1957" s="153" t="s">
        <v>1771</v>
      </c>
      <c r="G1957" s="153" t="s">
        <v>1772</v>
      </c>
      <c r="H1957" s="153" t="s">
        <v>558</v>
      </c>
      <c r="I1957" s="153">
        <v>8</v>
      </c>
      <c r="J1957" s="154">
        <v>45790</v>
      </c>
      <c r="K1957" s="153" t="s">
        <v>91</v>
      </c>
      <c r="L1957" s="153"/>
      <c r="M1957" s="153" t="s">
        <v>796</v>
      </c>
      <c r="N1957" s="153" t="s">
        <v>49</v>
      </c>
      <c r="O1957" s="153" t="s">
        <v>797</v>
      </c>
      <c r="P1957" s="153" t="s">
        <v>2067</v>
      </c>
      <c r="Q1957" s="153"/>
      <c r="R1957" s="153" t="s">
        <v>50</v>
      </c>
      <c r="S1957" s="153" t="s">
        <v>1760</v>
      </c>
      <c r="T1957" s="153" t="s">
        <v>4005</v>
      </c>
      <c r="U1957" s="145"/>
      <c r="V1957" s="145"/>
      <c r="W1957" s="145"/>
      <c r="X1957" s="97" t="str">
        <f t="shared" si="330"/>
        <v>2024-023 - Tarrant Riverside Bridge Rehab</v>
      </c>
      <c r="Y1957" s="97" t="str">
        <f>IFERROR(VLOOKUP($D1957,PM!$A:$H,2,FALSE),"")</f>
        <v>Bikhyat Adhikari</v>
      </c>
      <c r="Z1957" s="98">
        <f t="shared" si="331"/>
        <v>45790</v>
      </c>
      <c r="AA1957" s="98" t="str">
        <f t="shared" si="332"/>
        <v>Tuesday</v>
      </c>
      <c r="AB1957" s="99" t="str">
        <f t="shared" si="333"/>
        <v>05/14/2025 6:36 AM</v>
      </c>
      <c r="AC1957" s="100">
        <f t="shared" si="334"/>
        <v>45796.437731481485</v>
      </c>
      <c r="AD1957" s="100" t="str">
        <f t="shared" si="335"/>
        <v>Approved On Time</v>
      </c>
      <c r="AE1957" s="101">
        <f t="shared" si="336"/>
        <v>8</v>
      </c>
      <c r="AF1957" s="124" t="str">
        <f t="shared" si="337"/>
        <v/>
      </c>
      <c r="AG1957" s="101" t="str">
        <f t="shared" si="338"/>
        <v>110 6003J - EXC Cut Waste Dirt</v>
      </c>
      <c r="AH1957" s="101" t="str">
        <f t="shared" si="339"/>
        <v>240018 - Librado Aguillon</v>
      </c>
      <c r="AI1957" s="102" t="str">
        <f t="shared" si="340"/>
        <v>Hector Sanchez's Crew</v>
      </c>
    </row>
    <row r="1958" spans="1:35" ht="15.75" x14ac:dyDescent="0.25">
      <c r="A1958" s="153">
        <v>603721</v>
      </c>
      <c r="B1958" s="153" t="s">
        <v>800</v>
      </c>
      <c r="C1958" s="153" t="s">
        <v>801</v>
      </c>
      <c r="D1958" s="153" t="s">
        <v>122</v>
      </c>
      <c r="E1958" s="153" t="s">
        <v>123</v>
      </c>
      <c r="F1958" s="153" t="s">
        <v>1151</v>
      </c>
      <c r="G1958" s="153" t="s">
        <v>1152</v>
      </c>
      <c r="H1958" s="153" t="s">
        <v>558</v>
      </c>
      <c r="I1958" s="153">
        <v>2</v>
      </c>
      <c r="J1958" s="154">
        <v>45790</v>
      </c>
      <c r="K1958" s="153" t="s">
        <v>91</v>
      </c>
      <c r="L1958" s="153"/>
      <c r="M1958" s="153" t="s">
        <v>796</v>
      </c>
      <c r="N1958" s="153" t="s">
        <v>49</v>
      </c>
      <c r="O1958" s="153" t="s">
        <v>797</v>
      </c>
      <c r="P1958" s="153" t="s">
        <v>2066</v>
      </c>
      <c r="Q1958" s="153"/>
      <c r="R1958" s="153" t="s">
        <v>50</v>
      </c>
      <c r="S1958" s="153" t="s">
        <v>1760</v>
      </c>
      <c r="T1958" s="153" t="s">
        <v>4006</v>
      </c>
      <c r="U1958" s="145"/>
      <c r="V1958" s="145"/>
      <c r="W1958" s="145"/>
      <c r="X1958" s="97" t="str">
        <f t="shared" si="330"/>
        <v>2024-023 - Tarrant Riverside Bridge Rehab</v>
      </c>
      <c r="Y1958" s="97" t="str">
        <f>IFERROR(VLOOKUP($D1958,PM!$A:$H,2,FALSE),"")</f>
        <v>Bikhyat Adhikari</v>
      </c>
      <c r="Z1958" s="98">
        <f t="shared" si="331"/>
        <v>45790</v>
      </c>
      <c r="AA1958" s="98" t="str">
        <f t="shared" si="332"/>
        <v>Tuesday</v>
      </c>
      <c r="AB1958" s="99" t="str">
        <f t="shared" si="333"/>
        <v>05/14/2025 6:38 AM</v>
      </c>
      <c r="AC1958" s="100">
        <f t="shared" si="334"/>
        <v>45796.437731481485</v>
      </c>
      <c r="AD1958" s="100" t="str">
        <f t="shared" si="335"/>
        <v>Approved On Time</v>
      </c>
      <c r="AE1958" s="101">
        <f t="shared" si="336"/>
        <v>2</v>
      </c>
      <c r="AF1958" s="124" t="str">
        <f t="shared" si="337"/>
        <v/>
      </c>
      <c r="AG1958" s="101" t="str">
        <f t="shared" si="338"/>
        <v>422 6002R - DECK Cure</v>
      </c>
      <c r="AH1958" s="101" t="str">
        <f t="shared" si="339"/>
        <v>240018 - Librado Aguillon</v>
      </c>
      <c r="AI1958" s="102" t="str">
        <f t="shared" si="340"/>
        <v>Hector Sanchez's Crew</v>
      </c>
    </row>
    <row r="1959" spans="1:35" ht="15.75" x14ac:dyDescent="0.25">
      <c r="A1959" s="153">
        <v>604139</v>
      </c>
      <c r="B1959" s="153" t="s">
        <v>800</v>
      </c>
      <c r="C1959" s="153" t="s">
        <v>801</v>
      </c>
      <c r="D1959" s="153" t="s">
        <v>122</v>
      </c>
      <c r="E1959" s="153" t="s">
        <v>123</v>
      </c>
      <c r="F1959" s="153" t="s">
        <v>1771</v>
      </c>
      <c r="G1959" s="153" t="s">
        <v>1772</v>
      </c>
      <c r="H1959" s="153" t="s">
        <v>558</v>
      </c>
      <c r="I1959" s="153">
        <v>10</v>
      </c>
      <c r="J1959" s="154">
        <v>45791</v>
      </c>
      <c r="K1959" s="153" t="s">
        <v>91</v>
      </c>
      <c r="L1959" s="153"/>
      <c r="M1959" s="153" t="s">
        <v>796</v>
      </c>
      <c r="N1959" s="153" t="s">
        <v>49</v>
      </c>
      <c r="O1959" s="153" t="s">
        <v>797</v>
      </c>
      <c r="P1959" s="153" t="s">
        <v>2675</v>
      </c>
      <c r="Q1959" s="153"/>
      <c r="R1959" s="153" t="s">
        <v>50</v>
      </c>
      <c r="S1959" s="153" t="s">
        <v>1760</v>
      </c>
      <c r="T1959" s="153" t="s">
        <v>4007</v>
      </c>
      <c r="U1959" s="145"/>
      <c r="V1959" s="145"/>
      <c r="W1959" s="145"/>
      <c r="X1959" s="97" t="str">
        <f t="shared" si="330"/>
        <v>2024-023 - Tarrant Riverside Bridge Rehab</v>
      </c>
      <c r="Y1959" s="97" t="str">
        <f>IFERROR(VLOOKUP($D1959,PM!$A:$H,2,FALSE),"")</f>
        <v>Bikhyat Adhikari</v>
      </c>
      <c r="Z1959" s="98">
        <f t="shared" si="331"/>
        <v>45791</v>
      </c>
      <c r="AA1959" s="98" t="str">
        <f t="shared" si="332"/>
        <v>Wednesday</v>
      </c>
      <c r="AB1959" s="99" t="str">
        <f t="shared" si="333"/>
        <v>05/15/2025 5:19 AM</v>
      </c>
      <c r="AC1959" s="100">
        <f t="shared" si="334"/>
        <v>45796.437731481485</v>
      </c>
      <c r="AD1959" s="100" t="str">
        <f t="shared" si="335"/>
        <v>Approved On Time</v>
      </c>
      <c r="AE1959" s="101">
        <f t="shared" si="336"/>
        <v>10</v>
      </c>
      <c r="AF1959" s="124" t="str">
        <f t="shared" si="337"/>
        <v/>
      </c>
      <c r="AG1959" s="101" t="str">
        <f t="shared" si="338"/>
        <v>110 6003J - EXC Cut Waste Dirt</v>
      </c>
      <c r="AH1959" s="101" t="str">
        <f t="shared" si="339"/>
        <v>240018 - Librado Aguillon</v>
      </c>
      <c r="AI1959" s="102" t="str">
        <f t="shared" si="340"/>
        <v>Hector Sanchez's Crew</v>
      </c>
    </row>
    <row r="1960" spans="1:35" ht="15.75" x14ac:dyDescent="0.25">
      <c r="A1960" s="153">
        <v>603092</v>
      </c>
      <c r="B1960" s="153" t="s">
        <v>843</v>
      </c>
      <c r="C1960" s="153" t="s">
        <v>844</v>
      </c>
      <c r="D1960" s="153" t="s">
        <v>122</v>
      </c>
      <c r="E1960" s="153" t="s">
        <v>123</v>
      </c>
      <c r="F1960" s="153" t="s">
        <v>1771</v>
      </c>
      <c r="G1960" s="153" t="s">
        <v>1772</v>
      </c>
      <c r="H1960" s="153" t="s">
        <v>558</v>
      </c>
      <c r="I1960" s="153">
        <v>10</v>
      </c>
      <c r="J1960" s="154">
        <v>45789</v>
      </c>
      <c r="K1960" s="153" t="s">
        <v>91</v>
      </c>
      <c r="L1960" s="153"/>
      <c r="M1960" s="153" t="s">
        <v>796</v>
      </c>
      <c r="N1960" s="153" t="s">
        <v>49</v>
      </c>
      <c r="O1960" s="153" t="s">
        <v>797</v>
      </c>
      <c r="P1960" s="153" t="s">
        <v>1303</v>
      </c>
      <c r="Q1960" s="153"/>
      <c r="R1960" s="153" t="s">
        <v>50</v>
      </c>
      <c r="S1960" s="153" t="s">
        <v>1760</v>
      </c>
      <c r="T1960" s="153" t="s">
        <v>1778</v>
      </c>
      <c r="U1960" s="145"/>
      <c r="V1960" s="145"/>
      <c r="W1960" s="145"/>
      <c r="X1960" s="97" t="str">
        <f t="shared" si="330"/>
        <v>2024-023 - Tarrant Riverside Bridge Rehab</v>
      </c>
      <c r="Y1960" s="97" t="str">
        <f>IFERROR(VLOOKUP($D1960,PM!$A:$H,2,FALSE),"")</f>
        <v>Bikhyat Adhikari</v>
      </c>
      <c r="Z1960" s="98">
        <f t="shared" si="331"/>
        <v>45789</v>
      </c>
      <c r="AA1960" s="98" t="str">
        <f t="shared" si="332"/>
        <v>Monday</v>
      </c>
      <c r="AB1960" s="99" t="str">
        <f t="shared" si="333"/>
        <v>05/12/2025 7:10 PM</v>
      </c>
      <c r="AC1960" s="100">
        <f t="shared" si="334"/>
        <v>45790.582650462966</v>
      </c>
      <c r="AD1960" s="100" t="str">
        <f t="shared" si="335"/>
        <v>Approved On Time</v>
      </c>
      <c r="AE1960" s="101">
        <f t="shared" si="336"/>
        <v>10</v>
      </c>
      <c r="AF1960" s="124" t="str">
        <f t="shared" si="337"/>
        <v/>
      </c>
      <c r="AG1960" s="101" t="str">
        <f t="shared" si="338"/>
        <v>110 6003J - EXC Cut Waste Dirt</v>
      </c>
      <c r="AH1960" s="101" t="str">
        <f t="shared" si="339"/>
        <v>240044 - Floriberto Govea</v>
      </c>
      <c r="AI1960" s="102" t="str">
        <f t="shared" si="340"/>
        <v>Hector Sanchez's Crew</v>
      </c>
    </row>
    <row r="1961" spans="1:35" ht="15.75" x14ac:dyDescent="0.25">
      <c r="A1961" s="153">
        <v>605123</v>
      </c>
      <c r="B1961" s="153" t="s">
        <v>798</v>
      </c>
      <c r="C1961" s="153" t="s">
        <v>799</v>
      </c>
      <c r="D1961" s="153" t="s">
        <v>122</v>
      </c>
      <c r="E1961" s="153" t="s">
        <v>123</v>
      </c>
      <c r="F1961" s="153" t="s">
        <v>1764</v>
      </c>
      <c r="G1961" s="153" t="s">
        <v>1765</v>
      </c>
      <c r="H1961" s="153" t="s">
        <v>558</v>
      </c>
      <c r="I1961" s="153">
        <v>2</v>
      </c>
      <c r="J1961" s="154">
        <v>45793</v>
      </c>
      <c r="K1961" s="153" t="s">
        <v>91</v>
      </c>
      <c r="L1961" s="153"/>
      <c r="M1961" s="153" t="s">
        <v>796</v>
      </c>
      <c r="N1961" s="153" t="s">
        <v>49</v>
      </c>
      <c r="O1961" s="153" t="s">
        <v>797</v>
      </c>
      <c r="P1961" s="153" t="s">
        <v>4008</v>
      </c>
      <c r="Q1961" s="153"/>
      <c r="R1961" s="153" t="s">
        <v>50</v>
      </c>
      <c r="S1961" s="153" t="s">
        <v>1760</v>
      </c>
      <c r="T1961" s="153" t="s">
        <v>4009</v>
      </c>
      <c r="U1961" s="145"/>
      <c r="V1961" s="145"/>
      <c r="W1961" s="145"/>
      <c r="X1961" s="97" t="str">
        <f t="shared" si="330"/>
        <v>2024-023 - Tarrant Riverside Bridge Rehab</v>
      </c>
      <c r="Y1961" s="97" t="str">
        <f>IFERROR(VLOOKUP($D1961,PM!$A:$H,2,FALSE),"")</f>
        <v>Bikhyat Adhikari</v>
      </c>
      <c r="Z1961" s="98">
        <f t="shared" si="331"/>
        <v>45793</v>
      </c>
      <c r="AA1961" s="98" t="str">
        <f t="shared" si="332"/>
        <v>Friday</v>
      </c>
      <c r="AB1961" s="99" t="str">
        <f t="shared" si="333"/>
        <v>05/17/2025 10:22 AM</v>
      </c>
      <c r="AC1961" s="100">
        <f t="shared" si="334"/>
        <v>45796.437754629631</v>
      </c>
      <c r="AD1961" s="100" t="str">
        <f t="shared" si="335"/>
        <v>Approved On Time</v>
      </c>
      <c r="AE1961" s="101">
        <f t="shared" si="336"/>
        <v>2</v>
      </c>
      <c r="AF1961" s="124" t="str">
        <f t="shared" si="337"/>
        <v/>
      </c>
      <c r="AG1961" s="101" t="str">
        <f t="shared" si="338"/>
        <v>529 6036B - CONC CURB TY II F P S</v>
      </c>
      <c r="AH1961" s="101" t="str">
        <f t="shared" si="339"/>
        <v>240478 - Quincy L. Haynes</v>
      </c>
      <c r="AI1961" s="102" t="str">
        <f t="shared" si="340"/>
        <v>Hector Sanchez's Crew</v>
      </c>
    </row>
    <row r="1962" spans="1:35" ht="15.75" x14ac:dyDescent="0.25">
      <c r="A1962" s="153">
        <v>605028</v>
      </c>
      <c r="B1962" s="153" t="s">
        <v>798</v>
      </c>
      <c r="C1962" s="153" t="s">
        <v>799</v>
      </c>
      <c r="D1962" s="153" t="s">
        <v>122</v>
      </c>
      <c r="E1962" s="153" t="s">
        <v>123</v>
      </c>
      <c r="F1962" s="153" t="s">
        <v>1463</v>
      </c>
      <c r="G1962" s="153" t="s">
        <v>1464</v>
      </c>
      <c r="H1962" s="153" t="s">
        <v>558</v>
      </c>
      <c r="I1962" s="153">
        <v>2</v>
      </c>
      <c r="J1962" s="154">
        <v>45793</v>
      </c>
      <c r="K1962" s="153" t="s">
        <v>91</v>
      </c>
      <c r="L1962" s="153"/>
      <c r="M1962" s="153" t="s">
        <v>796</v>
      </c>
      <c r="N1962" s="153" t="s">
        <v>49</v>
      </c>
      <c r="O1962" s="153" t="s">
        <v>797</v>
      </c>
      <c r="P1962" s="153" t="s">
        <v>4010</v>
      </c>
      <c r="Q1962" s="153"/>
      <c r="R1962" s="153" t="s">
        <v>50</v>
      </c>
      <c r="S1962" s="153" t="s">
        <v>1760</v>
      </c>
      <c r="T1962" s="153" t="s">
        <v>4011</v>
      </c>
      <c r="U1962" s="145"/>
      <c r="V1962" s="145"/>
      <c r="W1962" s="145"/>
      <c r="X1962" s="97" t="str">
        <f t="shared" si="330"/>
        <v>2024-023 - Tarrant Riverside Bridge Rehab</v>
      </c>
      <c r="Y1962" s="97" t="str">
        <f>IFERROR(VLOOKUP($D1962,PM!$A:$H,2,FALSE),"")</f>
        <v>Bikhyat Adhikari</v>
      </c>
      <c r="Z1962" s="98">
        <f t="shared" si="331"/>
        <v>45793</v>
      </c>
      <c r="AA1962" s="98" t="str">
        <f t="shared" si="332"/>
        <v>Friday</v>
      </c>
      <c r="AB1962" s="99" t="str">
        <f t="shared" si="333"/>
        <v>05/17/2025 7:07 AM</v>
      </c>
      <c r="AC1962" s="100">
        <f t="shared" si="334"/>
        <v>45796.437754629631</v>
      </c>
      <c r="AD1962" s="100" t="str">
        <f t="shared" si="335"/>
        <v>Approved On Time</v>
      </c>
      <c r="AE1962" s="101">
        <f t="shared" si="336"/>
        <v>2</v>
      </c>
      <c r="AF1962" s="124" t="str">
        <f t="shared" si="337"/>
        <v/>
      </c>
      <c r="AG1962" s="101" t="str">
        <f t="shared" si="338"/>
        <v>420 6066A - CLC CONC (RAIL FOUNDATION)</v>
      </c>
      <c r="AH1962" s="101" t="str">
        <f t="shared" si="339"/>
        <v>240478 - Quincy L. Haynes</v>
      </c>
      <c r="AI1962" s="102" t="str">
        <f t="shared" si="340"/>
        <v>Hector Sanchez's Crew</v>
      </c>
    </row>
    <row r="1963" spans="1:35" ht="15.75" x14ac:dyDescent="0.25">
      <c r="A1963" s="153">
        <v>605117</v>
      </c>
      <c r="B1963" s="153" t="s">
        <v>798</v>
      </c>
      <c r="C1963" s="153" t="s">
        <v>799</v>
      </c>
      <c r="D1963" s="153" t="s">
        <v>122</v>
      </c>
      <c r="E1963" s="153" t="s">
        <v>123</v>
      </c>
      <c r="F1963" s="153" t="s">
        <v>4002</v>
      </c>
      <c r="G1963" s="153" t="s">
        <v>4003</v>
      </c>
      <c r="H1963" s="153" t="s">
        <v>558</v>
      </c>
      <c r="I1963" s="153">
        <v>6</v>
      </c>
      <c r="J1963" s="154">
        <v>45793</v>
      </c>
      <c r="K1963" s="153" t="s">
        <v>91</v>
      </c>
      <c r="L1963" s="153"/>
      <c r="M1963" s="153" t="s">
        <v>796</v>
      </c>
      <c r="N1963" s="153" t="s">
        <v>49</v>
      </c>
      <c r="O1963" s="153" t="s">
        <v>797</v>
      </c>
      <c r="P1963" s="153" t="s">
        <v>4012</v>
      </c>
      <c r="Q1963" s="153"/>
      <c r="R1963" s="153" t="s">
        <v>50</v>
      </c>
      <c r="S1963" s="153" t="s">
        <v>1760</v>
      </c>
      <c r="T1963" s="153" t="s">
        <v>4013</v>
      </c>
      <c r="U1963" s="145"/>
      <c r="V1963" s="145"/>
      <c r="W1963" s="145"/>
      <c r="X1963" s="97" t="str">
        <f t="shared" si="330"/>
        <v>2024-023 - Tarrant Riverside Bridge Rehab</v>
      </c>
      <c r="Y1963" s="97" t="str">
        <f>IFERROR(VLOOKUP($D1963,PM!$A:$H,2,FALSE),"")</f>
        <v>Bikhyat Adhikari</v>
      </c>
      <c r="Z1963" s="98">
        <f t="shared" si="331"/>
        <v>45793</v>
      </c>
      <c r="AA1963" s="98" t="str">
        <f t="shared" si="332"/>
        <v>Friday</v>
      </c>
      <c r="AB1963" s="99" t="str">
        <f t="shared" si="333"/>
        <v>05/17/2025 10:19 AM</v>
      </c>
      <c r="AC1963" s="100">
        <f t="shared" si="334"/>
        <v>45796.437754629631</v>
      </c>
      <c r="AD1963" s="100" t="str">
        <f t="shared" si="335"/>
        <v>Approved On Time</v>
      </c>
      <c r="AE1963" s="101">
        <f t="shared" si="336"/>
        <v>6</v>
      </c>
      <c r="AF1963" s="124" t="str">
        <f t="shared" si="337"/>
        <v/>
      </c>
      <c r="AG1963" s="101" t="str">
        <f t="shared" si="338"/>
        <v>481 6016A - PIPE 12 Rem Replace Pipe Syste</v>
      </c>
      <c r="AH1963" s="101" t="str">
        <f t="shared" si="339"/>
        <v>240478 - Quincy L. Haynes</v>
      </c>
      <c r="AI1963" s="102" t="str">
        <f t="shared" si="340"/>
        <v>Hector Sanchez's Crew</v>
      </c>
    </row>
    <row r="1964" spans="1:35" ht="15.75" x14ac:dyDescent="0.25">
      <c r="A1964" s="153">
        <v>604140</v>
      </c>
      <c r="B1964" s="153" t="s">
        <v>798</v>
      </c>
      <c r="C1964" s="153" t="s">
        <v>799</v>
      </c>
      <c r="D1964" s="153" t="s">
        <v>122</v>
      </c>
      <c r="E1964" s="153" t="s">
        <v>123</v>
      </c>
      <c r="F1964" s="153" t="s">
        <v>2670</v>
      </c>
      <c r="G1964" s="153" t="s">
        <v>2671</v>
      </c>
      <c r="H1964" s="153" t="s">
        <v>558</v>
      </c>
      <c r="I1964" s="153">
        <v>3</v>
      </c>
      <c r="J1964" s="154">
        <v>45791</v>
      </c>
      <c r="K1964" s="153" t="s">
        <v>91</v>
      </c>
      <c r="L1964" s="153"/>
      <c r="M1964" s="153" t="s">
        <v>796</v>
      </c>
      <c r="N1964" s="153" t="s">
        <v>49</v>
      </c>
      <c r="O1964" s="153" t="s">
        <v>797</v>
      </c>
      <c r="P1964" s="153" t="s">
        <v>2674</v>
      </c>
      <c r="Q1964" s="153"/>
      <c r="R1964" s="153" t="s">
        <v>50</v>
      </c>
      <c r="S1964" s="153" t="s">
        <v>1760</v>
      </c>
      <c r="T1964" s="153" t="s">
        <v>4014</v>
      </c>
      <c r="U1964" s="145"/>
      <c r="V1964" s="145"/>
      <c r="W1964" s="145"/>
      <c r="X1964" s="97" t="str">
        <f t="shared" si="330"/>
        <v>2024-023 - Tarrant Riverside Bridge Rehab</v>
      </c>
      <c r="Y1964" s="97" t="str">
        <f>IFERROR(VLOOKUP($D1964,PM!$A:$H,2,FALSE),"")</f>
        <v>Bikhyat Adhikari</v>
      </c>
      <c r="Z1964" s="98">
        <f t="shared" si="331"/>
        <v>45791</v>
      </c>
      <c r="AA1964" s="98" t="str">
        <f t="shared" si="332"/>
        <v>Wednesday</v>
      </c>
      <c r="AB1964" s="99" t="str">
        <f t="shared" si="333"/>
        <v>05/15/2025 5:21 AM</v>
      </c>
      <c r="AC1964" s="100">
        <f t="shared" si="334"/>
        <v>45796.437754629631</v>
      </c>
      <c r="AD1964" s="100" t="str">
        <f t="shared" si="335"/>
        <v>Approved On Time</v>
      </c>
      <c r="AE1964" s="101">
        <f t="shared" si="336"/>
        <v>3</v>
      </c>
      <c r="AF1964" s="124" t="str">
        <f t="shared" si="337"/>
        <v/>
      </c>
      <c r="AG1964" s="101" t="str">
        <f t="shared" si="338"/>
        <v>422 6002G - DECK F S End Dam</v>
      </c>
      <c r="AH1964" s="101" t="str">
        <f t="shared" si="339"/>
        <v>240478 - Quincy L. Haynes</v>
      </c>
      <c r="AI1964" s="102" t="str">
        <f t="shared" si="340"/>
        <v>Hector Sanchez's Crew</v>
      </c>
    </row>
    <row r="1965" spans="1:35" ht="15.75" x14ac:dyDescent="0.25">
      <c r="A1965" s="153">
        <v>604435</v>
      </c>
      <c r="B1965" s="153" t="s">
        <v>798</v>
      </c>
      <c r="C1965" s="153" t="s">
        <v>799</v>
      </c>
      <c r="D1965" s="153" t="s">
        <v>122</v>
      </c>
      <c r="E1965" s="153" t="s">
        <v>123</v>
      </c>
      <c r="F1965" s="153" t="s">
        <v>2667</v>
      </c>
      <c r="G1965" s="153" t="s">
        <v>2668</v>
      </c>
      <c r="H1965" s="153" t="s">
        <v>558</v>
      </c>
      <c r="I1965" s="153">
        <v>8</v>
      </c>
      <c r="J1965" s="154">
        <v>45792</v>
      </c>
      <c r="K1965" s="153" t="s">
        <v>91</v>
      </c>
      <c r="L1965" s="153"/>
      <c r="M1965" s="153" t="s">
        <v>796</v>
      </c>
      <c r="N1965" s="153" t="s">
        <v>49</v>
      </c>
      <c r="O1965" s="153" t="s">
        <v>797</v>
      </c>
      <c r="P1965" s="153" t="s">
        <v>3116</v>
      </c>
      <c r="Q1965" s="153"/>
      <c r="R1965" s="153" t="s">
        <v>50</v>
      </c>
      <c r="S1965" s="153" t="s">
        <v>1760</v>
      </c>
      <c r="T1965" s="153" t="s">
        <v>4015</v>
      </c>
      <c r="U1965" s="145"/>
      <c r="V1965" s="145"/>
      <c r="W1965" s="145"/>
      <c r="X1965" s="97" t="str">
        <f t="shared" si="330"/>
        <v>2024-023 - Tarrant Riverside Bridge Rehab</v>
      </c>
      <c r="Y1965" s="97" t="str">
        <f>IFERROR(VLOOKUP($D1965,PM!$A:$H,2,FALSE),"")</f>
        <v>Bikhyat Adhikari</v>
      </c>
      <c r="Z1965" s="98">
        <f t="shared" si="331"/>
        <v>45792</v>
      </c>
      <c r="AA1965" s="98" t="str">
        <f t="shared" si="332"/>
        <v>Thursday</v>
      </c>
      <c r="AB1965" s="99" t="str">
        <f t="shared" si="333"/>
        <v>05/15/2025 6:20 PM</v>
      </c>
      <c r="AC1965" s="100">
        <f t="shared" si="334"/>
        <v>45796.437754629631</v>
      </c>
      <c r="AD1965" s="100" t="str">
        <f t="shared" si="335"/>
        <v>Approved On Time</v>
      </c>
      <c r="AE1965" s="101">
        <f t="shared" si="336"/>
        <v>8</v>
      </c>
      <c r="AF1965" s="124" t="str">
        <f t="shared" si="337"/>
        <v/>
      </c>
      <c r="AG1965" s="101" t="str">
        <f t="shared" si="338"/>
        <v>481 6014A - PIPE 8 Ins Pipe System</v>
      </c>
      <c r="AH1965" s="101" t="str">
        <f t="shared" si="339"/>
        <v>240478 - Quincy L. Haynes</v>
      </c>
      <c r="AI1965" s="102" t="str">
        <f t="shared" si="340"/>
        <v>Hector Sanchez's Crew</v>
      </c>
    </row>
    <row r="1966" spans="1:35" ht="15.75" x14ac:dyDescent="0.25">
      <c r="A1966" s="153">
        <v>604440</v>
      </c>
      <c r="B1966" s="153" t="s">
        <v>798</v>
      </c>
      <c r="C1966" s="153" t="s">
        <v>799</v>
      </c>
      <c r="D1966" s="153" t="s">
        <v>122</v>
      </c>
      <c r="E1966" s="153" t="s">
        <v>123</v>
      </c>
      <c r="F1966" s="153" t="s">
        <v>3110</v>
      </c>
      <c r="G1966" s="153" t="s">
        <v>3111</v>
      </c>
      <c r="H1966" s="153" t="s">
        <v>558</v>
      </c>
      <c r="I1966" s="153">
        <v>1</v>
      </c>
      <c r="J1966" s="154">
        <v>45792</v>
      </c>
      <c r="K1966" s="153" t="s">
        <v>91</v>
      </c>
      <c r="L1966" s="153"/>
      <c r="M1966" s="153" t="s">
        <v>796</v>
      </c>
      <c r="N1966" s="153" t="s">
        <v>49</v>
      </c>
      <c r="O1966" s="153" t="s">
        <v>797</v>
      </c>
      <c r="P1966" s="153" t="s">
        <v>3115</v>
      </c>
      <c r="Q1966" s="153"/>
      <c r="R1966" s="153" t="s">
        <v>50</v>
      </c>
      <c r="S1966" s="153" t="s">
        <v>1760</v>
      </c>
      <c r="T1966" s="153" t="s">
        <v>4016</v>
      </c>
      <c r="U1966" s="145"/>
      <c r="V1966" s="145"/>
      <c r="W1966" s="145"/>
      <c r="X1966" s="97" t="str">
        <f t="shared" si="330"/>
        <v>2024-023 - Tarrant Riverside Bridge Rehab</v>
      </c>
      <c r="Y1966" s="97" t="str">
        <f>IFERROR(VLOOKUP($D1966,PM!$A:$H,2,FALSE),"")</f>
        <v>Bikhyat Adhikari</v>
      </c>
      <c r="Z1966" s="98">
        <f t="shared" si="331"/>
        <v>45792</v>
      </c>
      <c r="AA1966" s="98" t="str">
        <f t="shared" si="332"/>
        <v>Thursday</v>
      </c>
      <c r="AB1966" s="99" t="str">
        <f t="shared" si="333"/>
        <v>05/15/2025 6:23 PM</v>
      </c>
      <c r="AC1966" s="100">
        <f t="shared" si="334"/>
        <v>45796.437754629631</v>
      </c>
      <c r="AD1966" s="100" t="str">
        <f t="shared" si="335"/>
        <v>Approved On Time</v>
      </c>
      <c r="AE1966" s="101">
        <f t="shared" si="336"/>
        <v>1</v>
      </c>
      <c r="AF1966" s="124" t="str">
        <f t="shared" si="337"/>
        <v/>
      </c>
      <c r="AG1966" s="101" t="str">
        <f t="shared" si="338"/>
        <v>422 6002K - DECK Ins Rem Mach Rail</v>
      </c>
      <c r="AH1966" s="101" t="str">
        <f t="shared" si="339"/>
        <v>240478 - Quincy L. Haynes</v>
      </c>
      <c r="AI1966" s="102" t="str">
        <f t="shared" si="340"/>
        <v>Hector Sanchez's Crew</v>
      </c>
    </row>
    <row r="1967" spans="1:35" ht="15.75" x14ac:dyDescent="0.25">
      <c r="A1967" s="153">
        <v>605125</v>
      </c>
      <c r="B1967" s="153" t="s">
        <v>804</v>
      </c>
      <c r="C1967" s="153" t="s">
        <v>797</v>
      </c>
      <c r="D1967" s="153" t="s">
        <v>122</v>
      </c>
      <c r="E1967" s="153" t="s">
        <v>123</v>
      </c>
      <c r="F1967" s="153" t="s">
        <v>1764</v>
      </c>
      <c r="G1967" s="153" t="s">
        <v>1765</v>
      </c>
      <c r="H1967" s="153" t="s">
        <v>558</v>
      </c>
      <c r="I1967" s="153">
        <v>3</v>
      </c>
      <c r="J1967" s="154">
        <v>45793</v>
      </c>
      <c r="K1967" s="153" t="s">
        <v>91</v>
      </c>
      <c r="L1967" s="153"/>
      <c r="M1967" s="153" t="s">
        <v>796</v>
      </c>
      <c r="N1967" s="153" t="s">
        <v>49</v>
      </c>
      <c r="O1967" s="153" t="s">
        <v>797</v>
      </c>
      <c r="P1967" s="153" t="s">
        <v>4008</v>
      </c>
      <c r="Q1967" s="153"/>
      <c r="R1967" s="153" t="s">
        <v>50</v>
      </c>
      <c r="S1967" s="153" t="s">
        <v>1760</v>
      </c>
      <c r="T1967" s="153" t="s">
        <v>4017</v>
      </c>
      <c r="U1967" s="145"/>
      <c r="V1967" s="145"/>
      <c r="W1967" s="145"/>
      <c r="X1967" s="97" t="str">
        <f t="shared" si="330"/>
        <v>2024-023 - Tarrant Riverside Bridge Rehab</v>
      </c>
      <c r="Y1967" s="97" t="str">
        <f>IFERROR(VLOOKUP($D1967,PM!$A:$H,2,FALSE),"")</f>
        <v>Bikhyat Adhikari</v>
      </c>
      <c r="Z1967" s="98">
        <f t="shared" si="331"/>
        <v>45793</v>
      </c>
      <c r="AA1967" s="98" t="str">
        <f t="shared" si="332"/>
        <v>Friday</v>
      </c>
      <c r="AB1967" s="99" t="str">
        <f t="shared" si="333"/>
        <v>05/17/2025 10:22 AM</v>
      </c>
      <c r="AC1967" s="100">
        <f t="shared" si="334"/>
        <v>45796.4375</v>
      </c>
      <c r="AD1967" s="100" t="str">
        <f t="shared" si="335"/>
        <v>Approved On Time</v>
      </c>
      <c r="AE1967" s="101">
        <f t="shared" si="336"/>
        <v>3</v>
      </c>
      <c r="AF1967" s="124" t="str">
        <f t="shared" si="337"/>
        <v/>
      </c>
      <c r="AG1967" s="101" t="str">
        <f t="shared" si="338"/>
        <v>529 6036B - CONC CURB TY II F P S</v>
      </c>
      <c r="AH1967" s="101" t="str">
        <f t="shared" si="339"/>
        <v>240083 - Hector Sanchez</v>
      </c>
      <c r="AI1967" s="102" t="str">
        <f t="shared" si="340"/>
        <v>Hector Sanchez's Crew</v>
      </c>
    </row>
    <row r="1968" spans="1:35" ht="15.75" x14ac:dyDescent="0.25">
      <c r="A1968" s="153">
        <v>604144</v>
      </c>
      <c r="B1968" s="153" t="s">
        <v>804</v>
      </c>
      <c r="C1968" s="153" t="s">
        <v>797</v>
      </c>
      <c r="D1968" s="153" t="s">
        <v>122</v>
      </c>
      <c r="E1968" s="153" t="s">
        <v>123</v>
      </c>
      <c r="F1968" s="153" t="s">
        <v>2670</v>
      </c>
      <c r="G1968" s="153" t="s">
        <v>2671</v>
      </c>
      <c r="H1968" s="153" t="s">
        <v>558</v>
      </c>
      <c r="I1968" s="153">
        <v>4</v>
      </c>
      <c r="J1968" s="154">
        <v>45791</v>
      </c>
      <c r="K1968" s="153" t="s">
        <v>91</v>
      </c>
      <c r="L1968" s="153"/>
      <c r="M1968" s="153" t="s">
        <v>796</v>
      </c>
      <c r="N1968" s="153" t="s">
        <v>49</v>
      </c>
      <c r="O1968" s="153" t="s">
        <v>797</v>
      </c>
      <c r="P1968" s="153" t="s">
        <v>2672</v>
      </c>
      <c r="Q1968" s="153"/>
      <c r="R1968" s="153" t="s">
        <v>50</v>
      </c>
      <c r="S1968" s="153" t="s">
        <v>1760</v>
      </c>
      <c r="T1968" s="153" t="s">
        <v>4018</v>
      </c>
      <c r="U1968" s="145"/>
      <c r="V1968" s="145"/>
      <c r="W1968" s="145"/>
      <c r="X1968" s="97" t="str">
        <f t="shared" si="330"/>
        <v>2024-023 - Tarrant Riverside Bridge Rehab</v>
      </c>
      <c r="Y1968" s="97" t="str">
        <f>IFERROR(VLOOKUP($D1968,PM!$A:$H,2,FALSE),"")</f>
        <v>Bikhyat Adhikari</v>
      </c>
      <c r="Z1968" s="98">
        <f t="shared" si="331"/>
        <v>45791</v>
      </c>
      <c r="AA1968" s="98" t="str">
        <f t="shared" si="332"/>
        <v>Wednesday</v>
      </c>
      <c r="AB1968" s="99" t="str">
        <f t="shared" si="333"/>
        <v>05/15/2025 5:22 AM</v>
      </c>
      <c r="AC1968" s="100">
        <f t="shared" si="334"/>
        <v>45796.4375</v>
      </c>
      <c r="AD1968" s="100" t="str">
        <f t="shared" si="335"/>
        <v>Approved On Time</v>
      </c>
      <c r="AE1968" s="101">
        <f t="shared" si="336"/>
        <v>4</v>
      </c>
      <c r="AF1968" s="124" t="str">
        <f t="shared" si="337"/>
        <v/>
      </c>
      <c r="AG1968" s="101" t="str">
        <f t="shared" si="338"/>
        <v>422 6002G - DECK F S End Dam</v>
      </c>
      <c r="AH1968" s="101" t="str">
        <f t="shared" si="339"/>
        <v>240083 - Hector Sanchez</v>
      </c>
      <c r="AI1968" s="102" t="str">
        <f t="shared" si="340"/>
        <v>Hector Sanchez's Crew</v>
      </c>
    </row>
    <row r="1969" spans="1:35" ht="15.75" x14ac:dyDescent="0.25">
      <c r="A1969" s="153">
        <v>604445</v>
      </c>
      <c r="B1969" s="153" t="s">
        <v>804</v>
      </c>
      <c r="C1969" s="153" t="s">
        <v>797</v>
      </c>
      <c r="D1969" s="153" t="s">
        <v>122</v>
      </c>
      <c r="E1969" s="153" t="s">
        <v>123</v>
      </c>
      <c r="F1969" s="153" t="s">
        <v>3110</v>
      </c>
      <c r="G1969" s="153" t="s">
        <v>3111</v>
      </c>
      <c r="H1969" s="153" t="s">
        <v>558</v>
      </c>
      <c r="I1969" s="153">
        <v>3</v>
      </c>
      <c r="J1969" s="154">
        <v>45792</v>
      </c>
      <c r="K1969" s="153" t="s">
        <v>91</v>
      </c>
      <c r="L1969" s="153"/>
      <c r="M1969" s="153" t="s">
        <v>796</v>
      </c>
      <c r="N1969" s="153" t="s">
        <v>49</v>
      </c>
      <c r="O1969" s="153" t="s">
        <v>797</v>
      </c>
      <c r="P1969" s="153" t="s">
        <v>3112</v>
      </c>
      <c r="Q1969" s="153"/>
      <c r="R1969" s="153" t="s">
        <v>50</v>
      </c>
      <c r="S1969" s="153" t="s">
        <v>1760</v>
      </c>
      <c r="T1969" s="153" t="s">
        <v>4019</v>
      </c>
      <c r="U1969" s="145"/>
      <c r="V1969" s="145"/>
      <c r="W1969" s="145"/>
      <c r="X1969" s="97" t="str">
        <f t="shared" si="330"/>
        <v>2024-023 - Tarrant Riverside Bridge Rehab</v>
      </c>
      <c r="Y1969" s="97" t="str">
        <f>IFERROR(VLOOKUP($D1969,PM!$A:$H,2,FALSE),"")</f>
        <v>Bikhyat Adhikari</v>
      </c>
      <c r="Z1969" s="98">
        <f t="shared" si="331"/>
        <v>45792</v>
      </c>
      <c r="AA1969" s="98" t="str">
        <f t="shared" si="332"/>
        <v>Thursday</v>
      </c>
      <c r="AB1969" s="99" t="str">
        <f t="shared" si="333"/>
        <v>05/15/2025 6:28 PM</v>
      </c>
      <c r="AC1969" s="100">
        <f t="shared" si="334"/>
        <v>45796.4375</v>
      </c>
      <c r="AD1969" s="100" t="str">
        <f t="shared" si="335"/>
        <v>Approved On Time</v>
      </c>
      <c r="AE1969" s="101">
        <f t="shared" si="336"/>
        <v>3</v>
      </c>
      <c r="AF1969" s="124" t="str">
        <f t="shared" si="337"/>
        <v/>
      </c>
      <c r="AG1969" s="101" t="str">
        <f t="shared" si="338"/>
        <v>422 6002K - DECK Ins Rem Mach Rail</v>
      </c>
      <c r="AH1969" s="101" t="str">
        <f t="shared" si="339"/>
        <v>240083 - Hector Sanchez</v>
      </c>
      <c r="AI1969" s="102" t="str">
        <f t="shared" si="340"/>
        <v>Hector Sanchez's Crew</v>
      </c>
    </row>
    <row r="1970" spans="1:35" ht="15.75" x14ac:dyDescent="0.25">
      <c r="A1970" s="153">
        <v>604446</v>
      </c>
      <c r="B1970" s="153" t="s">
        <v>804</v>
      </c>
      <c r="C1970" s="153" t="s">
        <v>797</v>
      </c>
      <c r="D1970" s="153" t="s">
        <v>122</v>
      </c>
      <c r="E1970" s="153" t="s">
        <v>123</v>
      </c>
      <c r="F1970" s="153" t="s">
        <v>2667</v>
      </c>
      <c r="G1970" s="153" t="s">
        <v>2668</v>
      </c>
      <c r="H1970" s="153" t="s">
        <v>558</v>
      </c>
      <c r="I1970" s="153">
        <v>2</v>
      </c>
      <c r="J1970" s="154">
        <v>45792</v>
      </c>
      <c r="K1970" s="153" t="s">
        <v>91</v>
      </c>
      <c r="L1970" s="153"/>
      <c r="M1970" s="153" t="s">
        <v>796</v>
      </c>
      <c r="N1970" s="153" t="s">
        <v>49</v>
      </c>
      <c r="O1970" s="153" t="s">
        <v>797</v>
      </c>
      <c r="P1970" s="153" t="s">
        <v>3112</v>
      </c>
      <c r="Q1970" s="153"/>
      <c r="R1970" s="153" t="s">
        <v>50</v>
      </c>
      <c r="S1970" s="153" t="s">
        <v>1760</v>
      </c>
      <c r="T1970" s="153" t="s">
        <v>4020</v>
      </c>
      <c r="U1970" s="145"/>
      <c r="V1970" s="145"/>
      <c r="W1970" s="145"/>
      <c r="X1970" s="97" t="str">
        <f t="shared" si="330"/>
        <v>2024-023 - Tarrant Riverside Bridge Rehab</v>
      </c>
      <c r="Y1970" s="97" t="str">
        <f>IFERROR(VLOOKUP($D1970,PM!$A:$H,2,FALSE),"")</f>
        <v>Bikhyat Adhikari</v>
      </c>
      <c r="Z1970" s="98">
        <f t="shared" si="331"/>
        <v>45792</v>
      </c>
      <c r="AA1970" s="98" t="str">
        <f t="shared" si="332"/>
        <v>Thursday</v>
      </c>
      <c r="AB1970" s="99" t="str">
        <f t="shared" si="333"/>
        <v>05/15/2025 6:28 PM</v>
      </c>
      <c r="AC1970" s="100">
        <f t="shared" si="334"/>
        <v>45796.4375</v>
      </c>
      <c r="AD1970" s="100" t="str">
        <f t="shared" si="335"/>
        <v>Approved On Time</v>
      </c>
      <c r="AE1970" s="101">
        <f t="shared" si="336"/>
        <v>2</v>
      </c>
      <c r="AF1970" s="124" t="str">
        <f t="shared" si="337"/>
        <v/>
      </c>
      <c r="AG1970" s="101" t="str">
        <f t="shared" si="338"/>
        <v>481 6014A - PIPE 8 Ins Pipe System</v>
      </c>
      <c r="AH1970" s="101" t="str">
        <f t="shared" si="339"/>
        <v>240083 - Hector Sanchez</v>
      </c>
      <c r="AI1970" s="102" t="str">
        <f t="shared" si="340"/>
        <v>Hector Sanchez's Crew</v>
      </c>
    </row>
    <row r="1971" spans="1:35" ht="15.75" x14ac:dyDescent="0.25">
      <c r="A1971" s="153">
        <v>604447</v>
      </c>
      <c r="B1971" s="153" t="s">
        <v>804</v>
      </c>
      <c r="C1971" s="153" t="s">
        <v>797</v>
      </c>
      <c r="D1971" s="153" t="s">
        <v>122</v>
      </c>
      <c r="E1971" s="153" t="s">
        <v>123</v>
      </c>
      <c r="F1971" s="153" t="s">
        <v>2670</v>
      </c>
      <c r="G1971" s="153" t="s">
        <v>2671</v>
      </c>
      <c r="H1971" s="153" t="s">
        <v>558</v>
      </c>
      <c r="I1971" s="153">
        <v>2</v>
      </c>
      <c r="J1971" s="154">
        <v>45792</v>
      </c>
      <c r="K1971" s="153" t="s">
        <v>91</v>
      </c>
      <c r="L1971" s="153"/>
      <c r="M1971" s="153" t="s">
        <v>796</v>
      </c>
      <c r="N1971" s="153" t="s">
        <v>49</v>
      </c>
      <c r="O1971" s="153" t="s">
        <v>797</v>
      </c>
      <c r="P1971" s="153" t="s">
        <v>3112</v>
      </c>
      <c r="Q1971" s="153"/>
      <c r="R1971" s="153" t="s">
        <v>50</v>
      </c>
      <c r="S1971" s="153" t="s">
        <v>1760</v>
      </c>
      <c r="T1971" s="153" t="s">
        <v>4021</v>
      </c>
      <c r="U1971" s="145"/>
      <c r="V1971" s="145"/>
      <c r="W1971" s="145"/>
      <c r="X1971" s="97" t="str">
        <f t="shared" si="330"/>
        <v>2024-023 - Tarrant Riverside Bridge Rehab</v>
      </c>
      <c r="Y1971" s="97" t="str">
        <f>IFERROR(VLOOKUP($D1971,PM!$A:$H,2,FALSE),"")</f>
        <v>Bikhyat Adhikari</v>
      </c>
      <c r="Z1971" s="98">
        <f t="shared" si="331"/>
        <v>45792</v>
      </c>
      <c r="AA1971" s="98" t="str">
        <f t="shared" si="332"/>
        <v>Thursday</v>
      </c>
      <c r="AB1971" s="99" t="str">
        <f t="shared" si="333"/>
        <v>05/15/2025 6:28 PM</v>
      </c>
      <c r="AC1971" s="100">
        <f t="shared" si="334"/>
        <v>45796.4375</v>
      </c>
      <c r="AD1971" s="100" t="str">
        <f t="shared" si="335"/>
        <v>Approved On Time</v>
      </c>
      <c r="AE1971" s="101">
        <f t="shared" si="336"/>
        <v>2</v>
      </c>
      <c r="AF1971" s="124" t="str">
        <f t="shared" si="337"/>
        <v/>
      </c>
      <c r="AG1971" s="101" t="str">
        <f t="shared" si="338"/>
        <v>422 6002G - DECK F S End Dam</v>
      </c>
      <c r="AH1971" s="101" t="str">
        <f t="shared" si="339"/>
        <v>240083 - Hector Sanchez</v>
      </c>
      <c r="AI1971" s="102" t="str">
        <f t="shared" si="340"/>
        <v>Hector Sanchez's Crew</v>
      </c>
    </row>
    <row r="1972" spans="1:35" ht="15.75" x14ac:dyDescent="0.25">
      <c r="A1972" s="153">
        <v>604138</v>
      </c>
      <c r="B1972" s="153" t="s">
        <v>804</v>
      </c>
      <c r="C1972" s="153" t="s">
        <v>797</v>
      </c>
      <c r="D1972" s="153" t="s">
        <v>122</v>
      </c>
      <c r="E1972" s="153" t="s">
        <v>123</v>
      </c>
      <c r="F1972" s="153" t="s">
        <v>4002</v>
      </c>
      <c r="G1972" s="153" t="s">
        <v>4003</v>
      </c>
      <c r="H1972" s="153" t="s">
        <v>558</v>
      </c>
      <c r="I1972" s="153">
        <v>4</v>
      </c>
      <c r="J1972" s="154">
        <v>45791</v>
      </c>
      <c r="K1972" s="153" t="s">
        <v>91</v>
      </c>
      <c r="L1972" s="153"/>
      <c r="M1972" s="153" t="s">
        <v>796</v>
      </c>
      <c r="N1972" s="153" t="s">
        <v>49</v>
      </c>
      <c r="O1972" s="153" t="s">
        <v>797</v>
      </c>
      <c r="P1972" s="153" t="s">
        <v>2669</v>
      </c>
      <c r="Q1972" s="153"/>
      <c r="R1972" s="153" t="s">
        <v>50</v>
      </c>
      <c r="S1972" s="153" t="s">
        <v>1760</v>
      </c>
      <c r="T1972" s="153" t="s">
        <v>4022</v>
      </c>
      <c r="U1972" s="145"/>
      <c r="V1972" s="145"/>
      <c r="W1972" s="145"/>
      <c r="X1972" s="97" t="str">
        <f t="shared" si="330"/>
        <v>2024-023 - Tarrant Riverside Bridge Rehab</v>
      </c>
      <c r="Y1972" s="97" t="str">
        <f>IFERROR(VLOOKUP($D1972,PM!$A:$H,2,FALSE),"")</f>
        <v>Bikhyat Adhikari</v>
      </c>
      <c r="Z1972" s="98">
        <f t="shared" si="331"/>
        <v>45791</v>
      </c>
      <c r="AA1972" s="98" t="str">
        <f t="shared" si="332"/>
        <v>Wednesday</v>
      </c>
      <c r="AB1972" s="99" t="str">
        <f t="shared" si="333"/>
        <v>05/15/2025 5:17 AM</v>
      </c>
      <c r="AC1972" s="100">
        <f t="shared" si="334"/>
        <v>45796.4375</v>
      </c>
      <c r="AD1972" s="100" t="str">
        <f t="shared" si="335"/>
        <v>Approved On Time</v>
      </c>
      <c r="AE1972" s="101">
        <f t="shared" si="336"/>
        <v>4</v>
      </c>
      <c r="AF1972" s="124" t="str">
        <f t="shared" si="337"/>
        <v/>
      </c>
      <c r="AG1972" s="101" t="str">
        <f t="shared" si="338"/>
        <v>481 6016A - PIPE 12 Rem Replace Pipe Syste</v>
      </c>
      <c r="AH1972" s="101" t="str">
        <f t="shared" si="339"/>
        <v>240083 - Hector Sanchez</v>
      </c>
      <c r="AI1972" s="102" t="str">
        <f t="shared" si="340"/>
        <v>Hector Sanchez's Crew</v>
      </c>
    </row>
    <row r="1973" spans="1:35" ht="15.75" x14ac:dyDescent="0.25">
      <c r="A1973" s="153">
        <v>603719</v>
      </c>
      <c r="B1973" s="153" t="s">
        <v>804</v>
      </c>
      <c r="C1973" s="153" t="s">
        <v>797</v>
      </c>
      <c r="D1973" s="153" t="s">
        <v>122</v>
      </c>
      <c r="E1973" s="153" t="s">
        <v>123</v>
      </c>
      <c r="F1973" s="153" t="s">
        <v>1764</v>
      </c>
      <c r="G1973" s="153" t="s">
        <v>1765</v>
      </c>
      <c r="H1973" s="153" t="s">
        <v>558</v>
      </c>
      <c r="I1973" s="153">
        <v>6</v>
      </c>
      <c r="J1973" s="154">
        <v>45790</v>
      </c>
      <c r="K1973" s="153" t="s">
        <v>91</v>
      </c>
      <c r="L1973" s="153"/>
      <c r="M1973" s="153" t="s">
        <v>796</v>
      </c>
      <c r="N1973" s="153" t="s">
        <v>49</v>
      </c>
      <c r="O1973" s="153" t="s">
        <v>797</v>
      </c>
      <c r="P1973" s="153" t="s">
        <v>2062</v>
      </c>
      <c r="Q1973" s="153"/>
      <c r="R1973" s="153" t="s">
        <v>50</v>
      </c>
      <c r="S1973" s="153" t="s">
        <v>1760</v>
      </c>
      <c r="T1973" s="153" t="s">
        <v>4023</v>
      </c>
      <c r="U1973" s="145"/>
      <c r="V1973" s="145"/>
      <c r="W1973" s="145"/>
      <c r="X1973" s="97" t="str">
        <f t="shared" si="330"/>
        <v>2024-023 - Tarrant Riverside Bridge Rehab</v>
      </c>
      <c r="Y1973" s="97" t="str">
        <f>IFERROR(VLOOKUP($D1973,PM!$A:$H,2,FALSE),"")</f>
        <v>Bikhyat Adhikari</v>
      </c>
      <c r="Z1973" s="98">
        <f t="shared" si="331"/>
        <v>45790</v>
      </c>
      <c r="AA1973" s="98" t="str">
        <f t="shared" si="332"/>
        <v>Tuesday</v>
      </c>
      <c r="AB1973" s="99" t="str">
        <f t="shared" si="333"/>
        <v>05/14/2025 6:37 AM</v>
      </c>
      <c r="AC1973" s="100">
        <f t="shared" si="334"/>
        <v>45796.4375</v>
      </c>
      <c r="AD1973" s="100" t="str">
        <f t="shared" si="335"/>
        <v>Approved On Time</v>
      </c>
      <c r="AE1973" s="101">
        <f t="shared" si="336"/>
        <v>6</v>
      </c>
      <c r="AF1973" s="124" t="str">
        <f t="shared" si="337"/>
        <v/>
      </c>
      <c r="AG1973" s="101" t="str">
        <f t="shared" si="338"/>
        <v>529 6036B - CONC CURB TY II F P S</v>
      </c>
      <c r="AH1973" s="101" t="str">
        <f t="shared" si="339"/>
        <v>240083 - Hector Sanchez</v>
      </c>
      <c r="AI1973" s="102" t="str">
        <f t="shared" si="340"/>
        <v>Hector Sanchez's Crew</v>
      </c>
    </row>
    <row r="1974" spans="1:35" ht="15.75" x14ac:dyDescent="0.25">
      <c r="A1974" s="153">
        <v>603720</v>
      </c>
      <c r="B1974" s="153" t="s">
        <v>804</v>
      </c>
      <c r="C1974" s="153" t="s">
        <v>797</v>
      </c>
      <c r="D1974" s="153" t="s">
        <v>122</v>
      </c>
      <c r="E1974" s="153" t="s">
        <v>123</v>
      </c>
      <c r="F1974" s="153" t="s">
        <v>1771</v>
      </c>
      <c r="G1974" s="153" t="s">
        <v>1772</v>
      </c>
      <c r="H1974" s="153" t="s">
        <v>558</v>
      </c>
      <c r="I1974" s="153">
        <v>2</v>
      </c>
      <c r="J1974" s="154">
        <v>45790</v>
      </c>
      <c r="K1974" s="153" t="s">
        <v>91</v>
      </c>
      <c r="L1974" s="153"/>
      <c r="M1974" s="153" t="s">
        <v>796</v>
      </c>
      <c r="N1974" s="153" t="s">
        <v>49</v>
      </c>
      <c r="O1974" s="153" t="s">
        <v>797</v>
      </c>
      <c r="P1974" s="153" t="s">
        <v>2062</v>
      </c>
      <c r="Q1974" s="153"/>
      <c r="R1974" s="153" t="s">
        <v>50</v>
      </c>
      <c r="S1974" s="153" t="s">
        <v>1760</v>
      </c>
      <c r="T1974" s="153" t="s">
        <v>4024</v>
      </c>
      <c r="U1974" s="145"/>
      <c r="V1974" s="145"/>
      <c r="W1974" s="145"/>
      <c r="X1974" s="97" t="str">
        <f t="shared" si="330"/>
        <v>2024-023 - Tarrant Riverside Bridge Rehab</v>
      </c>
      <c r="Y1974" s="97" t="str">
        <f>IFERROR(VLOOKUP($D1974,PM!$A:$H,2,FALSE),"")</f>
        <v>Bikhyat Adhikari</v>
      </c>
      <c r="Z1974" s="98">
        <f t="shared" si="331"/>
        <v>45790</v>
      </c>
      <c r="AA1974" s="98" t="str">
        <f t="shared" si="332"/>
        <v>Tuesday</v>
      </c>
      <c r="AB1974" s="99" t="str">
        <f t="shared" si="333"/>
        <v>05/14/2025 6:37 AM</v>
      </c>
      <c r="AC1974" s="100">
        <f t="shared" si="334"/>
        <v>45796.4375</v>
      </c>
      <c r="AD1974" s="100" t="str">
        <f t="shared" si="335"/>
        <v>Approved On Time</v>
      </c>
      <c r="AE1974" s="101">
        <f t="shared" si="336"/>
        <v>2</v>
      </c>
      <c r="AF1974" s="124" t="str">
        <f t="shared" si="337"/>
        <v/>
      </c>
      <c r="AG1974" s="101" t="str">
        <f t="shared" si="338"/>
        <v>110 6003J - EXC Cut Waste Dirt</v>
      </c>
      <c r="AH1974" s="101" t="str">
        <f t="shared" si="339"/>
        <v>240083 - Hector Sanchez</v>
      </c>
      <c r="AI1974" s="102" t="str">
        <f t="shared" si="340"/>
        <v>Hector Sanchez's Crew</v>
      </c>
    </row>
    <row r="1975" spans="1:35" ht="15.75" x14ac:dyDescent="0.25">
      <c r="A1975" s="153">
        <v>605119</v>
      </c>
      <c r="B1975" s="153" t="s">
        <v>804</v>
      </c>
      <c r="C1975" s="153" t="s">
        <v>797</v>
      </c>
      <c r="D1975" s="153" t="s">
        <v>122</v>
      </c>
      <c r="E1975" s="153" t="s">
        <v>123</v>
      </c>
      <c r="F1975" s="153" t="s">
        <v>4002</v>
      </c>
      <c r="G1975" s="153" t="s">
        <v>4003</v>
      </c>
      <c r="H1975" s="153" t="s">
        <v>558</v>
      </c>
      <c r="I1975" s="153">
        <v>4</v>
      </c>
      <c r="J1975" s="154">
        <v>45793</v>
      </c>
      <c r="K1975" s="153" t="s">
        <v>91</v>
      </c>
      <c r="L1975" s="153"/>
      <c r="M1975" s="153" t="s">
        <v>796</v>
      </c>
      <c r="N1975" s="153" t="s">
        <v>49</v>
      </c>
      <c r="O1975" s="153" t="s">
        <v>797</v>
      </c>
      <c r="P1975" s="153" t="s">
        <v>4012</v>
      </c>
      <c r="Q1975" s="153"/>
      <c r="R1975" s="153" t="s">
        <v>50</v>
      </c>
      <c r="S1975" s="153" t="s">
        <v>1760</v>
      </c>
      <c r="T1975" s="153" t="s">
        <v>4025</v>
      </c>
      <c r="U1975" s="145"/>
      <c r="V1975" s="145"/>
      <c r="W1975" s="145"/>
      <c r="X1975" s="97" t="str">
        <f t="shared" si="330"/>
        <v>2024-023 - Tarrant Riverside Bridge Rehab</v>
      </c>
      <c r="Y1975" s="97" t="str">
        <f>IFERROR(VLOOKUP($D1975,PM!$A:$H,2,FALSE),"")</f>
        <v>Bikhyat Adhikari</v>
      </c>
      <c r="Z1975" s="98">
        <f t="shared" si="331"/>
        <v>45793</v>
      </c>
      <c r="AA1975" s="98" t="str">
        <f t="shared" si="332"/>
        <v>Friday</v>
      </c>
      <c r="AB1975" s="99" t="str">
        <f t="shared" si="333"/>
        <v>05/17/2025 10:19 AM</v>
      </c>
      <c r="AC1975" s="100">
        <f t="shared" si="334"/>
        <v>45796.4375</v>
      </c>
      <c r="AD1975" s="100" t="str">
        <f t="shared" si="335"/>
        <v>Approved On Time</v>
      </c>
      <c r="AE1975" s="101">
        <f t="shared" si="336"/>
        <v>4</v>
      </c>
      <c r="AF1975" s="124" t="str">
        <f t="shared" si="337"/>
        <v/>
      </c>
      <c r="AG1975" s="101" t="str">
        <f t="shared" si="338"/>
        <v>481 6016A - PIPE 12 Rem Replace Pipe Syste</v>
      </c>
      <c r="AH1975" s="101" t="str">
        <f t="shared" si="339"/>
        <v>240083 - Hector Sanchez</v>
      </c>
      <c r="AI1975" s="102" t="str">
        <f t="shared" si="340"/>
        <v>Hector Sanchez's Crew</v>
      </c>
    </row>
    <row r="1976" spans="1:35" ht="15.75" x14ac:dyDescent="0.25">
      <c r="A1976" s="153">
        <v>605131</v>
      </c>
      <c r="B1976" s="153" t="s">
        <v>804</v>
      </c>
      <c r="C1976" s="153" t="s">
        <v>797</v>
      </c>
      <c r="D1976" s="153" t="s">
        <v>122</v>
      </c>
      <c r="E1976" s="153" t="s">
        <v>123</v>
      </c>
      <c r="F1976" s="153" t="s">
        <v>1463</v>
      </c>
      <c r="G1976" s="153" t="s">
        <v>1464</v>
      </c>
      <c r="H1976" s="153" t="s">
        <v>558</v>
      </c>
      <c r="I1976" s="153">
        <v>1</v>
      </c>
      <c r="J1976" s="154">
        <v>45793</v>
      </c>
      <c r="K1976" s="153" t="s">
        <v>91</v>
      </c>
      <c r="L1976" s="153"/>
      <c r="M1976" s="153" t="s">
        <v>796</v>
      </c>
      <c r="N1976" s="153" t="s">
        <v>49</v>
      </c>
      <c r="O1976" s="153" t="s">
        <v>797</v>
      </c>
      <c r="P1976" s="153" t="s">
        <v>4026</v>
      </c>
      <c r="Q1976" s="153"/>
      <c r="R1976" s="153" t="s">
        <v>50</v>
      </c>
      <c r="S1976" s="153" t="s">
        <v>1760</v>
      </c>
      <c r="T1976" s="153" t="s">
        <v>4027</v>
      </c>
      <c r="U1976" s="145"/>
      <c r="V1976" s="145"/>
      <c r="W1976" s="145"/>
      <c r="X1976" s="97" t="str">
        <f t="shared" si="330"/>
        <v>2024-023 - Tarrant Riverside Bridge Rehab</v>
      </c>
      <c r="Y1976" s="97" t="str">
        <f>IFERROR(VLOOKUP($D1976,PM!$A:$H,2,FALSE),"")</f>
        <v>Bikhyat Adhikari</v>
      </c>
      <c r="Z1976" s="98">
        <f t="shared" si="331"/>
        <v>45793</v>
      </c>
      <c r="AA1976" s="98" t="str">
        <f t="shared" si="332"/>
        <v>Friday</v>
      </c>
      <c r="AB1976" s="99" t="str">
        <f t="shared" si="333"/>
        <v>05/17/2025 10:25 AM</v>
      </c>
      <c r="AC1976" s="100">
        <f t="shared" si="334"/>
        <v>45796.4375</v>
      </c>
      <c r="AD1976" s="100" t="str">
        <f t="shared" si="335"/>
        <v>Approved On Time</v>
      </c>
      <c r="AE1976" s="101">
        <f t="shared" si="336"/>
        <v>1</v>
      </c>
      <c r="AF1976" s="124" t="str">
        <f t="shared" si="337"/>
        <v/>
      </c>
      <c r="AG1976" s="101" t="str">
        <f t="shared" si="338"/>
        <v>420 6066A - CLC CONC (RAIL FOUNDATION)</v>
      </c>
      <c r="AH1976" s="101" t="str">
        <f t="shared" si="339"/>
        <v>240083 - Hector Sanchez</v>
      </c>
      <c r="AI1976" s="102" t="str">
        <f t="shared" si="340"/>
        <v>Hector Sanchez's Crew</v>
      </c>
    </row>
    <row r="1977" spans="1:35" ht="15.75" x14ac:dyDescent="0.25">
      <c r="A1977" s="153">
        <v>604450</v>
      </c>
      <c r="B1977" s="153" t="s">
        <v>794</v>
      </c>
      <c r="C1977" s="153" t="s">
        <v>795</v>
      </c>
      <c r="D1977" s="153" t="s">
        <v>122</v>
      </c>
      <c r="E1977" s="153" t="s">
        <v>123</v>
      </c>
      <c r="F1977" s="153" t="s">
        <v>2670</v>
      </c>
      <c r="G1977" s="153" t="s">
        <v>2671</v>
      </c>
      <c r="H1977" s="153" t="s">
        <v>558</v>
      </c>
      <c r="I1977" s="153">
        <v>2</v>
      </c>
      <c r="J1977" s="154">
        <v>45792</v>
      </c>
      <c r="K1977" s="153" t="s">
        <v>91</v>
      </c>
      <c r="L1977" s="153"/>
      <c r="M1977" s="153" t="s">
        <v>796</v>
      </c>
      <c r="N1977" s="153" t="s">
        <v>49</v>
      </c>
      <c r="O1977" s="153" t="s">
        <v>797</v>
      </c>
      <c r="P1977" s="153" t="s">
        <v>3114</v>
      </c>
      <c r="Q1977" s="153"/>
      <c r="R1977" s="153" t="s">
        <v>50</v>
      </c>
      <c r="S1977" s="153" t="s">
        <v>1760</v>
      </c>
      <c r="T1977" s="153" t="s">
        <v>4028</v>
      </c>
      <c r="U1977" s="145"/>
      <c r="V1977" s="145"/>
      <c r="W1977" s="145"/>
      <c r="X1977" s="97" t="str">
        <f t="shared" si="330"/>
        <v>2024-023 - Tarrant Riverside Bridge Rehab</v>
      </c>
      <c r="Y1977" s="97" t="str">
        <f>IFERROR(VLOOKUP($D1977,PM!$A:$H,2,FALSE),"")</f>
        <v>Bikhyat Adhikari</v>
      </c>
      <c r="Z1977" s="98">
        <f t="shared" si="331"/>
        <v>45792</v>
      </c>
      <c r="AA1977" s="98" t="str">
        <f t="shared" si="332"/>
        <v>Thursday</v>
      </c>
      <c r="AB1977" s="99" t="str">
        <f t="shared" si="333"/>
        <v>05/15/2025 6:29 PM</v>
      </c>
      <c r="AC1977" s="100">
        <f t="shared" si="334"/>
        <v>45796.437442129631</v>
      </c>
      <c r="AD1977" s="100" t="str">
        <f t="shared" si="335"/>
        <v>Approved On Time</v>
      </c>
      <c r="AE1977" s="101">
        <f t="shared" si="336"/>
        <v>2</v>
      </c>
      <c r="AF1977" s="124" t="str">
        <f t="shared" si="337"/>
        <v/>
      </c>
      <c r="AG1977" s="101" t="str">
        <f t="shared" si="338"/>
        <v>422 6002G - DECK F S End Dam</v>
      </c>
      <c r="AH1977" s="101" t="str">
        <f t="shared" si="339"/>
        <v>240333 - David A. Chavez</v>
      </c>
      <c r="AI1977" s="102" t="str">
        <f t="shared" si="340"/>
        <v>Hector Sanchez's Crew</v>
      </c>
    </row>
    <row r="1978" spans="1:35" ht="15.75" x14ac:dyDescent="0.25">
      <c r="A1978" s="153">
        <v>605118</v>
      </c>
      <c r="B1978" s="153" t="s">
        <v>794</v>
      </c>
      <c r="C1978" s="153" t="s">
        <v>795</v>
      </c>
      <c r="D1978" s="153" t="s">
        <v>122</v>
      </c>
      <c r="E1978" s="153" t="s">
        <v>123</v>
      </c>
      <c r="F1978" s="153" t="s">
        <v>4002</v>
      </c>
      <c r="G1978" s="153" t="s">
        <v>4003</v>
      </c>
      <c r="H1978" s="153" t="s">
        <v>558</v>
      </c>
      <c r="I1978" s="153">
        <v>5</v>
      </c>
      <c r="J1978" s="154">
        <v>45793</v>
      </c>
      <c r="K1978" s="153" t="s">
        <v>91</v>
      </c>
      <c r="L1978" s="153"/>
      <c r="M1978" s="153" t="s">
        <v>796</v>
      </c>
      <c r="N1978" s="153" t="s">
        <v>49</v>
      </c>
      <c r="O1978" s="153" t="s">
        <v>797</v>
      </c>
      <c r="P1978" s="153" t="s">
        <v>4012</v>
      </c>
      <c r="Q1978" s="153"/>
      <c r="R1978" s="153" t="s">
        <v>50</v>
      </c>
      <c r="S1978" s="153" t="s">
        <v>1760</v>
      </c>
      <c r="T1978" s="153" t="s">
        <v>4029</v>
      </c>
      <c r="U1978" s="145"/>
      <c r="V1978" s="145"/>
      <c r="W1978" s="145"/>
      <c r="X1978" s="97" t="str">
        <f t="shared" si="330"/>
        <v>2024-023 - Tarrant Riverside Bridge Rehab</v>
      </c>
      <c r="Y1978" s="97" t="str">
        <f>IFERROR(VLOOKUP($D1978,PM!$A:$H,2,FALSE),"")</f>
        <v>Bikhyat Adhikari</v>
      </c>
      <c r="Z1978" s="98">
        <f t="shared" si="331"/>
        <v>45793</v>
      </c>
      <c r="AA1978" s="98" t="str">
        <f t="shared" si="332"/>
        <v>Friday</v>
      </c>
      <c r="AB1978" s="99" t="str">
        <f t="shared" si="333"/>
        <v>05/17/2025 10:19 AM</v>
      </c>
      <c r="AC1978" s="100">
        <f t="shared" si="334"/>
        <v>45796.437442129631</v>
      </c>
      <c r="AD1978" s="100" t="str">
        <f t="shared" si="335"/>
        <v>Approved On Time</v>
      </c>
      <c r="AE1978" s="101">
        <f t="shared" si="336"/>
        <v>5</v>
      </c>
      <c r="AF1978" s="124" t="str">
        <f t="shared" si="337"/>
        <v/>
      </c>
      <c r="AG1978" s="101" t="str">
        <f t="shared" si="338"/>
        <v>481 6016A - PIPE 12 Rem Replace Pipe Syste</v>
      </c>
      <c r="AH1978" s="101" t="str">
        <f t="shared" si="339"/>
        <v>240333 - David A. Chavez</v>
      </c>
      <c r="AI1978" s="102" t="str">
        <f t="shared" si="340"/>
        <v>Hector Sanchez's Crew</v>
      </c>
    </row>
    <row r="1979" spans="1:35" ht="15.75" x14ac:dyDescent="0.25">
      <c r="A1979" s="153">
        <v>605124</v>
      </c>
      <c r="B1979" s="153" t="s">
        <v>794</v>
      </c>
      <c r="C1979" s="153" t="s">
        <v>795</v>
      </c>
      <c r="D1979" s="153" t="s">
        <v>122</v>
      </c>
      <c r="E1979" s="153" t="s">
        <v>123</v>
      </c>
      <c r="F1979" s="153" t="s">
        <v>1764</v>
      </c>
      <c r="G1979" s="153" t="s">
        <v>1765</v>
      </c>
      <c r="H1979" s="153" t="s">
        <v>558</v>
      </c>
      <c r="I1979" s="153">
        <v>3.5</v>
      </c>
      <c r="J1979" s="154">
        <v>45793</v>
      </c>
      <c r="K1979" s="153" t="s">
        <v>91</v>
      </c>
      <c r="L1979" s="153"/>
      <c r="M1979" s="153" t="s">
        <v>796</v>
      </c>
      <c r="N1979" s="153" t="s">
        <v>49</v>
      </c>
      <c r="O1979" s="153" t="s">
        <v>797</v>
      </c>
      <c r="P1979" s="153" t="s">
        <v>4008</v>
      </c>
      <c r="Q1979" s="153"/>
      <c r="R1979" s="153" t="s">
        <v>50</v>
      </c>
      <c r="S1979" s="153" t="s">
        <v>1760</v>
      </c>
      <c r="T1979" s="153" t="s">
        <v>4030</v>
      </c>
      <c r="U1979" s="145"/>
      <c r="V1979" s="145"/>
      <c r="W1979" s="145"/>
      <c r="X1979" s="97" t="str">
        <f t="shared" si="330"/>
        <v>2024-023 - Tarrant Riverside Bridge Rehab</v>
      </c>
      <c r="Y1979" s="97" t="str">
        <f>IFERROR(VLOOKUP($D1979,PM!$A:$H,2,FALSE),"")</f>
        <v>Bikhyat Adhikari</v>
      </c>
      <c r="Z1979" s="98">
        <f t="shared" si="331"/>
        <v>45793</v>
      </c>
      <c r="AA1979" s="98" t="str">
        <f t="shared" si="332"/>
        <v>Friday</v>
      </c>
      <c r="AB1979" s="99" t="str">
        <f t="shared" si="333"/>
        <v>05/17/2025 10:22 AM</v>
      </c>
      <c r="AC1979" s="100">
        <f t="shared" si="334"/>
        <v>45796.437442129631</v>
      </c>
      <c r="AD1979" s="100" t="str">
        <f t="shared" si="335"/>
        <v>Approved On Time</v>
      </c>
      <c r="AE1979" s="101">
        <f t="shared" si="336"/>
        <v>3.5</v>
      </c>
      <c r="AF1979" s="124" t="str">
        <f t="shared" si="337"/>
        <v/>
      </c>
      <c r="AG1979" s="101" t="str">
        <f t="shared" si="338"/>
        <v>529 6036B - CONC CURB TY II F P S</v>
      </c>
      <c r="AH1979" s="101" t="str">
        <f t="shared" si="339"/>
        <v>240333 - David A. Chavez</v>
      </c>
      <c r="AI1979" s="102" t="str">
        <f t="shared" si="340"/>
        <v>Hector Sanchez's Crew</v>
      </c>
    </row>
    <row r="1980" spans="1:35" ht="15.75" x14ac:dyDescent="0.25">
      <c r="A1980" s="153">
        <v>605128</v>
      </c>
      <c r="B1980" s="153" t="s">
        <v>794</v>
      </c>
      <c r="C1980" s="153" t="s">
        <v>795</v>
      </c>
      <c r="D1980" s="153" t="s">
        <v>122</v>
      </c>
      <c r="E1980" s="153" t="s">
        <v>123</v>
      </c>
      <c r="F1980" s="153" t="s">
        <v>1463</v>
      </c>
      <c r="G1980" s="153" t="s">
        <v>1464</v>
      </c>
      <c r="H1980" s="153" t="s">
        <v>558</v>
      </c>
      <c r="I1980" s="153">
        <v>1.5</v>
      </c>
      <c r="J1980" s="154">
        <v>45793</v>
      </c>
      <c r="K1980" s="153" t="s">
        <v>91</v>
      </c>
      <c r="L1980" s="153"/>
      <c r="M1980" s="153" t="s">
        <v>796</v>
      </c>
      <c r="N1980" s="153" t="s">
        <v>49</v>
      </c>
      <c r="O1980" s="153" t="s">
        <v>797</v>
      </c>
      <c r="P1980" s="153" t="s">
        <v>4031</v>
      </c>
      <c r="Q1980" s="153"/>
      <c r="R1980" s="153" t="s">
        <v>50</v>
      </c>
      <c r="S1980" s="153" t="s">
        <v>1760</v>
      </c>
      <c r="T1980" s="153" t="s">
        <v>4032</v>
      </c>
      <c r="U1980" s="145"/>
      <c r="V1980" s="145"/>
      <c r="W1980" s="145"/>
      <c r="X1980" s="97" t="str">
        <f t="shared" si="330"/>
        <v>2024-023 - Tarrant Riverside Bridge Rehab</v>
      </c>
      <c r="Y1980" s="97" t="str">
        <f>IFERROR(VLOOKUP($D1980,PM!$A:$H,2,FALSE),"")</f>
        <v>Bikhyat Adhikari</v>
      </c>
      <c r="Z1980" s="98">
        <f t="shared" si="331"/>
        <v>45793</v>
      </c>
      <c r="AA1980" s="98" t="str">
        <f t="shared" si="332"/>
        <v>Friday</v>
      </c>
      <c r="AB1980" s="99" t="str">
        <f t="shared" si="333"/>
        <v>05/17/2025 10:24 AM</v>
      </c>
      <c r="AC1980" s="100">
        <f t="shared" si="334"/>
        <v>45796.437442129631</v>
      </c>
      <c r="AD1980" s="100" t="str">
        <f t="shared" si="335"/>
        <v>Approved On Time</v>
      </c>
      <c r="AE1980" s="101">
        <f t="shared" si="336"/>
        <v>1.5</v>
      </c>
      <c r="AF1980" s="124" t="str">
        <f t="shared" si="337"/>
        <v/>
      </c>
      <c r="AG1980" s="101" t="str">
        <f t="shared" si="338"/>
        <v>420 6066A - CLC CONC (RAIL FOUNDATION)</v>
      </c>
      <c r="AH1980" s="101" t="str">
        <f t="shared" si="339"/>
        <v>240333 - David A. Chavez</v>
      </c>
      <c r="AI1980" s="102" t="str">
        <f t="shared" si="340"/>
        <v>Hector Sanchez's Crew</v>
      </c>
    </row>
    <row r="1981" spans="1:35" ht="15.75" x14ac:dyDescent="0.25">
      <c r="A1981" s="153">
        <v>604141</v>
      </c>
      <c r="B1981" s="153" t="s">
        <v>794</v>
      </c>
      <c r="C1981" s="153" t="s">
        <v>795</v>
      </c>
      <c r="D1981" s="153" t="s">
        <v>122</v>
      </c>
      <c r="E1981" s="153" t="s">
        <v>123</v>
      </c>
      <c r="F1981" s="153" t="s">
        <v>2670</v>
      </c>
      <c r="G1981" s="153" t="s">
        <v>2671</v>
      </c>
      <c r="H1981" s="153" t="s">
        <v>558</v>
      </c>
      <c r="I1981" s="153">
        <v>3</v>
      </c>
      <c r="J1981" s="154">
        <v>45791</v>
      </c>
      <c r="K1981" s="153" t="s">
        <v>91</v>
      </c>
      <c r="L1981" s="153"/>
      <c r="M1981" s="153" t="s">
        <v>796</v>
      </c>
      <c r="N1981" s="153" t="s">
        <v>49</v>
      </c>
      <c r="O1981" s="153" t="s">
        <v>797</v>
      </c>
      <c r="P1981" s="153" t="s">
        <v>2674</v>
      </c>
      <c r="Q1981" s="153"/>
      <c r="R1981" s="153" t="s">
        <v>50</v>
      </c>
      <c r="S1981" s="153" t="s">
        <v>1760</v>
      </c>
      <c r="T1981" s="153" t="s">
        <v>4033</v>
      </c>
      <c r="U1981" s="145"/>
      <c r="V1981" s="145"/>
      <c r="W1981" s="145"/>
      <c r="X1981" s="97" t="str">
        <f t="shared" si="330"/>
        <v>2024-023 - Tarrant Riverside Bridge Rehab</v>
      </c>
      <c r="Y1981" s="97" t="str">
        <f>IFERROR(VLOOKUP($D1981,PM!$A:$H,2,FALSE),"")</f>
        <v>Bikhyat Adhikari</v>
      </c>
      <c r="Z1981" s="98">
        <f t="shared" si="331"/>
        <v>45791</v>
      </c>
      <c r="AA1981" s="98" t="str">
        <f t="shared" si="332"/>
        <v>Wednesday</v>
      </c>
      <c r="AB1981" s="99" t="str">
        <f t="shared" si="333"/>
        <v>05/15/2025 5:21 AM</v>
      </c>
      <c r="AC1981" s="100">
        <f t="shared" si="334"/>
        <v>45796.437442129631</v>
      </c>
      <c r="AD1981" s="100" t="str">
        <f t="shared" si="335"/>
        <v>Approved On Time</v>
      </c>
      <c r="AE1981" s="101">
        <f t="shared" si="336"/>
        <v>3</v>
      </c>
      <c r="AF1981" s="124" t="str">
        <f t="shared" si="337"/>
        <v/>
      </c>
      <c r="AG1981" s="101" t="str">
        <f t="shared" si="338"/>
        <v>422 6002G - DECK F S End Dam</v>
      </c>
      <c r="AH1981" s="101" t="str">
        <f t="shared" si="339"/>
        <v>240333 - David A. Chavez</v>
      </c>
      <c r="AI1981" s="102" t="str">
        <f t="shared" si="340"/>
        <v>Hector Sanchez's Crew</v>
      </c>
    </row>
    <row r="1982" spans="1:35" ht="15.75" x14ac:dyDescent="0.25">
      <c r="A1982" s="153">
        <v>604436</v>
      </c>
      <c r="B1982" s="153" t="s">
        <v>794</v>
      </c>
      <c r="C1982" s="153" t="s">
        <v>795</v>
      </c>
      <c r="D1982" s="153" t="s">
        <v>122</v>
      </c>
      <c r="E1982" s="153" t="s">
        <v>123</v>
      </c>
      <c r="F1982" s="153" t="s">
        <v>2667</v>
      </c>
      <c r="G1982" s="153" t="s">
        <v>2668</v>
      </c>
      <c r="H1982" s="153" t="s">
        <v>558</v>
      </c>
      <c r="I1982" s="153">
        <v>8</v>
      </c>
      <c r="J1982" s="154">
        <v>45792</v>
      </c>
      <c r="K1982" s="153" t="s">
        <v>91</v>
      </c>
      <c r="L1982" s="153"/>
      <c r="M1982" s="153" t="s">
        <v>796</v>
      </c>
      <c r="N1982" s="153" t="s">
        <v>49</v>
      </c>
      <c r="O1982" s="153" t="s">
        <v>797</v>
      </c>
      <c r="P1982" s="153" t="s">
        <v>3113</v>
      </c>
      <c r="Q1982" s="153"/>
      <c r="R1982" s="153" t="s">
        <v>50</v>
      </c>
      <c r="S1982" s="153" t="s">
        <v>1760</v>
      </c>
      <c r="T1982" s="153" t="s">
        <v>4034</v>
      </c>
      <c r="U1982" s="145"/>
      <c r="V1982" s="145"/>
      <c r="W1982" s="145"/>
      <c r="X1982" s="97" t="str">
        <f t="shared" si="330"/>
        <v>2024-023 - Tarrant Riverside Bridge Rehab</v>
      </c>
      <c r="Y1982" s="97" t="str">
        <f>IFERROR(VLOOKUP($D1982,PM!$A:$H,2,FALSE),"")</f>
        <v>Bikhyat Adhikari</v>
      </c>
      <c r="Z1982" s="98">
        <f t="shared" si="331"/>
        <v>45792</v>
      </c>
      <c r="AA1982" s="98" t="str">
        <f t="shared" si="332"/>
        <v>Thursday</v>
      </c>
      <c r="AB1982" s="99" t="str">
        <f t="shared" si="333"/>
        <v>05/15/2025 6:21 PM</v>
      </c>
      <c r="AC1982" s="100">
        <f t="shared" si="334"/>
        <v>45796.437442129631</v>
      </c>
      <c r="AD1982" s="100" t="str">
        <f t="shared" si="335"/>
        <v>Approved On Time</v>
      </c>
      <c r="AE1982" s="101">
        <f t="shared" si="336"/>
        <v>8</v>
      </c>
      <c r="AF1982" s="124" t="str">
        <f t="shared" si="337"/>
        <v/>
      </c>
      <c r="AG1982" s="101" t="str">
        <f t="shared" si="338"/>
        <v>481 6014A - PIPE 8 Ins Pipe System</v>
      </c>
      <c r="AH1982" s="101" t="str">
        <f t="shared" si="339"/>
        <v>240333 - David A. Chavez</v>
      </c>
      <c r="AI1982" s="102" t="str">
        <f t="shared" si="340"/>
        <v>Hector Sanchez's Crew</v>
      </c>
    </row>
    <row r="1983" spans="1:35" ht="15.75" x14ac:dyDescent="0.25">
      <c r="A1983" s="153">
        <v>603715</v>
      </c>
      <c r="B1983" s="153" t="s">
        <v>794</v>
      </c>
      <c r="C1983" s="153" t="s">
        <v>795</v>
      </c>
      <c r="D1983" s="153" t="s">
        <v>122</v>
      </c>
      <c r="E1983" s="153" t="s">
        <v>123</v>
      </c>
      <c r="F1983" s="153" t="s">
        <v>1764</v>
      </c>
      <c r="G1983" s="153" t="s">
        <v>1765</v>
      </c>
      <c r="H1983" s="153" t="s">
        <v>558</v>
      </c>
      <c r="I1983" s="153">
        <v>10</v>
      </c>
      <c r="J1983" s="154">
        <v>45790</v>
      </c>
      <c r="K1983" s="153" t="s">
        <v>91</v>
      </c>
      <c r="L1983" s="153"/>
      <c r="M1983" s="153" t="s">
        <v>796</v>
      </c>
      <c r="N1983" s="153" t="s">
        <v>49</v>
      </c>
      <c r="O1983" s="153" t="s">
        <v>797</v>
      </c>
      <c r="P1983" s="153" t="s">
        <v>2062</v>
      </c>
      <c r="Q1983" s="153"/>
      <c r="R1983" s="153" t="s">
        <v>50</v>
      </c>
      <c r="S1983" s="153" t="s">
        <v>1760</v>
      </c>
      <c r="T1983" s="153" t="s">
        <v>4035</v>
      </c>
      <c r="U1983" s="145"/>
      <c r="V1983" s="145"/>
      <c r="W1983" s="145"/>
      <c r="X1983" s="97" t="str">
        <f t="shared" si="330"/>
        <v>2024-023 - Tarrant Riverside Bridge Rehab</v>
      </c>
      <c r="Y1983" s="97" t="str">
        <f>IFERROR(VLOOKUP($D1983,PM!$A:$H,2,FALSE),"")</f>
        <v>Bikhyat Adhikari</v>
      </c>
      <c r="Z1983" s="98">
        <f t="shared" si="331"/>
        <v>45790</v>
      </c>
      <c r="AA1983" s="98" t="str">
        <f t="shared" si="332"/>
        <v>Tuesday</v>
      </c>
      <c r="AB1983" s="99" t="str">
        <f t="shared" si="333"/>
        <v>05/14/2025 6:37 AM</v>
      </c>
      <c r="AC1983" s="100">
        <f t="shared" si="334"/>
        <v>45796.437442129631</v>
      </c>
      <c r="AD1983" s="100" t="str">
        <f t="shared" si="335"/>
        <v>Approved On Time</v>
      </c>
      <c r="AE1983" s="101">
        <f t="shared" si="336"/>
        <v>10</v>
      </c>
      <c r="AF1983" s="124" t="str">
        <f t="shared" si="337"/>
        <v/>
      </c>
      <c r="AG1983" s="101" t="str">
        <f t="shared" si="338"/>
        <v>529 6036B - CONC CURB TY II F P S</v>
      </c>
      <c r="AH1983" s="101" t="str">
        <f t="shared" si="339"/>
        <v>240333 - David A. Chavez</v>
      </c>
      <c r="AI1983" s="102" t="str">
        <f t="shared" si="340"/>
        <v>Hector Sanchez's Crew</v>
      </c>
    </row>
    <row r="1984" spans="1:35" ht="15.75" x14ac:dyDescent="0.25">
      <c r="A1984" s="153">
        <v>604134</v>
      </c>
      <c r="B1984" s="153" t="s">
        <v>794</v>
      </c>
      <c r="C1984" s="153" t="s">
        <v>795</v>
      </c>
      <c r="D1984" s="153" t="s">
        <v>122</v>
      </c>
      <c r="E1984" s="153" t="s">
        <v>123</v>
      </c>
      <c r="F1984" s="153" t="s">
        <v>4002</v>
      </c>
      <c r="G1984" s="153" t="s">
        <v>4003</v>
      </c>
      <c r="H1984" s="153" t="s">
        <v>558</v>
      </c>
      <c r="I1984" s="153">
        <v>7</v>
      </c>
      <c r="J1984" s="154">
        <v>45791</v>
      </c>
      <c r="K1984" s="153" t="s">
        <v>91</v>
      </c>
      <c r="L1984" s="153"/>
      <c r="M1984" s="153" t="s">
        <v>796</v>
      </c>
      <c r="N1984" s="153" t="s">
        <v>49</v>
      </c>
      <c r="O1984" s="153" t="s">
        <v>797</v>
      </c>
      <c r="P1984" s="153" t="s">
        <v>2673</v>
      </c>
      <c r="Q1984" s="153"/>
      <c r="R1984" s="153" t="s">
        <v>50</v>
      </c>
      <c r="S1984" s="153" t="s">
        <v>1760</v>
      </c>
      <c r="T1984" s="153" t="s">
        <v>4036</v>
      </c>
      <c r="U1984" s="145"/>
      <c r="V1984" s="145"/>
      <c r="W1984" s="145"/>
      <c r="X1984" s="97" t="str">
        <f t="shared" si="330"/>
        <v>2024-023 - Tarrant Riverside Bridge Rehab</v>
      </c>
      <c r="Y1984" s="97" t="str">
        <f>IFERROR(VLOOKUP($D1984,PM!$A:$H,2,FALSE),"")</f>
        <v>Bikhyat Adhikari</v>
      </c>
      <c r="Z1984" s="98">
        <f t="shared" si="331"/>
        <v>45791</v>
      </c>
      <c r="AA1984" s="98" t="str">
        <f t="shared" si="332"/>
        <v>Wednesday</v>
      </c>
      <c r="AB1984" s="99" t="str">
        <f t="shared" si="333"/>
        <v>05/15/2025 5:16 AM</v>
      </c>
      <c r="AC1984" s="100">
        <f t="shared" si="334"/>
        <v>45796.437442129631</v>
      </c>
      <c r="AD1984" s="100" t="str">
        <f t="shared" si="335"/>
        <v>Approved On Time</v>
      </c>
      <c r="AE1984" s="101">
        <f t="shared" si="336"/>
        <v>7</v>
      </c>
      <c r="AF1984" s="124" t="str">
        <f t="shared" si="337"/>
        <v/>
      </c>
      <c r="AG1984" s="101" t="str">
        <f t="shared" si="338"/>
        <v>481 6016A - PIPE 12 Rem Replace Pipe Syste</v>
      </c>
      <c r="AH1984" s="101" t="str">
        <f t="shared" si="339"/>
        <v>240333 - David A. Chavez</v>
      </c>
      <c r="AI1984" s="102" t="str">
        <f t="shared" si="340"/>
        <v>Hector Sanchez's Crew</v>
      </c>
    </row>
    <row r="1985" spans="1:35" ht="15.75" x14ac:dyDescent="0.25">
      <c r="A1985" s="153">
        <v>603132</v>
      </c>
      <c r="B1985" s="153" t="s">
        <v>794</v>
      </c>
      <c r="C1985" s="153" t="s">
        <v>795</v>
      </c>
      <c r="D1985" s="153" t="s">
        <v>122</v>
      </c>
      <c r="E1985" s="153" t="s">
        <v>123</v>
      </c>
      <c r="F1985" s="153" t="s">
        <v>1764</v>
      </c>
      <c r="G1985" s="153" t="s">
        <v>1765</v>
      </c>
      <c r="H1985" s="153" t="s">
        <v>558</v>
      </c>
      <c r="I1985" s="153">
        <v>8</v>
      </c>
      <c r="J1985" s="154">
        <v>45789</v>
      </c>
      <c r="K1985" s="153" t="s">
        <v>91</v>
      </c>
      <c r="L1985" s="153"/>
      <c r="M1985" s="153" t="s">
        <v>796</v>
      </c>
      <c r="N1985" s="153" t="s">
        <v>49</v>
      </c>
      <c r="O1985" s="153" t="s">
        <v>797</v>
      </c>
      <c r="P1985" s="153" t="s">
        <v>1302</v>
      </c>
      <c r="Q1985" s="153"/>
      <c r="R1985" s="153" t="s">
        <v>50</v>
      </c>
      <c r="S1985" s="153" t="s">
        <v>1760</v>
      </c>
      <c r="T1985" s="153" t="s">
        <v>1768</v>
      </c>
      <c r="U1985" s="145"/>
      <c r="V1985" s="145"/>
      <c r="W1985" s="145"/>
      <c r="X1985" s="97" t="str">
        <f t="shared" si="330"/>
        <v>2024-023 - Tarrant Riverside Bridge Rehab</v>
      </c>
      <c r="Y1985" s="97" t="str">
        <f>IFERROR(VLOOKUP($D1985,PM!$A:$H,2,FALSE),"")</f>
        <v>Bikhyat Adhikari</v>
      </c>
      <c r="Z1985" s="98">
        <f t="shared" si="331"/>
        <v>45789</v>
      </c>
      <c r="AA1985" s="98" t="str">
        <f t="shared" si="332"/>
        <v>Monday</v>
      </c>
      <c r="AB1985" s="99" t="str">
        <f t="shared" si="333"/>
        <v>05/12/2025 7:14 PM</v>
      </c>
      <c r="AC1985" s="100">
        <f t="shared" si="334"/>
        <v>45790.582592592589</v>
      </c>
      <c r="AD1985" s="100" t="str">
        <f t="shared" si="335"/>
        <v>Approved On Time</v>
      </c>
      <c r="AE1985" s="101">
        <f t="shared" si="336"/>
        <v>8</v>
      </c>
      <c r="AF1985" s="124" t="str">
        <f t="shared" si="337"/>
        <v/>
      </c>
      <c r="AG1985" s="101" t="str">
        <f t="shared" si="338"/>
        <v>529 6036B - CONC CURB TY II F P S</v>
      </c>
      <c r="AH1985" s="101" t="str">
        <f t="shared" si="339"/>
        <v>240333 - David A. Chavez</v>
      </c>
      <c r="AI1985" s="102" t="str">
        <f t="shared" si="340"/>
        <v>Hector Sanchez's Crew</v>
      </c>
    </row>
    <row r="1986" spans="1:35" ht="15.75" x14ac:dyDescent="0.25">
      <c r="A1986" s="153">
        <v>605127</v>
      </c>
      <c r="B1986" s="153" t="s">
        <v>802</v>
      </c>
      <c r="C1986" s="153" t="s">
        <v>803</v>
      </c>
      <c r="D1986" s="153" t="s">
        <v>122</v>
      </c>
      <c r="E1986" s="153" t="s">
        <v>123</v>
      </c>
      <c r="F1986" s="153" t="s">
        <v>1764</v>
      </c>
      <c r="G1986" s="153" t="s">
        <v>1765</v>
      </c>
      <c r="H1986" s="153" t="s">
        <v>558</v>
      </c>
      <c r="I1986" s="153">
        <v>4</v>
      </c>
      <c r="J1986" s="154">
        <v>45793</v>
      </c>
      <c r="K1986" s="153" t="s">
        <v>91</v>
      </c>
      <c r="L1986" s="153"/>
      <c r="M1986" s="153" t="s">
        <v>796</v>
      </c>
      <c r="N1986" s="153" t="s">
        <v>49</v>
      </c>
      <c r="O1986" s="153" t="s">
        <v>797</v>
      </c>
      <c r="P1986" s="153" t="s">
        <v>4008</v>
      </c>
      <c r="Q1986" s="153"/>
      <c r="R1986" s="153" t="s">
        <v>50</v>
      </c>
      <c r="S1986" s="153" t="s">
        <v>1760</v>
      </c>
      <c r="T1986" s="153" t="s">
        <v>4037</v>
      </c>
      <c r="U1986" s="145"/>
      <c r="V1986" s="145"/>
      <c r="W1986" s="145"/>
      <c r="X1986" s="97" t="str">
        <f t="shared" si="330"/>
        <v>2024-023 - Tarrant Riverside Bridge Rehab</v>
      </c>
      <c r="Y1986" s="97" t="str">
        <f>IFERROR(VLOOKUP($D1986,PM!$A:$H,2,FALSE),"")</f>
        <v>Bikhyat Adhikari</v>
      </c>
      <c r="Z1986" s="98">
        <f t="shared" si="331"/>
        <v>45793</v>
      </c>
      <c r="AA1986" s="98" t="str">
        <f t="shared" si="332"/>
        <v>Friday</v>
      </c>
      <c r="AB1986" s="99" t="str">
        <f t="shared" si="333"/>
        <v>05/17/2025 10:22 AM</v>
      </c>
      <c r="AC1986" s="100">
        <f t="shared" si="334"/>
        <v>45796.437534722223</v>
      </c>
      <c r="AD1986" s="100" t="str">
        <f t="shared" si="335"/>
        <v>Approved On Time</v>
      </c>
      <c r="AE1986" s="101">
        <f t="shared" si="336"/>
        <v>4</v>
      </c>
      <c r="AF1986" s="124" t="str">
        <f t="shared" si="337"/>
        <v/>
      </c>
      <c r="AG1986" s="101" t="str">
        <f t="shared" si="338"/>
        <v>529 6036B - CONC CURB TY II F P S</v>
      </c>
      <c r="AH1986" s="101" t="str">
        <f t="shared" si="339"/>
        <v>240619 - Hector Sanchez Jr</v>
      </c>
      <c r="AI1986" s="102" t="str">
        <f t="shared" si="340"/>
        <v>Hector Sanchez's Crew</v>
      </c>
    </row>
    <row r="1987" spans="1:35" ht="15.75" x14ac:dyDescent="0.25">
      <c r="A1987" s="153">
        <v>603133</v>
      </c>
      <c r="B1987" s="153" t="s">
        <v>883</v>
      </c>
      <c r="C1987" s="153" t="s">
        <v>884</v>
      </c>
      <c r="D1987" s="153" t="s">
        <v>122</v>
      </c>
      <c r="E1987" s="153" t="s">
        <v>123</v>
      </c>
      <c r="F1987" s="153" t="s">
        <v>1764</v>
      </c>
      <c r="G1987" s="153" t="s">
        <v>1765</v>
      </c>
      <c r="H1987" s="153" t="s">
        <v>558</v>
      </c>
      <c r="I1987" s="153">
        <v>5</v>
      </c>
      <c r="J1987" s="154">
        <v>45789</v>
      </c>
      <c r="K1987" s="153" t="s">
        <v>91</v>
      </c>
      <c r="L1987" s="153"/>
      <c r="M1987" s="153" t="s">
        <v>796</v>
      </c>
      <c r="N1987" s="153" t="s">
        <v>49</v>
      </c>
      <c r="O1987" s="153" t="s">
        <v>797</v>
      </c>
      <c r="P1987" s="153" t="s">
        <v>1302</v>
      </c>
      <c r="Q1987" s="153"/>
      <c r="R1987" s="153" t="s">
        <v>50</v>
      </c>
      <c r="S1987" s="153" t="s">
        <v>1760</v>
      </c>
      <c r="T1987" s="153" t="s">
        <v>1770</v>
      </c>
      <c r="U1987" s="145"/>
      <c r="V1987" s="145"/>
      <c r="W1987" s="145"/>
      <c r="X1987" s="97" t="str">
        <f t="shared" si="330"/>
        <v>2024-023 - Tarrant Riverside Bridge Rehab</v>
      </c>
      <c r="Y1987" s="97" t="str">
        <f>IFERROR(VLOOKUP($D1987,PM!$A:$H,2,FALSE),"")</f>
        <v>Bikhyat Adhikari</v>
      </c>
      <c r="Z1987" s="98">
        <f t="shared" si="331"/>
        <v>45789</v>
      </c>
      <c r="AA1987" s="98" t="str">
        <f t="shared" si="332"/>
        <v>Monday</v>
      </c>
      <c r="AB1987" s="99" t="str">
        <f t="shared" si="333"/>
        <v>05/12/2025 7:14 PM</v>
      </c>
      <c r="AC1987" s="100">
        <f t="shared" si="334"/>
        <v>45790.582569444443</v>
      </c>
      <c r="AD1987" s="100" t="str">
        <f t="shared" si="335"/>
        <v>Approved On Time</v>
      </c>
      <c r="AE1987" s="101">
        <f t="shared" si="336"/>
        <v>5</v>
      </c>
      <c r="AF1987" s="124" t="str">
        <f t="shared" si="337"/>
        <v/>
      </c>
      <c r="AG1987" s="101" t="str">
        <f t="shared" si="338"/>
        <v>529 6036B - CONC CURB TY II F P S</v>
      </c>
      <c r="AH1987" s="101" t="str">
        <f t="shared" si="339"/>
        <v>240402 - Acel Mendoza</v>
      </c>
      <c r="AI1987" s="102" t="str">
        <f t="shared" si="340"/>
        <v>Hector Sanchez's Crew</v>
      </c>
    </row>
    <row r="1988" spans="1:35" ht="15.75" x14ac:dyDescent="0.25">
      <c r="A1988" s="153">
        <v>603146</v>
      </c>
      <c r="B1988" s="153" t="s">
        <v>883</v>
      </c>
      <c r="C1988" s="153" t="s">
        <v>884</v>
      </c>
      <c r="D1988" s="153" t="s">
        <v>122</v>
      </c>
      <c r="E1988" s="153" t="s">
        <v>123</v>
      </c>
      <c r="F1988" s="153" t="s">
        <v>1151</v>
      </c>
      <c r="G1988" s="153" t="s">
        <v>1152</v>
      </c>
      <c r="H1988" s="153" t="s">
        <v>558</v>
      </c>
      <c r="I1988" s="153">
        <v>5</v>
      </c>
      <c r="J1988" s="154">
        <v>45789</v>
      </c>
      <c r="K1988" s="153" t="s">
        <v>91</v>
      </c>
      <c r="L1988" s="153"/>
      <c r="M1988" s="153" t="s">
        <v>796</v>
      </c>
      <c r="N1988" s="153" t="s">
        <v>49</v>
      </c>
      <c r="O1988" s="153" t="s">
        <v>797</v>
      </c>
      <c r="P1988" s="153" t="s">
        <v>1267</v>
      </c>
      <c r="Q1988" s="153"/>
      <c r="R1988" s="153" t="s">
        <v>50</v>
      </c>
      <c r="S1988" s="153" t="s">
        <v>1760</v>
      </c>
      <c r="T1988" s="153" t="s">
        <v>1769</v>
      </c>
      <c r="U1988" s="145"/>
      <c r="V1988" s="145"/>
      <c r="W1988" s="145"/>
      <c r="X1988" s="97" t="str">
        <f t="shared" si="330"/>
        <v>2024-023 - Tarrant Riverside Bridge Rehab</v>
      </c>
      <c r="Y1988" s="97" t="str">
        <f>IFERROR(VLOOKUP($D1988,PM!$A:$H,2,FALSE),"")</f>
        <v>Bikhyat Adhikari</v>
      </c>
      <c r="Z1988" s="98">
        <f t="shared" si="331"/>
        <v>45789</v>
      </c>
      <c r="AA1988" s="98" t="str">
        <f t="shared" si="332"/>
        <v>Monday</v>
      </c>
      <c r="AB1988" s="99" t="str">
        <f t="shared" si="333"/>
        <v>05/12/2025 7:17 PM</v>
      </c>
      <c r="AC1988" s="100">
        <f t="shared" si="334"/>
        <v>45790.582569444443</v>
      </c>
      <c r="AD1988" s="100" t="str">
        <f t="shared" si="335"/>
        <v>Approved On Time</v>
      </c>
      <c r="AE1988" s="101">
        <f t="shared" si="336"/>
        <v>5</v>
      </c>
      <c r="AF1988" s="124" t="str">
        <f t="shared" si="337"/>
        <v/>
      </c>
      <c r="AG1988" s="101" t="str">
        <f t="shared" si="338"/>
        <v>422 6002R - DECK Cure</v>
      </c>
      <c r="AH1988" s="101" t="str">
        <f t="shared" si="339"/>
        <v>240402 - Acel Mendoza</v>
      </c>
      <c r="AI1988" s="102" t="str">
        <f t="shared" si="340"/>
        <v>Hector Sanchez's Crew</v>
      </c>
    </row>
    <row r="1989" spans="1:35" ht="15.75" x14ac:dyDescent="0.25">
      <c r="A1989" s="153">
        <v>604135</v>
      </c>
      <c r="B1989" s="153" t="s">
        <v>883</v>
      </c>
      <c r="C1989" s="153" t="s">
        <v>884</v>
      </c>
      <c r="D1989" s="153" t="s">
        <v>122</v>
      </c>
      <c r="E1989" s="153" t="s">
        <v>123</v>
      </c>
      <c r="F1989" s="153" t="s">
        <v>4002</v>
      </c>
      <c r="G1989" s="153" t="s">
        <v>4003</v>
      </c>
      <c r="H1989" s="153" t="s">
        <v>558</v>
      </c>
      <c r="I1989" s="153">
        <v>8</v>
      </c>
      <c r="J1989" s="154">
        <v>45791</v>
      </c>
      <c r="K1989" s="153" t="s">
        <v>91</v>
      </c>
      <c r="L1989" s="153"/>
      <c r="M1989" s="153" t="s">
        <v>796</v>
      </c>
      <c r="N1989" s="153" t="s">
        <v>49</v>
      </c>
      <c r="O1989" s="153" t="s">
        <v>797</v>
      </c>
      <c r="P1989" s="153" t="s">
        <v>2669</v>
      </c>
      <c r="Q1989" s="153"/>
      <c r="R1989" s="153" t="s">
        <v>50</v>
      </c>
      <c r="S1989" s="153" t="s">
        <v>1760</v>
      </c>
      <c r="T1989" s="153" t="s">
        <v>4038</v>
      </c>
      <c r="U1989" s="145"/>
      <c r="V1989" s="145"/>
      <c r="W1989" s="145"/>
      <c r="X1989" s="97" t="str">
        <f t="shared" si="330"/>
        <v>2024-023 - Tarrant Riverside Bridge Rehab</v>
      </c>
      <c r="Y1989" s="97" t="str">
        <f>IFERROR(VLOOKUP($D1989,PM!$A:$H,2,FALSE),"")</f>
        <v>Bikhyat Adhikari</v>
      </c>
      <c r="Z1989" s="98">
        <f t="shared" si="331"/>
        <v>45791</v>
      </c>
      <c r="AA1989" s="98" t="str">
        <f t="shared" si="332"/>
        <v>Wednesday</v>
      </c>
      <c r="AB1989" s="99" t="str">
        <f t="shared" si="333"/>
        <v>05/15/2025 5:17 AM</v>
      </c>
      <c r="AC1989" s="100">
        <f t="shared" si="334"/>
        <v>45796.437337962961</v>
      </c>
      <c r="AD1989" s="100" t="str">
        <f t="shared" si="335"/>
        <v>Approved On Time</v>
      </c>
      <c r="AE1989" s="101">
        <f t="shared" si="336"/>
        <v>8</v>
      </c>
      <c r="AF1989" s="124" t="str">
        <f t="shared" si="337"/>
        <v/>
      </c>
      <c r="AG1989" s="101" t="str">
        <f t="shared" si="338"/>
        <v>481 6016A - PIPE 12 Rem Replace Pipe Syste</v>
      </c>
      <c r="AH1989" s="101" t="str">
        <f t="shared" si="339"/>
        <v>240402 - Acel Mendoza</v>
      </c>
      <c r="AI1989" s="102" t="str">
        <f t="shared" si="340"/>
        <v>Hector Sanchez's Crew</v>
      </c>
    </row>
    <row r="1990" spans="1:35" ht="15.75" x14ac:dyDescent="0.25">
      <c r="A1990" s="153">
        <v>603718</v>
      </c>
      <c r="B1990" s="153" t="s">
        <v>883</v>
      </c>
      <c r="C1990" s="153" t="s">
        <v>884</v>
      </c>
      <c r="D1990" s="153" t="s">
        <v>122</v>
      </c>
      <c r="E1990" s="153" t="s">
        <v>123</v>
      </c>
      <c r="F1990" s="153" t="s">
        <v>1764</v>
      </c>
      <c r="G1990" s="153" t="s">
        <v>1765</v>
      </c>
      <c r="H1990" s="153" t="s">
        <v>558</v>
      </c>
      <c r="I1990" s="153">
        <v>10</v>
      </c>
      <c r="J1990" s="154">
        <v>45790</v>
      </c>
      <c r="K1990" s="153" t="s">
        <v>91</v>
      </c>
      <c r="L1990" s="153"/>
      <c r="M1990" s="153" t="s">
        <v>796</v>
      </c>
      <c r="N1990" s="153" t="s">
        <v>49</v>
      </c>
      <c r="O1990" s="153" t="s">
        <v>797</v>
      </c>
      <c r="P1990" s="153" t="s">
        <v>2062</v>
      </c>
      <c r="Q1990" s="153"/>
      <c r="R1990" s="153" t="s">
        <v>50</v>
      </c>
      <c r="S1990" s="153" t="s">
        <v>1760</v>
      </c>
      <c r="T1990" s="153" t="s">
        <v>4039</v>
      </c>
      <c r="U1990" s="146"/>
      <c r="V1990" s="146"/>
      <c r="W1990" s="146"/>
      <c r="X1990" s="97" t="str">
        <f t="shared" si="330"/>
        <v>2024-023 - Tarrant Riverside Bridge Rehab</v>
      </c>
      <c r="Y1990" s="97" t="str">
        <f>IFERROR(VLOOKUP($D1990,PM!$A:$H,2,FALSE),"")</f>
        <v>Bikhyat Adhikari</v>
      </c>
      <c r="Z1990" s="98">
        <f t="shared" si="331"/>
        <v>45790</v>
      </c>
      <c r="AA1990" s="98" t="str">
        <f t="shared" si="332"/>
        <v>Tuesday</v>
      </c>
      <c r="AB1990" s="99" t="str">
        <f t="shared" si="333"/>
        <v>05/14/2025 6:37 AM</v>
      </c>
      <c r="AC1990" s="100">
        <f t="shared" si="334"/>
        <v>45796.437337962961</v>
      </c>
      <c r="AD1990" s="100" t="str">
        <f t="shared" si="335"/>
        <v>Approved On Time</v>
      </c>
      <c r="AE1990" s="101">
        <f t="shared" si="336"/>
        <v>10</v>
      </c>
      <c r="AF1990" s="124" t="str">
        <f t="shared" si="337"/>
        <v/>
      </c>
      <c r="AG1990" s="101" t="str">
        <f t="shared" si="338"/>
        <v>529 6036B - CONC CURB TY II F P S</v>
      </c>
      <c r="AH1990" s="101" t="str">
        <f t="shared" si="339"/>
        <v>240402 - Acel Mendoza</v>
      </c>
      <c r="AI1990" s="102" t="str">
        <f t="shared" si="340"/>
        <v>Hector Sanchez's Crew</v>
      </c>
    </row>
    <row r="1991" spans="1:35" ht="15.75" x14ac:dyDescent="0.25">
      <c r="A1991" s="153">
        <v>604143</v>
      </c>
      <c r="B1991" s="153" t="s">
        <v>883</v>
      </c>
      <c r="C1991" s="153" t="s">
        <v>884</v>
      </c>
      <c r="D1991" s="153" t="s">
        <v>122</v>
      </c>
      <c r="E1991" s="153" t="s">
        <v>123</v>
      </c>
      <c r="F1991" s="153" t="s">
        <v>2670</v>
      </c>
      <c r="G1991" s="153" t="s">
        <v>2671</v>
      </c>
      <c r="H1991" s="153" t="s">
        <v>558</v>
      </c>
      <c r="I1991" s="153">
        <v>2</v>
      </c>
      <c r="J1991" s="154">
        <v>45791</v>
      </c>
      <c r="K1991" s="153" t="s">
        <v>91</v>
      </c>
      <c r="L1991" s="153"/>
      <c r="M1991" s="153" t="s">
        <v>796</v>
      </c>
      <c r="N1991" s="153" t="s">
        <v>49</v>
      </c>
      <c r="O1991" s="153" t="s">
        <v>797</v>
      </c>
      <c r="P1991" s="153" t="s">
        <v>2672</v>
      </c>
      <c r="Q1991" s="153"/>
      <c r="R1991" s="153" t="s">
        <v>50</v>
      </c>
      <c r="S1991" s="153" t="s">
        <v>1760</v>
      </c>
      <c r="T1991" s="153" t="s">
        <v>4040</v>
      </c>
      <c r="U1991" s="146"/>
      <c r="V1991" s="146"/>
      <c r="W1991" s="146"/>
      <c r="X1991" s="97" t="str">
        <f t="shared" ref="X1991:X2054" si="341">$D1991&amp;" - "&amp;$E1991</f>
        <v>2024-023 - Tarrant Riverside Bridge Rehab</v>
      </c>
      <c r="Y1991" s="97" t="str">
        <f>IFERROR(VLOOKUP($D1991,PM!$A:$H,2,FALSE),"")</f>
        <v>Bikhyat Adhikari</v>
      </c>
      <c r="Z1991" s="98">
        <f t="shared" ref="Z1991:Z2054" si="342">$J1991</f>
        <v>45791</v>
      </c>
      <c r="AA1991" s="98" t="str">
        <f t="shared" ref="AA1991:AA2054" si="343">TEXT($J1991,"dddd")</f>
        <v>Wednesday</v>
      </c>
      <c r="AB1991" s="99" t="str">
        <f t="shared" ref="AB1991:AB2054" si="344">TEXT(DATE(MID($P1991,7,4), LEFT($P1991,2), MID($P1991,4,2)) + TIME(LEFT(MID($P1991,13,5),2), RIGHT(MID($P1991,13,5),2), 0), "MM/DD/YYYY h:mm AM/PM")</f>
        <v>05/15/2025 5:22 AM</v>
      </c>
      <c r="AC1991" s="100">
        <f t="shared" ref="AC1991:AC2054" si="345">IFERROR(DATE(LEFT($T1991,4), MID($T1991,6,2), MID($T1991,9,2)) + TIME(MID($T1991,12,2), MID($T1991,15,2), MID($T1991,18,2)),"")</f>
        <v>45796.437337962961</v>
      </c>
      <c r="AD1991" s="100" t="str">
        <f t="shared" ref="AD1991:AD2054" si="346">IF(OR($AB1991="1/1/01 12:00 AM", $AB1991=""), "Not Approved", IF(VALUE($AB1991) &lt;= (VALUE($AC1991) + 1 + TIME(9, 0, 0)), "Approved On Time", "Not Approved On Time"))</f>
        <v>Approved On Time</v>
      </c>
      <c r="AE1991" s="101">
        <f t="shared" ref="AE1991:AE2054" si="347">$I1991</f>
        <v>2</v>
      </c>
      <c r="AF1991" s="124" t="str">
        <f t="shared" ref="AF1991:AF2054" si="348">IF(SUMIF($X$6:$X$2297, "*", $AI$6:$AI$2297) &gt; 0, SUMIFS($AI$6:$AI$2297, $X$6:$X$2297, "Approved On Time") / SUMIF($X$6:$X$2297, "*", $AI$6:$AI$2297), "")</f>
        <v/>
      </c>
      <c r="AG1991" s="101" t="str">
        <f t="shared" ref="AG1991:AG2054" si="349">$F1991&amp;" - "&amp;G1991</f>
        <v>422 6002G - DECK F S End Dam</v>
      </c>
      <c r="AH1991" s="101" t="str">
        <f t="shared" ref="AH1991:AH2054" si="350">$B1991&amp;" - "&amp;$C1991</f>
        <v>240402 - Acel Mendoza</v>
      </c>
      <c r="AI1991" s="102" t="str">
        <f t="shared" ref="AI1991:AI2054" si="351">IF($M1991="","",$M1991)</f>
        <v>Hector Sanchez's Crew</v>
      </c>
    </row>
    <row r="1992" spans="1:35" ht="15.75" x14ac:dyDescent="0.25">
      <c r="A1992" s="153">
        <v>604448</v>
      </c>
      <c r="B1992" s="153" t="s">
        <v>883</v>
      </c>
      <c r="C1992" s="153" t="s">
        <v>884</v>
      </c>
      <c r="D1992" s="153" t="s">
        <v>122</v>
      </c>
      <c r="E1992" s="153" t="s">
        <v>123</v>
      </c>
      <c r="F1992" s="153" t="s">
        <v>2670</v>
      </c>
      <c r="G1992" s="153" t="s">
        <v>2671</v>
      </c>
      <c r="H1992" s="153" t="s">
        <v>558</v>
      </c>
      <c r="I1992" s="153">
        <v>7</v>
      </c>
      <c r="J1992" s="154">
        <v>45792</v>
      </c>
      <c r="K1992" s="153" t="s">
        <v>91</v>
      </c>
      <c r="L1992" s="153"/>
      <c r="M1992" s="153" t="s">
        <v>796</v>
      </c>
      <c r="N1992" s="153" t="s">
        <v>49</v>
      </c>
      <c r="O1992" s="153" t="s">
        <v>797</v>
      </c>
      <c r="P1992" s="153" t="s">
        <v>3112</v>
      </c>
      <c r="Q1992" s="153"/>
      <c r="R1992" s="153" t="s">
        <v>50</v>
      </c>
      <c r="S1992" s="153" t="s">
        <v>1760</v>
      </c>
      <c r="T1992" s="153" t="s">
        <v>4041</v>
      </c>
      <c r="U1992" s="146"/>
      <c r="V1992" s="146"/>
      <c r="W1992" s="146"/>
      <c r="X1992" s="97" t="str">
        <f t="shared" si="341"/>
        <v>2024-023 - Tarrant Riverside Bridge Rehab</v>
      </c>
      <c r="Y1992" s="97" t="str">
        <f>IFERROR(VLOOKUP($D1992,PM!$A:$H,2,FALSE),"")</f>
        <v>Bikhyat Adhikari</v>
      </c>
      <c r="Z1992" s="98">
        <f t="shared" si="342"/>
        <v>45792</v>
      </c>
      <c r="AA1992" s="98" t="str">
        <f t="shared" si="343"/>
        <v>Thursday</v>
      </c>
      <c r="AB1992" s="99" t="str">
        <f t="shared" si="344"/>
        <v>05/15/2025 6:28 PM</v>
      </c>
      <c r="AC1992" s="100">
        <f t="shared" si="345"/>
        <v>45796.437337962961</v>
      </c>
      <c r="AD1992" s="100" t="str">
        <f t="shared" si="346"/>
        <v>Approved On Time</v>
      </c>
      <c r="AE1992" s="101">
        <f t="shared" si="347"/>
        <v>7</v>
      </c>
      <c r="AF1992" s="124" t="str">
        <f t="shared" si="348"/>
        <v/>
      </c>
      <c r="AG1992" s="101" t="str">
        <f t="shared" si="349"/>
        <v>422 6002G - DECK F S End Dam</v>
      </c>
      <c r="AH1992" s="101" t="str">
        <f t="shared" si="350"/>
        <v>240402 - Acel Mendoza</v>
      </c>
      <c r="AI1992" s="102" t="str">
        <f t="shared" si="351"/>
        <v>Hector Sanchez's Crew</v>
      </c>
    </row>
    <row r="1993" spans="1:35" ht="15.75" x14ac:dyDescent="0.25">
      <c r="A1993" s="153">
        <v>604438</v>
      </c>
      <c r="B1993" s="153" t="s">
        <v>883</v>
      </c>
      <c r="C1993" s="153" t="s">
        <v>884</v>
      </c>
      <c r="D1993" s="153" t="s">
        <v>122</v>
      </c>
      <c r="E1993" s="153" t="s">
        <v>123</v>
      </c>
      <c r="F1993" s="153" t="s">
        <v>3110</v>
      </c>
      <c r="G1993" s="153" t="s">
        <v>3111</v>
      </c>
      <c r="H1993" s="153" t="s">
        <v>558</v>
      </c>
      <c r="I1993" s="153">
        <v>3</v>
      </c>
      <c r="J1993" s="154">
        <v>45792</v>
      </c>
      <c r="K1993" s="153" t="s">
        <v>91</v>
      </c>
      <c r="L1993" s="153"/>
      <c r="M1993" s="153" t="s">
        <v>796</v>
      </c>
      <c r="N1993" s="153" t="s">
        <v>49</v>
      </c>
      <c r="O1993" s="153" t="s">
        <v>797</v>
      </c>
      <c r="P1993" s="153" t="s">
        <v>3115</v>
      </c>
      <c r="Q1993" s="153"/>
      <c r="R1993" s="153" t="s">
        <v>50</v>
      </c>
      <c r="S1993" s="153" t="s">
        <v>1760</v>
      </c>
      <c r="T1993" s="153" t="s">
        <v>4042</v>
      </c>
      <c r="U1993" s="146"/>
      <c r="V1993" s="146"/>
      <c r="W1993" s="146"/>
      <c r="X1993" s="97" t="str">
        <f t="shared" si="341"/>
        <v>2024-023 - Tarrant Riverside Bridge Rehab</v>
      </c>
      <c r="Y1993" s="97" t="str">
        <f>IFERROR(VLOOKUP($D1993,PM!$A:$H,2,FALSE),"")</f>
        <v>Bikhyat Adhikari</v>
      </c>
      <c r="Z1993" s="98">
        <f t="shared" si="342"/>
        <v>45792</v>
      </c>
      <c r="AA1993" s="98" t="str">
        <f t="shared" si="343"/>
        <v>Thursday</v>
      </c>
      <c r="AB1993" s="99" t="str">
        <f t="shared" si="344"/>
        <v>05/15/2025 6:23 PM</v>
      </c>
      <c r="AC1993" s="100">
        <f t="shared" si="345"/>
        <v>45796.437337962961</v>
      </c>
      <c r="AD1993" s="100" t="str">
        <f t="shared" si="346"/>
        <v>Approved On Time</v>
      </c>
      <c r="AE1993" s="101">
        <f t="shared" si="347"/>
        <v>3</v>
      </c>
      <c r="AF1993" s="124" t="str">
        <f t="shared" si="348"/>
        <v/>
      </c>
      <c r="AG1993" s="101" t="str">
        <f t="shared" si="349"/>
        <v>422 6002K - DECK Ins Rem Mach Rail</v>
      </c>
      <c r="AH1993" s="101" t="str">
        <f t="shared" si="350"/>
        <v>240402 - Acel Mendoza</v>
      </c>
      <c r="AI1993" s="102" t="str">
        <f t="shared" si="351"/>
        <v>Hector Sanchez's Crew</v>
      </c>
    </row>
    <row r="1994" spans="1:35" ht="15.75" x14ac:dyDescent="0.25">
      <c r="A1994" s="153">
        <v>605120</v>
      </c>
      <c r="B1994" s="153" t="s">
        <v>883</v>
      </c>
      <c r="C1994" s="153" t="s">
        <v>884</v>
      </c>
      <c r="D1994" s="153" t="s">
        <v>122</v>
      </c>
      <c r="E1994" s="153" t="s">
        <v>123</v>
      </c>
      <c r="F1994" s="153" t="s">
        <v>4002</v>
      </c>
      <c r="G1994" s="153" t="s">
        <v>4003</v>
      </c>
      <c r="H1994" s="153" t="s">
        <v>558</v>
      </c>
      <c r="I1994" s="153">
        <v>6</v>
      </c>
      <c r="J1994" s="154">
        <v>45793</v>
      </c>
      <c r="K1994" s="153" t="s">
        <v>91</v>
      </c>
      <c r="L1994" s="153"/>
      <c r="M1994" s="153" t="s">
        <v>796</v>
      </c>
      <c r="N1994" s="153" t="s">
        <v>49</v>
      </c>
      <c r="O1994" s="153" t="s">
        <v>797</v>
      </c>
      <c r="P1994" s="153" t="s">
        <v>4012</v>
      </c>
      <c r="Q1994" s="153"/>
      <c r="R1994" s="153" t="s">
        <v>50</v>
      </c>
      <c r="S1994" s="153" t="s">
        <v>1760</v>
      </c>
      <c r="T1994" s="153" t="s">
        <v>4043</v>
      </c>
      <c r="U1994" s="146"/>
      <c r="V1994" s="146"/>
      <c r="W1994" s="146"/>
      <c r="X1994" s="97" t="str">
        <f t="shared" si="341"/>
        <v>2024-023 - Tarrant Riverside Bridge Rehab</v>
      </c>
      <c r="Y1994" s="97" t="str">
        <f>IFERROR(VLOOKUP($D1994,PM!$A:$H,2,FALSE),"")</f>
        <v>Bikhyat Adhikari</v>
      </c>
      <c r="Z1994" s="98">
        <f t="shared" si="342"/>
        <v>45793</v>
      </c>
      <c r="AA1994" s="98" t="str">
        <f t="shared" si="343"/>
        <v>Friday</v>
      </c>
      <c r="AB1994" s="99" t="str">
        <f t="shared" si="344"/>
        <v>05/17/2025 10:19 AM</v>
      </c>
      <c r="AC1994" s="100">
        <f t="shared" si="345"/>
        <v>45796.437337962961</v>
      </c>
      <c r="AD1994" s="100" t="str">
        <f t="shared" si="346"/>
        <v>Approved On Time</v>
      </c>
      <c r="AE1994" s="101">
        <f t="shared" si="347"/>
        <v>6</v>
      </c>
      <c r="AF1994" s="124" t="str">
        <f t="shared" si="348"/>
        <v/>
      </c>
      <c r="AG1994" s="101" t="str">
        <f t="shared" si="349"/>
        <v>481 6016A - PIPE 12 Rem Replace Pipe Syste</v>
      </c>
      <c r="AH1994" s="101" t="str">
        <f t="shared" si="350"/>
        <v>240402 - Acel Mendoza</v>
      </c>
      <c r="AI1994" s="102" t="str">
        <f t="shared" si="351"/>
        <v>Hector Sanchez's Crew</v>
      </c>
    </row>
    <row r="1995" spans="1:35" ht="15.75" x14ac:dyDescent="0.25">
      <c r="A1995" s="153">
        <v>605126</v>
      </c>
      <c r="B1995" s="153" t="s">
        <v>883</v>
      </c>
      <c r="C1995" s="153" t="s">
        <v>884</v>
      </c>
      <c r="D1995" s="153" t="s">
        <v>122</v>
      </c>
      <c r="E1995" s="153" t="s">
        <v>123</v>
      </c>
      <c r="F1995" s="153" t="s">
        <v>1764</v>
      </c>
      <c r="G1995" s="153" t="s">
        <v>1765</v>
      </c>
      <c r="H1995" s="153" t="s">
        <v>558</v>
      </c>
      <c r="I1995" s="153">
        <v>4</v>
      </c>
      <c r="J1995" s="154">
        <v>45793</v>
      </c>
      <c r="K1995" s="153" t="s">
        <v>91</v>
      </c>
      <c r="L1995" s="153"/>
      <c r="M1995" s="153" t="s">
        <v>796</v>
      </c>
      <c r="N1995" s="153" t="s">
        <v>49</v>
      </c>
      <c r="O1995" s="153" t="s">
        <v>797</v>
      </c>
      <c r="P1995" s="153" t="s">
        <v>4008</v>
      </c>
      <c r="Q1995" s="153"/>
      <c r="R1995" s="153" t="s">
        <v>50</v>
      </c>
      <c r="S1995" s="153" t="s">
        <v>1760</v>
      </c>
      <c r="T1995" s="153" t="s">
        <v>4044</v>
      </c>
      <c r="U1995" s="146"/>
      <c r="V1995" s="146"/>
      <c r="W1995" s="146"/>
      <c r="X1995" s="97" t="str">
        <f t="shared" si="341"/>
        <v>2024-023 - Tarrant Riverside Bridge Rehab</v>
      </c>
      <c r="Y1995" s="97" t="str">
        <f>IFERROR(VLOOKUP($D1995,PM!$A:$H,2,FALSE),"")</f>
        <v>Bikhyat Adhikari</v>
      </c>
      <c r="Z1995" s="98">
        <f t="shared" si="342"/>
        <v>45793</v>
      </c>
      <c r="AA1995" s="98" t="str">
        <f t="shared" si="343"/>
        <v>Friday</v>
      </c>
      <c r="AB1995" s="99" t="str">
        <f t="shared" si="344"/>
        <v>05/17/2025 10:22 AM</v>
      </c>
      <c r="AC1995" s="100">
        <f t="shared" si="345"/>
        <v>45796.437337962961</v>
      </c>
      <c r="AD1995" s="100" t="str">
        <f t="shared" si="346"/>
        <v>Approved On Time</v>
      </c>
      <c r="AE1995" s="101">
        <f t="shared" si="347"/>
        <v>4</v>
      </c>
      <c r="AF1995" s="124" t="str">
        <f t="shared" si="348"/>
        <v/>
      </c>
      <c r="AG1995" s="101" t="str">
        <f t="shared" si="349"/>
        <v>529 6036B - CONC CURB TY II F P S</v>
      </c>
      <c r="AH1995" s="101" t="str">
        <f t="shared" si="350"/>
        <v>240402 - Acel Mendoza</v>
      </c>
      <c r="AI1995" s="102" t="str">
        <f t="shared" si="351"/>
        <v>Hector Sanchez's Crew</v>
      </c>
    </row>
    <row r="1996" spans="1:35" ht="15.75" x14ac:dyDescent="0.25">
      <c r="A1996" s="153">
        <v>605121</v>
      </c>
      <c r="B1996" s="153" t="s">
        <v>802</v>
      </c>
      <c r="C1996" s="153" t="s">
        <v>803</v>
      </c>
      <c r="D1996" s="153" t="s">
        <v>122</v>
      </c>
      <c r="E1996" s="153" t="s">
        <v>123</v>
      </c>
      <c r="F1996" s="153" t="s">
        <v>4002</v>
      </c>
      <c r="G1996" s="153" t="s">
        <v>4003</v>
      </c>
      <c r="H1996" s="153" t="s">
        <v>558</v>
      </c>
      <c r="I1996" s="153">
        <v>6</v>
      </c>
      <c r="J1996" s="154">
        <v>45793</v>
      </c>
      <c r="K1996" s="153" t="s">
        <v>91</v>
      </c>
      <c r="L1996" s="153"/>
      <c r="M1996" s="153" t="s">
        <v>796</v>
      </c>
      <c r="N1996" s="153" t="s">
        <v>49</v>
      </c>
      <c r="O1996" s="153" t="s">
        <v>797</v>
      </c>
      <c r="P1996" s="153" t="s">
        <v>4012</v>
      </c>
      <c r="Q1996" s="153"/>
      <c r="R1996" s="153" t="s">
        <v>50</v>
      </c>
      <c r="S1996" s="153" t="s">
        <v>1760</v>
      </c>
      <c r="T1996" s="153" t="s">
        <v>4045</v>
      </c>
      <c r="U1996" s="146"/>
      <c r="V1996" s="146"/>
      <c r="W1996" s="146"/>
      <c r="X1996" s="97" t="str">
        <f t="shared" si="341"/>
        <v>2024-023 - Tarrant Riverside Bridge Rehab</v>
      </c>
      <c r="Y1996" s="97" t="str">
        <f>IFERROR(VLOOKUP($D1996,PM!$A:$H,2,FALSE),"")</f>
        <v>Bikhyat Adhikari</v>
      </c>
      <c r="Z1996" s="98">
        <f t="shared" si="342"/>
        <v>45793</v>
      </c>
      <c r="AA1996" s="98" t="str">
        <f t="shared" si="343"/>
        <v>Friday</v>
      </c>
      <c r="AB1996" s="99" t="str">
        <f t="shared" si="344"/>
        <v>05/17/2025 10:19 AM</v>
      </c>
      <c r="AC1996" s="100">
        <f t="shared" si="345"/>
        <v>45796.437534722223</v>
      </c>
      <c r="AD1996" s="100" t="str">
        <f t="shared" si="346"/>
        <v>Approved On Time</v>
      </c>
      <c r="AE1996" s="101">
        <f t="shared" si="347"/>
        <v>6</v>
      </c>
      <c r="AF1996" s="124" t="str">
        <f t="shared" si="348"/>
        <v/>
      </c>
      <c r="AG1996" s="101" t="str">
        <f t="shared" si="349"/>
        <v>481 6016A - PIPE 12 Rem Replace Pipe Syste</v>
      </c>
      <c r="AH1996" s="101" t="str">
        <f t="shared" si="350"/>
        <v>240619 - Hector Sanchez Jr</v>
      </c>
      <c r="AI1996" s="102" t="str">
        <f t="shared" si="351"/>
        <v>Hector Sanchez's Crew</v>
      </c>
    </row>
    <row r="1997" spans="1:35" ht="15.75" x14ac:dyDescent="0.25">
      <c r="A1997" s="153">
        <v>604437</v>
      </c>
      <c r="B1997" s="153" t="s">
        <v>802</v>
      </c>
      <c r="C1997" s="153" t="s">
        <v>803</v>
      </c>
      <c r="D1997" s="153" t="s">
        <v>122</v>
      </c>
      <c r="E1997" s="153" t="s">
        <v>123</v>
      </c>
      <c r="F1997" s="153" t="s">
        <v>3110</v>
      </c>
      <c r="G1997" s="153" t="s">
        <v>3111</v>
      </c>
      <c r="H1997" s="153" t="s">
        <v>558</v>
      </c>
      <c r="I1997" s="153">
        <v>2</v>
      </c>
      <c r="J1997" s="154">
        <v>45792</v>
      </c>
      <c r="K1997" s="153" t="s">
        <v>91</v>
      </c>
      <c r="L1997" s="153"/>
      <c r="M1997" s="153" t="s">
        <v>796</v>
      </c>
      <c r="N1997" s="153" t="s">
        <v>49</v>
      </c>
      <c r="O1997" s="153" t="s">
        <v>797</v>
      </c>
      <c r="P1997" s="153" t="s">
        <v>3115</v>
      </c>
      <c r="Q1997" s="153"/>
      <c r="R1997" s="153" t="s">
        <v>50</v>
      </c>
      <c r="S1997" s="153" t="s">
        <v>1760</v>
      </c>
      <c r="T1997" s="153" t="s">
        <v>4046</v>
      </c>
      <c r="U1997" s="146"/>
      <c r="V1997" s="146"/>
      <c r="W1997" s="146"/>
      <c r="X1997" s="97" t="str">
        <f t="shared" si="341"/>
        <v>2024-023 - Tarrant Riverside Bridge Rehab</v>
      </c>
      <c r="Y1997" s="97" t="str">
        <f>IFERROR(VLOOKUP($D1997,PM!$A:$H,2,FALSE),"")</f>
        <v>Bikhyat Adhikari</v>
      </c>
      <c r="Z1997" s="98">
        <f t="shared" si="342"/>
        <v>45792</v>
      </c>
      <c r="AA1997" s="98" t="str">
        <f t="shared" si="343"/>
        <v>Thursday</v>
      </c>
      <c r="AB1997" s="99" t="str">
        <f t="shared" si="344"/>
        <v>05/15/2025 6:23 PM</v>
      </c>
      <c r="AC1997" s="100">
        <f t="shared" si="345"/>
        <v>45796.437534722223</v>
      </c>
      <c r="AD1997" s="100" t="str">
        <f t="shared" si="346"/>
        <v>Approved On Time</v>
      </c>
      <c r="AE1997" s="101">
        <f t="shared" si="347"/>
        <v>2</v>
      </c>
      <c r="AF1997" s="124" t="str">
        <f t="shared" si="348"/>
        <v/>
      </c>
      <c r="AG1997" s="101" t="str">
        <f t="shared" si="349"/>
        <v>422 6002K - DECK Ins Rem Mach Rail</v>
      </c>
      <c r="AH1997" s="101" t="str">
        <f t="shared" si="350"/>
        <v>240619 - Hector Sanchez Jr</v>
      </c>
      <c r="AI1997" s="102" t="str">
        <f t="shared" si="351"/>
        <v>Hector Sanchez's Crew</v>
      </c>
    </row>
    <row r="1998" spans="1:35" ht="15.75" x14ac:dyDescent="0.25">
      <c r="A1998" s="153">
        <v>604444</v>
      </c>
      <c r="B1998" s="153" t="s">
        <v>802</v>
      </c>
      <c r="C1998" s="153" t="s">
        <v>803</v>
      </c>
      <c r="D1998" s="153" t="s">
        <v>122</v>
      </c>
      <c r="E1998" s="153" t="s">
        <v>123</v>
      </c>
      <c r="F1998" s="153" t="s">
        <v>2670</v>
      </c>
      <c r="G1998" s="153" t="s">
        <v>2671</v>
      </c>
      <c r="H1998" s="153" t="s">
        <v>558</v>
      </c>
      <c r="I1998" s="153">
        <v>7</v>
      </c>
      <c r="J1998" s="154">
        <v>45792</v>
      </c>
      <c r="K1998" s="153" t="s">
        <v>91</v>
      </c>
      <c r="L1998" s="153"/>
      <c r="M1998" s="153" t="s">
        <v>796</v>
      </c>
      <c r="N1998" s="153" t="s">
        <v>49</v>
      </c>
      <c r="O1998" s="153" t="s">
        <v>797</v>
      </c>
      <c r="P1998" s="153" t="s">
        <v>3112</v>
      </c>
      <c r="Q1998" s="153"/>
      <c r="R1998" s="153" t="s">
        <v>50</v>
      </c>
      <c r="S1998" s="153" t="s">
        <v>1760</v>
      </c>
      <c r="T1998" s="153" t="s">
        <v>4047</v>
      </c>
      <c r="U1998" s="146"/>
      <c r="V1998" s="146"/>
      <c r="W1998" s="146"/>
      <c r="X1998" s="97" t="str">
        <f t="shared" si="341"/>
        <v>2024-023 - Tarrant Riverside Bridge Rehab</v>
      </c>
      <c r="Y1998" s="97" t="str">
        <f>IFERROR(VLOOKUP($D1998,PM!$A:$H,2,FALSE),"")</f>
        <v>Bikhyat Adhikari</v>
      </c>
      <c r="Z1998" s="98">
        <f t="shared" si="342"/>
        <v>45792</v>
      </c>
      <c r="AA1998" s="98" t="str">
        <f t="shared" si="343"/>
        <v>Thursday</v>
      </c>
      <c r="AB1998" s="99" t="str">
        <f t="shared" si="344"/>
        <v>05/15/2025 6:28 PM</v>
      </c>
      <c r="AC1998" s="100">
        <f t="shared" si="345"/>
        <v>45796.437534722223</v>
      </c>
      <c r="AD1998" s="100" t="str">
        <f t="shared" si="346"/>
        <v>Approved On Time</v>
      </c>
      <c r="AE1998" s="101">
        <f t="shared" si="347"/>
        <v>7</v>
      </c>
      <c r="AF1998" s="124" t="str">
        <f t="shared" si="348"/>
        <v/>
      </c>
      <c r="AG1998" s="101" t="str">
        <f t="shared" si="349"/>
        <v>422 6002G - DECK F S End Dam</v>
      </c>
      <c r="AH1998" s="101" t="str">
        <f t="shared" si="350"/>
        <v>240619 - Hector Sanchez Jr</v>
      </c>
      <c r="AI1998" s="102" t="str">
        <f t="shared" si="351"/>
        <v>Hector Sanchez's Crew</v>
      </c>
    </row>
    <row r="1999" spans="1:35" ht="15.75" x14ac:dyDescent="0.25">
      <c r="A1999" s="153">
        <v>604137</v>
      </c>
      <c r="B1999" s="153" t="s">
        <v>802</v>
      </c>
      <c r="C1999" s="153" t="s">
        <v>803</v>
      </c>
      <c r="D1999" s="153" t="s">
        <v>122</v>
      </c>
      <c r="E1999" s="153" t="s">
        <v>123</v>
      </c>
      <c r="F1999" s="153" t="s">
        <v>4002</v>
      </c>
      <c r="G1999" s="153" t="s">
        <v>4003</v>
      </c>
      <c r="H1999" s="153" t="s">
        <v>558</v>
      </c>
      <c r="I1999" s="153">
        <v>4.5</v>
      </c>
      <c r="J1999" s="154">
        <v>45791</v>
      </c>
      <c r="K1999" s="153" t="s">
        <v>91</v>
      </c>
      <c r="L1999" s="153"/>
      <c r="M1999" s="153" t="s">
        <v>796</v>
      </c>
      <c r="N1999" s="153" t="s">
        <v>49</v>
      </c>
      <c r="O1999" s="153" t="s">
        <v>797</v>
      </c>
      <c r="P1999" s="153" t="s">
        <v>2669</v>
      </c>
      <c r="Q1999" s="153"/>
      <c r="R1999" s="153" t="s">
        <v>50</v>
      </c>
      <c r="S1999" s="153" t="s">
        <v>1760</v>
      </c>
      <c r="T1999" s="153" t="s">
        <v>4048</v>
      </c>
      <c r="U1999" s="146"/>
      <c r="V1999" s="146"/>
      <c r="W1999" s="146"/>
      <c r="X1999" s="97" t="str">
        <f t="shared" si="341"/>
        <v>2024-023 - Tarrant Riverside Bridge Rehab</v>
      </c>
      <c r="Y1999" s="97" t="str">
        <f>IFERROR(VLOOKUP($D1999,PM!$A:$H,2,FALSE),"")</f>
        <v>Bikhyat Adhikari</v>
      </c>
      <c r="Z1999" s="98">
        <f t="shared" si="342"/>
        <v>45791</v>
      </c>
      <c r="AA1999" s="98" t="str">
        <f t="shared" si="343"/>
        <v>Wednesday</v>
      </c>
      <c r="AB1999" s="99" t="str">
        <f t="shared" si="344"/>
        <v>05/15/2025 5:17 AM</v>
      </c>
      <c r="AC1999" s="100">
        <f t="shared" si="345"/>
        <v>45796.437534722223</v>
      </c>
      <c r="AD1999" s="100" t="str">
        <f t="shared" si="346"/>
        <v>Approved On Time</v>
      </c>
      <c r="AE1999" s="101">
        <f t="shared" si="347"/>
        <v>4.5</v>
      </c>
      <c r="AF1999" s="124" t="str">
        <f t="shared" si="348"/>
        <v/>
      </c>
      <c r="AG1999" s="101" t="str">
        <f t="shared" si="349"/>
        <v>481 6016A - PIPE 12 Rem Replace Pipe Syste</v>
      </c>
      <c r="AH1999" s="101" t="str">
        <f t="shared" si="350"/>
        <v>240619 - Hector Sanchez Jr</v>
      </c>
      <c r="AI1999" s="102" t="str">
        <f t="shared" si="351"/>
        <v>Hector Sanchez's Crew</v>
      </c>
    </row>
    <row r="2000" spans="1:35" ht="15.75" x14ac:dyDescent="0.25">
      <c r="A2000" s="153">
        <v>603151</v>
      </c>
      <c r="B2000" s="153" t="s">
        <v>802</v>
      </c>
      <c r="C2000" s="153" t="s">
        <v>803</v>
      </c>
      <c r="D2000" s="153" t="s">
        <v>122</v>
      </c>
      <c r="E2000" s="153" t="s">
        <v>123</v>
      </c>
      <c r="F2000" s="153" t="s">
        <v>1151</v>
      </c>
      <c r="G2000" s="153" t="s">
        <v>1152</v>
      </c>
      <c r="H2000" s="153" t="s">
        <v>558</v>
      </c>
      <c r="I2000" s="153">
        <v>5</v>
      </c>
      <c r="J2000" s="154">
        <v>45789</v>
      </c>
      <c r="K2000" s="153" t="s">
        <v>91</v>
      </c>
      <c r="L2000" s="153"/>
      <c r="M2000" s="153" t="s">
        <v>796</v>
      </c>
      <c r="N2000" s="153" t="s">
        <v>49</v>
      </c>
      <c r="O2000" s="153" t="s">
        <v>797</v>
      </c>
      <c r="P2000" s="153" t="s">
        <v>1266</v>
      </c>
      <c r="Q2000" s="153"/>
      <c r="R2000" s="153" t="s">
        <v>50</v>
      </c>
      <c r="S2000" s="153" t="s">
        <v>1760</v>
      </c>
      <c r="T2000" s="153" t="s">
        <v>1767</v>
      </c>
      <c r="U2000" s="146"/>
      <c r="V2000" s="146"/>
      <c r="W2000" s="146"/>
      <c r="X2000" s="97" t="str">
        <f t="shared" si="341"/>
        <v>2024-023 - Tarrant Riverside Bridge Rehab</v>
      </c>
      <c r="Y2000" s="97" t="str">
        <f>IFERROR(VLOOKUP($D2000,PM!$A:$H,2,FALSE),"")</f>
        <v>Bikhyat Adhikari</v>
      </c>
      <c r="Z2000" s="98">
        <f t="shared" si="342"/>
        <v>45789</v>
      </c>
      <c r="AA2000" s="98" t="str">
        <f t="shared" si="343"/>
        <v>Monday</v>
      </c>
      <c r="AB2000" s="99" t="str">
        <f t="shared" si="344"/>
        <v>05/12/2025 7:18 PM</v>
      </c>
      <c r="AC2000" s="100">
        <f t="shared" si="345"/>
        <v>45790.582696759258</v>
      </c>
      <c r="AD2000" s="100" t="str">
        <f t="shared" si="346"/>
        <v>Approved On Time</v>
      </c>
      <c r="AE2000" s="101">
        <f t="shared" si="347"/>
        <v>5</v>
      </c>
      <c r="AF2000" s="124" t="str">
        <f t="shared" si="348"/>
        <v/>
      </c>
      <c r="AG2000" s="101" t="str">
        <f t="shared" si="349"/>
        <v>422 6002R - DECK Cure</v>
      </c>
      <c r="AH2000" s="101" t="str">
        <f t="shared" si="350"/>
        <v>240619 - Hector Sanchez Jr</v>
      </c>
      <c r="AI2000" s="102" t="str">
        <f t="shared" si="351"/>
        <v>Hector Sanchez's Crew</v>
      </c>
    </row>
    <row r="2001" spans="1:35" ht="15.75" x14ac:dyDescent="0.25">
      <c r="A2001" s="153">
        <v>603713</v>
      </c>
      <c r="B2001" s="153" t="s">
        <v>802</v>
      </c>
      <c r="C2001" s="153" t="s">
        <v>803</v>
      </c>
      <c r="D2001" s="153" t="s">
        <v>122</v>
      </c>
      <c r="E2001" s="153" t="s">
        <v>123</v>
      </c>
      <c r="F2001" s="153" t="s">
        <v>1771</v>
      </c>
      <c r="G2001" s="153" t="s">
        <v>1772</v>
      </c>
      <c r="H2001" s="153" t="s">
        <v>558</v>
      </c>
      <c r="I2001" s="153">
        <v>5</v>
      </c>
      <c r="J2001" s="154">
        <v>45790</v>
      </c>
      <c r="K2001" s="153" t="s">
        <v>91</v>
      </c>
      <c r="L2001" s="153"/>
      <c r="M2001" s="153" t="s">
        <v>796</v>
      </c>
      <c r="N2001" s="153" t="s">
        <v>49</v>
      </c>
      <c r="O2001" s="153" t="s">
        <v>797</v>
      </c>
      <c r="P2001" s="153" t="s">
        <v>2067</v>
      </c>
      <c r="Q2001" s="153"/>
      <c r="R2001" s="153" t="s">
        <v>50</v>
      </c>
      <c r="S2001" s="153" t="s">
        <v>1760</v>
      </c>
      <c r="T2001" s="153" t="s">
        <v>4049</v>
      </c>
      <c r="U2001" s="146"/>
      <c r="V2001" s="146"/>
      <c r="W2001" s="146"/>
      <c r="X2001" s="97" t="str">
        <f t="shared" si="341"/>
        <v>2024-023 - Tarrant Riverside Bridge Rehab</v>
      </c>
      <c r="Y2001" s="97" t="str">
        <f>IFERROR(VLOOKUP($D2001,PM!$A:$H,2,FALSE),"")</f>
        <v>Bikhyat Adhikari</v>
      </c>
      <c r="Z2001" s="98">
        <f t="shared" si="342"/>
        <v>45790</v>
      </c>
      <c r="AA2001" s="98" t="str">
        <f t="shared" si="343"/>
        <v>Tuesday</v>
      </c>
      <c r="AB2001" s="99" t="str">
        <f t="shared" si="344"/>
        <v>05/14/2025 6:36 AM</v>
      </c>
      <c r="AC2001" s="100">
        <f t="shared" si="345"/>
        <v>45796.437534722223</v>
      </c>
      <c r="AD2001" s="100" t="str">
        <f t="shared" si="346"/>
        <v>Approved On Time</v>
      </c>
      <c r="AE2001" s="101">
        <f t="shared" si="347"/>
        <v>5</v>
      </c>
      <c r="AF2001" s="124" t="str">
        <f t="shared" si="348"/>
        <v/>
      </c>
      <c r="AG2001" s="101" t="str">
        <f t="shared" si="349"/>
        <v>110 6003J - EXC Cut Waste Dirt</v>
      </c>
      <c r="AH2001" s="101" t="str">
        <f t="shared" si="350"/>
        <v>240619 - Hector Sanchez Jr</v>
      </c>
      <c r="AI2001" s="102" t="str">
        <f t="shared" si="351"/>
        <v>Hector Sanchez's Crew</v>
      </c>
    </row>
    <row r="2002" spans="1:35" ht="15.75" x14ac:dyDescent="0.25">
      <c r="A2002" s="153">
        <v>603134</v>
      </c>
      <c r="B2002" s="153" t="s">
        <v>802</v>
      </c>
      <c r="C2002" s="153" t="s">
        <v>803</v>
      </c>
      <c r="D2002" s="153" t="s">
        <v>122</v>
      </c>
      <c r="E2002" s="153" t="s">
        <v>123</v>
      </c>
      <c r="F2002" s="153" t="s">
        <v>1764</v>
      </c>
      <c r="G2002" s="153" t="s">
        <v>1765</v>
      </c>
      <c r="H2002" s="153" t="s">
        <v>558</v>
      </c>
      <c r="I2002" s="153">
        <v>5</v>
      </c>
      <c r="J2002" s="154">
        <v>45789</v>
      </c>
      <c r="K2002" s="153" t="s">
        <v>91</v>
      </c>
      <c r="L2002" s="153"/>
      <c r="M2002" s="153" t="s">
        <v>796</v>
      </c>
      <c r="N2002" s="153" t="s">
        <v>49</v>
      </c>
      <c r="O2002" s="153" t="s">
        <v>797</v>
      </c>
      <c r="P2002" s="153" t="s">
        <v>1302</v>
      </c>
      <c r="Q2002" s="153"/>
      <c r="R2002" s="153" t="s">
        <v>50</v>
      </c>
      <c r="S2002" s="153" t="s">
        <v>1760</v>
      </c>
      <c r="T2002" s="153" t="s">
        <v>1766</v>
      </c>
      <c r="U2002" s="146"/>
      <c r="V2002" s="146"/>
      <c r="W2002" s="146"/>
      <c r="X2002" s="97" t="str">
        <f t="shared" si="341"/>
        <v>2024-023 - Tarrant Riverside Bridge Rehab</v>
      </c>
      <c r="Y2002" s="97" t="str">
        <f>IFERROR(VLOOKUP($D2002,PM!$A:$H,2,FALSE),"")</f>
        <v>Bikhyat Adhikari</v>
      </c>
      <c r="Z2002" s="98">
        <f t="shared" si="342"/>
        <v>45789</v>
      </c>
      <c r="AA2002" s="98" t="str">
        <f t="shared" si="343"/>
        <v>Monday</v>
      </c>
      <c r="AB2002" s="99" t="str">
        <f t="shared" si="344"/>
        <v>05/12/2025 7:14 PM</v>
      </c>
      <c r="AC2002" s="100">
        <f t="shared" si="345"/>
        <v>45790.582696759258</v>
      </c>
      <c r="AD2002" s="100" t="str">
        <f t="shared" si="346"/>
        <v>Approved On Time</v>
      </c>
      <c r="AE2002" s="101">
        <f t="shared" si="347"/>
        <v>5</v>
      </c>
      <c r="AF2002" s="124" t="str">
        <f t="shared" si="348"/>
        <v/>
      </c>
      <c r="AG2002" s="101" t="str">
        <f t="shared" si="349"/>
        <v>529 6036B - CONC CURB TY II F P S</v>
      </c>
      <c r="AH2002" s="101" t="str">
        <f t="shared" si="350"/>
        <v>240619 - Hector Sanchez Jr</v>
      </c>
      <c r="AI2002" s="102" t="str">
        <f t="shared" si="351"/>
        <v>Hector Sanchez's Crew</v>
      </c>
    </row>
    <row r="2003" spans="1:35" ht="15.75" x14ac:dyDescent="0.25">
      <c r="A2003" s="153">
        <v>605129</v>
      </c>
      <c r="B2003" s="153" t="s">
        <v>1304</v>
      </c>
      <c r="C2003" s="153" t="s">
        <v>1305</v>
      </c>
      <c r="D2003" s="153" t="s">
        <v>122</v>
      </c>
      <c r="E2003" s="153" t="s">
        <v>123</v>
      </c>
      <c r="F2003" s="153" t="s">
        <v>1463</v>
      </c>
      <c r="G2003" s="153" t="s">
        <v>1464</v>
      </c>
      <c r="H2003" s="153" t="s">
        <v>558</v>
      </c>
      <c r="I2003" s="153">
        <v>3.5</v>
      </c>
      <c r="J2003" s="154">
        <v>45793</v>
      </c>
      <c r="K2003" s="153" t="s">
        <v>91</v>
      </c>
      <c r="L2003" s="153"/>
      <c r="M2003" s="153" t="s">
        <v>796</v>
      </c>
      <c r="N2003" s="153" t="s">
        <v>49</v>
      </c>
      <c r="O2003" s="153" t="s">
        <v>797</v>
      </c>
      <c r="P2003" s="153" t="s">
        <v>4031</v>
      </c>
      <c r="Q2003" s="153"/>
      <c r="R2003" s="153" t="s">
        <v>50</v>
      </c>
      <c r="S2003" s="153" t="s">
        <v>1760</v>
      </c>
      <c r="T2003" s="153" t="s">
        <v>4050</v>
      </c>
      <c r="U2003" s="146"/>
      <c r="V2003" s="146"/>
      <c r="W2003" s="146"/>
      <c r="X2003" s="97" t="str">
        <f t="shared" si="341"/>
        <v>2024-023 - Tarrant Riverside Bridge Rehab</v>
      </c>
      <c r="Y2003" s="97" t="str">
        <f>IFERROR(VLOOKUP($D2003,PM!$A:$H,2,FALSE),"")</f>
        <v>Bikhyat Adhikari</v>
      </c>
      <c r="Z2003" s="98">
        <f t="shared" si="342"/>
        <v>45793</v>
      </c>
      <c r="AA2003" s="98" t="str">
        <f t="shared" si="343"/>
        <v>Friday</v>
      </c>
      <c r="AB2003" s="99" t="str">
        <f t="shared" si="344"/>
        <v>05/17/2025 10:24 AM</v>
      </c>
      <c r="AC2003" s="100">
        <f t="shared" si="345"/>
        <v>45796.437476851854</v>
      </c>
      <c r="AD2003" s="100" t="str">
        <f t="shared" si="346"/>
        <v>Approved On Time</v>
      </c>
      <c r="AE2003" s="101">
        <f t="shared" si="347"/>
        <v>3.5</v>
      </c>
      <c r="AF2003" s="124" t="str">
        <f t="shared" si="348"/>
        <v/>
      </c>
      <c r="AG2003" s="101" t="str">
        <f t="shared" si="349"/>
        <v>420 6066A - CLC CONC (RAIL FOUNDATION)</v>
      </c>
      <c r="AH2003" s="101" t="str">
        <f t="shared" si="350"/>
        <v>240761 - FABIAN SERRANO URIBE</v>
      </c>
      <c r="AI2003" s="102" t="str">
        <f t="shared" si="351"/>
        <v>Hector Sanchez's Crew</v>
      </c>
    </row>
    <row r="2004" spans="1:35" ht="15.75" x14ac:dyDescent="0.25">
      <c r="A2004" s="153">
        <v>605130</v>
      </c>
      <c r="B2004" s="153" t="s">
        <v>1304</v>
      </c>
      <c r="C2004" s="153" t="s">
        <v>1305</v>
      </c>
      <c r="D2004" s="153" t="s">
        <v>122</v>
      </c>
      <c r="E2004" s="153" t="s">
        <v>123</v>
      </c>
      <c r="F2004" s="153" t="s">
        <v>4002</v>
      </c>
      <c r="G2004" s="153" t="s">
        <v>4003</v>
      </c>
      <c r="H2004" s="153" t="s">
        <v>558</v>
      </c>
      <c r="I2004" s="153">
        <v>3</v>
      </c>
      <c r="J2004" s="154">
        <v>45793</v>
      </c>
      <c r="K2004" s="153" t="s">
        <v>91</v>
      </c>
      <c r="L2004" s="153"/>
      <c r="M2004" s="153" t="s">
        <v>796</v>
      </c>
      <c r="N2004" s="153" t="s">
        <v>49</v>
      </c>
      <c r="O2004" s="153" t="s">
        <v>797</v>
      </c>
      <c r="P2004" s="153" t="s">
        <v>4031</v>
      </c>
      <c r="Q2004" s="153"/>
      <c r="R2004" s="153" t="s">
        <v>50</v>
      </c>
      <c r="S2004" s="153" t="s">
        <v>1760</v>
      </c>
      <c r="T2004" s="153" t="s">
        <v>4051</v>
      </c>
      <c r="U2004" s="146"/>
      <c r="V2004" s="146"/>
      <c r="W2004" s="146"/>
      <c r="X2004" s="97" t="str">
        <f t="shared" si="341"/>
        <v>2024-023 - Tarrant Riverside Bridge Rehab</v>
      </c>
      <c r="Y2004" s="97" t="str">
        <f>IFERROR(VLOOKUP($D2004,PM!$A:$H,2,FALSE),"")</f>
        <v>Bikhyat Adhikari</v>
      </c>
      <c r="Z2004" s="98">
        <f t="shared" si="342"/>
        <v>45793</v>
      </c>
      <c r="AA2004" s="98" t="str">
        <f t="shared" si="343"/>
        <v>Friday</v>
      </c>
      <c r="AB2004" s="99" t="str">
        <f t="shared" si="344"/>
        <v>05/17/2025 10:24 AM</v>
      </c>
      <c r="AC2004" s="100">
        <f t="shared" si="345"/>
        <v>45796.437476851854</v>
      </c>
      <c r="AD2004" s="100" t="str">
        <f t="shared" si="346"/>
        <v>Approved On Time</v>
      </c>
      <c r="AE2004" s="101">
        <f t="shared" si="347"/>
        <v>3</v>
      </c>
      <c r="AF2004" s="124" t="str">
        <f t="shared" si="348"/>
        <v/>
      </c>
      <c r="AG2004" s="101" t="str">
        <f t="shared" si="349"/>
        <v>481 6016A - PIPE 12 Rem Replace Pipe Syste</v>
      </c>
      <c r="AH2004" s="101" t="str">
        <f t="shared" si="350"/>
        <v>240761 - FABIAN SERRANO URIBE</v>
      </c>
      <c r="AI2004" s="102" t="str">
        <f t="shared" si="351"/>
        <v>Hector Sanchez's Crew</v>
      </c>
    </row>
    <row r="2005" spans="1:35" ht="15.75" x14ac:dyDescent="0.25">
      <c r="A2005" s="153">
        <v>605122</v>
      </c>
      <c r="B2005" s="153" t="s">
        <v>1304</v>
      </c>
      <c r="C2005" s="153" t="s">
        <v>1305</v>
      </c>
      <c r="D2005" s="153" t="s">
        <v>122</v>
      </c>
      <c r="E2005" s="153" t="s">
        <v>123</v>
      </c>
      <c r="F2005" s="153" t="s">
        <v>1764</v>
      </c>
      <c r="G2005" s="153" t="s">
        <v>1765</v>
      </c>
      <c r="H2005" s="153" t="s">
        <v>558</v>
      </c>
      <c r="I2005" s="153">
        <v>3.5</v>
      </c>
      <c r="J2005" s="154">
        <v>45793</v>
      </c>
      <c r="K2005" s="153" t="s">
        <v>91</v>
      </c>
      <c r="L2005" s="153"/>
      <c r="M2005" s="153" t="s">
        <v>796</v>
      </c>
      <c r="N2005" s="153" t="s">
        <v>49</v>
      </c>
      <c r="O2005" s="153" t="s">
        <v>797</v>
      </c>
      <c r="P2005" s="153" t="s">
        <v>4052</v>
      </c>
      <c r="Q2005" s="153"/>
      <c r="R2005" s="153" t="s">
        <v>50</v>
      </c>
      <c r="S2005" s="153" t="s">
        <v>1760</v>
      </c>
      <c r="T2005" s="153" t="s">
        <v>4053</v>
      </c>
      <c r="U2005" s="146"/>
      <c r="V2005" s="146"/>
      <c r="W2005" s="146"/>
      <c r="X2005" s="97" t="str">
        <f t="shared" si="341"/>
        <v>2024-023 - Tarrant Riverside Bridge Rehab</v>
      </c>
      <c r="Y2005" s="97" t="str">
        <f>IFERROR(VLOOKUP($D2005,PM!$A:$H,2,FALSE),"")</f>
        <v>Bikhyat Adhikari</v>
      </c>
      <c r="Z2005" s="98">
        <f t="shared" si="342"/>
        <v>45793</v>
      </c>
      <c r="AA2005" s="98" t="str">
        <f t="shared" si="343"/>
        <v>Friday</v>
      </c>
      <c r="AB2005" s="99" t="str">
        <f t="shared" si="344"/>
        <v>05/17/2025 10:21 AM</v>
      </c>
      <c r="AC2005" s="100">
        <f t="shared" si="345"/>
        <v>45796.437476851854</v>
      </c>
      <c r="AD2005" s="100" t="str">
        <f t="shared" si="346"/>
        <v>Approved On Time</v>
      </c>
      <c r="AE2005" s="101">
        <f t="shared" si="347"/>
        <v>3.5</v>
      </c>
      <c r="AF2005" s="124" t="str">
        <f t="shared" si="348"/>
        <v/>
      </c>
      <c r="AG2005" s="101" t="str">
        <f t="shared" si="349"/>
        <v>529 6036B - CONC CURB TY II F P S</v>
      </c>
      <c r="AH2005" s="101" t="str">
        <f t="shared" si="350"/>
        <v>240761 - FABIAN SERRANO URIBE</v>
      </c>
      <c r="AI2005" s="102" t="str">
        <f t="shared" si="351"/>
        <v>Hector Sanchez's Crew</v>
      </c>
    </row>
    <row r="2006" spans="1:35" ht="15.75" x14ac:dyDescent="0.25">
      <c r="A2006" s="153">
        <v>604142</v>
      </c>
      <c r="B2006" s="153" t="s">
        <v>1304</v>
      </c>
      <c r="C2006" s="153" t="s">
        <v>1305</v>
      </c>
      <c r="D2006" s="153" t="s">
        <v>122</v>
      </c>
      <c r="E2006" s="153" t="s">
        <v>123</v>
      </c>
      <c r="F2006" s="153" t="s">
        <v>2670</v>
      </c>
      <c r="G2006" s="153" t="s">
        <v>2671</v>
      </c>
      <c r="H2006" s="153" t="s">
        <v>558</v>
      </c>
      <c r="I2006" s="153">
        <v>2</v>
      </c>
      <c r="J2006" s="154">
        <v>45791</v>
      </c>
      <c r="K2006" s="153" t="s">
        <v>91</v>
      </c>
      <c r="L2006" s="153"/>
      <c r="M2006" s="153" t="s">
        <v>796</v>
      </c>
      <c r="N2006" s="153" t="s">
        <v>49</v>
      </c>
      <c r="O2006" s="153" t="s">
        <v>797</v>
      </c>
      <c r="P2006" s="153" t="s">
        <v>2674</v>
      </c>
      <c r="Q2006" s="153"/>
      <c r="R2006" s="153" t="s">
        <v>50</v>
      </c>
      <c r="S2006" s="153" t="s">
        <v>1760</v>
      </c>
      <c r="T2006" s="153" t="s">
        <v>4054</v>
      </c>
      <c r="U2006" s="146"/>
      <c r="V2006" s="146"/>
      <c r="W2006" s="146"/>
      <c r="X2006" s="97" t="str">
        <f t="shared" si="341"/>
        <v>2024-023 - Tarrant Riverside Bridge Rehab</v>
      </c>
      <c r="Y2006" s="97" t="str">
        <f>IFERROR(VLOOKUP($D2006,PM!$A:$H,2,FALSE),"")</f>
        <v>Bikhyat Adhikari</v>
      </c>
      <c r="Z2006" s="98">
        <f t="shared" si="342"/>
        <v>45791</v>
      </c>
      <c r="AA2006" s="98" t="str">
        <f t="shared" si="343"/>
        <v>Wednesday</v>
      </c>
      <c r="AB2006" s="99" t="str">
        <f t="shared" si="344"/>
        <v>05/15/2025 5:21 AM</v>
      </c>
      <c r="AC2006" s="100">
        <f t="shared" si="345"/>
        <v>45796.437476851854</v>
      </c>
      <c r="AD2006" s="100" t="str">
        <f t="shared" si="346"/>
        <v>Approved On Time</v>
      </c>
      <c r="AE2006" s="101">
        <f t="shared" si="347"/>
        <v>2</v>
      </c>
      <c r="AF2006" s="124" t="str">
        <f t="shared" si="348"/>
        <v/>
      </c>
      <c r="AG2006" s="101" t="str">
        <f t="shared" si="349"/>
        <v>422 6002G - DECK F S End Dam</v>
      </c>
      <c r="AH2006" s="101" t="str">
        <f t="shared" si="350"/>
        <v>240761 - FABIAN SERRANO URIBE</v>
      </c>
      <c r="AI2006" s="102" t="str">
        <f t="shared" si="351"/>
        <v>Hector Sanchez's Crew</v>
      </c>
    </row>
    <row r="2007" spans="1:35" ht="15.75" x14ac:dyDescent="0.25">
      <c r="A2007" s="153">
        <v>604439</v>
      </c>
      <c r="B2007" s="153" t="s">
        <v>1304</v>
      </c>
      <c r="C2007" s="153" t="s">
        <v>1305</v>
      </c>
      <c r="D2007" s="153" t="s">
        <v>122</v>
      </c>
      <c r="E2007" s="153" t="s">
        <v>123</v>
      </c>
      <c r="F2007" s="153" t="s">
        <v>3110</v>
      </c>
      <c r="G2007" s="153" t="s">
        <v>3111</v>
      </c>
      <c r="H2007" s="153" t="s">
        <v>558</v>
      </c>
      <c r="I2007" s="153">
        <v>3</v>
      </c>
      <c r="J2007" s="154">
        <v>45792</v>
      </c>
      <c r="K2007" s="153" t="s">
        <v>91</v>
      </c>
      <c r="L2007" s="153"/>
      <c r="M2007" s="153" t="s">
        <v>796</v>
      </c>
      <c r="N2007" s="153" t="s">
        <v>49</v>
      </c>
      <c r="O2007" s="153" t="s">
        <v>797</v>
      </c>
      <c r="P2007" s="153" t="s">
        <v>3115</v>
      </c>
      <c r="Q2007" s="153"/>
      <c r="R2007" s="153" t="s">
        <v>50</v>
      </c>
      <c r="S2007" s="153" t="s">
        <v>1760</v>
      </c>
      <c r="T2007" s="153" t="s">
        <v>4055</v>
      </c>
      <c r="U2007" s="146"/>
      <c r="V2007" s="146"/>
      <c r="W2007" s="146"/>
      <c r="X2007" s="97" t="str">
        <f t="shared" si="341"/>
        <v>2024-023 - Tarrant Riverside Bridge Rehab</v>
      </c>
      <c r="Y2007" s="97" t="str">
        <f>IFERROR(VLOOKUP($D2007,PM!$A:$H,2,FALSE),"")</f>
        <v>Bikhyat Adhikari</v>
      </c>
      <c r="Z2007" s="98">
        <f t="shared" si="342"/>
        <v>45792</v>
      </c>
      <c r="AA2007" s="98" t="str">
        <f t="shared" si="343"/>
        <v>Thursday</v>
      </c>
      <c r="AB2007" s="99" t="str">
        <f t="shared" si="344"/>
        <v>05/15/2025 6:23 PM</v>
      </c>
      <c r="AC2007" s="100">
        <f t="shared" si="345"/>
        <v>45796.437476851854</v>
      </c>
      <c r="AD2007" s="100" t="str">
        <f t="shared" si="346"/>
        <v>Approved On Time</v>
      </c>
      <c r="AE2007" s="101">
        <f t="shared" si="347"/>
        <v>3</v>
      </c>
      <c r="AF2007" s="124" t="str">
        <f t="shared" si="348"/>
        <v/>
      </c>
      <c r="AG2007" s="101" t="str">
        <f t="shared" si="349"/>
        <v>422 6002K - DECK Ins Rem Mach Rail</v>
      </c>
      <c r="AH2007" s="101" t="str">
        <f t="shared" si="350"/>
        <v>240761 - FABIAN SERRANO URIBE</v>
      </c>
      <c r="AI2007" s="102" t="str">
        <f t="shared" si="351"/>
        <v>Hector Sanchez's Crew</v>
      </c>
    </row>
    <row r="2008" spans="1:35" ht="15.75" x14ac:dyDescent="0.25">
      <c r="A2008" s="153">
        <v>604449</v>
      </c>
      <c r="B2008" s="153" t="s">
        <v>1304</v>
      </c>
      <c r="C2008" s="153" t="s">
        <v>1305</v>
      </c>
      <c r="D2008" s="153" t="s">
        <v>122</v>
      </c>
      <c r="E2008" s="153" t="s">
        <v>123</v>
      </c>
      <c r="F2008" s="153" t="s">
        <v>2670</v>
      </c>
      <c r="G2008" s="153" t="s">
        <v>2671</v>
      </c>
      <c r="H2008" s="153" t="s">
        <v>558</v>
      </c>
      <c r="I2008" s="153">
        <v>7</v>
      </c>
      <c r="J2008" s="154">
        <v>45792</v>
      </c>
      <c r="K2008" s="153" t="s">
        <v>91</v>
      </c>
      <c r="L2008" s="153"/>
      <c r="M2008" s="153" t="s">
        <v>796</v>
      </c>
      <c r="N2008" s="153" t="s">
        <v>49</v>
      </c>
      <c r="O2008" s="153" t="s">
        <v>797</v>
      </c>
      <c r="P2008" s="153" t="s">
        <v>3112</v>
      </c>
      <c r="Q2008" s="153"/>
      <c r="R2008" s="153" t="s">
        <v>50</v>
      </c>
      <c r="S2008" s="153" t="s">
        <v>1760</v>
      </c>
      <c r="T2008" s="153" t="s">
        <v>4056</v>
      </c>
      <c r="U2008" s="146"/>
      <c r="V2008" s="146"/>
      <c r="W2008" s="146"/>
      <c r="X2008" s="97" t="str">
        <f t="shared" si="341"/>
        <v>2024-023 - Tarrant Riverside Bridge Rehab</v>
      </c>
      <c r="Y2008" s="97" t="str">
        <f>IFERROR(VLOOKUP($D2008,PM!$A:$H,2,FALSE),"")</f>
        <v>Bikhyat Adhikari</v>
      </c>
      <c r="Z2008" s="98">
        <f t="shared" si="342"/>
        <v>45792</v>
      </c>
      <c r="AA2008" s="98" t="str">
        <f t="shared" si="343"/>
        <v>Thursday</v>
      </c>
      <c r="AB2008" s="99" t="str">
        <f t="shared" si="344"/>
        <v>05/15/2025 6:28 PM</v>
      </c>
      <c r="AC2008" s="100">
        <f t="shared" si="345"/>
        <v>45796.437476851854</v>
      </c>
      <c r="AD2008" s="100" t="str">
        <f t="shared" si="346"/>
        <v>Approved On Time</v>
      </c>
      <c r="AE2008" s="101">
        <f t="shared" si="347"/>
        <v>7</v>
      </c>
      <c r="AF2008" s="124" t="str">
        <f t="shared" si="348"/>
        <v/>
      </c>
      <c r="AG2008" s="101" t="str">
        <f t="shared" si="349"/>
        <v>422 6002G - DECK F S End Dam</v>
      </c>
      <c r="AH2008" s="101" t="str">
        <f t="shared" si="350"/>
        <v>240761 - FABIAN SERRANO URIBE</v>
      </c>
      <c r="AI2008" s="102" t="str">
        <f t="shared" si="351"/>
        <v>Hector Sanchez's Crew</v>
      </c>
    </row>
    <row r="2009" spans="1:35" ht="15.75" x14ac:dyDescent="0.25">
      <c r="A2009" s="153">
        <v>603716</v>
      </c>
      <c r="B2009" s="153" t="s">
        <v>1304</v>
      </c>
      <c r="C2009" s="153" t="s">
        <v>1305</v>
      </c>
      <c r="D2009" s="153" t="s">
        <v>122</v>
      </c>
      <c r="E2009" s="153" t="s">
        <v>123</v>
      </c>
      <c r="F2009" s="153" t="s">
        <v>1764</v>
      </c>
      <c r="G2009" s="153" t="s">
        <v>1765</v>
      </c>
      <c r="H2009" s="153" t="s">
        <v>558</v>
      </c>
      <c r="I2009" s="153">
        <v>10</v>
      </c>
      <c r="J2009" s="154">
        <v>45790</v>
      </c>
      <c r="K2009" s="153" t="s">
        <v>91</v>
      </c>
      <c r="L2009" s="153"/>
      <c r="M2009" s="153" t="s">
        <v>796</v>
      </c>
      <c r="N2009" s="153" t="s">
        <v>49</v>
      </c>
      <c r="O2009" s="153" t="s">
        <v>797</v>
      </c>
      <c r="P2009" s="153" t="s">
        <v>2062</v>
      </c>
      <c r="Q2009" s="153"/>
      <c r="R2009" s="153" t="s">
        <v>50</v>
      </c>
      <c r="S2009" s="153" t="s">
        <v>1760</v>
      </c>
      <c r="T2009" s="153" t="s">
        <v>4057</v>
      </c>
      <c r="U2009" s="146"/>
      <c r="V2009" s="146"/>
      <c r="W2009" s="146"/>
      <c r="X2009" s="97" t="str">
        <f t="shared" si="341"/>
        <v>2024-023 - Tarrant Riverside Bridge Rehab</v>
      </c>
      <c r="Y2009" s="97" t="str">
        <f>IFERROR(VLOOKUP($D2009,PM!$A:$H,2,FALSE),"")</f>
        <v>Bikhyat Adhikari</v>
      </c>
      <c r="Z2009" s="98">
        <f t="shared" si="342"/>
        <v>45790</v>
      </c>
      <c r="AA2009" s="98" t="str">
        <f t="shared" si="343"/>
        <v>Tuesday</v>
      </c>
      <c r="AB2009" s="99" t="str">
        <f t="shared" si="344"/>
        <v>05/14/2025 6:37 AM</v>
      </c>
      <c r="AC2009" s="100">
        <f t="shared" si="345"/>
        <v>45796.437476851854</v>
      </c>
      <c r="AD2009" s="100" t="str">
        <f t="shared" si="346"/>
        <v>Approved On Time</v>
      </c>
      <c r="AE2009" s="101">
        <f t="shared" si="347"/>
        <v>10</v>
      </c>
      <c r="AF2009" s="124" t="str">
        <f t="shared" si="348"/>
        <v/>
      </c>
      <c r="AG2009" s="101" t="str">
        <f t="shared" si="349"/>
        <v>529 6036B - CONC CURB TY II F P S</v>
      </c>
      <c r="AH2009" s="101" t="str">
        <f t="shared" si="350"/>
        <v>240761 - FABIAN SERRANO URIBE</v>
      </c>
      <c r="AI2009" s="102" t="str">
        <f t="shared" si="351"/>
        <v>Hector Sanchez's Crew</v>
      </c>
    </row>
    <row r="2010" spans="1:35" ht="15.75" x14ac:dyDescent="0.25">
      <c r="A2010" s="153">
        <v>604136</v>
      </c>
      <c r="B2010" s="153" t="s">
        <v>1304</v>
      </c>
      <c r="C2010" s="153" t="s">
        <v>1305</v>
      </c>
      <c r="D2010" s="153" t="s">
        <v>122</v>
      </c>
      <c r="E2010" s="153" t="s">
        <v>123</v>
      </c>
      <c r="F2010" s="153" t="s">
        <v>4002</v>
      </c>
      <c r="G2010" s="153" t="s">
        <v>4003</v>
      </c>
      <c r="H2010" s="153" t="s">
        <v>558</v>
      </c>
      <c r="I2010" s="153">
        <v>8</v>
      </c>
      <c r="J2010" s="154">
        <v>45791</v>
      </c>
      <c r="K2010" s="153" t="s">
        <v>91</v>
      </c>
      <c r="L2010" s="153"/>
      <c r="M2010" s="153" t="s">
        <v>796</v>
      </c>
      <c r="N2010" s="153" t="s">
        <v>49</v>
      </c>
      <c r="O2010" s="153" t="s">
        <v>797</v>
      </c>
      <c r="P2010" s="153" t="s">
        <v>2669</v>
      </c>
      <c r="Q2010" s="153"/>
      <c r="R2010" s="153" t="s">
        <v>50</v>
      </c>
      <c r="S2010" s="153" t="s">
        <v>1760</v>
      </c>
      <c r="T2010" s="153" t="s">
        <v>4058</v>
      </c>
      <c r="U2010" s="146"/>
      <c r="V2010" s="146"/>
      <c r="W2010" s="146"/>
      <c r="X2010" s="97" t="str">
        <f t="shared" si="341"/>
        <v>2024-023 - Tarrant Riverside Bridge Rehab</v>
      </c>
      <c r="Y2010" s="97" t="str">
        <f>IFERROR(VLOOKUP($D2010,PM!$A:$H,2,FALSE),"")</f>
        <v>Bikhyat Adhikari</v>
      </c>
      <c r="Z2010" s="98">
        <f t="shared" si="342"/>
        <v>45791</v>
      </c>
      <c r="AA2010" s="98" t="str">
        <f t="shared" si="343"/>
        <v>Wednesday</v>
      </c>
      <c r="AB2010" s="99" t="str">
        <f t="shared" si="344"/>
        <v>05/15/2025 5:17 AM</v>
      </c>
      <c r="AC2010" s="100">
        <f t="shared" si="345"/>
        <v>45796.437476851854</v>
      </c>
      <c r="AD2010" s="100" t="str">
        <f t="shared" si="346"/>
        <v>Approved On Time</v>
      </c>
      <c r="AE2010" s="101">
        <f t="shared" si="347"/>
        <v>8</v>
      </c>
      <c r="AF2010" s="124" t="str">
        <f t="shared" si="348"/>
        <v/>
      </c>
      <c r="AG2010" s="101" t="str">
        <f t="shared" si="349"/>
        <v>481 6016A - PIPE 12 Rem Replace Pipe Syste</v>
      </c>
      <c r="AH2010" s="101" t="str">
        <f t="shared" si="350"/>
        <v>240761 - FABIAN SERRANO URIBE</v>
      </c>
      <c r="AI2010" s="102" t="str">
        <f t="shared" si="351"/>
        <v>Hector Sanchez's Crew</v>
      </c>
    </row>
    <row r="2011" spans="1:35" ht="15.75" x14ac:dyDescent="0.25">
      <c r="A2011" s="153">
        <v>603140</v>
      </c>
      <c r="B2011" s="153" t="s">
        <v>1304</v>
      </c>
      <c r="C2011" s="153" t="s">
        <v>1305</v>
      </c>
      <c r="D2011" s="153" t="s">
        <v>122</v>
      </c>
      <c r="E2011" s="153" t="s">
        <v>123</v>
      </c>
      <c r="F2011" s="153" t="s">
        <v>1463</v>
      </c>
      <c r="G2011" s="153" t="s">
        <v>1464</v>
      </c>
      <c r="H2011" s="153" t="s">
        <v>558</v>
      </c>
      <c r="I2011" s="153">
        <v>5</v>
      </c>
      <c r="J2011" s="154">
        <v>45789</v>
      </c>
      <c r="K2011" s="153" t="s">
        <v>91</v>
      </c>
      <c r="L2011" s="153"/>
      <c r="M2011" s="153" t="s">
        <v>796</v>
      </c>
      <c r="N2011" s="153" t="s">
        <v>49</v>
      </c>
      <c r="O2011" s="153" t="s">
        <v>797</v>
      </c>
      <c r="P2011" s="153" t="s">
        <v>1267</v>
      </c>
      <c r="Q2011" s="153"/>
      <c r="R2011" s="153" t="s">
        <v>50</v>
      </c>
      <c r="S2011" s="153" t="s">
        <v>1760</v>
      </c>
      <c r="T2011" s="153" t="s">
        <v>1774</v>
      </c>
      <c r="U2011" s="147"/>
      <c r="V2011" s="147"/>
      <c r="W2011" s="147"/>
      <c r="X2011" s="97" t="str">
        <f t="shared" si="341"/>
        <v>2024-023 - Tarrant Riverside Bridge Rehab</v>
      </c>
      <c r="Y2011" s="97" t="str">
        <f>IFERROR(VLOOKUP($D2011,PM!$A:$H,2,FALSE),"")</f>
        <v>Bikhyat Adhikari</v>
      </c>
      <c r="Z2011" s="98">
        <f t="shared" si="342"/>
        <v>45789</v>
      </c>
      <c r="AA2011" s="98" t="str">
        <f t="shared" si="343"/>
        <v>Monday</v>
      </c>
      <c r="AB2011" s="99" t="str">
        <f t="shared" si="344"/>
        <v>05/12/2025 7:17 PM</v>
      </c>
      <c r="AC2011" s="100">
        <f t="shared" si="345"/>
        <v>45790.582627314812</v>
      </c>
      <c r="AD2011" s="100" t="str">
        <f t="shared" si="346"/>
        <v>Approved On Time</v>
      </c>
      <c r="AE2011" s="101">
        <f t="shared" si="347"/>
        <v>5</v>
      </c>
      <c r="AF2011" s="124" t="str">
        <f t="shared" si="348"/>
        <v/>
      </c>
      <c r="AG2011" s="101" t="str">
        <f t="shared" si="349"/>
        <v>420 6066A - CLC CONC (RAIL FOUNDATION)</v>
      </c>
      <c r="AH2011" s="101" t="str">
        <f t="shared" si="350"/>
        <v>240761 - FABIAN SERRANO URIBE</v>
      </c>
      <c r="AI2011" s="102" t="str">
        <f t="shared" si="351"/>
        <v>Hector Sanchez's Crew</v>
      </c>
    </row>
    <row r="2012" spans="1:35" ht="15.75" x14ac:dyDescent="0.25">
      <c r="A2012" s="153">
        <v>603103</v>
      </c>
      <c r="B2012" s="153" t="s">
        <v>1304</v>
      </c>
      <c r="C2012" s="153" t="s">
        <v>1305</v>
      </c>
      <c r="D2012" s="153" t="s">
        <v>122</v>
      </c>
      <c r="E2012" s="153" t="s">
        <v>123</v>
      </c>
      <c r="F2012" s="153" t="s">
        <v>1771</v>
      </c>
      <c r="G2012" s="153" t="s">
        <v>1772</v>
      </c>
      <c r="H2012" s="153" t="s">
        <v>558</v>
      </c>
      <c r="I2012" s="153">
        <v>5</v>
      </c>
      <c r="J2012" s="154">
        <v>45789</v>
      </c>
      <c r="K2012" s="153" t="s">
        <v>91</v>
      </c>
      <c r="L2012" s="153"/>
      <c r="M2012" s="153" t="s">
        <v>796</v>
      </c>
      <c r="N2012" s="153" t="s">
        <v>49</v>
      </c>
      <c r="O2012" s="153" t="s">
        <v>797</v>
      </c>
      <c r="P2012" s="153" t="s">
        <v>1243</v>
      </c>
      <c r="Q2012" s="153"/>
      <c r="R2012" s="153" t="s">
        <v>50</v>
      </c>
      <c r="S2012" s="153" t="s">
        <v>1760</v>
      </c>
      <c r="T2012" s="153" t="s">
        <v>1773</v>
      </c>
      <c r="U2012" s="147"/>
      <c r="V2012" s="147"/>
      <c r="W2012" s="147"/>
      <c r="X2012" s="97" t="str">
        <f t="shared" si="341"/>
        <v>2024-023 - Tarrant Riverside Bridge Rehab</v>
      </c>
      <c r="Y2012" s="97" t="str">
        <f>IFERROR(VLOOKUP($D2012,PM!$A:$H,2,FALSE),"")</f>
        <v>Bikhyat Adhikari</v>
      </c>
      <c r="Z2012" s="98">
        <f t="shared" si="342"/>
        <v>45789</v>
      </c>
      <c r="AA2012" s="98" t="str">
        <f t="shared" si="343"/>
        <v>Monday</v>
      </c>
      <c r="AB2012" s="99" t="str">
        <f t="shared" si="344"/>
        <v>05/12/2025 7:12 PM</v>
      </c>
      <c r="AC2012" s="100">
        <f t="shared" si="345"/>
        <v>45790.582627314812</v>
      </c>
      <c r="AD2012" s="100" t="str">
        <f t="shared" si="346"/>
        <v>Approved On Time</v>
      </c>
      <c r="AE2012" s="101">
        <f t="shared" si="347"/>
        <v>5</v>
      </c>
      <c r="AF2012" s="124" t="str">
        <f t="shared" si="348"/>
        <v/>
      </c>
      <c r="AG2012" s="101" t="str">
        <f t="shared" si="349"/>
        <v>110 6003J - EXC Cut Waste Dirt</v>
      </c>
      <c r="AH2012" s="101" t="str">
        <f t="shared" si="350"/>
        <v>240761 - FABIAN SERRANO URIBE</v>
      </c>
      <c r="AI2012" s="102" t="str">
        <f t="shared" si="351"/>
        <v>Hector Sanchez's Crew</v>
      </c>
    </row>
    <row r="2013" spans="1:35" ht="15.75" x14ac:dyDescent="0.25">
      <c r="A2013" s="153">
        <v>603804</v>
      </c>
      <c r="B2013" s="153" t="s">
        <v>1527</v>
      </c>
      <c r="C2013" s="153" t="s">
        <v>1528</v>
      </c>
      <c r="D2013" s="153" t="s">
        <v>122</v>
      </c>
      <c r="E2013" s="153" t="s">
        <v>123</v>
      </c>
      <c r="F2013" s="153" t="s">
        <v>624</v>
      </c>
      <c r="G2013" s="153" t="s">
        <v>625</v>
      </c>
      <c r="H2013" s="153" t="s">
        <v>558</v>
      </c>
      <c r="I2013" s="153">
        <v>4</v>
      </c>
      <c r="J2013" s="154">
        <v>45790</v>
      </c>
      <c r="K2013" s="153" t="s">
        <v>91</v>
      </c>
      <c r="L2013" s="153"/>
      <c r="M2013" s="153"/>
      <c r="N2013" s="153"/>
      <c r="O2013" s="153" t="s">
        <v>1528</v>
      </c>
      <c r="P2013" s="153" t="s">
        <v>2161</v>
      </c>
      <c r="Q2013" s="153"/>
      <c r="R2013" s="153" t="s">
        <v>50</v>
      </c>
      <c r="S2013" s="153" t="s">
        <v>1760</v>
      </c>
      <c r="T2013" s="153" t="s">
        <v>4059</v>
      </c>
      <c r="U2013" s="147"/>
      <c r="V2013" s="147"/>
      <c r="W2013" s="147"/>
      <c r="X2013" s="97" t="str">
        <f t="shared" si="341"/>
        <v>2024-023 - Tarrant Riverside Bridge Rehab</v>
      </c>
      <c r="Y2013" s="97" t="str">
        <f>IFERROR(VLOOKUP($D2013,PM!$A:$H,2,FALSE),"")</f>
        <v>Bikhyat Adhikari</v>
      </c>
      <c r="Z2013" s="98">
        <f t="shared" si="342"/>
        <v>45790</v>
      </c>
      <c r="AA2013" s="98" t="str">
        <f t="shared" si="343"/>
        <v>Tuesday</v>
      </c>
      <c r="AB2013" s="99" t="str">
        <f t="shared" si="344"/>
        <v>05/14/2025 7:48 AM</v>
      </c>
      <c r="AC2013" s="100">
        <f t="shared" si="345"/>
        <v>45793.654907407406</v>
      </c>
      <c r="AD2013" s="100" t="str">
        <f t="shared" si="346"/>
        <v>Approved On Time</v>
      </c>
      <c r="AE2013" s="101">
        <f t="shared" si="347"/>
        <v>4</v>
      </c>
      <c r="AF2013" s="124" t="str">
        <f t="shared" si="348"/>
        <v/>
      </c>
      <c r="AG2013" s="101" t="str">
        <f t="shared" si="349"/>
        <v>9000 100C - LD INOUT SHOW UP REPAIR LABOR</v>
      </c>
      <c r="AH2013" s="101" t="str">
        <f t="shared" si="350"/>
        <v>440040 - Albert D. Perry</v>
      </c>
      <c r="AI2013" s="102" t="str">
        <f t="shared" si="351"/>
        <v/>
      </c>
    </row>
    <row r="2014" spans="1:35" ht="15.75" x14ac:dyDescent="0.25">
      <c r="A2014" s="153">
        <v>604533</v>
      </c>
      <c r="B2014" s="153" t="s">
        <v>849</v>
      </c>
      <c r="C2014" s="153" t="s">
        <v>842</v>
      </c>
      <c r="D2014" s="153" t="s">
        <v>122</v>
      </c>
      <c r="E2014" s="153" t="s">
        <v>123</v>
      </c>
      <c r="F2014" s="153" t="s">
        <v>3081</v>
      </c>
      <c r="G2014" s="153" t="s">
        <v>3082</v>
      </c>
      <c r="H2014" s="153" t="s">
        <v>558</v>
      </c>
      <c r="I2014" s="153">
        <v>4</v>
      </c>
      <c r="J2014" s="154">
        <v>45792</v>
      </c>
      <c r="K2014" s="153" t="s">
        <v>91</v>
      </c>
      <c r="L2014" s="153"/>
      <c r="M2014" s="153" t="s">
        <v>841</v>
      </c>
      <c r="N2014" s="153" t="s">
        <v>49</v>
      </c>
      <c r="O2014" s="153" t="s">
        <v>842</v>
      </c>
      <c r="P2014" s="153" t="s">
        <v>3083</v>
      </c>
      <c r="Q2014" s="153"/>
      <c r="R2014" s="153" t="s">
        <v>50</v>
      </c>
      <c r="S2014" s="153" t="s">
        <v>1760</v>
      </c>
      <c r="T2014" s="153" t="s">
        <v>4060</v>
      </c>
      <c r="U2014" s="147"/>
      <c r="V2014" s="147"/>
      <c r="W2014" s="147"/>
      <c r="X2014" s="97" t="str">
        <f t="shared" si="341"/>
        <v>2024-023 - Tarrant Riverside Bridge Rehab</v>
      </c>
      <c r="Y2014" s="97" t="str">
        <f>IFERROR(VLOOKUP($D2014,PM!$A:$H,2,FALSE),"")</f>
        <v>Bikhyat Adhikari</v>
      </c>
      <c r="Z2014" s="98">
        <f t="shared" si="342"/>
        <v>45792</v>
      </c>
      <c r="AA2014" s="98" t="str">
        <f t="shared" si="343"/>
        <v>Thursday</v>
      </c>
      <c r="AB2014" s="99" t="str">
        <f t="shared" si="344"/>
        <v>05/15/2025 8:32 PM</v>
      </c>
      <c r="AC2014" s="100">
        <f t="shared" si="345"/>
        <v>45793.740335648145</v>
      </c>
      <c r="AD2014" s="100" t="str">
        <f t="shared" si="346"/>
        <v>Approved On Time</v>
      </c>
      <c r="AE2014" s="101">
        <f t="shared" si="347"/>
        <v>4</v>
      </c>
      <c r="AF2014" s="124" t="str">
        <f t="shared" si="348"/>
        <v/>
      </c>
      <c r="AG2014" s="101" t="str">
        <f t="shared" si="349"/>
        <v>422 6002V - DECK Rem Soffit System</v>
      </c>
      <c r="AH2014" s="101" t="str">
        <f t="shared" si="350"/>
        <v>240442 - Alonso Miramontes</v>
      </c>
      <c r="AI2014" s="102" t="str">
        <f t="shared" si="351"/>
        <v>Alonso Miramontes's Crew</v>
      </c>
    </row>
    <row r="2015" spans="1:35" ht="15.75" x14ac:dyDescent="0.25">
      <c r="A2015" s="153">
        <v>604941</v>
      </c>
      <c r="B2015" s="153" t="s">
        <v>849</v>
      </c>
      <c r="C2015" s="153" t="s">
        <v>842</v>
      </c>
      <c r="D2015" s="153" t="s">
        <v>122</v>
      </c>
      <c r="E2015" s="153" t="s">
        <v>123</v>
      </c>
      <c r="F2015" s="153" t="s">
        <v>1463</v>
      </c>
      <c r="G2015" s="153" t="s">
        <v>1464</v>
      </c>
      <c r="H2015" s="153" t="s">
        <v>558</v>
      </c>
      <c r="I2015" s="153">
        <v>4</v>
      </c>
      <c r="J2015" s="154">
        <v>45793</v>
      </c>
      <c r="K2015" s="153" t="s">
        <v>91</v>
      </c>
      <c r="L2015" s="153"/>
      <c r="M2015" s="153" t="s">
        <v>841</v>
      </c>
      <c r="N2015" s="153" t="s">
        <v>49</v>
      </c>
      <c r="O2015" s="153" t="s">
        <v>842</v>
      </c>
      <c r="P2015" s="153" t="s">
        <v>4061</v>
      </c>
      <c r="Q2015" s="153"/>
      <c r="R2015" s="153" t="s">
        <v>50</v>
      </c>
      <c r="S2015" s="153" t="s">
        <v>1760</v>
      </c>
      <c r="T2015" s="153" t="s">
        <v>4062</v>
      </c>
      <c r="U2015" s="147"/>
      <c r="V2015" s="147"/>
      <c r="W2015" s="147"/>
      <c r="X2015" s="97" t="str">
        <f t="shared" si="341"/>
        <v>2024-023 - Tarrant Riverside Bridge Rehab</v>
      </c>
      <c r="Y2015" s="97" t="str">
        <f>IFERROR(VLOOKUP($D2015,PM!$A:$H,2,FALSE),"")</f>
        <v>Bikhyat Adhikari</v>
      </c>
      <c r="Z2015" s="98">
        <f t="shared" si="342"/>
        <v>45793</v>
      </c>
      <c r="AA2015" s="98" t="str">
        <f t="shared" si="343"/>
        <v>Friday</v>
      </c>
      <c r="AB2015" s="99" t="str">
        <f t="shared" si="344"/>
        <v>05/16/2025 8:39 PM</v>
      </c>
      <c r="AC2015" s="100">
        <f t="shared" si="345"/>
        <v>45796.437407407408</v>
      </c>
      <c r="AD2015" s="100" t="str">
        <f t="shared" si="346"/>
        <v>Approved On Time</v>
      </c>
      <c r="AE2015" s="101">
        <f t="shared" si="347"/>
        <v>4</v>
      </c>
      <c r="AF2015" s="124" t="str">
        <f t="shared" si="348"/>
        <v/>
      </c>
      <c r="AG2015" s="101" t="str">
        <f t="shared" si="349"/>
        <v>420 6066A - CLC CONC (RAIL FOUNDATION)</v>
      </c>
      <c r="AH2015" s="101" t="str">
        <f t="shared" si="350"/>
        <v>240442 - Alonso Miramontes</v>
      </c>
      <c r="AI2015" s="102" t="str">
        <f t="shared" si="351"/>
        <v>Alonso Miramontes's Crew</v>
      </c>
    </row>
    <row r="2016" spans="1:35" ht="15.75" x14ac:dyDescent="0.25">
      <c r="A2016" s="153">
        <v>604942</v>
      </c>
      <c r="B2016" s="153" t="s">
        <v>849</v>
      </c>
      <c r="C2016" s="153" t="s">
        <v>842</v>
      </c>
      <c r="D2016" s="153" t="s">
        <v>122</v>
      </c>
      <c r="E2016" s="153" t="s">
        <v>123</v>
      </c>
      <c r="F2016" s="153" t="s">
        <v>3081</v>
      </c>
      <c r="G2016" s="153" t="s">
        <v>3082</v>
      </c>
      <c r="H2016" s="153" t="s">
        <v>558</v>
      </c>
      <c r="I2016" s="153">
        <v>4</v>
      </c>
      <c r="J2016" s="154">
        <v>45793</v>
      </c>
      <c r="K2016" s="153" t="s">
        <v>91</v>
      </c>
      <c r="L2016" s="153"/>
      <c r="M2016" s="153" t="s">
        <v>841</v>
      </c>
      <c r="N2016" s="153" t="s">
        <v>49</v>
      </c>
      <c r="O2016" s="153" t="s">
        <v>842</v>
      </c>
      <c r="P2016" s="153" t="s">
        <v>4061</v>
      </c>
      <c r="Q2016" s="153"/>
      <c r="R2016" s="153" t="s">
        <v>50</v>
      </c>
      <c r="S2016" s="153" t="s">
        <v>1760</v>
      </c>
      <c r="T2016" s="153" t="s">
        <v>4063</v>
      </c>
      <c r="U2016" s="147"/>
      <c r="V2016" s="147"/>
      <c r="W2016" s="147"/>
      <c r="X2016" s="97" t="str">
        <f t="shared" si="341"/>
        <v>2024-023 - Tarrant Riverside Bridge Rehab</v>
      </c>
      <c r="Y2016" s="97" t="str">
        <f>IFERROR(VLOOKUP($D2016,PM!$A:$H,2,FALSE),"")</f>
        <v>Bikhyat Adhikari</v>
      </c>
      <c r="Z2016" s="98">
        <f t="shared" si="342"/>
        <v>45793</v>
      </c>
      <c r="AA2016" s="98" t="str">
        <f t="shared" si="343"/>
        <v>Friday</v>
      </c>
      <c r="AB2016" s="99" t="str">
        <f t="shared" si="344"/>
        <v>05/16/2025 8:39 PM</v>
      </c>
      <c r="AC2016" s="100">
        <f t="shared" si="345"/>
        <v>45796.437407407408</v>
      </c>
      <c r="AD2016" s="100" t="str">
        <f t="shared" si="346"/>
        <v>Approved On Time</v>
      </c>
      <c r="AE2016" s="101">
        <f t="shared" si="347"/>
        <v>4</v>
      </c>
      <c r="AF2016" s="124" t="str">
        <f t="shared" si="348"/>
        <v/>
      </c>
      <c r="AG2016" s="101" t="str">
        <f t="shared" si="349"/>
        <v>422 6002V - DECK Rem Soffit System</v>
      </c>
      <c r="AH2016" s="101" t="str">
        <f t="shared" si="350"/>
        <v>240442 - Alonso Miramontes</v>
      </c>
      <c r="AI2016" s="102" t="str">
        <f t="shared" si="351"/>
        <v>Alonso Miramontes's Crew</v>
      </c>
    </row>
    <row r="2017" spans="1:35" ht="15.75" x14ac:dyDescent="0.25">
      <c r="A2017" s="153">
        <v>604939</v>
      </c>
      <c r="B2017" s="153" t="s">
        <v>845</v>
      </c>
      <c r="C2017" s="153" t="s">
        <v>846</v>
      </c>
      <c r="D2017" s="153" t="s">
        <v>122</v>
      </c>
      <c r="E2017" s="153" t="s">
        <v>123</v>
      </c>
      <c r="F2017" s="153" t="s">
        <v>1463</v>
      </c>
      <c r="G2017" s="153" t="s">
        <v>1464</v>
      </c>
      <c r="H2017" s="153" t="s">
        <v>558</v>
      </c>
      <c r="I2017" s="153">
        <v>2</v>
      </c>
      <c r="J2017" s="154">
        <v>45793</v>
      </c>
      <c r="K2017" s="153" t="s">
        <v>91</v>
      </c>
      <c r="L2017" s="153"/>
      <c r="M2017" s="153" t="s">
        <v>841</v>
      </c>
      <c r="N2017" s="153" t="s">
        <v>49</v>
      </c>
      <c r="O2017" s="153" t="s">
        <v>842</v>
      </c>
      <c r="P2017" s="153" t="s">
        <v>4061</v>
      </c>
      <c r="Q2017" s="153"/>
      <c r="R2017" s="153" t="s">
        <v>50</v>
      </c>
      <c r="S2017" s="153" t="s">
        <v>1760</v>
      </c>
      <c r="T2017" s="153" t="s">
        <v>4064</v>
      </c>
      <c r="U2017" s="147"/>
      <c r="V2017" s="147"/>
      <c r="W2017" s="147"/>
      <c r="X2017" s="97" t="str">
        <f t="shared" si="341"/>
        <v>2024-023 - Tarrant Riverside Bridge Rehab</v>
      </c>
      <c r="Y2017" s="97" t="str">
        <f>IFERROR(VLOOKUP($D2017,PM!$A:$H,2,FALSE),"")</f>
        <v>Bikhyat Adhikari</v>
      </c>
      <c r="Z2017" s="98">
        <f t="shared" si="342"/>
        <v>45793</v>
      </c>
      <c r="AA2017" s="98" t="str">
        <f t="shared" si="343"/>
        <v>Friday</v>
      </c>
      <c r="AB2017" s="99" t="str">
        <f t="shared" si="344"/>
        <v>05/16/2025 8:39 PM</v>
      </c>
      <c r="AC2017" s="100">
        <f t="shared" si="345"/>
        <v>45796.437569444446</v>
      </c>
      <c r="AD2017" s="100" t="str">
        <f t="shared" si="346"/>
        <v>Approved On Time</v>
      </c>
      <c r="AE2017" s="101">
        <f t="shared" si="347"/>
        <v>2</v>
      </c>
      <c r="AF2017" s="124" t="str">
        <f t="shared" si="348"/>
        <v/>
      </c>
      <c r="AG2017" s="101" t="str">
        <f t="shared" si="349"/>
        <v>420 6066A - CLC CONC (RAIL FOUNDATION)</v>
      </c>
      <c r="AH2017" s="101" t="str">
        <f t="shared" si="350"/>
        <v>240662 - Izaiah C. Casas</v>
      </c>
      <c r="AI2017" s="102" t="str">
        <f t="shared" si="351"/>
        <v>Alonso Miramontes's Crew</v>
      </c>
    </row>
    <row r="2018" spans="1:35" ht="15.75" x14ac:dyDescent="0.25">
      <c r="A2018" s="153">
        <v>604940</v>
      </c>
      <c r="B2018" s="153" t="s">
        <v>845</v>
      </c>
      <c r="C2018" s="153" t="s">
        <v>846</v>
      </c>
      <c r="D2018" s="153" t="s">
        <v>122</v>
      </c>
      <c r="E2018" s="153" t="s">
        <v>123</v>
      </c>
      <c r="F2018" s="153" t="s">
        <v>3081</v>
      </c>
      <c r="G2018" s="153" t="s">
        <v>3082</v>
      </c>
      <c r="H2018" s="153" t="s">
        <v>558</v>
      </c>
      <c r="I2018" s="153">
        <v>6</v>
      </c>
      <c r="J2018" s="154">
        <v>45793</v>
      </c>
      <c r="K2018" s="153" t="s">
        <v>91</v>
      </c>
      <c r="L2018" s="153"/>
      <c r="M2018" s="153" t="s">
        <v>841</v>
      </c>
      <c r="N2018" s="153" t="s">
        <v>49</v>
      </c>
      <c r="O2018" s="153" t="s">
        <v>842</v>
      </c>
      <c r="P2018" s="153" t="s">
        <v>4061</v>
      </c>
      <c r="Q2018" s="153"/>
      <c r="R2018" s="153" t="s">
        <v>50</v>
      </c>
      <c r="S2018" s="153" t="s">
        <v>1760</v>
      </c>
      <c r="T2018" s="153" t="s">
        <v>4065</v>
      </c>
      <c r="U2018" s="147"/>
      <c r="V2018" s="147"/>
      <c r="W2018" s="147"/>
      <c r="X2018" s="97" t="str">
        <f t="shared" si="341"/>
        <v>2024-023 - Tarrant Riverside Bridge Rehab</v>
      </c>
      <c r="Y2018" s="97" t="str">
        <f>IFERROR(VLOOKUP($D2018,PM!$A:$H,2,FALSE),"")</f>
        <v>Bikhyat Adhikari</v>
      </c>
      <c r="Z2018" s="98">
        <f t="shared" si="342"/>
        <v>45793</v>
      </c>
      <c r="AA2018" s="98" t="str">
        <f t="shared" si="343"/>
        <v>Friday</v>
      </c>
      <c r="AB2018" s="99" t="str">
        <f t="shared" si="344"/>
        <v>05/16/2025 8:39 PM</v>
      </c>
      <c r="AC2018" s="100">
        <f t="shared" si="345"/>
        <v>45796.437569444446</v>
      </c>
      <c r="AD2018" s="100" t="str">
        <f t="shared" si="346"/>
        <v>Approved On Time</v>
      </c>
      <c r="AE2018" s="101">
        <f t="shared" si="347"/>
        <v>6</v>
      </c>
      <c r="AF2018" s="124" t="str">
        <f t="shared" si="348"/>
        <v/>
      </c>
      <c r="AG2018" s="101" t="str">
        <f t="shared" si="349"/>
        <v>422 6002V - DECK Rem Soffit System</v>
      </c>
      <c r="AH2018" s="101" t="str">
        <f t="shared" si="350"/>
        <v>240662 - Izaiah C. Casas</v>
      </c>
      <c r="AI2018" s="102" t="str">
        <f t="shared" si="351"/>
        <v>Alonso Miramontes's Crew</v>
      </c>
    </row>
    <row r="2019" spans="1:35" ht="15.75" x14ac:dyDescent="0.25">
      <c r="A2019" s="153">
        <v>604532</v>
      </c>
      <c r="B2019" s="153" t="s">
        <v>845</v>
      </c>
      <c r="C2019" s="153" t="s">
        <v>846</v>
      </c>
      <c r="D2019" s="153" t="s">
        <v>122</v>
      </c>
      <c r="E2019" s="153" t="s">
        <v>123</v>
      </c>
      <c r="F2019" s="153" t="s">
        <v>3081</v>
      </c>
      <c r="G2019" s="153" t="s">
        <v>3082</v>
      </c>
      <c r="H2019" s="153" t="s">
        <v>558</v>
      </c>
      <c r="I2019" s="153">
        <v>5</v>
      </c>
      <c r="J2019" s="154">
        <v>45792</v>
      </c>
      <c r="K2019" s="153" t="s">
        <v>91</v>
      </c>
      <c r="L2019" s="153"/>
      <c r="M2019" s="153" t="s">
        <v>841</v>
      </c>
      <c r="N2019" s="153" t="s">
        <v>49</v>
      </c>
      <c r="O2019" s="153" t="s">
        <v>842</v>
      </c>
      <c r="P2019" s="153" t="s">
        <v>3083</v>
      </c>
      <c r="Q2019" s="153"/>
      <c r="R2019" s="153" t="s">
        <v>50</v>
      </c>
      <c r="S2019" s="153" t="s">
        <v>1760</v>
      </c>
      <c r="T2019" s="153" t="s">
        <v>4066</v>
      </c>
      <c r="U2019" s="147"/>
      <c r="V2019" s="147"/>
      <c r="W2019" s="147"/>
      <c r="X2019" s="97" t="str">
        <f t="shared" si="341"/>
        <v>2024-023 - Tarrant Riverside Bridge Rehab</v>
      </c>
      <c r="Y2019" s="97" t="str">
        <f>IFERROR(VLOOKUP($D2019,PM!$A:$H,2,FALSE),"")</f>
        <v>Bikhyat Adhikari</v>
      </c>
      <c r="Z2019" s="98">
        <f t="shared" si="342"/>
        <v>45792</v>
      </c>
      <c r="AA2019" s="98" t="str">
        <f t="shared" si="343"/>
        <v>Thursday</v>
      </c>
      <c r="AB2019" s="99" t="str">
        <f t="shared" si="344"/>
        <v>05/15/2025 8:32 PM</v>
      </c>
      <c r="AC2019" s="100">
        <f t="shared" si="345"/>
        <v>45793.740428240744</v>
      </c>
      <c r="AD2019" s="100" t="str">
        <f t="shared" si="346"/>
        <v>Approved On Time</v>
      </c>
      <c r="AE2019" s="101">
        <f t="shared" si="347"/>
        <v>5</v>
      </c>
      <c r="AF2019" s="124" t="str">
        <f t="shared" si="348"/>
        <v/>
      </c>
      <c r="AG2019" s="101" t="str">
        <f t="shared" si="349"/>
        <v>422 6002V - DECK Rem Soffit System</v>
      </c>
      <c r="AH2019" s="101" t="str">
        <f t="shared" si="350"/>
        <v>240662 - Izaiah C. Casas</v>
      </c>
      <c r="AI2019" s="102" t="str">
        <f t="shared" si="351"/>
        <v>Alonso Miramontes's Crew</v>
      </c>
    </row>
    <row r="2020" spans="1:35" ht="15.75" x14ac:dyDescent="0.25">
      <c r="A2020" s="153">
        <v>604948</v>
      </c>
      <c r="B2020" s="153" t="s">
        <v>845</v>
      </c>
      <c r="C2020" s="153" t="s">
        <v>846</v>
      </c>
      <c r="D2020" s="153" t="s">
        <v>122</v>
      </c>
      <c r="E2020" s="153" t="s">
        <v>123</v>
      </c>
      <c r="F2020" s="153" t="s">
        <v>1764</v>
      </c>
      <c r="G2020" s="153" t="s">
        <v>1765</v>
      </c>
      <c r="H2020" s="153" t="s">
        <v>558</v>
      </c>
      <c r="I2020" s="153">
        <v>2</v>
      </c>
      <c r="J2020" s="154">
        <v>45793</v>
      </c>
      <c r="K2020" s="153" t="s">
        <v>91</v>
      </c>
      <c r="L2020" s="153"/>
      <c r="M2020" s="153" t="s">
        <v>841</v>
      </c>
      <c r="N2020" s="153" t="s">
        <v>49</v>
      </c>
      <c r="O2020" s="153" t="s">
        <v>842</v>
      </c>
      <c r="P2020" s="153" t="s">
        <v>4067</v>
      </c>
      <c r="Q2020" s="153"/>
      <c r="R2020" s="153" t="s">
        <v>50</v>
      </c>
      <c r="S2020" s="153" t="s">
        <v>1760</v>
      </c>
      <c r="T2020" s="153" t="s">
        <v>4068</v>
      </c>
      <c r="U2020" s="147"/>
      <c r="V2020" s="147"/>
      <c r="W2020" s="147"/>
      <c r="X2020" s="97" t="str">
        <f t="shared" si="341"/>
        <v>2024-023 - Tarrant Riverside Bridge Rehab</v>
      </c>
      <c r="Y2020" s="97" t="str">
        <f>IFERROR(VLOOKUP($D2020,PM!$A:$H,2,FALSE),"")</f>
        <v>Bikhyat Adhikari</v>
      </c>
      <c r="Z2020" s="98">
        <f t="shared" si="342"/>
        <v>45793</v>
      </c>
      <c r="AA2020" s="98" t="str">
        <f t="shared" si="343"/>
        <v>Friday</v>
      </c>
      <c r="AB2020" s="99" t="str">
        <f t="shared" si="344"/>
        <v>05/16/2025 8:40 PM</v>
      </c>
      <c r="AC2020" s="100">
        <f t="shared" si="345"/>
        <v>45796.437569444446</v>
      </c>
      <c r="AD2020" s="100" t="str">
        <f t="shared" si="346"/>
        <v>Approved On Time</v>
      </c>
      <c r="AE2020" s="101">
        <f t="shared" si="347"/>
        <v>2</v>
      </c>
      <c r="AF2020" s="124" t="str">
        <f t="shared" si="348"/>
        <v/>
      </c>
      <c r="AG2020" s="101" t="str">
        <f t="shared" si="349"/>
        <v>529 6036B - CONC CURB TY II F P S</v>
      </c>
      <c r="AH2020" s="101" t="str">
        <f t="shared" si="350"/>
        <v>240662 - Izaiah C. Casas</v>
      </c>
      <c r="AI2020" s="102" t="str">
        <f t="shared" si="351"/>
        <v>Alonso Miramontes's Crew</v>
      </c>
    </row>
    <row r="2021" spans="1:35" ht="15.75" x14ac:dyDescent="0.25">
      <c r="A2021" s="153">
        <v>604535</v>
      </c>
      <c r="B2021" s="153" t="s">
        <v>850</v>
      </c>
      <c r="C2021" s="153" t="s">
        <v>851</v>
      </c>
      <c r="D2021" s="153" t="s">
        <v>122</v>
      </c>
      <c r="E2021" s="153" t="s">
        <v>123</v>
      </c>
      <c r="F2021" s="153" t="s">
        <v>3081</v>
      </c>
      <c r="G2021" s="153" t="s">
        <v>3082</v>
      </c>
      <c r="H2021" s="153" t="s">
        <v>558</v>
      </c>
      <c r="I2021" s="153">
        <v>5</v>
      </c>
      <c r="J2021" s="154">
        <v>45792</v>
      </c>
      <c r="K2021" s="153" t="s">
        <v>91</v>
      </c>
      <c r="L2021" s="153"/>
      <c r="M2021" s="153" t="s">
        <v>841</v>
      </c>
      <c r="N2021" s="153" t="s">
        <v>49</v>
      </c>
      <c r="O2021" s="153" t="s">
        <v>842</v>
      </c>
      <c r="P2021" s="153" t="s">
        <v>3083</v>
      </c>
      <c r="Q2021" s="153"/>
      <c r="R2021" s="153" t="s">
        <v>50</v>
      </c>
      <c r="S2021" s="153" t="s">
        <v>1760</v>
      </c>
      <c r="T2021" s="153" t="s">
        <v>4069</v>
      </c>
      <c r="U2021" s="147"/>
      <c r="V2021" s="147"/>
      <c r="W2021" s="147"/>
      <c r="X2021" s="97" t="str">
        <f t="shared" si="341"/>
        <v>2024-023 - Tarrant Riverside Bridge Rehab</v>
      </c>
      <c r="Y2021" s="97" t="str">
        <f>IFERROR(VLOOKUP($D2021,PM!$A:$H,2,FALSE),"")</f>
        <v>Bikhyat Adhikari</v>
      </c>
      <c r="Z2021" s="98">
        <f t="shared" si="342"/>
        <v>45792</v>
      </c>
      <c r="AA2021" s="98" t="str">
        <f t="shared" si="343"/>
        <v>Thursday</v>
      </c>
      <c r="AB2021" s="99" t="str">
        <f t="shared" si="344"/>
        <v>05/15/2025 8:32 PM</v>
      </c>
      <c r="AC2021" s="100">
        <f t="shared" si="345"/>
        <v>45793.740624999999</v>
      </c>
      <c r="AD2021" s="100" t="str">
        <f t="shared" si="346"/>
        <v>Approved On Time</v>
      </c>
      <c r="AE2021" s="101">
        <f t="shared" si="347"/>
        <v>5</v>
      </c>
      <c r="AF2021" s="124" t="str">
        <f t="shared" si="348"/>
        <v/>
      </c>
      <c r="AG2021" s="101" t="str">
        <f t="shared" si="349"/>
        <v>422 6002V - DECK Rem Soffit System</v>
      </c>
      <c r="AH2021" s="101" t="str">
        <f t="shared" si="350"/>
        <v>240443 - Juan C. Miramontes Marquez</v>
      </c>
      <c r="AI2021" s="102" t="str">
        <f t="shared" si="351"/>
        <v>Alonso Miramontes's Crew</v>
      </c>
    </row>
    <row r="2022" spans="1:35" ht="15.75" x14ac:dyDescent="0.25">
      <c r="A2022" s="153">
        <v>604945</v>
      </c>
      <c r="B2022" s="153" t="s">
        <v>850</v>
      </c>
      <c r="C2022" s="153" t="s">
        <v>851</v>
      </c>
      <c r="D2022" s="153" t="s">
        <v>122</v>
      </c>
      <c r="E2022" s="153" t="s">
        <v>123</v>
      </c>
      <c r="F2022" s="153" t="s">
        <v>1463</v>
      </c>
      <c r="G2022" s="153" t="s">
        <v>1464</v>
      </c>
      <c r="H2022" s="153" t="s">
        <v>558</v>
      </c>
      <c r="I2022" s="153">
        <v>2</v>
      </c>
      <c r="J2022" s="154">
        <v>45793</v>
      </c>
      <c r="K2022" s="153" t="s">
        <v>91</v>
      </c>
      <c r="L2022" s="153"/>
      <c r="M2022" s="153" t="s">
        <v>841</v>
      </c>
      <c r="N2022" s="153" t="s">
        <v>49</v>
      </c>
      <c r="O2022" s="153" t="s">
        <v>842</v>
      </c>
      <c r="P2022" s="153" t="s">
        <v>4061</v>
      </c>
      <c r="Q2022" s="153"/>
      <c r="R2022" s="153" t="s">
        <v>50</v>
      </c>
      <c r="S2022" s="153" t="s">
        <v>1760</v>
      </c>
      <c r="T2022" s="153" t="s">
        <v>4070</v>
      </c>
      <c r="U2022" s="147"/>
      <c r="V2022" s="147"/>
      <c r="W2022" s="147"/>
      <c r="X2022" s="97" t="str">
        <f t="shared" si="341"/>
        <v>2024-023 - Tarrant Riverside Bridge Rehab</v>
      </c>
      <c r="Y2022" s="97" t="str">
        <f>IFERROR(VLOOKUP($D2022,PM!$A:$H,2,FALSE),"")</f>
        <v>Bikhyat Adhikari</v>
      </c>
      <c r="Z2022" s="98">
        <f t="shared" si="342"/>
        <v>45793</v>
      </c>
      <c r="AA2022" s="98" t="str">
        <f t="shared" si="343"/>
        <v>Friday</v>
      </c>
      <c r="AB2022" s="99" t="str">
        <f t="shared" si="344"/>
        <v>05/16/2025 8:39 PM</v>
      </c>
      <c r="AC2022" s="100">
        <f t="shared" si="345"/>
        <v>45796.437615740739</v>
      </c>
      <c r="AD2022" s="100" t="str">
        <f t="shared" si="346"/>
        <v>Approved On Time</v>
      </c>
      <c r="AE2022" s="101">
        <f t="shared" si="347"/>
        <v>2</v>
      </c>
      <c r="AF2022" s="124" t="str">
        <f t="shared" si="348"/>
        <v/>
      </c>
      <c r="AG2022" s="101" t="str">
        <f t="shared" si="349"/>
        <v>420 6066A - CLC CONC (RAIL FOUNDATION)</v>
      </c>
      <c r="AH2022" s="101" t="str">
        <f t="shared" si="350"/>
        <v>240443 - Juan C. Miramontes Marquez</v>
      </c>
      <c r="AI2022" s="102" t="str">
        <f t="shared" si="351"/>
        <v>Alonso Miramontes's Crew</v>
      </c>
    </row>
    <row r="2023" spans="1:35" ht="15.75" x14ac:dyDescent="0.25">
      <c r="A2023" s="153">
        <v>604946</v>
      </c>
      <c r="B2023" s="153" t="s">
        <v>850</v>
      </c>
      <c r="C2023" s="153" t="s">
        <v>851</v>
      </c>
      <c r="D2023" s="153" t="s">
        <v>122</v>
      </c>
      <c r="E2023" s="153" t="s">
        <v>123</v>
      </c>
      <c r="F2023" s="153" t="s">
        <v>3081</v>
      </c>
      <c r="G2023" s="153" t="s">
        <v>3082</v>
      </c>
      <c r="H2023" s="153" t="s">
        <v>558</v>
      </c>
      <c r="I2023" s="153">
        <v>6</v>
      </c>
      <c r="J2023" s="154">
        <v>45793</v>
      </c>
      <c r="K2023" s="153" t="s">
        <v>91</v>
      </c>
      <c r="L2023" s="153"/>
      <c r="M2023" s="153" t="s">
        <v>841</v>
      </c>
      <c r="N2023" s="153" t="s">
        <v>49</v>
      </c>
      <c r="O2023" s="153" t="s">
        <v>842</v>
      </c>
      <c r="P2023" s="153" t="s">
        <v>4061</v>
      </c>
      <c r="Q2023" s="153"/>
      <c r="R2023" s="153" t="s">
        <v>50</v>
      </c>
      <c r="S2023" s="153" t="s">
        <v>1760</v>
      </c>
      <c r="T2023" s="153" t="s">
        <v>4071</v>
      </c>
      <c r="U2023" s="147"/>
      <c r="V2023" s="147"/>
      <c r="W2023" s="147"/>
      <c r="X2023" s="97" t="str">
        <f t="shared" si="341"/>
        <v>2024-023 - Tarrant Riverside Bridge Rehab</v>
      </c>
      <c r="Y2023" s="97" t="str">
        <f>IFERROR(VLOOKUP($D2023,PM!$A:$H,2,FALSE),"")</f>
        <v>Bikhyat Adhikari</v>
      </c>
      <c r="Z2023" s="98">
        <f t="shared" si="342"/>
        <v>45793</v>
      </c>
      <c r="AA2023" s="98" t="str">
        <f t="shared" si="343"/>
        <v>Friday</v>
      </c>
      <c r="AB2023" s="99" t="str">
        <f t="shared" si="344"/>
        <v>05/16/2025 8:39 PM</v>
      </c>
      <c r="AC2023" s="100">
        <f t="shared" si="345"/>
        <v>45796.437615740739</v>
      </c>
      <c r="AD2023" s="100" t="str">
        <f t="shared" si="346"/>
        <v>Approved On Time</v>
      </c>
      <c r="AE2023" s="101">
        <f t="shared" si="347"/>
        <v>6</v>
      </c>
      <c r="AF2023" s="124" t="str">
        <f t="shared" si="348"/>
        <v/>
      </c>
      <c r="AG2023" s="101" t="str">
        <f t="shared" si="349"/>
        <v>422 6002V - DECK Rem Soffit System</v>
      </c>
      <c r="AH2023" s="101" t="str">
        <f t="shared" si="350"/>
        <v>240443 - Juan C. Miramontes Marquez</v>
      </c>
      <c r="AI2023" s="102" t="str">
        <f t="shared" si="351"/>
        <v>Alonso Miramontes's Crew</v>
      </c>
    </row>
    <row r="2024" spans="1:35" ht="15.75" x14ac:dyDescent="0.25">
      <c r="A2024" s="153">
        <v>604949</v>
      </c>
      <c r="B2024" s="153" t="s">
        <v>850</v>
      </c>
      <c r="C2024" s="153" t="s">
        <v>851</v>
      </c>
      <c r="D2024" s="153" t="s">
        <v>122</v>
      </c>
      <c r="E2024" s="153" t="s">
        <v>123</v>
      </c>
      <c r="F2024" s="153" t="s">
        <v>1764</v>
      </c>
      <c r="G2024" s="153" t="s">
        <v>1765</v>
      </c>
      <c r="H2024" s="153" t="s">
        <v>558</v>
      </c>
      <c r="I2024" s="153">
        <v>2</v>
      </c>
      <c r="J2024" s="154">
        <v>45793</v>
      </c>
      <c r="K2024" s="153" t="s">
        <v>91</v>
      </c>
      <c r="L2024" s="153"/>
      <c r="M2024" s="153" t="s">
        <v>841</v>
      </c>
      <c r="N2024" s="153" t="s">
        <v>49</v>
      </c>
      <c r="O2024" s="153" t="s">
        <v>842</v>
      </c>
      <c r="P2024" s="153" t="s">
        <v>4067</v>
      </c>
      <c r="Q2024" s="153"/>
      <c r="R2024" s="153" t="s">
        <v>50</v>
      </c>
      <c r="S2024" s="153" t="s">
        <v>1760</v>
      </c>
      <c r="T2024" s="153" t="s">
        <v>4072</v>
      </c>
      <c r="U2024" s="147"/>
      <c r="V2024" s="147"/>
      <c r="W2024" s="147"/>
      <c r="X2024" s="97" t="str">
        <f t="shared" si="341"/>
        <v>2024-023 - Tarrant Riverside Bridge Rehab</v>
      </c>
      <c r="Y2024" s="97" t="str">
        <f>IFERROR(VLOOKUP($D2024,PM!$A:$H,2,FALSE),"")</f>
        <v>Bikhyat Adhikari</v>
      </c>
      <c r="Z2024" s="98">
        <f t="shared" si="342"/>
        <v>45793</v>
      </c>
      <c r="AA2024" s="98" t="str">
        <f t="shared" si="343"/>
        <v>Friday</v>
      </c>
      <c r="AB2024" s="99" t="str">
        <f t="shared" si="344"/>
        <v>05/16/2025 8:40 PM</v>
      </c>
      <c r="AC2024" s="100">
        <f t="shared" si="345"/>
        <v>45796.437615740739</v>
      </c>
      <c r="AD2024" s="100" t="str">
        <f t="shared" si="346"/>
        <v>Approved On Time</v>
      </c>
      <c r="AE2024" s="101">
        <f t="shared" si="347"/>
        <v>2</v>
      </c>
      <c r="AF2024" s="124" t="str">
        <f t="shared" si="348"/>
        <v/>
      </c>
      <c r="AG2024" s="101" t="str">
        <f t="shared" si="349"/>
        <v>529 6036B - CONC CURB TY II F P S</v>
      </c>
      <c r="AH2024" s="101" t="str">
        <f t="shared" si="350"/>
        <v>240443 - Juan C. Miramontes Marquez</v>
      </c>
      <c r="AI2024" s="102" t="str">
        <f t="shared" si="351"/>
        <v>Alonso Miramontes's Crew</v>
      </c>
    </row>
    <row r="2025" spans="1:35" ht="15.75" x14ac:dyDescent="0.25">
      <c r="A2025" s="153">
        <v>604943</v>
      </c>
      <c r="B2025" s="153" t="s">
        <v>847</v>
      </c>
      <c r="C2025" s="153" t="s">
        <v>848</v>
      </c>
      <c r="D2025" s="153" t="s">
        <v>122</v>
      </c>
      <c r="E2025" s="153" t="s">
        <v>123</v>
      </c>
      <c r="F2025" s="153" t="s">
        <v>1463</v>
      </c>
      <c r="G2025" s="153" t="s">
        <v>1464</v>
      </c>
      <c r="H2025" s="153" t="s">
        <v>558</v>
      </c>
      <c r="I2025" s="153">
        <v>2</v>
      </c>
      <c r="J2025" s="154">
        <v>45793</v>
      </c>
      <c r="K2025" s="153" t="s">
        <v>91</v>
      </c>
      <c r="L2025" s="153"/>
      <c r="M2025" s="153" t="s">
        <v>841</v>
      </c>
      <c r="N2025" s="153" t="s">
        <v>49</v>
      </c>
      <c r="O2025" s="153" t="s">
        <v>842</v>
      </c>
      <c r="P2025" s="153" t="s">
        <v>4061</v>
      </c>
      <c r="Q2025" s="153"/>
      <c r="R2025" s="153" t="s">
        <v>50</v>
      </c>
      <c r="S2025" s="153" t="s">
        <v>1760</v>
      </c>
      <c r="T2025" s="153" t="s">
        <v>4073</v>
      </c>
      <c r="U2025" s="147"/>
      <c r="V2025" s="147"/>
      <c r="W2025" s="147"/>
      <c r="X2025" s="97" t="str">
        <f t="shared" si="341"/>
        <v>2024-023 - Tarrant Riverside Bridge Rehab</v>
      </c>
      <c r="Y2025" s="97" t="str">
        <f>IFERROR(VLOOKUP($D2025,PM!$A:$H,2,FALSE),"")</f>
        <v>Bikhyat Adhikari</v>
      </c>
      <c r="Z2025" s="98">
        <f t="shared" si="342"/>
        <v>45793</v>
      </c>
      <c r="AA2025" s="98" t="str">
        <f t="shared" si="343"/>
        <v>Friday</v>
      </c>
      <c r="AB2025" s="99" t="str">
        <f t="shared" si="344"/>
        <v>05/16/2025 8:39 PM</v>
      </c>
      <c r="AC2025" s="100">
        <f t="shared" si="345"/>
        <v>45796.437372685185</v>
      </c>
      <c r="AD2025" s="100" t="str">
        <f t="shared" si="346"/>
        <v>Approved On Time</v>
      </c>
      <c r="AE2025" s="101">
        <f t="shared" si="347"/>
        <v>2</v>
      </c>
      <c r="AF2025" s="124" t="str">
        <f t="shared" si="348"/>
        <v/>
      </c>
      <c r="AG2025" s="101" t="str">
        <f t="shared" si="349"/>
        <v>420 6066A - CLC CONC (RAIL FOUNDATION)</v>
      </c>
      <c r="AH2025" s="101" t="str">
        <f t="shared" si="350"/>
        <v>240753 - Agustin Rodriguez Quilo</v>
      </c>
      <c r="AI2025" s="102" t="str">
        <f t="shared" si="351"/>
        <v>Alonso Miramontes's Crew</v>
      </c>
    </row>
    <row r="2026" spans="1:35" ht="15.75" x14ac:dyDescent="0.25">
      <c r="A2026" s="153">
        <v>604944</v>
      </c>
      <c r="B2026" s="153" t="s">
        <v>847</v>
      </c>
      <c r="C2026" s="153" t="s">
        <v>848</v>
      </c>
      <c r="D2026" s="153" t="s">
        <v>122</v>
      </c>
      <c r="E2026" s="153" t="s">
        <v>123</v>
      </c>
      <c r="F2026" s="153" t="s">
        <v>3081</v>
      </c>
      <c r="G2026" s="153" t="s">
        <v>3082</v>
      </c>
      <c r="H2026" s="153" t="s">
        <v>558</v>
      </c>
      <c r="I2026" s="153">
        <v>6</v>
      </c>
      <c r="J2026" s="154">
        <v>45793</v>
      </c>
      <c r="K2026" s="153" t="s">
        <v>91</v>
      </c>
      <c r="L2026" s="153"/>
      <c r="M2026" s="153" t="s">
        <v>841</v>
      </c>
      <c r="N2026" s="153" t="s">
        <v>49</v>
      </c>
      <c r="O2026" s="153" t="s">
        <v>842</v>
      </c>
      <c r="P2026" s="153" t="s">
        <v>4061</v>
      </c>
      <c r="Q2026" s="153"/>
      <c r="R2026" s="153" t="s">
        <v>50</v>
      </c>
      <c r="S2026" s="153" t="s">
        <v>1760</v>
      </c>
      <c r="T2026" s="153" t="s">
        <v>4074</v>
      </c>
      <c r="U2026" s="147"/>
      <c r="V2026" s="147"/>
      <c r="W2026" s="147"/>
      <c r="X2026" s="97" t="str">
        <f t="shared" si="341"/>
        <v>2024-023 - Tarrant Riverside Bridge Rehab</v>
      </c>
      <c r="Y2026" s="97" t="str">
        <f>IFERROR(VLOOKUP($D2026,PM!$A:$H,2,FALSE),"")</f>
        <v>Bikhyat Adhikari</v>
      </c>
      <c r="Z2026" s="98">
        <f t="shared" si="342"/>
        <v>45793</v>
      </c>
      <c r="AA2026" s="98" t="str">
        <f t="shared" si="343"/>
        <v>Friday</v>
      </c>
      <c r="AB2026" s="99" t="str">
        <f t="shared" si="344"/>
        <v>05/16/2025 8:39 PM</v>
      </c>
      <c r="AC2026" s="100">
        <f t="shared" si="345"/>
        <v>45796.437372685185</v>
      </c>
      <c r="AD2026" s="100" t="str">
        <f t="shared" si="346"/>
        <v>Approved On Time</v>
      </c>
      <c r="AE2026" s="101">
        <f t="shared" si="347"/>
        <v>6</v>
      </c>
      <c r="AF2026" s="124" t="str">
        <f t="shared" si="348"/>
        <v/>
      </c>
      <c r="AG2026" s="101" t="str">
        <f t="shared" si="349"/>
        <v>422 6002V - DECK Rem Soffit System</v>
      </c>
      <c r="AH2026" s="101" t="str">
        <f t="shared" si="350"/>
        <v>240753 - Agustin Rodriguez Quilo</v>
      </c>
      <c r="AI2026" s="102" t="str">
        <f t="shared" si="351"/>
        <v>Alonso Miramontes's Crew</v>
      </c>
    </row>
    <row r="2027" spans="1:35" ht="15.75" x14ac:dyDescent="0.25">
      <c r="A2027" s="153">
        <v>604534</v>
      </c>
      <c r="B2027" s="153" t="s">
        <v>847</v>
      </c>
      <c r="C2027" s="153" t="s">
        <v>848</v>
      </c>
      <c r="D2027" s="153" t="s">
        <v>122</v>
      </c>
      <c r="E2027" s="153" t="s">
        <v>123</v>
      </c>
      <c r="F2027" s="153" t="s">
        <v>3081</v>
      </c>
      <c r="G2027" s="153" t="s">
        <v>3082</v>
      </c>
      <c r="H2027" s="153" t="s">
        <v>558</v>
      </c>
      <c r="I2027" s="153">
        <v>5</v>
      </c>
      <c r="J2027" s="154">
        <v>45792</v>
      </c>
      <c r="K2027" s="153" t="s">
        <v>91</v>
      </c>
      <c r="L2027" s="153"/>
      <c r="M2027" s="153" t="s">
        <v>841</v>
      </c>
      <c r="N2027" s="153" t="s">
        <v>49</v>
      </c>
      <c r="O2027" s="153" t="s">
        <v>842</v>
      </c>
      <c r="P2027" s="153" t="s">
        <v>3083</v>
      </c>
      <c r="Q2027" s="153"/>
      <c r="R2027" s="153" t="s">
        <v>50</v>
      </c>
      <c r="S2027" s="153" t="s">
        <v>1760</v>
      </c>
      <c r="T2027" s="153" t="s">
        <v>4075</v>
      </c>
      <c r="U2027" s="147"/>
      <c r="V2027" s="147"/>
      <c r="W2027" s="147"/>
      <c r="X2027" s="97" t="str">
        <f t="shared" si="341"/>
        <v>2024-023 - Tarrant Riverside Bridge Rehab</v>
      </c>
      <c r="Y2027" s="97" t="str">
        <f>IFERROR(VLOOKUP($D2027,PM!$A:$H,2,FALSE),"")</f>
        <v>Bikhyat Adhikari</v>
      </c>
      <c r="Z2027" s="98">
        <f t="shared" si="342"/>
        <v>45792</v>
      </c>
      <c r="AA2027" s="98" t="str">
        <f t="shared" si="343"/>
        <v>Thursday</v>
      </c>
      <c r="AB2027" s="99" t="str">
        <f t="shared" si="344"/>
        <v>05/15/2025 8:32 PM</v>
      </c>
      <c r="AC2027" s="100">
        <f t="shared" si="345"/>
        <v>45793.740914351853</v>
      </c>
      <c r="AD2027" s="100" t="str">
        <f t="shared" si="346"/>
        <v>Approved On Time</v>
      </c>
      <c r="AE2027" s="101">
        <f t="shared" si="347"/>
        <v>5</v>
      </c>
      <c r="AF2027" s="124" t="str">
        <f t="shared" si="348"/>
        <v/>
      </c>
      <c r="AG2027" s="101" t="str">
        <f t="shared" si="349"/>
        <v>422 6002V - DECK Rem Soffit System</v>
      </c>
      <c r="AH2027" s="101" t="str">
        <f t="shared" si="350"/>
        <v>240753 - Agustin Rodriguez Quilo</v>
      </c>
      <c r="AI2027" s="102" t="str">
        <f t="shared" si="351"/>
        <v>Alonso Miramontes's Crew</v>
      </c>
    </row>
    <row r="2028" spans="1:35" ht="15.75" x14ac:dyDescent="0.25">
      <c r="A2028" s="153">
        <v>604947</v>
      </c>
      <c r="B2028" s="153" t="s">
        <v>847</v>
      </c>
      <c r="C2028" s="153" t="s">
        <v>848</v>
      </c>
      <c r="D2028" s="153" t="s">
        <v>122</v>
      </c>
      <c r="E2028" s="153" t="s">
        <v>123</v>
      </c>
      <c r="F2028" s="153" t="s">
        <v>1764</v>
      </c>
      <c r="G2028" s="153" t="s">
        <v>1765</v>
      </c>
      <c r="H2028" s="153" t="s">
        <v>558</v>
      </c>
      <c r="I2028" s="153">
        <v>2</v>
      </c>
      <c r="J2028" s="154">
        <v>45793</v>
      </c>
      <c r="K2028" s="153" t="s">
        <v>91</v>
      </c>
      <c r="L2028" s="153"/>
      <c r="M2028" s="153" t="s">
        <v>841</v>
      </c>
      <c r="N2028" s="153" t="s">
        <v>49</v>
      </c>
      <c r="O2028" s="153" t="s">
        <v>842</v>
      </c>
      <c r="P2028" s="153" t="s">
        <v>4067</v>
      </c>
      <c r="Q2028" s="153"/>
      <c r="R2028" s="153" t="s">
        <v>50</v>
      </c>
      <c r="S2028" s="153" t="s">
        <v>1760</v>
      </c>
      <c r="T2028" s="153" t="s">
        <v>4076</v>
      </c>
      <c r="U2028" s="147"/>
      <c r="V2028" s="147"/>
      <c r="W2028" s="147"/>
      <c r="X2028" s="97" t="str">
        <f t="shared" si="341"/>
        <v>2024-023 - Tarrant Riverside Bridge Rehab</v>
      </c>
      <c r="Y2028" s="97" t="str">
        <f>IFERROR(VLOOKUP($D2028,PM!$A:$H,2,FALSE),"")</f>
        <v>Bikhyat Adhikari</v>
      </c>
      <c r="Z2028" s="98">
        <f t="shared" si="342"/>
        <v>45793</v>
      </c>
      <c r="AA2028" s="98" t="str">
        <f t="shared" si="343"/>
        <v>Friday</v>
      </c>
      <c r="AB2028" s="99" t="str">
        <f t="shared" si="344"/>
        <v>05/16/2025 8:40 PM</v>
      </c>
      <c r="AC2028" s="100">
        <f t="shared" si="345"/>
        <v>45796.437372685185</v>
      </c>
      <c r="AD2028" s="100" t="str">
        <f t="shared" si="346"/>
        <v>Approved On Time</v>
      </c>
      <c r="AE2028" s="101">
        <f t="shared" si="347"/>
        <v>2</v>
      </c>
      <c r="AF2028" s="124" t="str">
        <f t="shared" si="348"/>
        <v/>
      </c>
      <c r="AG2028" s="101" t="str">
        <f t="shared" si="349"/>
        <v>529 6036B - CONC CURB TY II F P S</v>
      </c>
      <c r="AH2028" s="101" t="str">
        <f t="shared" si="350"/>
        <v>240753 - Agustin Rodriguez Quilo</v>
      </c>
      <c r="AI2028" s="102" t="str">
        <f t="shared" si="351"/>
        <v>Alonso Miramontes's Crew</v>
      </c>
    </row>
    <row r="2029" spans="1:35" ht="15.75" x14ac:dyDescent="0.25">
      <c r="A2029" s="153">
        <v>604531</v>
      </c>
      <c r="B2029" s="153" t="s">
        <v>839</v>
      </c>
      <c r="C2029" s="153" t="s">
        <v>840</v>
      </c>
      <c r="D2029" s="153" t="s">
        <v>122</v>
      </c>
      <c r="E2029" s="153" t="s">
        <v>123</v>
      </c>
      <c r="F2029" s="153" t="s">
        <v>3081</v>
      </c>
      <c r="G2029" s="153" t="s">
        <v>3082</v>
      </c>
      <c r="H2029" s="153" t="s">
        <v>558</v>
      </c>
      <c r="I2029" s="153">
        <v>5</v>
      </c>
      <c r="J2029" s="154">
        <v>45792</v>
      </c>
      <c r="K2029" s="153" t="s">
        <v>91</v>
      </c>
      <c r="L2029" s="153"/>
      <c r="M2029" s="153" t="s">
        <v>841</v>
      </c>
      <c r="N2029" s="153" t="s">
        <v>49</v>
      </c>
      <c r="O2029" s="153" t="s">
        <v>842</v>
      </c>
      <c r="P2029" s="153" t="s">
        <v>3083</v>
      </c>
      <c r="Q2029" s="153"/>
      <c r="R2029" s="153" t="s">
        <v>50</v>
      </c>
      <c r="S2029" s="153" t="s">
        <v>1760</v>
      </c>
      <c r="T2029" s="153" t="s">
        <v>4077</v>
      </c>
      <c r="U2029" s="147"/>
      <c r="V2029" s="147"/>
      <c r="W2029" s="147"/>
      <c r="X2029" s="97" t="str">
        <f t="shared" si="341"/>
        <v>2024-023 - Tarrant Riverside Bridge Rehab</v>
      </c>
      <c r="Y2029" s="97" t="str">
        <f>IFERROR(VLOOKUP($D2029,PM!$A:$H,2,FALSE),"")</f>
        <v>Bikhyat Adhikari</v>
      </c>
      <c r="Z2029" s="98">
        <f t="shared" si="342"/>
        <v>45792</v>
      </c>
      <c r="AA2029" s="98" t="str">
        <f t="shared" si="343"/>
        <v>Thursday</v>
      </c>
      <c r="AB2029" s="99" t="str">
        <f t="shared" si="344"/>
        <v>05/15/2025 8:32 PM</v>
      </c>
      <c r="AC2029" s="100">
        <f t="shared" si="345"/>
        <v>45793.740671296298</v>
      </c>
      <c r="AD2029" s="100" t="str">
        <f t="shared" si="346"/>
        <v>Approved On Time</v>
      </c>
      <c r="AE2029" s="101">
        <f t="shared" si="347"/>
        <v>5</v>
      </c>
      <c r="AF2029" s="124" t="str">
        <f t="shared" si="348"/>
        <v/>
      </c>
      <c r="AG2029" s="101" t="str">
        <f t="shared" si="349"/>
        <v>422 6002V - DECK Rem Soffit System</v>
      </c>
      <c r="AH2029" s="101" t="str">
        <f t="shared" si="350"/>
        <v>240740 - Juan C. Santana Solis</v>
      </c>
      <c r="AI2029" s="102" t="str">
        <f t="shared" si="351"/>
        <v>Alonso Miramontes's Crew</v>
      </c>
    </row>
    <row r="2030" spans="1:35" ht="15.75" x14ac:dyDescent="0.25">
      <c r="A2030" s="153">
        <v>604937</v>
      </c>
      <c r="B2030" s="153" t="s">
        <v>839</v>
      </c>
      <c r="C2030" s="153" t="s">
        <v>840</v>
      </c>
      <c r="D2030" s="153" t="s">
        <v>122</v>
      </c>
      <c r="E2030" s="153" t="s">
        <v>123</v>
      </c>
      <c r="F2030" s="153" t="s">
        <v>1463</v>
      </c>
      <c r="G2030" s="153" t="s">
        <v>1464</v>
      </c>
      <c r="H2030" s="153" t="s">
        <v>558</v>
      </c>
      <c r="I2030" s="153">
        <v>2</v>
      </c>
      <c r="J2030" s="154">
        <v>45793</v>
      </c>
      <c r="K2030" s="153" t="s">
        <v>91</v>
      </c>
      <c r="L2030" s="153"/>
      <c r="M2030" s="153" t="s">
        <v>841</v>
      </c>
      <c r="N2030" s="153" t="s">
        <v>49</v>
      </c>
      <c r="O2030" s="153" t="s">
        <v>842</v>
      </c>
      <c r="P2030" s="153" t="s">
        <v>4061</v>
      </c>
      <c r="Q2030" s="153"/>
      <c r="R2030" s="153" t="s">
        <v>50</v>
      </c>
      <c r="S2030" s="153" t="s">
        <v>1760</v>
      </c>
      <c r="T2030" s="153" t="s">
        <v>4078</v>
      </c>
      <c r="U2030" s="147"/>
      <c r="V2030" s="147"/>
      <c r="W2030" s="147"/>
      <c r="X2030" s="97" t="str">
        <f t="shared" si="341"/>
        <v>2024-023 - Tarrant Riverside Bridge Rehab</v>
      </c>
      <c r="Y2030" s="97" t="str">
        <f>IFERROR(VLOOKUP($D2030,PM!$A:$H,2,FALSE),"")</f>
        <v>Bikhyat Adhikari</v>
      </c>
      <c r="Z2030" s="98">
        <f t="shared" si="342"/>
        <v>45793</v>
      </c>
      <c r="AA2030" s="98" t="str">
        <f t="shared" si="343"/>
        <v>Friday</v>
      </c>
      <c r="AB2030" s="99" t="str">
        <f t="shared" si="344"/>
        <v>05/16/2025 8:39 PM</v>
      </c>
      <c r="AC2030" s="100">
        <f t="shared" si="345"/>
        <v>45796.437638888892</v>
      </c>
      <c r="AD2030" s="100" t="str">
        <f t="shared" si="346"/>
        <v>Approved On Time</v>
      </c>
      <c r="AE2030" s="101">
        <f t="shared" si="347"/>
        <v>2</v>
      </c>
      <c r="AF2030" s="124" t="str">
        <f t="shared" si="348"/>
        <v/>
      </c>
      <c r="AG2030" s="101" t="str">
        <f t="shared" si="349"/>
        <v>420 6066A - CLC CONC (RAIL FOUNDATION)</v>
      </c>
      <c r="AH2030" s="101" t="str">
        <f t="shared" si="350"/>
        <v>240740 - Juan C. Santana Solis</v>
      </c>
      <c r="AI2030" s="102" t="str">
        <f t="shared" si="351"/>
        <v>Alonso Miramontes's Crew</v>
      </c>
    </row>
    <row r="2031" spans="1:35" ht="15.75" x14ac:dyDescent="0.25">
      <c r="A2031" s="153">
        <v>604938</v>
      </c>
      <c r="B2031" s="153" t="s">
        <v>839</v>
      </c>
      <c r="C2031" s="153" t="s">
        <v>840</v>
      </c>
      <c r="D2031" s="153" t="s">
        <v>122</v>
      </c>
      <c r="E2031" s="153" t="s">
        <v>123</v>
      </c>
      <c r="F2031" s="153" t="s">
        <v>3081</v>
      </c>
      <c r="G2031" s="153" t="s">
        <v>3082</v>
      </c>
      <c r="H2031" s="153" t="s">
        <v>558</v>
      </c>
      <c r="I2031" s="153">
        <v>6</v>
      </c>
      <c r="J2031" s="154">
        <v>45793</v>
      </c>
      <c r="K2031" s="153" t="s">
        <v>91</v>
      </c>
      <c r="L2031" s="153"/>
      <c r="M2031" s="153" t="s">
        <v>841</v>
      </c>
      <c r="N2031" s="153" t="s">
        <v>49</v>
      </c>
      <c r="O2031" s="153" t="s">
        <v>842</v>
      </c>
      <c r="P2031" s="153" t="s">
        <v>4061</v>
      </c>
      <c r="Q2031" s="153"/>
      <c r="R2031" s="153" t="s">
        <v>50</v>
      </c>
      <c r="S2031" s="153" t="s">
        <v>1760</v>
      </c>
      <c r="T2031" s="153" t="s">
        <v>4079</v>
      </c>
      <c r="U2031" s="147"/>
      <c r="V2031" s="147"/>
      <c r="W2031" s="147"/>
      <c r="X2031" s="97" t="str">
        <f t="shared" si="341"/>
        <v>2024-023 - Tarrant Riverside Bridge Rehab</v>
      </c>
      <c r="Y2031" s="97" t="str">
        <f>IFERROR(VLOOKUP($D2031,PM!$A:$H,2,FALSE),"")</f>
        <v>Bikhyat Adhikari</v>
      </c>
      <c r="Z2031" s="98">
        <f t="shared" si="342"/>
        <v>45793</v>
      </c>
      <c r="AA2031" s="98" t="str">
        <f t="shared" si="343"/>
        <v>Friday</v>
      </c>
      <c r="AB2031" s="99" t="str">
        <f t="shared" si="344"/>
        <v>05/16/2025 8:39 PM</v>
      </c>
      <c r="AC2031" s="100">
        <f t="shared" si="345"/>
        <v>45796.437638888892</v>
      </c>
      <c r="AD2031" s="100" t="str">
        <f t="shared" si="346"/>
        <v>Approved On Time</v>
      </c>
      <c r="AE2031" s="101">
        <f t="shared" si="347"/>
        <v>6</v>
      </c>
      <c r="AF2031" s="124" t="str">
        <f t="shared" si="348"/>
        <v/>
      </c>
      <c r="AG2031" s="101" t="str">
        <f t="shared" si="349"/>
        <v>422 6002V - DECK Rem Soffit System</v>
      </c>
      <c r="AH2031" s="101" t="str">
        <f t="shared" si="350"/>
        <v>240740 - Juan C. Santana Solis</v>
      </c>
      <c r="AI2031" s="102" t="str">
        <f t="shared" si="351"/>
        <v>Alonso Miramontes's Crew</v>
      </c>
    </row>
    <row r="2032" spans="1:35" ht="15.75" x14ac:dyDescent="0.25">
      <c r="A2032" s="153">
        <v>604950</v>
      </c>
      <c r="B2032" s="153" t="s">
        <v>839</v>
      </c>
      <c r="C2032" s="153" t="s">
        <v>840</v>
      </c>
      <c r="D2032" s="153" t="s">
        <v>122</v>
      </c>
      <c r="E2032" s="153" t="s">
        <v>123</v>
      </c>
      <c r="F2032" s="153" t="s">
        <v>1764</v>
      </c>
      <c r="G2032" s="153" t="s">
        <v>1765</v>
      </c>
      <c r="H2032" s="153" t="s">
        <v>558</v>
      </c>
      <c r="I2032" s="153">
        <v>2</v>
      </c>
      <c r="J2032" s="154">
        <v>45793</v>
      </c>
      <c r="K2032" s="153" t="s">
        <v>91</v>
      </c>
      <c r="L2032" s="153"/>
      <c r="M2032" s="153" t="s">
        <v>841</v>
      </c>
      <c r="N2032" s="153" t="s">
        <v>49</v>
      </c>
      <c r="O2032" s="153" t="s">
        <v>842</v>
      </c>
      <c r="P2032" s="153" t="s">
        <v>4067</v>
      </c>
      <c r="Q2032" s="153"/>
      <c r="R2032" s="153" t="s">
        <v>50</v>
      </c>
      <c r="S2032" s="153" t="s">
        <v>1760</v>
      </c>
      <c r="T2032" s="153" t="s">
        <v>4080</v>
      </c>
      <c r="U2032" s="147"/>
      <c r="V2032" s="147"/>
      <c r="W2032" s="147"/>
      <c r="X2032" s="97" t="str">
        <f t="shared" si="341"/>
        <v>2024-023 - Tarrant Riverside Bridge Rehab</v>
      </c>
      <c r="Y2032" s="97" t="str">
        <f>IFERROR(VLOOKUP($D2032,PM!$A:$H,2,FALSE),"")</f>
        <v>Bikhyat Adhikari</v>
      </c>
      <c r="Z2032" s="98">
        <f t="shared" si="342"/>
        <v>45793</v>
      </c>
      <c r="AA2032" s="98" t="str">
        <f t="shared" si="343"/>
        <v>Friday</v>
      </c>
      <c r="AB2032" s="99" t="str">
        <f t="shared" si="344"/>
        <v>05/16/2025 8:40 PM</v>
      </c>
      <c r="AC2032" s="100">
        <f t="shared" si="345"/>
        <v>45796.437638888892</v>
      </c>
      <c r="AD2032" s="100" t="str">
        <f t="shared" si="346"/>
        <v>Approved On Time</v>
      </c>
      <c r="AE2032" s="101">
        <f t="shared" si="347"/>
        <v>2</v>
      </c>
      <c r="AF2032" s="124" t="str">
        <f t="shared" si="348"/>
        <v/>
      </c>
      <c r="AG2032" s="101" t="str">
        <f t="shared" si="349"/>
        <v>529 6036B - CONC CURB TY II F P S</v>
      </c>
      <c r="AH2032" s="101" t="str">
        <f t="shared" si="350"/>
        <v>240740 - Juan C. Santana Solis</v>
      </c>
      <c r="AI2032" s="102" t="str">
        <f t="shared" si="351"/>
        <v>Alonso Miramontes's Crew</v>
      </c>
    </row>
    <row r="2033" spans="1:35" ht="15.75" x14ac:dyDescent="0.25">
      <c r="A2033" s="153">
        <v>604452</v>
      </c>
      <c r="B2033" s="153" t="s">
        <v>1126</v>
      </c>
      <c r="C2033" s="153" t="s">
        <v>1127</v>
      </c>
      <c r="D2033" s="153" t="s">
        <v>76</v>
      </c>
      <c r="E2033" s="153" t="s">
        <v>610</v>
      </c>
      <c r="F2033" s="153" t="s">
        <v>3076</v>
      </c>
      <c r="G2033" s="153" t="s">
        <v>3077</v>
      </c>
      <c r="H2033" s="153" t="s">
        <v>782</v>
      </c>
      <c r="I2033" s="153">
        <v>8</v>
      </c>
      <c r="J2033" s="154">
        <v>45792</v>
      </c>
      <c r="K2033" s="153" t="s">
        <v>91</v>
      </c>
      <c r="L2033" s="153"/>
      <c r="M2033" s="153"/>
      <c r="N2033" s="153"/>
      <c r="O2033" s="153" t="s">
        <v>1127</v>
      </c>
      <c r="P2033" s="153" t="s">
        <v>3078</v>
      </c>
      <c r="Q2033" s="153"/>
      <c r="R2033" s="153" t="s">
        <v>50</v>
      </c>
      <c r="S2033" s="153" t="s">
        <v>3736</v>
      </c>
      <c r="T2033" s="153" t="s">
        <v>4081</v>
      </c>
      <c r="U2033" s="147"/>
      <c r="V2033" s="147"/>
      <c r="W2033" s="147"/>
      <c r="X2033" s="97" t="str">
        <f t="shared" si="341"/>
        <v>EQUIP DFW - Equipment DFW Division</v>
      </c>
      <c r="Y2033" s="97" t="str">
        <f>IFERROR(VLOOKUP($D2033,PM!$A:$H,2,FALSE),"")</f>
        <v>Clint Mize</v>
      </c>
      <c r="Z2033" s="98">
        <f t="shared" si="342"/>
        <v>45792</v>
      </c>
      <c r="AA2033" s="98" t="str">
        <f t="shared" si="343"/>
        <v>Thursday</v>
      </c>
      <c r="AB2033" s="99" t="str">
        <f t="shared" si="344"/>
        <v>05/15/2025 6:42 PM</v>
      </c>
      <c r="AC2033" s="100">
        <f t="shared" si="345"/>
        <v>45793.664780092593</v>
      </c>
      <c r="AD2033" s="100" t="str">
        <f t="shared" si="346"/>
        <v>Approved On Time</v>
      </c>
      <c r="AE2033" s="101">
        <f t="shared" si="347"/>
        <v>8</v>
      </c>
      <c r="AF2033" s="124" t="str">
        <f t="shared" si="348"/>
        <v/>
      </c>
      <c r="AG2033" s="101" t="str">
        <f t="shared" si="349"/>
        <v>ESTRUCKSER - Truck/Service Repair</v>
      </c>
      <c r="AH2033" s="101" t="str">
        <f t="shared" si="350"/>
        <v>230015 - Ivan Torres</v>
      </c>
      <c r="AI2033" s="102" t="str">
        <f t="shared" si="351"/>
        <v/>
      </c>
    </row>
    <row r="2034" spans="1:35" ht="15.75" x14ac:dyDescent="0.25">
      <c r="A2034" s="153">
        <v>603997</v>
      </c>
      <c r="B2034" s="153" t="s">
        <v>1126</v>
      </c>
      <c r="C2034" s="153" t="s">
        <v>1127</v>
      </c>
      <c r="D2034" s="153" t="s">
        <v>76</v>
      </c>
      <c r="E2034" s="153" t="s">
        <v>610</v>
      </c>
      <c r="F2034" s="153" t="s">
        <v>2636</v>
      </c>
      <c r="G2034" s="153" t="s">
        <v>2637</v>
      </c>
      <c r="H2034" s="153" t="s">
        <v>782</v>
      </c>
      <c r="I2034" s="153">
        <v>8</v>
      </c>
      <c r="J2034" s="154">
        <v>45791</v>
      </c>
      <c r="K2034" s="153" t="s">
        <v>91</v>
      </c>
      <c r="L2034" s="153"/>
      <c r="M2034" s="153"/>
      <c r="N2034" s="153"/>
      <c r="O2034" s="153" t="s">
        <v>1127</v>
      </c>
      <c r="P2034" s="153" t="s">
        <v>2638</v>
      </c>
      <c r="Q2034" s="153"/>
      <c r="R2034" s="153" t="s">
        <v>50</v>
      </c>
      <c r="S2034" s="153" t="s">
        <v>3736</v>
      </c>
      <c r="T2034" s="153" t="s">
        <v>4082</v>
      </c>
      <c r="U2034" s="147"/>
      <c r="V2034" s="147"/>
      <c r="W2034" s="147"/>
      <c r="X2034" s="97" t="str">
        <f t="shared" si="341"/>
        <v>EQUIP DFW - Equipment DFW Division</v>
      </c>
      <c r="Y2034" s="97" t="str">
        <f>IFERROR(VLOOKUP($D2034,PM!$A:$H,2,FALSE),"")</f>
        <v>Clint Mize</v>
      </c>
      <c r="Z2034" s="98">
        <f t="shared" si="342"/>
        <v>45791</v>
      </c>
      <c r="AA2034" s="98" t="str">
        <f t="shared" si="343"/>
        <v>Wednesday</v>
      </c>
      <c r="AB2034" s="99" t="str">
        <f t="shared" si="344"/>
        <v>05/14/2025 6:01 PM</v>
      </c>
      <c r="AC2034" s="100">
        <f t="shared" si="345"/>
        <v>45793.664780092593</v>
      </c>
      <c r="AD2034" s="100" t="str">
        <f t="shared" si="346"/>
        <v>Approved On Time</v>
      </c>
      <c r="AE2034" s="101">
        <f t="shared" si="347"/>
        <v>8</v>
      </c>
      <c r="AF2034" s="124" t="str">
        <f t="shared" si="348"/>
        <v/>
      </c>
      <c r="AG2034" s="101" t="str">
        <f t="shared" si="349"/>
        <v>ESAIRC - AIR COMPRESSOR REPAIR</v>
      </c>
      <c r="AH2034" s="101" t="str">
        <f t="shared" si="350"/>
        <v>230015 - Ivan Torres</v>
      </c>
      <c r="AI2034" s="102" t="str">
        <f t="shared" si="351"/>
        <v/>
      </c>
    </row>
    <row r="2035" spans="1:35" ht="15.75" x14ac:dyDescent="0.25">
      <c r="A2035" s="153">
        <v>603534</v>
      </c>
      <c r="B2035" s="153" t="s">
        <v>1126</v>
      </c>
      <c r="C2035" s="153" t="s">
        <v>1127</v>
      </c>
      <c r="D2035" s="153" t="s">
        <v>76</v>
      </c>
      <c r="E2035" s="153" t="s">
        <v>610</v>
      </c>
      <c r="F2035" s="153" t="s">
        <v>1128</v>
      </c>
      <c r="G2035" s="153" t="s">
        <v>1129</v>
      </c>
      <c r="H2035" s="153" t="s">
        <v>782</v>
      </c>
      <c r="I2035" s="153">
        <v>8</v>
      </c>
      <c r="J2035" s="154">
        <v>45790</v>
      </c>
      <c r="K2035" s="153" t="s">
        <v>91</v>
      </c>
      <c r="L2035" s="153"/>
      <c r="M2035" s="153"/>
      <c r="N2035" s="153"/>
      <c r="O2035" s="153" t="s">
        <v>1127</v>
      </c>
      <c r="P2035" s="153" t="s">
        <v>2004</v>
      </c>
      <c r="Q2035" s="153"/>
      <c r="R2035" s="153" t="s">
        <v>50</v>
      </c>
      <c r="S2035" s="153" t="s">
        <v>3736</v>
      </c>
      <c r="T2035" s="153" t="s">
        <v>4083</v>
      </c>
      <c r="U2035" s="147"/>
      <c r="V2035" s="147"/>
      <c r="W2035" s="147"/>
      <c r="X2035" s="97" t="str">
        <f t="shared" si="341"/>
        <v>EQUIP DFW - Equipment DFW Division</v>
      </c>
      <c r="Y2035" s="97" t="str">
        <f>IFERROR(VLOOKUP($D2035,PM!$A:$H,2,FALSE),"")</f>
        <v>Clint Mize</v>
      </c>
      <c r="Z2035" s="98">
        <f t="shared" si="342"/>
        <v>45790</v>
      </c>
      <c r="AA2035" s="98" t="str">
        <f t="shared" si="343"/>
        <v>Tuesday</v>
      </c>
      <c r="AB2035" s="99" t="str">
        <f t="shared" si="344"/>
        <v>05/13/2025 5:22 PM</v>
      </c>
      <c r="AC2035" s="100">
        <f t="shared" si="345"/>
        <v>45793.664780092593</v>
      </c>
      <c r="AD2035" s="100" t="str">
        <f t="shared" si="346"/>
        <v>Approved On Time</v>
      </c>
      <c r="AE2035" s="101">
        <f t="shared" si="347"/>
        <v>8</v>
      </c>
      <c r="AF2035" s="124" t="str">
        <f t="shared" si="348"/>
        <v/>
      </c>
      <c r="AG2035" s="101" t="str">
        <f t="shared" si="349"/>
        <v>ESEXC - Excavator Repair</v>
      </c>
      <c r="AH2035" s="101" t="str">
        <f t="shared" si="350"/>
        <v>230015 - Ivan Torres</v>
      </c>
      <c r="AI2035" s="102" t="str">
        <f t="shared" si="351"/>
        <v/>
      </c>
    </row>
    <row r="2036" spans="1:35" ht="15.75" x14ac:dyDescent="0.25">
      <c r="A2036" s="153">
        <v>603084</v>
      </c>
      <c r="B2036" s="153" t="s">
        <v>1126</v>
      </c>
      <c r="C2036" s="153" t="s">
        <v>1127</v>
      </c>
      <c r="D2036" s="153" t="s">
        <v>76</v>
      </c>
      <c r="E2036" s="153" t="s">
        <v>610</v>
      </c>
      <c r="F2036" s="153" t="s">
        <v>1128</v>
      </c>
      <c r="G2036" s="153" t="s">
        <v>1129</v>
      </c>
      <c r="H2036" s="153" t="s">
        <v>782</v>
      </c>
      <c r="I2036" s="153">
        <v>8</v>
      </c>
      <c r="J2036" s="154">
        <v>45789</v>
      </c>
      <c r="K2036" s="153" t="s">
        <v>91</v>
      </c>
      <c r="L2036" s="153"/>
      <c r="M2036" s="153"/>
      <c r="N2036" s="153"/>
      <c r="O2036" s="153" t="s">
        <v>1127</v>
      </c>
      <c r="P2036" s="153" t="s">
        <v>1288</v>
      </c>
      <c r="Q2036" s="153"/>
      <c r="R2036" s="153" t="s">
        <v>50</v>
      </c>
      <c r="S2036" s="153" t="s">
        <v>3736</v>
      </c>
      <c r="T2036" s="153" t="s">
        <v>4084</v>
      </c>
      <c r="U2036" s="147"/>
      <c r="V2036" s="147"/>
      <c r="W2036" s="147"/>
      <c r="X2036" s="97" t="str">
        <f t="shared" si="341"/>
        <v>EQUIP DFW - Equipment DFW Division</v>
      </c>
      <c r="Y2036" s="97" t="str">
        <f>IFERROR(VLOOKUP($D2036,PM!$A:$H,2,FALSE),"")</f>
        <v>Clint Mize</v>
      </c>
      <c r="Z2036" s="98">
        <f t="shared" si="342"/>
        <v>45789</v>
      </c>
      <c r="AA2036" s="98" t="str">
        <f t="shared" si="343"/>
        <v>Monday</v>
      </c>
      <c r="AB2036" s="99" t="str">
        <f t="shared" si="344"/>
        <v>05/12/2025 5:23 PM</v>
      </c>
      <c r="AC2036" s="100">
        <f t="shared" si="345"/>
        <v>45793.664780092593</v>
      </c>
      <c r="AD2036" s="100" t="str">
        <f t="shared" si="346"/>
        <v>Approved On Time</v>
      </c>
      <c r="AE2036" s="101">
        <f t="shared" si="347"/>
        <v>8</v>
      </c>
      <c r="AF2036" s="124" t="str">
        <f t="shared" si="348"/>
        <v/>
      </c>
      <c r="AG2036" s="101" t="str">
        <f t="shared" si="349"/>
        <v>ESEXC - Excavator Repair</v>
      </c>
      <c r="AH2036" s="101" t="str">
        <f t="shared" si="350"/>
        <v>230015 - Ivan Torres</v>
      </c>
      <c r="AI2036" s="102" t="str">
        <f t="shared" si="351"/>
        <v/>
      </c>
    </row>
    <row r="2037" spans="1:35" ht="15.75" x14ac:dyDescent="0.25">
      <c r="A2037" s="153">
        <v>603320</v>
      </c>
      <c r="B2037" s="153" t="s">
        <v>1499</v>
      </c>
      <c r="C2037" s="153" t="s">
        <v>1500</v>
      </c>
      <c r="D2037" s="153" t="s">
        <v>76</v>
      </c>
      <c r="E2037" s="153" t="s">
        <v>610</v>
      </c>
      <c r="F2037" s="153" t="s">
        <v>731</v>
      </c>
      <c r="G2037" s="153" t="s">
        <v>732</v>
      </c>
      <c r="H2037" s="153" t="s">
        <v>558</v>
      </c>
      <c r="I2037" s="153">
        <v>4</v>
      </c>
      <c r="J2037" s="154">
        <v>45789</v>
      </c>
      <c r="K2037" s="153" t="s">
        <v>91</v>
      </c>
      <c r="L2037" s="153"/>
      <c r="M2037" s="153"/>
      <c r="N2037" s="153"/>
      <c r="O2037" s="153" t="s">
        <v>1500</v>
      </c>
      <c r="P2037" s="153" t="s">
        <v>1501</v>
      </c>
      <c r="Q2037" s="153"/>
      <c r="R2037" s="153" t="s">
        <v>50</v>
      </c>
      <c r="S2037" s="153" t="s">
        <v>3736</v>
      </c>
      <c r="T2037" s="153" t="s">
        <v>4085</v>
      </c>
      <c r="U2037" s="147"/>
      <c r="V2037" s="147"/>
      <c r="W2037" s="147"/>
      <c r="X2037" s="97" t="str">
        <f t="shared" si="341"/>
        <v>EQUIP DFW - Equipment DFW Division</v>
      </c>
      <c r="Y2037" s="97" t="str">
        <f>IFERROR(VLOOKUP($D2037,PM!$A:$H,2,FALSE),"")</f>
        <v>Clint Mize</v>
      </c>
      <c r="Z2037" s="98">
        <f t="shared" si="342"/>
        <v>45789</v>
      </c>
      <c r="AA2037" s="98" t="str">
        <f t="shared" si="343"/>
        <v>Monday</v>
      </c>
      <c r="AB2037" s="99" t="str">
        <f t="shared" si="344"/>
        <v>05/13/2025 7:02 AM</v>
      </c>
      <c r="AC2037" s="100">
        <f t="shared" si="345"/>
        <v>45793.664629629631</v>
      </c>
      <c r="AD2037" s="100" t="str">
        <f t="shared" si="346"/>
        <v>Approved On Time</v>
      </c>
      <c r="AE2037" s="101">
        <f t="shared" si="347"/>
        <v>4</v>
      </c>
      <c r="AF2037" s="124" t="str">
        <f t="shared" si="348"/>
        <v/>
      </c>
      <c r="AG2037" s="101" t="str">
        <f t="shared" si="349"/>
        <v>DISPATCH - EQUIP TRUCK DISPATCHING</v>
      </c>
      <c r="AH2037" s="101" t="str">
        <f t="shared" si="350"/>
        <v>800057 - Jesse A. Moore</v>
      </c>
      <c r="AI2037" s="102" t="str">
        <f t="shared" si="351"/>
        <v/>
      </c>
    </row>
    <row r="2038" spans="1:35" ht="15.75" x14ac:dyDescent="0.25">
      <c r="A2038" s="153">
        <v>604333</v>
      </c>
      <c r="B2038" s="153" t="s">
        <v>1499</v>
      </c>
      <c r="C2038" s="153" t="s">
        <v>1500</v>
      </c>
      <c r="D2038" s="153" t="s">
        <v>76</v>
      </c>
      <c r="E2038" s="153" t="s">
        <v>610</v>
      </c>
      <c r="F2038" s="153" t="s">
        <v>731</v>
      </c>
      <c r="G2038" s="153" t="s">
        <v>732</v>
      </c>
      <c r="H2038" s="153" t="s">
        <v>558</v>
      </c>
      <c r="I2038" s="153">
        <v>4</v>
      </c>
      <c r="J2038" s="154">
        <v>45791</v>
      </c>
      <c r="K2038" s="153" t="s">
        <v>91</v>
      </c>
      <c r="L2038" s="153"/>
      <c r="M2038" s="153"/>
      <c r="N2038" s="153"/>
      <c r="O2038" s="153" t="s">
        <v>1500</v>
      </c>
      <c r="P2038" s="153" t="s">
        <v>3090</v>
      </c>
      <c r="Q2038" s="153"/>
      <c r="R2038" s="153" t="s">
        <v>50</v>
      </c>
      <c r="S2038" s="153" t="s">
        <v>3736</v>
      </c>
      <c r="T2038" s="153" t="s">
        <v>4086</v>
      </c>
      <c r="U2038" s="147"/>
      <c r="V2038" s="147"/>
      <c r="W2038" s="147"/>
      <c r="X2038" s="97" t="str">
        <f t="shared" si="341"/>
        <v>EQUIP DFW - Equipment DFW Division</v>
      </c>
      <c r="Y2038" s="97" t="str">
        <f>IFERROR(VLOOKUP($D2038,PM!$A:$H,2,FALSE),"")</f>
        <v>Clint Mize</v>
      </c>
      <c r="Z2038" s="98">
        <f t="shared" si="342"/>
        <v>45791</v>
      </c>
      <c r="AA2038" s="98" t="str">
        <f t="shared" si="343"/>
        <v>Wednesday</v>
      </c>
      <c r="AB2038" s="99" t="str">
        <f t="shared" si="344"/>
        <v>05/15/2025 11:37 AM</v>
      </c>
      <c r="AC2038" s="100">
        <f t="shared" si="345"/>
        <v>45793.664629629631</v>
      </c>
      <c r="AD2038" s="100" t="str">
        <f t="shared" si="346"/>
        <v>Approved On Time</v>
      </c>
      <c r="AE2038" s="101">
        <f t="shared" si="347"/>
        <v>4</v>
      </c>
      <c r="AF2038" s="124" t="str">
        <f t="shared" si="348"/>
        <v/>
      </c>
      <c r="AG2038" s="101" t="str">
        <f t="shared" si="349"/>
        <v>DISPATCH - EQUIP TRUCK DISPATCHING</v>
      </c>
      <c r="AH2038" s="101" t="str">
        <f t="shared" si="350"/>
        <v>800057 - Jesse A. Moore</v>
      </c>
      <c r="AI2038" s="102" t="str">
        <f t="shared" si="351"/>
        <v/>
      </c>
    </row>
    <row r="2039" spans="1:35" ht="15.75" x14ac:dyDescent="0.25">
      <c r="A2039" s="153">
        <v>604335</v>
      </c>
      <c r="B2039" s="153" t="s">
        <v>1499</v>
      </c>
      <c r="C2039" s="153" t="s">
        <v>1500</v>
      </c>
      <c r="D2039" s="153" t="s">
        <v>76</v>
      </c>
      <c r="E2039" s="153" t="s">
        <v>610</v>
      </c>
      <c r="F2039" s="153" t="s">
        <v>731</v>
      </c>
      <c r="G2039" s="153" t="s">
        <v>732</v>
      </c>
      <c r="H2039" s="153" t="s">
        <v>558</v>
      </c>
      <c r="I2039" s="153">
        <v>4</v>
      </c>
      <c r="J2039" s="154">
        <v>45792</v>
      </c>
      <c r="K2039" s="153" t="s">
        <v>91</v>
      </c>
      <c r="L2039" s="153"/>
      <c r="M2039" s="153"/>
      <c r="N2039" s="153"/>
      <c r="O2039" s="153" t="s">
        <v>1500</v>
      </c>
      <c r="P2039" s="153" t="s">
        <v>3090</v>
      </c>
      <c r="Q2039" s="153"/>
      <c r="R2039" s="153" t="s">
        <v>50</v>
      </c>
      <c r="S2039" s="153" t="s">
        <v>3736</v>
      </c>
      <c r="T2039" s="153" t="s">
        <v>4087</v>
      </c>
      <c r="U2039" s="147"/>
      <c r="V2039" s="147"/>
      <c r="W2039" s="147"/>
      <c r="X2039" s="97" t="str">
        <f t="shared" si="341"/>
        <v>EQUIP DFW - Equipment DFW Division</v>
      </c>
      <c r="Y2039" s="97" t="str">
        <f>IFERROR(VLOOKUP($D2039,PM!$A:$H,2,FALSE),"")</f>
        <v>Clint Mize</v>
      </c>
      <c r="Z2039" s="98">
        <f t="shared" si="342"/>
        <v>45792</v>
      </c>
      <c r="AA2039" s="98" t="str">
        <f t="shared" si="343"/>
        <v>Thursday</v>
      </c>
      <c r="AB2039" s="99" t="str">
        <f t="shared" si="344"/>
        <v>05/15/2025 11:37 AM</v>
      </c>
      <c r="AC2039" s="100">
        <f t="shared" si="345"/>
        <v>45793.664629629631</v>
      </c>
      <c r="AD2039" s="100" t="str">
        <f t="shared" si="346"/>
        <v>Approved On Time</v>
      </c>
      <c r="AE2039" s="101">
        <f t="shared" si="347"/>
        <v>4</v>
      </c>
      <c r="AF2039" s="124" t="str">
        <f t="shared" si="348"/>
        <v/>
      </c>
      <c r="AG2039" s="101" t="str">
        <f t="shared" si="349"/>
        <v>DISPATCH - EQUIP TRUCK DISPATCHING</v>
      </c>
      <c r="AH2039" s="101" t="str">
        <f t="shared" si="350"/>
        <v>800057 - Jesse A. Moore</v>
      </c>
      <c r="AI2039" s="102" t="str">
        <f t="shared" si="351"/>
        <v/>
      </c>
    </row>
    <row r="2040" spans="1:35" ht="15.75" x14ac:dyDescent="0.25">
      <c r="A2040" s="153">
        <v>603474</v>
      </c>
      <c r="B2040" s="153" t="s">
        <v>1499</v>
      </c>
      <c r="C2040" s="153" t="s">
        <v>1500</v>
      </c>
      <c r="D2040" s="153" t="s">
        <v>76</v>
      </c>
      <c r="E2040" s="153" t="s">
        <v>610</v>
      </c>
      <c r="F2040" s="153" t="s">
        <v>731</v>
      </c>
      <c r="G2040" s="153" t="s">
        <v>732</v>
      </c>
      <c r="H2040" s="153" t="s">
        <v>558</v>
      </c>
      <c r="I2040" s="153">
        <v>4</v>
      </c>
      <c r="J2040" s="154">
        <v>45790</v>
      </c>
      <c r="K2040" s="153" t="s">
        <v>91</v>
      </c>
      <c r="L2040" s="153"/>
      <c r="M2040" s="153"/>
      <c r="N2040" s="153"/>
      <c r="O2040" s="153" t="s">
        <v>1500</v>
      </c>
      <c r="P2040" s="153" t="s">
        <v>2051</v>
      </c>
      <c r="Q2040" s="153"/>
      <c r="R2040" s="153" t="s">
        <v>50</v>
      </c>
      <c r="S2040" s="153" t="s">
        <v>3736</v>
      </c>
      <c r="T2040" s="153" t="s">
        <v>4088</v>
      </c>
      <c r="U2040" s="147"/>
      <c r="V2040" s="147"/>
      <c r="W2040" s="147"/>
      <c r="X2040" s="97" t="str">
        <f t="shared" si="341"/>
        <v>EQUIP DFW - Equipment DFW Division</v>
      </c>
      <c r="Y2040" s="97" t="str">
        <f>IFERROR(VLOOKUP($D2040,PM!$A:$H,2,FALSE),"")</f>
        <v>Clint Mize</v>
      </c>
      <c r="Z2040" s="98">
        <f t="shared" si="342"/>
        <v>45790</v>
      </c>
      <c r="AA2040" s="98" t="str">
        <f t="shared" si="343"/>
        <v>Tuesday</v>
      </c>
      <c r="AB2040" s="99" t="str">
        <f t="shared" si="344"/>
        <v>05/13/2025 2:11 PM</v>
      </c>
      <c r="AC2040" s="100">
        <f t="shared" si="345"/>
        <v>45793.664629629631</v>
      </c>
      <c r="AD2040" s="100" t="str">
        <f t="shared" si="346"/>
        <v>Approved On Time</v>
      </c>
      <c r="AE2040" s="101">
        <f t="shared" si="347"/>
        <v>4</v>
      </c>
      <c r="AF2040" s="124" t="str">
        <f t="shared" si="348"/>
        <v/>
      </c>
      <c r="AG2040" s="101" t="str">
        <f t="shared" si="349"/>
        <v>DISPATCH - EQUIP TRUCK DISPATCHING</v>
      </c>
      <c r="AH2040" s="101" t="str">
        <f t="shared" si="350"/>
        <v>800057 - Jesse A. Moore</v>
      </c>
      <c r="AI2040" s="102" t="str">
        <f t="shared" si="351"/>
        <v/>
      </c>
    </row>
    <row r="2041" spans="1:35" ht="15.75" x14ac:dyDescent="0.25">
      <c r="A2041" s="153">
        <v>603614</v>
      </c>
      <c r="B2041" s="153" t="s">
        <v>1503</v>
      </c>
      <c r="C2041" s="153" t="s">
        <v>1504</v>
      </c>
      <c r="D2041" s="153" t="s">
        <v>76</v>
      </c>
      <c r="E2041" s="153" t="s">
        <v>610</v>
      </c>
      <c r="F2041" s="153" t="s">
        <v>2071</v>
      </c>
      <c r="G2041" s="153" t="s">
        <v>2072</v>
      </c>
      <c r="H2041" s="153" t="s">
        <v>558</v>
      </c>
      <c r="I2041" s="153">
        <v>5</v>
      </c>
      <c r="J2041" s="154">
        <v>45790</v>
      </c>
      <c r="K2041" s="153" t="s">
        <v>91</v>
      </c>
      <c r="L2041" s="153"/>
      <c r="M2041" s="153"/>
      <c r="N2041" s="153"/>
      <c r="O2041" s="153" t="s">
        <v>1504</v>
      </c>
      <c r="P2041" s="153" t="s">
        <v>2073</v>
      </c>
      <c r="Q2041" s="153"/>
      <c r="R2041" s="153" t="s">
        <v>50</v>
      </c>
      <c r="S2041" s="153" t="s">
        <v>3736</v>
      </c>
      <c r="T2041" s="153" t="s">
        <v>4089</v>
      </c>
      <c r="U2041" s="147"/>
      <c r="V2041" s="147"/>
      <c r="W2041" s="147"/>
      <c r="X2041" s="97" t="str">
        <f t="shared" si="341"/>
        <v>EQUIP DFW - Equipment DFW Division</v>
      </c>
      <c r="Y2041" s="97" t="str">
        <f>IFERROR(VLOOKUP($D2041,PM!$A:$H,2,FALSE),"")</f>
        <v>Clint Mize</v>
      </c>
      <c r="Z2041" s="98">
        <f t="shared" si="342"/>
        <v>45790</v>
      </c>
      <c r="AA2041" s="98" t="str">
        <f t="shared" si="343"/>
        <v>Tuesday</v>
      </c>
      <c r="AB2041" s="99" t="str">
        <f t="shared" si="344"/>
        <v>05/13/2025 8:15 PM</v>
      </c>
      <c r="AC2041" s="100">
        <f t="shared" si="345"/>
        <v>45793.664594907408</v>
      </c>
      <c r="AD2041" s="100" t="str">
        <f t="shared" si="346"/>
        <v>Approved On Time</v>
      </c>
      <c r="AE2041" s="101">
        <f t="shared" si="347"/>
        <v>5</v>
      </c>
      <c r="AF2041" s="124" t="str">
        <f t="shared" si="348"/>
        <v/>
      </c>
      <c r="AG2041" s="101" t="str">
        <f t="shared" si="349"/>
        <v>ESDIRT - Dozer, Scraper, Grader Repair</v>
      </c>
      <c r="AH2041" s="101" t="str">
        <f t="shared" si="350"/>
        <v>230017 - Lorenzo Aparicio</v>
      </c>
      <c r="AI2041" s="102" t="str">
        <f t="shared" si="351"/>
        <v/>
      </c>
    </row>
    <row r="2042" spans="1:35" ht="15.75" x14ac:dyDescent="0.25">
      <c r="A2042" s="153">
        <v>603615</v>
      </c>
      <c r="B2042" s="153" t="s">
        <v>1503</v>
      </c>
      <c r="C2042" s="153" t="s">
        <v>1504</v>
      </c>
      <c r="D2042" s="153" t="s">
        <v>76</v>
      </c>
      <c r="E2042" s="153" t="s">
        <v>610</v>
      </c>
      <c r="F2042" s="153" t="s">
        <v>2074</v>
      </c>
      <c r="G2042" s="153" t="s">
        <v>2075</v>
      </c>
      <c r="H2042" s="153" t="s">
        <v>558</v>
      </c>
      <c r="I2042" s="153">
        <v>3</v>
      </c>
      <c r="J2042" s="154">
        <v>45790</v>
      </c>
      <c r="K2042" s="153" t="s">
        <v>91</v>
      </c>
      <c r="L2042" s="153"/>
      <c r="M2042" s="153"/>
      <c r="N2042" s="153"/>
      <c r="O2042" s="153" t="s">
        <v>1504</v>
      </c>
      <c r="P2042" s="153" t="s">
        <v>2076</v>
      </c>
      <c r="Q2042" s="153"/>
      <c r="R2042" s="153" t="s">
        <v>50</v>
      </c>
      <c r="S2042" s="153" t="s">
        <v>3736</v>
      </c>
      <c r="T2042" s="153" t="s">
        <v>4090</v>
      </c>
      <c r="U2042" s="147"/>
      <c r="V2042" s="147"/>
      <c r="W2042" s="147"/>
      <c r="X2042" s="97" t="str">
        <f t="shared" si="341"/>
        <v>EQUIP DFW - Equipment DFW Division</v>
      </c>
      <c r="Y2042" s="97" t="str">
        <f>IFERROR(VLOOKUP($D2042,PM!$A:$H,2,FALSE),"")</f>
        <v>Clint Mize</v>
      </c>
      <c r="Z2042" s="98">
        <f t="shared" si="342"/>
        <v>45790</v>
      </c>
      <c r="AA2042" s="98" t="str">
        <f t="shared" si="343"/>
        <v>Tuesday</v>
      </c>
      <c r="AB2042" s="99" t="str">
        <f t="shared" si="344"/>
        <v>05/13/2025 8:19 PM</v>
      </c>
      <c r="AC2042" s="100">
        <f t="shared" si="345"/>
        <v>45793.664594907408</v>
      </c>
      <c r="AD2042" s="100" t="str">
        <f t="shared" si="346"/>
        <v>Approved On Time</v>
      </c>
      <c r="AE2042" s="101">
        <f t="shared" si="347"/>
        <v>3</v>
      </c>
      <c r="AF2042" s="124" t="str">
        <f t="shared" si="348"/>
        <v/>
      </c>
      <c r="AG2042" s="101" t="str">
        <f t="shared" si="349"/>
        <v>ESCONC - Concrete Equipment Repair</v>
      </c>
      <c r="AH2042" s="101" t="str">
        <f t="shared" si="350"/>
        <v>230017 - Lorenzo Aparicio</v>
      </c>
      <c r="AI2042" s="102" t="str">
        <f t="shared" si="351"/>
        <v/>
      </c>
    </row>
    <row r="2043" spans="1:35" ht="15.75" x14ac:dyDescent="0.25">
      <c r="A2043" s="153">
        <v>604039</v>
      </c>
      <c r="B2043" s="153" t="s">
        <v>1503</v>
      </c>
      <c r="C2043" s="153" t="s">
        <v>1504</v>
      </c>
      <c r="D2043" s="153" t="s">
        <v>76</v>
      </c>
      <c r="E2043" s="153" t="s">
        <v>610</v>
      </c>
      <c r="F2043" s="153" t="s">
        <v>2681</v>
      </c>
      <c r="G2043" s="153" t="s">
        <v>2682</v>
      </c>
      <c r="H2043" s="153" t="s">
        <v>558</v>
      </c>
      <c r="I2043" s="153">
        <v>3</v>
      </c>
      <c r="J2043" s="154">
        <v>45791</v>
      </c>
      <c r="K2043" s="153" t="s">
        <v>91</v>
      </c>
      <c r="L2043" s="153"/>
      <c r="M2043" s="153"/>
      <c r="N2043" s="153"/>
      <c r="O2043" s="153" t="s">
        <v>1504</v>
      </c>
      <c r="P2043" s="153" t="s">
        <v>2683</v>
      </c>
      <c r="Q2043" s="153"/>
      <c r="R2043" s="153" t="s">
        <v>50</v>
      </c>
      <c r="S2043" s="153" t="s">
        <v>3736</v>
      </c>
      <c r="T2043" s="153" t="s">
        <v>4091</v>
      </c>
      <c r="U2043" s="147"/>
      <c r="V2043" s="147"/>
      <c r="W2043" s="147"/>
      <c r="X2043" s="97" t="str">
        <f t="shared" si="341"/>
        <v>EQUIP DFW - Equipment DFW Division</v>
      </c>
      <c r="Y2043" s="97" t="str">
        <f>IFERROR(VLOOKUP($D2043,PM!$A:$H,2,FALSE),"")</f>
        <v>Clint Mize</v>
      </c>
      <c r="Z2043" s="98">
        <f t="shared" si="342"/>
        <v>45791</v>
      </c>
      <c r="AA2043" s="98" t="str">
        <f t="shared" si="343"/>
        <v>Wednesday</v>
      </c>
      <c r="AB2043" s="99" t="str">
        <f t="shared" si="344"/>
        <v>05/14/2025 7:04 PM</v>
      </c>
      <c r="AC2043" s="100">
        <f t="shared" si="345"/>
        <v>45793.664594907408</v>
      </c>
      <c r="AD2043" s="100" t="str">
        <f t="shared" si="346"/>
        <v>Approved On Time</v>
      </c>
      <c r="AE2043" s="101">
        <f t="shared" si="347"/>
        <v>3</v>
      </c>
      <c r="AF2043" s="124" t="str">
        <f t="shared" si="348"/>
        <v/>
      </c>
      <c r="AG2043" s="101" t="str">
        <f t="shared" si="349"/>
        <v>ESSS - Skid Steer/Track Loader Repair</v>
      </c>
      <c r="AH2043" s="101" t="str">
        <f t="shared" si="350"/>
        <v>230017 - Lorenzo Aparicio</v>
      </c>
      <c r="AI2043" s="102" t="str">
        <f t="shared" si="351"/>
        <v/>
      </c>
    </row>
    <row r="2044" spans="1:35" ht="15.75" x14ac:dyDescent="0.25">
      <c r="A2044" s="153">
        <v>604040</v>
      </c>
      <c r="B2044" s="153" t="s">
        <v>1503</v>
      </c>
      <c r="C2044" s="153" t="s">
        <v>1504</v>
      </c>
      <c r="D2044" s="153" t="s">
        <v>76</v>
      </c>
      <c r="E2044" s="153" t="s">
        <v>610</v>
      </c>
      <c r="F2044" s="153" t="s">
        <v>2684</v>
      </c>
      <c r="G2044" s="153" t="s">
        <v>2685</v>
      </c>
      <c r="H2044" s="153" t="s">
        <v>558</v>
      </c>
      <c r="I2044" s="153">
        <v>5</v>
      </c>
      <c r="J2044" s="154">
        <v>45791</v>
      </c>
      <c r="K2044" s="153" t="s">
        <v>91</v>
      </c>
      <c r="L2044" s="153"/>
      <c r="M2044" s="153"/>
      <c r="N2044" s="153"/>
      <c r="O2044" s="153" t="s">
        <v>1504</v>
      </c>
      <c r="P2044" s="153" t="s">
        <v>2686</v>
      </c>
      <c r="Q2044" s="153"/>
      <c r="R2044" s="153" t="s">
        <v>50</v>
      </c>
      <c r="S2044" s="153" t="s">
        <v>3736</v>
      </c>
      <c r="T2044" s="153" t="s">
        <v>4092</v>
      </c>
      <c r="U2044" s="147"/>
      <c r="V2044" s="147"/>
      <c r="W2044" s="147"/>
      <c r="X2044" s="97" t="str">
        <f t="shared" si="341"/>
        <v>EQUIP DFW - Equipment DFW Division</v>
      </c>
      <c r="Y2044" s="97" t="str">
        <f>IFERROR(VLOOKUP($D2044,PM!$A:$H,2,FALSE),"")</f>
        <v>Clint Mize</v>
      </c>
      <c r="Z2044" s="98">
        <f t="shared" si="342"/>
        <v>45791</v>
      </c>
      <c r="AA2044" s="98" t="str">
        <f t="shared" si="343"/>
        <v>Wednesday</v>
      </c>
      <c r="AB2044" s="99" t="str">
        <f t="shared" si="344"/>
        <v>05/14/2025 7:05 PM</v>
      </c>
      <c r="AC2044" s="100">
        <f t="shared" si="345"/>
        <v>45793.664594907408</v>
      </c>
      <c r="AD2044" s="100" t="str">
        <f t="shared" si="346"/>
        <v>Approved On Time</v>
      </c>
      <c r="AE2044" s="101">
        <f t="shared" si="347"/>
        <v>5</v>
      </c>
      <c r="AF2044" s="124" t="str">
        <f t="shared" si="348"/>
        <v/>
      </c>
      <c r="AG2044" s="101" t="str">
        <f t="shared" si="349"/>
        <v>ESTRUCKLT - Truck/Light Repair</v>
      </c>
      <c r="AH2044" s="101" t="str">
        <f t="shared" si="350"/>
        <v>230017 - Lorenzo Aparicio</v>
      </c>
      <c r="AI2044" s="102" t="str">
        <f t="shared" si="351"/>
        <v/>
      </c>
    </row>
    <row r="2045" spans="1:35" ht="15.75" x14ac:dyDescent="0.25">
      <c r="A2045" s="153">
        <v>604499</v>
      </c>
      <c r="B2045" s="153" t="s">
        <v>1503</v>
      </c>
      <c r="C2045" s="153" t="s">
        <v>1504</v>
      </c>
      <c r="D2045" s="153" t="s">
        <v>76</v>
      </c>
      <c r="E2045" s="153" t="s">
        <v>610</v>
      </c>
      <c r="F2045" s="153" t="s">
        <v>3118</v>
      </c>
      <c r="G2045" s="153" t="s">
        <v>3119</v>
      </c>
      <c r="H2045" s="153" t="s">
        <v>558</v>
      </c>
      <c r="I2045" s="153">
        <v>8</v>
      </c>
      <c r="J2045" s="154">
        <v>45792</v>
      </c>
      <c r="K2045" s="153" t="s">
        <v>91</v>
      </c>
      <c r="L2045" s="153"/>
      <c r="M2045" s="153"/>
      <c r="N2045" s="153"/>
      <c r="O2045" s="153" t="s">
        <v>1504</v>
      </c>
      <c r="P2045" s="153" t="s">
        <v>3120</v>
      </c>
      <c r="Q2045" s="153"/>
      <c r="R2045" s="153" t="s">
        <v>50</v>
      </c>
      <c r="S2045" s="153" t="s">
        <v>3736</v>
      </c>
      <c r="T2045" s="153" t="s">
        <v>4093</v>
      </c>
      <c r="U2045" s="147"/>
      <c r="V2045" s="147"/>
      <c r="W2045" s="147"/>
      <c r="X2045" s="97" t="str">
        <f t="shared" si="341"/>
        <v>EQUIP DFW - Equipment DFW Division</v>
      </c>
      <c r="Y2045" s="97" t="str">
        <f>IFERROR(VLOOKUP($D2045,PM!$A:$H,2,FALSE),"")</f>
        <v>Clint Mize</v>
      </c>
      <c r="Z2045" s="98">
        <f t="shared" si="342"/>
        <v>45792</v>
      </c>
      <c r="AA2045" s="98" t="str">
        <f t="shared" si="343"/>
        <v>Thursday</v>
      </c>
      <c r="AB2045" s="99" t="str">
        <f t="shared" si="344"/>
        <v>05/15/2025 7:29 PM</v>
      </c>
      <c r="AC2045" s="100">
        <f t="shared" si="345"/>
        <v>45793.664594907408</v>
      </c>
      <c r="AD2045" s="100" t="str">
        <f t="shared" si="346"/>
        <v>Approved On Time</v>
      </c>
      <c r="AE2045" s="101">
        <f t="shared" si="347"/>
        <v>8</v>
      </c>
      <c r="AF2045" s="124" t="str">
        <f t="shared" si="348"/>
        <v/>
      </c>
      <c r="AG2045" s="101" t="str">
        <f t="shared" si="349"/>
        <v>ESBACKHOE - Backhoe Repair</v>
      </c>
      <c r="AH2045" s="101" t="str">
        <f t="shared" si="350"/>
        <v>230017 - Lorenzo Aparicio</v>
      </c>
      <c r="AI2045" s="102" t="str">
        <f t="shared" si="351"/>
        <v/>
      </c>
    </row>
    <row r="2046" spans="1:35" ht="15.75" x14ac:dyDescent="0.25">
      <c r="A2046" s="153">
        <v>604794</v>
      </c>
      <c r="B2046" s="153" t="s">
        <v>3735</v>
      </c>
      <c r="C2046" s="153" t="s">
        <v>3736</v>
      </c>
      <c r="D2046" s="153" t="s">
        <v>76</v>
      </c>
      <c r="E2046" s="153" t="s">
        <v>610</v>
      </c>
      <c r="F2046" s="153" t="s">
        <v>1128</v>
      </c>
      <c r="G2046" s="153" t="s">
        <v>1129</v>
      </c>
      <c r="H2046" s="153" t="s">
        <v>558</v>
      </c>
      <c r="I2046" s="153">
        <v>8</v>
      </c>
      <c r="J2046" s="154">
        <v>45789</v>
      </c>
      <c r="K2046" s="153" t="s">
        <v>91</v>
      </c>
      <c r="L2046" s="153"/>
      <c r="M2046" s="153"/>
      <c r="N2046" s="153"/>
      <c r="O2046" s="153" t="s">
        <v>3736</v>
      </c>
      <c r="P2046" s="153" t="s">
        <v>4094</v>
      </c>
      <c r="Q2046" s="153"/>
      <c r="R2046" s="153" t="s">
        <v>50</v>
      </c>
      <c r="S2046" s="153" t="s">
        <v>3736</v>
      </c>
      <c r="T2046" s="153" t="s">
        <v>4095</v>
      </c>
      <c r="U2046" s="147"/>
      <c r="V2046" s="147"/>
      <c r="W2046" s="147"/>
      <c r="X2046" s="97" t="str">
        <f t="shared" si="341"/>
        <v>EQUIP DFW - Equipment DFW Division</v>
      </c>
      <c r="Y2046" s="97" t="str">
        <f>IFERROR(VLOOKUP($D2046,PM!$A:$H,2,FALSE),"")</f>
        <v>Clint Mize</v>
      </c>
      <c r="Z2046" s="98">
        <f t="shared" si="342"/>
        <v>45789</v>
      </c>
      <c r="AA2046" s="98" t="str">
        <f t="shared" si="343"/>
        <v>Monday</v>
      </c>
      <c r="AB2046" s="99" t="str">
        <f t="shared" si="344"/>
        <v>05/16/2025 10:55 AM</v>
      </c>
      <c r="AC2046" s="100">
        <f t="shared" si="345"/>
        <v>45793.664918981478</v>
      </c>
      <c r="AD2046" s="100" t="str">
        <f t="shared" si="346"/>
        <v>Approved On Time</v>
      </c>
      <c r="AE2046" s="101">
        <f t="shared" si="347"/>
        <v>8</v>
      </c>
      <c r="AF2046" s="124" t="str">
        <f t="shared" si="348"/>
        <v/>
      </c>
      <c r="AG2046" s="101" t="str">
        <f t="shared" si="349"/>
        <v>ESEXC - Excavator Repair</v>
      </c>
      <c r="AH2046" s="101" t="str">
        <f t="shared" si="350"/>
        <v>230018 - Michael A. Hammons</v>
      </c>
      <c r="AI2046" s="102" t="str">
        <f t="shared" si="351"/>
        <v/>
      </c>
    </row>
    <row r="2047" spans="1:35" ht="15.75" x14ac:dyDescent="0.25">
      <c r="A2047" s="153">
        <v>604795</v>
      </c>
      <c r="B2047" s="153" t="s">
        <v>3735</v>
      </c>
      <c r="C2047" s="153" t="s">
        <v>3736</v>
      </c>
      <c r="D2047" s="153" t="s">
        <v>76</v>
      </c>
      <c r="E2047" s="153" t="s">
        <v>610</v>
      </c>
      <c r="F2047" s="153" t="s">
        <v>1128</v>
      </c>
      <c r="G2047" s="153" t="s">
        <v>1129</v>
      </c>
      <c r="H2047" s="153" t="s">
        <v>558</v>
      </c>
      <c r="I2047" s="153">
        <v>8</v>
      </c>
      <c r="J2047" s="154">
        <v>45790</v>
      </c>
      <c r="K2047" s="153" t="s">
        <v>91</v>
      </c>
      <c r="L2047" s="153"/>
      <c r="M2047" s="153"/>
      <c r="N2047" s="153"/>
      <c r="O2047" s="153" t="s">
        <v>3736</v>
      </c>
      <c r="P2047" s="153" t="s">
        <v>4094</v>
      </c>
      <c r="Q2047" s="153"/>
      <c r="R2047" s="153" t="s">
        <v>50</v>
      </c>
      <c r="S2047" s="153" t="s">
        <v>3736</v>
      </c>
      <c r="T2047" s="153" t="s">
        <v>4096</v>
      </c>
      <c r="U2047" s="147"/>
      <c r="V2047" s="147"/>
      <c r="W2047" s="147"/>
      <c r="X2047" s="97" t="str">
        <f t="shared" si="341"/>
        <v>EQUIP DFW - Equipment DFW Division</v>
      </c>
      <c r="Y2047" s="97" t="str">
        <f>IFERROR(VLOOKUP($D2047,PM!$A:$H,2,FALSE),"")</f>
        <v>Clint Mize</v>
      </c>
      <c r="Z2047" s="98">
        <f t="shared" si="342"/>
        <v>45790</v>
      </c>
      <c r="AA2047" s="98" t="str">
        <f t="shared" si="343"/>
        <v>Tuesday</v>
      </c>
      <c r="AB2047" s="99" t="str">
        <f t="shared" si="344"/>
        <v>05/16/2025 10:55 AM</v>
      </c>
      <c r="AC2047" s="100">
        <f t="shared" si="345"/>
        <v>45793.664918981478</v>
      </c>
      <c r="AD2047" s="100" t="str">
        <f t="shared" si="346"/>
        <v>Approved On Time</v>
      </c>
      <c r="AE2047" s="101">
        <f t="shared" si="347"/>
        <v>8</v>
      </c>
      <c r="AF2047" s="124" t="str">
        <f t="shared" si="348"/>
        <v/>
      </c>
      <c r="AG2047" s="101" t="str">
        <f t="shared" si="349"/>
        <v>ESEXC - Excavator Repair</v>
      </c>
      <c r="AH2047" s="101" t="str">
        <f t="shared" si="350"/>
        <v>230018 - Michael A. Hammons</v>
      </c>
      <c r="AI2047" s="102" t="str">
        <f t="shared" si="351"/>
        <v/>
      </c>
    </row>
    <row r="2048" spans="1:35" ht="15.75" x14ac:dyDescent="0.25">
      <c r="A2048" s="153">
        <v>604796</v>
      </c>
      <c r="B2048" s="153" t="s">
        <v>3735</v>
      </c>
      <c r="C2048" s="153" t="s">
        <v>3736</v>
      </c>
      <c r="D2048" s="153" t="s">
        <v>76</v>
      </c>
      <c r="E2048" s="153" t="s">
        <v>610</v>
      </c>
      <c r="F2048" s="153" t="s">
        <v>1128</v>
      </c>
      <c r="G2048" s="153" t="s">
        <v>1129</v>
      </c>
      <c r="H2048" s="153" t="s">
        <v>558</v>
      </c>
      <c r="I2048" s="153">
        <v>4</v>
      </c>
      <c r="J2048" s="154">
        <v>45791</v>
      </c>
      <c r="K2048" s="153" t="s">
        <v>91</v>
      </c>
      <c r="L2048" s="153"/>
      <c r="M2048" s="153"/>
      <c r="N2048" s="153"/>
      <c r="O2048" s="153" t="s">
        <v>3736</v>
      </c>
      <c r="P2048" s="153" t="s">
        <v>4094</v>
      </c>
      <c r="Q2048" s="153"/>
      <c r="R2048" s="153" t="s">
        <v>50</v>
      </c>
      <c r="S2048" s="153" t="s">
        <v>3736</v>
      </c>
      <c r="T2048" s="153" t="s">
        <v>4097</v>
      </c>
      <c r="U2048" s="147"/>
      <c r="V2048" s="147"/>
      <c r="W2048" s="147"/>
      <c r="X2048" s="97" t="str">
        <f t="shared" si="341"/>
        <v>EQUIP DFW - Equipment DFW Division</v>
      </c>
      <c r="Y2048" s="97" t="str">
        <f>IFERROR(VLOOKUP($D2048,PM!$A:$H,2,FALSE),"")</f>
        <v>Clint Mize</v>
      </c>
      <c r="Z2048" s="98">
        <f t="shared" si="342"/>
        <v>45791</v>
      </c>
      <c r="AA2048" s="98" t="str">
        <f t="shared" si="343"/>
        <v>Wednesday</v>
      </c>
      <c r="AB2048" s="99" t="str">
        <f t="shared" si="344"/>
        <v>05/16/2025 10:55 AM</v>
      </c>
      <c r="AC2048" s="100">
        <f t="shared" si="345"/>
        <v>45793.664918981478</v>
      </c>
      <c r="AD2048" s="100" t="str">
        <f t="shared" si="346"/>
        <v>Approved On Time</v>
      </c>
      <c r="AE2048" s="101">
        <f t="shared" si="347"/>
        <v>4</v>
      </c>
      <c r="AF2048" s="124" t="str">
        <f t="shared" si="348"/>
        <v/>
      </c>
      <c r="AG2048" s="101" t="str">
        <f t="shared" si="349"/>
        <v>ESEXC - Excavator Repair</v>
      </c>
      <c r="AH2048" s="101" t="str">
        <f t="shared" si="350"/>
        <v>230018 - Michael A. Hammons</v>
      </c>
      <c r="AI2048" s="102" t="str">
        <f t="shared" si="351"/>
        <v/>
      </c>
    </row>
    <row r="2049" spans="1:35" ht="15.75" x14ac:dyDescent="0.25">
      <c r="A2049" s="153">
        <v>604797</v>
      </c>
      <c r="B2049" s="153" t="s">
        <v>3735</v>
      </c>
      <c r="C2049" s="153" t="s">
        <v>3736</v>
      </c>
      <c r="D2049" s="153" t="s">
        <v>76</v>
      </c>
      <c r="E2049" s="153" t="s">
        <v>610</v>
      </c>
      <c r="F2049" s="153" t="s">
        <v>4098</v>
      </c>
      <c r="G2049" s="153" t="s">
        <v>4099</v>
      </c>
      <c r="H2049" s="153" t="s">
        <v>558</v>
      </c>
      <c r="I2049" s="153">
        <v>4</v>
      </c>
      <c r="J2049" s="154">
        <v>45791</v>
      </c>
      <c r="K2049" s="153" t="s">
        <v>91</v>
      </c>
      <c r="L2049" s="153"/>
      <c r="M2049" s="153"/>
      <c r="N2049" s="153"/>
      <c r="O2049" s="153" t="s">
        <v>3736</v>
      </c>
      <c r="P2049" s="153" t="s">
        <v>4100</v>
      </c>
      <c r="Q2049" s="153"/>
      <c r="R2049" s="153" t="s">
        <v>50</v>
      </c>
      <c r="S2049" s="153" t="s">
        <v>3736</v>
      </c>
      <c r="T2049" s="153" t="s">
        <v>4101</v>
      </c>
      <c r="U2049" s="147"/>
      <c r="V2049" s="147"/>
      <c r="W2049" s="147"/>
      <c r="X2049" s="97" t="str">
        <f t="shared" si="341"/>
        <v>EQUIP DFW - Equipment DFW Division</v>
      </c>
      <c r="Y2049" s="97" t="str">
        <f>IFERROR(VLOOKUP($D2049,PM!$A:$H,2,FALSE),"")</f>
        <v>Clint Mize</v>
      </c>
      <c r="Z2049" s="98">
        <f t="shared" si="342"/>
        <v>45791</v>
      </c>
      <c r="AA2049" s="98" t="str">
        <f t="shared" si="343"/>
        <v>Wednesday</v>
      </c>
      <c r="AB2049" s="99" t="str">
        <f t="shared" si="344"/>
        <v>05/16/2025 10:56 AM</v>
      </c>
      <c r="AC2049" s="100">
        <f t="shared" si="345"/>
        <v>45793.664918981478</v>
      </c>
      <c r="AD2049" s="100" t="str">
        <f t="shared" si="346"/>
        <v>Approved On Time</v>
      </c>
      <c r="AE2049" s="101">
        <f t="shared" si="347"/>
        <v>4</v>
      </c>
      <c r="AF2049" s="124" t="str">
        <f t="shared" si="348"/>
        <v/>
      </c>
      <c r="AG2049" s="101" t="str">
        <f t="shared" si="349"/>
        <v>ESTRUCKHY - Truck/Heavy Repair</v>
      </c>
      <c r="AH2049" s="101" t="str">
        <f t="shared" si="350"/>
        <v>230018 - Michael A. Hammons</v>
      </c>
      <c r="AI2049" s="102" t="str">
        <f t="shared" si="351"/>
        <v/>
      </c>
    </row>
    <row r="2050" spans="1:35" ht="15.75" x14ac:dyDescent="0.25">
      <c r="A2050" s="153">
        <v>604798</v>
      </c>
      <c r="B2050" s="153" t="s">
        <v>3735</v>
      </c>
      <c r="C2050" s="153" t="s">
        <v>3736</v>
      </c>
      <c r="D2050" s="153" t="s">
        <v>76</v>
      </c>
      <c r="E2050" s="153" t="s">
        <v>610</v>
      </c>
      <c r="F2050" s="153" t="s">
        <v>4098</v>
      </c>
      <c r="G2050" s="153" t="s">
        <v>4099</v>
      </c>
      <c r="H2050" s="153" t="s">
        <v>558</v>
      </c>
      <c r="I2050" s="153">
        <v>8</v>
      </c>
      <c r="J2050" s="154">
        <v>45792</v>
      </c>
      <c r="K2050" s="153" t="s">
        <v>91</v>
      </c>
      <c r="L2050" s="153"/>
      <c r="M2050" s="153"/>
      <c r="N2050" s="153"/>
      <c r="O2050" s="153" t="s">
        <v>3736</v>
      </c>
      <c r="P2050" s="153" t="s">
        <v>4100</v>
      </c>
      <c r="Q2050" s="153"/>
      <c r="R2050" s="153" t="s">
        <v>50</v>
      </c>
      <c r="S2050" s="153" t="s">
        <v>3736</v>
      </c>
      <c r="T2050" s="153" t="s">
        <v>4102</v>
      </c>
      <c r="U2050" s="147"/>
      <c r="V2050" s="147"/>
      <c r="W2050" s="147"/>
      <c r="X2050" s="97" t="str">
        <f t="shared" si="341"/>
        <v>EQUIP DFW - Equipment DFW Division</v>
      </c>
      <c r="Y2050" s="97" t="str">
        <f>IFERROR(VLOOKUP($D2050,PM!$A:$H,2,FALSE),"")</f>
        <v>Clint Mize</v>
      </c>
      <c r="Z2050" s="98">
        <f t="shared" si="342"/>
        <v>45792</v>
      </c>
      <c r="AA2050" s="98" t="str">
        <f t="shared" si="343"/>
        <v>Thursday</v>
      </c>
      <c r="AB2050" s="99" t="str">
        <f t="shared" si="344"/>
        <v>05/16/2025 10:56 AM</v>
      </c>
      <c r="AC2050" s="100">
        <f t="shared" si="345"/>
        <v>45793.664918981478</v>
      </c>
      <c r="AD2050" s="100" t="str">
        <f t="shared" si="346"/>
        <v>Approved On Time</v>
      </c>
      <c r="AE2050" s="101">
        <f t="shared" si="347"/>
        <v>8</v>
      </c>
      <c r="AF2050" s="124" t="str">
        <f t="shared" si="348"/>
        <v/>
      </c>
      <c r="AG2050" s="101" t="str">
        <f t="shared" si="349"/>
        <v>ESTRUCKHY - Truck/Heavy Repair</v>
      </c>
      <c r="AH2050" s="101" t="str">
        <f t="shared" si="350"/>
        <v>230018 - Michael A. Hammons</v>
      </c>
      <c r="AI2050" s="102" t="str">
        <f t="shared" si="351"/>
        <v/>
      </c>
    </row>
    <row r="2051" spans="1:35" ht="15.75" x14ac:dyDescent="0.25">
      <c r="A2051" s="153">
        <v>602680</v>
      </c>
      <c r="B2051" s="153" t="s">
        <v>1014</v>
      </c>
      <c r="C2051" s="153" t="s">
        <v>1015</v>
      </c>
      <c r="D2051" s="153" t="s">
        <v>76</v>
      </c>
      <c r="E2051" s="153" t="s">
        <v>610</v>
      </c>
      <c r="F2051" s="153" t="s">
        <v>1196</v>
      </c>
      <c r="G2051" s="153" t="s">
        <v>1197</v>
      </c>
      <c r="H2051" s="153" t="s">
        <v>558</v>
      </c>
      <c r="I2051" s="153">
        <v>4</v>
      </c>
      <c r="J2051" s="154">
        <v>45789</v>
      </c>
      <c r="K2051" s="153" t="s">
        <v>91</v>
      </c>
      <c r="L2051" s="153"/>
      <c r="M2051" s="153"/>
      <c r="N2051" s="153"/>
      <c r="O2051" s="153" t="s">
        <v>1015</v>
      </c>
      <c r="P2051" s="153" t="s">
        <v>1219</v>
      </c>
      <c r="Q2051" s="153"/>
      <c r="R2051" s="153" t="s">
        <v>50</v>
      </c>
      <c r="S2051" s="153" t="s">
        <v>3736</v>
      </c>
      <c r="T2051" s="153" t="s">
        <v>4103</v>
      </c>
      <c r="U2051" s="147"/>
      <c r="V2051" s="147"/>
      <c r="W2051" s="147"/>
      <c r="X2051" s="97" t="str">
        <f t="shared" si="341"/>
        <v>EQUIP DFW - Equipment DFW Division</v>
      </c>
      <c r="Y2051" s="97" t="str">
        <f>IFERROR(VLOOKUP($D2051,PM!$A:$H,2,FALSE),"")</f>
        <v>Clint Mize</v>
      </c>
      <c r="Z2051" s="98">
        <f t="shared" si="342"/>
        <v>45789</v>
      </c>
      <c r="AA2051" s="98" t="str">
        <f t="shared" si="343"/>
        <v>Monday</v>
      </c>
      <c r="AB2051" s="99" t="str">
        <f t="shared" si="344"/>
        <v>05/12/2025 7:13 AM</v>
      </c>
      <c r="AC2051" s="100">
        <f t="shared" si="345"/>
        <v>45793.664837962962</v>
      </c>
      <c r="AD2051" s="100" t="str">
        <f t="shared" si="346"/>
        <v>Approved On Time</v>
      </c>
      <c r="AE2051" s="101">
        <f t="shared" si="347"/>
        <v>4</v>
      </c>
      <c r="AF2051" s="124" t="str">
        <f t="shared" si="348"/>
        <v/>
      </c>
      <c r="AG2051" s="101" t="str">
        <f t="shared" si="349"/>
        <v>ESMGMT - Equipment/Service Manager</v>
      </c>
      <c r="AH2051" s="101" t="str">
        <f t="shared" si="350"/>
        <v>800047 - Christopher D. Robertson</v>
      </c>
      <c r="AI2051" s="102" t="str">
        <f t="shared" si="351"/>
        <v/>
      </c>
    </row>
    <row r="2052" spans="1:35" ht="15.75" x14ac:dyDescent="0.25">
      <c r="A2052" s="153">
        <v>602681</v>
      </c>
      <c r="B2052" s="153" t="s">
        <v>1014</v>
      </c>
      <c r="C2052" s="153" t="s">
        <v>1015</v>
      </c>
      <c r="D2052" s="153" t="s">
        <v>76</v>
      </c>
      <c r="E2052" s="153" t="s">
        <v>610</v>
      </c>
      <c r="F2052" s="153" t="s">
        <v>1196</v>
      </c>
      <c r="G2052" s="153" t="s">
        <v>1197</v>
      </c>
      <c r="H2052" s="153" t="s">
        <v>558</v>
      </c>
      <c r="I2052" s="153">
        <v>4</v>
      </c>
      <c r="J2052" s="154">
        <v>45790</v>
      </c>
      <c r="K2052" s="153" t="s">
        <v>91</v>
      </c>
      <c r="L2052" s="153"/>
      <c r="M2052" s="153"/>
      <c r="N2052" s="153"/>
      <c r="O2052" s="153" t="s">
        <v>1015</v>
      </c>
      <c r="P2052" s="153" t="s">
        <v>1219</v>
      </c>
      <c r="Q2052" s="153"/>
      <c r="R2052" s="153" t="s">
        <v>50</v>
      </c>
      <c r="S2052" s="153" t="s">
        <v>3736</v>
      </c>
      <c r="T2052" s="153" t="s">
        <v>4104</v>
      </c>
      <c r="U2052" s="147"/>
      <c r="V2052" s="147"/>
      <c r="W2052" s="147"/>
      <c r="X2052" s="97" t="str">
        <f t="shared" si="341"/>
        <v>EQUIP DFW - Equipment DFW Division</v>
      </c>
      <c r="Y2052" s="97" t="str">
        <f>IFERROR(VLOOKUP($D2052,PM!$A:$H,2,FALSE),"")</f>
        <v>Clint Mize</v>
      </c>
      <c r="Z2052" s="98">
        <f t="shared" si="342"/>
        <v>45790</v>
      </c>
      <c r="AA2052" s="98" t="str">
        <f t="shared" si="343"/>
        <v>Tuesday</v>
      </c>
      <c r="AB2052" s="99" t="str">
        <f t="shared" si="344"/>
        <v>05/12/2025 7:13 AM</v>
      </c>
      <c r="AC2052" s="100">
        <f t="shared" si="345"/>
        <v>45793.664837962962</v>
      </c>
      <c r="AD2052" s="100" t="str">
        <f t="shared" si="346"/>
        <v>Approved On Time</v>
      </c>
      <c r="AE2052" s="101">
        <f t="shared" si="347"/>
        <v>4</v>
      </c>
      <c r="AF2052" s="124" t="str">
        <f t="shared" si="348"/>
        <v/>
      </c>
      <c r="AG2052" s="101" t="str">
        <f t="shared" si="349"/>
        <v>ESMGMT - Equipment/Service Manager</v>
      </c>
      <c r="AH2052" s="101" t="str">
        <f t="shared" si="350"/>
        <v>800047 - Christopher D. Robertson</v>
      </c>
      <c r="AI2052" s="102" t="str">
        <f t="shared" si="351"/>
        <v/>
      </c>
    </row>
    <row r="2053" spans="1:35" ht="15.75" x14ac:dyDescent="0.25">
      <c r="A2053" s="153">
        <v>602683</v>
      </c>
      <c r="B2053" s="153" t="s">
        <v>1014</v>
      </c>
      <c r="C2053" s="153" t="s">
        <v>1015</v>
      </c>
      <c r="D2053" s="153" t="s">
        <v>76</v>
      </c>
      <c r="E2053" s="153" t="s">
        <v>610</v>
      </c>
      <c r="F2053" s="153" t="s">
        <v>1196</v>
      </c>
      <c r="G2053" s="153" t="s">
        <v>1197</v>
      </c>
      <c r="H2053" s="153" t="s">
        <v>558</v>
      </c>
      <c r="I2053" s="153">
        <v>4</v>
      </c>
      <c r="J2053" s="154">
        <v>45791</v>
      </c>
      <c r="K2053" s="153" t="s">
        <v>91</v>
      </c>
      <c r="L2053" s="153"/>
      <c r="M2053" s="153"/>
      <c r="N2053" s="153"/>
      <c r="O2053" s="153" t="s">
        <v>1015</v>
      </c>
      <c r="P2053" s="153" t="s">
        <v>1219</v>
      </c>
      <c r="Q2053" s="153"/>
      <c r="R2053" s="153" t="s">
        <v>50</v>
      </c>
      <c r="S2053" s="153" t="s">
        <v>3736</v>
      </c>
      <c r="T2053" s="153" t="s">
        <v>4105</v>
      </c>
      <c r="U2053" s="147"/>
      <c r="V2053" s="147"/>
      <c r="W2053" s="147"/>
      <c r="X2053" s="97" t="str">
        <f t="shared" si="341"/>
        <v>EQUIP DFW - Equipment DFW Division</v>
      </c>
      <c r="Y2053" s="97" t="str">
        <f>IFERROR(VLOOKUP($D2053,PM!$A:$H,2,FALSE),"")</f>
        <v>Clint Mize</v>
      </c>
      <c r="Z2053" s="98">
        <f t="shared" si="342"/>
        <v>45791</v>
      </c>
      <c r="AA2053" s="98" t="str">
        <f t="shared" si="343"/>
        <v>Wednesday</v>
      </c>
      <c r="AB2053" s="99" t="str">
        <f t="shared" si="344"/>
        <v>05/12/2025 7:13 AM</v>
      </c>
      <c r="AC2053" s="100">
        <f t="shared" si="345"/>
        <v>45793.664837962962</v>
      </c>
      <c r="AD2053" s="100" t="str">
        <f t="shared" si="346"/>
        <v>Approved On Time</v>
      </c>
      <c r="AE2053" s="101">
        <f t="shared" si="347"/>
        <v>4</v>
      </c>
      <c r="AF2053" s="124" t="str">
        <f t="shared" si="348"/>
        <v/>
      </c>
      <c r="AG2053" s="101" t="str">
        <f t="shared" si="349"/>
        <v>ESMGMT - Equipment/Service Manager</v>
      </c>
      <c r="AH2053" s="101" t="str">
        <f t="shared" si="350"/>
        <v>800047 - Christopher D. Robertson</v>
      </c>
      <c r="AI2053" s="102" t="str">
        <f t="shared" si="351"/>
        <v/>
      </c>
    </row>
    <row r="2054" spans="1:35" ht="15.75" x14ac:dyDescent="0.25">
      <c r="A2054" s="153">
        <v>602686</v>
      </c>
      <c r="B2054" s="153" t="s">
        <v>1014</v>
      </c>
      <c r="C2054" s="153" t="s">
        <v>1015</v>
      </c>
      <c r="D2054" s="153" t="s">
        <v>76</v>
      </c>
      <c r="E2054" s="153" t="s">
        <v>610</v>
      </c>
      <c r="F2054" s="153" t="s">
        <v>1196</v>
      </c>
      <c r="G2054" s="153" t="s">
        <v>1197</v>
      </c>
      <c r="H2054" s="153" t="s">
        <v>558</v>
      </c>
      <c r="I2054" s="153">
        <v>4</v>
      </c>
      <c r="J2054" s="154">
        <v>45792</v>
      </c>
      <c r="K2054" s="153" t="s">
        <v>91</v>
      </c>
      <c r="L2054" s="153"/>
      <c r="M2054" s="153"/>
      <c r="N2054" s="153"/>
      <c r="O2054" s="153" t="s">
        <v>1015</v>
      </c>
      <c r="P2054" s="153" t="s">
        <v>1219</v>
      </c>
      <c r="Q2054" s="153"/>
      <c r="R2054" s="153" t="s">
        <v>50</v>
      </c>
      <c r="S2054" s="153" t="s">
        <v>3736</v>
      </c>
      <c r="T2054" s="153" t="s">
        <v>4106</v>
      </c>
      <c r="U2054" s="147"/>
      <c r="V2054" s="147"/>
      <c r="W2054" s="147"/>
      <c r="X2054" s="97" t="str">
        <f t="shared" si="341"/>
        <v>EQUIP DFW - Equipment DFW Division</v>
      </c>
      <c r="Y2054" s="97" t="str">
        <f>IFERROR(VLOOKUP($D2054,PM!$A:$H,2,FALSE),"")</f>
        <v>Clint Mize</v>
      </c>
      <c r="Z2054" s="98">
        <f t="shared" si="342"/>
        <v>45792</v>
      </c>
      <c r="AA2054" s="98" t="str">
        <f t="shared" si="343"/>
        <v>Thursday</v>
      </c>
      <c r="AB2054" s="99" t="str">
        <f t="shared" si="344"/>
        <v>05/12/2025 7:13 AM</v>
      </c>
      <c r="AC2054" s="100">
        <f t="shared" si="345"/>
        <v>45793.664837962962</v>
      </c>
      <c r="AD2054" s="100" t="str">
        <f t="shared" si="346"/>
        <v>Approved On Time</v>
      </c>
      <c r="AE2054" s="101">
        <f t="shared" si="347"/>
        <v>4</v>
      </c>
      <c r="AF2054" s="124" t="str">
        <f t="shared" si="348"/>
        <v/>
      </c>
      <c r="AG2054" s="101" t="str">
        <f t="shared" si="349"/>
        <v>ESMGMT - Equipment/Service Manager</v>
      </c>
      <c r="AH2054" s="101" t="str">
        <f t="shared" si="350"/>
        <v>800047 - Christopher D. Robertson</v>
      </c>
      <c r="AI2054" s="102" t="str">
        <f t="shared" si="351"/>
        <v/>
      </c>
    </row>
    <row r="2055" spans="1:35" ht="15.75" x14ac:dyDescent="0.25">
      <c r="A2055" s="153">
        <v>602687</v>
      </c>
      <c r="B2055" s="153" t="s">
        <v>1014</v>
      </c>
      <c r="C2055" s="153" t="s">
        <v>1015</v>
      </c>
      <c r="D2055" s="153" t="s">
        <v>76</v>
      </c>
      <c r="E2055" s="153" t="s">
        <v>610</v>
      </c>
      <c r="F2055" s="153" t="s">
        <v>1196</v>
      </c>
      <c r="G2055" s="153" t="s">
        <v>1197</v>
      </c>
      <c r="H2055" s="153" t="s">
        <v>558</v>
      </c>
      <c r="I2055" s="153">
        <v>4</v>
      </c>
      <c r="J2055" s="154">
        <v>45793</v>
      </c>
      <c r="K2055" s="153" t="s">
        <v>91</v>
      </c>
      <c r="L2055" s="153"/>
      <c r="M2055" s="153"/>
      <c r="N2055" s="153"/>
      <c r="O2055" s="153" t="s">
        <v>1015</v>
      </c>
      <c r="P2055" s="153" t="s">
        <v>1219</v>
      </c>
      <c r="Q2055" s="153"/>
      <c r="R2055" s="153" t="s">
        <v>50</v>
      </c>
      <c r="S2055" s="153" t="s">
        <v>3736</v>
      </c>
      <c r="T2055" s="153" t="s">
        <v>4107</v>
      </c>
      <c r="U2055" s="147"/>
      <c r="V2055" s="147"/>
      <c r="W2055" s="147"/>
      <c r="X2055" s="97" t="str">
        <f t="shared" ref="X2055:X2118" si="352">$D2055&amp;" - "&amp;$E2055</f>
        <v>EQUIP DFW - Equipment DFW Division</v>
      </c>
      <c r="Y2055" s="97" t="str">
        <f>IFERROR(VLOOKUP($D2055,PM!$A:$H,2,FALSE),"")</f>
        <v>Clint Mize</v>
      </c>
      <c r="Z2055" s="98">
        <f t="shared" ref="Z2055:Z2118" si="353">$J2055</f>
        <v>45793</v>
      </c>
      <c r="AA2055" s="98" t="str">
        <f t="shared" ref="AA2055:AA2118" si="354">TEXT($J2055,"dddd")</f>
        <v>Friday</v>
      </c>
      <c r="AB2055" s="99" t="str">
        <f t="shared" ref="AB2055:AB2118" si="355">TEXT(DATE(MID($P2055,7,4), LEFT($P2055,2), MID($P2055,4,2)) + TIME(LEFT(MID($P2055,13,5),2), RIGHT(MID($P2055,13,5),2), 0), "MM/DD/YYYY h:mm AM/PM")</f>
        <v>05/12/2025 7:13 AM</v>
      </c>
      <c r="AC2055" s="100">
        <f t="shared" ref="AC2055:AC2118" si="356">IFERROR(DATE(LEFT($T2055,4), MID($T2055,6,2), MID($T2055,9,2)) + TIME(MID($T2055,12,2), MID($T2055,15,2), MID($T2055,18,2)),"")</f>
        <v>45793.664837962962</v>
      </c>
      <c r="AD2055" s="100" t="str">
        <f t="shared" ref="AD2055:AD2118" si="357">IF(OR($AB2055="1/1/01 12:00 AM", $AB2055=""), "Not Approved", IF(VALUE($AB2055) &lt;= (VALUE($AC2055) + 1 + TIME(9, 0, 0)), "Approved On Time", "Not Approved On Time"))</f>
        <v>Approved On Time</v>
      </c>
      <c r="AE2055" s="101">
        <f t="shared" ref="AE2055:AE2118" si="358">$I2055</f>
        <v>4</v>
      </c>
      <c r="AF2055" s="124" t="str">
        <f t="shared" ref="AF2055:AF2118" si="359">IF(SUMIF($X$6:$X$2297, "*", $AI$6:$AI$2297) &gt; 0, SUMIFS($AI$6:$AI$2297, $X$6:$X$2297, "Approved On Time") / SUMIF($X$6:$X$2297, "*", $AI$6:$AI$2297), "")</f>
        <v/>
      </c>
      <c r="AG2055" s="101" t="str">
        <f t="shared" ref="AG2055:AG2118" si="360">$F2055&amp;" - "&amp;G2055</f>
        <v>ESMGMT - Equipment/Service Manager</v>
      </c>
      <c r="AH2055" s="101" t="str">
        <f t="shared" ref="AH2055:AH2118" si="361">$B2055&amp;" - "&amp;$C2055</f>
        <v>800047 - Christopher D. Robertson</v>
      </c>
      <c r="AI2055" s="102" t="str">
        <f t="shared" ref="AI2055:AI2118" si="362">IF($M2055="","",$M2055)</f>
        <v/>
      </c>
    </row>
    <row r="2056" spans="1:35" ht="15.75" x14ac:dyDescent="0.25">
      <c r="A2056" s="153">
        <v>603324</v>
      </c>
      <c r="B2056" s="153" t="s">
        <v>1496</v>
      </c>
      <c r="C2056" s="153" t="s">
        <v>1497</v>
      </c>
      <c r="D2056" s="153" t="s">
        <v>76</v>
      </c>
      <c r="E2056" s="153" t="s">
        <v>610</v>
      </c>
      <c r="F2056" s="153" t="s">
        <v>864</v>
      </c>
      <c r="G2056" s="153" t="s">
        <v>864</v>
      </c>
      <c r="H2056" s="153" t="s">
        <v>558</v>
      </c>
      <c r="I2056" s="153">
        <v>8</v>
      </c>
      <c r="J2056" s="154">
        <v>45790</v>
      </c>
      <c r="K2056" s="153" t="s">
        <v>91</v>
      </c>
      <c r="L2056" s="153"/>
      <c r="M2056" s="153"/>
      <c r="N2056" s="153"/>
      <c r="O2056" s="153" t="s">
        <v>1497</v>
      </c>
      <c r="P2056" s="153" t="s">
        <v>1498</v>
      </c>
      <c r="Q2056" s="153"/>
      <c r="R2056" s="153" t="s">
        <v>50</v>
      </c>
      <c r="S2056" s="153" t="s">
        <v>3736</v>
      </c>
      <c r="T2056" s="153" t="s">
        <v>4108</v>
      </c>
      <c r="U2056" s="147"/>
      <c r="V2056" s="147"/>
      <c r="W2056" s="147"/>
      <c r="X2056" s="97" t="str">
        <f t="shared" si="352"/>
        <v>EQUIP DFW - Equipment DFW Division</v>
      </c>
      <c r="Y2056" s="97" t="str">
        <f>IFERROR(VLOOKUP($D2056,PM!$A:$H,2,FALSE),"")</f>
        <v>Clint Mize</v>
      </c>
      <c r="Z2056" s="98">
        <f t="shared" si="353"/>
        <v>45790</v>
      </c>
      <c r="AA2056" s="98" t="str">
        <f t="shared" si="354"/>
        <v>Tuesday</v>
      </c>
      <c r="AB2056" s="99" t="str">
        <f t="shared" si="355"/>
        <v>05/13/2025 7:03 AM</v>
      </c>
      <c r="AC2056" s="100">
        <f t="shared" si="356"/>
        <v>45793.664710648147</v>
      </c>
      <c r="AD2056" s="100" t="str">
        <f t="shared" si="357"/>
        <v>Approved On Time</v>
      </c>
      <c r="AE2056" s="101">
        <f t="shared" si="358"/>
        <v>8</v>
      </c>
      <c r="AF2056" s="124" t="str">
        <f t="shared" si="359"/>
        <v/>
      </c>
      <c r="AG2056" s="101" t="str">
        <f t="shared" si="360"/>
        <v>PTO - PTO</v>
      </c>
      <c r="AH2056" s="101" t="str">
        <f t="shared" si="361"/>
        <v>240745 - Jeremy T. Collins</v>
      </c>
      <c r="AI2056" s="102" t="str">
        <f t="shared" si="362"/>
        <v/>
      </c>
    </row>
    <row r="2057" spans="1:35" ht="15.75" x14ac:dyDescent="0.25">
      <c r="A2057" s="153">
        <v>603979</v>
      </c>
      <c r="B2057" s="153" t="s">
        <v>1496</v>
      </c>
      <c r="C2057" s="153" t="s">
        <v>1497</v>
      </c>
      <c r="D2057" s="153" t="s">
        <v>76</v>
      </c>
      <c r="E2057" s="153" t="s">
        <v>610</v>
      </c>
      <c r="F2057" s="153" t="s">
        <v>864</v>
      </c>
      <c r="G2057" s="153" t="s">
        <v>864</v>
      </c>
      <c r="H2057" s="153" t="s">
        <v>558</v>
      </c>
      <c r="I2057" s="153">
        <v>8</v>
      </c>
      <c r="J2057" s="154">
        <v>45793</v>
      </c>
      <c r="K2057" s="153" t="s">
        <v>91</v>
      </c>
      <c r="L2057" s="153"/>
      <c r="M2057" s="153"/>
      <c r="N2057" s="153"/>
      <c r="O2057" s="153" t="s">
        <v>1497</v>
      </c>
      <c r="P2057" s="153" t="s">
        <v>2616</v>
      </c>
      <c r="Q2057" s="153"/>
      <c r="R2057" s="153" t="s">
        <v>50</v>
      </c>
      <c r="S2057" s="153" t="s">
        <v>3736</v>
      </c>
      <c r="T2057" s="153" t="s">
        <v>4109</v>
      </c>
      <c r="U2057" s="147"/>
      <c r="V2057" s="147"/>
      <c r="W2057" s="147"/>
      <c r="X2057" s="97" t="str">
        <f t="shared" si="352"/>
        <v>EQUIP DFW - Equipment DFW Division</v>
      </c>
      <c r="Y2057" s="97" t="str">
        <f>IFERROR(VLOOKUP($D2057,PM!$A:$H,2,FALSE),"")</f>
        <v>Clint Mize</v>
      </c>
      <c r="Z2057" s="98">
        <f t="shared" si="353"/>
        <v>45793</v>
      </c>
      <c r="AA2057" s="98" t="str">
        <f t="shared" si="354"/>
        <v>Friday</v>
      </c>
      <c r="AB2057" s="99" t="str">
        <f t="shared" si="355"/>
        <v>05/14/2025 3:55 PM</v>
      </c>
      <c r="AC2057" s="100">
        <f t="shared" si="356"/>
        <v>45793.664710648147</v>
      </c>
      <c r="AD2057" s="100" t="str">
        <f t="shared" si="357"/>
        <v>Approved On Time</v>
      </c>
      <c r="AE2057" s="101">
        <f t="shared" si="358"/>
        <v>8</v>
      </c>
      <c r="AF2057" s="124" t="str">
        <f t="shared" si="359"/>
        <v/>
      </c>
      <c r="AG2057" s="101" t="str">
        <f t="shared" si="360"/>
        <v>PTO - PTO</v>
      </c>
      <c r="AH2057" s="101" t="str">
        <f t="shared" si="361"/>
        <v>240745 - Jeremy T. Collins</v>
      </c>
      <c r="AI2057" s="102" t="str">
        <f t="shared" si="362"/>
        <v/>
      </c>
    </row>
    <row r="2058" spans="1:35" ht="15.75" x14ac:dyDescent="0.25">
      <c r="A2058" s="153">
        <v>602655</v>
      </c>
      <c r="B2058" s="153" t="s">
        <v>734</v>
      </c>
      <c r="C2058" s="153" t="s">
        <v>735</v>
      </c>
      <c r="D2058" s="153" t="s">
        <v>76</v>
      </c>
      <c r="E2058" s="153" t="s">
        <v>610</v>
      </c>
      <c r="F2058" s="153" t="s">
        <v>731</v>
      </c>
      <c r="G2058" s="153" t="s">
        <v>732</v>
      </c>
      <c r="H2058" s="153" t="s">
        <v>558</v>
      </c>
      <c r="I2058" s="153">
        <v>8</v>
      </c>
      <c r="J2058" s="154">
        <v>45789</v>
      </c>
      <c r="K2058" s="153" t="s">
        <v>91</v>
      </c>
      <c r="L2058" s="153"/>
      <c r="M2058" s="153"/>
      <c r="N2058" s="153"/>
      <c r="O2058" s="153" t="s">
        <v>735</v>
      </c>
      <c r="P2058" s="153" t="s">
        <v>1180</v>
      </c>
      <c r="Q2058" s="153"/>
      <c r="R2058" s="153" t="s">
        <v>50</v>
      </c>
      <c r="S2058" s="153" t="s">
        <v>3736</v>
      </c>
      <c r="T2058" s="153" t="s">
        <v>4110</v>
      </c>
      <c r="U2058" s="147"/>
      <c r="V2058" s="147"/>
      <c r="W2058" s="147"/>
      <c r="X2058" s="97" t="str">
        <f t="shared" si="352"/>
        <v>EQUIP DFW - Equipment DFW Division</v>
      </c>
      <c r="Y2058" s="97" t="str">
        <f>IFERROR(VLOOKUP($D2058,PM!$A:$H,2,FALSE),"")</f>
        <v>Clint Mize</v>
      </c>
      <c r="Z2058" s="98">
        <f t="shared" si="353"/>
        <v>45789</v>
      </c>
      <c r="AA2058" s="98" t="str">
        <f t="shared" si="354"/>
        <v>Monday</v>
      </c>
      <c r="AB2058" s="99" t="str">
        <f t="shared" si="355"/>
        <v>05/12/2025 7:04 AM</v>
      </c>
      <c r="AC2058" s="100">
        <f t="shared" si="356"/>
        <v>45793.664872685185</v>
      </c>
      <c r="AD2058" s="100" t="str">
        <f t="shared" si="357"/>
        <v>Approved On Time</v>
      </c>
      <c r="AE2058" s="101">
        <f t="shared" si="358"/>
        <v>8</v>
      </c>
      <c r="AF2058" s="124" t="str">
        <f t="shared" si="359"/>
        <v/>
      </c>
      <c r="AG2058" s="101" t="str">
        <f t="shared" si="360"/>
        <v>DISPATCH - EQUIP TRUCK DISPATCHING</v>
      </c>
      <c r="AH2058" s="101" t="str">
        <f t="shared" si="361"/>
        <v>230021 - Carlos H. Eclavea</v>
      </c>
      <c r="AI2058" s="102" t="str">
        <f t="shared" si="362"/>
        <v/>
      </c>
    </row>
    <row r="2059" spans="1:35" ht="15.75" x14ac:dyDescent="0.25">
      <c r="A2059" s="153">
        <v>603346</v>
      </c>
      <c r="B2059" s="153" t="s">
        <v>734</v>
      </c>
      <c r="C2059" s="153" t="s">
        <v>735</v>
      </c>
      <c r="D2059" s="153" t="s">
        <v>76</v>
      </c>
      <c r="E2059" s="153" t="s">
        <v>610</v>
      </c>
      <c r="F2059" s="153" t="s">
        <v>731</v>
      </c>
      <c r="G2059" s="153" t="s">
        <v>732</v>
      </c>
      <c r="H2059" s="153" t="s">
        <v>558</v>
      </c>
      <c r="I2059" s="153">
        <v>8</v>
      </c>
      <c r="J2059" s="154">
        <v>45790</v>
      </c>
      <c r="K2059" s="153" t="s">
        <v>91</v>
      </c>
      <c r="L2059" s="153"/>
      <c r="M2059" s="153"/>
      <c r="N2059" s="153"/>
      <c r="O2059" s="153" t="s">
        <v>735</v>
      </c>
      <c r="P2059" s="153" t="s">
        <v>1488</v>
      </c>
      <c r="Q2059" s="153"/>
      <c r="R2059" s="153" t="s">
        <v>50</v>
      </c>
      <c r="S2059" s="153" t="s">
        <v>3736</v>
      </c>
      <c r="T2059" s="153" t="s">
        <v>4111</v>
      </c>
      <c r="U2059" s="147"/>
      <c r="V2059" s="147"/>
      <c r="W2059" s="147"/>
      <c r="X2059" s="97" t="str">
        <f t="shared" si="352"/>
        <v>EQUIP DFW - Equipment DFW Division</v>
      </c>
      <c r="Y2059" s="97" t="str">
        <f>IFERROR(VLOOKUP($D2059,PM!$A:$H,2,FALSE),"")</f>
        <v>Clint Mize</v>
      </c>
      <c r="Z2059" s="98">
        <f t="shared" si="353"/>
        <v>45790</v>
      </c>
      <c r="AA2059" s="98" t="str">
        <f t="shared" si="354"/>
        <v>Tuesday</v>
      </c>
      <c r="AB2059" s="99" t="str">
        <f t="shared" si="355"/>
        <v>05/13/2025 7:25 AM</v>
      </c>
      <c r="AC2059" s="100">
        <f t="shared" si="356"/>
        <v>45793.664872685185</v>
      </c>
      <c r="AD2059" s="100" t="str">
        <f t="shared" si="357"/>
        <v>Approved On Time</v>
      </c>
      <c r="AE2059" s="101">
        <f t="shared" si="358"/>
        <v>8</v>
      </c>
      <c r="AF2059" s="124" t="str">
        <f t="shared" si="359"/>
        <v/>
      </c>
      <c r="AG2059" s="101" t="str">
        <f t="shared" si="360"/>
        <v>DISPATCH - EQUIP TRUCK DISPATCHING</v>
      </c>
      <c r="AH2059" s="101" t="str">
        <f t="shared" si="361"/>
        <v>230021 - Carlos H. Eclavea</v>
      </c>
      <c r="AI2059" s="102" t="str">
        <f t="shared" si="362"/>
        <v/>
      </c>
    </row>
    <row r="2060" spans="1:35" ht="15.75" x14ac:dyDescent="0.25">
      <c r="A2060" s="153">
        <v>603752</v>
      </c>
      <c r="B2060" s="153" t="s">
        <v>734</v>
      </c>
      <c r="C2060" s="153" t="s">
        <v>735</v>
      </c>
      <c r="D2060" s="153" t="s">
        <v>76</v>
      </c>
      <c r="E2060" s="153" t="s">
        <v>610</v>
      </c>
      <c r="F2060" s="153" t="s">
        <v>731</v>
      </c>
      <c r="G2060" s="153" t="s">
        <v>732</v>
      </c>
      <c r="H2060" s="153" t="s">
        <v>558</v>
      </c>
      <c r="I2060" s="153">
        <v>8</v>
      </c>
      <c r="J2060" s="154">
        <v>45791</v>
      </c>
      <c r="K2060" s="153" t="s">
        <v>91</v>
      </c>
      <c r="L2060" s="153"/>
      <c r="M2060" s="153"/>
      <c r="N2060" s="153"/>
      <c r="O2060" s="153" t="s">
        <v>735</v>
      </c>
      <c r="P2060" s="153" t="s">
        <v>1924</v>
      </c>
      <c r="Q2060" s="153"/>
      <c r="R2060" s="153" t="s">
        <v>50</v>
      </c>
      <c r="S2060" s="153" t="s">
        <v>3736</v>
      </c>
      <c r="T2060" s="153" t="s">
        <v>4112</v>
      </c>
      <c r="U2060" s="147"/>
      <c r="V2060" s="147"/>
      <c r="W2060" s="147"/>
      <c r="X2060" s="97" t="str">
        <f t="shared" si="352"/>
        <v>EQUIP DFW - Equipment DFW Division</v>
      </c>
      <c r="Y2060" s="97" t="str">
        <f>IFERROR(VLOOKUP($D2060,PM!$A:$H,2,FALSE),"")</f>
        <v>Clint Mize</v>
      </c>
      <c r="Z2060" s="98">
        <f t="shared" si="353"/>
        <v>45791</v>
      </c>
      <c r="AA2060" s="98" t="str">
        <f t="shared" si="354"/>
        <v>Wednesday</v>
      </c>
      <c r="AB2060" s="99" t="str">
        <f t="shared" si="355"/>
        <v>05/14/2025 7:03 AM</v>
      </c>
      <c r="AC2060" s="100">
        <f t="shared" si="356"/>
        <v>45793.664872685185</v>
      </c>
      <c r="AD2060" s="100" t="str">
        <f t="shared" si="357"/>
        <v>Approved On Time</v>
      </c>
      <c r="AE2060" s="101">
        <f t="shared" si="358"/>
        <v>8</v>
      </c>
      <c r="AF2060" s="124" t="str">
        <f t="shared" si="359"/>
        <v/>
      </c>
      <c r="AG2060" s="101" t="str">
        <f t="shared" si="360"/>
        <v>DISPATCH - EQUIP TRUCK DISPATCHING</v>
      </c>
      <c r="AH2060" s="101" t="str">
        <f t="shared" si="361"/>
        <v>230021 - Carlos H. Eclavea</v>
      </c>
      <c r="AI2060" s="102" t="str">
        <f t="shared" si="362"/>
        <v/>
      </c>
    </row>
    <row r="2061" spans="1:35" ht="15.75" x14ac:dyDescent="0.25">
      <c r="A2061" s="153">
        <v>604653</v>
      </c>
      <c r="B2061" s="153" t="s">
        <v>734</v>
      </c>
      <c r="C2061" s="153" t="s">
        <v>735</v>
      </c>
      <c r="D2061" s="153" t="s">
        <v>76</v>
      </c>
      <c r="E2061" s="153" t="s">
        <v>610</v>
      </c>
      <c r="F2061" s="153" t="s">
        <v>731</v>
      </c>
      <c r="G2061" s="153" t="s">
        <v>732</v>
      </c>
      <c r="H2061" s="153" t="s">
        <v>558</v>
      </c>
      <c r="I2061" s="153">
        <v>8</v>
      </c>
      <c r="J2061" s="154">
        <v>45792</v>
      </c>
      <c r="K2061" s="153" t="s">
        <v>91</v>
      </c>
      <c r="L2061" s="153"/>
      <c r="M2061" s="153"/>
      <c r="N2061" s="153"/>
      <c r="O2061" s="153" t="s">
        <v>735</v>
      </c>
      <c r="P2061" s="153" t="s">
        <v>3020</v>
      </c>
      <c r="Q2061" s="153"/>
      <c r="R2061" s="153" t="s">
        <v>50</v>
      </c>
      <c r="S2061" s="153" t="s">
        <v>3736</v>
      </c>
      <c r="T2061" s="153" t="s">
        <v>4113</v>
      </c>
      <c r="U2061" s="147"/>
      <c r="V2061" s="147"/>
      <c r="W2061" s="147"/>
      <c r="X2061" s="97" t="str">
        <f t="shared" si="352"/>
        <v>EQUIP DFW - Equipment DFW Division</v>
      </c>
      <c r="Y2061" s="97" t="str">
        <f>IFERROR(VLOOKUP($D2061,PM!$A:$H,2,FALSE),"")</f>
        <v>Clint Mize</v>
      </c>
      <c r="Z2061" s="98">
        <f t="shared" si="353"/>
        <v>45792</v>
      </c>
      <c r="AA2061" s="98" t="str">
        <f t="shared" si="354"/>
        <v>Thursday</v>
      </c>
      <c r="AB2061" s="99" t="str">
        <f t="shared" si="355"/>
        <v>05/16/2025 6:57 AM</v>
      </c>
      <c r="AC2061" s="100">
        <f t="shared" si="356"/>
        <v>45793.664872685185</v>
      </c>
      <c r="AD2061" s="100" t="str">
        <f t="shared" si="357"/>
        <v>Approved On Time</v>
      </c>
      <c r="AE2061" s="101">
        <f t="shared" si="358"/>
        <v>8</v>
      </c>
      <c r="AF2061" s="124" t="str">
        <f t="shared" si="359"/>
        <v/>
      </c>
      <c r="AG2061" s="101" t="str">
        <f t="shared" si="360"/>
        <v>DISPATCH - EQUIP TRUCK DISPATCHING</v>
      </c>
      <c r="AH2061" s="101" t="str">
        <f t="shared" si="361"/>
        <v>230021 - Carlos H. Eclavea</v>
      </c>
      <c r="AI2061" s="102" t="str">
        <f t="shared" si="362"/>
        <v/>
      </c>
    </row>
    <row r="2062" spans="1:35" ht="15.75" x14ac:dyDescent="0.25">
      <c r="A2062" s="153">
        <v>604654</v>
      </c>
      <c r="B2062" s="153" t="s">
        <v>734</v>
      </c>
      <c r="C2062" s="153" t="s">
        <v>735</v>
      </c>
      <c r="D2062" s="153" t="s">
        <v>76</v>
      </c>
      <c r="E2062" s="153" t="s">
        <v>610</v>
      </c>
      <c r="F2062" s="153" t="s">
        <v>731</v>
      </c>
      <c r="G2062" s="153" t="s">
        <v>732</v>
      </c>
      <c r="H2062" s="153" t="s">
        <v>558</v>
      </c>
      <c r="I2062" s="153">
        <v>8</v>
      </c>
      <c r="J2062" s="154">
        <v>45793</v>
      </c>
      <c r="K2062" s="153" t="s">
        <v>91</v>
      </c>
      <c r="L2062" s="153"/>
      <c r="M2062" s="153"/>
      <c r="N2062" s="153"/>
      <c r="O2062" s="153" t="s">
        <v>735</v>
      </c>
      <c r="P2062" s="153" t="s">
        <v>3020</v>
      </c>
      <c r="Q2062" s="153"/>
      <c r="R2062" s="153" t="s">
        <v>50</v>
      </c>
      <c r="S2062" s="153" t="s">
        <v>3736</v>
      </c>
      <c r="T2062" s="153" t="s">
        <v>4114</v>
      </c>
      <c r="U2062" s="147"/>
      <c r="V2062" s="147"/>
      <c r="W2062" s="147"/>
      <c r="X2062" s="97" t="str">
        <f t="shared" si="352"/>
        <v>EQUIP DFW - Equipment DFW Division</v>
      </c>
      <c r="Y2062" s="97" t="str">
        <f>IFERROR(VLOOKUP($D2062,PM!$A:$H,2,FALSE),"")</f>
        <v>Clint Mize</v>
      </c>
      <c r="Z2062" s="98">
        <f t="shared" si="353"/>
        <v>45793</v>
      </c>
      <c r="AA2062" s="98" t="str">
        <f t="shared" si="354"/>
        <v>Friday</v>
      </c>
      <c r="AB2062" s="99" t="str">
        <f t="shared" si="355"/>
        <v>05/16/2025 6:57 AM</v>
      </c>
      <c r="AC2062" s="100">
        <f t="shared" si="356"/>
        <v>45793.664872685185</v>
      </c>
      <c r="AD2062" s="100" t="str">
        <f t="shared" si="357"/>
        <v>Approved On Time</v>
      </c>
      <c r="AE2062" s="101">
        <f t="shared" si="358"/>
        <v>8</v>
      </c>
      <c r="AF2062" s="124" t="str">
        <f t="shared" si="359"/>
        <v/>
      </c>
      <c r="AG2062" s="101" t="str">
        <f t="shared" si="360"/>
        <v>DISPATCH - EQUIP TRUCK DISPATCHING</v>
      </c>
      <c r="AH2062" s="101" t="str">
        <f t="shared" si="361"/>
        <v>230021 - Carlos H. Eclavea</v>
      </c>
      <c r="AI2062" s="102" t="str">
        <f t="shared" si="362"/>
        <v/>
      </c>
    </row>
    <row r="2063" spans="1:35" ht="15.75" x14ac:dyDescent="0.25">
      <c r="A2063" s="153">
        <v>603447</v>
      </c>
      <c r="B2063" s="153" t="s">
        <v>1094</v>
      </c>
      <c r="C2063" s="153" t="s">
        <v>1095</v>
      </c>
      <c r="D2063" s="153" t="s">
        <v>89</v>
      </c>
      <c r="E2063" s="153" t="s">
        <v>90</v>
      </c>
      <c r="F2063" s="153" t="s">
        <v>2745</v>
      </c>
      <c r="G2063" s="153" t="s">
        <v>2746</v>
      </c>
      <c r="H2063" s="153" t="s">
        <v>558</v>
      </c>
      <c r="I2063" s="153">
        <v>8</v>
      </c>
      <c r="J2063" s="154">
        <v>45789</v>
      </c>
      <c r="K2063" s="153" t="s">
        <v>91</v>
      </c>
      <c r="L2063" s="153"/>
      <c r="M2063" s="153" t="s">
        <v>1096</v>
      </c>
      <c r="N2063" s="153" t="s">
        <v>72</v>
      </c>
      <c r="O2063" s="153" t="s">
        <v>1095</v>
      </c>
      <c r="P2063" s="153" t="s">
        <v>1942</v>
      </c>
      <c r="Q2063" s="153"/>
      <c r="R2063" s="153" t="s">
        <v>50</v>
      </c>
      <c r="S2063" s="153" t="s">
        <v>93</v>
      </c>
      <c r="T2063" s="153" t="s">
        <v>2750</v>
      </c>
      <c r="U2063" s="147"/>
      <c r="V2063" s="147"/>
      <c r="W2063" s="147"/>
      <c r="X2063" s="97" t="str">
        <f t="shared" si="352"/>
        <v>2021-017 - Plano Collin Creek Culvert Imp</v>
      </c>
      <c r="Y2063" s="97" t="str">
        <f>IFERROR(VLOOKUP($D2063,PM!$A:$H,2,FALSE),"")</f>
        <v>Adam H. Goode</v>
      </c>
      <c r="Z2063" s="98">
        <f t="shared" si="353"/>
        <v>45789</v>
      </c>
      <c r="AA2063" s="98" t="str">
        <f t="shared" si="354"/>
        <v>Monday</v>
      </c>
      <c r="AB2063" s="99" t="str">
        <f t="shared" si="355"/>
        <v>05/13/2025 10:36 AM</v>
      </c>
      <c r="AC2063" s="100">
        <f t="shared" si="356"/>
        <v>45792.499525462961</v>
      </c>
      <c r="AD2063" s="100" t="str">
        <f t="shared" si="357"/>
        <v>Approved On Time</v>
      </c>
      <c r="AE2063" s="101">
        <f t="shared" si="358"/>
        <v>8</v>
      </c>
      <c r="AF2063" s="124" t="str">
        <f t="shared" si="359"/>
        <v/>
      </c>
      <c r="AG2063" s="101" t="str">
        <f t="shared" si="360"/>
        <v>520 7001A - Clean Project  2% of DL</v>
      </c>
      <c r="AH2063" s="101" t="str">
        <f t="shared" si="361"/>
        <v>240072 - Jose J. Rivera</v>
      </c>
      <c r="AI2063" s="102" t="str">
        <f t="shared" si="362"/>
        <v>Jose Rivera's Crew</v>
      </c>
    </row>
    <row r="2064" spans="1:35" ht="15.75" x14ac:dyDescent="0.25">
      <c r="A2064" s="153">
        <v>605154</v>
      </c>
      <c r="B2064" s="153" t="s">
        <v>1094</v>
      </c>
      <c r="C2064" s="153" t="s">
        <v>1095</v>
      </c>
      <c r="D2064" s="153" t="s">
        <v>89</v>
      </c>
      <c r="E2064" s="153" t="s">
        <v>90</v>
      </c>
      <c r="F2064" s="153" t="s">
        <v>2745</v>
      </c>
      <c r="G2064" s="153" t="s">
        <v>2746</v>
      </c>
      <c r="H2064" s="153" t="s">
        <v>558</v>
      </c>
      <c r="I2064" s="153">
        <v>8</v>
      </c>
      <c r="J2064" s="154">
        <v>45793</v>
      </c>
      <c r="K2064" s="153" t="s">
        <v>91</v>
      </c>
      <c r="L2064" s="153"/>
      <c r="M2064" s="153" t="s">
        <v>1096</v>
      </c>
      <c r="N2064" s="153" t="s">
        <v>72</v>
      </c>
      <c r="O2064" s="153" t="s">
        <v>1095</v>
      </c>
      <c r="P2064" s="153" t="s">
        <v>4115</v>
      </c>
      <c r="Q2064" s="153"/>
      <c r="R2064" s="153" t="s">
        <v>50</v>
      </c>
      <c r="S2064" s="153" t="s">
        <v>93</v>
      </c>
      <c r="T2064" s="153" t="s">
        <v>4116</v>
      </c>
      <c r="U2064" s="147"/>
      <c r="V2064" s="147"/>
      <c r="W2064" s="147"/>
      <c r="X2064" s="97" t="str">
        <f t="shared" si="352"/>
        <v>2021-017 - Plano Collin Creek Culvert Imp</v>
      </c>
      <c r="Y2064" s="97" t="str">
        <f>IFERROR(VLOOKUP($D2064,PM!$A:$H,2,FALSE),"")</f>
        <v>Adam H. Goode</v>
      </c>
      <c r="Z2064" s="98">
        <f t="shared" si="353"/>
        <v>45793</v>
      </c>
      <c r="AA2064" s="98" t="str">
        <f t="shared" si="354"/>
        <v>Friday</v>
      </c>
      <c r="AB2064" s="99" t="str">
        <f t="shared" si="355"/>
        <v>05/17/2025 11:18 AM</v>
      </c>
      <c r="AC2064" s="100">
        <f t="shared" si="356"/>
        <v>45796.499571759261</v>
      </c>
      <c r="AD2064" s="100" t="str">
        <f t="shared" si="357"/>
        <v>Approved On Time</v>
      </c>
      <c r="AE2064" s="101">
        <f t="shared" si="358"/>
        <v>8</v>
      </c>
      <c r="AF2064" s="124" t="str">
        <f t="shared" si="359"/>
        <v/>
      </c>
      <c r="AG2064" s="101" t="str">
        <f t="shared" si="360"/>
        <v>520 7001A - Clean Project  2% of DL</v>
      </c>
      <c r="AH2064" s="101" t="str">
        <f t="shared" si="361"/>
        <v>240072 - Jose J. Rivera</v>
      </c>
      <c r="AI2064" s="102" t="str">
        <f t="shared" si="362"/>
        <v>Jose Rivera's Crew</v>
      </c>
    </row>
    <row r="2065" spans="1:35" ht="15.75" x14ac:dyDescent="0.25">
      <c r="A2065" s="153">
        <v>604768</v>
      </c>
      <c r="B2065" s="153" t="s">
        <v>1094</v>
      </c>
      <c r="C2065" s="153" t="s">
        <v>1095</v>
      </c>
      <c r="D2065" s="153" t="s">
        <v>89</v>
      </c>
      <c r="E2065" s="153" t="s">
        <v>90</v>
      </c>
      <c r="F2065" s="153" t="s">
        <v>2745</v>
      </c>
      <c r="G2065" s="153" t="s">
        <v>2746</v>
      </c>
      <c r="H2065" s="153" t="s">
        <v>558</v>
      </c>
      <c r="I2065" s="153">
        <v>8</v>
      </c>
      <c r="J2065" s="154">
        <v>45792</v>
      </c>
      <c r="K2065" s="153" t="s">
        <v>91</v>
      </c>
      <c r="L2065" s="153"/>
      <c r="M2065" s="153" t="s">
        <v>1096</v>
      </c>
      <c r="N2065" s="153" t="s">
        <v>72</v>
      </c>
      <c r="O2065" s="153" t="s">
        <v>1095</v>
      </c>
      <c r="P2065" s="153" t="s">
        <v>3458</v>
      </c>
      <c r="Q2065" s="153"/>
      <c r="R2065" s="153" t="s">
        <v>50</v>
      </c>
      <c r="S2065" s="153" t="s">
        <v>93</v>
      </c>
      <c r="T2065" s="153" t="s">
        <v>3465</v>
      </c>
      <c r="U2065" s="147"/>
      <c r="V2065" s="147"/>
      <c r="W2065" s="147"/>
      <c r="X2065" s="97" t="str">
        <f t="shared" si="352"/>
        <v>2021-017 - Plano Collin Creek Culvert Imp</v>
      </c>
      <c r="Y2065" s="97" t="str">
        <f>IFERROR(VLOOKUP($D2065,PM!$A:$H,2,FALSE),"")</f>
        <v>Adam H. Goode</v>
      </c>
      <c r="Z2065" s="98">
        <f t="shared" si="353"/>
        <v>45792</v>
      </c>
      <c r="AA2065" s="98" t="str">
        <f t="shared" si="354"/>
        <v>Thursday</v>
      </c>
      <c r="AB2065" s="99" t="str">
        <f t="shared" si="355"/>
        <v>05/16/2025 8:22 AM</v>
      </c>
      <c r="AC2065" s="100">
        <f t="shared" si="356"/>
        <v>45793.562060185184</v>
      </c>
      <c r="AD2065" s="100" t="str">
        <f t="shared" si="357"/>
        <v>Approved On Time</v>
      </c>
      <c r="AE2065" s="101">
        <f t="shared" si="358"/>
        <v>8</v>
      </c>
      <c r="AF2065" s="124" t="str">
        <f t="shared" si="359"/>
        <v/>
      </c>
      <c r="AG2065" s="101" t="str">
        <f t="shared" si="360"/>
        <v>520 7001A - Clean Project  2% of DL</v>
      </c>
      <c r="AH2065" s="101" t="str">
        <f t="shared" si="361"/>
        <v>240072 - Jose J. Rivera</v>
      </c>
      <c r="AI2065" s="102" t="str">
        <f t="shared" si="362"/>
        <v>Jose Rivera's Crew</v>
      </c>
    </row>
    <row r="2066" spans="1:35" ht="15.75" x14ac:dyDescent="0.25">
      <c r="A2066" s="153">
        <v>604179</v>
      </c>
      <c r="B2066" s="153" t="s">
        <v>1094</v>
      </c>
      <c r="C2066" s="153" t="s">
        <v>1095</v>
      </c>
      <c r="D2066" s="153" t="s">
        <v>89</v>
      </c>
      <c r="E2066" s="153" t="s">
        <v>90</v>
      </c>
      <c r="F2066" s="153" t="s">
        <v>2745</v>
      </c>
      <c r="G2066" s="153" t="s">
        <v>2746</v>
      </c>
      <c r="H2066" s="153" t="s">
        <v>558</v>
      </c>
      <c r="I2066" s="153">
        <v>8</v>
      </c>
      <c r="J2066" s="154">
        <v>45791</v>
      </c>
      <c r="K2066" s="153" t="s">
        <v>91</v>
      </c>
      <c r="L2066" s="153"/>
      <c r="M2066" s="153" t="s">
        <v>1096</v>
      </c>
      <c r="N2066" s="153" t="s">
        <v>72</v>
      </c>
      <c r="O2066" s="153" t="s">
        <v>1095</v>
      </c>
      <c r="P2066" s="153" t="s">
        <v>2747</v>
      </c>
      <c r="Q2066" s="153"/>
      <c r="R2066" s="153" t="s">
        <v>50</v>
      </c>
      <c r="S2066" s="153" t="s">
        <v>93</v>
      </c>
      <c r="T2066" s="153" t="s">
        <v>2748</v>
      </c>
      <c r="U2066" s="147"/>
      <c r="V2066" s="147"/>
      <c r="W2066" s="147"/>
      <c r="X2066" s="97" t="str">
        <f t="shared" si="352"/>
        <v>2021-017 - Plano Collin Creek Culvert Imp</v>
      </c>
      <c r="Y2066" s="97" t="str">
        <f>IFERROR(VLOOKUP($D2066,PM!$A:$H,2,FALSE),"")</f>
        <v>Adam H. Goode</v>
      </c>
      <c r="Z2066" s="98">
        <f t="shared" si="353"/>
        <v>45791</v>
      </c>
      <c r="AA2066" s="98" t="str">
        <f t="shared" si="354"/>
        <v>Wednesday</v>
      </c>
      <c r="AB2066" s="99" t="str">
        <f t="shared" si="355"/>
        <v>05/15/2025 6:45 AM</v>
      </c>
      <c r="AC2066" s="100">
        <f t="shared" si="356"/>
        <v>45792.499525462961</v>
      </c>
      <c r="AD2066" s="100" t="str">
        <f t="shared" si="357"/>
        <v>Approved On Time</v>
      </c>
      <c r="AE2066" s="101">
        <f t="shared" si="358"/>
        <v>8</v>
      </c>
      <c r="AF2066" s="124" t="str">
        <f t="shared" si="359"/>
        <v/>
      </c>
      <c r="AG2066" s="101" t="str">
        <f t="shared" si="360"/>
        <v>520 7001A - Clean Project  2% of DL</v>
      </c>
      <c r="AH2066" s="101" t="str">
        <f t="shared" si="361"/>
        <v>240072 - Jose J. Rivera</v>
      </c>
      <c r="AI2066" s="102" t="str">
        <f t="shared" si="362"/>
        <v>Jose Rivera's Crew</v>
      </c>
    </row>
    <row r="2067" spans="1:35" ht="15.75" x14ac:dyDescent="0.25">
      <c r="A2067" s="153">
        <v>603860</v>
      </c>
      <c r="B2067" s="153" t="s">
        <v>1094</v>
      </c>
      <c r="C2067" s="153" t="s">
        <v>1095</v>
      </c>
      <c r="D2067" s="153" t="s">
        <v>89</v>
      </c>
      <c r="E2067" s="153" t="s">
        <v>90</v>
      </c>
      <c r="F2067" s="153" t="s">
        <v>2745</v>
      </c>
      <c r="G2067" s="153" t="s">
        <v>2746</v>
      </c>
      <c r="H2067" s="153" t="s">
        <v>558</v>
      </c>
      <c r="I2067" s="153">
        <v>8</v>
      </c>
      <c r="J2067" s="154">
        <v>45790</v>
      </c>
      <c r="K2067" s="153" t="s">
        <v>91</v>
      </c>
      <c r="L2067" s="153"/>
      <c r="M2067" s="153" t="s">
        <v>1096</v>
      </c>
      <c r="N2067" s="153" t="s">
        <v>72</v>
      </c>
      <c r="O2067" s="153" t="s">
        <v>1095</v>
      </c>
      <c r="P2067" s="153" t="s">
        <v>2154</v>
      </c>
      <c r="Q2067" s="153"/>
      <c r="R2067" s="153" t="s">
        <v>50</v>
      </c>
      <c r="S2067" s="153" t="s">
        <v>93</v>
      </c>
      <c r="T2067" s="153" t="s">
        <v>2749</v>
      </c>
      <c r="U2067" s="147"/>
      <c r="V2067" s="147"/>
      <c r="W2067" s="147"/>
      <c r="X2067" s="97" t="str">
        <f t="shared" si="352"/>
        <v>2021-017 - Plano Collin Creek Culvert Imp</v>
      </c>
      <c r="Y2067" s="97" t="str">
        <f>IFERROR(VLOOKUP($D2067,PM!$A:$H,2,FALSE),"")</f>
        <v>Adam H. Goode</v>
      </c>
      <c r="Z2067" s="98">
        <f t="shared" si="353"/>
        <v>45790</v>
      </c>
      <c r="AA2067" s="98" t="str">
        <f t="shared" si="354"/>
        <v>Tuesday</v>
      </c>
      <c r="AB2067" s="99" t="str">
        <f t="shared" si="355"/>
        <v>05/14/2025 9:29 AM</v>
      </c>
      <c r="AC2067" s="100">
        <f t="shared" si="356"/>
        <v>45792.499525462961</v>
      </c>
      <c r="AD2067" s="100" t="str">
        <f t="shared" si="357"/>
        <v>Approved On Time</v>
      </c>
      <c r="AE2067" s="101">
        <f t="shared" si="358"/>
        <v>8</v>
      </c>
      <c r="AF2067" s="124" t="str">
        <f t="shared" si="359"/>
        <v/>
      </c>
      <c r="AG2067" s="101" t="str">
        <f t="shared" si="360"/>
        <v>520 7001A - Clean Project  2% of DL</v>
      </c>
      <c r="AH2067" s="101" t="str">
        <f t="shared" si="361"/>
        <v>240072 - Jose J. Rivera</v>
      </c>
      <c r="AI2067" s="102" t="str">
        <f t="shared" si="362"/>
        <v>Jose Rivera's Crew</v>
      </c>
    </row>
    <row r="2068" spans="1:35" ht="15.75" x14ac:dyDescent="0.25">
      <c r="A2068" s="153">
        <v>603446</v>
      </c>
      <c r="B2068" s="153" t="s">
        <v>1384</v>
      </c>
      <c r="C2068" s="153" t="s">
        <v>1385</v>
      </c>
      <c r="D2068" s="153" t="s">
        <v>89</v>
      </c>
      <c r="E2068" s="153" t="s">
        <v>90</v>
      </c>
      <c r="F2068" s="153" t="s">
        <v>2745</v>
      </c>
      <c r="G2068" s="153" t="s">
        <v>2746</v>
      </c>
      <c r="H2068" s="153" t="s">
        <v>558</v>
      </c>
      <c r="I2068" s="153">
        <v>10</v>
      </c>
      <c r="J2068" s="154">
        <v>45789</v>
      </c>
      <c r="K2068" s="153" t="s">
        <v>91</v>
      </c>
      <c r="L2068" s="153"/>
      <c r="M2068" s="153" t="s">
        <v>1096</v>
      </c>
      <c r="N2068" s="153" t="s">
        <v>72</v>
      </c>
      <c r="O2068" s="153" t="s">
        <v>1095</v>
      </c>
      <c r="P2068" s="153" t="s">
        <v>1942</v>
      </c>
      <c r="Q2068" s="153"/>
      <c r="R2068" s="153" t="s">
        <v>50</v>
      </c>
      <c r="S2068" s="153" t="s">
        <v>93</v>
      </c>
      <c r="T2068" s="153" t="s">
        <v>2751</v>
      </c>
      <c r="U2068" s="147"/>
      <c r="V2068" s="147"/>
      <c r="W2068" s="147"/>
      <c r="X2068" s="97" t="str">
        <f t="shared" si="352"/>
        <v>2021-017 - Plano Collin Creek Culvert Imp</v>
      </c>
      <c r="Y2068" s="97" t="str">
        <f>IFERROR(VLOOKUP($D2068,PM!$A:$H,2,FALSE),"")</f>
        <v>Adam H. Goode</v>
      </c>
      <c r="Z2068" s="98">
        <f t="shared" si="353"/>
        <v>45789</v>
      </c>
      <c r="AA2068" s="98" t="str">
        <f t="shared" si="354"/>
        <v>Monday</v>
      </c>
      <c r="AB2068" s="99" t="str">
        <f t="shared" si="355"/>
        <v>05/13/2025 10:36 AM</v>
      </c>
      <c r="AC2068" s="100">
        <f t="shared" si="356"/>
        <v>45792.499525462961</v>
      </c>
      <c r="AD2068" s="100" t="str">
        <f t="shared" si="357"/>
        <v>Approved On Time</v>
      </c>
      <c r="AE2068" s="101">
        <f t="shared" si="358"/>
        <v>10</v>
      </c>
      <c r="AF2068" s="124" t="str">
        <f t="shared" si="359"/>
        <v/>
      </c>
      <c r="AG2068" s="101" t="str">
        <f t="shared" si="360"/>
        <v>520 7001A - Clean Project  2% of DL</v>
      </c>
      <c r="AH2068" s="101" t="str">
        <f t="shared" si="361"/>
        <v>240519 - Juan Rivera Munoz</v>
      </c>
      <c r="AI2068" s="102" t="str">
        <f t="shared" si="362"/>
        <v>Jose Rivera's Crew</v>
      </c>
    </row>
    <row r="2069" spans="1:35" ht="15.75" x14ac:dyDescent="0.25">
      <c r="A2069" s="153">
        <v>603859</v>
      </c>
      <c r="B2069" s="153" t="s">
        <v>1384</v>
      </c>
      <c r="C2069" s="153" t="s">
        <v>1385</v>
      </c>
      <c r="D2069" s="153" t="s">
        <v>89</v>
      </c>
      <c r="E2069" s="153" t="s">
        <v>90</v>
      </c>
      <c r="F2069" s="153" t="s">
        <v>2745</v>
      </c>
      <c r="G2069" s="153" t="s">
        <v>2746</v>
      </c>
      <c r="H2069" s="153" t="s">
        <v>558</v>
      </c>
      <c r="I2069" s="153">
        <v>10</v>
      </c>
      <c r="J2069" s="154">
        <v>45790</v>
      </c>
      <c r="K2069" s="153" t="s">
        <v>91</v>
      </c>
      <c r="L2069" s="153"/>
      <c r="M2069" s="153" t="s">
        <v>1096</v>
      </c>
      <c r="N2069" s="153" t="s">
        <v>72</v>
      </c>
      <c r="O2069" s="153" t="s">
        <v>1095</v>
      </c>
      <c r="P2069" s="153" t="s">
        <v>2155</v>
      </c>
      <c r="Q2069" s="153"/>
      <c r="R2069" s="153" t="s">
        <v>50</v>
      </c>
      <c r="S2069" s="153" t="s">
        <v>93</v>
      </c>
      <c r="T2069" s="153" t="s">
        <v>2749</v>
      </c>
      <c r="U2069" s="147"/>
      <c r="V2069" s="147"/>
      <c r="W2069" s="147"/>
      <c r="X2069" s="97" t="str">
        <f t="shared" si="352"/>
        <v>2021-017 - Plano Collin Creek Culvert Imp</v>
      </c>
      <c r="Y2069" s="97" t="str">
        <f>IFERROR(VLOOKUP($D2069,PM!$A:$H,2,FALSE),"")</f>
        <v>Adam H. Goode</v>
      </c>
      <c r="Z2069" s="98">
        <f t="shared" si="353"/>
        <v>45790</v>
      </c>
      <c r="AA2069" s="98" t="str">
        <f t="shared" si="354"/>
        <v>Tuesday</v>
      </c>
      <c r="AB2069" s="99" t="str">
        <f t="shared" si="355"/>
        <v>05/14/2025 9:28 AM</v>
      </c>
      <c r="AC2069" s="100">
        <f t="shared" si="356"/>
        <v>45792.499525462961</v>
      </c>
      <c r="AD2069" s="100" t="str">
        <f t="shared" si="357"/>
        <v>Approved On Time</v>
      </c>
      <c r="AE2069" s="101">
        <f t="shared" si="358"/>
        <v>10</v>
      </c>
      <c r="AF2069" s="124" t="str">
        <f t="shared" si="359"/>
        <v/>
      </c>
      <c r="AG2069" s="101" t="str">
        <f t="shared" si="360"/>
        <v>520 7001A - Clean Project  2% of DL</v>
      </c>
      <c r="AH2069" s="101" t="str">
        <f t="shared" si="361"/>
        <v>240519 - Juan Rivera Munoz</v>
      </c>
      <c r="AI2069" s="102" t="str">
        <f t="shared" si="362"/>
        <v>Jose Rivera's Crew</v>
      </c>
    </row>
    <row r="2070" spans="1:35" ht="15.75" x14ac:dyDescent="0.25">
      <c r="A2070" s="153">
        <v>604178</v>
      </c>
      <c r="B2070" s="153" t="s">
        <v>1384</v>
      </c>
      <c r="C2070" s="153" t="s">
        <v>1385</v>
      </c>
      <c r="D2070" s="153" t="s">
        <v>89</v>
      </c>
      <c r="E2070" s="153" t="s">
        <v>90</v>
      </c>
      <c r="F2070" s="153" t="s">
        <v>2745</v>
      </c>
      <c r="G2070" s="153" t="s">
        <v>2746</v>
      </c>
      <c r="H2070" s="153" t="s">
        <v>558</v>
      </c>
      <c r="I2070" s="153">
        <v>10</v>
      </c>
      <c r="J2070" s="154">
        <v>45791</v>
      </c>
      <c r="K2070" s="153" t="s">
        <v>91</v>
      </c>
      <c r="L2070" s="153"/>
      <c r="M2070" s="153" t="s">
        <v>1096</v>
      </c>
      <c r="N2070" s="153" t="s">
        <v>72</v>
      </c>
      <c r="O2070" s="153" t="s">
        <v>1095</v>
      </c>
      <c r="P2070" s="153" t="s">
        <v>2752</v>
      </c>
      <c r="Q2070" s="153"/>
      <c r="R2070" s="153" t="s">
        <v>50</v>
      </c>
      <c r="S2070" s="153" t="s">
        <v>93</v>
      </c>
      <c r="T2070" s="153" t="s">
        <v>2748</v>
      </c>
      <c r="U2070" s="147"/>
      <c r="V2070" s="147"/>
      <c r="W2070" s="147"/>
      <c r="X2070" s="97" t="str">
        <f t="shared" si="352"/>
        <v>2021-017 - Plano Collin Creek Culvert Imp</v>
      </c>
      <c r="Y2070" s="97" t="str">
        <f>IFERROR(VLOOKUP($D2070,PM!$A:$H,2,FALSE),"")</f>
        <v>Adam H. Goode</v>
      </c>
      <c r="Z2070" s="98">
        <f t="shared" si="353"/>
        <v>45791</v>
      </c>
      <c r="AA2070" s="98" t="str">
        <f t="shared" si="354"/>
        <v>Wednesday</v>
      </c>
      <c r="AB2070" s="99" t="str">
        <f t="shared" si="355"/>
        <v>05/15/2025 6:44 AM</v>
      </c>
      <c r="AC2070" s="100">
        <f t="shared" si="356"/>
        <v>45792.499525462961</v>
      </c>
      <c r="AD2070" s="100" t="str">
        <f t="shared" si="357"/>
        <v>Approved On Time</v>
      </c>
      <c r="AE2070" s="101">
        <f t="shared" si="358"/>
        <v>10</v>
      </c>
      <c r="AF2070" s="124" t="str">
        <f t="shared" si="359"/>
        <v/>
      </c>
      <c r="AG2070" s="101" t="str">
        <f t="shared" si="360"/>
        <v>520 7001A - Clean Project  2% of DL</v>
      </c>
      <c r="AH2070" s="101" t="str">
        <f t="shared" si="361"/>
        <v>240519 - Juan Rivera Munoz</v>
      </c>
      <c r="AI2070" s="102" t="str">
        <f t="shared" si="362"/>
        <v>Jose Rivera's Crew</v>
      </c>
    </row>
    <row r="2071" spans="1:35" ht="15.75" x14ac:dyDescent="0.25">
      <c r="A2071" s="153">
        <v>604766</v>
      </c>
      <c r="B2071" s="153" t="s">
        <v>1384</v>
      </c>
      <c r="C2071" s="153" t="s">
        <v>1385</v>
      </c>
      <c r="D2071" s="153" t="s">
        <v>89</v>
      </c>
      <c r="E2071" s="153" t="s">
        <v>90</v>
      </c>
      <c r="F2071" s="153" t="s">
        <v>2745</v>
      </c>
      <c r="G2071" s="153" t="s">
        <v>2746</v>
      </c>
      <c r="H2071" s="153" t="s">
        <v>558</v>
      </c>
      <c r="I2071" s="153">
        <v>10</v>
      </c>
      <c r="J2071" s="154">
        <v>45792</v>
      </c>
      <c r="K2071" s="153" t="s">
        <v>91</v>
      </c>
      <c r="L2071" s="153"/>
      <c r="M2071" s="153" t="s">
        <v>1096</v>
      </c>
      <c r="N2071" s="153" t="s">
        <v>72</v>
      </c>
      <c r="O2071" s="153" t="s">
        <v>1095</v>
      </c>
      <c r="P2071" s="153" t="s">
        <v>3460</v>
      </c>
      <c r="Q2071" s="153"/>
      <c r="R2071" s="153" t="s">
        <v>50</v>
      </c>
      <c r="S2071" s="153" t="s">
        <v>93</v>
      </c>
      <c r="T2071" s="153" t="s">
        <v>3466</v>
      </c>
      <c r="U2071" s="147"/>
      <c r="V2071" s="147"/>
      <c r="W2071" s="147"/>
      <c r="X2071" s="97" t="str">
        <f t="shared" si="352"/>
        <v>2021-017 - Plano Collin Creek Culvert Imp</v>
      </c>
      <c r="Y2071" s="97" t="str">
        <f>IFERROR(VLOOKUP($D2071,PM!$A:$H,2,FALSE),"")</f>
        <v>Adam H. Goode</v>
      </c>
      <c r="Z2071" s="98">
        <f t="shared" si="353"/>
        <v>45792</v>
      </c>
      <c r="AA2071" s="98" t="str">
        <f t="shared" si="354"/>
        <v>Thursday</v>
      </c>
      <c r="AB2071" s="99" t="str">
        <f t="shared" si="355"/>
        <v>05/16/2025 8:21 AM</v>
      </c>
      <c r="AC2071" s="100">
        <f t="shared" si="356"/>
        <v>45793.562060185184</v>
      </c>
      <c r="AD2071" s="100" t="str">
        <f t="shared" si="357"/>
        <v>Approved On Time</v>
      </c>
      <c r="AE2071" s="101">
        <f t="shared" si="358"/>
        <v>10</v>
      </c>
      <c r="AF2071" s="124" t="str">
        <f t="shared" si="359"/>
        <v/>
      </c>
      <c r="AG2071" s="101" t="str">
        <f t="shared" si="360"/>
        <v>520 7001A - Clean Project  2% of DL</v>
      </c>
      <c r="AH2071" s="101" t="str">
        <f t="shared" si="361"/>
        <v>240519 - Juan Rivera Munoz</v>
      </c>
      <c r="AI2071" s="102" t="str">
        <f t="shared" si="362"/>
        <v>Jose Rivera's Crew</v>
      </c>
    </row>
    <row r="2072" spans="1:35" ht="15.75" x14ac:dyDescent="0.25">
      <c r="A2072" s="153">
        <v>605153</v>
      </c>
      <c r="B2072" s="153" t="s">
        <v>1384</v>
      </c>
      <c r="C2072" s="153" t="s">
        <v>1385</v>
      </c>
      <c r="D2072" s="153" t="s">
        <v>89</v>
      </c>
      <c r="E2072" s="153" t="s">
        <v>90</v>
      </c>
      <c r="F2072" s="153" t="s">
        <v>2745</v>
      </c>
      <c r="G2072" s="153" t="s">
        <v>2746</v>
      </c>
      <c r="H2072" s="153" t="s">
        <v>558</v>
      </c>
      <c r="I2072" s="153">
        <v>10</v>
      </c>
      <c r="J2072" s="154">
        <v>45793</v>
      </c>
      <c r="K2072" s="153" t="s">
        <v>91</v>
      </c>
      <c r="L2072" s="153"/>
      <c r="M2072" s="153" t="s">
        <v>1096</v>
      </c>
      <c r="N2072" s="153" t="s">
        <v>72</v>
      </c>
      <c r="O2072" s="153" t="s">
        <v>1095</v>
      </c>
      <c r="P2072" s="153" t="s">
        <v>3697</v>
      </c>
      <c r="Q2072" s="153"/>
      <c r="R2072" s="153" t="s">
        <v>50</v>
      </c>
      <c r="S2072" s="153" t="s">
        <v>93</v>
      </c>
      <c r="T2072" s="153" t="s">
        <v>4117</v>
      </c>
      <c r="U2072" s="147"/>
      <c r="V2072" s="147"/>
      <c r="W2072" s="147"/>
      <c r="X2072" s="97" t="str">
        <f t="shared" si="352"/>
        <v>2021-017 - Plano Collin Creek Culvert Imp</v>
      </c>
      <c r="Y2072" s="97" t="str">
        <f>IFERROR(VLOOKUP($D2072,PM!$A:$H,2,FALSE),"")</f>
        <v>Adam H. Goode</v>
      </c>
      <c r="Z2072" s="98">
        <f t="shared" si="353"/>
        <v>45793</v>
      </c>
      <c r="AA2072" s="98" t="str">
        <f t="shared" si="354"/>
        <v>Friday</v>
      </c>
      <c r="AB2072" s="99" t="str">
        <f t="shared" si="355"/>
        <v>05/17/2025 11:17 AM</v>
      </c>
      <c r="AC2072" s="100">
        <f t="shared" si="356"/>
        <v>45796.499571759261</v>
      </c>
      <c r="AD2072" s="100" t="str">
        <f t="shared" si="357"/>
        <v>Approved On Time</v>
      </c>
      <c r="AE2072" s="101">
        <f t="shared" si="358"/>
        <v>10</v>
      </c>
      <c r="AF2072" s="124" t="str">
        <f t="shared" si="359"/>
        <v/>
      </c>
      <c r="AG2072" s="101" t="str">
        <f t="shared" si="360"/>
        <v>520 7001A - Clean Project  2% of DL</v>
      </c>
      <c r="AH2072" s="101" t="str">
        <f t="shared" si="361"/>
        <v>240519 - Juan Rivera Munoz</v>
      </c>
      <c r="AI2072" s="102" t="str">
        <f t="shared" si="362"/>
        <v>Jose Rivera's Crew</v>
      </c>
    </row>
    <row r="2073" spans="1:35" ht="15.75" x14ac:dyDescent="0.25">
      <c r="A2073" s="153">
        <v>603861</v>
      </c>
      <c r="B2073" s="153" t="s">
        <v>1944</v>
      </c>
      <c r="C2073" s="153" t="s">
        <v>1945</v>
      </c>
      <c r="D2073" s="153" t="s">
        <v>89</v>
      </c>
      <c r="E2073" s="153" t="s">
        <v>90</v>
      </c>
      <c r="F2073" s="153" t="s">
        <v>2745</v>
      </c>
      <c r="G2073" s="153" t="s">
        <v>2746</v>
      </c>
      <c r="H2073" s="153" t="s">
        <v>558</v>
      </c>
      <c r="I2073" s="153">
        <v>10</v>
      </c>
      <c r="J2073" s="154">
        <v>45790</v>
      </c>
      <c r="K2073" s="153" t="s">
        <v>91</v>
      </c>
      <c r="L2073" s="153"/>
      <c r="M2073" s="153" t="s">
        <v>1096</v>
      </c>
      <c r="N2073" s="153" t="s">
        <v>72</v>
      </c>
      <c r="O2073" s="153" t="s">
        <v>1095</v>
      </c>
      <c r="P2073" s="153" t="s">
        <v>2154</v>
      </c>
      <c r="Q2073" s="153"/>
      <c r="R2073" s="153" t="s">
        <v>50</v>
      </c>
      <c r="S2073" s="153" t="s">
        <v>93</v>
      </c>
      <c r="T2073" s="153" t="s">
        <v>2753</v>
      </c>
      <c r="U2073" s="147"/>
      <c r="V2073" s="147"/>
      <c r="W2073" s="147"/>
      <c r="X2073" s="97" t="str">
        <f t="shared" si="352"/>
        <v>2021-017 - Plano Collin Creek Culvert Imp</v>
      </c>
      <c r="Y2073" s="97" t="str">
        <f>IFERROR(VLOOKUP($D2073,PM!$A:$H,2,FALSE),"")</f>
        <v>Adam H. Goode</v>
      </c>
      <c r="Z2073" s="98">
        <f t="shared" si="353"/>
        <v>45790</v>
      </c>
      <c r="AA2073" s="98" t="str">
        <f t="shared" si="354"/>
        <v>Tuesday</v>
      </c>
      <c r="AB2073" s="99" t="str">
        <f t="shared" si="355"/>
        <v>05/14/2025 9:29 AM</v>
      </c>
      <c r="AC2073" s="100">
        <f t="shared" si="356"/>
        <v>45792.499525462961</v>
      </c>
      <c r="AD2073" s="100" t="str">
        <f t="shared" si="357"/>
        <v>Approved On Time</v>
      </c>
      <c r="AE2073" s="101">
        <f t="shared" si="358"/>
        <v>10</v>
      </c>
      <c r="AF2073" s="124" t="str">
        <f t="shared" si="359"/>
        <v/>
      </c>
      <c r="AG2073" s="101" t="str">
        <f t="shared" si="360"/>
        <v>520 7001A - Clean Project  2% of DL</v>
      </c>
      <c r="AH2073" s="101" t="str">
        <f t="shared" si="361"/>
        <v>240791 - Angel Fernando Reyes</v>
      </c>
      <c r="AI2073" s="102" t="str">
        <f t="shared" si="362"/>
        <v>Jose Rivera's Crew</v>
      </c>
    </row>
    <row r="2074" spans="1:35" ht="15.75" x14ac:dyDescent="0.25">
      <c r="A2074" s="153">
        <v>604180</v>
      </c>
      <c r="B2074" s="153" t="s">
        <v>1944</v>
      </c>
      <c r="C2074" s="153" t="s">
        <v>1945</v>
      </c>
      <c r="D2074" s="153" t="s">
        <v>89</v>
      </c>
      <c r="E2074" s="153" t="s">
        <v>90</v>
      </c>
      <c r="F2074" s="153" t="s">
        <v>2745</v>
      </c>
      <c r="G2074" s="153" t="s">
        <v>2746</v>
      </c>
      <c r="H2074" s="153" t="s">
        <v>558</v>
      </c>
      <c r="I2074" s="153">
        <v>10</v>
      </c>
      <c r="J2074" s="154">
        <v>45791</v>
      </c>
      <c r="K2074" s="153" t="s">
        <v>91</v>
      </c>
      <c r="L2074" s="153"/>
      <c r="M2074" s="153" t="s">
        <v>1096</v>
      </c>
      <c r="N2074" s="153" t="s">
        <v>72</v>
      </c>
      <c r="O2074" s="153" t="s">
        <v>1095</v>
      </c>
      <c r="P2074" s="153" t="s">
        <v>2747</v>
      </c>
      <c r="Q2074" s="153"/>
      <c r="R2074" s="153" t="s">
        <v>50</v>
      </c>
      <c r="S2074" s="153" t="s">
        <v>93</v>
      </c>
      <c r="T2074" s="153" t="s">
        <v>2754</v>
      </c>
      <c r="U2074" s="147"/>
      <c r="V2074" s="147"/>
      <c r="W2074" s="147"/>
      <c r="X2074" s="97" t="str">
        <f t="shared" si="352"/>
        <v>2021-017 - Plano Collin Creek Culvert Imp</v>
      </c>
      <c r="Y2074" s="97" t="str">
        <f>IFERROR(VLOOKUP($D2074,PM!$A:$H,2,FALSE),"")</f>
        <v>Adam H. Goode</v>
      </c>
      <c r="Z2074" s="98">
        <f t="shared" si="353"/>
        <v>45791</v>
      </c>
      <c r="AA2074" s="98" t="str">
        <f t="shared" si="354"/>
        <v>Wednesday</v>
      </c>
      <c r="AB2074" s="99" t="str">
        <f t="shared" si="355"/>
        <v>05/15/2025 6:45 AM</v>
      </c>
      <c r="AC2074" s="100">
        <f t="shared" si="356"/>
        <v>45792.499525462961</v>
      </c>
      <c r="AD2074" s="100" t="str">
        <f t="shared" si="357"/>
        <v>Approved On Time</v>
      </c>
      <c r="AE2074" s="101">
        <f t="shared" si="358"/>
        <v>10</v>
      </c>
      <c r="AF2074" s="124" t="str">
        <f t="shared" si="359"/>
        <v/>
      </c>
      <c r="AG2074" s="101" t="str">
        <f t="shared" si="360"/>
        <v>520 7001A - Clean Project  2% of DL</v>
      </c>
      <c r="AH2074" s="101" t="str">
        <f t="shared" si="361"/>
        <v>240791 - Angel Fernando Reyes</v>
      </c>
      <c r="AI2074" s="102" t="str">
        <f t="shared" si="362"/>
        <v>Jose Rivera's Crew</v>
      </c>
    </row>
    <row r="2075" spans="1:35" ht="15.75" x14ac:dyDescent="0.25">
      <c r="A2075" s="153">
        <v>604770</v>
      </c>
      <c r="B2075" s="153" t="s">
        <v>1944</v>
      </c>
      <c r="C2075" s="153" t="s">
        <v>1945</v>
      </c>
      <c r="D2075" s="153" t="s">
        <v>89</v>
      </c>
      <c r="E2075" s="153" t="s">
        <v>90</v>
      </c>
      <c r="F2075" s="153" t="s">
        <v>2745</v>
      </c>
      <c r="G2075" s="153" t="s">
        <v>2746</v>
      </c>
      <c r="H2075" s="153" t="s">
        <v>558</v>
      </c>
      <c r="I2075" s="153">
        <v>10</v>
      </c>
      <c r="J2075" s="154">
        <v>45792</v>
      </c>
      <c r="K2075" s="153" t="s">
        <v>91</v>
      </c>
      <c r="L2075" s="153"/>
      <c r="M2075" s="153" t="s">
        <v>1096</v>
      </c>
      <c r="N2075" s="153" t="s">
        <v>72</v>
      </c>
      <c r="O2075" s="153" t="s">
        <v>1095</v>
      </c>
      <c r="P2075" s="153" t="s">
        <v>3458</v>
      </c>
      <c r="Q2075" s="153"/>
      <c r="R2075" s="153" t="s">
        <v>50</v>
      </c>
      <c r="S2075" s="153" t="s">
        <v>93</v>
      </c>
      <c r="T2075" s="153" t="s">
        <v>3467</v>
      </c>
      <c r="U2075" s="147"/>
      <c r="V2075" s="147"/>
      <c r="W2075" s="147"/>
      <c r="X2075" s="97" t="str">
        <f t="shared" si="352"/>
        <v>2021-017 - Plano Collin Creek Culvert Imp</v>
      </c>
      <c r="Y2075" s="97" t="str">
        <f>IFERROR(VLOOKUP($D2075,PM!$A:$H,2,FALSE),"")</f>
        <v>Adam H. Goode</v>
      </c>
      <c r="Z2075" s="98">
        <f t="shared" si="353"/>
        <v>45792</v>
      </c>
      <c r="AA2075" s="98" t="str">
        <f t="shared" si="354"/>
        <v>Thursday</v>
      </c>
      <c r="AB2075" s="99" t="str">
        <f t="shared" si="355"/>
        <v>05/16/2025 8:22 AM</v>
      </c>
      <c r="AC2075" s="100">
        <f t="shared" si="356"/>
        <v>45793.562060185184</v>
      </c>
      <c r="AD2075" s="100" t="str">
        <f t="shared" si="357"/>
        <v>Approved On Time</v>
      </c>
      <c r="AE2075" s="101">
        <f t="shared" si="358"/>
        <v>10</v>
      </c>
      <c r="AF2075" s="124" t="str">
        <f t="shared" si="359"/>
        <v/>
      </c>
      <c r="AG2075" s="101" t="str">
        <f t="shared" si="360"/>
        <v>520 7001A - Clean Project  2% of DL</v>
      </c>
      <c r="AH2075" s="101" t="str">
        <f t="shared" si="361"/>
        <v>240791 - Angel Fernando Reyes</v>
      </c>
      <c r="AI2075" s="102" t="str">
        <f t="shared" si="362"/>
        <v>Jose Rivera's Crew</v>
      </c>
    </row>
    <row r="2076" spans="1:35" ht="15.75" x14ac:dyDescent="0.25">
      <c r="A2076" s="153">
        <v>605156</v>
      </c>
      <c r="B2076" s="153" t="s">
        <v>1944</v>
      </c>
      <c r="C2076" s="153" t="s">
        <v>1945</v>
      </c>
      <c r="D2076" s="153" t="s">
        <v>89</v>
      </c>
      <c r="E2076" s="153" t="s">
        <v>90</v>
      </c>
      <c r="F2076" s="153" t="s">
        <v>2745</v>
      </c>
      <c r="G2076" s="153" t="s">
        <v>2746</v>
      </c>
      <c r="H2076" s="153" t="s">
        <v>558</v>
      </c>
      <c r="I2076" s="153">
        <v>10</v>
      </c>
      <c r="J2076" s="154">
        <v>45793</v>
      </c>
      <c r="K2076" s="153" t="s">
        <v>91</v>
      </c>
      <c r="L2076" s="153"/>
      <c r="M2076" s="153" t="s">
        <v>1096</v>
      </c>
      <c r="N2076" s="153" t="s">
        <v>72</v>
      </c>
      <c r="O2076" s="153" t="s">
        <v>1095</v>
      </c>
      <c r="P2076" s="153" t="s">
        <v>4115</v>
      </c>
      <c r="Q2076" s="153"/>
      <c r="R2076" s="153" t="s">
        <v>50</v>
      </c>
      <c r="S2076" s="153" t="s">
        <v>93</v>
      </c>
      <c r="T2076" s="153" t="s">
        <v>4118</v>
      </c>
      <c r="U2076" s="147"/>
      <c r="V2076" s="147"/>
      <c r="W2076" s="147"/>
      <c r="X2076" s="97" t="str">
        <f t="shared" si="352"/>
        <v>2021-017 - Plano Collin Creek Culvert Imp</v>
      </c>
      <c r="Y2076" s="97" t="str">
        <f>IFERROR(VLOOKUP($D2076,PM!$A:$H,2,FALSE),"")</f>
        <v>Adam H. Goode</v>
      </c>
      <c r="Z2076" s="98">
        <f t="shared" si="353"/>
        <v>45793</v>
      </c>
      <c r="AA2076" s="98" t="str">
        <f t="shared" si="354"/>
        <v>Friday</v>
      </c>
      <c r="AB2076" s="99" t="str">
        <f t="shared" si="355"/>
        <v>05/17/2025 11:18 AM</v>
      </c>
      <c r="AC2076" s="100">
        <f t="shared" si="356"/>
        <v>45796.499571759261</v>
      </c>
      <c r="AD2076" s="100" t="str">
        <f t="shared" si="357"/>
        <v>Approved On Time</v>
      </c>
      <c r="AE2076" s="101">
        <f t="shared" si="358"/>
        <v>10</v>
      </c>
      <c r="AF2076" s="124" t="str">
        <f t="shared" si="359"/>
        <v/>
      </c>
      <c r="AG2076" s="101" t="str">
        <f t="shared" si="360"/>
        <v>520 7001A - Clean Project  2% of DL</v>
      </c>
      <c r="AH2076" s="101" t="str">
        <f t="shared" si="361"/>
        <v>240791 - Angel Fernando Reyes</v>
      </c>
      <c r="AI2076" s="102" t="str">
        <f t="shared" si="362"/>
        <v>Jose Rivera's Crew</v>
      </c>
    </row>
    <row r="2077" spans="1:35" ht="15.75" x14ac:dyDescent="0.25">
      <c r="A2077" s="153">
        <v>603448</v>
      </c>
      <c r="B2077" s="153" t="s">
        <v>1944</v>
      </c>
      <c r="C2077" s="153" t="s">
        <v>1945</v>
      </c>
      <c r="D2077" s="153" t="s">
        <v>89</v>
      </c>
      <c r="E2077" s="153" t="s">
        <v>90</v>
      </c>
      <c r="F2077" s="153" t="s">
        <v>2745</v>
      </c>
      <c r="G2077" s="153" t="s">
        <v>2746</v>
      </c>
      <c r="H2077" s="153" t="s">
        <v>558</v>
      </c>
      <c r="I2077" s="153">
        <v>10</v>
      </c>
      <c r="J2077" s="154">
        <v>45789</v>
      </c>
      <c r="K2077" s="153" t="s">
        <v>91</v>
      </c>
      <c r="L2077" s="153"/>
      <c r="M2077" s="153" t="s">
        <v>1096</v>
      </c>
      <c r="N2077" s="153" t="s">
        <v>72</v>
      </c>
      <c r="O2077" s="153" t="s">
        <v>1095</v>
      </c>
      <c r="P2077" s="153" t="s">
        <v>1942</v>
      </c>
      <c r="Q2077" s="153"/>
      <c r="R2077" s="153" t="s">
        <v>50</v>
      </c>
      <c r="S2077" s="153" t="s">
        <v>93</v>
      </c>
      <c r="T2077" s="153" t="s">
        <v>2755</v>
      </c>
      <c r="U2077" s="147"/>
      <c r="V2077" s="147"/>
      <c r="W2077" s="147"/>
      <c r="X2077" s="97" t="str">
        <f t="shared" si="352"/>
        <v>2021-017 - Plano Collin Creek Culvert Imp</v>
      </c>
      <c r="Y2077" s="97" t="str">
        <f>IFERROR(VLOOKUP($D2077,PM!$A:$H,2,FALSE),"")</f>
        <v>Adam H. Goode</v>
      </c>
      <c r="Z2077" s="98">
        <f t="shared" si="353"/>
        <v>45789</v>
      </c>
      <c r="AA2077" s="98" t="str">
        <f t="shared" si="354"/>
        <v>Monday</v>
      </c>
      <c r="AB2077" s="99" t="str">
        <f t="shared" si="355"/>
        <v>05/13/2025 10:36 AM</v>
      </c>
      <c r="AC2077" s="100">
        <f t="shared" si="356"/>
        <v>45792.499525462961</v>
      </c>
      <c r="AD2077" s="100" t="str">
        <f t="shared" si="357"/>
        <v>Approved On Time</v>
      </c>
      <c r="AE2077" s="101">
        <f t="shared" si="358"/>
        <v>10</v>
      </c>
      <c r="AF2077" s="124" t="str">
        <f t="shared" si="359"/>
        <v/>
      </c>
      <c r="AG2077" s="101" t="str">
        <f t="shared" si="360"/>
        <v>520 7001A - Clean Project  2% of DL</v>
      </c>
      <c r="AH2077" s="101" t="str">
        <f t="shared" si="361"/>
        <v>240791 - Angel Fernando Reyes</v>
      </c>
      <c r="AI2077" s="102" t="str">
        <f t="shared" si="362"/>
        <v>Jose Rivera's Crew</v>
      </c>
    </row>
    <row r="2078" spans="1:35" ht="15.75" x14ac:dyDescent="0.25">
      <c r="A2078" s="153">
        <v>603450</v>
      </c>
      <c r="B2078" s="153" t="s">
        <v>1099</v>
      </c>
      <c r="C2078" s="153" t="s">
        <v>1100</v>
      </c>
      <c r="D2078" s="153" t="s">
        <v>89</v>
      </c>
      <c r="E2078" s="153" t="s">
        <v>90</v>
      </c>
      <c r="F2078" s="153" t="s">
        <v>2745</v>
      </c>
      <c r="G2078" s="153" t="s">
        <v>2746</v>
      </c>
      <c r="H2078" s="153" t="s">
        <v>558</v>
      </c>
      <c r="I2078" s="153">
        <v>10</v>
      </c>
      <c r="J2078" s="154">
        <v>45789</v>
      </c>
      <c r="K2078" s="153" t="s">
        <v>91</v>
      </c>
      <c r="L2078" s="153"/>
      <c r="M2078" s="153" t="s">
        <v>1096</v>
      </c>
      <c r="N2078" s="153" t="s">
        <v>72</v>
      </c>
      <c r="O2078" s="153" t="s">
        <v>1095</v>
      </c>
      <c r="P2078" s="153" t="s">
        <v>1943</v>
      </c>
      <c r="Q2078" s="153"/>
      <c r="R2078" s="153" t="s">
        <v>50</v>
      </c>
      <c r="S2078" s="153" t="s">
        <v>93</v>
      </c>
      <c r="T2078" s="153" t="s">
        <v>2759</v>
      </c>
      <c r="U2078" s="147"/>
      <c r="V2078" s="147"/>
      <c r="W2078" s="147"/>
      <c r="X2078" s="97" t="str">
        <f t="shared" si="352"/>
        <v>2021-017 - Plano Collin Creek Culvert Imp</v>
      </c>
      <c r="Y2078" s="97" t="str">
        <f>IFERROR(VLOOKUP($D2078,PM!$A:$H,2,FALSE),"")</f>
        <v>Adam H. Goode</v>
      </c>
      <c r="Z2078" s="98">
        <f t="shared" si="353"/>
        <v>45789</v>
      </c>
      <c r="AA2078" s="98" t="str">
        <f t="shared" si="354"/>
        <v>Monday</v>
      </c>
      <c r="AB2078" s="99" t="str">
        <f t="shared" si="355"/>
        <v>05/13/2025 10:37 AM</v>
      </c>
      <c r="AC2078" s="100">
        <f t="shared" si="356"/>
        <v>45792.499525462961</v>
      </c>
      <c r="AD2078" s="100" t="str">
        <f t="shared" si="357"/>
        <v>Approved On Time</v>
      </c>
      <c r="AE2078" s="101">
        <f t="shared" si="358"/>
        <v>10</v>
      </c>
      <c r="AF2078" s="124" t="str">
        <f t="shared" si="359"/>
        <v/>
      </c>
      <c r="AG2078" s="101" t="str">
        <f t="shared" si="360"/>
        <v>520 7001A - Clean Project  2% of DL</v>
      </c>
      <c r="AH2078" s="101" t="str">
        <f t="shared" si="361"/>
        <v>240827 - Jorge Mercado</v>
      </c>
      <c r="AI2078" s="102" t="str">
        <f t="shared" si="362"/>
        <v>Jose Rivera's Crew</v>
      </c>
    </row>
    <row r="2079" spans="1:35" ht="15.75" x14ac:dyDescent="0.25">
      <c r="A2079" s="153">
        <v>604773</v>
      </c>
      <c r="B2079" s="153" t="s">
        <v>1099</v>
      </c>
      <c r="C2079" s="153" t="s">
        <v>1100</v>
      </c>
      <c r="D2079" s="153" t="s">
        <v>89</v>
      </c>
      <c r="E2079" s="153" t="s">
        <v>90</v>
      </c>
      <c r="F2079" s="153" t="s">
        <v>2745</v>
      </c>
      <c r="G2079" s="153" t="s">
        <v>2746</v>
      </c>
      <c r="H2079" s="153" t="s">
        <v>558</v>
      </c>
      <c r="I2079" s="153">
        <v>10</v>
      </c>
      <c r="J2079" s="154">
        <v>45792</v>
      </c>
      <c r="K2079" s="153" t="s">
        <v>91</v>
      </c>
      <c r="L2079" s="153"/>
      <c r="M2079" s="153" t="s">
        <v>1096</v>
      </c>
      <c r="N2079" s="153" t="s">
        <v>72</v>
      </c>
      <c r="O2079" s="153" t="s">
        <v>1095</v>
      </c>
      <c r="P2079" s="153" t="s">
        <v>3458</v>
      </c>
      <c r="Q2079" s="153"/>
      <c r="R2079" s="153" t="s">
        <v>50</v>
      </c>
      <c r="S2079" s="153" t="s">
        <v>93</v>
      </c>
      <c r="T2079" s="153" t="s">
        <v>3469</v>
      </c>
      <c r="U2079" s="147"/>
      <c r="V2079" s="147"/>
      <c r="W2079" s="147"/>
      <c r="X2079" s="97" t="str">
        <f t="shared" si="352"/>
        <v>2021-017 - Plano Collin Creek Culvert Imp</v>
      </c>
      <c r="Y2079" s="97" t="str">
        <f>IFERROR(VLOOKUP($D2079,PM!$A:$H,2,FALSE),"")</f>
        <v>Adam H. Goode</v>
      </c>
      <c r="Z2079" s="98">
        <f t="shared" si="353"/>
        <v>45792</v>
      </c>
      <c r="AA2079" s="98" t="str">
        <f t="shared" si="354"/>
        <v>Thursday</v>
      </c>
      <c r="AB2079" s="99" t="str">
        <f t="shared" si="355"/>
        <v>05/16/2025 8:22 AM</v>
      </c>
      <c r="AC2079" s="100">
        <f t="shared" si="356"/>
        <v>45793.562060185184</v>
      </c>
      <c r="AD2079" s="100" t="str">
        <f t="shared" si="357"/>
        <v>Approved On Time</v>
      </c>
      <c r="AE2079" s="101">
        <f t="shared" si="358"/>
        <v>10</v>
      </c>
      <c r="AF2079" s="124" t="str">
        <f t="shared" si="359"/>
        <v/>
      </c>
      <c r="AG2079" s="101" t="str">
        <f t="shared" si="360"/>
        <v>520 7001A - Clean Project  2% of DL</v>
      </c>
      <c r="AH2079" s="101" t="str">
        <f t="shared" si="361"/>
        <v>240827 - Jorge Mercado</v>
      </c>
      <c r="AI2079" s="102" t="str">
        <f t="shared" si="362"/>
        <v>Jose Rivera's Crew</v>
      </c>
    </row>
    <row r="2080" spans="1:35" ht="15.75" x14ac:dyDescent="0.25">
      <c r="A2080" s="153">
        <v>605155</v>
      </c>
      <c r="B2080" s="153" t="s">
        <v>1099</v>
      </c>
      <c r="C2080" s="153" t="s">
        <v>1100</v>
      </c>
      <c r="D2080" s="153" t="s">
        <v>89</v>
      </c>
      <c r="E2080" s="153" t="s">
        <v>90</v>
      </c>
      <c r="F2080" s="153" t="s">
        <v>2745</v>
      </c>
      <c r="G2080" s="153" t="s">
        <v>2746</v>
      </c>
      <c r="H2080" s="153" t="s">
        <v>558</v>
      </c>
      <c r="I2080" s="153">
        <v>10</v>
      </c>
      <c r="J2080" s="154">
        <v>45793</v>
      </c>
      <c r="K2080" s="153" t="s">
        <v>91</v>
      </c>
      <c r="L2080" s="153"/>
      <c r="M2080" s="153" t="s">
        <v>1096</v>
      </c>
      <c r="N2080" s="153" t="s">
        <v>72</v>
      </c>
      <c r="O2080" s="153" t="s">
        <v>1095</v>
      </c>
      <c r="P2080" s="153" t="s">
        <v>4115</v>
      </c>
      <c r="Q2080" s="153"/>
      <c r="R2080" s="153" t="s">
        <v>50</v>
      </c>
      <c r="S2080" s="153" t="s">
        <v>93</v>
      </c>
      <c r="T2080" s="153" t="s">
        <v>4119</v>
      </c>
      <c r="U2080" s="147"/>
      <c r="V2080" s="147"/>
      <c r="W2080" s="147"/>
      <c r="X2080" s="97" t="str">
        <f t="shared" si="352"/>
        <v>2021-017 - Plano Collin Creek Culvert Imp</v>
      </c>
      <c r="Y2080" s="97" t="str">
        <f>IFERROR(VLOOKUP($D2080,PM!$A:$H,2,FALSE),"")</f>
        <v>Adam H. Goode</v>
      </c>
      <c r="Z2080" s="98">
        <f t="shared" si="353"/>
        <v>45793</v>
      </c>
      <c r="AA2080" s="98" t="str">
        <f t="shared" si="354"/>
        <v>Friday</v>
      </c>
      <c r="AB2080" s="99" t="str">
        <f t="shared" si="355"/>
        <v>05/17/2025 11:18 AM</v>
      </c>
      <c r="AC2080" s="100">
        <f t="shared" si="356"/>
        <v>45796.499571759261</v>
      </c>
      <c r="AD2080" s="100" t="str">
        <f t="shared" si="357"/>
        <v>Approved On Time</v>
      </c>
      <c r="AE2080" s="101">
        <f t="shared" si="358"/>
        <v>10</v>
      </c>
      <c r="AF2080" s="124" t="str">
        <f t="shared" si="359"/>
        <v/>
      </c>
      <c r="AG2080" s="101" t="str">
        <f t="shared" si="360"/>
        <v>520 7001A - Clean Project  2% of DL</v>
      </c>
      <c r="AH2080" s="101" t="str">
        <f t="shared" si="361"/>
        <v>240827 - Jorge Mercado</v>
      </c>
      <c r="AI2080" s="102" t="str">
        <f t="shared" si="362"/>
        <v>Jose Rivera's Crew</v>
      </c>
    </row>
    <row r="2081" spans="1:35" ht="15.75" x14ac:dyDescent="0.25">
      <c r="A2081" s="153">
        <v>604181</v>
      </c>
      <c r="B2081" s="153" t="s">
        <v>1099</v>
      </c>
      <c r="C2081" s="153" t="s">
        <v>1100</v>
      </c>
      <c r="D2081" s="153" t="s">
        <v>89</v>
      </c>
      <c r="E2081" s="153" t="s">
        <v>90</v>
      </c>
      <c r="F2081" s="153" t="s">
        <v>2745</v>
      </c>
      <c r="G2081" s="153" t="s">
        <v>2746</v>
      </c>
      <c r="H2081" s="153" t="s">
        <v>558</v>
      </c>
      <c r="I2081" s="153">
        <v>10</v>
      </c>
      <c r="J2081" s="154">
        <v>45791</v>
      </c>
      <c r="K2081" s="153" t="s">
        <v>91</v>
      </c>
      <c r="L2081" s="153"/>
      <c r="M2081" s="153" t="s">
        <v>1096</v>
      </c>
      <c r="N2081" s="153" t="s">
        <v>72</v>
      </c>
      <c r="O2081" s="153" t="s">
        <v>1095</v>
      </c>
      <c r="P2081" s="153" t="s">
        <v>2747</v>
      </c>
      <c r="Q2081" s="153"/>
      <c r="R2081" s="153" t="s">
        <v>50</v>
      </c>
      <c r="S2081" s="153" t="s">
        <v>93</v>
      </c>
      <c r="T2081" s="153" t="s">
        <v>2757</v>
      </c>
      <c r="U2081" s="147"/>
      <c r="V2081" s="147"/>
      <c r="W2081" s="147"/>
      <c r="X2081" s="97" t="str">
        <f t="shared" si="352"/>
        <v>2021-017 - Plano Collin Creek Culvert Imp</v>
      </c>
      <c r="Y2081" s="97" t="str">
        <f>IFERROR(VLOOKUP($D2081,PM!$A:$H,2,FALSE),"")</f>
        <v>Adam H. Goode</v>
      </c>
      <c r="Z2081" s="98">
        <f t="shared" si="353"/>
        <v>45791</v>
      </c>
      <c r="AA2081" s="98" t="str">
        <f t="shared" si="354"/>
        <v>Wednesday</v>
      </c>
      <c r="AB2081" s="99" t="str">
        <f t="shared" si="355"/>
        <v>05/15/2025 6:45 AM</v>
      </c>
      <c r="AC2081" s="100">
        <f t="shared" si="356"/>
        <v>45792.499525462961</v>
      </c>
      <c r="AD2081" s="100" t="str">
        <f t="shared" si="357"/>
        <v>Approved On Time</v>
      </c>
      <c r="AE2081" s="101">
        <f t="shared" si="358"/>
        <v>10</v>
      </c>
      <c r="AF2081" s="124" t="str">
        <f t="shared" si="359"/>
        <v/>
      </c>
      <c r="AG2081" s="101" t="str">
        <f t="shared" si="360"/>
        <v>520 7001A - Clean Project  2% of DL</v>
      </c>
      <c r="AH2081" s="101" t="str">
        <f t="shared" si="361"/>
        <v>240827 - Jorge Mercado</v>
      </c>
      <c r="AI2081" s="102" t="str">
        <f t="shared" si="362"/>
        <v>Jose Rivera's Crew</v>
      </c>
    </row>
    <row r="2082" spans="1:35" ht="15.75" x14ac:dyDescent="0.25">
      <c r="A2082" s="153">
        <v>603862</v>
      </c>
      <c r="B2082" s="153" t="s">
        <v>1099</v>
      </c>
      <c r="C2082" s="153" t="s">
        <v>1100</v>
      </c>
      <c r="D2082" s="153" t="s">
        <v>89</v>
      </c>
      <c r="E2082" s="153" t="s">
        <v>90</v>
      </c>
      <c r="F2082" s="153" t="s">
        <v>2745</v>
      </c>
      <c r="G2082" s="153" t="s">
        <v>2746</v>
      </c>
      <c r="H2082" s="153" t="s">
        <v>558</v>
      </c>
      <c r="I2082" s="153">
        <v>10</v>
      </c>
      <c r="J2082" s="154">
        <v>45790</v>
      </c>
      <c r="K2082" s="153" t="s">
        <v>91</v>
      </c>
      <c r="L2082" s="153"/>
      <c r="M2082" s="153" t="s">
        <v>1096</v>
      </c>
      <c r="N2082" s="153" t="s">
        <v>72</v>
      </c>
      <c r="O2082" s="153" t="s">
        <v>1095</v>
      </c>
      <c r="P2082" s="153" t="s">
        <v>2154</v>
      </c>
      <c r="Q2082" s="153"/>
      <c r="R2082" s="153" t="s">
        <v>50</v>
      </c>
      <c r="S2082" s="153" t="s">
        <v>93</v>
      </c>
      <c r="T2082" s="153" t="s">
        <v>2753</v>
      </c>
      <c r="U2082" s="147"/>
      <c r="V2082" s="147"/>
      <c r="W2082" s="147"/>
      <c r="X2082" s="97" t="str">
        <f t="shared" si="352"/>
        <v>2021-017 - Plano Collin Creek Culvert Imp</v>
      </c>
      <c r="Y2082" s="97" t="str">
        <f>IFERROR(VLOOKUP($D2082,PM!$A:$H,2,FALSE),"")</f>
        <v>Adam H. Goode</v>
      </c>
      <c r="Z2082" s="98">
        <f t="shared" si="353"/>
        <v>45790</v>
      </c>
      <c r="AA2082" s="98" t="str">
        <f t="shared" si="354"/>
        <v>Tuesday</v>
      </c>
      <c r="AB2082" s="99" t="str">
        <f t="shared" si="355"/>
        <v>05/14/2025 9:29 AM</v>
      </c>
      <c r="AC2082" s="100">
        <f t="shared" si="356"/>
        <v>45792.499525462961</v>
      </c>
      <c r="AD2082" s="100" t="str">
        <f t="shared" si="357"/>
        <v>Approved On Time</v>
      </c>
      <c r="AE2082" s="101">
        <f t="shared" si="358"/>
        <v>10</v>
      </c>
      <c r="AF2082" s="124" t="str">
        <f t="shared" si="359"/>
        <v/>
      </c>
      <c r="AG2082" s="101" t="str">
        <f t="shared" si="360"/>
        <v>520 7001A - Clean Project  2% of DL</v>
      </c>
      <c r="AH2082" s="101" t="str">
        <f t="shared" si="361"/>
        <v>240827 - Jorge Mercado</v>
      </c>
      <c r="AI2082" s="102" t="str">
        <f t="shared" si="362"/>
        <v>Jose Rivera's Crew</v>
      </c>
    </row>
    <row r="2083" spans="1:35" ht="15.75" x14ac:dyDescent="0.25">
      <c r="A2083" s="153">
        <v>603863</v>
      </c>
      <c r="B2083" s="153" t="s">
        <v>1097</v>
      </c>
      <c r="C2083" s="153" t="s">
        <v>1098</v>
      </c>
      <c r="D2083" s="153" t="s">
        <v>89</v>
      </c>
      <c r="E2083" s="153" t="s">
        <v>90</v>
      </c>
      <c r="F2083" s="153" t="s">
        <v>2745</v>
      </c>
      <c r="G2083" s="153" t="s">
        <v>2746</v>
      </c>
      <c r="H2083" s="153" t="s">
        <v>558</v>
      </c>
      <c r="I2083" s="153">
        <v>10</v>
      </c>
      <c r="J2083" s="154">
        <v>45790</v>
      </c>
      <c r="K2083" s="153" t="s">
        <v>91</v>
      </c>
      <c r="L2083" s="153"/>
      <c r="M2083" s="153" t="s">
        <v>1096</v>
      </c>
      <c r="N2083" s="153" t="s">
        <v>72</v>
      </c>
      <c r="O2083" s="153" t="s">
        <v>1095</v>
      </c>
      <c r="P2083" s="153" t="s">
        <v>2154</v>
      </c>
      <c r="Q2083" s="153"/>
      <c r="R2083" s="153" t="s">
        <v>50</v>
      </c>
      <c r="S2083" s="153" t="s">
        <v>93</v>
      </c>
      <c r="T2083" s="153" t="s">
        <v>2756</v>
      </c>
      <c r="U2083" s="147"/>
      <c r="V2083" s="147"/>
      <c r="W2083" s="147"/>
      <c r="X2083" s="97" t="str">
        <f t="shared" si="352"/>
        <v>2021-017 - Plano Collin Creek Culvert Imp</v>
      </c>
      <c r="Y2083" s="97" t="str">
        <f>IFERROR(VLOOKUP($D2083,PM!$A:$H,2,FALSE),"")</f>
        <v>Adam H. Goode</v>
      </c>
      <c r="Z2083" s="98">
        <f t="shared" si="353"/>
        <v>45790</v>
      </c>
      <c r="AA2083" s="98" t="str">
        <f t="shared" si="354"/>
        <v>Tuesday</v>
      </c>
      <c r="AB2083" s="99" t="str">
        <f t="shared" si="355"/>
        <v>05/14/2025 9:29 AM</v>
      </c>
      <c r="AC2083" s="100">
        <f t="shared" si="356"/>
        <v>45792.499525462961</v>
      </c>
      <c r="AD2083" s="100" t="str">
        <f t="shared" si="357"/>
        <v>Approved On Time</v>
      </c>
      <c r="AE2083" s="101">
        <f t="shared" si="358"/>
        <v>10</v>
      </c>
      <c r="AF2083" s="124" t="str">
        <f t="shared" si="359"/>
        <v/>
      </c>
      <c r="AG2083" s="101" t="str">
        <f t="shared" si="360"/>
        <v>520 7001A - Clean Project  2% of DL</v>
      </c>
      <c r="AH2083" s="101" t="str">
        <f t="shared" si="361"/>
        <v>240772 - HUGO A. SALINAS GONZALEZ</v>
      </c>
      <c r="AI2083" s="102" t="str">
        <f t="shared" si="362"/>
        <v>Jose Rivera's Crew</v>
      </c>
    </row>
    <row r="2084" spans="1:35" ht="15.75" x14ac:dyDescent="0.25">
      <c r="A2084" s="153">
        <v>604182</v>
      </c>
      <c r="B2084" s="153" t="s">
        <v>1097</v>
      </c>
      <c r="C2084" s="153" t="s">
        <v>1098</v>
      </c>
      <c r="D2084" s="153" t="s">
        <v>89</v>
      </c>
      <c r="E2084" s="153" t="s">
        <v>90</v>
      </c>
      <c r="F2084" s="153" t="s">
        <v>2745</v>
      </c>
      <c r="G2084" s="153" t="s">
        <v>2746</v>
      </c>
      <c r="H2084" s="153" t="s">
        <v>558</v>
      </c>
      <c r="I2084" s="153">
        <v>10</v>
      </c>
      <c r="J2084" s="154">
        <v>45791</v>
      </c>
      <c r="K2084" s="153" t="s">
        <v>91</v>
      </c>
      <c r="L2084" s="153"/>
      <c r="M2084" s="153" t="s">
        <v>1096</v>
      </c>
      <c r="N2084" s="153" t="s">
        <v>72</v>
      </c>
      <c r="O2084" s="153" t="s">
        <v>1095</v>
      </c>
      <c r="P2084" s="153" t="s">
        <v>2747</v>
      </c>
      <c r="Q2084" s="153"/>
      <c r="R2084" s="153" t="s">
        <v>50</v>
      </c>
      <c r="S2084" s="153" t="s">
        <v>93</v>
      </c>
      <c r="T2084" s="153" t="s">
        <v>2757</v>
      </c>
      <c r="U2084" s="147"/>
      <c r="V2084" s="147"/>
      <c r="W2084" s="147"/>
      <c r="X2084" s="97" t="str">
        <f t="shared" si="352"/>
        <v>2021-017 - Plano Collin Creek Culvert Imp</v>
      </c>
      <c r="Y2084" s="97" t="str">
        <f>IFERROR(VLOOKUP($D2084,PM!$A:$H,2,FALSE),"")</f>
        <v>Adam H. Goode</v>
      </c>
      <c r="Z2084" s="98">
        <f t="shared" si="353"/>
        <v>45791</v>
      </c>
      <c r="AA2084" s="98" t="str">
        <f t="shared" si="354"/>
        <v>Wednesday</v>
      </c>
      <c r="AB2084" s="99" t="str">
        <f t="shared" si="355"/>
        <v>05/15/2025 6:45 AM</v>
      </c>
      <c r="AC2084" s="100">
        <f t="shared" si="356"/>
        <v>45792.499525462961</v>
      </c>
      <c r="AD2084" s="100" t="str">
        <f t="shared" si="357"/>
        <v>Approved On Time</v>
      </c>
      <c r="AE2084" s="101">
        <f t="shared" si="358"/>
        <v>10</v>
      </c>
      <c r="AF2084" s="124" t="str">
        <f t="shared" si="359"/>
        <v/>
      </c>
      <c r="AG2084" s="101" t="str">
        <f t="shared" si="360"/>
        <v>520 7001A - Clean Project  2% of DL</v>
      </c>
      <c r="AH2084" s="101" t="str">
        <f t="shared" si="361"/>
        <v>240772 - HUGO A. SALINAS GONZALEZ</v>
      </c>
      <c r="AI2084" s="102" t="str">
        <f t="shared" si="362"/>
        <v>Jose Rivera's Crew</v>
      </c>
    </row>
    <row r="2085" spans="1:35" ht="15.75" x14ac:dyDescent="0.25">
      <c r="A2085" s="153">
        <v>605157</v>
      </c>
      <c r="B2085" s="153" t="s">
        <v>1097</v>
      </c>
      <c r="C2085" s="153" t="s">
        <v>1098</v>
      </c>
      <c r="D2085" s="153" t="s">
        <v>89</v>
      </c>
      <c r="E2085" s="153" t="s">
        <v>90</v>
      </c>
      <c r="F2085" s="153" t="s">
        <v>2745</v>
      </c>
      <c r="G2085" s="153" t="s">
        <v>2746</v>
      </c>
      <c r="H2085" s="153" t="s">
        <v>558</v>
      </c>
      <c r="I2085" s="153">
        <v>10</v>
      </c>
      <c r="J2085" s="154">
        <v>45793</v>
      </c>
      <c r="K2085" s="153" t="s">
        <v>91</v>
      </c>
      <c r="L2085" s="153"/>
      <c r="M2085" s="153" t="s">
        <v>1096</v>
      </c>
      <c r="N2085" s="153" t="s">
        <v>72</v>
      </c>
      <c r="O2085" s="153" t="s">
        <v>1095</v>
      </c>
      <c r="P2085" s="153" t="s">
        <v>4120</v>
      </c>
      <c r="Q2085" s="153"/>
      <c r="R2085" s="153" t="s">
        <v>50</v>
      </c>
      <c r="S2085" s="153" t="s">
        <v>93</v>
      </c>
      <c r="T2085" s="153" t="s">
        <v>4121</v>
      </c>
      <c r="U2085" s="147"/>
      <c r="V2085" s="147"/>
      <c r="W2085" s="147"/>
      <c r="X2085" s="97" t="str">
        <f t="shared" si="352"/>
        <v>2021-017 - Plano Collin Creek Culvert Imp</v>
      </c>
      <c r="Y2085" s="97" t="str">
        <f>IFERROR(VLOOKUP($D2085,PM!$A:$H,2,FALSE),"")</f>
        <v>Adam H. Goode</v>
      </c>
      <c r="Z2085" s="98">
        <f t="shared" si="353"/>
        <v>45793</v>
      </c>
      <c r="AA2085" s="98" t="str">
        <f t="shared" si="354"/>
        <v>Friday</v>
      </c>
      <c r="AB2085" s="99" t="str">
        <f t="shared" si="355"/>
        <v>05/17/2025 11:19 AM</v>
      </c>
      <c r="AC2085" s="100">
        <f t="shared" si="356"/>
        <v>45796.499571759261</v>
      </c>
      <c r="AD2085" s="100" t="str">
        <f t="shared" si="357"/>
        <v>Approved On Time</v>
      </c>
      <c r="AE2085" s="101">
        <f t="shared" si="358"/>
        <v>10</v>
      </c>
      <c r="AF2085" s="124" t="str">
        <f t="shared" si="359"/>
        <v/>
      </c>
      <c r="AG2085" s="101" t="str">
        <f t="shared" si="360"/>
        <v>520 7001A - Clean Project  2% of DL</v>
      </c>
      <c r="AH2085" s="101" t="str">
        <f t="shared" si="361"/>
        <v>240772 - HUGO A. SALINAS GONZALEZ</v>
      </c>
      <c r="AI2085" s="102" t="str">
        <f t="shared" si="362"/>
        <v>Jose Rivera's Crew</v>
      </c>
    </row>
    <row r="2086" spans="1:35" ht="15.75" x14ac:dyDescent="0.25">
      <c r="A2086" s="153">
        <v>604772</v>
      </c>
      <c r="B2086" s="153" t="s">
        <v>1097</v>
      </c>
      <c r="C2086" s="153" t="s">
        <v>1098</v>
      </c>
      <c r="D2086" s="153" t="s">
        <v>89</v>
      </c>
      <c r="E2086" s="153" t="s">
        <v>90</v>
      </c>
      <c r="F2086" s="153" t="s">
        <v>2745</v>
      </c>
      <c r="G2086" s="153" t="s">
        <v>2746</v>
      </c>
      <c r="H2086" s="153" t="s">
        <v>558</v>
      </c>
      <c r="I2086" s="153">
        <v>10</v>
      </c>
      <c r="J2086" s="154">
        <v>45792</v>
      </c>
      <c r="K2086" s="153" t="s">
        <v>91</v>
      </c>
      <c r="L2086" s="153"/>
      <c r="M2086" s="153" t="s">
        <v>1096</v>
      </c>
      <c r="N2086" s="153" t="s">
        <v>72</v>
      </c>
      <c r="O2086" s="153" t="s">
        <v>1095</v>
      </c>
      <c r="P2086" s="153" t="s">
        <v>3458</v>
      </c>
      <c r="Q2086" s="153"/>
      <c r="R2086" s="153" t="s">
        <v>50</v>
      </c>
      <c r="S2086" s="153" t="s">
        <v>93</v>
      </c>
      <c r="T2086" s="153" t="s">
        <v>3468</v>
      </c>
      <c r="U2086" s="147"/>
      <c r="V2086" s="147"/>
      <c r="W2086" s="147"/>
      <c r="X2086" s="97" t="str">
        <f t="shared" si="352"/>
        <v>2021-017 - Plano Collin Creek Culvert Imp</v>
      </c>
      <c r="Y2086" s="97" t="str">
        <f>IFERROR(VLOOKUP($D2086,PM!$A:$H,2,FALSE),"")</f>
        <v>Adam H. Goode</v>
      </c>
      <c r="Z2086" s="98">
        <f t="shared" si="353"/>
        <v>45792</v>
      </c>
      <c r="AA2086" s="98" t="str">
        <f t="shared" si="354"/>
        <v>Thursday</v>
      </c>
      <c r="AB2086" s="99" t="str">
        <f t="shared" si="355"/>
        <v>05/16/2025 8:22 AM</v>
      </c>
      <c r="AC2086" s="100">
        <f t="shared" si="356"/>
        <v>45793.562060185184</v>
      </c>
      <c r="AD2086" s="100" t="str">
        <f t="shared" si="357"/>
        <v>Approved On Time</v>
      </c>
      <c r="AE2086" s="101">
        <f t="shared" si="358"/>
        <v>10</v>
      </c>
      <c r="AF2086" s="124" t="str">
        <f t="shared" si="359"/>
        <v/>
      </c>
      <c r="AG2086" s="101" t="str">
        <f t="shared" si="360"/>
        <v>520 7001A - Clean Project  2% of DL</v>
      </c>
      <c r="AH2086" s="101" t="str">
        <f t="shared" si="361"/>
        <v>240772 - HUGO A. SALINAS GONZALEZ</v>
      </c>
      <c r="AI2086" s="102" t="str">
        <f t="shared" si="362"/>
        <v>Jose Rivera's Crew</v>
      </c>
    </row>
    <row r="2087" spans="1:35" ht="15.75" x14ac:dyDescent="0.25">
      <c r="A2087" s="153">
        <v>603449</v>
      </c>
      <c r="B2087" s="153" t="s">
        <v>1097</v>
      </c>
      <c r="C2087" s="153" t="s">
        <v>1098</v>
      </c>
      <c r="D2087" s="153" t="s">
        <v>89</v>
      </c>
      <c r="E2087" s="153" t="s">
        <v>90</v>
      </c>
      <c r="F2087" s="153" t="s">
        <v>2745</v>
      </c>
      <c r="G2087" s="153" t="s">
        <v>2746</v>
      </c>
      <c r="H2087" s="153" t="s">
        <v>558</v>
      </c>
      <c r="I2087" s="153">
        <v>10</v>
      </c>
      <c r="J2087" s="154">
        <v>45789</v>
      </c>
      <c r="K2087" s="153" t="s">
        <v>91</v>
      </c>
      <c r="L2087" s="153"/>
      <c r="M2087" s="153" t="s">
        <v>1096</v>
      </c>
      <c r="N2087" s="153" t="s">
        <v>72</v>
      </c>
      <c r="O2087" s="153" t="s">
        <v>1095</v>
      </c>
      <c r="P2087" s="153" t="s">
        <v>1942</v>
      </c>
      <c r="Q2087" s="153"/>
      <c r="R2087" s="153" t="s">
        <v>50</v>
      </c>
      <c r="S2087" s="153" t="s">
        <v>93</v>
      </c>
      <c r="T2087" s="153" t="s">
        <v>2758</v>
      </c>
      <c r="U2087" s="147"/>
      <c r="V2087" s="147"/>
      <c r="W2087" s="147"/>
      <c r="X2087" s="97" t="str">
        <f t="shared" si="352"/>
        <v>2021-017 - Plano Collin Creek Culvert Imp</v>
      </c>
      <c r="Y2087" s="97" t="str">
        <f>IFERROR(VLOOKUP($D2087,PM!$A:$H,2,FALSE),"")</f>
        <v>Adam H. Goode</v>
      </c>
      <c r="Z2087" s="98">
        <f t="shared" si="353"/>
        <v>45789</v>
      </c>
      <c r="AA2087" s="98" t="str">
        <f t="shared" si="354"/>
        <v>Monday</v>
      </c>
      <c r="AB2087" s="99" t="str">
        <f t="shared" si="355"/>
        <v>05/13/2025 10:36 AM</v>
      </c>
      <c r="AC2087" s="100">
        <f t="shared" si="356"/>
        <v>45792.499525462961</v>
      </c>
      <c r="AD2087" s="100" t="str">
        <f t="shared" si="357"/>
        <v>Approved On Time</v>
      </c>
      <c r="AE2087" s="101">
        <f t="shared" si="358"/>
        <v>10</v>
      </c>
      <c r="AF2087" s="124" t="str">
        <f t="shared" si="359"/>
        <v/>
      </c>
      <c r="AG2087" s="101" t="str">
        <f t="shared" si="360"/>
        <v>520 7001A - Clean Project  2% of DL</v>
      </c>
      <c r="AH2087" s="101" t="str">
        <f t="shared" si="361"/>
        <v>240772 - HUGO A. SALINAS GONZALEZ</v>
      </c>
      <c r="AI2087" s="102" t="str">
        <f t="shared" si="362"/>
        <v>Jose Rivera's Crew</v>
      </c>
    </row>
    <row r="2088" spans="1:35" ht="15.75" x14ac:dyDescent="0.25">
      <c r="A2088" s="153">
        <v>603274</v>
      </c>
      <c r="B2088" s="153" t="s">
        <v>1134</v>
      </c>
      <c r="C2088" s="153" t="s">
        <v>93</v>
      </c>
      <c r="D2088" s="153" t="s">
        <v>89</v>
      </c>
      <c r="E2088" s="153" t="s">
        <v>90</v>
      </c>
      <c r="F2088" s="153" t="s">
        <v>53</v>
      </c>
      <c r="G2088" s="153" t="s">
        <v>934</v>
      </c>
      <c r="H2088" s="153" t="s">
        <v>558</v>
      </c>
      <c r="I2088" s="153">
        <v>8</v>
      </c>
      <c r="J2088" s="154">
        <v>45789</v>
      </c>
      <c r="K2088" s="153" t="s">
        <v>91</v>
      </c>
      <c r="L2088" s="153"/>
      <c r="M2088" s="153"/>
      <c r="N2088" s="153"/>
      <c r="O2088" s="153" t="s">
        <v>93</v>
      </c>
      <c r="P2088" s="153" t="s">
        <v>1441</v>
      </c>
      <c r="Q2088" s="153"/>
      <c r="R2088" s="153" t="s">
        <v>50</v>
      </c>
      <c r="S2088" s="153" t="s">
        <v>93</v>
      </c>
      <c r="T2088" s="153" t="s">
        <v>1442</v>
      </c>
      <c r="U2088" s="147"/>
      <c r="V2088" s="147"/>
      <c r="W2088" s="147"/>
      <c r="X2088" s="97" t="str">
        <f t="shared" si="352"/>
        <v>2021-017 - Plano Collin Creek Culvert Imp</v>
      </c>
      <c r="Y2088" s="97" t="str">
        <f>IFERROR(VLOOKUP($D2088,PM!$A:$H,2,FALSE),"")</f>
        <v>Adam H. Goode</v>
      </c>
      <c r="Z2088" s="98">
        <f t="shared" si="353"/>
        <v>45789</v>
      </c>
      <c r="AA2088" s="98" t="str">
        <f t="shared" si="354"/>
        <v>Monday</v>
      </c>
      <c r="AB2088" s="99" t="str">
        <f t="shared" si="355"/>
        <v>05/13/2025 6:30 AM</v>
      </c>
      <c r="AC2088" s="100">
        <f t="shared" si="356"/>
        <v>45790.479907407411</v>
      </c>
      <c r="AD2088" s="100" t="str">
        <f t="shared" si="357"/>
        <v>Approved On Time</v>
      </c>
      <c r="AE2088" s="101">
        <f t="shared" si="358"/>
        <v>8</v>
      </c>
      <c r="AF2088" s="124" t="str">
        <f t="shared" si="359"/>
        <v/>
      </c>
      <c r="AG2088" s="101" t="str">
        <f t="shared" si="360"/>
        <v>9000 100A - PROJECT MANAGER   ENGINEER</v>
      </c>
      <c r="AH2088" s="101" t="str">
        <f t="shared" si="361"/>
        <v>210055 - Adam H. Goode</v>
      </c>
      <c r="AI2088" s="102" t="str">
        <f t="shared" si="362"/>
        <v/>
      </c>
    </row>
    <row r="2089" spans="1:35" ht="15.75" x14ac:dyDescent="0.25">
      <c r="A2089" s="153">
        <v>603275</v>
      </c>
      <c r="B2089" s="153" t="s">
        <v>1134</v>
      </c>
      <c r="C2089" s="153" t="s">
        <v>93</v>
      </c>
      <c r="D2089" s="153" t="s">
        <v>89</v>
      </c>
      <c r="E2089" s="153" t="s">
        <v>90</v>
      </c>
      <c r="F2089" s="153" t="s">
        <v>53</v>
      </c>
      <c r="G2089" s="153" t="s">
        <v>934</v>
      </c>
      <c r="H2089" s="153" t="s">
        <v>558</v>
      </c>
      <c r="I2089" s="153">
        <v>8</v>
      </c>
      <c r="J2089" s="154">
        <v>45790</v>
      </c>
      <c r="K2089" s="153" t="s">
        <v>91</v>
      </c>
      <c r="L2089" s="153"/>
      <c r="M2089" s="153"/>
      <c r="N2089" s="153"/>
      <c r="O2089" s="153" t="s">
        <v>93</v>
      </c>
      <c r="P2089" s="153" t="s">
        <v>1441</v>
      </c>
      <c r="Q2089" s="153"/>
      <c r="R2089" s="153" t="s">
        <v>50</v>
      </c>
      <c r="S2089" s="153" t="s">
        <v>93</v>
      </c>
      <c r="T2089" s="153" t="s">
        <v>1443</v>
      </c>
      <c r="U2089" s="147"/>
      <c r="V2089" s="147"/>
      <c r="W2089" s="147"/>
      <c r="X2089" s="97" t="str">
        <f t="shared" si="352"/>
        <v>2021-017 - Plano Collin Creek Culvert Imp</v>
      </c>
      <c r="Y2089" s="97" t="str">
        <f>IFERROR(VLOOKUP($D2089,PM!$A:$H,2,FALSE),"")</f>
        <v>Adam H. Goode</v>
      </c>
      <c r="Z2089" s="98">
        <f t="shared" si="353"/>
        <v>45790</v>
      </c>
      <c r="AA2089" s="98" t="str">
        <f t="shared" si="354"/>
        <v>Tuesday</v>
      </c>
      <c r="AB2089" s="99" t="str">
        <f t="shared" si="355"/>
        <v>05/13/2025 6:30 AM</v>
      </c>
      <c r="AC2089" s="100">
        <f t="shared" si="356"/>
        <v>45790.479907407411</v>
      </c>
      <c r="AD2089" s="100" t="str">
        <f t="shared" si="357"/>
        <v>Approved On Time</v>
      </c>
      <c r="AE2089" s="101">
        <f t="shared" si="358"/>
        <v>8</v>
      </c>
      <c r="AF2089" s="124" t="str">
        <f t="shared" si="359"/>
        <v/>
      </c>
      <c r="AG2089" s="101" t="str">
        <f t="shared" si="360"/>
        <v>9000 100A - PROJECT MANAGER   ENGINEER</v>
      </c>
      <c r="AH2089" s="101" t="str">
        <f t="shared" si="361"/>
        <v>210055 - Adam H. Goode</v>
      </c>
      <c r="AI2089" s="102" t="str">
        <f t="shared" si="362"/>
        <v/>
      </c>
    </row>
    <row r="2090" spans="1:35" ht="15.75" x14ac:dyDescent="0.25">
      <c r="A2090" s="153">
        <v>603276</v>
      </c>
      <c r="B2090" s="153" t="s">
        <v>1134</v>
      </c>
      <c r="C2090" s="153" t="s">
        <v>93</v>
      </c>
      <c r="D2090" s="153" t="s">
        <v>89</v>
      </c>
      <c r="E2090" s="153" t="s">
        <v>90</v>
      </c>
      <c r="F2090" s="153" t="s">
        <v>53</v>
      </c>
      <c r="G2090" s="153" t="s">
        <v>934</v>
      </c>
      <c r="H2090" s="153" t="s">
        <v>558</v>
      </c>
      <c r="I2090" s="153">
        <v>8</v>
      </c>
      <c r="J2090" s="154">
        <v>45791</v>
      </c>
      <c r="K2090" s="153" t="s">
        <v>91</v>
      </c>
      <c r="L2090" s="153"/>
      <c r="M2090" s="153"/>
      <c r="N2090" s="153"/>
      <c r="O2090" s="153" t="s">
        <v>93</v>
      </c>
      <c r="P2090" s="153" t="s">
        <v>1441</v>
      </c>
      <c r="Q2090" s="153"/>
      <c r="R2090" s="153" t="s">
        <v>50</v>
      </c>
      <c r="S2090" s="153" t="s">
        <v>93</v>
      </c>
      <c r="T2090" s="153" t="s">
        <v>1444</v>
      </c>
      <c r="U2090" s="147"/>
      <c r="V2090" s="147"/>
      <c r="W2090" s="147"/>
      <c r="X2090" s="97" t="str">
        <f t="shared" si="352"/>
        <v>2021-017 - Plano Collin Creek Culvert Imp</v>
      </c>
      <c r="Y2090" s="97" t="str">
        <f>IFERROR(VLOOKUP($D2090,PM!$A:$H,2,FALSE),"")</f>
        <v>Adam H. Goode</v>
      </c>
      <c r="Z2090" s="98">
        <f t="shared" si="353"/>
        <v>45791</v>
      </c>
      <c r="AA2090" s="98" t="str">
        <f t="shared" si="354"/>
        <v>Wednesday</v>
      </c>
      <c r="AB2090" s="99" t="str">
        <f t="shared" si="355"/>
        <v>05/13/2025 6:30 AM</v>
      </c>
      <c r="AC2090" s="100">
        <f t="shared" si="356"/>
        <v>45790.479907407411</v>
      </c>
      <c r="AD2090" s="100" t="str">
        <f t="shared" si="357"/>
        <v>Approved On Time</v>
      </c>
      <c r="AE2090" s="101">
        <f t="shared" si="358"/>
        <v>8</v>
      </c>
      <c r="AF2090" s="124" t="str">
        <f t="shared" si="359"/>
        <v/>
      </c>
      <c r="AG2090" s="101" t="str">
        <f t="shared" si="360"/>
        <v>9000 100A - PROJECT MANAGER   ENGINEER</v>
      </c>
      <c r="AH2090" s="101" t="str">
        <f t="shared" si="361"/>
        <v>210055 - Adam H. Goode</v>
      </c>
      <c r="AI2090" s="102" t="str">
        <f t="shared" si="362"/>
        <v/>
      </c>
    </row>
    <row r="2091" spans="1:35" ht="15.75" x14ac:dyDescent="0.25">
      <c r="A2091" s="153">
        <v>603277</v>
      </c>
      <c r="B2091" s="153" t="s">
        <v>1134</v>
      </c>
      <c r="C2091" s="153" t="s">
        <v>93</v>
      </c>
      <c r="D2091" s="153" t="s">
        <v>89</v>
      </c>
      <c r="E2091" s="153" t="s">
        <v>90</v>
      </c>
      <c r="F2091" s="153" t="s">
        <v>53</v>
      </c>
      <c r="G2091" s="153" t="s">
        <v>934</v>
      </c>
      <c r="H2091" s="153" t="s">
        <v>558</v>
      </c>
      <c r="I2091" s="153">
        <v>8</v>
      </c>
      <c r="J2091" s="154">
        <v>45792</v>
      </c>
      <c r="K2091" s="153" t="s">
        <v>91</v>
      </c>
      <c r="L2091" s="153"/>
      <c r="M2091" s="153"/>
      <c r="N2091" s="153"/>
      <c r="O2091" s="153" t="s">
        <v>93</v>
      </c>
      <c r="P2091" s="153" t="s">
        <v>1441</v>
      </c>
      <c r="Q2091" s="153"/>
      <c r="R2091" s="153" t="s">
        <v>50</v>
      </c>
      <c r="S2091" s="153" t="s">
        <v>93</v>
      </c>
      <c r="T2091" s="153" t="s">
        <v>1445</v>
      </c>
      <c r="U2091" s="147"/>
      <c r="V2091" s="147"/>
      <c r="W2091" s="147"/>
      <c r="X2091" s="97" t="str">
        <f t="shared" si="352"/>
        <v>2021-017 - Plano Collin Creek Culvert Imp</v>
      </c>
      <c r="Y2091" s="97" t="str">
        <f>IFERROR(VLOOKUP($D2091,PM!$A:$H,2,FALSE),"")</f>
        <v>Adam H. Goode</v>
      </c>
      <c r="Z2091" s="98">
        <f t="shared" si="353"/>
        <v>45792</v>
      </c>
      <c r="AA2091" s="98" t="str">
        <f t="shared" si="354"/>
        <v>Thursday</v>
      </c>
      <c r="AB2091" s="99" t="str">
        <f t="shared" si="355"/>
        <v>05/13/2025 6:30 AM</v>
      </c>
      <c r="AC2091" s="100">
        <f t="shared" si="356"/>
        <v>45790.479907407411</v>
      </c>
      <c r="AD2091" s="100" t="str">
        <f t="shared" si="357"/>
        <v>Approved On Time</v>
      </c>
      <c r="AE2091" s="101">
        <f t="shared" si="358"/>
        <v>8</v>
      </c>
      <c r="AF2091" s="124" t="str">
        <f t="shared" si="359"/>
        <v/>
      </c>
      <c r="AG2091" s="101" t="str">
        <f t="shared" si="360"/>
        <v>9000 100A - PROJECT MANAGER   ENGINEER</v>
      </c>
      <c r="AH2091" s="101" t="str">
        <f t="shared" si="361"/>
        <v>210055 - Adam H. Goode</v>
      </c>
      <c r="AI2091" s="102" t="str">
        <f t="shared" si="362"/>
        <v/>
      </c>
    </row>
    <row r="2092" spans="1:35" ht="15.75" x14ac:dyDescent="0.25">
      <c r="A2092" s="153">
        <v>603278</v>
      </c>
      <c r="B2092" s="153" t="s">
        <v>1134</v>
      </c>
      <c r="C2092" s="153" t="s">
        <v>93</v>
      </c>
      <c r="D2092" s="153" t="s">
        <v>89</v>
      </c>
      <c r="E2092" s="153" t="s">
        <v>90</v>
      </c>
      <c r="F2092" s="153" t="s">
        <v>53</v>
      </c>
      <c r="G2092" s="153" t="s">
        <v>934</v>
      </c>
      <c r="H2092" s="153" t="s">
        <v>558</v>
      </c>
      <c r="I2092" s="153">
        <v>8</v>
      </c>
      <c r="J2092" s="154">
        <v>45793</v>
      </c>
      <c r="K2092" s="153" t="s">
        <v>91</v>
      </c>
      <c r="L2092" s="153"/>
      <c r="M2092" s="153"/>
      <c r="N2092" s="153"/>
      <c r="O2092" s="153" t="s">
        <v>93</v>
      </c>
      <c r="P2092" s="153" t="s">
        <v>1441</v>
      </c>
      <c r="Q2092" s="153"/>
      <c r="R2092" s="153" t="s">
        <v>50</v>
      </c>
      <c r="S2092" s="153" t="s">
        <v>93</v>
      </c>
      <c r="T2092" s="153" t="s">
        <v>1446</v>
      </c>
      <c r="U2092" s="147"/>
      <c r="V2092" s="147"/>
      <c r="W2092" s="147"/>
      <c r="X2092" s="97" t="str">
        <f t="shared" si="352"/>
        <v>2021-017 - Plano Collin Creek Culvert Imp</v>
      </c>
      <c r="Y2092" s="97" t="str">
        <f>IFERROR(VLOOKUP($D2092,PM!$A:$H,2,FALSE),"")</f>
        <v>Adam H. Goode</v>
      </c>
      <c r="Z2092" s="98">
        <f t="shared" si="353"/>
        <v>45793</v>
      </c>
      <c r="AA2092" s="98" t="str">
        <f t="shared" si="354"/>
        <v>Friday</v>
      </c>
      <c r="AB2092" s="99" t="str">
        <f t="shared" si="355"/>
        <v>05/13/2025 6:30 AM</v>
      </c>
      <c r="AC2092" s="100">
        <f t="shared" si="356"/>
        <v>45790.47991898148</v>
      </c>
      <c r="AD2092" s="100" t="str">
        <f t="shared" si="357"/>
        <v>Approved On Time</v>
      </c>
      <c r="AE2092" s="101">
        <f t="shared" si="358"/>
        <v>8</v>
      </c>
      <c r="AF2092" s="124" t="str">
        <f t="shared" si="359"/>
        <v/>
      </c>
      <c r="AG2092" s="101" t="str">
        <f t="shared" si="360"/>
        <v>9000 100A - PROJECT MANAGER   ENGINEER</v>
      </c>
      <c r="AH2092" s="101" t="str">
        <f t="shared" si="361"/>
        <v>210055 - Adam H. Goode</v>
      </c>
      <c r="AI2092" s="102" t="str">
        <f t="shared" si="362"/>
        <v/>
      </c>
    </row>
    <row r="2093" spans="1:35" ht="15.75" x14ac:dyDescent="0.25">
      <c r="A2093" s="153">
        <v>603334</v>
      </c>
      <c r="B2093" s="153" t="s">
        <v>1781</v>
      </c>
      <c r="C2093" s="153" t="s">
        <v>98</v>
      </c>
      <c r="D2093" s="153" t="s">
        <v>124</v>
      </c>
      <c r="E2093" s="153" t="s">
        <v>125</v>
      </c>
      <c r="F2093" s="153" t="s">
        <v>53</v>
      </c>
      <c r="G2093" s="153" t="s">
        <v>54</v>
      </c>
      <c r="H2093" s="153" t="s">
        <v>558</v>
      </c>
      <c r="I2093" s="153">
        <v>8</v>
      </c>
      <c r="J2093" s="154">
        <v>45789</v>
      </c>
      <c r="K2093" s="153" t="s">
        <v>91</v>
      </c>
      <c r="L2093" s="153"/>
      <c r="M2093" s="153"/>
      <c r="N2093" s="153"/>
      <c r="O2093" s="153" t="s">
        <v>98</v>
      </c>
      <c r="P2093" s="153" t="s">
        <v>1782</v>
      </c>
      <c r="Q2093" s="153"/>
      <c r="R2093" s="153" t="s">
        <v>50</v>
      </c>
      <c r="S2093" s="153" t="s">
        <v>98</v>
      </c>
      <c r="T2093" s="153" t="s">
        <v>1783</v>
      </c>
      <c r="U2093" s="147"/>
      <c r="V2093" s="147"/>
      <c r="W2093" s="147"/>
      <c r="X2093" s="97" t="str">
        <f t="shared" si="352"/>
        <v>2024-024 - Tarrant CS Intersection Improv</v>
      </c>
      <c r="Y2093" s="97" t="str">
        <f>IFERROR(VLOOKUP($D2093,PM!$A:$H,2,FALSE),"")</f>
        <v>Bikhyat Adhikari</v>
      </c>
      <c r="Z2093" s="98">
        <f t="shared" si="353"/>
        <v>45789</v>
      </c>
      <c r="AA2093" s="98" t="str">
        <f t="shared" si="354"/>
        <v>Monday</v>
      </c>
      <c r="AB2093" s="99" t="str">
        <f t="shared" si="355"/>
        <v>05/13/2025 7:14 AM</v>
      </c>
      <c r="AC2093" s="100">
        <f t="shared" si="356"/>
        <v>45790.510474537034</v>
      </c>
      <c r="AD2093" s="100" t="str">
        <f t="shared" si="357"/>
        <v>Approved On Time</v>
      </c>
      <c r="AE2093" s="101">
        <f t="shared" si="358"/>
        <v>8</v>
      </c>
      <c r="AF2093" s="124" t="str">
        <f t="shared" si="359"/>
        <v/>
      </c>
      <c r="AG2093" s="101" t="str">
        <f t="shared" si="360"/>
        <v>9000 100A - PROJECT MANAGER ENGINEER</v>
      </c>
      <c r="AH2093" s="101" t="str">
        <f t="shared" si="361"/>
        <v>210074 - Saul Martinez Alvarez</v>
      </c>
      <c r="AI2093" s="102" t="str">
        <f t="shared" si="362"/>
        <v/>
      </c>
    </row>
    <row r="2094" spans="1:35" ht="15.75" x14ac:dyDescent="0.25">
      <c r="A2094" s="153">
        <v>603335</v>
      </c>
      <c r="B2094" s="153" t="s">
        <v>1781</v>
      </c>
      <c r="C2094" s="153" t="s">
        <v>98</v>
      </c>
      <c r="D2094" s="153" t="s">
        <v>124</v>
      </c>
      <c r="E2094" s="153" t="s">
        <v>125</v>
      </c>
      <c r="F2094" s="153" t="s">
        <v>53</v>
      </c>
      <c r="G2094" s="153" t="s">
        <v>54</v>
      </c>
      <c r="H2094" s="153" t="s">
        <v>558</v>
      </c>
      <c r="I2094" s="153">
        <v>8</v>
      </c>
      <c r="J2094" s="154">
        <v>45790</v>
      </c>
      <c r="K2094" s="153" t="s">
        <v>91</v>
      </c>
      <c r="L2094" s="153"/>
      <c r="M2094" s="153"/>
      <c r="N2094" s="153"/>
      <c r="O2094" s="153" t="s">
        <v>98</v>
      </c>
      <c r="P2094" s="153" t="s">
        <v>1782</v>
      </c>
      <c r="Q2094" s="153"/>
      <c r="R2094" s="153" t="s">
        <v>50</v>
      </c>
      <c r="S2094" s="153" t="s">
        <v>98</v>
      </c>
      <c r="T2094" s="153" t="s">
        <v>1784</v>
      </c>
      <c r="U2094" s="147"/>
      <c r="V2094" s="147"/>
      <c r="W2094" s="147"/>
      <c r="X2094" s="97" t="str">
        <f t="shared" si="352"/>
        <v>2024-024 - Tarrant CS Intersection Improv</v>
      </c>
      <c r="Y2094" s="97" t="str">
        <f>IFERROR(VLOOKUP($D2094,PM!$A:$H,2,FALSE),"")</f>
        <v>Bikhyat Adhikari</v>
      </c>
      <c r="Z2094" s="98">
        <f t="shared" si="353"/>
        <v>45790</v>
      </c>
      <c r="AA2094" s="98" t="str">
        <f t="shared" si="354"/>
        <v>Tuesday</v>
      </c>
      <c r="AB2094" s="99" t="str">
        <f t="shared" si="355"/>
        <v>05/13/2025 7:14 AM</v>
      </c>
      <c r="AC2094" s="100">
        <f t="shared" si="356"/>
        <v>45790.510474537034</v>
      </c>
      <c r="AD2094" s="100" t="str">
        <f t="shared" si="357"/>
        <v>Approved On Time</v>
      </c>
      <c r="AE2094" s="101">
        <f t="shared" si="358"/>
        <v>8</v>
      </c>
      <c r="AF2094" s="124" t="str">
        <f t="shared" si="359"/>
        <v/>
      </c>
      <c r="AG2094" s="101" t="str">
        <f t="shared" si="360"/>
        <v>9000 100A - PROJECT MANAGER ENGINEER</v>
      </c>
      <c r="AH2094" s="101" t="str">
        <f t="shared" si="361"/>
        <v>210074 - Saul Martinez Alvarez</v>
      </c>
      <c r="AI2094" s="102" t="str">
        <f t="shared" si="362"/>
        <v/>
      </c>
    </row>
    <row r="2095" spans="1:35" ht="15.75" x14ac:dyDescent="0.25">
      <c r="A2095" s="153">
        <v>603336</v>
      </c>
      <c r="B2095" s="153" t="s">
        <v>1781</v>
      </c>
      <c r="C2095" s="153" t="s">
        <v>98</v>
      </c>
      <c r="D2095" s="153" t="s">
        <v>124</v>
      </c>
      <c r="E2095" s="153" t="s">
        <v>125</v>
      </c>
      <c r="F2095" s="153" t="s">
        <v>53</v>
      </c>
      <c r="G2095" s="153" t="s">
        <v>54</v>
      </c>
      <c r="H2095" s="153" t="s">
        <v>558</v>
      </c>
      <c r="I2095" s="153">
        <v>8</v>
      </c>
      <c r="J2095" s="154">
        <v>45791</v>
      </c>
      <c r="K2095" s="153" t="s">
        <v>91</v>
      </c>
      <c r="L2095" s="153"/>
      <c r="M2095" s="153"/>
      <c r="N2095" s="153"/>
      <c r="O2095" s="153" t="s">
        <v>98</v>
      </c>
      <c r="P2095" s="153" t="s">
        <v>1782</v>
      </c>
      <c r="Q2095" s="153"/>
      <c r="R2095" s="153" t="s">
        <v>50</v>
      </c>
      <c r="S2095" s="153" t="s">
        <v>98</v>
      </c>
      <c r="T2095" s="153" t="s">
        <v>1785</v>
      </c>
      <c r="U2095" s="147"/>
      <c r="V2095" s="147"/>
      <c r="W2095" s="147"/>
      <c r="X2095" s="97" t="str">
        <f t="shared" si="352"/>
        <v>2024-024 - Tarrant CS Intersection Improv</v>
      </c>
      <c r="Y2095" s="97" t="str">
        <f>IFERROR(VLOOKUP($D2095,PM!$A:$H,2,FALSE),"")</f>
        <v>Bikhyat Adhikari</v>
      </c>
      <c r="Z2095" s="98">
        <f t="shared" si="353"/>
        <v>45791</v>
      </c>
      <c r="AA2095" s="98" t="str">
        <f t="shared" si="354"/>
        <v>Wednesday</v>
      </c>
      <c r="AB2095" s="99" t="str">
        <f t="shared" si="355"/>
        <v>05/13/2025 7:14 AM</v>
      </c>
      <c r="AC2095" s="100">
        <f t="shared" si="356"/>
        <v>45790.510474537034</v>
      </c>
      <c r="AD2095" s="100" t="str">
        <f t="shared" si="357"/>
        <v>Approved On Time</v>
      </c>
      <c r="AE2095" s="101">
        <f t="shared" si="358"/>
        <v>8</v>
      </c>
      <c r="AF2095" s="124" t="str">
        <f t="shared" si="359"/>
        <v/>
      </c>
      <c r="AG2095" s="101" t="str">
        <f t="shared" si="360"/>
        <v>9000 100A - PROJECT MANAGER ENGINEER</v>
      </c>
      <c r="AH2095" s="101" t="str">
        <f t="shared" si="361"/>
        <v>210074 - Saul Martinez Alvarez</v>
      </c>
      <c r="AI2095" s="102" t="str">
        <f t="shared" si="362"/>
        <v/>
      </c>
    </row>
    <row r="2096" spans="1:35" ht="15.75" x14ac:dyDescent="0.25">
      <c r="A2096" s="153">
        <v>603337</v>
      </c>
      <c r="B2096" s="153" t="s">
        <v>1781</v>
      </c>
      <c r="C2096" s="153" t="s">
        <v>98</v>
      </c>
      <c r="D2096" s="153" t="s">
        <v>124</v>
      </c>
      <c r="E2096" s="153" t="s">
        <v>125</v>
      </c>
      <c r="F2096" s="153" t="s">
        <v>53</v>
      </c>
      <c r="G2096" s="153" t="s">
        <v>54</v>
      </c>
      <c r="H2096" s="153" t="s">
        <v>558</v>
      </c>
      <c r="I2096" s="153">
        <v>8</v>
      </c>
      <c r="J2096" s="154">
        <v>45792</v>
      </c>
      <c r="K2096" s="153" t="s">
        <v>91</v>
      </c>
      <c r="L2096" s="153"/>
      <c r="M2096" s="153"/>
      <c r="N2096" s="153"/>
      <c r="O2096" s="153" t="s">
        <v>98</v>
      </c>
      <c r="P2096" s="153" t="s">
        <v>1782</v>
      </c>
      <c r="Q2096" s="153"/>
      <c r="R2096" s="153" t="s">
        <v>50</v>
      </c>
      <c r="S2096" s="153" t="s">
        <v>98</v>
      </c>
      <c r="T2096" s="153" t="s">
        <v>1786</v>
      </c>
      <c r="U2096" s="147"/>
      <c r="V2096" s="147"/>
      <c r="W2096" s="147"/>
      <c r="X2096" s="97" t="str">
        <f t="shared" si="352"/>
        <v>2024-024 - Tarrant CS Intersection Improv</v>
      </c>
      <c r="Y2096" s="97" t="str">
        <f>IFERROR(VLOOKUP($D2096,PM!$A:$H,2,FALSE),"")</f>
        <v>Bikhyat Adhikari</v>
      </c>
      <c r="Z2096" s="98">
        <f t="shared" si="353"/>
        <v>45792</v>
      </c>
      <c r="AA2096" s="98" t="str">
        <f t="shared" si="354"/>
        <v>Thursday</v>
      </c>
      <c r="AB2096" s="99" t="str">
        <f t="shared" si="355"/>
        <v>05/13/2025 7:14 AM</v>
      </c>
      <c r="AC2096" s="100">
        <f t="shared" si="356"/>
        <v>45790.510474537034</v>
      </c>
      <c r="AD2096" s="100" t="str">
        <f t="shared" si="357"/>
        <v>Approved On Time</v>
      </c>
      <c r="AE2096" s="101">
        <f t="shared" si="358"/>
        <v>8</v>
      </c>
      <c r="AF2096" s="124" t="str">
        <f t="shared" si="359"/>
        <v/>
      </c>
      <c r="AG2096" s="101" t="str">
        <f t="shared" si="360"/>
        <v>9000 100A - PROJECT MANAGER ENGINEER</v>
      </c>
      <c r="AH2096" s="101" t="str">
        <f t="shared" si="361"/>
        <v>210074 - Saul Martinez Alvarez</v>
      </c>
      <c r="AI2096" s="102" t="str">
        <f t="shared" si="362"/>
        <v/>
      </c>
    </row>
    <row r="2097" spans="1:35" ht="15.75" x14ac:dyDescent="0.25">
      <c r="A2097" s="153">
        <v>603338</v>
      </c>
      <c r="B2097" s="153" t="s">
        <v>1781</v>
      </c>
      <c r="C2097" s="153" t="s">
        <v>98</v>
      </c>
      <c r="D2097" s="153" t="s">
        <v>124</v>
      </c>
      <c r="E2097" s="153" t="s">
        <v>125</v>
      </c>
      <c r="F2097" s="153" t="s">
        <v>53</v>
      </c>
      <c r="G2097" s="153" t="s">
        <v>54</v>
      </c>
      <c r="H2097" s="153" t="s">
        <v>558</v>
      </c>
      <c r="I2097" s="153">
        <v>8</v>
      </c>
      <c r="J2097" s="154">
        <v>45793</v>
      </c>
      <c r="K2097" s="153" t="s">
        <v>91</v>
      </c>
      <c r="L2097" s="153"/>
      <c r="M2097" s="153"/>
      <c r="N2097" s="153"/>
      <c r="O2097" s="153" t="s">
        <v>98</v>
      </c>
      <c r="P2097" s="153" t="s">
        <v>1782</v>
      </c>
      <c r="Q2097" s="153"/>
      <c r="R2097" s="153" t="s">
        <v>50</v>
      </c>
      <c r="S2097" s="153" t="s">
        <v>98</v>
      </c>
      <c r="T2097" s="153" t="s">
        <v>1787</v>
      </c>
      <c r="U2097" s="147"/>
      <c r="V2097" s="147"/>
      <c r="W2097" s="147"/>
      <c r="X2097" s="97" t="str">
        <f t="shared" si="352"/>
        <v>2024-024 - Tarrant CS Intersection Improv</v>
      </c>
      <c r="Y2097" s="97" t="str">
        <f>IFERROR(VLOOKUP($D2097,PM!$A:$H,2,FALSE),"")</f>
        <v>Bikhyat Adhikari</v>
      </c>
      <c r="Z2097" s="98">
        <f t="shared" si="353"/>
        <v>45793</v>
      </c>
      <c r="AA2097" s="98" t="str">
        <f t="shared" si="354"/>
        <v>Friday</v>
      </c>
      <c r="AB2097" s="99" t="str">
        <f t="shared" si="355"/>
        <v>05/13/2025 7:14 AM</v>
      </c>
      <c r="AC2097" s="100">
        <f t="shared" si="356"/>
        <v>45790.510474537034</v>
      </c>
      <c r="AD2097" s="100" t="str">
        <f t="shared" si="357"/>
        <v>Approved On Time</v>
      </c>
      <c r="AE2097" s="101">
        <f t="shared" si="358"/>
        <v>8</v>
      </c>
      <c r="AF2097" s="124" t="str">
        <f t="shared" si="359"/>
        <v/>
      </c>
      <c r="AG2097" s="101" t="str">
        <f t="shared" si="360"/>
        <v>9000 100A - PROJECT MANAGER ENGINEER</v>
      </c>
      <c r="AH2097" s="101" t="str">
        <f t="shared" si="361"/>
        <v>210074 - Saul Martinez Alvarez</v>
      </c>
      <c r="AI2097" s="102" t="str">
        <f t="shared" si="362"/>
        <v/>
      </c>
    </row>
    <row r="2098" spans="1:35" ht="15.75" x14ac:dyDescent="0.25">
      <c r="A2098" s="153">
        <v>604685</v>
      </c>
      <c r="B2098" s="153" t="s">
        <v>812</v>
      </c>
      <c r="C2098" s="153" t="s">
        <v>813</v>
      </c>
      <c r="D2098" s="153" t="s">
        <v>124</v>
      </c>
      <c r="E2098" s="153" t="s">
        <v>125</v>
      </c>
      <c r="F2098" s="153" t="s">
        <v>57</v>
      </c>
      <c r="G2098" s="153" t="s">
        <v>579</v>
      </c>
      <c r="H2098" s="153" t="s">
        <v>558</v>
      </c>
      <c r="I2098" s="153">
        <v>8</v>
      </c>
      <c r="J2098" s="154">
        <v>45792</v>
      </c>
      <c r="K2098" s="153" t="s">
        <v>91</v>
      </c>
      <c r="L2098" s="153"/>
      <c r="M2098" s="153" t="s">
        <v>128</v>
      </c>
      <c r="N2098" s="153" t="s">
        <v>64</v>
      </c>
      <c r="O2098" s="153" t="s">
        <v>129</v>
      </c>
      <c r="P2098" s="153" t="s">
        <v>3470</v>
      </c>
      <c r="Q2098" s="153"/>
      <c r="R2098" s="153" t="s">
        <v>50</v>
      </c>
      <c r="S2098" s="153" t="s">
        <v>98</v>
      </c>
      <c r="T2098" s="153" t="s">
        <v>3471</v>
      </c>
      <c r="U2098" s="147"/>
      <c r="V2098" s="147"/>
      <c r="W2098" s="147"/>
      <c r="X2098" s="97" t="str">
        <f t="shared" si="352"/>
        <v>2024-024 - Tarrant CS Intersection Improv</v>
      </c>
      <c r="Y2098" s="97" t="str">
        <f>IFERROR(VLOOKUP($D2098,PM!$A:$H,2,FALSE),"")</f>
        <v>Bikhyat Adhikari</v>
      </c>
      <c r="Z2098" s="98">
        <f t="shared" si="353"/>
        <v>45792</v>
      </c>
      <c r="AA2098" s="98" t="str">
        <f t="shared" si="354"/>
        <v>Thursday</v>
      </c>
      <c r="AB2098" s="99" t="str">
        <f t="shared" si="355"/>
        <v>05/16/2025 7:12 AM</v>
      </c>
      <c r="AC2098" s="100">
        <f t="shared" si="356"/>
        <v>45793.519305555557</v>
      </c>
      <c r="AD2098" s="100" t="str">
        <f t="shared" si="357"/>
        <v>Approved On Time</v>
      </c>
      <c r="AE2098" s="101">
        <f t="shared" si="358"/>
        <v>8</v>
      </c>
      <c r="AF2098" s="124" t="str">
        <f t="shared" si="359"/>
        <v/>
      </c>
      <c r="AG2098" s="101" t="str">
        <f t="shared" si="360"/>
        <v>502 6001B - TRAFF Ragle Main</v>
      </c>
      <c r="AH2098" s="101" t="str">
        <f t="shared" si="361"/>
        <v>240612 - Anthony I. Ibe</v>
      </c>
      <c r="AI2098" s="102" t="str">
        <f t="shared" si="362"/>
        <v>Roberto Lumbreras's Crew</v>
      </c>
    </row>
    <row r="2099" spans="1:35" ht="15.75" x14ac:dyDescent="0.25">
      <c r="A2099" s="153">
        <v>603709</v>
      </c>
      <c r="B2099" s="153" t="s">
        <v>812</v>
      </c>
      <c r="C2099" s="153" t="s">
        <v>813</v>
      </c>
      <c r="D2099" s="153" t="s">
        <v>124</v>
      </c>
      <c r="E2099" s="153" t="s">
        <v>125</v>
      </c>
      <c r="F2099" s="153" t="s">
        <v>57</v>
      </c>
      <c r="G2099" s="153" t="s">
        <v>579</v>
      </c>
      <c r="H2099" s="153" t="s">
        <v>558</v>
      </c>
      <c r="I2099" s="153">
        <v>7</v>
      </c>
      <c r="J2099" s="154">
        <v>45790</v>
      </c>
      <c r="K2099" s="153" t="s">
        <v>91</v>
      </c>
      <c r="L2099" s="153"/>
      <c r="M2099" s="153" t="s">
        <v>128</v>
      </c>
      <c r="N2099" s="153" t="s">
        <v>64</v>
      </c>
      <c r="O2099" s="153" t="s">
        <v>129</v>
      </c>
      <c r="P2099" s="153" t="s">
        <v>1956</v>
      </c>
      <c r="Q2099" s="153"/>
      <c r="R2099" s="153" t="s">
        <v>50</v>
      </c>
      <c r="S2099" s="153" t="s">
        <v>98</v>
      </c>
      <c r="T2099" s="153" t="s">
        <v>2425</v>
      </c>
      <c r="U2099" s="147"/>
      <c r="V2099" s="147"/>
      <c r="W2099" s="147"/>
      <c r="X2099" s="97" t="str">
        <f t="shared" si="352"/>
        <v>2024-024 - Tarrant CS Intersection Improv</v>
      </c>
      <c r="Y2099" s="97" t="str">
        <f>IFERROR(VLOOKUP($D2099,PM!$A:$H,2,FALSE),"")</f>
        <v>Bikhyat Adhikari</v>
      </c>
      <c r="Z2099" s="98">
        <f t="shared" si="353"/>
        <v>45790</v>
      </c>
      <c r="AA2099" s="98" t="str">
        <f t="shared" si="354"/>
        <v>Tuesday</v>
      </c>
      <c r="AB2099" s="99" t="str">
        <f t="shared" si="355"/>
        <v>05/14/2025 6:31 AM</v>
      </c>
      <c r="AC2099" s="100">
        <f t="shared" si="356"/>
        <v>45791.513703703706</v>
      </c>
      <c r="AD2099" s="100" t="str">
        <f t="shared" si="357"/>
        <v>Approved On Time</v>
      </c>
      <c r="AE2099" s="101">
        <f t="shared" si="358"/>
        <v>7</v>
      </c>
      <c r="AF2099" s="124" t="str">
        <f t="shared" si="359"/>
        <v/>
      </c>
      <c r="AG2099" s="101" t="str">
        <f t="shared" si="360"/>
        <v>502 6001B - TRAFF Ragle Main</v>
      </c>
      <c r="AH2099" s="101" t="str">
        <f t="shared" si="361"/>
        <v>240612 - Anthony I. Ibe</v>
      </c>
      <c r="AI2099" s="102" t="str">
        <f t="shared" si="362"/>
        <v>Roberto Lumbreras's Crew</v>
      </c>
    </row>
    <row r="2100" spans="1:35" ht="15.75" x14ac:dyDescent="0.25">
      <c r="A2100" s="153">
        <v>604698</v>
      </c>
      <c r="B2100" s="153" t="s">
        <v>1952</v>
      </c>
      <c r="C2100" s="153" t="s">
        <v>1953</v>
      </c>
      <c r="D2100" s="153" t="s">
        <v>124</v>
      </c>
      <c r="E2100" s="153" t="s">
        <v>125</v>
      </c>
      <c r="F2100" s="153" t="s">
        <v>57</v>
      </c>
      <c r="G2100" s="153" t="s">
        <v>579</v>
      </c>
      <c r="H2100" s="153" t="s">
        <v>558</v>
      </c>
      <c r="I2100" s="153">
        <v>8</v>
      </c>
      <c r="J2100" s="154">
        <v>45792</v>
      </c>
      <c r="K2100" s="153" t="s">
        <v>91</v>
      </c>
      <c r="L2100" s="153"/>
      <c r="M2100" s="153" t="s">
        <v>128</v>
      </c>
      <c r="N2100" s="153" t="s">
        <v>64</v>
      </c>
      <c r="O2100" s="153" t="s">
        <v>129</v>
      </c>
      <c r="P2100" s="153" t="s">
        <v>3373</v>
      </c>
      <c r="Q2100" s="153"/>
      <c r="R2100" s="153" t="s">
        <v>50</v>
      </c>
      <c r="S2100" s="153" t="s">
        <v>98</v>
      </c>
      <c r="T2100" s="153" t="s">
        <v>3472</v>
      </c>
      <c r="U2100" s="147"/>
      <c r="V2100" s="147"/>
      <c r="W2100" s="147"/>
      <c r="X2100" s="97" t="str">
        <f t="shared" si="352"/>
        <v>2024-024 - Tarrant CS Intersection Improv</v>
      </c>
      <c r="Y2100" s="97" t="str">
        <f>IFERROR(VLOOKUP($D2100,PM!$A:$H,2,FALSE),"")</f>
        <v>Bikhyat Adhikari</v>
      </c>
      <c r="Z2100" s="98">
        <f t="shared" si="353"/>
        <v>45792</v>
      </c>
      <c r="AA2100" s="98" t="str">
        <f t="shared" si="354"/>
        <v>Thursday</v>
      </c>
      <c r="AB2100" s="99" t="str">
        <f t="shared" si="355"/>
        <v>05/16/2025 7:17 AM</v>
      </c>
      <c r="AC2100" s="100">
        <f t="shared" si="356"/>
        <v>45793.519270833334</v>
      </c>
      <c r="AD2100" s="100" t="str">
        <f t="shared" si="357"/>
        <v>Approved On Time</v>
      </c>
      <c r="AE2100" s="101">
        <f t="shared" si="358"/>
        <v>8</v>
      </c>
      <c r="AF2100" s="124" t="str">
        <f t="shared" si="359"/>
        <v/>
      </c>
      <c r="AG2100" s="101" t="str">
        <f t="shared" si="360"/>
        <v>502 6001B - TRAFF Ragle Main</v>
      </c>
      <c r="AH2100" s="101" t="str">
        <f t="shared" si="361"/>
        <v>240263 - Ernest S. Lemon Jr</v>
      </c>
      <c r="AI2100" s="102" t="str">
        <f t="shared" si="362"/>
        <v>Roberto Lumbreras's Crew</v>
      </c>
    </row>
    <row r="2101" spans="1:35" ht="15.75" x14ac:dyDescent="0.25">
      <c r="A2101" s="153">
        <v>603710</v>
      </c>
      <c r="B2101" s="153" t="s">
        <v>1952</v>
      </c>
      <c r="C2101" s="153" t="s">
        <v>1953</v>
      </c>
      <c r="D2101" s="153" t="s">
        <v>124</v>
      </c>
      <c r="E2101" s="153" t="s">
        <v>125</v>
      </c>
      <c r="F2101" s="153" t="s">
        <v>57</v>
      </c>
      <c r="G2101" s="153" t="s">
        <v>579</v>
      </c>
      <c r="H2101" s="153" t="s">
        <v>558</v>
      </c>
      <c r="I2101" s="153">
        <v>7</v>
      </c>
      <c r="J2101" s="154">
        <v>45790</v>
      </c>
      <c r="K2101" s="153" t="s">
        <v>91</v>
      </c>
      <c r="L2101" s="153"/>
      <c r="M2101" s="153" t="s">
        <v>128</v>
      </c>
      <c r="N2101" s="153" t="s">
        <v>64</v>
      </c>
      <c r="O2101" s="153" t="s">
        <v>129</v>
      </c>
      <c r="P2101" s="153" t="s">
        <v>1955</v>
      </c>
      <c r="Q2101" s="153"/>
      <c r="R2101" s="153" t="s">
        <v>50</v>
      </c>
      <c r="S2101" s="153" t="s">
        <v>98</v>
      </c>
      <c r="T2101" s="153" t="s">
        <v>2424</v>
      </c>
      <c r="U2101" s="147"/>
      <c r="V2101" s="147"/>
      <c r="W2101" s="147"/>
      <c r="X2101" s="97" t="str">
        <f t="shared" si="352"/>
        <v>2024-024 - Tarrant CS Intersection Improv</v>
      </c>
      <c r="Y2101" s="97" t="str">
        <f>IFERROR(VLOOKUP($D2101,PM!$A:$H,2,FALSE),"")</f>
        <v>Bikhyat Adhikari</v>
      </c>
      <c r="Z2101" s="98">
        <f t="shared" si="353"/>
        <v>45790</v>
      </c>
      <c r="AA2101" s="98" t="str">
        <f t="shared" si="354"/>
        <v>Tuesday</v>
      </c>
      <c r="AB2101" s="99" t="str">
        <f t="shared" si="355"/>
        <v>05/14/2025 6:32 AM</v>
      </c>
      <c r="AC2101" s="100">
        <f t="shared" si="356"/>
        <v>45791.513738425929</v>
      </c>
      <c r="AD2101" s="100" t="str">
        <f t="shared" si="357"/>
        <v>Approved On Time</v>
      </c>
      <c r="AE2101" s="101">
        <f t="shared" si="358"/>
        <v>7</v>
      </c>
      <c r="AF2101" s="124" t="str">
        <f t="shared" si="359"/>
        <v/>
      </c>
      <c r="AG2101" s="101" t="str">
        <f t="shared" si="360"/>
        <v>502 6001B - TRAFF Ragle Main</v>
      </c>
      <c r="AH2101" s="101" t="str">
        <f t="shared" si="361"/>
        <v>240263 - Ernest S. Lemon Jr</v>
      </c>
      <c r="AI2101" s="102" t="str">
        <f t="shared" si="362"/>
        <v>Roberto Lumbreras's Crew</v>
      </c>
    </row>
    <row r="2102" spans="1:35" ht="15.75" x14ac:dyDescent="0.25">
      <c r="A2102" s="153">
        <v>604120</v>
      </c>
      <c r="B2102" s="153" t="s">
        <v>931</v>
      </c>
      <c r="C2102" s="153" t="s">
        <v>932</v>
      </c>
      <c r="D2102" s="153" t="s">
        <v>124</v>
      </c>
      <c r="E2102" s="153" t="s">
        <v>125</v>
      </c>
      <c r="F2102" s="153" t="s">
        <v>57</v>
      </c>
      <c r="G2102" s="153" t="s">
        <v>579</v>
      </c>
      <c r="H2102" s="153" t="s">
        <v>558</v>
      </c>
      <c r="I2102" s="153">
        <v>7</v>
      </c>
      <c r="J2102" s="154">
        <v>45791</v>
      </c>
      <c r="K2102" s="153" t="s">
        <v>91</v>
      </c>
      <c r="L2102" s="153"/>
      <c r="M2102" s="153" t="s">
        <v>128</v>
      </c>
      <c r="N2102" s="153" t="s">
        <v>64</v>
      </c>
      <c r="O2102" s="153" t="s">
        <v>129</v>
      </c>
      <c r="P2102" s="153" t="s">
        <v>2760</v>
      </c>
      <c r="Q2102" s="153"/>
      <c r="R2102" s="153" t="s">
        <v>50</v>
      </c>
      <c r="S2102" s="153" t="s">
        <v>98</v>
      </c>
      <c r="T2102" s="153" t="s">
        <v>2761</v>
      </c>
      <c r="U2102" s="147"/>
      <c r="V2102" s="147"/>
      <c r="W2102" s="147"/>
      <c r="X2102" s="97" t="str">
        <f t="shared" si="352"/>
        <v>2024-024 - Tarrant CS Intersection Improv</v>
      </c>
      <c r="Y2102" s="97" t="str">
        <f>IFERROR(VLOOKUP($D2102,PM!$A:$H,2,FALSE),"")</f>
        <v>Bikhyat Adhikari</v>
      </c>
      <c r="Z2102" s="98">
        <f t="shared" si="353"/>
        <v>45791</v>
      </c>
      <c r="AA2102" s="98" t="str">
        <f t="shared" si="354"/>
        <v>Wednesday</v>
      </c>
      <c r="AB2102" s="99" t="str">
        <f t="shared" si="355"/>
        <v>05/15/2025 1:40 AM</v>
      </c>
      <c r="AC2102" s="100">
        <f t="shared" si="356"/>
        <v>45792.511712962965</v>
      </c>
      <c r="AD2102" s="100" t="str">
        <f t="shared" si="357"/>
        <v>Approved On Time</v>
      </c>
      <c r="AE2102" s="101">
        <f t="shared" si="358"/>
        <v>7</v>
      </c>
      <c r="AF2102" s="124" t="str">
        <f t="shared" si="359"/>
        <v/>
      </c>
      <c r="AG2102" s="101" t="str">
        <f t="shared" si="360"/>
        <v>502 6001B - TRAFF Ragle Main</v>
      </c>
      <c r="AH2102" s="101" t="str">
        <f t="shared" si="361"/>
        <v>240494 - Juan B. Hernandez</v>
      </c>
      <c r="AI2102" s="102" t="str">
        <f t="shared" si="362"/>
        <v>Roberto Lumbreras's Crew</v>
      </c>
    </row>
    <row r="2103" spans="1:35" ht="15.75" x14ac:dyDescent="0.25">
      <c r="A2103" s="153">
        <v>604690</v>
      </c>
      <c r="B2103" s="153" t="s">
        <v>977</v>
      </c>
      <c r="C2103" s="153" t="s">
        <v>978</v>
      </c>
      <c r="D2103" s="153" t="s">
        <v>124</v>
      </c>
      <c r="E2103" s="153" t="s">
        <v>125</v>
      </c>
      <c r="F2103" s="153" t="s">
        <v>57</v>
      </c>
      <c r="G2103" s="153" t="s">
        <v>579</v>
      </c>
      <c r="H2103" s="153" t="s">
        <v>558</v>
      </c>
      <c r="I2103" s="153">
        <v>8</v>
      </c>
      <c r="J2103" s="154">
        <v>45792</v>
      </c>
      <c r="K2103" s="153" t="s">
        <v>91</v>
      </c>
      <c r="L2103" s="153"/>
      <c r="M2103" s="153" t="s">
        <v>128</v>
      </c>
      <c r="N2103" s="153" t="s">
        <v>64</v>
      </c>
      <c r="O2103" s="153" t="s">
        <v>129</v>
      </c>
      <c r="P2103" s="153" t="s">
        <v>3473</v>
      </c>
      <c r="Q2103" s="153"/>
      <c r="R2103" s="153" t="s">
        <v>50</v>
      </c>
      <c r="S2103" s="153" t="s">
        <v>98</v>
      </c>
      <c r="T2103" s="153" t="s">
        <v>3474</v>
      </c>
      <c r="U2103" s="147"/>
      <c r="V2103" s="147"/>
      <c r="W2103" s="147"/>
      <c r="X2103" s="97" t="str">
        <f t="shared" si="352"/>
        <v>2024-024 - Tarrant CS Intersection Improv</v>
      </c>
      <c r="Y2103" s="97" t="str">
        <f>IFERROR(VLOOKUP($D2103,PM!$A:$H,2,FALSE),"")</f>
        <v>Bikhyat Adhikari</v>
      </c>
      <c r="Z2103" s="98">
        <f t="shared" si="353"/>
        <v>45792</v>
      </c>
      <c r="AA2103" s="98" t="str">
        <f t="shared" si="354"/>
        <v>Thursday</v>
      </c>
      <c r="AB2103" s="99" t="str">
        <f t="shared" si="355"/>
        <v>05/16/2025 7:16 AM</v>
      </c>
      <c r="AC2103" s="100">
        <f t="shared" si="356"/>
        <v>45793.519236111111</v>
      </c>
      <c r="AD2103" s="100" t="str">
        <f t="shared" si="357"/>
        <v>Approved On Time</v>
      </c>
      <c r="AE2103" s="101">
        <f t="shared" si="358"/>
        <v>8</v>
      </c>
      <c r="AF2103" s="124" t="str">
        <f t="shared" si="359"/>
        <v/>
      </c>
      <c r="AG2103" s="101" t="str">
        <f t="shared" si="360"/>
        <v>502 6001B - TRAFF Ragle Main</v>
      </c>
      <c r="AH2103" s="101" t="str">
        <f t="shared" si="361"/>
        <v>240821 - Jose R. Jaquez Rodriguez</v>
      </c>
      <c r="AI2103" s="102" t="str">
        <f t="shared" si="362"/>
        <v>Roberto Lumbreras's Crew</v>
      </c>
    </row>
    <row r="2104" spans="1:35" ht="15.75" x14ac:dyDescent="0.25">
      <c r="A2104" s="153">
        <v>603543</v>
      </c>
      <c r="B2104" s="153" t="s">
        <v>1958</v>
      </c>
      <c r="C2104" s="153" t="s">
        <v>1959</v>
      </c>
      <c r="D2104" s="153" t="s">
        <v>95</v>
      </c>
      <c r="E2104" s="153" t="s">
        <v>96</v>
      </c>
      <c r="F2104" s="153" t="s">
        <v>75</v>
      </c>
      <c r="G2104" s="153" t="s">
        <v>1960</v>
      </c>
      <c r="H2104" s="153" t="s">
        <v>558</v>
      </c>
      <c r="I2104" s="153">
        <v>2</v>
      </c>
      <c r="J2104" s="154">
        <v>45789</v>
      </c>
      <c r="K2104" s="153" t="s">
        <v>91</v>
      </c>
      <c r="L2104" s="153"/>
      <c r="M2104" s="153"/>
      <c r="N2104" s="153"/>
      <c r="O2104" s="153" t="s">
        <v>1959</v>
      </c>
      <c r="P2104" s="153" t="s">
        <v>1961</v>
      </c>
      <c r="Q2104" s="153"/>
      <c r="R2104" s="153" t="s">
        <v>50</v>
      </c>
      <c r="S2104" s="153" t="s">
        <v>86</v>
      </c>
      <c r="T2104" s="153" t="s">
        <v>2427</v>
      </c>
      <c r="U2104" s="147"/>
      <c r="V2104" s="147"/>
      <c r="W2104" s="147"/>
      <c r="X2104" s="97" t="str">
        <f t="shared" si="352"/>
        <v>2024-004 - City of Dallas Sidewalk 2024</v>
      </c>
      <c r="Y2104" s="97" t="str">
        <f>IFERROR(VLOOKUP($D2104,PM!$A:$H,2,FALSE),"")</f>
        <v>Adam H. Goode</v>
      </c>
      <c r="Z2104" s="98">
        <f t="shared" si="353"/>
        <v>45789</v>
      </c>
      <c r="AA2104" s="98" t="str">
        <f t="shared" si="354"/>
        <v>Monday</v>
      </c>
      <c r="AB2104" s="99" t="str">
        <f t="shared" si="355"/>
        <v>05/13/2025 7:01 PM</v>
      </c>
      <c r="AC2104" s="100">
        <f t="shared" si="356"/>
        <v>45791.541851851849</v>
      </c>
      <c r="AD2104" s="100" t="str">
        <f t="shared" si="357"/>
        <v>Approved On Time</v>
      </c>
      <c r="AE2104" s="101">
        <f t="shared" si="358"/>
        <v>2</v>
      </c>
      <c r="AF2104" s="124" t="str">
        <f t="shared" si="359"/>
        <v/>
      </c>
      <c r="AG2104" s="101" t="str">
        <f t="shared" si="360"/>
        <v>9000 100S - SAFETY SCH</v>
      </c>
      <c r="AH2104" s="101" t="str">
        <f t="shared" si="361"/>
        <v>800070 - Juan J. Castro</v>
      </c>
      <c r="AI2104" s="102" t="str">
        <f t="shared" si="362"/>
        <v/>
      </c>
    </row>
    <row r="2105" spans="1:35" ht="15.75" x14ac:dyDescent="0.25">
      <c r="A2105" s="153">
        <v>603546</v>
      </c>
      <c r="B2105" s="153" t="s">
        <v>1958</v>
      </c>
      <c r="C2105" s="153" t="s">
        <v>1959</v>
      </c>
      <c r="D2105" s="153" t="s">
        <v>95</v>
      </c>
      <c r="E2105" s="153" t="s">
        <v>96</v>
      </c>
      <c r="F2105" s="153" t="s">
        <v>75</v>
      </c>
      <c r="G2105" s="153" t="s">
        <v>1960</v>
      </c>
      <c r="H2105" s="153" t="s">
        <v>558</v>
      </c>
      <c r="I2105" s="153">
        <v>5</v>
      </c>
      <c r="J2105" s="154">
        <v>45790</v>
      </c>
      <c r="K2105" s="153" t="s">
        <v>91</v>
      </c>
      <c r="L2105" s="153"/>
      <c r="M2105" s="153"/>
      <c r="N2105" s="153"/>
      <c r="O2105" s="153" t="s">
        <v>1959</v>
      </c>
      <c r="P2105" s="153" t="s">
        <v>1962</v>
      </c>
      <c r="Q2105" s="153"/>
      <c r="R2105" s="153" t="s">
        <v>50</v>
      </c>
      <c r="S2105" s="153" t="s">
        <v>86</v>
      </c>
      <c r="T2105" s="153" t="s">
        <v>2428</v>
      </c>
      <c r="U2105" s="147"/>
      <c r="V2105" s="147"/>
      <c r="W2105" s="147"/>
      <c r="X2105" s="97" t="str">
        <f t="shared" si="352"/>
        <v>2024-004 - City of Dallas Sidewalk 2024</v>
      </c>
      <c r="Y2105" s="97" t="str">
        <f>IFERROR(VLOOKUP($D2105,PM!$A:$H,2,FALSE),"")</f>
        <v>Adam H. Goode</v>
      </c>
      <c r="Z2105" s="98">
        <f t="shared" si="353"/>
        <v>45790</v>
      </c>
      <c r="AA2105" s="98" t="str">
        <f t="shared" si="354"/>
        <v>Tuesday</v>
      </c>
      <c r="AB2105" s="99" t="str">
        <f t="shared" si="355"/>
        <v>05/13/2025 7:02 PM</v>
      </c>
      <c r="AC2105" s="100">
        <f t="shared" si="356"/>
        <v>45791.541851851849</v>
      </c>
      <c r="AD2105" s="100" t="str">
        <f t="shared" si="357"/>
        <v>Approved On Time</v>
      </c>
      <c r="AE2105" s="101">
        <f t="shared" si="358"/>
        <v>5</v>
      </c>
      <c r="AF2105" s="124" t="str">
        <f t="shared" si="359"/>
        <v/>
      </c>
      <c r="AG2105" s="101" t="str">
        <f t="shared" si="360"/>
        <v>9000 100S - SAFETY SCH</v>
      </c>
      <c r="AH2105" s="101" t="str">
        <f t="shared" si="361"/>
        <v>800070 - Juan J. Castro</v>
      </c>
      <c r="AI2105" s="102" t="str">
        <f t="shared" si="362"/>
        <v/>
      </c>
    </row>
    <row r="2106" spans="1:35" ht="15.75" x14ac:dyDescent="0.25">
      <c r="A2106" s="153">
        <v>603144</v>
      </c>
      <c r="B2106" s="153" t="s">
        <v>601</v>
      </c>
      <c r="C2106" s="153" t="s">
        <v>602</v>
      </c>
      <c r="D2106" s="153" t="s">
        <v>95</v>
      </c>
      <c r="E2106" s="153" t="s">
        <v>96</v>
      </c>
      <c r="F2106" s="153" t="s">
        <v>1181</v>
      </c>
      <c r="G2106" s="153" t="s">
        <v>1182</v>
      </c>
      <c r="H2106" s="153" t="s">
        <v>558</v>
      </c>
      <c r="I2106" s="153">
        <v>4</v>
      </c>
      <c r="J2106" s="154">
        <v>45789</v>
      </c>
      <c r="K2106" s="153" t="s">
        <v>91</v>
      </c>
      <c r="L2106" s="153"/>
      <c r="M2106" s="153" t="s">
        <v>574</v>
      </c>
      <c r="N2106" s="153" t="s">
        <v>72</v>
      </c>
      <c r="O2106" s="153" t="s">
        <v>575</v>
      </c>
      <c r="P2106" s="153" t="s">
        <v>1267</v>
      </c>
      <c r="Q2106" s="153"/>
      <c r="R2106" s="153" t="s">
        <v>50</v>
      </c>
      <c r="S2106" s="153" t="s">
        <v>86</v>
      </c>
      <c r="T2106" s="153" t="s">
        <v>1816</v>
      </c>
      <c r="U2106" s="147"/>
      <c r="V2106" s="147"/>
      <c r="W2106" s="147"/>
      <c r="X2106" s="97" t="str">
        <f t="shared" si="352"/>
        <v>2024-004 - City of Dallas Sidewalk 2024</v>
      </c>
      <c r="Y2106" s="97" t="str">
        <f>IFERROR(VLOOKUP($D2106,PM!$A:$H,2,FALSE),"")</f>
        <v>Adam H. Goode</v>
      </c>
      <c r="Z2106" s="98">
        <f t="shared" si="353"/>
        <v>45789</v>
      </c>
      <c r="AA2106" s="98" t="str">
        <f t="shared" si="354"/>
        <v>Monday</v>
      </c>
      <c r="AB2106" s="99" t="str">
        <f t="shared" si="355"/>
        <v>05/12/2025 7:17 PM</v>
      </c>
      <c r="AC2106" s="100">
        <f t="shared" si="356"/>
        <v>45790.537789351853</v>
      </c>
      <c r="AD2106" s="100" t="str">
        <f t="shared" si="357"/>
        <v>Approved On Time</v>
      </c>
      <c r="AE2106" s="101">
        <f t="shared" si="358"/>
        <v>4</v>
      </c>
      <c r="AF2106" s="124" t="str">
        <f t="shared" si="359"/>
        <v/>
      </c>
      <c r="AG2106" s="101" t="str">
        <f t="shared" si="360"/>
        <v>190 4000B - 355 F P S SDW CURB</v>
      </c>
      <c r="AH2106" s="101" t="str">
        <f t="shared" si="361"/>
        <v>240334 - Victor Cardoso-Cardoso</v>
      </c>
      <c r="AI2106" s="102" t="str">
        <f t="shared" si="362"/>
        <v>Jesus Lopez's Crew</v>
      </c>
    </row>
    <row r="2107" spans="1:35" ht="15.75" x14ac:dyDescent="0.25">
      <c r="A2107" s="153">
        <v>603145</v>
      </c>
      <c r="B2107" s="153" t="s">
        <v>601</v>
      </c>
      <c r="C2107" s="153" t="s">
        <v>602</v>
      </c>
      <c r="D2107" s="153" t="s">
        <v>95</v>
      </c>
      <c r="E2107" s="153" t="s">
        <v>96</v>
      </c>
      <c r="F2107" s="153" t="s">
        <v>1141</v>
      </c>
      <c r="G2107" s="153" t="s">
        <v>1142</v>
      </c>
      <c r="H2107" s="153" t="s">
        <v>558</v>
      </c>
      <c r="I2107" s="153">
        <v>6</v>
      </c>
      <c r="J2107" s="154">
        <v>45789</v>
      </c>
      <c r="K2107" s="153" t="s">
        <v>91</v>
      </c>
      <c r="L2107" s="153"/>
      <c r="M2107" s="153" t="s">
        <v>574</v>
      </c>
      <c r="N2107" s="153" t="s">
        <v>72</v>
      </c>
      <c r="O2107" s="153" t="s">
        <v>575</v>
      </c>
      <c r="P2107" s="153" t="s">
        <v>1267</v>
      </c>
      <c r="Q2107" s="153"/>
      <c r="R2107" s="153" t="s">
        <v>50</v>
      </c>
      <c r="S2107" s="153" t="s">
        <v>86</v>
      </c>
      <c r="T2107" s="153" t="s">
        <v>1817</v>
      </c>
      <c r="U2107" s="147"/>
      <c r="V2107" s="147"/>
      <c r="W2107" s="147"/>
      <c r="X2107" s="97" t="str">
        <f t="shared" si="352"/>
        <v>2024-004 - City of Dallas Sidewalk 2024</v>
      </c>
      <c r="Y2107" s="97" t="str">
        <f>IFERROR(VLOOKUP($D2107,PM!$A:$H,2,FALSE),"")</f>
        <v>Adam H. Goode</v>
      </c>
      <c r="Z2107" s="98">
        <f t="shared" si="353"/>
        <v>45789</v>
      </c>
      <c r="AA2107" s="98" t="str">
        <f t="shared" si="354"/>
        <v>Monday</v>
      </c>
      <c r="AB2107" s="99" t="str">
        <f t="shared" si="355"/>
        <v>05/12/2025 7:17 PM</v>
      </c>
      <c r="AC2107" s="100">
        <f t="shared" si="356"/>
        <v>45790.537789351853</v>
      </c>
      <c r="AD2107" s="100" t="str">
        <f t="shared" si="357"/>
        <v>Approved On Time</v>
      </c>
      <c r="AE2107" s="101">
        <f t="shared" si="358"/>
        <v>6</v>
      </c>
      <c r="AF2107" s="124" t="str">
        <f t="shared" si="359"/>
        <v/>
      </c>
      <c r="AG2107" s="101" t="str">
        <f t="shared" si="360"/>
        <v>440 4000C - 618 F P S BFR 6</v>
      </c>
      <c r="AH2107" s="101" t="str">
        <f t="shared" si="361"/>
        <v>240334 - Victor Cardoso-Cardoso</v>
      </c>
      <c r="AI2107" s="102" t="str">
        <f t="shared" si="362"/>
        <v>Jesus Lopez's Crew</v>
      </c>
    </row>
    <row r="2108" spans="1:35" ht="15.75" x14ac:dyDescent="0.25">
      <c r="A2108" s="153">
        <v>603163</v>
      </c>
      <c r="B2108" s="153" t="s">
        <v>603</v>
      </c>
      <c r="C2108" s="153" t="s">
        <v>604</v>
      </c>
      <c r="D2108" s="153" t="s">
        <v>95</v>
      </c>
      <c r="E2108" s="153" t="s">
        <v>96</v>
      </c>
      <c r="F2108" s="153" t="s">
        <v>1141</v>
      </c>
      <c r="G2108" s="153" t="s">
        <v>1142</v>
      </c>
      <c r="H2108" s="153" t="s">
        <v>558</v>
      </c>
      <c r="I2108" s="153">
        <v>9</v>
      </c>
      <c r="J2108" s="154">
        <v>45789</v>
      </c>
      <c r="K2108" s="153" t="s">
        <v>91</v>
      </c>
      <c r="L2108" s="153"/>
      <c r="M2108" s="153" t="s">
        <v>574</v>
      </c>
      <c r="N2108" s="153" t="s">
        <v>72</v>
      </c>
      <c r="O2108" s="153" t="s">
        <v>575</v>
      </c>
      <c r="P2108" s="153" t="s">
        <v>1265</v>
      </c>
      <c r="Q2108" s="153"/>
      <c r="R2108" s="153" t="s">
        <v>50</v>
      </c>
      <c r="S2108" s="153" t="s">
        <v>86</v>
      </c>
      <c r="T2108" s="153" t="s">
        <v>1811</v>
      </c>
      <c r="U2108" s="147"/>
      <c r="V2108" s="147"/>
      <c r="W2108" s="147"/>
      <c r="X2108" s="97" t="str">
        <f t="shared" si="352"/>
        <v>2024-004 - City of Dallas Sidewalk 2024</v>
      </c>
      <c r="Y2108" s="97" t="str">
        <f>IFERROR(VLOOKUP($D2108,PM!$A:$H,2,FALSE),"")</f>
        <v>Adam H. Goode</v>
      </c>
      <c r="Z2108" s="98">
        <f t="shared" si="353"/>
        <v>45789</v>
      </c>
      <c r="AA2108" s="98" t="str">
        <f t="shared" si="354"/>
        <v>Monday</v>
      </c>
      <c r="AB2108" s="99" t="str">
        <f t="shared" si="355"/>
        <v>05/12/2025 7:19 PM</v>
      </c>
      <c r="AC2108" s="100">
        <f t="shared" si="356"/>
        <v>45790.53769675926</v>
      </c>
      <c r="AD2108" s="100" t="str">
        <f t="shared" si="357"/>
        <v>Approved On Time</v>
      </c>
      <c r="AE2108" s="101">
        <f t="shared" si="358"/>
        <v>9</v>
      </c>
      <c r="AF2108" s="124" t="str">
        <f t="shared" si="359"/>
        <v/>
      </c>
      <c r="AG2108" s="101" t="str">
        <f t="shared" si="360"/>
        <v>440 4000C - 618 F P S BFR 6</v>
      </c>
      <c r="AH2108" s="101" t="str">
        <f t="shared" si="361"/>
        <v>240712 - Martin A. Montalvo</v>
      </c>
      <c r="AI2108" s="102" t="str">
        <f t="shared" si="362"/>
        <v>Jesus Lopez's Crew</v>
      </c>
    </row>
    <row r="2109" spans="1:35" ht="15.75" x14ac:dyDescent="0.25">
      <c r="A2109" s="153">
        <v>603164</v>
      </c>
      <c r="B2109" s="153" t="s">
        <v>603</v>
      </c>
      <c r="C2109" s="153" t="s">
        <v>604</v>
      </c>
      <c r="D2109" s="153" t="s">
        <v>95</v>
      </c>
      <c r="E2109" s="153" t="s">
        <v>96</v>
      </c>
      <c r="F2109" s="153" t="s">
        <v>1139</v>
      </c>
      <c r="G2109" s="153" t="s">
        <v>1140</v>
      </c>
      <c r="H2109" s="153" t="s">
        <v>558</v>
      </c>
      <c r="I2109" s="153">
        <v>1</v>
      </c>
      <c r="J2109" s="154">
        <v>45789</v>
      </c>
      <c r="K2109" s="153" t="s">
        <v>91</v>
      </c>
      <c r="L2109" s="153"/>
      <c r="M2109" s="153" t="s">
        <v>574</v>
      </c>
      <c r="N2109" s="153" t="s">
        <v>72</v>
      </c>
      <c r="O2109" s="153" t="s">
        <v>575</v>
      </c>
      <c r="P2109" s="153" t="s">
        <v>1265</v>
      </c>
      <c r="Q2109" s="153"/>
      <c r="R2109" s="153" t="s">
        <v>50</v>
      </c>
      <c r="S2109" s="153" t="s">
        <v>86</v>
      </c>
      <c r="T2109" s="153" t="s">
        <v>1812</v>
      </c>
      <c r="U2109" s="147"/>
      <c r="V2109" s="147"/>
      <c r="W2109" s="147"/>
      <c r="X2109" s="97" t="str">
        <f t="shared" si="352"/>
        <v>2024-004 - City of Dallas Sidewalk 2024</v>
      </c>
      <c r="Y2109" s="97" t="str">
        <f>IFERROR(VLOOKUP($D2109,PM!$A:$H,2,FALSE),"")</f>
        <v>Adam H. Goode</v>
      </c>
      <c r="Z2109" s="98">
        <f t="shared" si="353"/>
        <v>45789</v>
      </c>
      <c r="AA2109" s="98" t="str">
        <f t="shared" si="354"/>
        <v>Monday</v>
      </c>
      <c r="AB2109" s="99" t="str">
        <f t="shared" si="355"/>
        <v>05/12/2025 7:19 PM</v>
      </c>
      <c r="AC2109" s="100">
        <f t="shared" si="356"/>
        <v>45790.53769675926</v>
      </c>
      <c r="AD2109" s="100" t="str">
        <f t="shared" si="357"/>
        <v>Approved On Time</v>
      </c>
      <c r="AE2109" s="101">
        <f t="shared" si="358"/>
        <v>1</v>
      </c>
      <c r="AF2109" s="124" t="str">
        <f t="shared" si="359"/>
        <v/>
      </c>
      <c r="AG2109" s="101" t="str">
        <f t="shared" si="360"/>
        <v>440 4000B - 618 FG BFR 6</v>
      </c>
      <c r="AH2109" s="101" t="str">
        <f t="shared" si="361"/>
        <v>240712 - Martin A. Montalvo</v>
      </c>
      <c r="AI2109" s="102" t="str">
        <f t="shared" si="362"/>
        <v>Jesus Lopez's Crew</v>
      </c>
    </row>
    <row r="2110" spans="1:35" ht="15.75" x14ac:dyDescent="0.25">
      <c r="A2110" s="153">
        <v>603147</v>
      </c>
      <c r="B2110" s="153" t="s">
        <v>576</v>
      </c>
      <c r="C2110" s="153" t="s">
        <v>575</v>
      </c>
      <c r="D2110" s="153" t="s">
        <v>95</v>
      </c>
      <c r="E2110" s="153" t="s">
        <v>96</v>
      </c>
      <c r="F2110" s="153" t="s">
        <v>729</v>
      </c>
      <c r="G2110" s="153" t="s">
        <v>730</v>
      </c>
      <c r="H2110" s="153" t="s">
        <v>558</v>
      </c>
      <c r="I2110" s="153">
        <v>2</v>
      </c>
      <c r="J2110" s="154">
        <v>45789</v>
      </c>
      <c r="K2110" s="153" t="s">
        <v>91</v>
      </c>
      <c r="L2110" s="153"/>
      <c r="M2110" s="153" t="s">
        <v>574</v>
      </c>
      <c r="N2110" s="153" t="s">
        <v>72</v>
      </c>
      <c r="O2110" s="153" t="s">
        <v>575</v>
      </c>
      <c r="P2110" s="153" t="s">
        <v>1267</v>
      </c>
      <c r="Q2110" s="153"/>
      <c r="R2110" s="153" t="s">
        <v>50</v>
      </c>
      <c r="S2110" s="153" t="s">
        <v>86</v>
      </c>
      <c r="T2110" s="153" t="s">
        <v>1818</v>
      </c>
      <c r="U2110" s="147"/>
      <c r="V2110" s="147"/>
      <c r="W2110" s="147"/>
      <c r="X2110" s="97" t="str">
        <f t="shared" si="352"/>
        <v>2024-004 - City of Dallas Sidewalk 2024</v>
      </c>
      <c r="Y2110" s="97" t="str">
        <f>IFERROR(VLOOKUP($D2110,PM!$A:$H,2,FALSE),"")</f>
        <v>Adam H. Goode</v>
      </c>
      <c r="Z2110" s="98">
        <f t="shared" si="353"/>
        <v>45789</v>
      </c>
      <c r="AA2110" s="98" t="str">
        <f t="shared" si="354"/>
        <v>Monday</v>
      </c>
      <c r="AB2110" s="99" t="str">
        <f t="shared" si="355"/>
        <v>05/12/2025 7:17 PM</v>
      </c>
      <c r="AC2110" s="100">
        <f t="shared" si="356"/>
        <v>45790.537673611114</v>
      </c>
      <c r="AD2110" s="100" t="str">
        <f t="shared" si="357"/>
        <v>Approved On Time</v>
      </c>
      <c r="AE2110" s="101">
        <f t="shared" si="358"/>
        <v>2</v>
      </c>
      <c r="AF2110" s="124" t="str">
        <f t="shared" si="359"/>
        <v/>
      </c>
      <c r="AG2110" s="101" t="str">
        <f t="shared" si="360"/>
        <v>200 4000C - 355 F P S SDW 4</v>
      </c>
      <c r="AH2110" s="101" t="str">
        <f t="shared" si="361"/>
        <v>240050 - Jesus Lopez Soto</v>
      </c>
      <c r="AI2110" s="102" t="str">
        <f t="shared" si="362"/>
        <v>Jesus Lopez's Crew</v>
      </c>
    </row>
    <row r="2111" spans="1:35" ht="15.75" x14ac:dyDescent="0.25">
      <c r="A2111" s="153">
        <v>603148</v>
      </c>
      <c r="B2111" s="153" t="s">
        <v>576</v>
      </c>
      <c r="C2111" s="153" t="s">
        <v>575</v>
      </c>
      <c r="D2111" s="153" t="s">
        <v>95</v>
      </c>
      <c r="E2111" s="153" t="s">
        <v>96</v>
      </c>
      <c r="F2111" s="153" t="s">
        <v>1141</v>
      </c>
      <c r="G2111" s="153" t="s">
        <v>1142</v>
      </c>
      <c r="H2111" s="153" t="s">
        <v>558</v>
      </c>
      <c r="I2111" s="153">
        <v>2</v>
      </c>
      <c r="J2111" s="154">
        <v>45789</v>
      </c>
      <c r="K2111" s="153" t="s">
        <v>91</v>
      </c>
      <c r="L2111" s="153"/>
      <c r="M2111" s="153" t="s">
        <v>574</v>
      </c>
      <c r="N2111" s="153" t="s">
        <v>72</v>
      </c>
      <c r="O2111" s="153" t="s">
        <v>575</v>
      </c>
      <c r="P2111" s="153" t="s">
        <v>1267</v>
      </c>
      <c r="Q2111" s="153"/>
      <c r="R2111" s="153" t="s">
        <v>50</v>
      </c>
      <c r="S2111" s="153" t="s">
        <v>86</v>
      </c>
      <c r="T2111" s="153" t="s">
        <v>1819</v>
      </c>
      <c r="U2111" s="147"/>
      <c r="V2111" s="147"/>
      <c r="W2111" s="147"/>
      <c r="X2111" s="97" t="str">
        <f t="shared" si="352"/>
        <v>2024-004 - City of Dallas Sidewalk 2024</v>
      </c>
      <c r="Y2111" s="97" t="str">
        <f>IFERROR(VLOOKUP($D2111,PM!$A:$H,2,FALSE),"")</f>
        <v>Adam H. Goode</v>
      </c>
      <c r="Z2111" s="98">
        <f t="shared" si="353"/>
        <v>45789</v>
      </c>
      <c r="AA2111" s="98" t="str">
        <f t="shared" si="354"/>
        <v>Monday</v>
      </c>
      <c r="AB2111" s="99" t="str">
        <f t="shared" si="355"/>
        <v>05/12/2025 7:17 PM</v>
      </c>
      <c r="AC2111" s="100">
        <f t="shared" si="356"/>
        <v>45790.537673611114</v>
      </c>
      <c r="AD2111" s="100" t="str">
        <f t="shared" si="357"/>
        <v>Approved On Time</v>
      </c>
      <c r="AE2111" s="101">
        <f t="shared" si="358"/>
        <v>2</v>
      </c>
      <c r="AF2111" s="124" t="str">
        <f t="shared" si="359"/>
        <v/>
      </c>
      <c r="AG2111" s="101" t="str">
        <f t="shared" si="360"/>
        <v>440 4000C - 618 F P S BFR 6</v>
      </c>
      <c r="AH2111" s="101" t="str">
        <f t="shared" si="361"/>
        <v>240050 - Jesus Lopez Soto</v>
      </c>
      <c r="AI2111" s="102" t="str">
        <f t="shared" si="362"/>
        <v>Jesus Lopez's Crew</v>
      </c>
    </row>
    <row r="2112" spans="1:35" ht="15.75" x14ac:dyDescent="0.25">
      <c r="A2112" s="153">
        <v>603149</v>
      </c>
      <c r="B2112" s="153" t="s">
        <v>576</v>
      </c>
      <c r="C2112" s="153" t="s">
        <v>575</v>
      </c>
      <c r="D2112" s="153" t="s">
        <v>95</v>
      </c>
      <c r="E2112" s="153" t="s">
        <v>96</v>
      </c>
      <c r="F2112" s="153" t="s">
        <v>1139</v>
      </c>
      <c r="G2112" s="153" t="s">
        <v>1140</v>
      </c>
      <c r="H2112" s="153" t="s">
        <v>558</v>
      </c>
      <c r="I2112" s="153">
        <v>2</v>
      </c>
      <c r="J2112" s="154">
        <v>45789</v>
      </c>
      <c r="K2112" s="153" t="s">
        <v>91</v>
      </c>
      <c r="L2112" s="153"/>
      <c r="M2112" s="153" t="s">
        <v>574</v>
      </c>
      <c r="N2112" s="153" t="s">
        <v>72</v>
      </c>
      <c r="O2112" s="153" t="s">
        <v>575</v>
      </c>
      <c r="P2112" s="153" t="s">
        <v>1267</v>
      </c>
      <c r="Q2112" s="153"/>
      <c r="R2112" s="153" t="s">
        <v>50</v>
      </c>
      <c r="S2112" s="153" t="s">
        <v>86</v>
      </c>
      <c r="T2112" s="153" t="s">
        <v>1820</v>
      </c>
      <c r="U2112" s="147"/>
      <c r="V2112" s="147"/>
      <c r="W2112" s="147"/>
      <c r="X2112" s="97" t="str">
        <f t="shared" si="352"/>
        <v>2024-004 - City of Dallas Sidewalk 2024</v>
      </c>
      <c r="Y2112" s="97" t="str">
        <f>IFERROR(VLOOKUP($D2112,PM!$A:$H,2,FALSE),"")</f>
        <v>Adam H. Goode</v>
      </c>
      <c r="Z2112" s="98">
        <f t="shared" si="353"/>
        <v>45789</v>
      </c>
      <c r="AA2112" s="98" t="str">
        <f t="shared" si="354"/>
        <v>Monday</v>
      </c>
      <c r="AB2112" s="99" t="str">
        <f t="shared" si="355"/>
        <v>05/12/2025 7:17 PM</v>
      </c>
      <c r="AC2112" s="100">
        <f t="shared" si="356"/>
        <v>45790.537673611114</v>
      </c>
      <c r="AD2112" s="100" t="str">
        <f t="shared" si="357"/>
        <v>Approved On Time</v>
      </c>
      <c r="AE2112" s="101">
        <f t="shared" si="358"/>
        <v>2</v>
      </c>
      <c r="AF2112" s="124" t="str">
        <f t="shared" si="359"/>
        <v/>
      </c>
      <c r="AG2112" s="101" t="str">
        <f t="shared" si="360"/>
        <v>440 4000B - 618 FG BFR 6</v>
      </c>
      <c r="AH2112" s="101" t="str">
        <f t="shared" si="361"/>
        <v>240050 - Jesus Lopez Soto</v>
      </c>
      <c r="AI2112" s="102" t="str">
        <f t="shared" si="362"/>
        <v>Jesus Lopez's Crew</v>
      </c>
    </row>
    <row r="2113" spans="1:35" ht="15.75" x14ac:dyDescent="0.25">
      <c r="A2113" s="153">
        <v>603150</v>
      </c>
      <c r="B2113" s="153" t="s">
        <v>576</v>
      </c>
      <c r="C2113" s="153" t="s">
        <v>575</v>
      </c>
      <c r="D2113" s="153" t="s">
        <v>95</v>
      </c>
      <c r="E2113" s="153" t="s">
        <v>96</v>
      </c>
      <c r="F2113" s="153" t="s">
        <v>1181</v>
      </c>
      <c r="G2113" s="153" t="s">
        <v>1182</v>
      </c>
      <c r="H2113" s="153" t="s">
        <v>558</v>
      </c>
      <c r="I2113" s="153">
        <v>2</v>
      </c>
      <c r="J2113" s="154">
        <v>45789</v>
      </c>
      <c r="K2113" s="153" t="s">
        <v>91</v>
      </c>
      <c r="L2113" s="153"/>
      <c r="M2113" s="153" t="s">
        <v>574</v>
      </c>
      <c r="N2113" s="153" t="s">
        <v>72</v>
      </c>
      <c r="O2113" s="153" t="s">
        <v>575</v>
      </c>
      <c r="P2113" s="153" t="s">
        <v>1267</v>
      </c>
      <c r="Q2113" s="153"/>
      <c r="R2113" s="153" t="s">
        <v>50</v>
      </c>
      <c r="S2113" s="153" t="s">
        <v>86</v>
      </c>
      <c r="T2113" s="153" t="s">
        <v>1821</v>
      </c>
      <c r="U2113" s="147"/>
      <c r="V2113" s="147"/>
      <c r="W2113" s="147"/>
      <c r="X2113" s="97" t="str">
        <f t="shared" si="352"/>
        <v>2024-004 - City of Dallas Sidewalk 2024</v>
      </c>
      <c r="Y2113" s="97" t="str">
        <f>IFERROR(VLOOKUP($D2113,PM!$A:$H,2,FALSE),"")</f>
        <v>Adam H. Goode</v>
      </c>
      <c r="Z2113" s="98">
        <f t="shared" si="353"/>
        <v>45789</v>
      </c>
      <c r="AA2113" s="98" t="str">
        <f t="shared" si="354"/>
        <v>Monday</v>
      </c>
      <c r="AB2113" s="99" t="str">
        <f t="shared" si="355"/>
        <v>05/12/2025 7:17 PM</v>
      </c>
      <c r="AC2113" s="100">
        <f t="shared" si="356"/>
        <v>45790.537673611114</v>
      </c>
      <c r="AD2113" s="100" t="str">
        <f t="shared" si="357"/>
        <v>Approved On Time</v>
      </c>
      <c r="AE2113" s="101">
        <f t="shared" si="358"/>
        <v>2</v>
      </c>
      <c r="AF2113" s="124" t="str">
        <f t="shared" si="359"/>
        <v/>
      </c>
      <c r="AG2113" s="101" t="str">
        <f t="shared" si="360"/>
        <v>190 4000B - 355 F P S SDW CURB</v>
      </c>
      <c r="AH2113" s="101" t="str">
        <f t="shared" si="361"/>
        <v>240050 - Jesus Lopez Soto</v>
      </c>
      <c r="AI2113" s="102" t="str">
        <f t="shared" si="362"/>
        <v>Jesus Lopez's Crew</v>
      </c>
    </row>
    <row r="2114" spans="1:35" ht="15.75" x14ac:dyDescent="0.25">
      <c r="A2114" s="153">
        <v>603516</v>
      </c>
      <c r="B2114" s="153" t="s">
        <v>601</v>
      </c>
      <c r="C2114" s="153" t="s">
        <v>602</v>
      </c>
      <c r="D2114" s="153" t="s">
        <v>95</v>
      </c>
      <c r="E2114" s="153" t="s">
        <v>96</v>
      </c>
      <c r="F2114" s="153" t="s">
        <v>805</v>
      </c>
      <c r="G2114" s="153" t="s">
        <v>806</v>
      </c>
      <c r="H2114" s="153" t="s">
        <v>558</v>
      </c>
      <c r="I2114" s="153">
        <v>10</v>
      </c>
      <c r="J2114" s="154">
        <v>45790</v>
      </c>
      <c r="K2114" s="153" t="s">
        <v>91</v>
      </c>
      <c r="L2114" s="153"/>
      <c r="M2114" s="153" t="s">
        <v>574</v>
      </c>
      <c r="N2114" s="153" t="s">
        <v>72</v>
      </c>
      <c r="O2114" s="153" t="s">
        <v>575</v>
      </c>
      <c r="P2114" s="153" t="s">
        <v>1963</v>
      </c>
      <c r="Q2114" s="153"/>
      <c r="R2114" s="153" t="s">
        <v>50</v>
      </c>
      <c r="S2114" s="153" t="s">
        <v>86</v>
      </c>
      <c r="T2114" s="153" t="s">
        <v>2435</v>
      </c>
      <c r="U2114" s="147"/>
      <c r="V2114" s="147"/>
      <c r="W2114" s="147"/>
      <c r="X2114" s="97" t="str">
        <f t="shared" si="352"/>
        <v>2024-004 - City of Dallas Sidewalk 2024</v>
      </c>
      <c r="Y2114" s="97" t="str">
        <f>IFERROR(VLOOKUP($D2114,PM!$A:$H,2,FALSE),"")</f>
        <v>Adam H. Goode</v>
      </c>
      <c r="Z2114" s="98">
        <f t="shared" si="353"/>
        <v>45790</v>
      </c>
      <c r="AA2114" s="98" t="str">
        <f t="shared" si="354"/>
        <v>Tuesday</v>
      </c>
      <c r="AB2114" s="99" t="str">
        <f t="shared" si="355"/>
        <v>05/13/2025 5:02 PM</v>
      </c>
      <c r="AC2114" s="100">
        <f t="shared" si="356"/>
        <v>45791.533333333333</v>
      </c>
      <c r="AD2114" s="100" t="str">
        <f t="shared" si="357"/>
        <v>Approved On Time</v>
      </c>
      <c r="AE2114" s="101">
        <f t="shared" si="358"/>
        <v>10</v>
      </c>
      <c r="AF2114" s="124" t="str">
        <f t="shared" si="359"/>
        <v/>
      </c>
      <c r="AG2114" s="101" t="str">
        <f t="shared" si="360"/>
        <v>130 4000B - 201 HAUL CONC DRIVE PVMT APRON</v>
      </c>
      <c r="AH2114" s="101" t="str">
        <f t="shared" si="361"/>
        <v>240334 - Victor Cardoso-Cardoso</v>
      </c>
      <c r="AI2114" s="102" t="str">
        <f t="shared" si="362"/>
        <v>Jesus Lopez's Crew</v>
      </c>
    </row>
    <row r="2115" spans="1:35" ht="15.75" x14ac:dyDescent="0.25">
      <c r="A2115" s="153">
        <v>603514</v>
      </c>
      <c r="B2115" s="153" t="s">
        <v>773</v>
      </c>
      <c r="C2115" s="153" t="s">
        <v>774</v>
      </c>
      <c r="D2115" s="153" t="s">
        <v>95</v>
      </c>
      <c r="E2115" s="153" t="s">
        <v>96</v>
      </c>
      <c r="F2115" s="153" t="s">
        <v>1964</v>
      </c>
      <c r="G2115" s="153" t="s">
        <v>1965</v>
      </c>
      <c r="H2115" s="153" t="s">
        <v>558</v>
      </c>
      <c r="I2115" s="153">
        <v>10</v>
      </c>
      <c r="J2115" s="154">
        <v>45790</v>
      </c>
      <c r="K2115" s="153" t="s">
        <v>91</v>
      </c>
      <c r="L2115" s="153"/>
      <c r="M2115" s="153" t="s">
        <v>574</v>
      </c>
      <c r="N2115" s="153" t="s">
        <v>72</v>
      </c>
      <c r="O2115" s="153" t="s">
        <v>575</v>
      </c>
      <c r="P2115" s="153" t="s">
        <v>1969</v>
      </c>
      <c r="Q2115" s="153"/>
      <c r="R2115" s="153" t="s">
        <v>50</v>
      </c>
      <c r="S2115" s="153" t="s">
        <v>86</v>
      </c>
      <c r="T2115" s="153" t="s">
        <v>2436</v>
      </c>
      <c r="U2115" s="147"/>
      <c r="V2115" s="147"/>
      <c r="W2115" s="147"/>
      <c r="X2115" s="97" t="str">
        <f t="shared" si="352"/>
        <v>2024-004 - City of Dallas Sidewalk 2024</v>
      </c>
      <c r="Y2115" s="97" t="str">
        <f>IFERROR(VLOOKUP($D2115,PM!$A:$H,2,FALSE),"")</f>
        <v>Adam H. Goode</v>
      </c>
      <c r="Z2115" s="98">
        <f t="shared" si="353"/>
        <v>45790</v>
      </c>
      <c r="AA2115" s="98" t="str">
        <f t="shared" si="354"/>
        <v>Tuesday</v>
      </c>
      <c r="AB2115" s="99" t="str">
        <f t="shared" si="355"/>
        <v>05/13/2025 5:00 PM</v>
      </c>
      <c r="AC2115" s="100">
        <f t="shared" si="356"/>
        <v>45791.533206018517</v>
      </c>
      <c r="AD2115" s="100" t="str">
        <f t="shared" si="357"/>
        <v>Approved On Time</v>
      </c>
      <c r="AE2115" s="101">
        <f t="shared" si="358"/>
        <v>10</v>
      </c>
      <c r="AF2115" s="124" t="str">
        <f t="shared" si="359"/>
        <v/>
      </c>
      <c r="AG2115" s="101" t="str">
        <f t="shared" si="360"/>
        <v>110 4000A - 100 SDW EXCAVATION</v>
      </c>
      <c r="AH2115" s="101" t="str">
        <f t="shared" si="361"/>
        <v>240031 - Francisco J. Paulin Cruz</v>
      </c>
      <c r="AI2115" s="102" t="str">
        <f t="shared" si="362"/>
        <v>Jesus Lopez's Crew</v>
      </c>
    </row>
    <row r="2116" spans="1:35" ht="15.75" x14ac:dyDescent="0.25">
      <c r="A2116" s="153">
        <v>603142</v>
      </c>
      <c r="B2116" s="153" t="s">
        <v>773</v>
      </c>
      <c r="C2116" s="153" t="s">
        <v>774</v>
      </c>
      <c r="D2116" s="153" t="s">
        <v>95</v>
      </c>
      <c r="E2116" s="153" t="s">
        <v>96</v>
      </c>
      <c r="F2116" s="153" t="s">
        <v>729</v>
      </c>
      <c r="G2116" s="153" t="s">
        <v>730</v>
      </c>
      <c r="H2116" s="153" t="s">
        <v>558</v>
      </c>
      <c r="I2116" s="153">
        <v>2</v>
      </c>
      <c r="J2116" s="154">
        <v>45789</v>
      </c>
      <c r="K2116" s="153" t="s">
        <v>91</v>
      </c>
      <c r="L2116" s="153"/>
      <c r="M2116" s="153" t="s">
        <v>574</v>
      </c>
      <c r="N2116" s="153" t="s">
        <v>72</v>
      </c>
      <c r="O2116" s="153" t="s">
        <v>575</v>
      </c>
      <c r="P2116" s="153" t="s">
        <v>1267</v>
      </c>
      <c r="Q2116" s="153"/>
      <c r="R2116" s="153" t="s">
        <v>50</v>
      </c>
      <c r="S2116" s="153" t="s">
        <v>86</v>
      </c>
      <c r="T2116" s="153" t="s">
        <v>1822</v>
      </c>
      <c r="U2116" s="147"/>
      <c r="V2116" s="147"/>
      <c r="W2116" s="147"/>
      <c r="X2116" s="97" t="str">
        <f t="shared" si="352"/>
        <v>2024-004 - City of Dallas Sidewalk 2024</v>
      </c>
      <c r="Y2116" s="97" t="str">
        <f>IFERROR(VLOOKUP($D2116,PM!$A:$H,2,FALSE),"")</f>
        <v>Adam H. Goode</v>
      </c>
      <c r="Z2116" s="98">
        <f t="shared" si="353"/>
        <v>45789</v>
      </c>
      <c r="AA2116" s="98" t="str">
        <f t="shared" si="354"/>
        <v>Monday</v>
      </c>
      <c r="AB2116" s="99" t="str">
        <f t="shared" si="355"/>
        <v>05/12/2025 7:17 PM</v>
      </c>
      <c r="AC2116" s="100">
        <f t="shared" si="356"/>
        <v>45790.537638888891</v>
      </c>
      <c r="AD2116" s="100" t="str">
        <f t="shared" si="357"/>
        <v>Approved On Time</v>
      </c>
      <c r="AE2116" s="101">
        <f t="shared" si="358"/>
        <v>2</v>
      </c>
      <c r="AF2116" s="124" t="str">
        <f t="shared" si="359"/>
        <v/>
      </c>
      <c r="AG2116" s="101" t="str">
        <f t="shared" si="360"/>
        <v>200 4000C - 355 F P S SDW 4</v>
      </c>
      <c r="AH2116" s="101" t="str">
        <f t="shared" si="361"/>
        <v>240031 - Francisco J. Paulin Cruz</v>
      </c>
      <c r="AI2116" s="102" t="str">
        <f t="shared" si="362"/>
        <v>Jesus Lopez's Crew</v>
      </c>
    </row>
    <row r="2117" spans="1:35" ht="15.75" x14ac:dyDescent="0.25">
      <c r="A2117" s="153">
        <v>603143</v>
      </c>
      <c r="B2117" s="153" t="s">
        <v>773</v>
      </c>
      <c r="C2117" s="153" t="s">
        <v>774</v>
      </c>
      <c r="D2117" s="153" t="s">
        <v>95</v>
      </c>
      <c r="E2117" s="153" t="s">
        <v>96</v>
      </c>
      <c r="F2117" s="153" t="s">
        <v>1141</v>
      </c>
      <c r="G2117" s="153" t="s">
        <v>1142</v>
      </c>
      <c r="H2117" s="153" t="s">
        <v>558</v>
      </c>
      <c r="I2117" s="153">
        <v>8</v>
      </c>
      <c r="J2117" s="154">
        <v>45789</v>
      </c>
      <c r="K2117" s="153" t="s">
        <v>91</v>
      </c>
      <c r="L2117" s="153"/>
      <c r="M2117" s="153" t="s">
        <v>574</v>
      </c>
      <c r="N2117" s="153" t="s">
        <v>72</v>
      </c>
      <c r="O2117" s="153" t="s">
        <v>575</v>
      </c>
      <c r="P2117" s="153" t="s">
        <v>1267</v>
      </c>
      <c r="Q2117" s="153"/>
      <c r="R2117" s="153" t="s">
        <v>50</v>
      </c>
      <c r="S2117" s="153" t="s">
        <v>86</v>
      </c>
      <c r="T2117" s="153" t="s">
        <v>1823</v>
      </c>
      <c r="U2117" s="147"/>
      <c r="V2117" s="147"/>
      <c r="W2117" s="147"/>
      <c r="X2117" s="97" t="str">
        <f t="shared" si="352"/>
        <v>2024-004 - City of Dallas Sidewalk 2024</v>
      </c>
      <c r="Y2117" s="97" t="str">
        <f>IFERROR(VLOOKUP($D2117,PM!$A:$H,2,FALSE),"")</f>
        <v>Adam H. Goode</v>
      </c>
      <c r="Z2117" s="98">
        <f t="shared" si="353"/>
        <v>45789</v>
      </c>
      <c r="AA2117" s="98" t="str">
        <f t="shared" si="354"/>
        <v>Monday</v>
      </c>
      <c r="AB2117" s="99" t="str">
        <f t="shared" si="355"/>
        <v>05/12/2025 7:17 PM</v>
      </c>
      <c r="AC2117" s="100">
        <f t="shared" si="356"/>
        <v>45790.537638888891</v>
      </c>
      <c r="AD2117" s="100" t="str">
        <f t="shared" si="357"/>
        <v>Approved On Time</v>
      </c>
      <c r="AE2117" s="101">
        <f t="shared" si="358"/>
        <v>8</v>
      </c>
      <c r="AF2117" s="124" t="str">
        <f t="shared" si="359"/>
        <v/>
      </c>
      <c r="AG2117" s="101" t="str">
        <f t="shared" si="360"/>
        <v>440 4000C - 618 F P S BFR 6</v>
      </c>
      <c r="AH2117" s="101" t="str">
        <f t="shared" si="361"/>
        <v>240031 - Francisco J. Paulin Cruz</v>
      </c>
      <c r="AI2117" s="102" t="str">
        <f t="shared" si="362"/>
        <v>Jesus Lopez's Crew</v>
      </c>
    </row>
    <row r="2118" spans="1:35" ht="15.75" x14ac:dyDescent="0.25">
      <c r="A2118" s="153">
        <v>603511</v>
      </c>
      <c r="B2118" s="153" t="s">
        <v>979</v>
      </c>
      <c r="C2118" s="153" t="s">
        <v>980</v>
      </c>
      <c r="D2118" s="153" t="s">
        <v>95</v>
      </c>
      <c r="E2118" s="153" t="s">
        <v>96</v>
      </c>
      <c r="F2118" s="153" t="s">
        <v>1966</v>
      </c>
      <c r="G2118" s="153" t="s">
        <v>1967</v>
      </c>
      <c r="H2118" s="153" t="s">
        <v>558</v>
      </c>
      <c r="I2118" s="153">
        <v>3</v>
      </c>
      <c r="J2118" s="154">
        <v>45790</v>
      </c>
      <c r="K2118" s="153" t="s">
        <v>91</v>
      </c>
      <c r="L2118" s="153"/>
      <c r="M2118" s="153" t="s">
        <v>574</v>
      </c>
      <c r="N2118" s="153" t="s">
        <v>72</v>
      </c>
      <c r="O2118" s="153" t="s">
        <v>575</v>
      </c>
      <c r="P2118" s="153" t="s">
        <v>1968</v>
      </c>
      <c r="Q2118" s="153"/>
      <c r="R2118" s="153" t="s">
        <v>50</v>
      </c>
      <c r="S2118" s="153" t="s">
        <v>86</v>
      </c>
      <c r="T2118" s="153" t="s">
        <v>2444</v>
      </c>
      <c r="U2118" s="147"/>
      <c r="V2118" s="147"/>
      <c r="W2118" s="147"/>
      <c r="X2118" s="97" t="str">
        <f t="shared" si="352"/>
        <v>2024-004 - City of Dallas Sidewalk 2024</v>
      </c>
      <c r="Y2118" s="97" t="str">
        <f>IFERROR(VLOOKUP($D2118,PM!$A:$H,2,FALSE),"")</f>
        <v>Adam H. Goode</v>
      </c>
      <c r="Z2118" s="98">
        <f t="shared" si="353"/>
        <v>45790</v>
      </c>
      <c r="AA2118" s="98" t="str">
        <f t="shared" si="354"/>
        <v>Tuesday</v>
      </c>
      <c r="AB2118" s="99" t="str">
        <f t="shared" si="355"/>
        <v>05/13/2025 4:59 PM</v>
      </c>
      <c r="AC2118" s="100">
        <f t="shared" si="356"/>
        <v>45791.533310185187</v>
      </c>
      <c r="AD2118" s="100" t="str">
        <f t="shared" si="357"/>
        <v>Approved On Time</v>
      </c>
      <c r="AE2118" s="101">
        <f t="shared" si="358"/>
        <v>3</v>
      </c>
      <c r="AF2118" s="124" t="str">
        <f t="shared" si="359"/>
        <v/>
      </c>
      <c r="AG2118" s="101" t="str">
        <f t="shared" si="360"/>
        <v>700 4000A - 1505 REM EXIST INLET</v>
      </c>
      <c r="AH2118" s="101" t="str">
        <f t="shared" si="361"/>
        <v>240738 - Santiago Arreola Murillo</v>
      </c>
      <c r="AI2118" s="102" t="str">
        <f t="shared" si="362"/>
        <v>Jesus Lopez's Crew</v>
      </c>
    </row>
    <row r="2119" spans="1:35" ht="15.75" x14ac:dyDescent="0.25">
      <c r="A2119" s="153">
        <v>603512</v>
      </c>
      <c r="B2119" s="153" t="s">
        <v>979</v>
      </c>
      <c r="C2119" s="153" t="s">
        <v>980</v>
      </c>
      <c r="D2119" s="153" t="s">
        <v>95</v>
      </c>
      <c r="E2119" s="153" t="s">
        <v>96</v>
      </c>
      <c r="F2119" s="153" t="s">
        <v>786</v>
      </c>
      <c r="G2119" s="153" t="s">
        <v>787</v>
      </c>
      <c r="H2119" s="153" t="s">
        <v>558</v>
      </c>
      <c r="I2119" s="153">
        <v>3</v>
      </c>
      <c r="J2119" s="154">
        <v>45790</v>
      </c>
      <c r="K2119" s="153" t="s">
        <v>91</v>
      </c>
      <c r="L2119" s="153"/>
      <c r="M2119" s="153" t="s">
        <v>574</v>
      </c>
      <c r="N2119" s="153" t="s">
        <v>72</v>
      </c>
      <c r="O2119" s="153" t="s">
        <v>575</v>
      </c>
      <c r="P2119" s="153" t="s">
        <v>1968</v>
      </c>
      <c r="Q2119" s="153"/>
      <c r="R2119" s="153" t="s">
        <v>50</v>
      </c>
      <c r="S2119" s="153" t="s">
        <v>86</v>
      </c>
      <c r="T2119" s="153" t="s">
        <v>2445</v>
      </c>
      <c r="U2119" s="147"/>
      <c r="V2119" s="147"/>
      <c r="W2119" s="147"/>
      <c r="X2119" s="97" t="str">
        <f t="shared" ref="X2119:X2182" si="363">$D2119&amp;" - "&amp;$E2119</f>
        <v>2024-004 - City of Dallas Sidewalk 2024</v>
      </c>
      <c r="Y2119" s="97" t="str">
        <f>IFERROR(VLOOKUP($D2119,PM!$A:$H,2,FALSE),"")</f>
        <v>Adam H. Goode</v>
      </c>
      <c r="Z2119" s="98">
        <f t="shared" ref="Z2119:Z2182" si="364">$J2119</f>
        <v>45790</v>
      </c>
      <c r="AA2119" s="98" t="str">
        <f t="shared" ref="AA2119:AA2182" si="365">TEXT($J2119,"dddd")</f>
        <v>Tuesday</v>
      </c>
      <c r="AB2119" s="99" t="str">
        <f t="shared" ref="AB2119:AB2182" si="366">TEXT(DATE(MID($P2119,7,4), LEFT($P2119,2), MID($P2119,4,2)) + TIME(LEFT(MID($P2119,13,5),2), RIGHT(MID($P2119,13,5),2), 0), "MM/DD/YYYY h:mm AM/PM")</f>
        <v>05/13/2025 4:59 PM</v>
      </c>
      <c r="AC2119" s="100">
        <f t="shared" ref="AC2119:AC2182" si="367">IFERROR(DATE(LEFT($T2119,4), MID($T2119,6,2), MID($T2119,9,2)) + TIME(MID($T2119,12,2), MID($T2119,15,2), MID($T2119,18,2)),"")</f>
        <v>45791.533310185187</v>
      </c>
      <c r="AD2119" s="100" t="str">
        <f t="shared" ref="AD2119:AD2182" si="368">IF(OR($AB2119="1/1/01 12:00 AM", $AB2119=""), "Not Approved", IF(VALUE($AB2119) &lt;= (VALUE($AC2119) + 1 + TIME(9, 0, 0)), "Approved On Time", "Not Approved On Time"))</f>
        <v>Approved On Time</v>
      </c>
      <c r="AE2119" s="101">
        <f t="shared" ref="AE2119:AE2182" si="369">$I2119</f>
        <v>3</v>
      </c>
      <c r="AF2119" s="124" t="str">
        <f t="shared" ref="AF2119:AF2182" si="370">IF(SUMIF($X$6:$X$2297, "*", $AI$6:$AI$2297) &gt; 0, SUMIFS($AI$6:$AI$2297, $X$6:$X$2297, "Approved On Time") / SUMIF($X$6:$X$2297, "*", $AI$6:$AI$2297), "")</f>
        <v/>
      </c>
      <c r="AG2119" s="101" t="str">
        <f t="shared" ref="AG2119:AG2182" si="371">$F2119&amp;" - "&amp;G2119</f>
        <v>140 4000A - 202 REM SEPARATE CURB</v>
      </c>
      <c r="AH2119" s="101" t="str">
        <f t="shared" ref="AH2119:AH2182" si="372">$B2119&amp;" - "&amp;$C2119</f>
        <v>240738 - Santiago Arreola Murillo</v>
      </c>
      <c r="AI2119" s="102" t="str">
        <f t="shared" ref="AI2119:AI2182" si="373">IF($M2119="","",$M2119)</f>
        <v>Jesus Lopez's Crew</v>
      </c>
    </row>
    <row r="2120" spans="1:35" ht="15.75" x14ac:dyDescent="0.25">
      <c r="A2120" s="153">
        <v>603513</v>
      </c>
      <c r="B2120" s="153" t="s">
        <v>979</v>
      </c>
      <c r="C2120" s="153" t="s">
        <v>980</v>
      </c>
      <c r="D2120" s="153" t="s">
        <v>95</v>
      </c>
      <c r="E2120" s="153" t="s">
        <v>96</v>
      </c>
      <c r="F2120" s="153" t="s">
        <v>739</v>
      </c>
      <c r="G2120" s="153" t="s">
        <v>740</v>
      </c>
      <c r="H2120" s="153" t="s">
        <v>558</v>
      </c>
      <c r="I2120" s="153">
        <v>4</v>
      </c>
      <c r="J2120" s="154">
        <v>45790</v>
      </c>
      <c r="K2120" s="153" t="s">
        <v>91</v>
      </c>
      <c r="L2120" s="153"/>
      <c r="M2120" s="153" t="s">
        <v>574</v>
      </c>
      <c r="N2120" s="153" t="s">
        <v>72</v>
      </c>
      <c r="O2120" s="153" t="s">
        <v>575</v>
      </c>
      <c r="P2120" s="153" t="s">
        <v>1968</v>
      </c>
      <c r="Q2120" s="153"/>
      <c r="R2120" s="153" t="s">
        <v>50</v>
      </c>
      <c r="S2120" s="153" t="s">
        <v>86</v>
      </c>
      <c r="T2120" s="153" t="s">
        <v>2446</v>
      </c>
      <c r="U2120" s="147"/>
      <c r="V2120" s="147"/>
      <c r="W2120" s="147"/>
      <c r="X2120" s="97" t="str">
        <f t="shared" si="363"/>
        <v>2024-004 - City of Dallas Sidewalk 2024</v>
      </c>
      <c r="Y2120" s="97" t="str">
        <f>IFERROR(VLOOKUP($D2120,PM!$A:$H,2,FALSE),"")</f>
        <v>Adam H. Goode</v>
      </c>
      <c r="Z2120" s="98">
        <f t="shared" si="364"/>
        <v>45790</v>
      </c>
      <c r="AA2120" s="98" t="str">
        <f t="shared" si="365"/>
        <v>Tuesday</v>
      </c>
      <c r="AB2120" s="99" t="str">
        <f t="shared" si="366"/>
        <v>05/13/2025 4:59 PM</v>
      </c>
      <c r="AC2120" s="100">
        <f t="shared" si="367"/>
        <v>45791.533310185187</v>
      </c>
      <c r="AD2120" s="100" t="str">
        <f t="shared" si="368"/>
        <v>Approved On Time</v>
      </c>
      <c r="AE2120" s="101">
        <f t="shared" si="369"/>
        <v>4</v>
      </c>
      <c r="AF2120" s="124" t="str">
        <f t="shared" si="370"/>
        <v/>
      </c>
      <c r="AG2120" s="101" t="str">
        <f t="shared" si="371"/>
        <v>200 4000A - 355 REM SDW 4</v>
      </c>
      <c r="AH2120" s="101" t="str">
        <f t="shared" si="372"/>
        <v>240738 - Santiago Arreola Murillo</v>
      </c>
      <c r="AI2120" s="102" t="str">
        <f t="shared" si="373"/>
        <v>Jesus Lopez's Crew</v>
      </c>
    </row>
    <row r="2121" spans="1:35" ht="15.75" x14ac:dyDescent="0.25">
      <c r="A2121" s="153">
        <v>603152</v>
      </c>
      <c r="B2121" s="153" t="s">
        <v>979</v>
      </c>
      <c r="C2121" s="153" t="s">
        <v>980</v>
      </c>
      <c r="D2121" s="153" t="s">
        <v>95</v>
      </c>
      <c r="E2121" s="153" t="s">
        <v>96</v>
      </c>
      <c r="F2121" s="153" t="s">
        <v>1143</v>
      </c>
      <c r="G2121" s="153" t="s">
        <v>1144</v>
      </c>
      <c r="H2121" s="153" t="s">
        <v>558</v>
      </c>
      <c r="I2121" s="153">
        <v>2</v>
      </c>
      <c r="J2121" s="154">
        <v>45789</v>
      </c>
      <c r="K2121" s="153" t="s">
        <v>91</v>
      </c>
      <c r="L2121" s="153"/>
      <c r="M2121" s="153" t="s">
        <v>574</v>
      </c>
      <c r="N2121" s="153" t="s">
        <v>72</v>
      </c>
      <c r="O2121" s="153" t="s">
        <v>575</v>
      </c>
      <c r="P2121" s="153" t="s">
        <v>1266</v>
      </c>
      <c r="Q2121" s="153"/>
      <c r="R2121" s="153" t="s">
        <v>50</v>
      </c>
      <c r="S2121" s="153" t="s">
        <v>86</v>
      </c>
      <c r="T2121" s="153" t="s">
        <v>1813</v>
      </c>
      <c r="U2121" s="147"/>
      <c r="V2121" s="147"/>
      <c r="W2121" s="147"/>
      <c r="X2121" s="97" t="str">
        <f t="shared" si="363"/>
        <v>2024-004 - City of Dallas Sidewalk 2024</v>
      </c>
      <c r="Y2121" s="97" t="str">
        <f>IFERROR(VLOOKUP($D2121,PM!$A:$H,2,FALSE),"")</f>
        <v>Adam H. Goode</v>
      </c>
      <c r="Z2121" s="98">
        <f t="shared" si="364"/>
        <v>45789</v>
      </c>
      <c r="AA2121" s="98" t="str">
        <f t="shared" si="365"/>
        <v>Monday</v>
      </c>
      <c r="AB2121" s="99" t="str">
        <f t="shared" si="366"/>
        <v>05/12/2025 7:18 PM</v>
      </c>
      <c r="AC2121" s="100">
        <f t="shared" si="367"/>
        <v>45790.537766203706</v>
      </c>
      <c r="AD2121" s="100" t="str">
        <f t="shared" si="368"/>
        <v>Approved On Time</v>
      </c>
      <c r="AE2121" s="101">
        <f t="shared" si="369"/>
        <v>2</v>
      </c>
      <c r="AF2121" s="124" t="str">
        <f t="shared" si="370"/>
        <v/>
      </c>
      <c r="AG2121" s="101" t="str">
        <f t="shared" si="371"/>
        <v>180 4000A - 227 REM RESET SPRINKLER</v>
      </c>
      <c r="AH2121" s="101" t="str">
        <f t="shared" si="372"/>
        <v>240738 - Santiago Arreola Murillo</v>
      </c>
      <c r="AI2121" s="102" t="str">
        <f t="shared" si="373"/>
        <v>Jesus Lopez's Crew</v>
      </c>
    </row>
    <row r="2122" spans="1:35" ht="15.75" x14ac:dyDescent="0.25">
      <c r="A2122" s="153">
        <v>603153</v>
      </c>
      <c r="B2122" s="153" t="s">
        <v>979</v>
      </c>
      <c r="C2122" s="153" t="s">
        <v>980</v>
      </c>
      <c r="D2122" s="153" t="s">
        <v>95</v>
      </c>
      <c r="E2122" s="153" t="s">
        <v>96</v>
      </c>
      <c r="F2122" s="153" t="s">
        <v>729</v>
      </c>
      <c r="G2122" s="153" t="s">
        <v>730</v>
      </c>
      <c r="H2122" s="153" t="s">
        <v>558</v>
      </c>
      <c r="I2122" s="153">
        <v>4</v>
      </c>
      <c r="J2122" s="154">
        <v>45789</v>
      </c>
      <c r="K2122" s="153" t="s">
        <v>91</v>
      </c>
      <c r="L2122" s="153"/>
      <c r="M2122" s="153" t="s">
        <v>574</v>
      </c>
      <c r="N2122" s="153" t="s">
        <v>72</v>
      </c>
      <c r="O2122" s="153" t="s">
        <v>575</v>
      </c>
      <c r="P2122" s="153" t="s">
        <v>1266</v>
      </c>
      <c r="Q2122" s="153"/>
      <c r="R2122" s="153" t="s">
        <v>50</v>
      </c>
      <c r="S2122" s="153" t="s">
        <v>86</v>
      </c>
      <c r="T2122" s="153" t="s">
        <v>1814</v>
      </c>
      <c r="U2122" s="147"/>
      <c r="V2122" s="147"/>
      <c r="W2122" s="147"/>
      <c r="X2122" s="97" t="str">
        <f t="shared" si="363"/>
        <v>2024-004 - City of Dallas Sidewalk 2024</v>
      </c>
      <c r="Y2122" s="97" t="str">
        <f>IFERROR(VLOOKUP($D2122,PM!$A:$H,2,FALSE),"")</f>
        <v>Adam H. Goode</v>
      </c>
      <c r="Z2122" s="98">
        <f t="shared" si="364"/>
        <v>45789</v>
      </c>
      <c r="AA2122" s="98" t="str">
        <f t="shared" si="365"/>
        <v>Monday</v>
      </c>
      <c r="AB2122" s="99" t="str">
        <f t="shared" si="366"/>
        <v>05/12/2025 7:18 PM</v>
      </c>
      <c r="AC2122" s="100">
        <f t="shared" si="367"/>
        <v>45790.537766203706</v>
      </c>
      <c r="AD2122" s="100" t="str">
        <f t="shared" si="368"/>
        <v>Approved On Time</v>
      </c>
      <c r="AE2122" s="101">
        <f t="shared" si="369"/>
        <v>4</v>
      </c>
      <c r="AF2122" s="124" t="str">
        <f t="shared" si="370"/>
        <v/>
      </c>
      <c r="AG2122" s="101" t="str">
        <f t="shared" si="371"/>
        <v>200 4000C - 355 F P S SDW 4</v>
      </c>
      <c r="AH2122" s="101" t="str">
        <f t="shared" si="372"/>
        <v>240738 - Santiago Arreola Murillo</v>
      </c>
      <c r="AI2122" s="102" t="str">
        <f t="shared" si="373"/>
        <v>Jesus Lopez's Crew</v>
      </c>
    </row>
    <row r="2123" spans="1:35" ht="15.75" x14ac:dyDescent="0.25">
      <c r="A2123" s="153">
        <v>603154</v>
      </c>
      <c r="B2123" s="153" t="s">
        <v>979</v>
      </c>
      <c r="C2123" s="153" t="s">
        <v>980</v>
      </c>
      <c r="D2123" s="153" t="s">
        <v>95</v>
      </c>
      <c r="E2123" s="153" t="s">
        <v>96</v>
      </c>
      <c r="F2123" s="153" t="s">
        <v>1141</v>
      </c>
      <c r="G2123" s="153" t="s">
        <v>1142</v>
      </c>
      <c r="H2123" s="153" t="s">
        <v>558</v>
      </c>
      <c r="I2123" s="153">
        <v>4</v>
      </c>
      <c r="J2123" s="154">
        <v>45789</v>
      </c>
      <c r="K2123" s="153" t="s">
        <v>91</v>
      </c>
      <c r="L2123" s="153"/>
      <c r="M2123" s="153" t="s">
        <v>574</v>
      </c>
      <c r="N2123" s="153" t="s">
        <v>72</v>
      </c>
      <c r="O2123" s="153" t="s">
        <v>575</v>
      </c>
      <c r="P2123" s="153" t="s">
        <v>1266</v>
      </c>
      <c r="Q2123" s="153"/>
      <c r="R2123" s="153" t="s">
        <v>50</v>
      </c>
      <c r="S2123" s="153" t="s">
        <v>86</v>
      </c>
      <c r="T2123" s="153" t="s">
        <v>1815</v>
      </c>
      <c r="U2123" s="147"/>
      <c r="V2123" s="147"/>
      <c r="W2123" s="147"/>
      <c r="X2123" s="97" t="str">
        <f t="shared" si="363"/>
        <v>2024-004 - City of Dallas Sidewalk 2024</v>
      </c>
      <c r="Y2123" s="97" t="str">
        <f>IFERROR(VLOOKUP($D2123,PM!$A:$H,2,FALSE),"")</f>
        <v>Adam H. Goode</v>
      </c>
      <c r="Z2123" s="98">
        <f t="shared" si="364"/>
        <v>45789</v>
      </c>
      <c r="AA2123" s="98" t="str">
        <f t="shared" si="365"/>
        <v>Monday</v>
      </c>
      <c r="AB2123" s="99" t="str">
        <f t="shared" si="366"/>
        <v>05/12/2025 7:18 PM</v>
      </c>
      <c r="AC2123" s="100">
        <f t="shared" si="367"/>
        <v>45790.537766203706</v>
      </c>
      <c r="AD2123" s="100" t="str">
        <f t="shared" si="368"/>
        <v>Approved On Time</v>
      </c>
      <c r="AE2123" s="101">
        <f t="shared" si="369"/>
        <v>4</v>
      </c>
      <c r="AF2123" s="124" t="str">
        <f t="shared" si="370"/>
        <v/>
      </c>
      <c r="AG2123" s="101" t="str">
        <f t="shared" si="371"/>
        <v>440 4000C - 618 F P S BFR 6</v>
      </c>
      <c r="AH2123" s="101" t="str">
        <f t="shared" si="372"/>
        <v>240738 - Santiago Arreola Murillo</v>
      </c>
      <c r="AI2123" s="102" t="str">
        <f t="shared" si="373"/>
        <v>Jesus Lopez's Crew</v>
      </c>
    </row>
    <row r="2124" spans="1:35" ht="15.75" x14ac:dyDescent="0.25">
      <c r="A2124" s="153">
        <v>603517</v>
      </c>
      <c r="B2124" s="153" t="s">
        <v>603</v>
      </c>
      <c r="C2124" s="153" t="s">
        <v>604</v>
      </c>
      <c r="D2124" s="153" t="s">
        <v>95</v>
      </c>
      <c r="E2124" s="153" t="s">
        <v>96</v>
      </c>
      <c r="F2124" s="153" t="s">
        <v>786</v>
      </c>
      <c r="G2124" s="153" t="s">
        <v>787</v>
      </c>
      <c r="H2124" s="153" t="s">
        <v>558</v>
      </c>
      <c r="I2124" s="153">
        <v>3</v>
      </c>
      <c r="J2124" s="154">
        <v>45790</v>
      </c>
      <c r="K2124" s="153" t="s">
        <v>91</v>
      </c>
      <c r="L2124" s="153"/>
      <c r="M2124" s="153" t="s">
        <v>574</v>
      </c>
      <c r="N2124" s="153" t="s">
        <v>72</v>
      </c>
      <c r="O2124" s="153" t="s">
        <v>575</v>
      </c>
      <c r="P2124" s="153" t="s">
        <v>1963</v>
      </c>
      <c r="Q2124" s="153"/>
      <c r="R2124" s="153" t="s">
        <v>50</v>
      </c>
      <c r="S2124" s="153" t="s">
        <v>86</v>
      </c>
      <c r="T2124" s="153" t="s">
        <v>2440</v>
      </c>
      <c r="U2124" s="147"/>
      <c r="V2124" s="147"/>
      <c r="W2124" s="147"/>
      <c r="X2124" s="97" t="str">
        <f t="shared" si="363"/>
        <v>2024-004 - City of Dallas Sidewalk 2024</v>
      </c>
      <c r="Y2124" s="97" t="str">
        <f>IFERROR(VLOOKUP($D2124,PM!$A:$H,2,FALSE),"")</f>
        <v>Adam H. Goode</v>
      </c>
      <c r="Z2124" s="98">
        <f t="shared" si="364"/>
        <v>45790</v>
      </c>
      <c r="AA2124" s="98" t="str">
        <f t="shared" si="365"/>
        <v>Tuesday</v>
      </c>
      <c r="AB2124" s="99" t="str">
        <f t="shared" si="366"/>
        <v>05/13/2025 5:02 PM</v>
      </c>
      <c r="AC2124" s="100">
        <f t="shared" si="367"/>
        <v>45791.533263888887</v>
      </c>
      <c r="AD2124" s="100" t="str">
        <f t="shared" si="368"/>
        <v>Approved On Time</v>
      </c>
      <c r="AE2124" s="101">
        <f t="shared" si="369"/>
        <v>3</v>
      </c>
      <c r="AF2124" s="124" t="str">
        <f t="shared" si="370"/>
        <v/>
      </c>
      <c r="AG2124" s="101" t="str">
        <f t="shared" si="371"/>
        <v>140 4000A - 202 REM SEPARATE CURB</v>
      </c>
      <c r="AH2124" s="101" t="str">
        <f t="shared" si="372"/>
        <v>240712 - Martin A. Montalvo</v>
      </c>
      <c r="AI2124" s="102" t="str">
        <f t="shared" si="373"/>
        <v>Jesus Lopez's Crew</v>
      </c>
    </row>
    <row r="2125" spans="1:35" ht="15.75" x14ac:dyDescent="0.25">
      <c r="A2125" s="153">
        <v>603518</v>
      </c>
      <c r="B2125" s="153" t="s">
        <v>603</v>
      </c>
      <c r="C2125" s="153" t="s">
        <v>604</v>
      </c>
      <c r="D2125" s="153" t="s">
        <v>95</v>
      </c>
      <c r="E2125" s="153" t="s">
        <v>96</v>
      </c>
      <c r="F2125" s="153" t="s">
        <v>739</v>
      </c>
      <c r="G2125" s="153" t="s">
        <v>740</v>
      </c>
      <c r="H2125" s="153" t="s">
        <v>558</v>
      </c>
      <c r="I2125" s="153">
        <v>3</v>
      </c>
      <c r="J2125" s="154">
        <v>45790</v>
      </c>
      <c r="K2125" s="153" t="s">
        <v>91</v>
      </c>
      <c r="L2125" s="153"/>
      <c r="M2125" s="153" t="s">
        <v>574</v>
      </c>
      <c r="N2125" s="153" t="s">
        <v>72</v>
      </c>
      <c r="O2125" s="153" t="s">
        <v>575</v>
      </c>
      <c r="P2125" s="153" t="s">
        <v>1963</v>
      </c>
      <c r="Q2125" s="153"/>
      <c r="R2125" s="153" t="s">
        <v>50</v>
      </c>
      <c r="S2125" s="153" t="s">
        <v>86</v>
      </c>
      <c r="T2125" s="153" t="s">
        <v>2441</v>
      </c>
      <c r="U2125" s="147"/>
      <c r="V2125" s="147"/>
      <c r="W2125" s="147"/>
      <c r="X2125" s="97" t="str">
        <f t="shared" si="363"/>
        <v>2024-004 - City of Dallas Sidewalk 2024</v>
      </c>
      <c r="Y2125" s="97" t="str">
        <f>IFERROR(VLOOKUP($D2125,PM!$A:$H,2,FALSE),"")</f>
        <v>Adam H. Goode</v>
      </c>
      <c r="Z2125" s="98">
        <f t="shared" si="364"/>
        <v>45790</v>
      </c>
      <c r="AA2125" s="98" t="str">
        <f t="shared" si="365"/>
        <v>Tuesday</v>
      </c>
      <c r="AB2125" s="99" t="str">
        <f t="shared" si="366"/>
        <v>05/13/2025 5:02 PM</v>
      </c>
      <c r="AC2125" s="100">
        <f t="shared" si="367"/>
        <v>45791.533263888887</v>
      </c>
      <c r="AD2125" s="100" t="str">
        <f t="shared" si="368"/>
        <v>Approved On Time</v>
      </c>
      <c r="AE2125" s="101">
        <f t="shared" si="369"/>
        <v>3</v>
      </c>
      <c r="AF2125" s="124" t="str">
        <f t="shared" si="370"/>
        <v/>
      </c>
      <c r="AG2125" s="101" t="str">
        <f t="shared" si="371"/>
        <v>200 4000A - 355 REM SDW 4</v>
      </c>
      <c r="AH2125" s="101" t="str">
        <f t="shared" si="372"/>
        <v>240712 - Martin A. Montalvo</v>
      </c>
      <c r="AI2125" s="102" t="str">
        <f t="shared" si="373"/>
        <v>Jesus Lopez's Crew</v>
      </c>
    </row>
    <row r="2126" spans="1:35" ht="15.75" x14ac:dyDescent="0.25">
      <c r="A2126" s="153">
        <v>603519</v>
      </c>
      <c r="B2126" s="153" t="s">
        <v>603</v>
      </c>
      <c r="C2126" s="153" t="s">
        <v>604</v>
      </c>
      <c r="D2126" s="153" t="s">
        <v>95</v>
      </c>
      <c r="E2126" s="153" t="s">
        <v>96</v>
      </c>
      <c r="F2126" s="153" t="s">
        <v>638</v>
      </c>
      <c r="G2126" s="153" t="s">
        <v>639</v>
      </c>
      <c r="H2126" s="153" t="s">
        <v>558</v>
      </c>
      <c r="I2126" s="153">
        <v>2</v>
      </c>
      <c r="J2126" s="154">
        <v>45790</v>
      </c>
      <c r="K2126" s="153" t="s">
        <v>91</v>
      </c>
      <c r="L2126" s="153"/>
      <c r="M2126" s="153" t="s">
        <v>574</v>
      </c>
      <c r="N2126" s="153" t="s">
        <v>72</v>
      </c>
      <c r="O2126" s="153" t="s">
        <v>575</v>
      </c>
      <c r="P2126" s="153" t="s">
        <v>1963</v>
      </c>
      <c r="Q2126" s="153"/>
      <c r="R2126" s="153" t="s">
        <v>50</v>
      </c>
      <c r="S2126" s="153" t="s">
        <v>86</v>
      </c>
      <c r="T2126" s="153" t="s">
        <v>2442</v>
      </c>
      <c r="U2126" s="147"/>
      <c r="V2126" s="147"/>
      <c r="W2126" s="147"/>
      <c r="X2126" s="97" t="str">
        <f t="shared" si="363"/>
        <v>2024-004 - City of Dallas Sidewalk 2024</v>
      </c>
      <c r="Y2126" s="97" t="str">
        <f>IFERROR(VLOOKUP($D2126,PM!$A:$H,2,FALSE),"")</f>
        <v>Adam H. Goode</v>
      </c>
      <c r="Z2126" s="98">
        <f t="shared" si="364"/>
        <v>45790</v>
      </c>
      <c r="AA2126" s="98" t="str">
        <f t="shared" si="365"/>
        <v>Tuesday</v>
      </c>
      <c r="AB2126" s="99" t="str">
        <f t="shared" si="366"/>
        <v>05/13/2025 5:02 PM</v>
      </c>
      <c r="AC2126" s="100">
        <f t="shared" si="367"/>
        <v>45791.533263888887</v>
      </c>
      <c r="AD2126" s="100" t="str">
        <f t="shared" si="368"/>
        <v>Approved On Time</v>
      </c>
      <c r="AE2126" s="101">
        <f t="shared" si="369"/>
        <v>2</v>
      </c>
      <c r="AF2126" s="124" t="str">
        <f t="shared" si="370"/>
        <v/>
      </c>
      <c r="AG2126" s="101" t="str">
        <f t="shared" si="371"/>
        <v>130 4000A - 201 REM CONC DRIVE PVMT APRON</v>
      </c>
      <c r="AH2126" s="101" t="str">
        <f t="shared" si="372"/>
        <v>240712 - Martin A. Montalvo</v>
      </c>
      <c r="AI2126" s="102" t="str">
        <f t="shared" si="373"/>
        <v>Jesus Lopez's Crew</v>
      </c>
    </row>
    <row r="2127" spans="1:35" ht="15.75" x14ac:dyDescent="0.25">
      <c r="A2127" s="153">
        <v>603520</v>
      </c>
      <c r="B2127" s="153" t="s">
        <v>603</v>
      </c>
      <c r="C2127" s="153" t="s">
        <v>604</v>
      </c>
      <c r="D2127" s="153" t="s">
        <v>95</v>
      </c>
      <c r="E2127" s="153" t="s">
        <v>96</v>
      </c>
      <c r="F2127" s="153" t="s">
        <v>1964</v>
      </c>
      <c r="G2127" s="153" t="s">
        <v>1965</v>
      </c>
      <c r="H2127" s="153" t="s">
        <v>558</v>
      </c>
      <c r="I2127" s="153">
        <v>2</v>
      </c>
      <c r="J2127" s="154">
        <v>45790</v>
      </c>
      <c r="K2127" s="153" t="s">
        <v>91</v>
      </c>
      <c r="L2127" s="153"/>
      <c r="M2127" s="153" t="s">
        <v>574</v>
      </c>
      <c r="N2127" s="153" t="s">
        <v>72</v>
      </c>
      <c r="O2127" s="153" t="s">
        <v>575</v>
      </c>
      <c r="P2127" s="153" t="s">
        <v>1963</v>
      </c>
      <c r="Q2127" s="153"/>
      <c r="R2127" s="153" t="s">
        <v>50</v>
      </c>
      <c r="S2127" s="153" t="s">
        <v>86</v>
      </c>
      <c r="T2127" s="153" t="s">
        <v>2443</v>
      </c>
      <c r="U2127" s="147"/>
      <c r="V2127" s="147"/>
      <c r="W2127" s="147"/>
      <c r="X2127" s="97" t="str">
        <f t="shared" si="363"/>
        <v>2024-004 - City of Dallas Sidewalk 2024</v>
      </c>
      <c r="Y2127" s="97" t="str">
        <f>IFERROR(VLOOKUP($D2127,PM!$A:$H,2,FALSE),"")</f>
        <v>Adam H. Goode</v>
      </c>
      <c r="Z2127" s="98">
        <f t="shared" si="364"/>
        <v>45790</v>
      </c>
      <c r="AA2127" s="98" t="str">
        <f t="shared" si="365"/>
        <v>Tuesday</v>
      </c>
      <c r="AB2127" s="99" t="str">
        <f t="shared" si="366"/>
        <v>05/13/2025 5:02 PM</v>
      </c>
      <c r="AC2127" s="100">
        <f t="shared" si="367"/>
        <v>45791.533263888887</v>
      </c>
      <c r="AD2127" s="100" t="str">
        <f t="shared" si="368"/>
        <v>Approved On Time</v>
      </c>
      <c r="AE2127" s="101">
        <f t="shared" si="369"/>
        <v>2</v>
      </c>
      <c r="AF2127" s="124" t="str">
        <f t="shared" si="370"/>
        <v/>
      </c>
      <c r="AG2127" s="101" t="str">
        <f t="shared" si="371"/>
        <v>110 4000A - 100 SDW EXCAVATION</v>
      </c>
      <c r="AH2127" s="101" t="str">
        <f t="shared" si="372"/>
        <v>240712 - Martin A. Montalvo</v>
      </c>
      <c r="AI2127" s="102" t="str">
        <f t="shared" si="373"/>
        <v>Jesus Lopez's Crew</v>
      </c>
    </row>
    <row r="2128" spans="1:35" ht="15.75" x14ac:dyDescent="0.25">
      <c r="A2128" s="153">
        <v>603466</v>
      </c>
      <c r="B2128" s="153" t="s">
        <v>1991</v>
      </c>
      <c r="C2128" s="153" t="s">
        <v>1992</v>
      </c>
      <c r="D2128" s="153" t="s">
        <v>95</v>
      </c>
      <c r="E2128" s="153" t="s">
        <v>96</v>
      </c>
      <c r="F2128" s="153" t="s">
        <v>584</v>
      </c>
      <c r="G2128" s="153" t="s">
        <v>585</v>
      </c>
      <c r="H2128" s="153" t="s">
        <v>558</v>
      </c>
      <c r="I2128" s="153">
        <v>8</v>
      </c>
      <c r="J2128" s="154">
        <v>45789</v>
      </c>
      <c r="K2128" s="153" t="s">
        <v>91</v>
      </c>
      <c r="L2128" s="153"/>
      <c r="M2128" s="153"/>
      <c r="N2128" s="153"/>
      <c r="O2128" s="153" t="s">
        <v>1992</v>
      </c>
      <c r="P2128" s="153" t="s">
        <v>1993</v>
      </c>
      <c r="Q2128" s="153"/>
      <c r="R2128" s="153" t="s">
        <v>50</v>
      </c>
      <c r="S2128" s="153" t="s">
        <v>86</v>
      </c>
      <c r="T2128" s="153" t="s">
        <v>2504</v>
      </c>
      <c r="U2128" s="147"/>
      <c r="V2128" s="147"/>
      <c r="W2128" s="147"/>
      <c r="X2128" s="97" t="str">
        <f t="shared" si="363"/>
        <v>2024-004 - City of Dallas Sidewalk 2024</v>
      </c>
      <c r="Y2128" s="97" t="str">
        <f>IFERROR(VLOOKUP($D2128,PM!$A:$H,2,FALSE),"")</f>
        <v>Adam H. Goode</v>
      </c>
      <c r="Z2128" s="98">
        <f t="shared" si="364"/>
        <v>45789</v>
      </c>
      <c r="AA2128" s="98" t="str">
        <f t="shared" si="365"/>
        <v>Monday</v>
      </c>
      <c r="AB2128" s="99" t="str">
        <f t="shared" si="366"/>
        <v>05/13/2025 1:12 PM</v>
      </c>
      <c r="AC2128" s="100">
        <f t="shared" si="367"/>
        <v>45791.541238425925</v>
      </c>
      <c r="AD2128" s="100" t="str">
        <f t="shared" si="368"/>
        <v>Approved On Time</v>
      </c>
      <c r="AE2128" s="101">
        <f t="shared" si="369"/>
        <v>8</v>
      </c>
      <c r="AF2128" s="124" t="str">
        <f t="shared" si="370"/>
        <v/>
      </c>
      <c r="AG2128" s="101" t="str">
        <f t="shared" si="371"/>
        <v>9000 100B - SUPERINTENDENT</v>
      </c>
      <c r="AH2128" s="101" t="str">
        <f t="shared" si="372"/>
        <v>240036 - Catalino Flores Jr</v>
      </c>
      <c r="AI2128" s="102" t="str">
        <f t="shared" si="373"/>
        <v/>
      </c>
    </row>
    <row r="2129" spans="1:35" ht="15.75" x14ac:dyDescent="0.25">
      <c r="A2129" s="153">
        <v>603467</v>
      </c>
      <c r="B2129" s="153" t="s">
        <v>1991</v>
      </c>
      <c r="C2129" s="153" t="s">
        <v>1992</v>
      </c>
      <c r="D2129" s="153" t="s">
        <v>95</v>
      </c>
      <c r="E2129" s="153" t="s">
        <v>96</v>
      </c>
      <c r="F2129" s="153" t="s">
        <v>584</v>
      </c>
      <c r="G2129" s="153" t="s">
        <v>585</v>
      </c>
      <c r="H2129" s="153" t="s">
        <v>558</v>
      </c>
      <c r="I2129" s="153">
        <v>8</v>
      </c>
      <c r="J2129" s="154">
        <v>45790</v>
      </c>
      <c r="K2129" s="153" t="s">
        <v>91</v>
      </c>
      <c r="L2129" s="153"/>
      <c r="M2129" s="153"/>
      <c r="N2129" s="153"/>
      <c r="O2129" s="153" t="s">
        <v>1992</v>
      </c>
      <c r="P2129" s="153" t="s">
        <v>1993</v>
      </c>
      <c r="Q2129" s="153"/>
      <c r="R2129" s="153" t="s">
        <v>50</v>
      </c>
      <c r="S2129" s="153" t="s">
        <v>86</v>
      </c>
      <c r="T2129" s="153" t="s">
        <v>2505</v>
      </c>
      <c r="U2129" s="147"/>
      <c r="V2129" s="147"/>
      <c r="W2129" s="147"/>
      <c r="X2129" s="97" t="str">
        <f t="shared" si="363"/>
        <v>2024-004 - City of Dallas Sidewalk 2024</v>
      </c>
      <c r="Y2129" s="97" t="str">
        <f>IFERROR(VLOOKUP($D2129,PM!$A:$H,2,FALSE),"")</f>
        <v>Adam H. Goode</v>
      </c>
      <c r="Z2129" s="98">
        <f t="shared" si="364"/>
        <v>45790</v>
      </c>
      <c r="AA2129" s="98" t="str">
        <f t="shared" si="365"/>
        <v>Tuesday</v>
      </c>
      <c r="AB2129" s="99" t="str">
        <f t="shared" si="366"/>
        <v>05/13/2025 1:12 PM</v>
      </c>
      <c r="AC2129" s="100">
        <f t="shared" si="367"/>
        <v>45791.541273148148</v>
      </c>
      <c r="AD2129" s="100" t="str">
        <f t="shared" si="368"/>
        <v>Approved On Time</v>
      </c>
      <c r="AE2129" s="101">
        <f t="shared" si="369"/>
        <v>8</v>
      </c>
      <c r="AF2129" s="124" t="str">
        <f t="shared" si="370"/>
        <v/>
      </c>
      <c r="AG2129" s="101" t="str">
        <f t="shared" si="371"/>
        <v>9000 100B - SUPERINTENDENT</v>
      </c>
      <c r="AH2129" s="101" t="str">
        <f t="shared" si="372"/>
        <v>240036 - Catalino Flores Jr</v>
      </c>
      <c r="AI2129" s="102" t="str">
        <f t="shared" si="373"/>
        <v/>
      </c>
    </row>
    <row r="2130" spans="1:35" ht="15.75" x14ac:dyDescent="0.25">
      <c r="A2130" s="153">
        <v>603253</v>
      </c>
      <c r="B2130" s="153" t="s">
        <v>809</v>
      </c>
      <c r="C2130" s="153" t="s">
        <v>810</v>
      </c>
      <c r="D2130" s="153" t="s">
        <v>95</v>
      </c>
      <c r="E2130" s="153" t="s">
        <v>96</v>
      </c>
      <c r="F2130" s="153" t="s">
        <v>727</v>
      </c>
      <c r="G2130" s="153" t="s">
        <v>728</v>
      </c>
      <c r="H2130" s="153" t="s">
        <v>558</v>
      </c>
      <c r="I2130" s="153">
        <v>10</v>
      </c>
      <c r="J2130" s="154">
        <v>45789</v>
      </c>
      <c r="K2130" s="153" t="s">
        <v>91</v>
      </c>
      <c r="L2130" s="153"/>
      <c r="M2130" s="153" t="s">
        <v>1006</v>
      </c>
      <c r="N2130" s="153" t="s">
        <v>72</v>
      </c>
      <c r="O2130" s="153" t="s">
        <v>1005</v>
      </c>
      <c r="P2130" s="153" t="s">
        <v>1260</v>
      </c>
      <c r="Q2130" s="153"/>
      <c r="R2130" s="153" t="s">
        <v>50</v>
      </c>
      <c r="S2130" s="153" t="s">
        <v>86</v>
      </c>
      <c r="T2130" s="153" t="s">
        <v>1800</v>
      </c>
      <c r="U2130" s="147"/>
      <c r="V2130" s="147"/>
      <c r="W2130" s="147"/>
      <c r="X2130" s="97" t="str">
        <f t="shared" si="363"/>
        <v>2024-004 - City of Dallas Sidewalk 2024</v>
      </c>
      <c r="Y2130" s="97" t="str">
        <f>IFERROR(VLOOKUP($D2130,PM!$A:$H,2,FALSE),"")</f>
        <v>Adam H. Goode</v>
      </c>
      <c r="Z2130" s="98">
        <f t="shared" si="364"/>
        <v>45789</v>
      </c>
      <c r="AA2130" s="98" t="str">
        <f t="shared" si="365"/>
        <v>Monday</v>
      </c>
      <c r="AB2130" s="99" t="str">
        <f t="shared" si="366"/>
        <v>05/13/2025 6:19 AM</v>
      </c>
      <c r="AC2130" s="100">
        <f t="shared" si="367"/>
        <v>45790.55296296296</v>
      </c>
      <c r="AD2130" s="100" t="str">
        <f t="shared" si="368"/>
        <v>Approved On Time</v>
      </c>
      <c r="AE2130" s="101">
        <f t="shared" si="369"/>
        <v>10</v>
      </c>
      <c r="AF2130" s="124" t="str">
        <f t="shared" si="370"/>
        <v/>
      </c>
      <c r="AG2130" s="101" t="str">
        <f t="shared" si="371"/>
        <v>200 4000B - 355 FG SDW 4</v>
      </c>
      <c r="AH2130" s="101" t="str">
        <f t="shared" si="372"/>
        <v>240078 - Jose A. Romo</v>
      </c>
      <c r="AI2130" s="102" t="str">
        <f t="shared" si="373"/>
        <v>Daniel Lopez's Crew</v>
      </c>
    </row>
    <row r="2131" spans="1:35" ht="15.75" x14ac:dyDescent="0.25">
      <c r="A2131" s="153">
        <v>603639</v>
      </c>
      <c r="B2131" s="153" t="s">
        <v>809</v>
      </c>
      <c r="C2131" s="153" t="s">
        <v>810</v>
      </c>
      <c r="D2131" s="153" t="s">
        <v>95</v>
      </c>
      <c r="E2131" s="153" t="s">
        <v>96</v>
      </c>
      <c r="F2131" s="153" t="s">
        <v>727</v>
      </c>
      <c r="G2131" s="153" t="s">
        <v>728</v>
      </c>
      <c r="H2131" s="153" t="s">
        <v>558</v>
      </c>
      <c r="I2131" s="153">
        <v>2</v>
      </c>
      <c r="J2131" s="154">
        <v>45790</v>
      </c>
      <c r="K2131" s="153" t="s">
        <v>91</v>
      </c>
      <c r="L2131" s="153"/>
      <c r="M2131" s="153" t="s">
        <v>1006</v>
      </c>
      <c r="N2131" s="153" t="s">
        <v>72</v>
      </c>
      <c r="O2131" s="153" t="s">
        <v>1005</v>
      </c>
      <c r="P2131" s="153" t="s">
        <v>1981</v>
      </c>
      <c r="Q2131" s="153"/>
      <c r="R2131" s="153" t="s">
        <v>50</v>
      </c>
      <c r="S2131" s="153" t="s">
        <v>86</v>
      </c>
      <c r="T2131" s="153" t="s">
        <v>2513</v>
      </c>
      <c r="U2131" s="147"/>
      <c r="V2131" s="147"/>
      <c r="W2131" s="147"/>
      <c r="X2131" s="97" t="str">
        <f t="shared" si="363"/>
        <v>2024-004 - City of Dallas Sidewalk 2024</v>
      </c>
      <c r="Y2131" s="97" t="str">
        <f>IFERROR(VLOOKUP($D2131,PM!$A:$H,2,FALSE),"")</f>
        <v>Adam H. Goode</v>
      </c>
      <c r="Z2131" s="98">
        <f t="shared" si="364"/>
        <v>45790</v>
      </c>
      <c r="AA2131" s="98" t="str">
        <f t="shared" si="365"/>
        <v>Tuesday</v>
      </c>
      <c r="AB2131" s="99" t="str">
        <f t="shared" si="366"/>
        <v>05/13/2025 8:32 PM</v>
      </c>
      <c r="AC2131" s="100">
        <f t="shared" si="367"/>
        <v>45791.531967592593</v>
      </c>
      <c r="AD2131" s="100" t="str">
        <f t="shared" si="368"/>
        <v>Approved On Time</v>
      </c>
      <c r="AE2131" s="101">
        <f t="shared" si="369"/>
        <v>2</v>
      </c>
      <c r="AF2131" s="124" t="str">
        <f t="shared" si="370"/>
        <v/>
      </c>
      <c r="AG2131" s="101" t="str">
        <f t="shared" si="371"/>
        <v>200 4000B - 355 FG SDW 4</v>
      </c>
      <c r="AH2131" s="101" t="str">
        <f t="shared" si="372"/>
        <v>240078 - Jose A. Romo</v>
      </c>
      <c r="AI2131" s="102" t="str">
        <f t="shared" si="373"/>
        <v>Daniel Lopez's Crew</v>
      </c>
    </row>
    <row r="2132" spans="1:35" ht="15.75" x14ac:dyDescent="0.25">
      <c r="A2132" s="153">
        <v>603631</v>
      </c>
      <c r="B2132" s="153" t="s">
        <v>809</v>
      </c>
      <c r="C2132" s="153" t="s">
        <v>810</v>
      </c>
      <c r="D2132" s="153" t="s">
        <v>95</v>
      </c>
      <c r="E2132" s="153" t="s">
        <v>96</v>
      </c>
      <c r="F2132" s="153" t="s">
        <v>739</v>
      </c>
      <c r="G2132" s="153" t="s">
        <v>740</v>
      </c>
      <c r="H2132" s="153" t="s">
        <v>558</v>
      </c>
      <c r="I2132" s="153">
        <v>8</v>
      </c>
      <c r="J2132" s="154">
        <v>45790</v>
      </c>
      <c r="K2132" s="153" t="s">
        <v>91</v>
      </c>
      <c r="L2132" s="153"/>
      <c r="M2132" s="153" t="s">
        <v>1006</v>
      </c>
      <c r="N2132" s="153" t="s">
        <v>72</v>
      </c>
      <c r="O2132" s="153" t="s">
        <v>1005</v>
      </c>
      <c r="P2132" s="153" t="s">
        <v>1980</v>
      </c>
      <c r="Q2132" s="153"/>
      <c r="R2132" s="153" t="s">
        <v>50</v>
      </c>
      <c r="S2132" s="153" t="s">
        <v>86</v>
      </c>
      <c r="T2132" s="153" t="s">
        <v>2512</v>
      </c>
      <c r="U2132" s="147"/>
      <c r="V2132" s="147"/>
      <c r="W2132" s="147"/>
      <c r="X2132" s="97" t="str">
        <f t="shared" si="363"/>
        <v>2024-004 - City of Dallas Sidewalk 2024</v>
      </c>
      <c r="Y2132" s="97" t="str">
        <f>IFERROR(VLOOKUP($D2132,PM!$A:$H,2,FALSE),"")</f>
        <v>Adam H. Goode</v>
      </c>
      <c r="Z2132" s="98">
        <f t="shared" si="364"/>
        <v>45790</v>
      </c>
      <c r="AA2132" s="98" t="str">
        <f t="shared" si="365"/>
        <v>Tuesday</v>
      </c>
      <c r="AB2132" s="99" t="str">
        <f t="shared" si="366"/>
        <v>05/13/2025 8:30 PM</v>
      </c>
      <c r="AC2132" s="100">
        <f t="shared" si="367"/>
        <v>45791.531967592593</v>
      </c>
      <c r="AD2132" s="100" t="str">
        <f t="shared" si="368"/>
        <v>Approved On Time</v>
      </c>
      <c r="AE2132" s="101">
        <f t="shared" si="369"/>
        <v>8</v>
      </c>
      <c r="AF2132" s="124" t="str">
        <f t="shared" si="370"/>
        <v/>
      </c>
      <c r="AG2132" s="101" t="str">
        <f t="shared" si="371"/>
        <v>200 4000A - 355 REM SDW 4</v>
      </c>
      <c r="AH2132" s="101" t="str">
        <f t="shared" si="372"/>
        <v>240078 - Jose A. Romo</v>
      </c>
      <c r="AI2132" s="102" t="str">
        <f t="shared" si="373"/>
        <v>Daniel Lopez's Crew</v>
      </c>
    </row>
    <row r="2133" spans="1:35" ht="15.75" x14ac:dyDescent="0.25">
      <c r="A2133" s="153">
        <v>603260</v>
      </c>
      <c r="B2133" s="153" t="s">
        <v>1004</v>
      </c>
      <c r="C2133" s="153" t="s">
        <v>1005</v>
      </c>
      <c r="D2133" s="153" t="s">
        <v>95</v>
      </c>
      <c r="E2133" s="153" t="s">
        <v>96</v>
      </c>
      <c r="F2133" s="153" t="s">
        <v>739</v>
      </c>
      <c r="G2133" s="153" t="s">
        <v>740</v>
      </c>
      <c r="H2133" s="153" t="s">
        <v>558</v>
      </c>
      <c r="I2133" s="153">
        <v>8</v>
      </c>
      <c r="J2133" s="154">
        <v>45789</v>
      </c>
      <c r="K2133" s="153" t="s">
        <v>91</v>
      </c>
      <c r="L2133" s="153"/>
      <c r="M2133" s="153" t="s">
        <v>1006</v>
      </c>
      <c r="N2133" s="153" t="s">
        <v>72</v>
      </c>
      <c r="O2133" s="153" t="s">
        <v>1005</v>
      </c>
      <c r="P2133" s="153" t="s">
        <v>1259</v>
      </c>
      <c r="Q2133" s="153"/>
      <c r="R2133" s="153" t="s">
        <v>50</v>
      </c>
      <c r="S2133" s="153" t="s">
        <v>86</v>
      </c>
      <c r="T2133" s="153" t="s">
        <v>1801</v>
      </c>
      <c r="U2133" s="147"/>
      <c r="V2133" s="147"/>
      <c r="W2133" s="147"/>
      <c r="X2133" s="97" t="str">
        <f t="shared" si="363"/>
        <v>2024-004 - City of Dallas Sidewalk 2024</v>
      </c>
      <c r="Y2133" s="97" t="str">
        <f>IFERROR(VLOOKUP($D2133,PM!$A:$H,2,FALSE),"")</f>
        <v>Adam H. Goode</v>
      </c>
      <c r="Z2133" s="98">
        <f t="shared" si="364"/>
        <v>45789</v>
      </c>
      <c r="AA2133" s="98" t="str">
        <f t="shared" si="365"/>
        <v>Monday</v>
      </c>
      <c r="AB2133" s="99" t="str">
        <f t="shared" si="366"/>
        <v>05/13/2025 6:20 AM</v>
      </c>
      <c r="AC2133" s="100">
        <f t="shared" si="367"/>
        <v>45790.552870370368</v>
      </c>
      <c r="AD2133" s="100" t="str">
        <f t="shared" si="368"/>
        <v>Approved On Time</v>
      </c>
      <c r="AE2133" s="101">
        <f t="shared" si="369"/>
        <v>8</v>
      </c>
      <c r="AF2133" s="124" t="str">
        <f t="shared" si="370"/>
        <v/>
      </c>
      <c r="AG2133" s="101" t="str">
        <f t="shared" si="371"/>
        <v>200 4000A - 355 REM SDW 4</v>
      </c>
      <c r="AH2133" s="101" t="str">
        <f t="shared" si="372"/>
        <v>240051 - Daniel Lopez</v>
      </c>
      <c r="AI2133" s="102" t="str">
        <f t="shared" si="373"/>
        <v>Daniel Lopez's Crew</v>
      </c>
    </row>
    <row r="2134" spans="1:35" ht="15.75" x14ac:dyDescent="0.25">
      <c r="A2134" s="153">
        <v>603261</v>
      </c>
      <c r="B2134" s="153" t="s">
        <v>593</v>
      </c>
      <c r="C2134" s="153" t="s">
        <v>594</v>
      </c>
      <c r="D2134" s="153" t="s">
        <v>95</v>
      </c>
      <c r="E2134" s="153" t="s">
        <v>96</v>
      </c>
      <c r="F2134" s="153" t="s">
        <v>739</v>
      </c>
      <c r="G2134" s="153" t="s">
        <v>740</v>
      </c>
      <c r="H2134" s="153" t="s">
        <v>558</v>
      </c>
      <c r="I2134" s="153">
        <v>10</v>
      </c>
      <c r="J2134" s="154">
        <v>45789</v>
      </c>
      <c r="K2134" s="153" t="s">
        <v>91</v>
      </c>
      <c r="L2134" s="153"/>
      <c r="M2134" s="153" t="s">
        <v>1006</v>
      </c>
      <c r="N2134" s="153" t="s">
        <v>72</v>
      </c>
      <c r="O2134" s="153" t="s">
        <v>1005</v>
      </c>
      <c r="P2134" s="153" t="s">
        <v>1259</v>
      </c>
      <c r="Q2134" s="153"/>
      <c r="R2134" s="153" t="s">
        <v>50</v>
      </c>
      <c r="S2134" s="153" t="s">
        <v>86</v>
      </c>
      <c r="T2134" s="153" t="s">
        <v>1803</v>
      </c>
      <c r="U2134" s="147"/>
      <c r="V2134" s="147"/>
      <c r="W2134" s="147"/>
      <c r="X2134" s="97" t="str">
        <f t="shared" si="363"/>
        <v>2024-004 - City of Dallas Sidewalk 2024</v>
      </c>
      <c r="Y2134" s="97" t="str">
        <f>IFERROR(VLOOKUP($D2134,PM!$A:$H,2,FALSE),"")</f>
        <v>Adam H. Goode</v>
      </c>
      <c r="Z2134" s="98">
        <f t="shared" si="364"/>
        <v>45789</v>
      </c>
      <c r="AA2134" s="98" t="str">
        <f t="shared" si="365"/>
        <v>Monday</v>
      </c>
      <c r="AB2134" s="99" t="str">
        <f t="shared" si="366"/>
        <v>05/13/2025 6:20 AM</v>
      </c>
      <c r="AC2134" s="100">
        <f t="shared" si="367"/>
        <v>45790.552905092591</v>
      </c>
      <c r="AD2134" s="100" t="str">
        <f t="shared" si="368"/>
        <v>Approved On Time</v>
      </c>
      <c r="AE2134" s="101">
        <f t="shared" si="369"/>
        <v>10</v>
      </c>
      <c r="AF2134" s="124" t="str">
        <f t="shared" si="370"/>
        <v/>
      </c>
      <c r="AG2134" s="101" t="str">
        <f t="shared" si="371"/>
        <v>200 4000A - 355 REM SDW 4</v>
      </c>
      <c r="AH2134" s="101" t="str">
        <f t="shared" si="372"/>
        <v>240601 - Ernesto Orrostieta Hernandez</v>
      </c>
      <c r="AI2134" s="102" t="str">
        <f t="shared" si="373"/>
        <v>Daniel Lopez's Crew</v>
      </c>
    </row>
    <row r="2135" spans="1:35" ht="15.75" x14ac:dyDescent="0.25">
      <c r="A2135" s="153">
        <v>603634</v>
      </c>
      <c r="B2135" s="153" t="s">
        <v>593</v>
      </c>
      <c r="C2135" s="153" t="s">
        <v>594</v>
      </c>
      <c r="D2135" s="153" t="s">
        <v>95</v>
      </c>
      <c r="E2135" s="153" t="s">
        <v>96</v>
      </c>
      <c r="F2135" s="153" t="s">
        <v>727</v>
      </c>
      <c r="G2135" s="153" t="s">
        <v>728</v>
      </c>
      <c r="H2135" s="153" t="s">
        <v>558</v>
      </c>
      <c r="I2135" s="153">
        <v>5</v>
      </c>
      <c r="J2135" s="154">
        <v>45790</v>
      </c>
      <c r="K2135" s="153" t="s">
        <v>91</v>
      </c>
      <c r="L2135" s="153"/>
      <c r="M2135" s="153" t="s">
        <v>1006</v>
      </c>
      <c r="N2135" s="153" t="s">
        <v>72</v>
      </c>
      <c r="O2135" s="153" t="s">
        <v>1005</v>
      </c>
      <c r="P2135" s="153" t="s">
        <v>1980</v>
      </c>
      <c r="Q2135" s="153"/>
      <c r="R2135" s="153" t="s">
        <v>50</v>
      </c>
      <c r="S2135" s="153" t="s">
        <v>86</v>
      </c>
      <c r="T2135" s="153" t="s">
        <v>2506</v>
      </c>
      <c r="U2135" s="147"/>
      <c r="V2135" s="147"/>
      <c r="W2135" s="147"/>
      <c r="X2135" s="97" t="str">
        <f t="shared" si="363"/>
        <v>2024-004 - City of Dallas Sidewalk 2024</v>
      </c>
      <c r="Y2135" s="97" t="str">
        <f>IFERROR(VLOOKUP($D2135,PM!$A:$H,2,FALSE),"")</f>
        <v>Adam H. Goode</v>
      </c>
      <c r="Z2135" s="98">
        <f t="shared" si="364"/>
        <v>45790</v>
      </c>
      <c r="AA2135" s="98" t="str">
        <f t="shared" si="365"/>
        <v>Tuesday</v>
      </c>
      <c r="AB2135" s="99" t="str">
        <f t="shared" si="366"/>
        <v>05/13/2025 8:30 PM</v>
      </c>
      <c r="AC2135" s="100">
        <f t="shared" si="367"/>
        <v>45791.531921296293</v>
      </c>
      <c r="AD2135" s="100" t="str">
        <f t="shared" si="368"/>
        <v>Approved On Time</v>
      </c>
      <c r="AE2135" s="101">
        <f t="shared" si="369"/>
        <v>5</v>
      </c>
      <c r="AF2135" s="124" t="str">
        <f t="shared" si="370"/>
        <v/>
      </c>
      <c r="AG2135" s="101" t="str">
        <f t="shared" si="371"/>
        <v>200 4000B - 355 FG SDW 4</v>
      </c>
      <c r="AH2135" s="101" t="str">
        <f t="shared" si="372"/>
        <v>240601 - Ernesto Orrostieta Hernandez</v>
      </c>
      <c r="AI2135" s="102" t="str">
        <f t="shared" si="373"/>
        <v>Daniel Lopez's Crew</v>
      </c>
    </row>
    <row r="2136" spans="1:35" ht="15.75" x14ac:dyDescent="0.25">
      <c r="A2136" s="153">
        <v>603635</v>
      </c>
      <c r="B2136" s="153" t="s">
        <v>593</v>
      </c>
      <c r="C2136" s="153" t="s">
        <v>594</v>
      </c>
      <c r="D2136" s="153" t="s">
        <v>95</v>
      </c>
      <c r="E2136" s="153" t="s">
        <v>96</v>
      </c>
      <c r="F2136" s="153" t="s">
        <v>729</v>
      </c>
      <c r="G2136" s="153" t="s">
        <v>730</v>
      </c>
      <c r="H2136" s="153" t="s">
        <v>558</v>
      </c>
      <c r="I2136" s="153">
        <v>5</v>
      </c>
      <c r="J2136" s="154">
        <v>45790</v>
      </c>
      <c r="K2136" s="153" t="s">
        <v>91</v>
      </c>
      <c r="L2136" s="153"/>
      <c r="M2136" s="153" t="s">
        <v>1006</v>
      </c>
      <c r="N2136" s="153" t="s">
        <v>72</v>
      </c>
      <c r="O2136" s="153" t="s">
        <v>1005</v>
      </c>
      <c r="P2136" s="153" t="s">
        <v>1980</v>
      </c>
      <c r="Q2136" s="153"/>
      <c r="R2136" s="153" t="s">
        <v>50</v>
      </c>
      <c r="S2136" s="153" t="s">
        <v>86</v>
      </c>
      <c r="T2136" s="153" t="s">
        <v>2507</v>
      </c>
      <c r="U2136" s="147"/>
      <c r="V2136" s="147"/>
      <c r="W2136" s="147"/>
      <c r="X2136" s="97" t="str">
        <f t="shared" si="363"/>
        <v>2024-004 - City of Dallas Sidewalk 2024</v>
      </c>
      <c r="Y2136" s="97" t="str">
        <f>IFERROR(VLOOKUP($D2136,PM!$A:$H,2,FALSE),"")</f>
        <v>Adam H. Goode</v>
      </c>
      <c r="Z2136" s="98">
        <f t="shared" si="364"/>
        <v>45790</v>
      </c>
      <c r="AA2136" s="98" t="str">
        <f t="shared" si="365"/>
        <v>Tuesday</v>
      </c>
      <c r="AB2136" s="99" t="str">
        <f t="shared" si="366"/>
        <v>05/13/2025 8:30 PM</v>
      </c>
      <c r="AC2136" s="100">
        <f t="shared" si="367"/>
        <v>45791.531921296293</v>
      </c>
      <c r="AD2136" s="100" t="str">
        <f t="shared" si="368"/>
        <v>Approved On Time</v>
      </c>
      <c r="AE2136" s="101">
        <f t="shared" si="369"/>
        <v>5</v>
      </c>
      <c r="AF2136" s="124" t="str">
        <f t="shared" si="370"/>
        <v/>
      </c>
      <c r="AG2136" s="101" t="str">
        <f t="shared" si="371"/>
        <v>200 4000C - 355 F P S SDW 4</v>
      </c>
      <c r="AH2136" s="101" t="str">
        <f t="shared" si="372"/>
        <v>240601 - Ernesto Orrostieta Hernandez</v>
      </c>
      <c r="AI2136" s="102" t="str">
        <f t="shared" si="373"/>
        <v>Daniel Lopez's Crew</v>
      </c>
    </row>
    <row r="2137" spans="1:35" ht="15.75" x14ac:dyDescent="0.25">
      <c r="A2137" s="153">
        <v>603629</v>
      </c>
      <c r="B2137" s="153" t="s">
        <v>1004</v>
      </c>
      <c r="C2137" s="153" t="s">
        <v>1005</v>
      </c>
      <c r="D2137" s="153" t="s">
        <v>95</v>
      </c>
      <c r="E2137" s="153" t="s">
        <v>96</v>
      </c>
      <c r="F2137" s="153" t="s">
        <v>1145</v>
      </c>
      <c r="G2137" s="153" t="s">
        <v>1146</v>
      </c>
      <c r="H2137" s="153" t="s">
        <v>558</v>
      </c>
      <c r="I2137" s="153">
        <v>1</v>
      </c>
      <c r="J2137" s="154">
        <v>45790</v>
      </c>
      <c r="K2137" s="153" t="s">
        <v>91</v>
      </c>
      <c r="L2137" s="153"/>
      <c r="M2137" s="153" t="s">
        <v>1006</v>
      </c>
      <c r="N2137" s="153" t="s">
        <v>72</v>
      </c>
      <c r="O2137" s="153" t="s">
        <v>1005</v>
      </c>
      <c r="P2137" s="153" t="s">
        <v>1985</v>
      </c>
      <c r="Q2137" s="153"/>
      <c r="R2137" s="153" t="s">
        <v>50</v>
      </c>
      <c r="S2137" s="153" t="s">
        <v>86</v>
      </c>
      <c r="T2137" s="153" t="s">
        <v>2515</v>
      </c>
      <c r="U2137" s="147"/>
      <c r="V2137" s="147"/>
      <c r="W2137" s="147"/>
      <c r="X2137" s="97" t="str">
        <f t="shared" si="363"/>
        <v>2024-004 - City of Dallas Sidewalk 2024</v>
      </c>
      <c r="Y2137" s="97" t="str">
        <f>IFERROR(VLOOKUP($D2137,PM!$A:$H,2,FALSE),"")</f>
        <v>Adam H. Goode</v>
      </c>
      <c r="Z2137" s="98">
        <f t="shared" si="364"/>
        <v>45790</v>
      </c>
      <c r="AA2137" s="98" t="str">
        <f t="shared" si="365"/>
        <v>Tuesday</v>
      </c>
      <c r="AB2137" s="99" t="str">
        <f t="shared" si="366"/>
        <v>05/13/2025 8:29 PM</v>
      </c>
      <c r="AC2137" s="100">
        <f t="shared" si="367"/>
        <v>45791.531898148147</v>
      </c>
      <c r="AD2137" s="100" t="str">
        <f t="shared" si="368"/>
        <v>Approved On Time</v>
      </c>
      <c r="AE2137" s="101">
        <f t="shared" si="369"/>
        <v>1</v>
      </c>
      <c r="AF2137" s="124" t="str">
        <f t="shared" si="370"/>
        <v/>
      </c>
      <c r="AG2137" s="101" t="str">
        <f t="shared" si="371"/>
        <v>680 4000A - 1224 INS INLET PROT</v>
      </c>
      <c r="AH2137" s="101" t="str">
        <f t="shared" si="372"/>
        <v>240051 - Daniel Lopez</v>
      </c>
      <c r="AI2137" s="102" t="str">
        <f t="shared" si="373"/>
        <v>Daniel Lopez's Crew</v>
      </c>
    </row>
    <row r="2138" spans="1:35" ht="15.75" x14ac:dyDescent="0.25">
      <c r="A2138" s="153">
        <v>603630</v>
      </c>
      <c r="B2138" s="153" t="s">
        <v>1004</v>
      </c>
      <c r="C2138" s="153" t="s">
        <v>1005</v>
      </c>
      <c r="D2138" s="153" t="s">
        <v>95</v>
      </c>
      <c r="E2138" s="153" t="s">
        <v>96</v>
      </c>
      <c r="F2138" s="153" t="s">
        <v>1232</v>
      </c>
      <c r="G2138" s="153" t="s">
        <v>1233</v>
      </c>
      <c r="H2138" s="153" t="s">
        <v>558</v>
      </c>
      <c r="I2138" s="153">
        <v>1</v>
      </c>
      <c r="J2138" s="154">
        <v>45790</v>
      </c>
      <c r="K2138" s="153" t="s">
        <v>91</v>
      </c>
      <c r="L2138" s="153"/>
      <c r="M2138" s="153" t="s">
        <v>1006</v>
      </c>
      <c r="N2138" s="153" t="s">
        <v>72</v>
      </c>
      <c r="O2138" s="153" t="s">
        <v>1005</v>
      </c>
      <c r="P2138" s="153" t="s">
        <v>1985</v>
      </c>
      <c r="Q2138" s="153"/>
      <c r="R2138" s="153" t="s">
        <v>50</v>
      </c>
      <c r="S2138" s="153" t="s">
        <v>86</v>
      </c>
      <c r="T2138" s="153" t="s">
        <v>2516</v>
      </c>
      <c r="U2138" s="147"/>
      <c r="V2138" s="147"/>
      <c r="W2138" s="147"/>
      <c r="X2138" s="97" t="str">
        <f t="shared" si="363"/>
        <v>2024-004 - City of Dallas Sidewalk 2024</v>
      </c>
      <c r="Y2138" s="97" t="str">
        <f>IFERROR(VLOOKUP($D2138,PM!$A:$H,2,FALSE),"")</f>
        <v>Adam H. Goode</v>
      </c>
      <c r="Z2138" s="98">
        <f t="shared" si="364"/>
        <v>45790</v>
      </c>
      <c r="AA2138" s="98" t="str">
        <f t="shared" si="365"/>
        <v>Tuesday</v>
      </c>
      <c r="AB2138" s="99" t="str">
        <f t="shared" si="366"/>
        <v>05/13/2025 8:29 PM</v>
      </c>
      <c r="AC2138" s="100">
        <f t="shared" si="367"/>
        <v>45791.531898148147</v>
      </c>
      <c r="AD2138" s="100" t="str">
        <f t="shared" si="368"/>
        <v>Approved On Time</v>
      </c>
      <c r="AE2138" s="101">
        <f t="shared" si="369"/>
        <v>1</v>
      </c>
      <c r="AF2138" s="124" t="str">
        <f t="shared" si="370"/>
        <v/>
      </c>
      <c r="AG2138" s="101" t="str">
        <f t="shared" si="371"/>
        <v>680 4000B - 1224 REM INLET PROT</v>
      </c>
      <c r="AH2138" s="101" t="str">
        <f t="shared" si="372"/>
        <v>240051 - Daniel Lopez</v>
      </c>
      <c r="AI2138" s="102" t="str">
        <f t="shared" si="373"/>
        <v>Daniel Lopez's Crew</v>
      </c>
    </row>
    <row r="2139" spans="1:35" ht="15.75" x14ac:dyDescent="0.25">
      <c r="A2139" s="153">
        <v>603638</v>
      </c>
      <c r="B2139" s="153" t="s">
        <v>1004</v>
      </c>
      <c r="C2139" s="153" t="s">
        <v>1005</v>
      </c>
      <c r="D2139" s="153" t="s">
        <v>95</v>
      </c>
      <c r="E2139" s="153" t="s">
        <v>96</v>
      </c>
      <c r="F2139" s="153" t="s">
        <v>1982</v>
      </c>
      <c r="G2139" s="153" t="s">
        <v>1983</v>
      </c>
      <c r="H2139" s="153" t="s">
        <v>558</v>
      </c>
      <c r="I2139" s="153">
        <v>6</v>
      </c>
      <c r="J2139" s="154">
        <v>45790</v>
      </c>
      <c r="K2139" s="153" t="s">
        <v>91</v>
      </c>
      <c r="L2139" s="153"/>
      <c r="M2139" s="153" t="s">
        <v>1006</v>
      </c>
      <c r="N2139" s="153" t="s">
        <v>72</v>
      </c>
      <c r="O2139" s="153" t="s">
        <v>1005</v>
      </c>
      <c r="P2139" s="153" t="s">
        <v>1984</v>
      </c>
      <c r="Q2139" s="153"/>
      <c r="R2139" s="153" t="s">
        <v>50</v>
      </c>
      <c r="S2139" s="153" t="s">
        <v>86</v>
      </c>
      <c r="T2139" s="153" t="s">
        <v>2514</v>
      </c>
      <c r="U2139" s="147"/>
      <c r="V2139" s="147"/>
      <c r="W2139" s="147"/>
      <c r="X2139" s="97" t="str">
        <f t="shared" si="363"/>
        <v>2024-004 - City of Dallas Sidewalk 2024</v>
      </c>
      <c r="Y2139" s="97" t="str">
        <f>IFERROR(VLOOKUP($D2139,PM!$A:$H,2,FALSE),"")</f>
        <v>Adam H. Goode</v>
      </c>
      <c r="Z2139" s="98">
        <f t="shared" si="364"/>
        <v>45790</v>
      </c>
      <c r="AA2139" s="98" t="str">
        <f t="shared" si="365"/>
        <v>Tuesday</v>
      </c>
      <c r="AB2139" s="99" t="str">
        <f t="shared" si="366"/>
        <v>05/13/2025 8:31 PM</v>
      </c>
      <c r="AC2139" s="100">
        <f t="shared" si="367"/>
        <v>45791.531898148147</v>
      </c>
      <c r="AD2139" s="100" t="str">
        <f t="shared" si="368"/>
        <v>Approved On Time</v>
      </c>
      <c r="AE2139" s="101">
        <f t="shared" si="369"/>
        <v>6</v>
      </c>
      <c r="AF2139" s="124" t="str">
        <f t="shared" si="370"/>
        <v/>
      </c>
      <c r="AG2139" s="101" t="str">
        <f t="shared" si="371"/>
        <v>460 4000A - 623 INS DOWEL SDW LUG</v>
      </c>
      <c r="AH2139" s="101" t="str">
        <f t="shared" si="372"/>
        <v>240051 - Daniel Lopez</v>
      </c>
      <c r="AI2139" s="102" t="str">
        <f t="shared" si="373"/>
        <v>Daniel Lopez's Crew</v>
      </c>
    </row>
    <row r="2140" spans="1:35" ht="15.75" x14ac:dyDescent="0.25">
      <c r="A2140" s="153">
        <v>603636</v>
      </c>
      <c r="B2140" s="153" t="s">
        <v>597</v>
      </c>
      <c r="C2140" s="153" t="s">
        <v>598</v>
      </c>
      <c r="D2140" s="153" t="s">
        <v>95</v>
      </c>
      <c r="E2140" s="153" t="s">
        <v>96</v>
      </c>
      <c r="F2140" s="153" t="s">
        <v>727</v>
      </c>
      <c r="G2140" s="153" t="s">
        <v>728</v>
      </c>
      <c r="H2140" s="153" t="s">
        <v>558</v>
      </c>
      <c r="I2140" s="153">
        <v>5</v>
      </c>
      <c r="J2140" s="154">
        <v>45790</v>
      </c>
      <c r="K2140" s="153" t="s">
        <v>91</v>
      </c>
      <c r="L2140" s="153"/>
      <c r="M2140" s="153" t="s">
        <v>1006</v>
      </c>
      <c r="N2140" s="153" t="s">
        <v>72</v>
      </c>
      <c r="O2140" s="153" t="s">
        <v>1005</v>
      </c>
      <c r="P2140" s="153" t="s">
        <v>1980</v>
      </c>
      <c r="Q2140" s="153"/>
      <c r="R2140" s="153" t="s">
        <v>50</v>
      </c>
      <c r="S2140" s="153" t="s">
        <v>86</v>
      </c>
      <c r="T2140" s="153" t="s">
        <v>2510</v>
      </c>
      <c r="U2140" s="148"/>
      <c r="V2140" s="148"/>
      <c r="W2140" s="148"/>
      <c r="X2140" s="97" t="str">
        <f t="shared" si="363"/>
        <v>2024-004 - City of Dallas Sidewalk 2024</v>
      </c>
      <c r="Y2140" s="97" t="str">
        <f>IFERROR(VLOOKUP($D2140,PM!$A:$H,2,FALSE),"")</f>
        <v>Adam H. Goode</v>
      </c>
      <c r="Z2140" s="98">
        <f t="shared" si="364"/>
        <v>45790</v>
      </c>
      <c r="AA2140" s="98" t="str">
        <f t="shared" si="365"/>
        <v>Tuesday</v>
      </c>
      <c r="AB2140" s="99" t="str">
        <f t="shared" si="366"/>
        <v>05/13/2025 8:30 PM</v>
      </c>
      <c r="AC2140" s="100">
        <f t="shared" si="367"/>
        <v>45791.531990740739</v>
      </c>
      <c r="AD2140" s="100" t="str">
        <f t="shared" si="368"/>
        <v>Approved On Time</v>
      </c>
      <c r="AE2140" s="101">
        <f t="shared" si="369"/>
        <v>5</v>
      </c>
      <c r="AF2140" s="124" t="str">
        <f t="shared" si="370"/>
        <v/>
      </c>
      <c r="AG2140" s="101" t="str">
        <f t="shared" si="371"/>
        <v>200 4000B - 355 FG SDW 4</v>
      </c>
      <c r="AH2140" s="101" t="str">
        <f t="shared" si="372"/>
        <v>240089 - Miguel A. Sotelo</v>
      </c>
      <c r="AI2140" s="102" t="str">
        <f t="shared" si="373"/>
        <v>Daniel Lopez's Crew</v>
      </c>
    </row>
    <row r="2141" spans="1:35" ht="15.75" x14ac:dyDescent="0.25">
      <c r="A2141" s="153">
        <v>603637</v>
      </c>
      <c r="B2141" s="153" t="s">
        <v>597</v>
      </c>
      <c r="C2141" s="153" t="s">
        <v>598</v>
      </c>
      <c r="D2141" s="153" t="s">
        <v>95</v>
      </c>
      <c r="E2141" s="153" t="s">
        <v>96</v>
      </c>
      <c r="F2141" s="153" t="s">
        <v>729</v>
      </c>
      <c r="G2141" s="153" t="s">
        <v>730</v>
      </c>
      <c r="H2141" s="153" t="s">
        <v>558</v>
      </c>
      <c r="I2141" s="153">
        <v>5</v>
      </c>
      <c r="J2141" s="154">
        <v>45790</v>
      </c>
      <c r="K2141" s="153" t="s">
        <v>91</v>
      </c>
      <c r="L2141" s="153"/>
      <c r="M2141" s="153" t="s">
        <v>1006</v>
      </c>
      <c r="N2141" s="153" t="s">
        <v>72</v>
      </c>
      <c r="O2141" s="153" t="s">
        <v>1005</v>
      </c>
      <c r="P2141" s="153" t="s">
        <v>1980</v>
      </c>
      <c r="Q2141" s="153"/>
      <c r="R2141" s="153" t="s">
        <v>50</v>
      </c>
      <c r="S2141" s="153" t="s">
        <v>86</v>
      </c>
      <c r="T2141" s="153" t="s">
        <v>2511</v>
      </c>
      <c r="U2141" s="148"/>
      <c r="V2141" s="148"/>
      <c r="W2141" s="148"/>
      <c r="X2141" s="97" t="str">
        <f t="shared" si="363"/>
        <v>2024-004 - City of Dallas Sidewalk 2024</v>
      </c>
      <c r="Y2141" s="97" t="str">
        <f>IFERROR(VLOOKUP($D2141,PM!$A:$H,2,FALSE),"")</f>
        <v>Adam H. Goode</v>
      </c>
      <c r="Z2141" s="98">
        <f t="shared" si="364"/>
        <v>45790</v>
      </c>
      <c r="AA2141" s="98" t="str">
        <f t="shared" si="365"/>
        <v>Tuesday</v>
      </c>
      <c r="AB2141" s="99" t="str">
        <f t="shared" si="366"/>
        <v>05/13/2025 8:30 PM</v>
      </c>
      <c r="AC2141" s="100">
        <f t="shared" si="367"/>
        <v>45791.531990740739</v>
      </c>
      <c r="AD2141" s="100" t="str">
        <f t="shared" si="368"/>
        <v>Approved On Time</v>
      </c>
      <c r="AE2141" s="101">
        <f t="shared" si="369"/>
        <v>5</v>
      </c>
      <c r="AF2141" s="124" t="str">
        <f t="shared" si="370"/>
        <v/>
      </c>
      <c r="AG2141" s="101" t="str">
        <f t="shared" si="371"/>
        <v>200 4000C - 355 F P S SDW 4</v>
      </c>
      <c r="AH2141" s="101" t="str">
        <f t="shared" si="372"/>
        <v>240089 - Miguel A. Sotelo</v>
      </c>
      <c r="AI2141" s="102" t="str">
        <f t="shared" si="373"/>
        <v>Daniel Lopez's Crew</v>
      </c>
    </row>
    <row r="2142" spans="1:35" ht="15.75" x14ac:dyDescent="0.25">
      <c r="A2142" s="153">
        <v>603632</v>
      </c>
      <c r="B2142" s="153" t="s">
        <v>595</v>
      </c>
      <c r="C2142" s="153" t="s">
        <v>596</v>
      </c>
      <c r="D2142" s="153" t="s">
        <v>95</v>
      </c>
      <c r="E2142" s="153" t="s">
        <v>96</v>
      </c>
      <c r="F2142" s="153" t="s">
        <v>727</v>
      </c>
      <c r="G2142" s="153" t="s">
        <v>728</v>
      </c>
      <c r="H2142" s="153" t="s">
        <v>558</v>
      </c>
      <c r="I2142" s="153">
        <v>5</v>
      </c>
      <c r="J2142" s="154">
        <v>45790</v>
      </c>
      <c r="K2142" s="153" t="s">
        <v>91</v>
      </c>
      <c r="L2142" s="153"/>
      <c r="M2142" s="153" t="s">
        <v>1006</v>
      </c>
      <c r="N2142" s="153" t="s">
        <v>72</v>
      </c>
      <c r="O2142" s="153" t="s">
        <v>1005</v>
      </c>
      <c r="P2142" s="153" t="s">
        <v>1980</v>
      </c>
      <c r="Q2142" s="153"/>
      <c r="R2142" s="153" t="s">
        <v>50</v>
      </c>
      <c r="S2142" s="153" t="s">
        <v>86</v>
      </c>
      <c r="T2142" s="153" t="s">
        <v>2508</v>
      </c>
      <c r="U2142" s="148"/>
      <c r="V2142" s="148"/>
      <c r="W2142" s="148"/>
      <c r="X2142" s="97" t="str">
        <f t="shared" si="363"/>
        <v>2024-004 - City of Dallas Sidewalk 2024</v>
      </c>
      <c r="Y2142" s="97" t="str">
        <f>IFERROR(VLOOKUP($D2142,PM!$A:$H,2,FALSE),"")</f>
        <v>Adam H. Goode</v>
      </c>
      <c r="Z2142" s="98">
        <f t="shared" si="364"/>
        <v>45790</v>
      </c>
      <c r="AA2142" s="98" t="str">
        <f t="shared" si="365"/>
        <v>Tuesday</v>
      </c>
      <c r="AB2142" s="99" t="str">
        <f t="shared" si="366"/>
        <v>05/13/2025 8:30 PM</v>
      </c>
      <c r="AC2142" s="100">
        <f t="shared" si="367"/>
        <v>45791.531944444447</v>
      </c>
      <c r="AD2142" s="100" t="str">
        <f t="shared" si="368"/>
        <v>Approved On Time</v>
      </c>
      <c r="AE2142" s="101">
        <f t="shared" si="369"/>
        <v>5</v>
      </c>
      <c r="AF2142" s="124" t="str">
        <f t="shared" si="370"/>
        <v/>
      </c>
      <c r="AG2142" s="101" t="str">
        <f t="shared" si="371"/>
        <v>200 4000B - 355 FG SDW 4</v>
      </c>
      <c r="AH2142" s="101" t="str">
        <f t="shared" si="372"/>
        <v>240077 - Fernando Romo-Mendez</v>
      </c>
      <c r="AI2142" s="102" t="str">
        <f t="shared" si="373"/>
        <v>Daniel Lopez's Crew</v>
      </c>
    </row>
    <row r="2143" spans="1:35" ht="15.75" x14ac:dyDescent="0.25">
      <c r="A2143" s="153">
        <v>603633</v>
      </c>
      <c r="B2143" s="153" t="s">
        <v>595</v>
      </c>
      <c r="C2143" s="153" t="s">
        <v>596</v>
      </c>
      <c r="D2143" s="153" t="s">
        <v>95</v>
      </c>
      <c r="E2143" s="153" t="s">
        <v>96</v>
      </c>
      <c r="F2143" s="153" t="s">
        <v>729</v>
      </c>
      <c r="G2143" s="153" t="s">
        <v>730</v>
      </c>
      <c r="H2143" s="153" t="s">
        <v>558</v>
      </c>
      <c r="I2143" s="153">
        <v>5</v>
      </c>
      <c r="J2143" s="154">
        <v>45790</v>
      </c>
      <c r="K2143" s="153" t="s">
        <v>91</v>
      </c>
      <c r="L2143" s="153"/>
      <c r="M2143" s="153" t="s">
        <v>1006</v>
      </c>
      <c r="N2143" s="153" t="s">
        <v>72</v>
      </c>
      <c r="O2143" s="153" t="s">
        <v>1005</v>
      </c>
      <c r="P2143" s="153" t="s">
        <v>1980</v>
      </c>
      <c r="Q2143" s="153"/>
      <c r="R2143" s="153" t="s">
        <v>50</v>
      </c>
      <c r="S2143" s="153" t="s">
        <v>86</v>
      </c>
      <c r="T2143" s="153" t="s">
        <v>2509</v>
      </c>
      <c r="U2143" s="148"/>
      <c r="V2143" s="148"/>
      <c r="W2143" s="148"/>
      <c r="X2143" s="97" t="str">
        <f t="shared" si="363"/>
        <v>2024-004 - City of Dallas Sidewalk 2024</v>
      </c>
      <c r="Y2143" s="97" t="str">
        <f>IFERROR(VLOOKUP($D2143,PM!$A:$H,2,FALSE),"")</f>
        <v>Adam H. Goode</v>
      </c>
      <c r="Z2143" s="98">
        <f t="shared" si="364"/>
        <v>45790</v>
      </c>
      <c r="AA2143" s="98" t="str">
        <f t="shared" si="365"/>
        <v>Tuesday</v>
      </c>
      <c r="AB2143" s="99" t="str">
        <f t="shared" si="366"/>
        <v>05/13/2025 8:30 PM</v>
      </c>
      <c r="AC2143" s="100">
        <f t="shared" si="367"/>
        <v>45791.531944444447</v>
      </c>
      <c r="AD2143" s="100" t="str">
        <f t="shared" si="368"/>
        <v>Approved On Time</v>
      </c>
      <c r="AE2143" s="101">
        <f t="shared" si="369"/>
        <v>5</v>
      </c>
      <c r="AF2143" s="124" t="str">
        <f t="shared" si="370"/>
        <v/>
      </c>
      <c r="AG2143" s="101" t="str">
        <f t="shared" si="371"/>
        <v>200 4000C - 355 F P S SDW 4</v>
      </c>
      <c r="AH2143" s="101" t="str">
        <f t="shared" si="372"/>
        <v>240077 - Fernando Romo-Mendez</v>
      </c>
      <c r="AI2143" s="102" t="str">
        <f t="shared" si="373"/>
        <v>Daniel Lopez's Crew</v>
      </c>
    </row>
    <row r="2144" spans="1:35" ht="15.75" x14ac:dyDescent="0.25">
      <c r="A2144" s="153">
        <v>603256</v>
      </c>
      <c r="B2144" s="153" t="s">
        <v>597</v>
      </c>
      <c r="C2144" s="153" t="s">
        <v>598</v>
      </c>
      <c r="D2144" s="153" t="s">
        <v>95</v>
      </c>
      <c r="E2144" s="153" t="s">
        <v>96</v>
      </c>
      <c r="F2144" s="153" t="s">
        <v>729</v>
      </c>
      <c r="G2144" s="153" t="s">
        <v>730</v>
      </c>
      <c r="H2144" s="153" t="s">
        <v>558</v>
      </c>
      <c r="I2144" s="153">
        <v>11</v>
      </c>
      <c r="J2144" s="154">
        <v>45789</v>
      </c>
      <c r="K2144" s="153" t="s">
        <v>91</v>
      </c>
      <c r="L2144" s="153"/>
      <c r="M2144" s="153" t="s">
        <v>1006</v>
      </c>
      <c r="N2144" s="153" t="s">
        <v>72</v>
      </c>
      <c r="O2144" s="153" t="s">
        <v>1005</v>
      </c>
      <c r="P2144" s="153" t="s">
        <v>1259</v>
      </c>
      <c r="Q2144" s="153"/>
      <c r="R2144" s="153" t="s">
        <v>50</v>
      </c>
      <c r="S2144" s="153" t="s">
        <v>86</v>
      </c>
      <c r="T2144" s="153" t="s">
        <v>1804</v>
      </c>
      <c r="U2144" s="148"/>
      <c r="V2144" s="148"/>
      <c r="W2144" s="148"/>
      <c r="X2144" s="97" t="str">
        <f t="shared" si="363"/>
        <v>2024-004 - City of Dallas Sidewalk 2024</v>
      </c>
      <c r="Y2144" s="97" t="str">
        <f>IFERROR(VLOOKUP($D2144,PM!$A:$H,2,FALSE),"")</f>
        <v>Adam H. Goode</v>
      </c>
      <c r="Z2144" s="98">
        <f t="shared" si="364"/>
        <v>45789</v>
      </c>
      <c r="AA2144" s="98" t="str">
        <f t="shared" si="365"/>
        <v>Monday</v>
      </c>
      <c r="AB2144" s="99" t="str">
        <f t="shared" si="366"/>
        <v>05/13/2025 6:20 AM</v>
      </c>
      <c r="AC2144" s="100">
        <f t="shared" si="367"/>
        <v>45790.553055555552</v>
      </c>
      <c r="AD2144" s="100" t="str">
        <f t="shared" si="368"/>
        <v>Approved On Time</v>
      </c>
      <c r="AE2144" s="101">
        <f t="shared" si="369"/>
        <v>11</v>
      </c>
      <c r="AF2144" s="124" t="str">
        <f t="shared" si="370"/>
        <v/>
      </c>
      <c r="AG2144" s="101" t="str">
        <f t="shared" si="371"/>
        <v>200 4000C - 355 F P S SDW 4</v>
      </c>
      <c r="AH2144" s="101" t="str">
        <f t="shared" si="372"/>
        <v>240089 - Miguel A. Sotelo</v>
      </c>
      <c r="AI2144" s="102" t="str">
        <f t="shared" si="373"/>
        <v>Daniel Lopez's Crew</v>
      </c>
    </row>
    <row r="2145" spans="1:35" ht="15.75" x14ac:dyDescent="0.25">
      <c r="A2145" s="153">
        <v>603257</v>
      </c>
      <c r="B2145" s="153" t="s">
        <v>595</v>
      </c>
      <c r="C2145" s="153" t="s">
        <v>596</v>
      </c>
      <c r="D2145" s="153" t="s">
        <v>95</v>
      </c>
      <c r="E2145" s="153" t="s">
        <v>96</v>
      </c>
      <c r="F2145" s="153" t="s">
        <v>729</v>
      </c>
      <c r="G2145" s="153" t="s">
        <v>730</v>
      </c>
      <c r="H2145" s="153" t="s">
        <v>558</v>
      </c>
      <c r="I2145" s="153">
        <v>10</v>
      </c>
      <c r="J2145" s="154">
        <v>45789</v>
      </c>
      <c r="K2145" s="153" t="s">
        <v>91</v>
      </c>
      <c r="L2145" s="153"/>
      <c r="M2145" s="153" t="s">
        <v>1006</v>
      </c>
      <c r="N2145" s="153" t="s">
        <v>72</v>
      </c>
      <c r="O2145" s="153" t="s">
        <v>1005</v>
      </c>
      <c r="P2145" s="153" t="s">
        <v>1259</v>
      </c>
      <c r="Q2145" s="153"/>
      <c r="R2145" s="153" t="s">
        <v>50</v>
      </c>
      <c r="S2145" s="153" t="s">
        <v>86</v>
      </c>
      <c r="T2145" s="153" t="s">
        <v>1802</v>
      </c>
      <c r="U2145" s="148"/>
      <c r="V2145" s="148"/>
      <c r="W2145" s="148"/>
      <c r="X2145" s="97" t="str">
        <f t="shared" si="363"/>
        <v>2024-004 - City of Dallas Sidewalk 2024</v>
      </c>
      <c r="Y2145" s="97" t="str">
        <f>IFERROR(VLOOKUP($D2145,PM!$A:$H,2,FALSE),"")</f>
        <v>Adam H. Goode</v>
      </c>
      <c r="Z2145" s="98">
        <f t="shared" si="364"/>
        <v>45789</v>
      </c>
      <c r="AA2145" s="98" t="str">
        <f t="shared" si="365"/>
        <v>Monday</v>
      </c>
      <c r="AB2145" s="99" t="str">
        <f t="shared" si="366"/>
        <v>05/13/2025 6:20 AM</v>
      </c>
      <c r="AC2145" s="100">
        <f t="shared" si="367"/>
        <v>45790.552939814814</v>
      </c>
      <c r="AD2145" s="100" t="str">
        <f t="shared" si="368"/>
        <v>Approved On Time</v>
      </c>
      <c r="AE2145" s="101">
        <f t="shared" si="369"/>
        <v>10</v>
      </c>
      <c r="AF2145" s="124" t="str">
        <f t="shared" si="370"/>
        <v/>
      </c>
      <c r="AG2145" s="101" t="str">
        <f t="shared" si="371"/>
        <v>200 4000C - 355 F P S SDW 4</v>
      </c>
      <c r="AH2145" s="101" t="str">
        <f t="shared" si="372"/>
        <v>240077 - Fernando Romo-Mendez</v>
      </c>
      <c r="AI2145" s="102" t="str">
        <f t="shared" si="373"/>
        <v>Daniel Lopez's Crew</v>
      </c>
    </row>
    <row r="2146" spans="1:35" ht="15.75" x14ac:dyDescent="0.25">
      <c r="A2146" s="153">
        <v>603160</v>
      </c>
      <c r="B2146" s="153" t="s">
        <v>605</v>
      </c>
      <c r="C2146" s="153" t="s">
        <v>606</v>
      </c>
      <c r="D2146" s="153" t="s">
        <v>95</v>
      </c>
      <c r="E2146" s="153" t="s">
        <v>96</v>
      </c>
      <c r="F2146" s="153" t="s">
        <v>729</v>
      </c>
      <c r="G2146" s="153" t="s">
        <v>730</v>
      </c>
      <c r="H2146" s="153" t="s">
        <v>558</v>
      </c>
      <c r="I2146" s="153">
        <v>3</v>
      </c>
      <c r="J2146" s="154">
        <v>45789</v>
      </c>
      <c r="K2146" s="153" t="s">
        <v>91</v>
      </c>
      <c r="L2146" s="153"/>
      <c r="M2146" s="153" t="s">
        <v>574</v>
      </c>
      <c r="N2146" s="153" t="s">
        <v>72</v>
      </c>
      <c r="O2146" s="153" t="s">
        <v>575</v>
      </c>
      <c r="P2146" s="153" t="s">
        <v>1265</v>
      </c>
      <c r="Q2146" s="153"/>
      <c r="R2146" s="153" t="s">
        <v>50</v>
      </c>
      <c r="S2146" s="153" t="s">
        <v>86</v>
      </c>
      <c r="T2146" s="153" t="s">
        <v>1809</v>
      </c>
      <c r="U2146" s="148"/>
      <c r="V2146" s="148"/>
      <c r="W2146" s="148"/>
      <c r="X2146" s="97" t="str">
        <f t="shared" si="363"/>
        <v>2024-004 - City of Dallas Sidewalk 2024</v>
      </c>
      <c r="Y2146" s="97" t="str">
        <f>IFERROR(VLOOKUP($D2146,PM!$A:$H,2,FALSE),"")</f>
        <v>Adam H. Goode</v>
      </c>
      <c r="Z2146" s="98">
        <f t="shared" si="364"/>
        <v>45789</v>
      </c>
      <c r="AA2146" s="98" t="str">
        <f t="shared" si="365"/>
        <v>Monday</v>
      </c>
      <c r="AB2146" s="99" t="str">
        <f t="shared" si="366"/>
        <v>05/12/2025 7:19 PM</v>
      </c>
      <c r="AC2146" s="100">
        <f t="shared" si="367"/>
        <v>45790.537743055553</v>
      </c>
      <c r="AD2146" s="100" t="str">
        <f t="shared" si="368"/>
        <v>Approved On Time</v>
      </c>
      <c r="AE2146" s="101">
        <f t="shared" si="369"/>
        <v>3</v>
      </c>
      <c r="AF2146" s="124" t="str">
        <f t="shared" si="370"/>
        <v/>
      </c>
      <c r="AG2146" s="101" t="str">
        <f t="shared" si="371"/>
        <v>200 4000C - 355 F P S SDW 4</v>
      </c>
      <c r="AH2146" s="101" t="str">
        <f t="shared" si="372"/>
        <v>240557 - Raul R. Morales</v>
      </c>
      <c r="AI2146" s="102" t="str">
        <f t="shared" si="373"/>
        <v>Jesus Lopez's Crew</v>
      </c>
    </row>
    <row r="2147" spans="1:35" ht="15.75" x14ac:dyDescent="0.25">
      <c r="A2147" s="153">
        <v>603161</v>
      </c>
      <c r="B2147" s="153" t="s">
        <v>605</v>
      </c>
      <c r="C2147" s="153" t="s">
        <v>606</v>
      </c>
      <c r="D2147" s="153" t="s">
        <v>95</v>
      </c>
      <c r="E2147" s="153" t="s">
        <v>96</v>
      </c>
      <c r="F2147" s="153" t="s">
        <v>1141</v>
      </c>
      <c r="G2147" s="153" t="s">
        <v>1142</v>
      </c>
      <c r="H2147" s="153" t="s">
        <v>558</v>
      </c>
      <c r="I2147" s="153">
        <v>7</v>
      </c>
      <c r="J2147" s="154">
        <v>45789</v>
      </c>
      <c r="K2147" s="153" t="s">
        <v>91</v>
      </c>
      <c r="L2147" s="153"/>
      <c r="M2147" s="153" t="s">
        <v>574</v>
      </c>
      <c r="N2147" s="153" t="s">
        <v>72</v>
      </c>
      <c r="O2147" s="153" t="s">
        <v>575</v>
      </c>
      <c r="P2147" s="153" t="s">
        <v>1265</v>
      </c>
      <c r="Q2147" s="153"/>
      <c r="R2147" s="153" t="s">
        <v>50</v>
      </c>
      <c r="S2147" s="153" t="s">
        <v>86</v>
      </c>
      <c r="T2147" s="153" t="s">
        <v>1810</v>
      </c>
      <c r="U2147" s="148"/>
      <c r="V2147" s="148"/>
      <c r="W2147" s="148"/>
      <c r="X2147" s="97" t="str">
        <f t="shared" si="363"/>
        <v>2024-004 - City of Dallas Sidewalk 2024</v>
      </c>
      <c r="Y2147" s="97" t="str">
        <f>IFERROR(VLOOKUP($D2147,PM!$A:$H,2,FALSE),"")</f>
        <v>Adam H. Goode</v>
      </c>
      <c r="Z2147" s="98">
        <f t="shared" si="364"/>
        <v>45789</v>
      </c>
      <c r="AA2147" s="98" t="str">
        <f t="shared" si="365"/>
        <v>Monday</v>
      </c>
      <c r="AB2147" s="99" t="str">
        <f t="shared" si="366"/>
        <v>05/12/2025 7:19 PM</v>
      </c>
      <c r="AC2147" s="100">
        <f t="shared" si="367"/>
        <v>45790.537743055553</v>
      </c>
      <c r="AD2147" s="100" t="str">
        <f t="shared" si="368"/>
        <v>Approved On Time</v>
      </c>
      <c r="AE2147" s="101">
        <f t="shared" si="369"/>
        <v>7</v>
      </c>
      <c r="AF2147" s="124" t="str">
        <f t="shared" si="370"/>
        <v/>
      </c>
      <c r="AG2147" s="101" t="str">
        <f t="shared" si="371"/>
        <v>440 4000C - 618 F P S BFR 6</v>
      </c>
      <c r="AH2147" s="101" t="str">
        <f t="shared" si="372"/>
        <v>240557 - Raul R. Morales</v>
      </c>
      <c r="AI2147" s="102" t="str">
        <f t="shared" si="373"/>
        <v>Jesus Lopez's Crew</v>
      </c>
    </row>
    <row r="2148" spans="1:35" ht="15.75" x14ac:dyDescent="0.25">
      <c r="A2148" s="153">
        <v>603509</v>
      </c>
      <c r="B2148" s="153" t="s">
        <v>605</v>
      </c>
      <c r="C2148" s="153" t="s">
        <v>606</v>
      </c>
      <c r="D2148" s="153" t="s">
        <v>95</v>
      </c>
      <c r="E2148" s="153" t="s">
        <v>96</v>
      </c>
      <c r="F2148" s="153" t="s">
        <v>1143</v>
      </c>
      <c r="G2148" s="153" t="s">
        <v>1144</v>
      </c>
      <c r="H2148" s="153" t="s">
        <v>558</v>
      </c>
      <c r="I2148" s="153">
        <v>1</v>
      </c>
      <c r="J2148" s="154">
        <v>45790</v>
      </c>
      <c r="K2148" s="153" t="s">
        <v>91</v>
      </c>
      <c r="L2148" s="153"/>
      <c r="M2148" s="153" t="s">
        <v>574</v>
      </c>
      <c r="N2148" s="153" t="s">
        <v>72</v>
      </c>
      <c r="O2148" s="153" t="s">
        <v>575</v>
      </c>
      <c r="P2148" s="153" t="s">
        <v>1968</v>
      </c>
      <c r="Q2148" s="153"/>
      <c r="R2148" s="153" t="s">
        <v>50</v>
      </c>
      <c r="S2148" s="153" t="s">
        <v>86</v>
      </c>
      <c r="T2148" s="153" t="s">
        <v>2438</v>
      </c>
      <c r="U2148" s="148"/>
      <c r="V2148" s="148"/>
      <c r="W2148" s="148"/>
      <c r="X2148" s="97" t="str">
        <f t="shared" si="363"/>
        <v>2024-004 - City of Dallas Sidewalk 2024</v>
      </c>
      <c r="Y2148" s="97" t="str">
        <f>IFERROR(VLOOKUP($D2148,PM!$A:$H,2,FALSE),"")</f>
        <v>Adam H. Goode</v>
      </c>
      <c r="Z2148" s="98">
        <f t="shared" si="364"/>
        <v>45790</v>
      </c>
      <c r="AA2148" s="98" t="str">
        <f t="shared" si="365"/>
        <v>Tuesday</v>
      </c>
      <c r="AB2148" s="99" t="str">
        <f t="shared" si="366"/>
        <v>05/13/2025 4:59 PM</v>
      </c>
      <c r="AC2148" s="100">
        <f t="shared" si="367"/>
        <v>45791.53328703704</v>
      </c>
      <c r="AD2148" s="100" t="str">
        <f t="shared" si="368"/>
        <v>Approved On Time</v>
      </c>
      <c r="AE2148" s="101">
        <f t="shared" si="369"/>
        <v>1</v>
      </c>
      <c r="AF2148" s="124" t="str">
        <f t="shared" si="370"/>
        <v/>
      </c>
      <c r="AG2148" s="101" t="str">
        <f t="shared" si="371"/>
        <v>180 4000A - 227 REM RESET SPRINKLER</v>
      </c>
      <c r="AH2148" s="101" t="str">
        <f t="shared" si="372"/>
        <v>240557 - Raul R. Morales</v>
      </c>
      <c r="AI2148" s="102" t="str">
        <f t="shared" si="373"/>
        <v>Jesus Lopez's Crew</v>
      </c>
    </row>
    <row r="2149" spans="1:35" ht="15.75" x14ac:dyDescent="0.25">
      <c r="A2149" s="153">
        <v>603510</v>
      </c>
      <c r="B2149" s="153" t="s">
        <v>605</v>
      </c>
      <c r="C2149" s="153" t="s">
        <v>606</v>
      </c>
      <c r="D2149" s="153" t="s">
        <v>95</v>
      </c>
      <c r="E2149" s="153" t="s">
        <v>96</v>
      </c>
      <c r="F2149" s="153" t="s">
        <v>1964</v>
      </c>
      <c r="G2149" s="153" t="s">
        <v>1965</v>
      </c>
      <c r="H2149" s="153" t="s">
        <v>558</v>
      </c>
      <c r="I2149" s="153">
        <v>9</v>
      </c>
      <c r="J2149" s="154">
        <v>45790</v>
      </c>
      <c r="K2149" s="153" t="s">
        <v>91</v>
      </c>
      <c r="L2149" s="153"/>
      <c r="M2149" s="153" t="s">
        <v>574</v>
      </c>
      <c r="N2149" s="153" t="s">
        <v>72</v>
      </c>
      <c r="O2149" s="153" t="s">
        <v>575</v>
      </c>
      <c r="P2149" s="153" t="s">
        <v>1968</v>
      </c>
      <c r="Q2149" s="153"/>
      <c r="R2149" s="153" t="s">
        <v>50</v>
      </c>
      <c r="S2149" s="153" t="s">
        <v>86</v>
      </c>
      <c r="T2149" s="153" t="s">
        <v>2439</v>
      </c>
      <c r="U2149" s="148"/>
      <c r="V2149" s="148"/>
      <c r="W2149" s="148"/>
      <c r="X2149" s="97" t="str">
        <f t="shared" si="363"/>
        <v>2024-004 - City of Dallas Sidewalk 2024</v>
      </c>
      <c r="Y2149" s="97" t="str">
        <f>IFERROR(VLOOKUP($D2149,PM!$A:$H,2,FALSE),"")</f>
        <v>Adam H. Goode</v>
      </c>
      <c r="Z2149" s="98">
        <f t="shared" si="364"/>
        <v>45790</v>
      </c>
      <c r="AA2149" s="98" t="str">
        <f t="shared" si="365"/>
        <v>Tuesday</v>
      </c>
      <c r="AB2149" s="99" t="str">
        <f t="shared" si="366"/>
        <v>05/13/2025 4:59 PM</v>
      </c>
      <c r="AC2149" s="100">
        <f t="shared" si="367"/>
        <v>45791.53328703704</v>
      </c>
      <c r="AD2149" s="100" t="str">
        <f t="shared" si="368"/>
        <v>Approved On Time</v>
      </c>
      <c r="AE2149" s="101">
        <f t="shared" si="369"/>
        <v>9</v>
      </c>
      <c r="AF2149" s="124" t="str">
        <f t="shared" si="370"/>
        <v/>
      </c>
      <c r="AG2149" s="101" t="str">
        <f t="shared" si="371"/>
        <v>110 4000A - 100 SDW EXCAVATION</v>
      </c>
      <c r="AH2149" s="101" t="str">
        <f t="shared" si="372"/>
        <v>240557 - Raul R. Morales</v>
      </c>
      <c r="AI2149" s="102" t="str">
        <f t="shared" si="373"/>
        <v>Jesus Lopez's Crew</v>
      </c>
    </row>
    <row r="2150" spans="1:35" ht="15.75" x14ac:dyDescent="0.25">
      <c r="A2150" s="153">
        <v>603515</v>
      </c>
      <c r="B2150" s="153" t="s">
        <v>607</v>
      </c>
      <c r="C2150" s="153" t="s">
        <v>608</v>
      </c>
      <c r="D2150" s="153" t="s">
        <v>95</v>
      </c>
      <c r="E2150" s="153" t="s">
        <v>96</v>
      </c>
      <c r="F2150" s="153" t="s">
        <v>638</v>
      </c>
      <c r="G2150" s="153" t="s">
        <v>639</v>
      </c>
      <c r="H2150" s="153" t="s">
        <v>558</v>
      </c>
      <c r="I2150" s="153">
        <v>10</v>
      </c>
      <c r="J2150" s="154">
        <v>45790</v>
      </c>
      <c r="K2150" s="153" t="s">
        <v>91</v>
      </c>
      <c r="L2150" s="153"/>
      <c r="M2150" s="153" t="s">
        <v>574</v>
      </c>
      <c r="N2150" s="153" t="s">
        <v>72</v>
      </c>
      <c r="O2150" s="153" t="s">
        <v>575</v>
      </c>
      <c r="P2150" s="153" t="s">
        <v>1969</v>
      </c>
      <c r="Q2150" s="153"/>
      <c r="R2150" s="153" t="s">
        <v>50</v>
      </c>
      <c r="S2150" s="153" t="s">
        <v>86</v>
      </c>
      <c r="T2150" s="153" t="s">
        <v>2437</v>
      </c>
      <c r="U2150" s="148"/>
      <c r="V2150" s="148"/>
      <c r="W2150" s="148"/>
      <c r="X2150" s="97" t="str">
        <f t="shared" si="363"/>
        <v>2024-004 - City of Dallas Sidewalk 2024</v>
      </c>
      <c r="Y2150" s="97" t="str">
        <f>IFERROR(VLOOKUP($D2150,PM!$A:$H,2,FALSE),"")</f>
        <v>Adam H. Goode</v>
      </c>
      <c r="Z2150" s="98">
        <f t="shared" si="364"/>
        <v>45790</v>
      </c>
      <c r="AA2150" s="98" t="str">
        <f t="shared" si="365"/>
        <v>Tuesday</v>
      </c>
      <c r="AB2150" s="99" t="str">
        <f t="shared" si="366"/>
        <v>05/13/2025 5:00 PM</v>
      </c>
      <c r="AC2150" s="100">
        <f t="shared" si="367"/>
        <v>45791.533182870371</v>
      </c>
      <c r="AD2150" s="100" t="str">
        <f t="shared" si="368"/>
        <v>Approved On Time</v>
      </c>
      <c r="AE2150" s="101">
        <f t="shared" si="369"/>
        <v>10</v>
      </c>
      <c r="AF2150" s="124" t="str">
        <f t="shared" si="370"/>
        <v/>
      </c>
      <c r="AG2150" s="101" t="str">
        <f t="shared" si="371"/>
        <v>130 4000A - 201 REM CONC DRIVE PVMT APRON</v>
      </c>
      <c r="AH2150" s="101" t="str">
        <f t="shared" si="372"/>
        <v>240499 - Cesar E. Valenzuela Martinez</v>
      </c>
      <c r="AI2150" s="102" t="str">
        <f t="shared" si="373"/>
        <v>Jesus Lopez's Crew</v>
      </c>
    </row>
    <row r="2151" spans="1:35" ht="15.75" x14ac:dyDescent="0.25">
      <c r="A2151" s="153">
        <v>603162</v>
      </c>
      <c r="B2151" s="153" t="s">
        <v>607</v>
      </c>
      <c r="C2151" s="153" t="s">
        <v>608</v>
      </c>
      <c r="D2151" s="153" t="s">
        <v>95</v>
      </c>
      <c r="E2151" s="153" t="s">
        <v>96</v>
      </c>
      <c r="F2151" s="153" t="s">
        <v>1139</v>
      </c>
      <c r="G2151" s="153" t="s">
        <v>1140</v>
      </c>
      <c r="H2151" s="153" t="s">
        <v>558</v>
      </c>
      <c r="I2151" s="153">
        <v>10</v>
      </c>
      <c r="J2151" s="154">
        <v>45789</v>
      </c>
      <c r="K2151" s="153" t="s">
        <v>91</v>
      </c>
      <c r="L2151" s="153"/>
      <c r="M2151" s="153" t="s">
        <v>574</v>
      </c>
      <c r="N2151" s="153" t="s">
        <v>72</v>
      </c>
      <c r="O2151" s="153" t="s">
        <v>575</v>
      </c>
      <c r="P2151" s="153" t="s">
        <v>1265</v>
      </c>
      <c r="Q2151" s="153"/>
      <c r="R2151" s="153" t="s">
        <v>50</v>
      </c>
      <c r="S2151" s="153" t="s">
        <v>86</v>
      </c>
      <c r="T2151" s="153" t="s">
        <v>1808</v>
      </c>
      <c r="U2151" s="148"/>
      <c r="V2151" s="148"/>
      <c r="W2151" s="148"/>
      <c r="X2151" s="97" t="str">
        <f t="shared" si="363"/>
        <v>2024-004 - City of Dallas Sidewalk 2024</v>
      </c>
      <c r="Y2151" s="97" t="str">
        <f>IFERROR(VLOOKUP($D2151,PM!$A:$H,2,FALSE),"")</f>
        <v>Adam H. Goode</v>
      </c>
      <c r="Z2151" s="98">
        <f t="shared" si="364"/>
        <v>45789</v>
      </c>
      <c r="AA2151" s="98" t="str">
        <f t="shared" si="365"/>
        <v>Monday</v>
      </c>
      <c r="AB2151" s="99" t="str">
        <f t="shared" si="366"/>
        <v>05/12/2025 7:19 PM</v>
      </c>
      <c r="AC2151" s="100">
        <f t="shared" si="367"/>
        <v>45790.537615740737</v>
      </c>
      <c r="AD2151" s="100" t="str">
        <f t="shared" si="368"/>
        <v>Approved On Time</v>
      </c>
      <c r="AE2151" s="101">
        <f t="shared" si="369"/>
        <v>10</v>
      </c>
      <c r="AF2151" s="124" t="str">
        <f t="shared" si="370"/>
        <v/>
      </c>
      <c r="AG2151" s="101" t="str">
        <f t="shared" si="371"/>
        <v>440 4000B - 618 FG BFR 6</v>
      </c>
      <c r="AH2151" s="101" t="str">
        <f t="shared" si="372"/>
        <v>240499 - Cesar E. Valenzuela Martinez</v>
      </c>
      <c r="AI2151" s="102" t="str">
        <f t="shared" si="373"/>
        <v>Jesus Lopez's Crew</v>
      </c>
    </row>
    <row r="2152" spans="1:35" ht="15.75" x14ac:dyDescent="0.25">
      <c r="A2152" s="153">
        <v>603521</v>
      </c>
      <c r="B2152" s="153" t="s">
        <v>576</v>
      </c>
      <c r="C2152" s="153" t="s">
        <v>575</v>
      </c>
      <c r="D2152" s="153" t="s">
        <v>95</v>
      </c>
      <c r="E2152" s="153" t="s">
        <v>96</v>
      </c>
      <c r="F2152" s="153" t="s">
        <v>1143</v>
      </c>
      <c r="G2152" s="153" t="s">
        <v>1144</v>
      </c>
      <c r="H2152" s="153" t="s">
        <v>558</v>
      </c>
      <c r="I2152" s="153">
        <v>1</v>
      </c>
      <c r="J2152" s="154">
        <v>45790</v>
      </c>
      <c r="K2152" s="153" t="s">
        <v>91</v>
      </c>
      <c r="L2152" s="153"/>
      <c r="M2152" s="153" t="s">
        <v>574</v>
      </c>
      <c r="N2152" s="153" t="s">
        <v>72</v>
      </c>
      <c r="O2152" s="153" t="s">
        <v>575</v>
      </c>
      <c r="P2152" s="153" t="s">
        <v>1963</v>
      </c>
      <c r="Q2152" s="153"/>
      <c r="R2152" s="153" t="s">
        <v>50</v>
      </c>
      <c r="S2152" s="153" t="s">
        <v>86</v>
      </c>
      <c r="T2152" s="153" t="s">
        <v>2429</v>
      </c>
      <c r="U2152" s="148"/>
      <c r="V2152" s="148"/>
      <c r="W2152" s="148"/>
      <c r="X2152" s="97" t="str">
        <f t="shared" si="363"/>
        <v>2024-004 - City of Dallas Sidewalk 2024</v>
      </c>
      <c r="Y2152" s="97" t="str">
        <f>IFERROR(VLOOKUP($D2152,PM!$A:$H,2,FALSE),"")</f>
        <v>Adam H. Goode</v>
      </c>
      <c r="Z2152" s="98">
        <f t="shared" si="364"/>
        <v>45790</v>
      </c>
      <c r="AA2152" s="98" t="str">
        <f t="shared" si="365"/>
        <v>Tuesday</v>
      </c>
      <c r="AB2152" s="99" t="str">
        <f t="shared" si="366"/>
        <v>05/13/2025 5:02 PM</v>
      </c>
      <c r="AC2152" s="100">
        <f t="shared" si="367"/>
        <v>45791.53324074074</v>
      </c>
      <c r="AD2152" s="100" t="str">
        <f t="shared" si="368"/>
        <v>Approved On Time</v>
      </c>
      <c r="AE2152" s="101">
        <f t="shared" si="369"/>
        <v>1</v>
      </c>
      <c r="AF2152" s="124" t="str">
        <f t="shared" si="370"/>
        <v/>
      </c>
      <c r="AG2152" s="101" t="str">
        <f t="shared" si="371"/>
        <v>180 4000A - 227 REM RESET SPRINKLER</v>
      </c>
      <c r="AH2152" s="101" t="str">
        <f t="shared" si="372"/>
        <v>240050 - Jesus Lopez Soto</v>
      </c>
      <c r="AI2152" s="102" t="str">
        <f t="shared" si="373"/>
        <v>Jesus Lopez's Crew</v>
      </c>
    </row>
    <row r="2153" spans="1:35" ht="15.75" x14ac:dyDescent="0.25">
      <c r="A2153" s="153">
        <v>603522</v>
      </c>
      <c r="B2153" s="153" t="s">
        <v>576</v>
      </c>
      <c r="C2153" s="153" t="s">
        <v>575</v>
      </c>
      <c r="D2153" s="153" t="s">
        <v>95</v>
      </c>
      <c r="E2153" s="153" t="s">
        <v>96</v>
      </c>
      <c r="F2153" s="153" t="s">
        <v>786</v>
      </c>
      <c r="G2153" s="153" t="s">
        <v>787</v>
      </c>
      <c r="H2153" s="153" t="s">
        <v>558</v>
      </c>
      <c r="I2153" s="153">
        <v>1</v>
      </c>
      <c r="J2153" s="154">
        <v>45790</v>
      </c>
      <c r="K2153" s="153" t="s">
        <v>91</v>
      </c>
      <c r="L2153" s="153"/>
      <c r="M2153" s="153" t="s">
        <v>574</v>
      </c>
      <c r="N2153" s="153" t="s">
        <v>72</v>
      </c>
      <c r="O2153" s="153" t="s">
        <v>575</v>
      </c>
      <c r="P2153" s="153" t="s">
        <v>1963</v>
      </c>
      <c r="Q2153" s="153"/>
      <c r="R2153" s="153" t="s">
        <v>50</v>
      </c>
      <c r="S2153" s="153" t="s">
        <v>86</v>
      </c>
      <c r="T2153" s="153" t="s">
        <v>2430</v>
      </c>
      <c r="U2153" s="148"/>
      <c r="V2153" s="148"/>
      <c r="W2153" s="148"/>
      <c r="X2153" s="97" t="str">
        <f t="shared" si="363"/>
        <v>2024-004 - City of Dallas Sidewalk 2024</v>
      </c>
      <c r="Y2153" s="97" t="str">
        <f>IFERROR(VLOOKUP($D2153,PM!$A:$H,2,FALSE),"")</f>
        <v>Adam H. Goode</v>
      </c>
      <c r="Z2153" s="98">
        <f t="shared" si="364"/>
        <v>45790</v>
      </c>
      <c r="AA2153" s="98" t="str">
        <f t="shared" si="365"/>
        <v>Tuesday</v>
      </c>
      <c r="AB2153" s="99" t="str">
        <f t="shared" si="366"/>
        <v>05/13/2025 5:02 PM</v>
      </c>
      <c r="AC2153" s="100">
        <f t="shared" si="367"/>
        <v>45791.53324074074</v>
      </c>
      <c r="AD2153" s="100" t="str">
        <f t="shared" si="368"/>
        <v>Approved On Time</v>
      </c>
      <c r="AE2153" s="101">
        <f t="shared" si="369"/>
        <v>1</v>
      </c>
      <c r="AF2153" s="124" t="str">
        <f t="shared" si="370"/>
        <v/>
      </c>
      <c r="AG2153" s="101" t="str">
        <f t="shared" si="371"/>
        <v>140 4000A - 202 REM SEPARATE CURB</v>
      </c>
      <c r="AH2153" s="101" t="str">
        <f t="shared" si="372"/>
        <v>240050 - Jesus Lopez Soto</v>
      </c>
      <c r="AI2153" s="102" t="str">
        <f t="shared" si="373"/>
        <v>Jesus Lopez's Crew</v>
      </c>
    </row>
    <row r="2154" spans="1:35" ht="15.75" x14ac:dyDescent="0.25">
      <c r="A2154" s="153">
        <v>603523</v>
      </c>
      <c r="B2154" s="153" t="s">
        <v>576</v>
      </c>
      <c r="C2154" s="153" t="s">
        <v>575</v>
      </c>
      <c r="D2154" s="153" t="s">
        <v>95</v>
      </c>
      <c r="E2154" s="153" t="s">
        <v>96</v>
      </c>
      <c r="F2154" s="153" t="s">
        <v>739</v>
      </c>
      <c r="G2154" s="153" t="s">
        <v>740</v>
      </c>
      <c r="H2154" s="153" t="s">
        <v>558</v>
      </c>
      <c r="I2154" s="153">
        <v>1</v>
      </c>
      <c r="J2154" s="154">
        <v>45790</v>
      </c>
      <c r="K2154" s="153" t="s">
        <v>91</v>
      </c>
      <c r="L2154" s="153"/>
      <c r="M2154" s="153" t="s">
        <v>574</v>
      </c>
      <c r="N2154" s="153" t="s">
        <v>72</v>
      </c>
      <c r="O2154" s="153" t="s">
        <v>575</v>
      </c>
      <c r="P2154" s="153" t="s">
        <v>1963</v>
      </c>
      <c r="Q2154" s="153"/>
      <c r="R2154" s="153" t="s">
        <v>50</v>
      </c>
      <c r="S2154" s="153" t="s">
        <v>86</v>
      </c>
      <c r="T2154" s="153" t="s">
        <v>2431</v>
      </c>
      <c r="U2154" s="148"/>
      <c r="V2154" s="148"/>
      <c r="W2154" s="148"/>
      <c r="X2154" s="97" t="str">
        <f t="shared" si="363"/>
        <v>2024-004 - City of Dallas Sidewalk 2024</v>
      </c>
      <c r="Y2154" s="97" t="str">
        <f>IFERROR(VLOOKUP($D2154,PM!$A:$H,2,FALSE),"")</f>
        <v>Adam H. Goode</v>
      </c>
      <c r="Z2154" s="98">
        <f t="shared" si="364"/>
        <v>45790</v>
      </c>
      <c r="AA2154" s="98" t="str">
        <f t="shared" si="365"/>
        <v>Tuesday</v>
      </c>
      <c r="AB2154" s="99" t="str">
        <f t="shared" si="366"/>
        <v>05/13/2025 5:02 PM</v>
      </c>
      <c r="AC2154" s="100">
        <f t="shared" si="367"/>
        <v>45791.53324074074</v>
      </c>
      <c r="AD2154" s="100" t="str">
        <f t="shared" si="368"/>
        <v>Approved On Time</v>
      </c>
      <c r="AE2154" s="101">
        <f t="shared" si="369"/>
        <v>1</v>
      </c>
      <c r="AF2154" s="124" t="str">
        <f t="shared" si="370"/>
        <v/>
      </c>
      <c r="AG2154" s="101" t="str">
        <f t="shared" si="371"/>
        <v>200 4000A - 355 REM SDW 4</v>
      </c>
      <c r="AH2154" s="101" t="str">
        <f t="shared" si="372"/>
        <v>240050 - Jesus Lopez Soto</v>
      </c>
      <c r="AI2154" s="102" t="str">
        <f t="shared" si="373"/>
        <v>Jesus Lopez's Crew</v>
      </c>
    </row>
    <row r="2155" spans="1:35" ht="15.75" x14ac:dyDescent="0.25">
      <c r="A2155" s="153">
        <v>603524</v>
      </c>
      <c r="B2155" s="153" t="s">
        <v>576</v>
      </c>
      <c r="C2155" s="153" t="s">
        <v>575</v>
      </c>
      <c r="D2155" s="153" t="s">
        <v>95</v>
      </c>
      <c r="E2155" s="153" t="s">
        <v>96</v>
      </c>
      <c r="F2155" s="153" t="s">
        <v>638</v>
      </c>
      <c r="G2155" s="153" t="s">
        <v>639</v>
      </c>
      <c r="H2155" s="153" t="s">
        <v>558</v>
      </c>
      <c r="I2155" s="153">
        <v>1</v>
      </c>
      <c r="J2155" s="154">
        <v>45790</v>
      </c>
      <c r="K2155" s="153" t="s">
        <v>91</v>
      </c>
      <c r="L2155" s="153"/>
      <c r="M2155" s="153" t="s">
        <v>574</v>
      </c>
      <c r="N2155" s="153" t="s">
        <v>72</v>
      </c>
      <c r="O2155" s="153" t="s">
        <v>575</v>
      </c>
      <c r="P2155" s="153" t="s">
        <v>1963</v>
      </c>
      <c r="Q2155" s="153"/>
      <c r="R2155" s="153" t="s">
        <v>50</v>
      </c>
      <c r="S2155" s="153" t="s">
        <v>86</v>
      </c>
      <c r="T2155" s="153" t="s">
        <v>2432</v>
      </c>
      <c r="U2155" s="148"/>
      <c r="V2155" s="148"/>
      <c r="W2155" s="148"/>
      <c r="X2155" s="97" t="str">
        <f t="shared" si="363"/>
        <v>2024-004 - City of Dallas Sidewalk 2024</v>
      </c>
      <c r="Y2155" s="97" t="str">
        <f>IFERROR(VLOOKUP($D2155,PM!$A:$H,2,FALSE),"")</f>
        <v>Adam H. Goode</v>
      </c>
      <c r="Z2155" s="98">
        <f t="shared" si="364"/>
        <v>45790</v>
      </c>
      <c r="AA2155" s="98" t="str">
        <f t="shared" si="365"/>
        <v>Tuesday</v>
      </c>
      <c r="AB2155" s="99" t="str">
        <f t="shared" si="366"/>
        <v>05/13/2025 5:02 PM</v>
      </c>
      <c r="AC2155" s="100">
        <f t="shared" si="367"/>
        <v>45791.53324074074</v>
      </c>
      <c r="AD2155" s="100" t="str">
        <f t="shared" si="368"/>
        <v>Approved On Time</v>
      </c>
      <c r="AE2155" s="101">
        <f t="shared" si="369"/>
        <v>1</v>
      </c>
      <c r="AF2155" s="124" t="str">
        <f t="shared" si="370"/>
        <v/>
      </c>
      <c r="AG2155" s="101" t="str">
        <f t="shared" si="371"/>
        <v>130 4000A - 201 REM CONC DRIVE PVMT APRON</v>
      </c>
      <c r="AH2155" s="101" t="str">
        <f t="shared" si="372"/>
        <v>240050 - Jesus Lopez Soto</v>
      </c>
      <c r="AI2155" s="102" t="str">
        <f t="shared" si="373"/>
        <v>Jesus Lopez's Crew</v>
      </c>
    </row>
    <row r="2156" spans="1:35" ht="15.75" x14ac:dyDescent="0.25">
      <c r="A2156" s="153">
        <v>603525</v>
      </c>
      <c r="B2156" s="153" t="s">
        <v>576</v>
      </c>
      <c r="C2156" s="153" t="s">
        <v>575</v>
      </c>
      <c r="D2156" s="153" t="s">
        <v>95</v>
      </c>
      <c r="E2156" s="153" t="s">
        <v>96</v>
      </c>
      <c r="F2156" s="153" t="s">
        <v>1964</v>
      </c>
      <c r="G2156" s="153" t="s">
        <v>1965</v>
      </c>
      <c r="H2156" s="153" t="s">
        <v>558</v>
      </c>
      <c r="I2156" s="153">
        <v>2</v>
      </c>
      <c r="J2156" s="154">
        <v>45790</v>
      </c>
      <c r="K2156" s="153" t="s">
        <v>91</v>
      </c>
      <c r="L2156" s="153"/>
      <c r="M2156" s="153" t="s">
        <v>574</v>
      </c>
      <c r="N2156" s="153" t="s">
        <v>72</v>
      </c>
      <c r="O2156" s="153" t="s">
        <v>575</v>
      </c>
      <c r="P2156" s="153" t="s">
        <v>1963</v>
      </c>
      <c r="Q2156" s="153"/>
      <c r="R2156" s="153" t="s">
        <v>50</v>
      </c>
      <c r="S2156" s="153" t="s">
        <v>86</v>
      </c>
      <c r="T2156" s="153" t="s">
        <v>2433</v>
      </c>
      <c r="U2156" s="148"/>
      <c r="V2156" s="148"/>
      <c r="W2156" s="148"/>
      <c r="X2156" s="97" t="str">
        <f t="shared" si="363"/>
        <v>2024-004 - City of Dallas Sidewalk 2024</v>
      </c>
      <c r="Y2156" s="97" t="str">
        <f>IFERROR(VLOOKUP($D2156,PM!$A:$H,2,FALSE),"")</f>
        <v>Adam H. Goode</v>
      </c>
      <c r="Z2156" s="98">
        <f t="shared" si="364"/>
        <v>45790</v>
      </c>
      <c r="AA2156" s="98" t="str">
        <f t="shared" si="365"/>
        <v>Tuesday</v>
      </c>
      <c r="AB2156" s="99" t="str">
        <f t="shared" si="366"/>
        <v>05/13/2025 5:02 PM</v>
      </c>
      <c r="AC2156" s="100">
        <f t="shared" si="367"/>
        <v>45791.53324074074</v>
      </c>
      <c r="AD2156" s="100" t="str">
        <f t="shared" si="368"/>
        <v>Approved On Time</v>
      </c>
      <c r="AE2156" s="101">
        <f t="shared" si="369"/>
        <v>2</v>
      </c>
      <c r="AF2156" s="124" t="str">
        <f t="shared" si="370"/>
        <v/>
      </c>
      <c r="AG2156" s="101" t="str">
        <f t="shared" si="371"/>
        <v>110 4000A - 100 SDW EXCAVATION</v>
      </c>
      <c r="AH2156" s="101" t="str">
        <f t="shared" si="372"/>
        <v>240050 - Jesus Lopez Soto</v>
      </c>
      <c r="AI2156" s="102" t="str">
        <f t="shared" si="373"/>
        <v>Jesus Lopez's Crew</v>
      </c>
    </row>
    <row r="2157" spans="1:35" ht="15.75" x14ac:dyDescent="0.25">
      <c r="A2157" s="153">
        <v>603526</v>
      </c>
      <c r="B2157" s="153" t="s">
        <v>576</v>
      </c>
      <c r="C2157" s="153" t="s">
        <v>575</v>
      </c>
      <c r="D2157" s="153" t="s">
        <v>95</v>
      </c>
      <c r="E2157" s="153" t="s">
        <v>96</v>
      </c>
      <c r="F2157" s="153" t="s">
        <v>805</v>
      </c>
      <c r="G2157" s="153" t="s">
        <v>806</v>
      </c>
      <c r="H2157" s="153" t="s">
        <v>558</v>
      </c>
      <c r="I2157" s="153">
        <v>2</v>
      </c>
      <c r="J2157" s="154">
        <v>45790</v>
      </c>
      <c r="K2157" s="153" t="s">
        <v>91</v>
      </c>
      <c r="L2157" s="153"/>
      <c r="M2157" s="153" t="s">
        <v>574</v>
      </c>
      <c r="N2157" s="153" t="s">
        <v>72</v>
      </c>
      <c r="O2157" s="153" t="s">
        <v>575</v>
      </c>
      <c r="P2157" s="153" t="s">
        <v>1963</v>
      </c>
      <c r="Q2157" s="153"/>
      <c r="R2157" s="153" t="s">
        <v>50</v>
      </c>
      <c r="S2157" s="153" t="s">
        <v>86</v>
      </c>
      <c r="T2157" s="153" t="s">
        <v>2434</v>
      </c>
      <c r="U2157" s="148"/>
      <c r="V2157" s="148"/>
      <c r="W2157" s="148"/>
      <c r="X2157" s="97" t="str">
        <f t="shared" si="363"/>
        <v>2024-004 - City of Dallas Sidewalk 2024</v>
      </c>
      <c r="Y2157" s="97" t="str">
        <f>IFERROR(VLOOKUP($D2157,PM!$A:$H,2,FALSE),"")</f>
        <v>Adam H. Goode</v>
      </c>
      <c r="Z2157" s="98">
        <f t="shared" si="364"/>
        <v>45790</v>
      </c>
      <c r="AA2157" s="98" t="str">
        <f t="shared" si="365"/>
        <v>Tuesday</v>
      </c>
      <c r="AB2157" s="99" t="str">
        <f t="shared" si="366"/>
        <v>05/13/2025 5:02 PM</v>
      </c>
      <c r="AC2157" s="100">
        <f t="shared" si="367"/>
        <v>45791.53324074074</v>
      </c>
      <c r="AD2157" s="100" t="str">
        <f t="shared" si="368"/>
        <v>Approved On Time</v>
      </c>
      <c r="AE2157" s="101">
        <f t="shared" si="369"/>
        <v>2</v>
      </c>
      <c r="AF2157" s="124" t="str">
        <f t="shared" si="370"/>
        <v/>
      </c>
      <c r="AG2157" s="101" t="str">
        <f t="shared" si="371"/>
        <v>130 4000B - 201 HAUL CONC DRIVE PVMT APRON</v>
      </c>
      <c r="AH2157" s="101" t="str">
        <f t="shared" si="372"/>
        <v>240050 - Jesus Lopez Soto</v>
      </c>
      <c r="AI2157" s="102" t="str">
        <f t="shared" si="373"/>
        <v>Jesus Lopez's Crew</v>
      </c>
    </row>
    <row r="2158" spans="1:35" ht="15.75" x14ac:dyDescent="0.25">
      <c r="A2158" s="153">
        <v>603527</v>
      </c>
      <c r="B2158" s="153" t="s">
        <v>918</v>
      </c>
      <c r="C2158" s="153" t="s">
        <v>919</v>
      </c>
      <c r="D2158" s="153" t="s">
        <v>95</v>
      </c>
      <c r="E2158" s="153" t="s">
        <v>96</v>
      </c>
      <c r="F2158" s="153" t="s">
        <v>739</v>
      </c>
      <c r="G2158" s="153" t="s">
        <v>740</v>
      </c>
      <c r="H2158" s="153" t="s">
        <v>558</v>
      </c>
      <c r="I2158" s="153">
        <v>5</v>
      </c>
      <c r="J2158" s="154">
        <v>45790</v>
      </c>
      <c r="K2158" s="153" t="s">
        <v>91</v>
      </c>
      <c r="L2158" s="153"/>
      <c r="M2158" s="153"/>
      <c r="N2158" s="153"/>
      <c r="O2158" s="153" t="s">
        <v>919</v>
      </c>
      <c r="P2158" s="153" t="s">
        <v>2000</v>
      </c>
      <c r="Q2158" s="153"/>
      <c r="R2158" s="153" t="s">
        <v>50</v>
      </c>
      <c r="S2158" s="153" t="s">
        <v>86</v>
      </c>
      <c r="T2158" s="153" t="s">
        <v>2763</v>
      </c>
      <c r="U2158" s="148"/>
      <c r="V2158" s="148"/>
      <c r="W2158" s="148"/>
      <c r="X2158" s="97" t="str">
        <f t="shared" si="363"/>
        <v>2024-004 - City of Dallas Sidewalk 2024</v>
      </c>
      <c r="Y2158" s="97" t="str">
        <f>IFERROR(VLOOKUP($D2158,PM!$A:$H,2,FALSE),"")</f>
        <v>Adam H. Goode</v>
      </c>
      <c r="Z2158" s="98">
        <f t="shared" si="364"/>
        <v>45790</v>
      </c>
      <c r="AA2158" s="98" t="str">
        <f t="shared" si="365"/>
        <v>Tuesday</v>
      </c>
      <c r="AB2158" s="99" t="str">
        <f t="shared" si="366"/>
        <v>05/13/2025 5:04 PM</v>
      </c>
      <c r="AC2158" s="100">
        <f t="shared" si="367"/>
        <v>45791.625173611108</v>
      </c>
      <c r="AD2158" s="100" t="str">
        <f t="shared" si="368"/>
        <v>Approved On Time</v>
      </c>
      <c r="AE2158" s="101">
        <f t="shared" si="369"/>
        <v>5</v>
      </c>
      <c r="AF2158" s="124" t="str">
        <f t="shared" si="370"/>
        <v/>
      </c>
      <c r="AG2158" s="101" t="str">
        <f t="shared" si="371"/>
        <v>200 4000A - 355 REM SDW 4</v>
      </c>
      <c r="AH2158" s="101" t="str">
        <f t="shared" si="372"/>
        <v>240820 - Garrett Briscoe</v>
      </c>
      <c r="AI2158" s="102" t="str">
        <f t="shared" si="373"/>
        <v/>
      </c>
    </row>
    <row r="2159" spans="1:35" ht="15.75" x14ac:dyDescent="0.25">
      <c r="A2159" s="153">
        <v>603528</v>
      </c>
      <c r="B2159" s="153" t="s">
        <v>918</v>
      </c>
      <c r="C2159" s="153" t="s">
        <v>919</v>
      </c>
      <c r="D2159" s="153" t="s">
        <v>95</v>
      </c>
      <c r="E2159" s="153" t="s">
        <v>96</v>
      </c>
      <c r="F2159" s="153" t="s">
        <v>624</v>
      </c>
      <c r="G2159" s="153" t="s">
        <v>625</v>
      </c>
      <c r="H2159" s="153" t="s">
        <v>558</v>
      </c>
      <c r="I2159" s="153">
        <v>5</v>
      </c>
      <c r="J2159" s="154">
        <v>45790</v>
      </c>
      <c r="K2159" s="153" t="s">
        <v>91</v>
      </c>
      <c r="L2159" s="153"/>
      <c r="M2159" s="153"/>
      <c r="N2159" s="153"/>
      <c r="O2159" s="153" t="s">
        <v>919</v>
      </c>
      <c r="P2159" s="153" t="s">
        <v>2000</v>
      </c>
      <c r="Q2159" s="153"/>
      <c r="R2159" s="153" t="s">
        <v>50</v>
      </c>
      <c r="S2159" s="153" t="s">
        <v>86</v>
      </c>
      <c r="T2159" s="153" t="s">
        <v>2764</v>
      </c>
      <c r="U2159" s="148"/>
      <c r="V2159" s="148"/>
      <c r="W2159" s="148"/>
      <c r="X2159" s="97" t="str">
        <f t="shared" si="363"/>
        <v>2024-004 - City of Dallas Sidewalk 2024</v>
      </c>
      <c r="Y2159" s="97" t="str">
        <f>IFERROR(VLOOKUP($D2159,PM!$A:$H,2,FALSE),"")</f>
        <v>Adam H. Goode</v>
      </c>
      <c r="Z2159" s="98">
        <f t="shared" si="364"/>
        <v>45790</v>
      </c>
      <c r="AA2159" s="98" t="str">
        <f t="shared" si="365"/>
        <v>Tuesday</v>
      </c>
      <c r="AB2159" s="99" t="str">
        <f t="shared" si="366"/>
        <v>05/13/2025 5:04 PM</v>
      </c>
      <c r="AC2159" s="100">
        <f t="shared" si="367"/>
        <v>45791.625173611108</v>
      </c>
      <c r="AD2159" s="100" t="str">
        <f t="shared" si="368"/>
        <v>Approved On Time</v>
      </c>
      <c r="AE2159" s="101">
        <f t="shared" si="369"/>
        <v>5</v>
      </c>
      <c r="AF2159" s="124" t="str">
        <f t="shared" si="370"/>
        <v/>
      </c>
      <c r="AG2159" s="101" t="str">
        <f t="shared" si="371"/>
        <v>9000 100C - LD INOUT SHOW UP REPAIR LABOR</v>
      </c>
      <c r="AH2159" s="101" t="str">
        <f t="shared" si="372"/>
        <v>240820 - Garrett Briscoe</v>
      </c>
      <c r="AI2159" s="102" t="str">
        <f t="shared" si="373"/>
        <v/>
      </c>
    </row>
    <row r="2160" spans="1:35" ht="15.75" x14ac:dyDescent="0.25">
      <c r="A2160" s="153">
        <v>603063</v>
      </c>
      <c r="B2160" s="153" t="s">
        <v>918</v>
      </c>
      <c r="C2160" s="153" t="s">
        <v>919</v>
      </c>
      <c r="D2160" s="153" t="s">
        <v>95</v>
      </c>
      <c r="E2160" s="153" t="s">
        <v>96</v>
      </c>
      <c r="F2160" s="153" t="s">
        <v>739</v>
      </c>
      <c r="G2160" s="153" t="s">
        <v>740</v>
      </c>
      <c r="H2160" s="153" t="s">
        <v>558</v>
      </c>
      <c r="I2160" s="153">
        <v>10</v>
      </c>
      <c r="J2160" s="154">
        <v>45789</v>
      </c>
      <c r="K2160" s="153" t="s">
        <v>91</v>
      </c>
      <c r="L2160" s="153"/>
      <c r="M2160" s="153"/>
      <c r="N2160" s="153"/>
      <c r="O2160" s="153" t="s">
        <v>919</v>
      </c>
      <c r="P2160" s="153" t="s">
        <v>1277</v>
      </c>
      <c r="Q2160" s="153"/>
      <c r="R2160" s="153" t="s">
        <v>50</v>
      </c>
      <c r="S2160" s="153" t="s">
        <v>86</v>
      </c>
      <c r="T2160" s="153" t="s">
        <v>1805</v>
      </c>
      <c r="U2160" s="148"/>
      <c r="V2160" s="148"/>
      <c r="W2160" s="148"/>
      <c r="X2160" s="97" t="str">
        <f t="shared" si="363"/>
        <v>2024-004 - City of Dallas Sidewalk 2024</v>
      </c>
      <c r="Y2160" s="97" t="str">
        <f>IFERROR(VLOOKUP($D2160,PM!$A:$H,2,FALSE),"")</f>
        <v>Adam H. Goode</v>
      </c>
      <c r="Z2160" s="98">
        <f t="shared" si="364"/>
        <v>45789</v>
      </c>
      <c r="AA2160" s="98" t="str">
        <f t="shared" si="365"/>
        <v>Monday</v>
      </c>
      <c r="AB2160" s="99" t="str">
        <f t="shared" si="366"/>
        <v>05/12/2025 5:04 PM</v>
      </c>
      <c r="AC2160" s="100">
        <f t="shared" si="367"/>
        <v>45790.553726851853</v>
      </c>
      <c r="AD2160" s="100" t="str">
        <f t="shared" si="368"/>
        <v>Approved On Time</v>
      </c>
      <c r="AE2160" s="101">
        <f t="shared" si="369"/>
        <v>10</v>
      </c>
      <c r="AF2160" s="124" t="str">
        <f t="shared" si="370"/>
        <v/>
      </c>
      <c r="AG2160" s="101" t="str">
        <f t="shared" si="371"/>
        <v>200 4000A - 355 REM SDW 4</v>
      </c>
      <c r="AH2160" s="101" t="str">
        <f t="shared" si="372"/>
        <v>240820 - Garrett Briscoe</v>
      </c>
      <c r="AI2160" s="102" t="str">
        <f t="shared" si="373"/>
        <v/>
      </c>
    </row>
    <row r="2161" spans="1:35" ht="15.75" x14ac:dyDescent="0.25">
      <c r="A2161" s="153">
        <v>603707</v>
      </c>
      <c r="B2161" s="153" t="s">
        <v>931</v>
      </c>
      <c r="C2161" s="153" t="s">
        <v>932</v>
      </c>
      <c r="D2161" s="153" t="s">
        <v>95</v>
      </c>
      <c r="E2161" s="153" t="s">
        <v>96</v>
      </c>
      <c r="F2161" s="153" t="s">
        <v>611</v>
      </c>
      <c r="G2161" s="153" t="s">
        <v>612</v>
      </c>
      <c r="H2161" s="153" t="s">
        <v>558</v>
      </c>
      <c r="I2161" s="153">
        <v>3.5</v>
      </c>
      <c r="J2161" s="154">
        <v>45790</v>
      </c>
      <c r="K2161" s="153" t="s">
        <v>91</v>
      </c>
      <c r="L2161" s="153"/>
      <c r="M2161" s="153" t="s">
        <v>128</v>
      </c>
      <c r="N2161" s="153" t="s">
        <v>64</v>
      </c>
      <c r="O2161" s="153" t="s">
        <v>129</v>
      </c>
      <c r="P2161" s="153" t="s">
        <v>1957</v>
      </c>
      <c r="Q2161" s="153"/>
      <c r="R2161" s="153" t="s">
        <v>50</v>
      </c>
      <c r="S2161" s="153" t="s">
        <v>86</v>
      </c>
      <c r="T2161" s="153" t="s">
        <v>2426</v>
      </c>
      <c r="U2161" s="148"/>
      <c r="V2161" s="148"/>
      <c r="W2161" s="148"/>
      <c r="X2161" s="97" t="str">
        <f t="shared" si="363"/>
        <v>2024-004 - City of Dallas Sidewalk 2024</v>
      </c>
      <c r="Y2161" s="97" t="str">
        <f>IFERROR(VLOOKUP($D2161,PM!$A:$H,2,FALSE),"")</f>
        <v>Adam H. Goode</v>
      </c>
      <c r="Z2161" s="98">
        <f t="shared" si="364"/>
        <v>45790</v>
      </c>
      <c r="AA2161" s="98" t="str">
        <f t="shared" si="365"/>
        <v>Tuesday</v>
      </c>
      <c r="AB2161" s="99" t="str">
        <f t="shared" si="366"/>
        <v>05/14/2025 6:28 AM</v>
      </c>
      <c r="AC2161" s="100">
        <f t="shared" si="367"/>
        <v>45791.541712962964</v>
      </c>
      <c r="AD2161" s="100" t="str">
        <f t="shared" si="368"/>
        <v>Approved On Time</v>
      </c>
      <c r="AE2161" s="101">
        <f t="shared" si="369"/>
        <v>3.5</v>
      </c>
      <c r="AF2161" s="124" t="str">
        <f t="shared" si="370"/>
        <v/>
      </c>
      <c r="AG2161" s="101" t="str">
        <f t="shared" si="371"/>
        <v>580 4000A - 1601A TRAFFIC CONTROL</v>
      </c>
      <c r="AH2161" s="101" t="str">
        <f t="shared" si="372"/>
        <v>240494 - Juan B. Hernandez</v>
      </c>
      <c r="AI2161" s="102" t="str">
        <f t="shared" si="373"/>
        <v>Roberto Lumbreras's Crew</v>
      </c>
    </row>
    <row r="2162" spans="1:35" ht="15.75" x14ac:dyDescent="0.25">
      <c r="A2162" s="153">
        <v>603268</v>
      </c>
      <c r="B2162" s="153" t="s">
        <v>931</v>
      </c>
      <c r="C2162" s="153" t="s">
        <v>932</v>
      </c>
      <c r="D2162" s="153" t="s">
        <v>95</v>
      </c>
      <c r="E2162" s="153" t="s">
        <v>96</v>
      </c>
      <c r="F2162" s="153" t="s">
        <v>611</v>
      </c>
      <c r="G2162" s="153" t="s">
        <v>612</v>
      </c>
      <c r="H2162" s="153" t="s">
        <v>558</v>
      </c>
      <c r="I2162" s="153">
        <v>9.5</v>
      </c>
      <c r="J2162" s="154">
        <v>45789</v>
      </c>
      <c r="K2162" s="153" t="s">
        <v>91</v>
      </c>
      <c r="L2162" s="153"/>
      <c r="M2162" s="153" t="s">
        <v>128</v>
      </c>
      <c r="N2162" s="153" t="s">
        <v>64</v>
      </c>
      <c r="O2162" s="153" t="s">
        <v>129</v>
      </c>
      <c r="P2162" s="153" t="s">
        <v>1255</v>
      </c>
      <c r="Q2162" s="153"/>
      <c r="R2162" s="153" t="s">
        <v>50</v>
      </c>
      <c r="S2162" s="153" t="s">
        <v>86</v>
      </c>
      <c r="T2162" s="153" t="s">
        <v>1806</v>
      </c>
      <c r="U2162" s="148"/>
      <c r="V2162" s="148"/>
      <c r="W2162" s="148"/>
      <c r="X2162" s="97" t="str">
        <f t="shared" si="363"/>
        <v>2024-004 - City of Dallas Sidewalk 2024</v>
      </c>
      <c r="Y2162" s="97" t="str">
        <f>IFERROR(VLOOKUP($D2162,PM!$A:$H,2,FALSE),"")</f>
        <v>Adam H. Goode</v>
      </c>
      <c r="Z2162" s="98">
        <f t="shared" si="364"/>
        <v>45789</v>
      </c>
      <c r="AA2162" s="98" t="str">
        <f t="shared" si="365"/>
        <v>Monday</v>
      </c>
      <c r="AB2162" s="99" t="str">
        <f t="shared" si="366"/>
        <v>05/13/2025 6:26 AM</v>
      </c>
      <c r="AC2162" s="100">
        <f t="shared" si="367"/>
        <v>45790.553865740738</v>
      </c>
      <c r="AD2162" s="100" t="str">
        <f t="shared" si="368"/>
        <v>Approved On Time</v>
      </c>
      <c r="AE2162" s="101">
        <f t="shared" si="369"/>
        <v>9.5</v>
      </c>
      <c r="AF2162" s="124" t="str">
        <f t="shared" si="370"/>
        <v/>
      </c>
      <c r="AG2162" s="101" t="str">
        <f t="shared" si="371"/>
        <v>580 4000A - 1601A TRAFFIC CONTROL</v>
      </c>
      <c r="AH2162" s="101" t="str">
        <f t="shared" si="372"/>
        <v>240494 - Juan B. Hernandez</v>
      </c>
      <c r="AI2162" s="102" t="str">
        <f t="shared" si="373"/>
        <v>Roberto Lumbreras's Crew</v>
      </c>
    </row>
    <row r="2163" spans="1:35" ht="15.75" x14ac:dyDescent="0.25">
      <c r="A2163" s="153">
        <v>603269</v>
      </c>
      <c r="B2163" s="153" t="s">
        <v>977</v>
      </c>
      <c r="C2163" s="153" t="s">
        <v>978</v>
      </c>
      <c r="D2163" s="153" t="s">
        <v>95</v>
      </c>
      <c r="E2163" s="153" t="s">
        <v>96</v>
      </c>
      <c r="F2163" s="153" t="s">
        <v>611</v>
      </c>
      <c r="G2163" s="153" t="s">
        <v>612</v>
      </c>
      <c r="H2163" s="153" t="s">
        <v>558</v>
      </c>
      <c r="I2163" s="153">
        <v>9.5</v>
      </c>
      <c r="J2163" s="154">
        <v>45789</v>
      </c>
      <c r="K2163" s="153" t="s">
        <v>91</v>
      </c>
      <c r="L2163" s="153"/>
      <c r="M2163" s="153" t="s">
        <v>128</v>
      </c>
      <c r="N2163" s="153" t="s">
        <v>64</v>
      </c>
      <c r="O2163" s="153" t="s">
        <v>129</v>
      </c>
      <c r="P2163" s="153" t="s">
        <v>1255</v>
      </c>
      <c r="Q2163" s="153"/>
      <c r="R2163" s="153" t="s">
        <v>50</v>
      </c>
      <c r="S2163" s="153" t="s">
        <v>86</v>
      </c>
      <c r="T2163" s="153" t="s">
        <v>1807</v>
      </c>
      <c r="U2163" s="148"/>
      <c r="V2163" s="148"/>
      <c r="W2163" s="148"/>
      <c r="X2163" s="97" t="str">
        <f t="shared" si="363"/>
        <v>2024-004 - City of Dallas Sidewalk 2024</v>
      </c>
      <c r="Y2163" s="97" t="str">
        <f>IFERROR(VLOOKUP($D2163,PM!$A:$H,2,FALSE),"")</f>
        <v>Adam H. Goode</v>
      </c>
      <c r="Z2163" s="98">
        <f t="shared" si="364"/>
        <v>45789</v>
      </c>
      <c r="AA2163" s="98" t="str">
        <f t="shared" si="365"/>
        <v>Monday</v>
      </c>
      <c r="AB2163" s="99" t="str">
        <f t="shared" si="366"/>
        <v>05/13/2025 6:26 AM</v>
      </c>
      <c r="AC2163" s="100">
        <f t="shared" si="367"/>
        <v>45790.553831018522</v>
      </c>
      <c r="AD2163" s="100" t="str">
        <f t="shared" si="368"/>
        <v>Approved On Time</v>
      </c>
      <c r="AE2163" s="101">
        <f t="shared" si="369"/>
        <v>9.5</v>
      </c>
      <c r="AF2163" s="124" t="str">
        <f t="shared" si="370"/>
        <v/>
      </c>
      <c r="AG2163" s="101" t="str">
        <f t="shared" si="371"/>
        <v>580 4000A - 1601A TRAFFIC CONTROL</v>
      </c>
      <c r="AH2163" s="101" t="str">
        <f t="shared" si="372"/>
        <v>240821 - Jose R. Jaquez Rodriguez</v>
      </c>
      <c r="AI2163" s="102" t="str">
        <f t="shared" si="373"/>
        <v>Roberto Lumbreras's Crew</v>
      </c>
    </row>
    <row r="2164" spans="1:35" ht="15.75" x14ac:dyDescent="0.25">
      <c r="A2164" s="153">
        <v>603551</v>
      </c>
      <c r="B2164" s="153" t="s">
        <v>622</v>
      </c>
      <c r="C2164" s="153" t="s">
        <v>623</v>
      </c>
      <c r="D2164" s="153" t="s">
        <v>95</v>
      </c>
      <c r="E2164" s="153" t="s">
        <v>96</v>
      </c>
      <c r="F2164" s="153" t="s">
        <v>1166</v>
      </c>
      <c r="G2164" s="153" t="s">
        <v>1167</v>
      </c>
      <c r="H2164" s="153" t="s">
        <v>558</v>
      </c>
      <c r="I2164" s="153">
        <v>4</v>
      </c>
      <c r="J2164" s="154">
        <v>45790</v>
      </c>
      <c r="K2164" s="153" t="s">
        <v>91</v>
      </c>
      <c r="L2164" s="153"/>
      <c r="M2164" s="153" t="s">
        <v>148</v>
      </c>
      <c r="N2164" s="153" t="s">
        <v>72</v>
      </c>
      <c r="O2164" s="153" t="s">
        <v>147</v>
      </c>
      <c r="P2164" s="153" t="s">
        <v>1930</v>
      </c>
      <c r="Q2164" s="153"/>
      <c r="R2164" s="153" t="s">
        <v>50</v>
      </c>
      <c r="S2164" s="153" t="s">
        <v>86</v>
      </c>
      <c r="T2164" s="153" t="s">
        <v>2488</v>
      </c>
      <c r="U2164" s="148"/>
      <c r="V2164" s="148"/>
      <c r="W2164" s="148"/>
      <c r="X2164" s="97" t="str">
        <f t="shared" si="363"/>
        <v>2024-004 - City of Dallas Sidewalk 2024</v>
      </c>
      <c r="Y2164" s="97" t="str">
        <f>IFERROR(VLOOKUP($D2164,PM!$A:$H,2,FALSE),"")</f>
        <v>Adam H. Goode</v>
      </c>
      <c r="Z2164" s="98">
        <f t="shared" si="364"/>
        <v>45790</v>
      </c>
      <c r="AA2164" s="98" t="str">
        <f t="shared" si="365"/>
        <v>Tuesday</v>
      </c>
      <c r="AB2164" s="99" t="str">
        <f t="shared" si="366"/>
        <v>05/13/2025 7:24 PM</v>
      </c>
      <c r="AC2164" s="100">
        <f t="shared" si="367"/>
        <v>45791.535000000003</v>
      </c>
      <c r="AD2164" s="100" t="str">
        <f t="shared" si="368"/>
        <v>Approved On Time</v>
      </c>
      <c r="AE2164" s="101">
        <f t="shared" si="369"/>
        <v>4</v>
      </c>
      <c r="AF2164" s="124" t="str">
        <f t="shared" si="370"/>
        <v/>
      </c>
      <c r="AG2164" s="101" t="str">
        <f t="shared" si="371"/>
        <v>280 4000A - 432 FG DRIVE 8</v>
      </c>
      <c r="AH2164" s="101" t="str">
        <f t="shared" si="372"/>
        <v>240688 - Eliseo Becerra-Mosqueida</v>
      </c>
      <c r="AI2164" s="102" t="str">
        <f t="shared" si="373"/>
        <v>Jose Rangel's Crew</v>
      </c>
    </row>
    <row r="2165" spans="1:35" ht="15.75" x14ac:dyDescent="0.25">
      <c r="A2165" s="153">
        <v>603552</v>
      </c>
      <c r="B2165" s="153" t="s">
        <v>622</v>
      </c>
      <c r="C2165" s="153" t="s">
        <v>623</v>
      </c>
      <c r="D2165" s="153" t="s">
        <v>95</v>
      </c>
      <c r="E2165" s="153" t="s">
        <v>96</v>
      </c>
      <c r="F2165" s="153" t="s">
        <v>1147</v>
      </c>
      <c r="G2165" s="153" t="s">
        <v>1148</v>
      </c>
      <c r="H2165" s="153" t="s">
        <v>558</v>
      </c>
      <c r="I2165" s="153">
        <v>4</v>
      </c>
      <c r="J2165" s="154">
        <v>45790</v>
      </c>
      <c r="K2165" s="153" t="s">
        <v>91</v>
      </c>
      <c r="L2165" s="153"/>
      <c r="M2165" s="153" t="s">
        <v>148</v>
      </c>
      <c r="N2165" s="153" t="s">
        <v>72</v>
      </c>
      <c r="O2165" s="153" t="s">
        <v>147</v>
      </c>
      <c r="P2165" s="153" t="s">
        <v>1930</v>
      </c>
      <c r="Q2165" s="153"/>
      <c r="R2165" s="153" t="s">
        <v>50</v>
      </c>
      <c r="S2165" s="153" t="s">
        <v>86</v>
      </c>
      <c r="T2165" s="153" t="s">
        <v>2489</v>
      </c>
      <c r="U2165" s="148"/>
      <c r="V2165" s="148"/>
      <c r="W2165" s="148"/>
      <c r="X2165" s="97" t="str">
        <f t="shared" si="363"/>
        <v>2024-004 - City of Dallas Sidewalk 2024</v>
      </c>
      <c r="Y2165" s="97" t="str">
        <f>IFERROR(VLOOKUP($D2165,PM!$A:$H,2,FALSE),"")</f>
        <v>Adam H. Goode</v>
      </c>
      <c r="Z2165" s="98">
        <f t="shared" si="364"/>
        <v>45790</v>
      </c>
      <c r="AA2165" s="98" t="str">
        <f t="shared" si="365"/>
        <v>Tuesday</v>
      </c>
      <c r="AB2165" s="99" t="str">
        <f t="shared" si="366"/>
        <v>05/13/2025 7:24 PM</v>
      </c>
      <c r="AC2165" s="100">
        <f t="shared" si="367"/>
        <v>45791.535000000003</v>
      </c>
      <c r="AD2165" s="100" t="str">
        <f t="shared" si="368"/>
        <v>Approved On Time</v>
      </c>
      <c r="AE2165" s="101">
        <f t="shared" si="369"/>
        <v>4</v>
      </c>
      <c r="AF2165" s="124" t="str">
        <f t="shared" si="370"/>
        <v/>
      </c>
      <c r="AG2165" s="101" t="str">
        <f t="shared" si="371"/>
        <v>280 4000B - 432 F P S DRIVE 8</v>
      </c>
      <c r="AH2165" s="101" t="str">
        <f t="shared" si="372"/>
        <v>240688 - Eliseo Becerra-Mosqueida</v>
      </c>
      <c r="AI2165" s="102" t="str">
        <f t="shared" si="373"/>
        <v>Jose Rangel's Crew</v>
      </c>
    </row>
    <row r="2166" spans="1:35" ht="15.75" x14ac:dyDescent="0.25">
      <c r="A2166" s="153">
        <v>603553</v>
      </c>
      <c r="B2166" s="153" t="s">
        <v>622</v>
      </c>
      <c r="C2166" s="153" t="s">
        <v>623</v>
      </c>
      <c r="D2166" s="153" t="s">
        <v>95</v>
      </c>
      <c r="E2166" s="153" t="s">
        <v>96</v>
      </c>
      <c r="F2166" s="153" t="s">
        <v>973</v>
      </c>
      <c r="G2166" s="153" t="s">
        <v>974</v>
      </c>
      <c r="H2166" s="153" t="s">
        <v>558</v>
      </c>
      <c r="I2166" s="153">
        <v>1</v>
      </c>
      <c r="J2166" s="154">
        <v>45790</v>
      </c>
      <c r="K2166" s="153" t="s">
        <v>91</v>
      </c>
      <c r="L2166" s="153"/>
      <c r="M2166" s="153" t="s">
        <v>148</v>
      </c>
      <c r="N2166" s="153" t="s">
        <v>72</v>
      </c>
      <c r="O2166" s="153" t="s">
        <v>147</v>
      </c>
      <c r="P2166" s="153" t="s">
        <v>1931</v>
      </c>
      <c r="Q2166" s="153"/>
      <c r="R2166" s="153" t="s">
        <v>50</v>
      </c>
      <c r="S2166" s="153" t="s">
        <v>86</v>
      </c>
      <c r="T2166" s="153" t="s">
        <v>2490</v>
      </c>
      <c r="U2166" s="148"/>
      <c r="V2166" s="148"/>
      <c r="W2166" s="148"/>
      <c r="X2166" s="97" t="str">
        <f t="shared" si="363"/>
        <v>2024-004 - City of Dallas Sidewalk 2024</v>
      </c>
      <c r="Y2166" s="97" t="str">
        <f>IFERROR(VLOOKUP($D2166,PM!$A:$H,2,FALSE),"")</f>
        <v>Adam H. Goode</v>
      </c>
      <c r="Z2166" s="98">
        <f t="shared" si="364"/>
        <v>45790</v>
      </c>
      <c r="AA2166" s="98" t="str">
        <f t="shared" si="365"/>
        <v>Tuesday</v>
      </c>
      <c r="AB2166" s="99" t="str">
        <f t="shared" si="366"/>
        <v>05/13/2025 7:25 PM</v>
      </c>
      <c r="AC2166" s="100">
        <f t="shared" si="367"/>
        <v>45791.535000000003</v>
      </c>
      <c r="AD2166" s="100" t="str">
        <f t="shared" si="368"/>
        <v>Approved On Time</v>
      </c>
      <c r="AE2166" s="101">
        <f t="shared" si="369"/>
        <v>1</v>
      </c>
      <c r="AF2166" s="124" t="str">
        <f t="shared" si="370"/>
        <v/>
      </c>
      <c r="AG2166" s="101" t="str">
        <f t="shared" si="371"/>
        <v>250 4000A - 455 FG CURB 18</v>
      </c>
      <c r="AH2166" s="101" t="str">
        <f t="shared" si="372"/>
        <v>240688 - Eliseo Becerra-Mosqueida</v>
      </c>
      <c r="AI2166" s="102" t="str">
        <f t="shared" si="373"/>
        <v>Jose Rangel's Crew</v>
      </c>
    </row>
    <row r="2167" spans="1:35" ht="15.75" x14ac:dyDescent="0.25">
      <c r="A2167" s="153">
        <v>603554</v>
      </c>
      <c r="B2167" s="153" t="s">
        <v>622</v>
      </c>
      <c r="C2167" s="153" t="s">
        <v>623</v>
      </c>
      <c r="D2167" s="153" t="s">
        <v>95</v>
      </c>
      <c r="E2167" s="153" t="s">
        <v>96</v>
      </c>
      <c r="F2167" s="153" t="s">
        <v>975</v>
      </c>
      <c r="G2167" s="153" t="s">
        <v>976</v>
      </c>
      <c r="H2167" s="153" t="s">
        <v>558</v>
      </c>
      <c r="I2167" s="153">
        <v>1</v>
      </c>
      <c r="J2167" s="154">
        <v>45790</v>
      </c>
      <c r="K2167" s="153" t="s">
        <v>91</v>
      </c>
      <c r="L2167" s="153"/>
      <c r="M2167" s="153" t="s">
        <v>148</v>
      </c>
      <c r="N2167" s="153" t="s">
        <v>72</v>
      </c>
      <c r="O2167" s="153" t="s">
        <v>147</v>
      </c>
      <c r="P2167" s="153" t="s">
        <v>1931</v>
      </c>
      <c r="Q2167" s="153"/>
      <c r="R2167" s="153" t="s">
        <v>50</v>
      </c>
      <c r="S2167" s="153" t="s">
        <v>86</v>
      </c>
      <c r="T2167" s="153" t="s">
        <v>2491</v>
      </c>
      <c r="U2167" s="148"/>
      <c r="V2167" s="148"/>
      <c r="W2167" s="148"/>
      <c r="X2167" s="97" t="str">
        <f t="shared" si="363"/>
        <v>2024-004 - City of Dallas Sidewalk 2024</v>
      </c>
      <c r="Y2167" s="97" t="str">
        <f>IFERROR(VLOOKUP($D2167,PM!$A:$H,2,FALSE),"")</f>
        <v>Adam H. Goode</v>
      </c>
      <c r="Z2167" s="98">
        <f t="shared" si="364"/>
        <v>45790</v>
      </c>
      <c r="AA2167" s="98" t="str">
        <f t="shared" si="365"/>
        <v>Tuesday</v>
      </c>
      <c r="AB2167" s="99" t="str">
        <f t="shared" si="366"/>
        <v>05/13/2025 7:25 PM</v>
      </c>
      <c r="AC2167" s="100">
        <f t="shared" si="367"/>
        <v>45791.535000000003</v>
      </c>
      <c r="AD2167" s="100" t="str">
        <f t="shared" si="368"/>
        <v>Approved On Time</v>
      </c>
      <c r="AE2167" s="101">
        <f t="shared" si="369"/>
        <v>1</v>
      </c>
      <c r="AF2167" s="124" t="str">
        <f t="shared" si="370"/>
        <v/>
      </c>
      <c r="AG2167" s="101" t="str">
        <f t="shared" si="371"/>
        <v>250 4000B - 455 F P S CURB 18</v>
      </c>
      <c r="AH2167" s="101" t="str">
        <f t="shared" si="372"/>
        <v>240688 - Eliseo Becerra-Mosqueida</v>
      </c>
      <c r="AI2167" s="102" t="str">
        <f t="shared" si="373"/>
        <v>Jose Rangel's Crew</v>
      </c>
    </row>
    <row r="2168" spans="1:35" ht="15.75" x14ac:dyDescent="0.25">
      <c r="A2168" s="153">
        <v>603640</v>
      </c>
      <c r="B2168" s="153" t="s">
        <v>825</v>
      </c>
      <c r="C2168" s="153" t="s">
        <v>826</v>
      </c>
      <c r="D2168" s="153" t="s">
        <v>95</v>
      </c>
      <c r="E2168" s="153" t="s">
        <v>96</v>
      </c>
      <c r="F2168" s="153" t="s">
        <v>1905</v>
      </c>
      <c r="G2168" s="153" t="s">
        <v>1906</v>
      </c>
      <c r="H2168" s="153" t="s">
        <v>558</v>
      </c>
      <c r="I2168" s="153">
        <v>5</v>
      </c>
      <c r="J2168" s="154">
        <v>45790</v>
      </c>
      <c r="K2168" s="153" t="s">
        <v>91</v>
      </c>
      <c r="L2168" s="153"/>
      <c r="M2168" s="153" t="s">
        <v>824</v>
      </c>
      <c r="N2168" s="153" t="s">
        <v>72</v>
      </c>
      <c r="O2168" s="153" t="s">
        <v>823</v>
      </c>
      <c r="P2168" s="153" t="s">
        <v>1907</v>
      </c>
      <c r="Q2168" s="153"/>
      <c r="R2168" s="153" t="s">
        <v>50</v>
      </c>
      <c r="S2168" s="153" t="s">
        <v>86</v>
      </c>
      <c r="T2168" s="153" t="s">
        <v>2451</v>
      </c>
      <c r="U2168" s="148"/>
      <c r="V2168" s="148"/>
      <c r="W2168" s="148"/>
      <c r="X2168" s="97" t="str">
        <f t="shared" si="363"/>
        <v>2024-004 - City of Dallas Sidewalk 2024</v>
      </c>
      <c r="Y2168" s="97" t="str">
        <f>IFERROR(VLOOKUP($D2168,PM!$A:$H,2,FALSE),"")</f>
        <v>Adam H. Goode</v>
      </c>
      <c r="Z2168" s="98">
        <f t="shared" si="364"/>
        <v>45790</v>
      </c>
      <c r="AA2168" s="98" t="str">
        <f t="shared" si="365"/>
        <v>Tuesday</v>
      </c>
      <c r="AB2168" s="99" t="str">
        <f t="shared" si="366"/>
        <v>05/13/2025 9:24 PM</v>
      </c>
      <c r="AC2168" s="100">
        <f t="shared" si="367"/>
        <v>45791.540312500001</v>
      </c>
      <c r="AD2168" s="100" t="str">
        <f t="shared" si="368"/>
        <v>Approved On Time</v>
      </c>
      <c r="AE2168" s="101">
        <f t="shared" si="369"/>
        <v>5</v>
      </c>
      <c r="AF2168" s="124" t="str">
        <f t="shared" si="370"/>
        <v/>
      </c>
      <c r="AG2168" s="101" t="str">
        <f t="shared" si="371"/>
        <v>370 4000B - 463 F P S PVMT 8</v>
      </c>
      <c r="AH2168" s="101" t="str">
        <f t="shared" si="372"/>
        <v>240025 - Juan C. Candelaria</v>
      </c>
      <c r="AI2168" s="102" t="str">
        <f t="shared" si="373"/>
        <v>Valentin Lopez's Crew</v>
      </c>
    </row>
    <row r="2169" spans="1:35" ht="15.75" x14ac:dyDescent="0.25">
      <c r="A2169" s="153">
        <v>603641</v>
      </c>
      <c r="B2169" s="153" t="s">
        <v>825</v>
      </c>
      <c r="C2169" s="153" t="s">
        <v>826</v>
      </c>
      <c r="D2169" s="153" t="s">
        <v>95</v>
      </c>
      <c r="E2169" s="153" t="s">
        <v>96</v>
      </c>
      <c r="F2169" s="153" t="s">
        <v>975</v>
      </c>
      <c r="G2169" s="153" t="s">
        <v>976</v>
      </c>
      <c r="H2169" s="153" t="s">
        <v>558</v>
      </c>
      <c r="I2169" s="153">
        <v>5</v>
      </c>
      <c r="J2169" s="154">
        <v>45790</v>
      </c>
      <c r="K2169" s="153" t="s">
        <v>91</v>
      </c>
      <c r="L2169" s="153"/>
      <c r="M2169" s="153" t="s">
        <v>824</v>
      </c>
      <c r="N2169" s="153" t="s">
        <v>72</v>
      </c>
      <c r="O2169" s="153" t="s">
        <v>823</v>
      </c>
      <c r="P2169" s="153" t="s">
        <v>1907</v>
      </c>
      <c r="Q2169" s="153"/>
      <c r="R2169" s="153" t="s">
        <v>50</v>
      </c>
      <c r="S2169" s="153" t="s">
        <v>86</v>
      </c>
      <c r="T2169" s="153" t="s">
        <v>2452</v>
      </c>
      <c r="U2169" s="148"/>
      <c r="V2169" s="148"/>
      <c r="W2169" s="148"/>
      <c r="X2169" s="97" t="str">
        <f t="shared" si="363"/>
        <v>2024-004 - City of Dallas Sidewalk 2024</v>
      </c>
      <c r="Y2169" s="97" t="str">
        <f>IFERROR(VLOOKUP($D2169,PM!$A:$H,2,FALSE),"")</f>
        <v>Adam H. Goode</v>
      </c>
      <c r="Z2169" s="98">
        <f t="shared" si="364"/>
        <v>45790</v>
      </c>
      <c r="AA2169" s="98" t="str">
        <f t="shared" si="365"/>
        <v>Tuesday</v>
      </c>
      <c r="AB2169" s="99" t="str">
        <f t="shared" si="366"/>
        <v>05/13/2025 9:24 PM</v>
      </c>
      <c r="AC2169" s="100">
        <f t="shared" si="367"/>
        <v>45791.540312500001</v>
      </c>
      <c r="AD2169" s="100" t="str">
        <f t="shared" si="368"/>
        <v>Approved On Time</v>
      </c>
      <c r="AE2169" s="101">
        <f t="shared" si="369"/>
        <v>5</v>
      </c>
      <c r="AF2169" s="124" t="str">
        <f t="shared" si="370"/>
        <v/>
      </c>
      <c r="AG2169" s="101" t="str">
        <f t="shared" si="371"/>
        <v>250 4000B - 455 F P S CURB 18</v>
      </c>
      <c r="AH2169" s="101" t="str">
        <f t="shared" si="372"/>
        <v>240025 - Juan C. Candelaria</v>
      </c>
      <c r="AI2169" s="102" t="str">
        <f t="shared" si="373"/>
        <v>Valentin Lopez's Crew</v>
      </c>
    </row>
    <row r="2170" spans="1:35" ht="15.75" x14ac:dyDescent="0.25">
      <c r="A2170" s="153">
        <v>603704</v>
      </c>
      <c r="B2170" s="153" t="s">
        <v>1090</v>
      </c>
      <c r="C2170" s="153" t="s">
        <v>1091</v>
      </c>
      <c r="D2170" s="153" t="s">
        <v>95</v>
      </c>
      <c r="E2170" s="153" t="s">
        <v>96</v>
      </c>
      <c r="F2170" s="153" t="s">
        <v>739</v>
      </c>
      <c r="G2170" s="153" t="s">
        <v>740</v>
      </c>
      <c r="H2170" s="153" t="s">
        <v>558</v>
      </c>
      <c r="I2170" s="153">
        <v>10</v>
      </c>
      <c r="J2170" s="154">
        <v>45790</v>
      </c>
      <c r="K2170" s="153" t="s">
        <v>91</v>
      </c>
      <c r="L2170" s="153"/>
      <c r="M2170" s="153"/>
      <c r="N2170" s="153"/>
      <c r="O2170" s="153" t="s">
        <v>1091</v>
      </c>
      <c r="P2170" s="153" t="s">
        <v>1928</v>
      </c>
      <c r="Q2170" s="153"/>
      <c r="R2170" s="153" t="s">
        <v>50</v>
      </c>
      <c r="S2170" s="153" t="s">
        <v>86</v>
      </c>
      <c r="T2170" s="153" t="s">
        <v>2762</v>
      </c>
      <c r="U2170" s="148"/>
      <c r="V2170" s="148"/>
      <c r="W2170" s="148"/>
      <c r="X2170" s="97" t="str">
        <f t="shared" si="363"/>
        <v>2024-004 - City of Dallas Sidewalk 2024</v>
      </c>
      <c r="Y2170" s="97" t="str">
        <f>IFERROR(VLOOKUP($D2170,PM!$A:$H,2,FALSE),"")</f>
        <v>Adam H. Goode</v>
      </c>
      <c r="Z2170" s="98">
        <f t="shared" si="364"/>
        <v>45790</v>
      </c>
      <c r="AA2170" s="98" t="str">
        <f t="shared" si="365"/>
        <v>Tuesday</v>
      </c>
      <c r="AB2170" s="99" t="str">
        <f t="shared" si="366"/>
        <v>05/14/2025 6:27 AM</v>
      </c>
      <c r="AC2170" s="100">
        <f t="shared" si="367"/>
        <v>45791.625243055554</v>
      </c>
      <c r="AD2170" s="100" t="str">
        <f t="shared" si="368"/>
        <v>Approved On Time</v>
      </c>
      <c r="AE2170" s="101">
        <f t="shared" si="369"/>
        <v>10</v>
      </c>
      <c r="AF2170" s="124" t="str">
        <f t="shared" si="370"/>
        <v/>
      </c>
      <c r="AG2170" s="101" t="str">
        <f t="shared" si="371"/>
        <v>200 4000A - 355 REM SDW 4</v>
      </c>
      <c r="AH2170" s="101" t="str">
        <f t="shared" si="372"/>
        <v>240468 - Leonel Frayre</v>
      </c>
      <c r="AI2170" s="102" t="str">
        <f t="shared" si="373"/>
        <v/>
      </c>
    </row>
    <row r="2171" spans="1:35" ht="15.75" x14ac:dyDescent="0.25">
      <c r="A2171" s="153">
        <v>603654</v>
      </c>
      <c r="B2171" s="153" t="s">
        <v>971</v>
      </c>
      <c r="C2171" s="153" t="s">
        <v>972</v>
      </c>
      <c r="D2171" s="153" t="s">
        <v>95</v>
      </c>
      <c r="E2171" s="153" t="s">
        <v>96</v>
      </c>
      <c r="F2171" s="153" t="s">
        <v>1901</v>
      </c>
      <c r="G2171" s="153" t="s">
        <v>1902</v>
      </c>
      <c r="H2171" s="153" t="s">
        <v>558</v>
      </c>
      <c r="I2171" s="153">
        <v>2</v>
      </c>
      <c r="J2171" s="154">
        <v>45790</v>
      </c>
      <c r="K2171" s="153" t="s">
        <v>91</v>
      </c>
      <c r="L2171" s="153"/>
      <c r="M2171" s="153" t="s">
        <v>824</v>
      </c>
      <c r="N2171" s="153" t="s">
        <v>72</v>
      </c>
      <c r="O2171" s="153" t="s">
        <v>823</v>
      </c>
      <c r="P2171" s="153" t="s">
        <v>1917</v>
      </c>
      <c r="Q2171" s="153"/>
      <c r="R2171" s="153" t="s">
        <v>50</v>
      </c>
      <c r="S2171" s="153" t="s">
        <v>86</v>
      </c>
      <c r="T2171" s="153" t="s">
        <v>2470</v>
      </c>
      <c r="U2171" s="148"/>
      <c r="V2171" s="148"/>
      <c r="W2171" s="148"/>
      <c r="X2171" s="97" t="str">
        <f t="shared" si="363"/>
        <v>2024-004 - City of Dallas Sidewalk 2024</v>
      </c>
      <c r="Y2171" s="97" t="str">
        <f>IFERROR(VLOOKUP($D2171,PM!$A:$H,2,FALSE),"")</f>
        <v>Adam H. Goode</v>
      </c>
      <c r="Z2171" s="98">
        <f t="shared" si="364"/>
        <v>45790</v>
      </c>
      <c r="AA2171" s="98" t="str">
        <f t="shared" si="365"/>
        <v>Tuesday</v>
      </c>
      <c r="AB2171" s="99" t="str">
        <f t="shared" si="366"/>
        <v>05/13/2025 9:45 PM</v>
      </c>
      <c r="AC2171" s="100">
        <f t="shared" si="367"/>
        <v>45791.540219907409</v>
      </c>
      <c r="AD2171" s="100" t="str">
        <f t="shared" si="368"/>
        <v>Approved On Time</v>
      </c>
      <c r="AE2171" s="101">
        <f t="shared" si="369"/>
        <v>2</v>
      </c>
      <c r="AF2171" s="124" t="str">
        <f t="shared" si="370"/>
        <v/>
      </c>
      <c r="AG2171" s="101" t="str">
        <f t="shared" si="371"/>
        <v>370 4000A - 463 FG PVMT 8</v>
      </c>
      <c r="AH2171" s="101" t="str">
        <f t="shared" si="372"/>
        <v>240822 - Gibran L. Lopez</v>
      </c>
      <c r="AI2171" s="102" t="str">
        <f t="shared" si="373"/>
        <v>Valentin Lopez's Crew</v>
      </c>
    </row>
    <row r="2172" spans="1:35" ht="15.75" x14ac:dyDescent="0.25">
      <c r="A2172" s="153">
        <v>603659</v>
      </c>
      <c r="B2172" s="153" t="s">
        <v>971</v>
      </c>
      <c r="C2172" s="153" t="s">
        <v>972</v>
      </c>
      <c r="D2172" s="153" t="s">
        <v>95</v>
      </c>
      <c r="E2172" s="153" t="s">
        <v>96</v>
      </c>
      <c r="F2172" s="153" t="s">
        <v>786</v>
      </c>
      <c r="G2172" s="153" t="s">
        <v>787</v>
      </c>
      <c r="H2172" s="153" t="s">
        <v>558</v>
      </c>
      <c r="I2172" s="153">
        <v>1</v>
      </c>
      <c r="J2172" s="154">
        <v>45790</v>
      </c>
      <c r="K2172" s="153" t="s">
        <v>91</v>
      </c>
      <c r="L2172" s="153"/>
      <c r="M2172" s="153" t="s">
        <v>824</v>
      </c>
      <c r="N2172" s="153" t="s">
        <v>72</v>
      </c>
      <c r="O2172" s="153" t="s">
        <v>823</v>
      </c>
      <c r="P2172" s="153" t="s">
        <v>1910</v>
      </c>
      <c r="Q2172" s="153"/>
      <c r="R2172" s="153" t="s">
        <v>50</v>
      </c>
      <c r="S2172" s="153" t="s">
        <v>86</v>
      </c>
      <c r="T2172" s="153" t="s">
        <v>2471</v>
      </c>
      <c r="U2172" s="148"/>
      <c r="V2172" s="148"/>
      <c r="W2172" s="148"/>
      <c r="X2172" s="97" t="str">
        <f t="shared" si="363"/>
        <v>2024-004 - City of Dallas Sidewalk 2024</v>
      </c>
      <c r="Y2172" s="97" t="str">
        <f>IFERROR(VLOOKUP($D2172,PM!$A:$H,2,FALSE),"")</f>
        <v>Adam H. Goode</v>
      </c>
      <c r="Z2172" s="98">
        <f t="shared" si="364"/>
        <v>45790</v>
      </c>
      <c r="AA2172" s="98" t="str">
        <f t="shared" si="365"/>
        <v>Tuesday</v>
      </c>
      <c r="AB2172" s="99" t="str">
        <f t="shared" si="366"/>
        <v>05/13/2025 9:50 PM</v>
      </c>
      <c r="AC2172" s="100">
        <f t="shared" si="367"/>
        <v>45791.540219907409</v>
      </c>
      <c r="AD2172" s="100" t="str">
        <f t="shared" si="368"/>
        <v>Approved On Time</v>
      </c>
      <c r="AE2172" s="101">
        <f t="shared" si="369"/>
        <v>1</v>
      </c>
      <c r="AF2172" s="124" t="str">
        <f t="shared" si="370"/>
        <v/>
      </c>
      <c r="AG2172" s="101" t="str">
        <f t="shared" si="371"/>
        <v>140 4000A - 202 REM SEPARATE CURB</v>
      </c>
      <c r="AH2172" s="101" t="str">
        <f t="shared" si="372"/>
        <v>240822 - Gibran L. Lopez</v>
      </c>
      <c r="AI2172" s="102" t="str">
        <f t="shared" si="373"/>
        <v>Valentin Lopez's Crew</v>
      </c>
    </row>
    <row r="2173" spans="1:35" ht="15.75" x14ac:dyDescent="0.25">
      <c r="A2173" s="153">
        <v>603648</v>
      </c>
      <c r="B2173" s="153" t="s">
        <v>971</v>
      </c>
      <c r="C2173" s="153" t="s">
        <v>972</v>
      </c>
      <c r="D2173" s="153" t="s">
        <v>95</v>
      </c>
      <c r="E2173" s="153" t="s">
        <v>96</v>
      </c>
      <c r="F2173" s="153" t="s">
        <v>975</v>
      </c>
      <c r="G2173" s="153" t="s">
        <v>976</v>
      </c>
      <c r="H2173" s="153" t="s">
        <v>558</v>
      </c>
      <c r="I2173" s="153">
        <v>2</v>
      </c>
      <c r="J2173" s="154">
        <v>45790</v>
      </c>
      <c r="K2173" s="153" t="s">
        <v>91</v>
      </c>
      <c r="L2173" s="153"/>
      <c r="M2173" s="153" t="s">
        <v>824</v>
      </c>
      <c r="N2173" s="153" t="s">
        <v>72</v>
      </c>
      <c r="O2173" s="153" t="s">
        <v>823</v>
      </c>
      <c r="P2173" s="153" t="s">
        <v>1909</v>
      </c>
      <c r="Q2173" s="153"/>
      <c r="R2173" s="153" t="s">
        <v>50</v>
      </c>
      <c r="S2173" s="153" t="s">
        <v>86</v>
      </c>
      <c r="T2173" s="153" t="s">
        <v>2472</v>
      </c>
      <c r="U2173" s="148"/>
      <c r="V2173" s="148"/>
      <c r="W2173" s="148"/>
      <c r="X2173" s="97" t="str">
        <f t="shared" si="363"/>
        <v>2024-004 - City of Dallas Sidewalk 2024</v>
      </c>
      <c r="Y2173" s="97" t="str">
        <f>IFERROR(VLOOKUP($D2173,PM!$A:$H,2,FALSE),"")</f>
        <v>Adam H. Goode</v>
      </c>
      <c r="Z2173" s="98">
        <f t="shared" si="364"/>
        <v>45790</v>
      </c>
      <c r="AA2173" s="98" t="str">
        <f t="shared" si="365"/>
        <v>Tuesday</v>
      </c>
      <c r="AB2173" s="99" t="str">
        <f t="shared" si="366"/>
        <v>05/13/2025 9:44 PM</v>
      </c>
      <c r="AC2173" s="100">
        <f t="shared" si="367"/>
        <v>45791.540219907409</v>
      </c>
      <c r="AD2173" s="100" t="str">
        <f t="shared" si="368"/>
        <v>Approved On Time</v>
      </c>
      <c r="AE2173" s="101">
        <f t="shared" si="369"/>
        <v>2</v>
      </c>
      <c r="AF2173" s="124" t="str">
        <f t="shared" si="370"/>
        <v/>
      </c>
      <c r="AG2173" s="101" t="str">
        <f t="shared" si="371"/>
        <v>250 4000B - 455 F P S CURB 18</v>
      </c>
      <c r="AH2173" s="101" t="str">
        <f t="shared" si="372"/>
        <v>240822 - Gibran L. Lopez</v>
      </c>
      <c r="AI2173" s="102" t="str">
        <f t="shared" si="373"/>
        <v>Valentin Lopez's Crew</v>
      </c>
    </row>
    <row r="2174" spans="1:35" ht="15.75" x14ac:dyDescent="0.25">
      <c r="A2174" s="153">
        <v>603645</v>
      </c>
      <c r="B2174" s="153" t="s">
        <v>971</v>
      </c>
      <c r="C2174" s="153" t="s">
        <v>972</v>
      </c>
      <c r="D2174" s="153" t="s">
        <v>95</v>
      </c>
      <c r="E2174" s="153" t="s">
        <v>96</v>
      </c>
      <c r="F2174" s="153" t="s">
        <v>973</v>
      </c>
      <c r="G2174" s="153" t="s">
        <v>974</v>
      </c>
      <c r="H2174" s="153" t="s">
        <v>558</v>
      </c>
      <c r="I2174" s="153">
        <v>3</v>
      </c>
      <c r="J2174" s="154">
        <v>45790</v>
      </c>
      <c r="K2174" s="153" t="s">
        <v>91</v>
      </c>
      <c r="L2174" s="153"/>
      <c r="M2174" s="153" t="s">
        <v>824</v>
      </c>
      <c r="N2174" s="153" t="s">
        <v>72</v>
      </c>
      <c r="O2174" s="153" t="s">
        <v>823</v>
      </c>
      <c r="P2174" s="153" t="s">
        <v>1908</v>
      </c>
      <c r="Q2174" s="153"/>
      <c r="R2174" s="153" t="s">
        <v>50</v>
      </c>
      <c r="S2174" s="153" t="s">
        <v>86</v>
      </c>
      <c r="T2174" s="153" t="s">
        <v>2473</v>
      </c>
      <c r="U2174" s="148"/>
      <c r="V2174" s="148"/>
      <c r="W2174" s="148"/>
      <c r="X2174" s="97" t="str">
        <f t="shared" si="363"/>
        <v>2024-004 - City of Dallas Sidewalk 2024</v>
      </c>
      <c r="Y2174" s="97" t="str">
        <f>IFERROR(VLOOKUP($D2174,PM!$A:$H,2,FALSE),"")</f>
        <v>Adam H. Goode</v>
      </c>
      <c r="Z2174" s="98">
        <f t="shared" si="364"/>
        <v>45790</v>
      </c>
      <c r="AA2174" s="98" t="str">
        <f t="shared" si="365"/>
        <v>Tuesday</v>
      </c>
      <c r="AB2174" s="99" t="str">
        <f t="shared" si="366"/>
        <v>05/13/2025 9:43 PM</v>
      </c>
      <c r="AC2174" s="100">
        <f t="shared" si="367"/>
        <v>45791.540219907409</v>
      </c>
      <c r="AD2174" s="100" t="str">
        <f t="shared" si="368"/>
        <v>Approved On Time</v>
      </c>
      <c r="AE2174" s="101">
        <f t="shared" si="369"/>
        <v>3</v>
      </c>
      <c r="AF2174" s="124" t="str">
        <f t="shared" si="370"/>
        <v/>
      </c>
      <c r="AG2174" s="101" t="str">
        <f t="shared" si="371"/>
        <v>250 4000A - 455 FG CURB 18</v>
      </c>
      <c r="AH2174" s="101" t="str">
        <f t="shared" si="372"/>
        <v>240822 - Gibran L. Lopez</v>
      </c>
      <c r="AI2174" s="102" t="str">
        <f t="shared" si="373"/>
        <v>Valentin Lopez's Crew</v>
      </c>
    </row>
    <row r="2175" spans="1:35" ht="15.75" x14ac:dyDescent="0.25">
      <c r="A2175" s="153">
        <v>603218</v>
      </c>
      <c r="B2175" s="153" t="s">
        <v>1083</v>
      </c>
      <c r="C2175" s="153" t="s">
        <v>1084</v>
      </c>
      <c r="D2175" s="153" t="s">
        <v>95</v>
      </c>
      <c r="E2175" s="153" t="s">
        <v>96</v>
      </c>
      <c r="F2175" s="153" t="s">
        <v>1085</v>
      </c>
      <c r="G2175" s="153" t="s">
        <v>1086</v>
      </c>
      <c r="H2175" s="153" t="s">
        <v>558</v>
      </c>
      <c r="I2175" s="153">
        <v>2</v>
      </c>
      <c r="J2175" s="154">
        <v>45789</v>
      </c>
      <c r="K2175" s="153" t="s">
        <v>91</v>
      </c>
      <c r="L2175" s="153"/>
      <c r="M2175" s="153" t="s">
        <v>824</v>
      </c>
      <c r="N2175" s="153" t="s">
        <v>72</v>
      </c>
      <c r="O2175" s="153" t="s">
        <v>823</v>
      </c>
      <c r="P2175" s="153" t="s">
        <v>1227</v>
      </c>
      <c r="Q2175" s="153"/>
      <c r="R2175" s="153" t="s">
        <v>50</v>
      </c>
      <c r="S2175" s="153" t="s">
        <v>86</v>
      </c>
      <c r="T2175" s="153" t="s">
        <v>1848</v>
      </c>
      <c r="U2175" s="148"/>
      <c r="V2175" s="148"/>
      <c r="W2175" s="148"/>
      <c r="X2175" s="97" t="str">
        <f t="shared" si="363"/>
        <v>2024-004 - City of Dallas Sidewalk 2024</v>
      </c>
      <c r="Y2175" s="97" t="str">
        <f>IFERROR(VLOOKUP($D2175,PM!$A:$H,2,FALSE),"")</f>
        <v>Adam H. Goode</v>
      </c>
      <c r="Z2175" s="98">
        <f t="shared" si="364"/>
        <v>45789</v>
      </c>
      <c r="AA2175" s="98" t="str">
        <f t="shared" si="365"/>
        <v>Monday</v>
      </c>
      <c r="AB2175" s="99" t="str">
        <f t="shared" si="366"/>
        <v>05/12/2025 9:05 PM</v>
      </c>
      <c r="AC2175" s="100">
        <f t="shared" si="367"/>
        <v>45790.541458333333</v>
      </c>
      <c r="AD2175" s="100" t="str">
        <f t="shared" si="368"/>
        <v>Approved On Time</v>
      </c>
      <c r="AE2175" s="101">
        <f t="shared" si="369"/>
        <v>2</v>
      </c>
      <c r="AF2175" s="124" t="str">
        <f t="shared" si="370"/>
        <v/>
      </c>
      <c r="AG2175" s="101" t="str">
        <f t="shared" si="371"/>
        <v>290 4000A - 455 FG PVMT 10</v>
      </c>
      <c r="AH2175" s="101" t="str">
        <f t="shared" si="372"/>
        <v>240826 - Rodolfo R. Diaz Caballero</v>
      </c>
      <c r="AI2175" s="102" t="str">
        <f t="shared" si="373"/>
        <v>Valentin Lopez's Crew</v>
      </c>
    </row>
    <row r="2176" spans="1:35" ht="15.75" x14ac:dyDescent="0.25">
      <c r="A2176" s="153">
        <v>603214</v>
      </c>
      <c r="B2176" s="153" t="s">
        <v>1083</v>
      </c>
      <c r="C2176" s="153" t="s">
        <v>1084</v>
      </c>
      <c r="D2176" s="153" t="s">
        <v>95</v>
      </c>
      <c r="E2176" s="153" t="s">
        <v>96</v>
      </c>
      <c r="F2176" s="153" t="s">
        <v>973</v>
      </c>
      <c r="G2176" s="153" t="s">
        <v>974</v>
      </c>
      <c r="H2176" s="153" t="s">
        <v>558</v>
      </c>
      <c r="I2176" s="153">
        <v>2</v>
      </c>
      <c r="J2176" s="154">
        <v>45789</v>
      </c>
      <c r="K2176" s="153" t="s">
        <v>91</v>
      </c>
      <c r="L2176" s="153"/>
      <c r="M2176" s="153" t="s">
        <v>824</v>
      </c>
      <c r="N2176" s="153" t="s">
        <v>72</v>
      </c>
      <c r="O2176" s="153" t="s">
        <v>823</v>
      </c>
      <c r="P2176" s="153" t="s">
        <v>1236</v>
      </c>
      <c r="Q2176" s="153"/>
      <c r="R2176" s="153" t="s">
        <v>50</v>
      </c>
      <c r="S2176" s="153" t="s">
        <v>86</v>
      </c>
      <c r="T2176" s="153" t="s">
        <v>1849</v>
      </c>
      <c r="U2176" s="148"/>
      <c r="V2176" s="148"/>
      <c r="W2176" s="148"/>
      <c r="X2176" s="97" t="str">
        <f t="shared" si="363"/>
        <v>2024-004 - City of Dallas Sidewalk 2024</v>
      </c>
      <c r="Y2176" s="97" t="str">
        <f>IFERROR(VLOOKUP($D2176,PM!$A:$H,2,FALSE),"")</f>
        <v>Adam H. Goode</v>
      </c>
      <c r="Z2176" s="98">
        <f t="shared" si="364"/>
        <v>45789</v>
      </c>
      <c r="AA2176" s="98" t="str">
        <f t="shared" si="365"/>
        <v>Monday</v>
      </c>
      <c r="AB2176" s="99" t="str">
        <f t="shared" si="366"/>
        <v>05/12/2025 9:02 PM</v>
      </c>
      <c r="AC2176" s="100">
        <f t="shared" si="367"/>
        <v>45790.541458333333</v>
      </c>
      <c r="AD2176" s="100" t="str">
        <f t="shared" si="368"/>
        <v>Approved On Time</v>
      </c>
      <c r="AE2176" s="101">
        <f t="shared" si="369"/>
        <v>2</v>
      </c>
      <c r="AF2176" s="124" t="str">
        <f t="shared" si="370"/>
        <v/>
      </c>
      <c r="AG2176" s="101" t="str">
        <f t="shared" si="371"/>
        <v>250 4000A - 455 FG CURB 18</v>
      </c>
      <c r="AH2176" s="101" t="str">
        <f t="shared" si="372"/>
        <v>240826 - Rodolfo R. Diaz Caballero</v>
      </c>
      <c r="AI2176" s="102" t="str">
        <f t="shared" si="373"/>
        <v>Valentin Lopez's Crew</v>
      </c>
    </row>
    <row r="2177" spans="1:35" ht="15.75" x14ac:dyDescent="0.25">
      <c r="A2177" s="153">
        <v>603220</v>
      </c>
      <c r="B2177" s="153" t="s">
        <v>1083</v>
      </c>
      <c r="C2177" s="153" t="s">
        <v>1084</v>
      </c>
      <c r="D2177" s="153" t="s">
        <v>95</v>
      </c>
      <c r="E2177" s="153" t="s">
        <v>96</v>
      </c>
      <c r="F2177" s="153" t="s">
        <v>975</v>
      </c>
      <c r="G2177" s="153" t="s">
        <v>976</v>
      </c>
      <c r="H2177" s="153" t="s">
        <v>558</v>
      </c>
      <c r="I2177" s="153">
        <v>2</v>
      </c>
      <c r="J2177" s="154">
        <v>45789</v>
      </c>
      <c r="K2177" s="153" t="s">
        <v>91</v>
      </c>
      <c r="L2177" s="153"/>
      <c r="M2177" s="153" t="s">
        <v>824</v>
      </c>
      <c r="N2177" s="153" t="s">
        <v>72</v>
      </c>
      <c r="O2177" s="153" t="s">
        <v>823</v>
      </c>
      <c r="P2177" s="153" t="s">
        <v>1231</v>
      </c>
      <c r="Q2177" s="153"/>
      <c r="R2177" s="153" t="s">
        <v>50</v>
      </c>
      <c r="S2177" s="153" t="s">
        <v>86</v>
      </c>
      <c r="T2177" s="153" t="s">
        <v>1852</v>
      </c>
      <c r="U2177" s="148"/>
      <c r="V2177" s="148"/>
      <c r="W2177" s="148"/>
      <c r="X2177" s="97" t="str">
        <f t="shared" si="363"/>
        <v>2024-004 - City of Dallas Sidewalk 2024</v>
      </c>
      <c r="Y2177" s="97" t="str">
        <f>IFERROR(VLOOKUP($D2177,PM!$A:$H,2,FALSE),"")</f>
        <v>Adam H. Goode</v>
      </c>
      <c r="Z2177" s="98">
        <f t="shared" si="364"/>
        <v>45789</v>
      </c>
      <c r="AA2177" s="98" t="str">
        <f t="shared" si="365"/>
        <v>Monday</v>
      </c>
      <c r="AB2177" s="99" t="str">
        <f t="shared" si="366"/>
        <v>05/12/2025 9:06 PM</v>
      </c>
      <c r="AC2177" s="100">
        <f t="shared" si="367"/>
        <v>45790.541458333333</v>
      </c>
      <c r="AD2177" s="100" t="str">
        <f t="shared" si="368"/>
        <v>Approved On Time</v>
      </c>
      <c r="AE2177" s="101">
        <f t="shared" si="369"/>
        <v>2</v>
      </c>
      <c r="AF2177" s="124" t="str">
        <f t="shared" si="370"/>
        <v/>
      </c>
      <c r="AG2177" s="101" t="str">
        <f t="shared" si="371"/>
        <v>250 4000B - 455 F P S CURB 18</v>
      </c>
      <c r="AH2177" s="101" t="str">
        <f t="shared" si="372"/>
        <v>240826 - Rodolfo R. Diaz Caballero</v>
      </c>
      <c r="AI2177" s="102" t="str">
        <f t="shared" si="373"/>
        <v>Valentin Lopez's Crew</v>
      </c>
    </row>
    <row r="2178" spans="1:35" ht="15.75" x14ac:dyDescent="0.25">
      <c r="A2178" s="153">
        <v>603223</v>
      </c>
      <c r="B2178" s="153" t="s">
        <v>1083</v>
      </c>
      <c r="C2178" s="153" t="s">
        <v>1084</v>
      </c>
      <c r="D2178" s="153" t="s">
        <v>95</v>
      </c>
      <c r="E2178" s="153" t="s">
        <v>96</v>
      </c>
      <c r="F2178" s="153" t="s">
        <v>1232</v>
      </c>
      <c r="G2178" s="153" t="s">
        <v>1233</v>
      </c>
      <c r="H2178" s="153" t="s">
        <v>558</v>
      </c>
      <c r="I2178" s="153">
        <v>2</v>
      </c>
      <c r="J2178" s="154">
        <v>45789</v>
      </c>
      <c r="K2178" s="153" t="s">
        <v>91</v>
      </c>
      <c r="L2178" s="153"/>
      <c r="M2178" s="153" t="s">
        <v>824</v>
      </c>
      <c r="N2178" s="153" t="s">
        <v>72</v>
      </c>
      <c r="O2178" s="153" t="s">
        <v>823</v>
      </c>
      <c r="P2178" s="153" t="s">
        <v>1237</v>
      </c>
      <c r="Q2178" s="153"/>
      <c r="R2178" s="153" t="s">
        <v>50</v>
      </c>
      <c r="S2178" s="153" t="s">
        <v>86</v>
      </c>
      <c r="T2178" s="153" t="s">
        <v>1850</v>
      </c>
      <c r="U2178" s="148"/>
      <c r="V2178" s="148"/>
      <c r="W2178" s="148"/>
      <c r="X2178" s="97" t="str">
        <f t="shared" si="363"/>
        <v>2024-004 - City of Dallas Sidewalk 2024</v>
      </c>
      <c r="Y2178" s="97" t="str">
        <f>IFERROR(VLOOKUP($D2178,PM!$A:$H,2,FALSE),"")</f>
        <v>Adam H. Goode</v>
      </c>
      <c r="Z2178" s="98">
        <f t="shared" si="364"/>
        <v>45789</v>
      </c>
      <c r="AA2178" s="98" t="str">
        <f t="shared" si="365"/>
        <v>Monday</v>
      </c>
      <c r="AB2178" s="99" t="str">
        <f t="shared" si="366"/>
        <v>05/12/2025 9:08 PM</v>
      </c>
      <c r="AC2178" s="100">
        <f t="shared" si="367"/>
        <v>45790.541458333333</v>
      </c>
      <c r="AD2178" s="100" t="str">
        <f t="shared" si="368"/>
        <v>Approved On Time</v>
      </c>
      <c r="AE2178" s="101">
        <f t="shared" si="369"/>
        <v>2</v>
      </c>
      <c r="AF2178" s="124" t="str">
        <f t="shared" si="370"/>
        <v/>
      </c>
      <c r="AG2178" s="101" t="str">
        <f t="shared" si="371"/>
        <v>680 4000B - 1224 REM INLET PROT</v>
      </c>
      <c r="AH2178" s="101" t="str">
        <f t="shared" si="372"/>
        <v>240826 - Rodolfo R. Diaz Caballero</v>
      </c>
      <c r="AI2178" s="102" t="str">
        <f t="shared" si="373"/>
        <v>Valentin Lopez's Crew</v>
      </c>
    </row>
    <row r="2179" spans="1:35" ht="15.75" x14ac:dyDescent="0.25">
      <c r="A2179" s="153">
        <v>603224</v>
      </c>
      <c r="B2179" s="153" t="s">
        <v>1083</v>
      </c>
      <c r="C2179" s="153" t="s">
        <v>1084</v>
      </c>
      <c r="D2179" s="153" t="s">
        <v>95</v>
      </c>
      <c r="E2179" s="153" t="s">
        <v>96</v>
      </c>
      <c r="F2179" s="153" t="s">
        <v>1145</v>
      </c>
      <c r="G2179" s="153" t="s">
        <v>1146</v>
      </c>
      <c r="H2179" s="153" t="s">
        <v>558</v>
      </c>
      <c r="I2179" s="153">
        <v>2</v>
      </c>
      <c r="J2179" s="154">
        <v>45789</v>
      </c>
      <c r="K2179" s="153" t="s">
        <v>91</v>
      </c>
      <c r="L2179" s="153"/>
      <c r="M2179" s="153" t="s">
        <v>824</v>
      </c>
      <c r="N2179" s="153" t="s">
        <v>72</v>
      </c>
      <c r="O2179" s="153" t="s">
        <v>823</v>
      </c>
      <c r="P2179" s="153" t="s">
        <v>1237</v>
      </c>
      <c r="Q2179" s="153"/>
      <c r="R2179" s="153" t="s">
        <v>50</v>
      </c>
      <c r="S2179" s="153" t="s">
        <v>86</v>
      </c>
      <c r="T2179" s="153" t="s">
        <v>1851</v>
      </c>
      <c r="U2179" s="148"/>
      <c r="V2179" s="148"/>
      <c r="W2179" s="148"/>
      <c r="X2179" s="97" t="str">
        <f t="shared" si="363"/>
        <v>2024-004 - City of Dallas Sidewalk 2024</v>
      </c>
      <c r="Y2179" s="97" t="str">
        <f>IFERROR(VLOOKUP($D2179,PM!$A:$H,2,FALSE),"")</f>
        <v>Adam H. Goode</v>
      </c>
      <c r="Z2179" s="98">
        <f t="shared" si="364"/>
        <v>45789</v>
      </c>
      <c r="AA2179" s="98" t="str">
        <f t="shared" si="365"/>
        <v>Monday</v>
      </c>
      <c r="AB2179" s="99" t="str">
        <f t="shared" si="366"/>
        <v>05/12/2025 9:08 PM</v>
      </c>
      <c r="AC2179" s="100">
        <f t="shared" si="367"/>
        <v>45790.541458333333</v>
      </c>
      <c r="AD2179" s="100" t="str">
        <f t="shared" si="368"/>
        <v>Approved On Time</v>
      </c>
      <c r="AE2179" s="101">
        <f t="shared" si="369"/>
        <v>2</v>
      </c>
      <c r="AF2179" s="124" t="str">
        <f t="shared" si="370"/>
        <v/>
      </c>
      <c r="AG2179" s="101" t="str">
        <f t="shared" si="371"/>
        <v>680 4000A - 1224 INS INLET PROT</v>
      </c>
      <c r="AH2179" s="101" t="str">
        <f t="shared" si="372"/>
        <v>240826 - Rodolfo R. Diaz Caballero</v>
      </c>
      <c r="AI2179" s="102" t="str">
        <f t="shared" si="373"/>
        <v>Valentin Lopez's Crew</v>
      </c>
    </row>
    <row r="2180" spans="1:35" ht="15.75" x14ac:dyDescent="0.25">
      <c r="A2180" s="153">
        <v>603085</v>
      </c>
      <c r="B2180" s="153" t="s">
        <v>1090</v>
      </c>
      <c r="C2180" s="153" t="s">
        <v>1091</v>
      </c>
      <c r="D2180" s="153" t="s">
        <v>95</v>
      </c>
      <c r="E2180" s="153" t="s">
        <v>96</v>
      </c>
      <c r="F2180" s="153" t="s">
        <v>739</v>
      </c>
      <c r="G2180" s="153" t="s">
        <v>740</v>
      </c>
      <c r="H2180" s="153" t="s">
        <v>558</v>
      </c>
      <c r="I2180" s="153">
        <v>10</v>
      </c>
      <c r="J2180" s="154">
        <v>45789</v>
      </c>
      <c r="K2180" s="153" t="s">
        <v>91</v>
      </c>
      <c r="L2180" s="153"/>
      <c r="M2180" s="153"/>
      <c r="N2180" s="153"/>
      <c r="O2180" s="153" t="s">
        <v>1091</v>
      </c>
      <c r="P2180" s="153" t="s">
        <v>1238</v>
      </c>
      <c r="Q2180" s="153"/>
      <c r="R2180" s="153" t="s">
        <v>50</v>
      </c>
      <c r="S2180" s="153" t="s">
        <v>86</v>
      </c>
      <c r="T2180" s="153" t="s">
        <v>1853</v>
      </c>
      <c r="U2180" s="148"/>
      <c r="V2180" s="148"/>
      <c r="W2180" s="148"/>
      <c r="X2180" s="97" t="str">
        <f t="shared" si="363"/>
        <v>2024-004 - City of Dallas Sidewalk 2024</v>
      </c>
      <c r="Y2180" s="97" t="str">
        <f>IFERROR(VLOOKUP($D2180,PM!$A:$H,2,FALSE),"")</f>
        <v>Adam H. Goode</v>
      </c>
      <c r="Z2180" s="98">
        <f t="shared" si="364"/>
        <v>45789</v>
      </c>
      <c r="AA2180" s="98" t="str">
        <f t="shared" si="365"/>
        <v>Monday</v>
      </c>
      <c r="AB2180" s="99" t="str">
        <f t="shared" si="366"/>
        <v>05/12/2025 5:24 PM</v>
      </c>
      <c r="AC2180" s="100">
        <f t="shared" si="367"/>
        <v>45790.553657407407</v>
      </c>
      <c r="AD2180" s="100" t="str">
        <f t="shared" si="368"/>
        <v>Approved On Time</v>
      </c>
      <c r="AE2180" s="101">
        <f t="shared" si="369"/>
        <v>10</v>
      </c>
      <c r="AF2180" s="124" t="str">
        <f t="shared" si="370"/>
        <v/>
      </c>
      <c r="AG2180" s="101" t="str">
        <f t="shared" si="371"/>
        <v>200 4000A - 355 REM SDW 4</v>
      </c>
      <c r="AH2180" s="101" t="str">
        <f t="shared" si="372"/>
        <v>240468 - Leonel Frayre</v>
      </c>
      <c r="AI2180" s="102" t="str">
        <f t="shared" si="373"/>
        <v/>
      </c>
    </row>
    <row r="2181" spans="1:35" ht="15.75" x14ac:dyDescent="0.25">
      <c r="A2181" s="153">
        <v>603665</v>
      </c>
      <c r="B2181" s="153" t="s">
        <v>1083</v>
      </c>
      <c r="C2181" s="153" t="s">
        <v>1084</v>
      </c>
      <c r="D2181" s="153" t="s">
        <v>95</v>
      </c>
      <c r="E2181" s="153" t="s">
        <v>96</v>
      </c>
      <c r="F2181" s="153" t="s">
        <v>1905</v>
      </c>
      <c r="G2181" s="153" t="s">
        <v>1906</v>
      </c>
      <c r="H2181" s="153" t="s">
        <v>558</v>
      </c>
      <c r="I2181" s="153">
        <v>2</v>
      </c>
      <c r="J2181" s="154">
        <v>45790</v>
      </c>
      <c r="K2181" s="153" t="s">
        <v>91</v>
      </c>
      <c r="L2181" s="153"/>
      <c r="M2181" s="153" t="s">
        <v>824</v>
      </c>
      <c r="N2181" s="153" t="s">
        <v>72</v>
      </c>
      <c r="O2181" s="153" t="s">
        <v>823</v>
      </c>
      <c r="P2181" s="153" t="s">
        <v>1919</v>
      </c>
      <c r="Q2181" s="153"/>
      <c r="R2181" s="153" t="s">
        <v>50</v>
      </c>
      <c r="S2181" s="153" t="s">
        <v>86</v>
      </c>
      <c r="T2181" s="153" t="s">
        <v>2479</v>
      </c>
      <c r="U2181" s="148"/>
      <c r="V2181" s="148"/>
      <c r="W2181" s="148"/>
      <c r="X2181" s="97" t="str">
        <f t="shared" si="363"/>
        <v>2024-004 - City of Dallas Sidewalk 2024</v>
      </c>
      <c r="Y2181" s="97" t="str">
        <f>IFERROR(VLOOKUP($D2181,PM!$A:$H,2,FALSE),"")</f>
        <v>Adam H. Goode</v>
      </c>
      <c r="Z2181" s="98">
        <f t="shared" si="364"/>
        <v>45790</v>
      </c>
      <c r="AA2181" s="98" t="str">
        <f t="shared" si="365"/>
        <v>Tuesday</v>
      </c>
      <c r="AB2181" s="99" t="str">
        <f t="shared" si="366"/>
        <v>05/13/2025 9:56 PM</v>
      </c>
      <c r="AC2181" s="100">
        <f t="shared" si="367"/>
        <v>45791.540370370371</v>
      </c>
      <c r="AD2181" s="100" t="str">
        <f t="shared" si="368"/>
        <v>Approved On Time</v>
      </c>
      <c r="AE2181" s="101">
        <f t="shared" si="369"/>
        <v>2</v>
      </c>
      <c r="AF2181" s="124" t="str">
        <f t="shared" si="370"/>
        <v/>
      </c>
      <c r="AG2181" s="101" t="str">
        <f t="shared" si="371"/>
        <v>370 4000B - 463 F P S PVMT 8</v>
      </c>
      <c r="AH2181" s="101" t="str">
        <f t="shared" si="372"/>
        <v>240826 - Rodolfo R. Diaz Caballero</v>
      </c>
      <c r="AI2181" s="102" t="str">
        <f t="shared" si="373"/>
        <v>Valentin Lopez's Crew</v>
      </c>
    </row>
    <row r="2182" spans="1:35" ht="15.75" x14ac:dyDescent="0.25">
      <c r="A2182" s="153">
        <v>603666</v>
      </c>
      <c r="B2182" s="153" t="s">
        <v>1083</v>
      </c>
      <c r="C2182" s="153" t="s">
        <v>1084</v>
      </c>
      <c r="D2182" s="153" t="s">
        <v>95</v>
      </c>
      <c r="E2182" s="153" t="s">
        <v>96</v>
      </c>
      <c r="F2182" s="153" t="s">
        <v>973</v>
      </c>
      <c r="G2182" s="153" t="s">
        <v>974</v>
      </c>
      <c r="H2182" s="153" t="s">
        <v>558</v>
      </c>
      <c r="I2182" s="153">
        <v>1</v>
      </c>
      <c r="J2182" s="154">
        <v>45790</v>
      </c>
      <c r="K2182" s="153" t="s">
        <v>91</v>
      </c>
      <c r="L2182" s="153"/>
      <c r="M2182" s="153" t="s">
        <v>824</v>
      </c>
      <c r="N2182" s="153" t="s">
        <v>72</v>
      </c>
      <c r="O2182" s="153" t="s">
        <v>823</v>
      </c>
      <c r="P2182" s="153" t="s">
        <v>1920</v>
      </c>
      <c r="Q2182" s="153"/>
      <c r="R2182" s="153" t="s">
        <v>50</v>
      </c>
      <c r="S2182" s="153" t="s">
        <v>86</v>
      </c>
      <c r="T2182" s="153" t="s">
        <v>2480</v>
      </c>
      <c r="U2182" s="148"/>
      <c r="V2182" s="148"/>
      <c r="W2182" s="148"/>
      <c r="X2182" s="97" t="str">
        <f t="shared" si="363"/>
        <v>2024-004 - City of Dallas Sidewalk 2024</v>
      </c>
      <c r="Y2182" s="97" t="str">
        <f>IFERROR(VLOOKUP($D2182,PM!$A:$H,2,FALSE),"")</f>
        <v>Adam H. Goode</v>
      </c>
      <c r="Z2182" s="98">
        <f t="shared" si="364"/>
        <v>45790</v>
      </c>
      <c r="AA2182" s="98" t="str">
        <f t="shared" si="365"/>
        <v>Tuesday</v>
      </c>
      <c r="AB2182" s="99" t="str">
        <f t="shared" si="366"/>
        <v>05/13/2025 9:57 PM</v>
      </c>
      <c r="AC2182" s="100">
        <f t="shared" si="367"/>
        <v>45791.540370370371</v>
      </c>
      <c r="AD2182" s="100" t="str">
        <f t="shared" si="368"/>
        <v>Approved On Time</v>
      </c>
      <c r="AE2182" s="101">
        <f t="shared" si="369"/>
        <v>1</v>
      </c>
      <c r="AF2182" s="124" t="str">
        <f t="shared" si="370"/>
        <v/>
      </c>
      <c r="AG2182" s="101" t="str">
        <f t="shared" si="371"/>
        <v>250 4000A - 455 FG CURB 18</v>
      </c>
      <c r="AH2182" s="101" t="str">
        <f t="shared" si="372"/>
        <v>240826 - Rodolfo R. Diaz Caballero</v>
      </c>
      <c r="AI2182" s="102" t="str">
        <f t="shared" si="373"/>
        <v>Valentin Lopez's Crew</v>
      </c>
    </row>
    <row r="2183" spans="1:35" ht="15.75" x14ac:dyDescent="0.25">
      <c r="A2183" s="153">
        <v>603656</v>
      </c>
      <c r="B2183" s="153" t="s">
        <v>1083</v>
      </c>
      <c r="C2183" s="153" t="s">
        <v>1084</v>
      </c>
      <c r="D2183" s="153" t="s">
        <v>95</v>
      </c>
      <c r="E2183" s="153" t="s">
        <v>96</v>
      </c>
      <c r="F2183" s="153" t="s">
        <v>805</v>
      </c>
      <c r="G2183" s="153" t="s">
        <v>806</v>
      </c>
      <c r="H2183" s="153" t="s">
        <v>558</v>
      </c>
      <c r="I2183" s="153">
        <v>2</v>
      </c>
      <c r="J2183" s="154">
        <v>45790</v>
      </c>
      <c r="K2183" s="153" t="s">
        <v>91</v>
      </c>
      <c r="L2183" s="153"/>
      <c r="M2183" s="153" t="s">
        <v>824</v>
      </c>
      <c r="N2183" s="153" t="s">
        <v>72</v>
      </c>
      <c r="O2183" s="153" t="s">
        <v>823</v>
      </c>
      <c r="P2183" s="153" t="s">
        <v>1921</v>
      </c>
      <c r="Q2183" s="153"/>
      <c r="R2183" s="153" t="s">
        <v>50</v>
      </c>
      <c r="S2183" s="153" t="s">
        <v>86</v>
      </c>
      <c r="T2183" s="153" t="s">
        <v>2475</v>
      </c>
      <c r="U2183" s="148"/>
      <c r="V2183" s="148"/>
      <c r="W2183" s="148"/>
      <c r="X2183" s="97" t="str">
        <f t="shared" ref="X2183:X2246" si="374">$D2183&amp;" - "&amp;$E2183</f>
        <v>2024-004 - City of Dallas Sidewalk 2024</v>
      </c>
      <c r="Y2183" s="97" t="str">
        <f>IFERROR(VLOOKUP($D2183,PM!$A:$H,2,FALSE),"")</f>
        <v>Adam H. Goode</v>
      </c>
      <c r="Z2183" s="98">
        <f t="shared" ref="Z2183:Z2246" si="375">$J2183</f>
        <v>45790</v>
      </c>
      <c r="AA2183" s="98" t="str">
        <f t="shared" ref="AA2183:AA2246" si="376">TEXT($J2183,"dddd")</f>
        <v>Tuesday</v>
      </c>
      <c r="AB2183" s="99" t="str">
        <f t="shared" ref="AB2183:AB2246" si="377">TEXT(DATE(MID($P2183,7,4), LEFT($P2183,2), MID($P2183,4,2)) + TIME(LEFT(MID($P2183,13,5),2), RIGHT(MID($P2183,13,5),2), 0), "MM/DD/YYYY h:mm AM/PM")</f>
        <v>05/13/2025 9:48 PM</v>
      </c>
      <c r="AC2183" s="100">
        <f t="shared" ref="AC2183:AC2246" si="378">IFERROR(DATE(LEFT($T2183,4), MID($T2183,6,2), MID($T2183,9,2)) + TIME(MID($T2183,12,2), MID($T2183,15,2), MID($T2183,18,2)),"")</f>
        <v>45791.540370370371</v>
      </c>
      <c r="AD2183" s="100" t="str">
        <f t="shared" ref="AD2183:AD2246" si="379">IF(OR($AB2183="1/1/01 12:00 AM", $AB2183=""), "Not Approved", IF(VALUE($AB2183) &lt;= (VALUE($AC2183) + 1 + TIME(9, 0, 0)), "Approved On Time", "Not Approved On Time"))</f>
        <v>Approved On Time</v>
      </c>
      <c r="AE2183" s="101">
        <f t="shared" ref="AE2183:AE2246" si="380">$I2183</f>
        <v>2</v>
      </c>
      <c r="AF2183" s="124" t="str">
        <f t="shared" ref="AF2183:AF2246" si="381">IF(SUMIF($X$6:$X$2297, "*", $AI$6:$AI$2297) &gt; 0, SUMIFS($AI$6:$AI$2297, $X$6:$X$2297, "Approved On Time") / SUMIF($X$6:$X$2297, "*", $AI$6:$AI$2297), "")</f>
        <v/>
      </c>
      <c r="AG2183" s="101" t="str">
        <f t="shared" ref="AG2183:AG2246" si="382">$F2183&amp;" - "&amp;G2183</f>
        <v>130 4000B - 201 HAUL CONC DRIVE PVMT APRON</v>
      </c>
      <c r="AH2183" s="101" t="str">
        <f t="shared" ref="AH2183:AH2246" si="383">$B2183&amp;" - "&amp;$C2183</f>
        <v>240826 - Rodolfo R. Diaz Caballero</v>
      </c>
      <c r="AI2183" s="102" t="str">
        <f t="shared" ref="AI2183:AI2246" si="384">IF($M2183="","",$M2183)</f>
        <v>Valentin Lopez's Crew</v>
      </c>
    </row>
    <row r="2184" spans="1:35" ht="15.75" x14ac:dyDescent="0.25">
      <c r="A2184" s="153">
        <v>603661</v>
      </c>
      <c r="B2184" s="153" t="s">
        <v>1083</v>
      </c>
      <c r="C2184" s="153" t="s">
        <v>1084</v>
      </c>
      <c r="D2184" s="153" t="s">
        <v>95</v>
      </c>
      <c r="E2184" s="153" t="s">
        <v>96</v>
      </c>
      <c r="F2184" s="153" t="s">
        <v>638</v>
      </c>
      <c r="G2184" s="153" t="s">
        <v>639</v>
      </c>
      <c r="H2184" s="153" t="s">
        <v>558</v>
      </c>
      <c r="I2184" s="153">
        <v>2</v>
      </c>
      <c r="J2184" s="154">
        <v>45790</v>
      </c>
      <c r="K2184" s="153" t="s">
        <v>91</v>
      </c>
      <c r="L2184" s="153"/>
      <c r="M2184" s="153" t="s">
        <v>824</v>
      </c>
      <c r="N2184" s="153" t="s">
        <v>72</v>
      </c>
      <c r="O2184" s="153" t="s">
        <v>823</v>
      </c>
      <c r="P2184" s="153" t="s">
        <v>1911</v>
      </c>
      <c r="Q2184" s="153"/>
      <c r="R2184" s="153" t="s">
        <v>50</v>
      </c>
      <c r="S2184" s="153" t="s">
        <v>86</v>
      </c>
      <c r="T2184" s="153" t="s">
        <v>2476</v>
      </c>
      <c r="U2184" s="148"/>
      <c r="V2184" s="148"/>
      <c r="W2184" s="148"/>
      <c r="X2184" s="97" t="str">
        <f t="shared" si="374"/>
        <v>2024-004 - City of Dallas Sidewalk 2024</v>
      </c>
      <c r="Y2184" s="97" t="str">
        <f>IFERROR(VLOOKUP($D2184,PM!$A:$H,2,FALSE),"")</f>
        <v>Adam H. Goode</v>
      </c>
      <c r="Z2184" s="98">
        <f t="shared" si="375"/>
        <v>45790</v>
      </c>
      <c r="AA2184" s="98" t="str">
        <f t="shared" si="376"/>
        <v>Tuesday</v>
      </c>
      <c r="AB2184" s="99" t="str">
        <f t="shared" si="377"/>
        <v>05/13/2025 9:51 PM</v>
      </c>
      <c r="AC2184" s="100">
        <f t="shared" si="378"/>
        <v>45791.540370370371</v>
      </c>
      <c r="AD2184" s="100" t="str">
        <f t="shared" si="379"/>
        <v>Approved On Time</v>
      </c>
      <c r="AE2184" s="101">
        <f t="shared" si="380"/>
        <v>2</v>
      </c>
      <c r="AF2184" s="124" t="str">
        <f t="shared" si="381"/>
        <v/>
      </c>
      <c r="AG2184" s="101" t="str">
        <f t="shared" si="382"/>
        <v>130 4000A - 201 REM CONC DRIVE PVMT APRON</v>
      </c>
      <c r="AH2184" s="101" t="str">
        <f t="shared" si="383"/>
        <v>240826 - Rodolfo R. Diaz Caballero</v>
      </c>
      <c r="AI2184" s="102" t="str">
        <f t="shared" si="384"/>
        <v>Valentin Lopez's Crew</v>
      </c>
    </row>
    <row r="2185" spans="1:35" ht="15.75" x14ac:dyDescent="0.25">
      <c r="A2185" s="153">
        <v>603662</v>
      </c>
      <c r="B2185" s="153" t="s">
        <v>1083</v>
      </c>
      <c r="C2185" s="153" t="s">
        <v>1084</v>
      </c>
      <c r="D2185" s="153" t="s">
        <v>95</v>
      </c>
      <c r="E2185" s="153" t="s">
        <v>96</v>
      </c>
      <c r="F2185" s="153" t="s">
        <v>975</v>
      </c>
      <c r="G2185" s="153" t="s">
        <v>976</v>
      </c>
      <c r="H2185" s="153" t="s">
        <v>558</v>
      </c>
      <c r="I2185" s="153">
        <v>2</v>
      </c>
      <c r="J2185" s="154">
        <v>45790</v>
      </c>
      <c r="K2185" s="153" t="s">
        <v>91</v>
      </c>
      <c r="L2185" s="153"/>
      <c r="M2185" s="153" t="s">
        <v>824</v>
      </c>
      <c r="N2185" s="153" t="s">
        <v>72</v>
      </c>
      <c r="O2185" s="153" t="s">
        <v>823</v>
      </c>
      <c r="P2185" s="153" t="s">
        <v>1922</v>
      </c>
      <c r="Q2185" s="153"/>
      <c r="R2185" s="153" t="s">
        <v>50</v>
      </c>
      <c r="S2185" s="153" t="s">
        <v>86</v>
      </c>
      <c r="T2185" s="153" t="s">
        <v>2477</v>
      </c>
      <c r="U2185" s="148"/>
      <c r="V2185" s="148"/>
      <c r="W2185" s="148"/>
      <c r="X2185" s="97" t="str">
        <f t="shared" si="374"/>
        <v>2024-004 - City of Dallas Sidewalk 2024</v>
      </c>
      <c r="Y2185" s="97" t="str">
        <f>IFERROR(VLOOKUP($D2185,PM!$A:$H,2,FALSE),"")</f>
        <v>Adam H. Goode</v>
      </c>
      <c r="Z2185" s="98">
        <f t="shared" si="375"/>
        <v>45790</v>
      </c>
      <c r="AA2185" s="98" t="str">
        <f t="shared" si="376"/>
        <v>Tuesday</v>
      </c>
      <c r="AB2185" s="99" t="str">
        <f t="shared" si="377"/>
        <v>05/13/2025 9:52 PM</v>
      </c>
      <c r="AC2185" s="100">
        <f t="shared" si="378"/>
        <v>45791.540370370371</v>
      </c>
      <c r="AD2185" s="100" t="str">
        <f t="shared" si="379"/>
        <v>Approved On Time</v>
      </c>
      <c r="AE2185" s="101">
        <f t="shared" si="380"/>
        <v>2</v>
      </c>
      <c r="AF2185" s="124" t="str">
        <f t="shared" si="381"/>
        <v/>
      </c>
      <c r="AG2185" s="101" t="str">
        <f t="shared" si="382"/>
        <v>250 4000B - 455 F P S CURB 18</v>
      </c>
      <c r="AH2185" s="101" t="str">
        <f t="shared" si="383"/>
        <v>240826 - Rodolfo R. Diaz Caballero</v>
      </c>
      <c r="AI2185" s="102" t="str">
        <f t="shared" si="384"/>
        <v>Valentin Lopez's Crew</v>
      </c>
    </row>
    <row r="2186" spans="1:35" ht="15.75" x14ac:dyDescent="0.25">
      <c r="A2186" s="153">
        <v>603663</v>
      </c>
      <c r="B2186" s="153" t="s">
        <v>1083</v>
      </c>
      <c r="C2186" s="153" t="s">
        <v>1084</v>
      </c>
      <c r="D2186" s="153" t="s">
        <v>95</v>
      </c>
      <c r="E2186" s="153" t="s">
        <v>96</v>
      </c>
      <c r="F2186" s="153" t="s">
        <v>786</v>
      </c>
      <c r="G2186" s="153" t="s">
        <v>787</v>
      </c>
      <c r="H2186" s="153" t="s">
        <v>558</v>
      </c>
      <c r="I2186" s="153">
        <v>1</v>
      </c>
      <c r="J2186" s="154">
        <v>45790</v>
      </c>
      <c r="K2186" s="153" t="s">
        <v>91</v>
      </c>
      <c r="L2186" s="153"/>
      <c r="M2186" s="153" t="s">
        <v>824</v>
      </c>
      <c r="N2186" s="153" t="s">
        <v>72</v>
      </c>
      <c r="O2186" s="153" t="s">
        <v>823</v>
      </c>
      <c r="P2186" s="153" t="s">
        <v>1914</v>
      </c>
      <c r="Q2186" s="153"/>
      <c r="R2186" s="153" t="s">
        <v>50</v>
      </c>
      <c r="S2186" s="153" t="s">
        <v>86</v>
      </c>
      <c r="T2186" s="153" t="s">
        <v>2478</v>
      </c>
      <c r="U2186" s="148"/>
      <c r="V2186" s="148"/>
      <c r="W2186" s="148"/>
      <c r="X2186" s="97" t="str">
        <f t="shared" si="374"/>
        <v>2024-004 - City of Dallas Sidewalk 2024</v>
      </c>
      <c r="Y2186" s="97" t="str">
        <f>IFERROR(VLOOKUP($D2186,PM!$A:$H,2,FALSE),"")</f>
        <v>Adam H. Goode</v>
      </c>
      <c r="Z2186" s="98">
        <f t="shared" si="375"/>
        <v>45790</v>
      </c>
      <c r="AA2186" s="98" t="str">
        <f t="shared" si="376"/>
        <v>Tuesday</v>
      </c>
      <c r="AB2186" s="99" t="str">
        <f t="shared" si="377"/>
        <v>05/13/2025 9:54 PM</v>
      </c>
      <c r="AC2186" s="100">
        <f t="shared" si="378"/>
        <v>45791.540370370371</v>
      </c>
      <c r="AD2186" s="100" t="str">
        <f t="shared" si="379"/>
        <v>Approved On Time</v>
      </c>
      <c r="AE2186" s="101">
        <f t="shared" si="380"/>
        <v>1</v>
      </c>
      <c r="AF2186" s="124" t="str">
        <f t="shared" si="381"/>
        <v/>
      </c>
      <c r="AG2186" s="101" t="str">
        <f t="shared" si="382"/>
        <v>140 4000A - 202 REM SEPARATE CURB</v>
      </c>
      <c r="AH2186" s="101" t="str">
        <f t="shared" si="383"/>
        <v>240826 - Rodolfo R. Diaz Caballero</v>
      </c>
      <c r="AI2186" s="102" t="str">
        <f t="shared" si="384"/>
        <v>Valentin Lopez's Crew</v>
      </c>
    </row>
    <row r="2187" spans="1:35" ht="15.75" x14ac:dyDescent="0.25">
      <c r="A2187" s="153">
        <v>603210</v>
      </c>
      <c r="B2187" s="153" t="s">
        <v>971</v>
      </c>
      <c r="C2187" s="153" t="s">
        <v>972</v>
      </c>
      <c r="D2187" s="153" t="s">
        <v>95</v>
      </c>
      <c r="E2187" s="153" t="s">
        <v>96</v>
      </c>
      <c r="F2187" s="153" t="s">
        <v>638</v>
      </c>
      <c r="G2187" s="153" t="s">
        <v>639</v>
      </c>
      <c r="H2187" s="153" t="s">
        <v>558</v>
      </c>
      <c r="I2187" s="153">
        <v>3</v>
      </c>
      <c r="J2187" s="154">
        <v>45789</v>
      </c>
      <c r="K2187" s="153" t="s">
        <v>91</v>
      </c>
      <c r="L2187" s="153"/>
      <c r="M2187" s="153" t="s">
        <v>824</v>
      </c>
      <c r="N2187" s="153" t="s">
        <v>72</v>
      </c>
      <c r="O2187" s="153" t="s">
        <v>823</v>
      </c>
      <c r="P2187" s="153" t="s">
        <v>1225</v>
      </c>
      <c r="Q2187" s="153"/>
      <c r="R2187" s="153" t="s">
        <v>50</v>
      </c>
      <c r="S2187" s="153" t="s">
        <v>86</v>
      </c>
      <c r="T2187" s="153" t="s">
        <v>1843</v>
      </c>
      <c r="U2187" s="148"/>
      <c r="V2187" s="148"/>
      <c r="W2187" s="148"/>
      <c r="X2187" s="97" t="str">
        <f t="shared" si="374"/>
        <v>2024-004 - City of Dallas Sidewalk 2024</v>
      </c>
      <c r="Y2187" s="97" t="str">
        <f>IFERROR(VLOOKUP($D2187,PM!$A:$H,2,FALSE),"")</f>
        <v>Adam H. Goode</v>
      </c>
      <c r="Z2187" s="98">
        <f t="shared" si="375"/>
        <v>45789</v>
      </c>
      <c r="AA2187" s="98" t="str">
        <f t="shared" si="376"/>
        <v>Monday</v>
      </c>
      <c r="AB2187" s="99" t="str">
        <f t="shared" si="377"/>
        <v>05/12/2025 9:01 PM</v>
      </c>
      <c r="AC2187" s="100">
        <f t="shared" si="378"/>
        <v>45790.541238425925</v>
      </c>
      <c r="AD2187" s="100" t="str">
        <f t="shared" si="379"/>
        <v>Approved On Time</v>
      </c>
      <c r="AE2187" s="101">
        <f t="shared" si="380"/>
        <v>3</v>
      </c>
      <c r="AF2187" s="124" t="str">
        <f t="shared" si="381"/>
        <v/>
      </c>
      <c r="AG2187" s="101" t="str">
        <f t="shared" si="382"/>
        <v>130 4000A - 201 REM CONC DRIVE PVMT APRON</v>
      </c>
      <c r="AH2187" s="101" t="str">
        <f t="shared" si="383"/>
        <v>240822 - Gibran L. Lopez</v>
      </c>
      <c r="AI2187" s="102" t="str">
        <f t="shared" si="384"/>
        <v>Valentin Lopez's Crew</v>
      </c>
    </row>
    <row r="2188" spans="1:35" ht="15.75" x14ac:dyDescent="0.25">
      <c r="A2188" s="153">
        <v>603217</v>
      </c>
      <c r="B2188" s="153" t="s">
        <v>971</v>
      </c>
      <c r="C2188" s="153" t="s">
        <v>972</v>
      </c>
      <c r="D2188" s="153" t="s">
        <v>95</v>
      </c>
      <c r="E2188" s="153" t="s">
        <v>96</v>
      </c>
      <c r="F2188" s="153" t="s">
        <v>973</v>
      </c>
      <c r="G2188" s="153" t="s">
        <v>974</v>
      </c>
      <c r="H2188" s="153" t="s">
        <v>558</v>
      </c>
      <c r="I2188" s="153">
        <v>2</v>
      </c>
      <c r="J2188" s="154">
        <v>45789</v>
      </c>
      <c r="K2188" s="153" t="s">
        <v>91</v>
      </c>
      <c r="L2188" s="153"/>
      <c r="M2188" s="153" t="s">
        <v>824</v>
      </c>
      <c r="N2188" s="153" t="s">
        <v>72</v>
      </c>
      <c r="O2188" s="153" t="s">
        <v>823</v>
      </c>
      <c r="P2188" s="153" t="s">
        <v>1227</v>
      </c>
      <c r="Q2188" s="153"/>
      <c r="R2188" s="153" t="s">
        <v>50</v>
      </c>
      <c r="S2188" s="153" t="s">
        <v>86</v>
      </c>
      <c r="T2188" s="153" t="s">
        <v>1847</v>
      </c>
      <c r="U2188" s="148"/>
      <c r="V2188" s="148"/>
      <c r="W2188" s="148"/>
      <c r="X2188" s="97" t="str">
        <f t="shared" si="374"/>
        <v>2024-004 - City of Dallas Sidewalk 2024</v>
      </c>
      <c r="Y2188" s="97" t="str">
        <f>IFERROR(VLOOKUP($D2188,PM!$A:$H,2,FALSE),"")</f>
        <v>Adam H. Goode</v>
      </c>
      <c r="Z2188" s="98">
        <f t="shared" si="375"/>
        <v>45789</v>
      </c>
      <c r="AA2188" s="98" t="str">
        <f t="shared" si="376"/>
        <v>Monday</v>
      </c>
      <c r="AB2188" s="99" t="str">
        <f t="shared" si="377"/>
        <v>05/12/2025 9:05 PM</v>
      </c>
      <c r="AC2188" s="100">
        <f t="shared" si="378"/>
        <v>45790.541238425925</v>
      </c>
      <c r="AD2188" s="100" t="str">
        <f t="shared" si="379"/>
        <v>Approved On Time</v>
      </c>
      <c r="AE2188" s="101">
        <f t="shared" si="380"/>
        <v>2</v>
      </c>
      <c r="AF2188" s="124" t="str">
        <f t="shared" si="381"/>
        <v/>
      </c>
      <c r="AG2188" s="101" t="str">
        <f t="shared" si="382"/>
        <v>250 4000A - 455 FG CURB 18</v>
      </c>
      <c r="AH2188" s="101" t="str">
        <f t="shared" si="383"/>
        <v>240822 - Gibran L. Lopez</v>
      </c>
      <c r="AI2188" s="102" t="str">
        <f t="shared" si="384"/>
        <v>Valentin Lopez's Crew</v>
      </c>
    </row>
    <row r="2189" spans="1:35" ht="15.75" x14ac:dyDescent="0.25">
      <c r="A2189" s="153">
        <v>603206</v>
      </c>
      <c r="B2189" s="153" t="s">
        <v>971</v>
      </c>
      <c r="C2189" s="153" t="s">
        <v>972</v>
      </c>
      <c r="D2189" s="153" t="s">
        <v>95</v>
      </c>
      <c r="E2189" s="153" t="s">
        <v>96</v>
      </c>
      <c r="F2189" s="153" t="s">
        <v>975</v>
      </c>
      <c r="G2189" s="153" t="s">
        <v>976</v>
      </c>
      <c r="H2189" s="153" t="s">
        <v>558</v>
      </c>
      <c r="I2189" s="153">
        <v>1</v>
      </c>
      <c r="J2189" s="154">
        <v>45789</v>
      </c>
      <c r="K2189" s="153" t="s">
        <v>91</v>
      </c>
      <c r="L2189" s="153"/>
      <c r="M2189" s="153" t="s">
        <v>824</v>
      </c>
      <c r="N2189" s="153" t="s">
        <v>72</v>
      </c>
      <c r="O2189" s="153" t="s">
        <v>823</v>
      </c>
      <c r="P2189" s="153" t="s">
        <v>1235</v>
      </c>
      <c r="Q2189" s="153"/>
      <c r="R2189" s="153" t="s">
        <v>50</v>
      </c>
      <c r="S2189" s="153" t="s">
        <v>86</v>
      </c>
      <c r="T2189" s="153" t="s">
        <v>1844</v>
      </c>
      <c r="U2189" s="148"/>
      <c r="V2189" s="148"/>
      <c r="W2189" s="148"/>
      <c r="X2189" s="97" t="str">
        <f t="shared" si="374"/>
        <v>2024-004 - City of Dallas Sidewalk 2024</v>
      </c>
      <c r="Y2189" s="97" t="str">
        <f>IFERROR(VLOOKUP($D2189,PM!$A:$H,2,FALSE),"")</f>
        <v>Adam H. Goode</v>
      </c>
      <c r="Z2189" s="98">
        <f t="shared" si="375"/>
        <v>45789</v>
      </c>
      <c r="AA2189" s="98" t="str">
        <f t="shared" si="376"/>
        <v>Monday</v>
      </c>
      <c r="AB2189" s="99" t="str">
        <f t="shared" si="377"/>
        <v>05/12/2025 8:59 PM</v>
      </c>
      <c r="AC2189" s="100">
        <f t="shared" si="378"/>
        <v>45790.541238425925</v>
      </c>
      <c r="AD2189" s="100" t="str">
        <f t="shared" si="379"/>
        <v>Approved On Time</v>
      </c>
      <c r="AE2189" s="101">
        <f t="shared" si="380"/>
        <v>1</v>
      </c>
      <c r="AF2189" s="124" t="str">
        <f t="shared" si="381"/>
        <v/>
      </c>
      <c r="AG2189" s="101" t="str">
        <f t="shared" si="382"/>
        <v>250 4000B - 455 F P S CURB 18</v>
      </c>
      <c r="AH2189" s="101" t="str">
        <f t="shared" si="383"/>
        <v>240822 - Gibran L. Lopez</v>
      </c>
      <c r="AI2189" s="102" t="str">
        <f t="shared" si="384"/>
        <v>Valentin Lopez's Crew</v>
      </c>
    </row>
    <row r="2190" spans="1:35" ht="15.75" x14ac:dyDescent="0.25">
      <c r="A2190" s="153">
        <v>603207</v>
      </c>
      <c r="B2190" s="153" t="s">
        <v>971</v>
      </c>
      <c r="C2190" s="153" t="s">
        <v>972</v>
      </c>
      <c r="D2190" s="153" t="s">
        <v>95</v>
      </c>
      <c r="E2190" s="153" t="s">
        <v>96</v>
      </c>
      <c r="F2190" s="153" t="s">
        <v>786</v>
      </c>
      <c r="G2190" s="153" t="s">
        <v>787</v>
      </c>
      <c r="H2190" s="153" t="s">
        <v>558</v>
      </c>
      <c r="I2190" s="153">
        <v>2</v>
      </c>
      <c r="J2190" s="154">
        <v>45789</v>
      </c>
      <c r="K2190" s="153" t="s">
        <v>91</v>
      </c>
      <c r="L2190" s="153"/>
      <c r="M2190" s="153" t="s">
        <v>824</v>
      </c>
      <c r="N2190" s="153" t="s">
        <v>72</v>
      </c>
      <c r="O2190" s="153" t="s">
        <v>823</v>
      </c>
      <c r="P2190" s="153" t="s">
        <v>1235</v>
      </c>
      <c r="Q2190" s="153"/>
      <c r="R2190" s="153" t="s">
        <v>50</v>
      </c>
      <c r="S2190" s="153" t="s">
        <v>86</v>
      </c>
      <c r="T2190" s="153" t="s">
        <v>1845</v>
      </c>
      <c r="U2190" s="148"/>
      <c r="V2190" s="148"/>
      <c r="W2190" s="148"/>
      <c r="X2190" s="97" t="str">
        <f t="shared" si="374"/>
        <v>2024-004 - City of Dallas Sidewalk 2024</v>
      </c>
      <c r="Y2190" s="97" t="str">
        <f>IFERROR(VLOOKUP($D2190,PM!$A:$H,2,FALSE),"")</f>
        <v>Adam H. Goode</v>
      </c>
      <c r="Z2190" s="98">
        <f t="shared" si="375"/>
        <v>45789</v>
      </c>
      <c r="AA2190" s="98" t="str">
        <f t="shared" si="376"/>
        <v>Monday</v>
      </c>
      <c r="AB2190" s="99" t="str">
        <f t="shared" si="377"/>
        <v>05/12/2025 8:59 PM</v>
      </c>
      <c r="AC2190" s="100">
        <f t="shared" si="378"/>
        <v>45790.541238425925</v>
      </c>
      <c r="AD2190" s="100" t="str">
        <f t="shared" si="379"/>
        <v>Approved On Time</v>
      </c>
      <c r="AE2190" s="101">
        <f t="shared" si="380"/>
        <v>2</v>
      </c>
      <c r="AF2190" s="124" t="str">
        <f t="shared" si="381"/>
        <v/>
      </c>
      <c r="AG2190" s="101" t="str">
        <f t="shared" si="382"/>
        <v>140 4000A - 202 REM SEPARATE CURB</v>
      </c>
      <c r="AH2190" s="101" t="str">
        <f t="shared" si="383"/>
        <v>240822 - Gibran L. Lopez</v>
      </c>
      <c r="AI2190" s="102" t="str">
        <f t="shared" si="384"/>
        <v>Valentin Lopez's Crew</v>
      </c>
    </row>
    <row r="2191" spans="1:35" ht="15.75" x14ac:dyDescent="0.25">
      <c r="A2191" s="153">
        <v>603202</v>
      </c>
      <c r="B2191" s="153" t="s">
        <v>971</v>
      </c>
      <c r="C2191" s="153" t="s">
        <v>972</v>
      </c>
      <c r="D2191" s="153" t="s">
        <v>95</v>
      </c>
      <c r="E2191" s="153" t="s">
        <v>96</v>
      </c>
      <c r="F2191" s="153" t="s">
        <v>1085</v>
      </c>
      <c r="G2191" s="153" t="s">
        <v>1086</v>
      </c>
      <c r="H2191" s="153" t="s">
        <v>558</v>
      </c>
      <c r="I2191" s="153">
        <v>2</v>
      </c>
      <c r="J2191" s="154">
        <v>45789</v>
      </c>
      <c r="K2191" s="153" t="s">
        <v>91</v>
      </c>
      <c r="L2191" s="153"/>
      <c r="M2191" s="153" t="s">
        <v>824</v>
      </c>
      <c r="N2191" s="153" t="s">
        <v>72</v>
      </c>
      <c r="O2191" s="153" t="s">
        <v>823</v>
      </c>
      <c r="P2191" s="153" t="s">
        <v>1234</v>
      </c>
      <c r="Q2191" s="153"/>
      <c r="R2191" s="153" t="s">
        <v>50</v>
      </c>
      <c r="S2191" s="153" t="s">
        <v>86</v>
      </c>
      <c r="T2191" s="153" t="s">
        <v>1846</v>
      </c>
      <c r="U2191" s="148"/>
      <c r="V2191" s="148"/>
      <c r="W2191" s="148"/>
      <c r="X2191" s="97" t="str">
        <f t="shared" si="374"/>
        <v>2024-004 - City of Dallas Sidewalk 2024</v>
      </c>
      <c r="Y2191" s="97" t="str">
        <f>IFERROR(VLOOKUP($D2191,PM!$A:$H,2,FALSE),"")</f>
        <v>Adam H. Goode</v>
      </c>
      <c r="Z2191" s="98">
        <f t="shared" si="375"/>
        <v>45789</v>
      </c>
      <c r="AA2191" s="98" t="str">
        <f t="shared" si="376"/>
        <v>Monday</v>
      </c>
      <c r="AB2191" s="99" t="str">
        <f t="shared" si="377"/>
        <v>05/12/2025 8:57 PM</v>
      </c>
      <c r="AC2191" s="100">
        <f t="shared" si="378"/>
        <v>45790.541238425925</v>
      </c>
      <c r="AD2191" s="100" t="str">
        <f t="shared" si="379"/>
        <v>Approved On Time</v>
      </c>
      <c r="AE2191" s="101">
        <f t="shared" si="380"/>
        <v>2</v>
      </c>
      <c r="AF2191" s="124" t="str">
        <f t="shared" si="381"/>
        <v/>
      </c>
      <c r="AG2191" s="101" t="str">
        <f t="shared" si="382"/>
        <v>290 4000A - 455 FG PVMT 10</v>
      </c>
      <c r="AH2191" s="101" t="str">
        <f t="shared" si="383"/>
        <v>240822 - Gibran L. Lopez</v>
      </c>
      <c r="AI2191" s="102" t="str">
        <f t="shared" si="384"/>
        <v>Valentin Lopez's Crew</v>
      </c>
    </row>
    <row r="2192" spans="1:35" ht="15.75" x14ac:dyDescent="0.25">
      <c r="A2192" s="153">
        <v>603657</v>
      </c>
      <c r="B2192" s="153" t="s">
        <v>971</v>
      </c>
      <c r="C2192" s="153" t="s">
        <v>972</v>
      </c>
      <c r="D2192" s="153" t="s">
        <v>95</v>
      </c>
      <c r="E2192" s="153" t="s">
        <v>96</v>
      </c>
      <c r="F2192" s="153" t="s">
        <v>638</v>
      </c>
      <c r="G2192" s="153" t="s">
        <v>639</v>
      </c>
      <c r="H2192" s="153" t="s">
        <v>558</v>
      </c>
      <c r="I2192" s="153">
        <v>2</v>
      </c>
      <c r="J2192" s="154">
        <v>45790</v>
      </c>
      <c r="K2192" s="153" t="s">
        <v>91</v>
      </c>
      <c r="L2192" s="153"/>
      <c r="M2192" s="153" t="s">
        <v>824</v>
      </c>
      <c r="N2192" s="153" t="s">
        <v>72</v>
      </c>
      <c r="O2192" s="153" t="s">
        <v>823</v>
      </c>
      <c r="P2192" s="153" t="s">
        <v>1918</v>
      </c>
      <c r="Q2192" s="153"/>
      <c r="R2192" s="153" t="s">
        <v>50</v>
      </c>
      <c r="S2192" s="153" t="s">
        <v>86</v>
      </c>
      <c r="T2192" s="153" t="s">
        <v>2474</v>
      </c>
      <c r="U2192" s="148"/>
      <c r="V2192" s="148"/>
      <c r="W2192" s="148"/>
      <c r="X2192" s="97" t="str">
        <f t="shared" si="374"/>
        <v>2024-004 - City of Dallas Sidewalk 2024</v>
      </c>
      <c r="Y2192" s="97" t="str">
        <f>IFERROR(VLOOKUP($D2192,PM!$A:$H,2,FALSE),"")</f>
        <v>Adam H. Goode</v>
      </c>
      <c r="Z2192" s="98">
        <f t="shared" si="375"/>
        <v>45790</v>
      </c>
      <c r="AA2192" s="98" t="str">
        <f t="shared" si="376"/>
        <v>Tuesday</v>
      </c>
      <c r="AB2192" s="99" t="str">
        <f t="shared" si="377"/>
        <v>05/13/2025 9:49 PM</v>
      </c>
      <c r="AC2192" s="100">
        <f t="shared" si="378"/>
        <v>45791.540219907409</v>
      </c>
      <c r="AD2192" s="100" t="str">
        <f t="shared" si="379"/>
        <v>Approved On Time</v>
      </c>
      <c r="AE2192" s="101">
        <f t="shared" si="380"/>
        <v>2</v>
      </c>
      <c r="AF2192" s="124" t="str">
        <f t="shared" si="381"/>
        <v/>
      </c>
      <c r="AG2192" s="101" t="str">
        <f t="shared" si="382"/>
        <v>130 4000A - 201 REM CONC DRIVE PVMT APRON</v>
      </c>
      <c r="AH2192" s="101" t="str">
        <f t="shared" si="383"/>
        <v>240822 - Gibran L. Lopez</v>
      </c>
      <c r="AI2192" s="102" t="str">
        <f t="shared" si="384"/>
        <v>Valentin Lopez's Crew</v>
      </c>
    </row>
    <row r="2193" spans="1:35" ht="15.75" x14ac:dyDescent="0.25">
      <c r="A2193" s="153">
        <v>603664</v>
      </c>
      <c r="B2193" s="153" t="s">
        <v>1137</v>
      </c>
      <c r="C2193" s="153" t="s">
        <v>1138</v>
      </c>
      <c r="D2193" s="153" t="s">
        <v>95</v>
      </c>
      <c r="E2193" s="153" t="s">
        <v>96</v>
      </c>
      <c r="F2193" s="153" t="s">
        <v>786</v>
      </c>
      <c r="G2193" s="153" t="s">
        <v>787</v>
      </c>
      <c r="H2193" s="153" t="s">
        <v>558</v>
      </c>
      <c r="I2193" s="153">
        <v>2</v>
      </c>
      <c r="J2193" s="154">
        <v>45790</v>
      </c>
      <c r="K2193" s="153" t="s">
        <v>91</v>
      </c>
      <c r="L2193" s="153"/>
      <c r="M2193" s="153" t="s">
        <v>824</v>
      </c>
      <c r="N2193" s="153" t="s">
        <v>72</v>
      </c>
      <c r="O2193" s="153" t="s">
        <v>823</v>
      </c>
      <c r="P2193" s="153" t="s">
        <v>1914</v>
      </c>
      <c r="Q2193" s="153"/>
      <c r="R2193" s="153" t="s">
        <v>50</v>
      </c>
      <c r="S2193" s="153" t="s">
        <v>86</v>
      </c>
      <c r="T2193" s="153" t="s">
        <v>2468</v>
      </c>
      <c r="U2193" s="148"/>
      <c r="V2193" s="148"/>
      <c r="W2193" s="148"/>
      <c r="X2193" s="97" t="str">
        <f t="shared" si="374"/>
        <v>2024-004 - City of Dallas Sidewalk 2024</v>
      </c>
      <c r="Y2193" s="97" t="str">
        <f>IFERROR(VLOOKUP($D2193,PM!$A:$H,2,FALSE),"")</f>
        <v>Adam H. Goode</v>
      </c>
      <c r="Z2193" s="98">
        <f t="shared" si="375"/>
        <v>45790</v>
      </c>
      <c r="AA2193" s="98" t="str">
        <f t="shared" si="376"/>
        <v>Tuesday</v>
      </c>
      <c r="AB2193" s="99" t="str">
        <f t="shared" si="377"/>
        <v>05/13/2025 9:54 PM</v>
      </c>
      <c r="AC2193" s="100">
        <f t="shared" si="378"/>
        <v>45791.540289351855</v>
      </c>
      <c r="AD2193" s="100" t="str">
        <f t="shared" si="379"/>
        <v>Approved On Time</v>
      </c>
      <c r="AE2193" s="101">
        <f t="shared" si="380"/>
        <v>2</v>
      </c>
      <c r="AF2193" s="124" t="str">
        <f t="shared" si="381"/>
        <v/>
      </c>
      <c r="AG2193" s="101" t="str">
        <f t="shared" si="382"/>
        <v>140 4000A - 202 REM SEPARATE CURB</v>
      </c>
      <c r="AH2193" s="101" t="str">
        <f t="shared" si="383"/>
        <v>240049 - Jose P. Lopez Lira</v>
      </c>
      <c r="AI2193" s="102" t="str">
        <f t="shared" si="384"/>
        <v>Valentin Lopez's Crew</v>
      </c>
    </row>
    <row r="2194" spans="1:35" ht="15.75" x14ac:dyDescent="0.25">
      <c r="A2194" s="153">
        <v>603673</v>
      </c>
      <c r="B2194" s="153" t="s">
        <v>1137</v>
      </c>
      <c r="C2194" s="153" t="s">
        <v>1138</v>
      </c>
      <c r="D2194" s="153" t="s">
        <v>95</v>
      </c>
      <c r="E2194" s="153" t="s">
        <v>96</v>
      </c>
      <c r="F2194" s="153" t="s">
        <v>975</v>
      </c>
      <c r="G2194" s="153" t="s">
        <v>976</v>
      </c>
      <c r="H2194" s="153" t="s">
        <v>558</v>
      </c>
      <c r="I2194" s="153">
        <v>2</v>
      </c>
      <c r="J2194" s="154">
        <v>45790</v>
      </c>
      <c r="K2194" s="153" t="s">
        <v>91</v>
      </c>
      <c r="L2194" s="153"/>
      <c r="M2194" s="153" t="s">
        <v>824</v>
      </c>
      <c r="N2194" s="153" t="s">
        <v>72</v>
      </c>
      <c r="O2194" s="153" t="s">
        <v>823</v>
      </c>
      <c r="P2194" s="153" t="s">
        <v>1915</v>
      </c>
      <c r="Q2194" s="153"/>
      <c r="R2194" s="153" t="s">
        <v>50</v>
      </c>
      <c r="S2194" s="153" t="s">
        <v>86</v>
      </c>
      <c r="T2194" s="153" t="s">
        <v>2465</v>
      </c>
      <c r="U2194" s="148"/>
      <c r="V2194" s="148"/>
      <c r="W2194" s="148"/>
      <c r="X2194" s="97" t="str">
        <f t="shared" si="374"/>
        <v>2024-004 - City of Dallas Sidewalk 2024</v>
      </c>
      <c r="Y2194" s="97" t="str">
        <f>IFERROR(VLOOKUP($D2194,PM!$A:$H,2,FALSE),"")</f>
        <v>Adam H. Goode</v>
      </c>
      <c r="Z2194" s="98">
        <f t="shared" si="375"/>
        <v>45790</v>
      </c>
      <c r="AA2194" s="98" t="str">
        <f t="shared" si="376"/>
        <v>Tuesday</v>
      </c>
      <c r="AB2194" s="99" t="str">
        <f t="shared" si="377"/>
        <v>05/13/2025 10:00 PM</v>
      </c>
      <c r="AC2194" s="100">
        <f t="shared" si="378"/>
        <v>45791.540289351855</v>
      </c>
      <c r="AD2194" s="100" t="str">
        <f t="shared" si="379"/>
        <v>Approved On Time</v>
      </c>
      <c r="AE2194" s="101">
        <f t="shared" si="380"/>
        <v>2</v>
      </c>
      <c r="AF2194" s="124" t="str">
        <f t="shared" si="381"/>
        <v/>
      </c>
      <c r="AG2194" s="101" t="str">
        <f t="shared" si="382"/>
        <v>250 4000B - 455 F P S CURB 18</v>
      </c>
      <c r="AH2194" s="101" t="str">
        <f t="shared" si="383"/>
        <v>240049 - Jose P. Lopez Lira</v>
      </c>
      <c r="AI2194" s="102" t="str">
        <f t="shared" si="384"/>
        <v>Valentin Lopez's Crew</v>
      </c>
    </row>
    <row r="2195" spans="1:35" ht="15.75" x14ac:dyDescent="0.25">
      <c r="A2195" s="153">
        <v>603674</v>
      </c>
      <c r="B2195" s="153" t="s">
        <v>1137</v>
      </c>
      <c r="C2195" s="153" t="s">
        <v>1138</v>
      </c>
      <c r="D2195" s="153" t="s">
        <v>95</v>
      </c>
      <c r="E2195" s="153" t="s">
        <v>96</v>
      </c>
      <c r="F2195" s="153" t="s">
        <v>1905</v>
      </c>
      <c r="G2195" s="153" t="s">
        <v>1906</v>
      </c>
      <c r="H2195" s="153" t="s">
        <v>558</v>
      </c>
      <c r="I2195" s="153">
        <v>3</v>
      </c>
      <c r="J2195" s="154">
        <v>45790</v>
      </c>
      <c r="K2195" s="153" t="s">
        <v>91</v>
      </c>
      <c r="L2195" s="153"/>
      <c r="M2195" s="153" t="s">
        <v>824</v>
      </c>
      <c r="N2195" s="153" t="s">
        <v>72</v>
      </c>
      <c r="O2195" s="153" t="s">
        <v>823</v>
      </c>
      <c r="P2195" s="153" t="s">
        <v>1916</v>
      </c>
      <c r="Q2195" s="153"/>
      <c r="R2195" s="153" t="s">
        <v>50</v>
      </c>
      <c r="S2195" s="153" t="s">
        <v>86</v>
      </c>
      <c r="T2195" s="153" t="s">
        <v>2466</v>
      </c>
      <c r="U2195" s="148"/>
      <c r="V2195" s="148"/>
      <c r="W2195" s="148"/>
      <c r="X2195" s="97" t="str">
        <f t="shared" si="374"/>
        <v>2024-004 - City of Dallas Sidewalk 2024</v>
      </c>
      <c r="Y2195" s="97" t="str">
        <f>IFERROR(VLOOKUP($D2195,PM!$A:$H,2,FALSE),"")</f>
        <v>Adam H. Goode</v>
      </c>
      <c r="Z2195" s="98">
        <f t="shared" si="375"/>
        <v>45790</v>
      </c>
      <c r="AA2195" s="98" t="str">
        <f t="shared" si="376"/>
        <v>Tuesday</v>
      </c>
      <c r="AB2195" s="99" t="str">
        <f t="shared" si="377"/>
        <v>05/13/2025 10:01 PM</v>
      </c>
      <c r="AC2195" s="100">
        <f t="shared" si="378"/>
        <v>45791.540289351855</v>
      </c>
      <c r="AD2195" s="100" t="str">
        <f t="shared" si="379"/>
        <v>Approved On Time</v>
      </c>
      <c r="AE2195" s="101">
        <f t="shared" si="380"/>
        <v>3</v>
      </c>
      <c r="AF2195" s="124" t="str">
        <f t="shared" si="381"/>
        <v/>
      </c>
      <c r="AG2195" s="101" t="str">
        <f t="shared" si="382"/>
        <v>370 4000B - 463 F P S PVMT 8</v>
      </c>
      <c r="AH2195" s="101" t="str">
        <f t="shared" si="383"/>
        <v>240049 - Jose P. Lopez Lira</v>
      </c>
      <c r="AI2195" s="102" t="str">
        <f t="shared" si="384"/>
        <v>Valentin Lopez's Crew</v>
      </c>
    </row>
    <row r="2196" spans="1:35" ht="15.75" x14ac:dyDescent="0.25">
      <c r="A2196" s="153">
        <v>603675</v>
      </c>
      <c r="B2196" s="153" t="s">
        <v>1137</v>
      </c>
      <c r="C2196" s="153" t="s">
        <v>1138</v>
      </c>
      <c r="D2196" s="153" t="s">
        <v>95</v>
      </c>
      <c r="E2196" s="153" t="s">
        <v>96</v>
      </c>
      <c r="F2196" s="153" t="s">
        <v>973</v>
      </c>
      <c r="G2196" s="153" t="s">
        <v>974</v>
      </c>
      <c r="H2196" s="153" t="s">
        <v>558</v>
      </c>
      <c r="I2196" s="153">
        <v>1</v>
      </c>
      <c r="J2196" s="154">
        <v>45790</v>
      </c>
      <c r="K2196" s="153" t="s">
        <v>91</v>
      </c>
      <c r="L2196" s="153"/>
      <c r="M2196" s="153" t="s">
        <v>824</v>
      </c>
      <c r="N2196" s="153" t="s">
        <v>72</v>
      </c>
      <c r="O2196" s="153" t="s">
        <v>823</v>
      </c>
      <c r="P2196" s="153" t="s">
        <v>1916</v>
      </c>
      <c r="Q2196" s="153"/>
      <c r="R2196" s="153" t="s">
        <v>50</v>
      </c>
      <c r="S2196" s="153" t="s">
        <v>86</v>
      </c>
      <c r="T2196" s="153" t="s">
        <v>2467</v>
      </c>
      <c r="U2196" s="148"/>
      <c r="V2196" s="148"/>
      <c r="W2196" s="148"/>
      <c r="X2196" s="97" t="str">
        <f t="shared" si="374"/>
        <v>2024-004 - City of Dallas Sidewalk 2024</v>
      </c>
      <c r="Y2196" s="97" t="str">
        <f>IFERROR(VLOOKUP($D2196,PM!$A:$H,2,FALSE),"")</f>
        <v>Adam H. Goode</v>
      </c>
      <c r="Z2196" s="98">
        <f t="shared" si="375"/>
        <v>45790</v>
      </c>
      <c r="AA2196" s="98" t="str">
        <f t="shared" si="376"/>
        <v>Tuesday</v>
      </c>
      <c r="AB2196" s="99" t="str">
        <f t="shared" si="377"/>
        <v>05/13/2025 10:01 PM</v>
      </c>
      <c r="AC2196" s="100">
        <f t="shared" si="378"/>
        <v>45791.540289351855</v>
      </c>
      <c r="AD2196" s="100" t="str">
        <f t="shared" si="379"/>
        <v>Approved On Time</v>
      </c>
      <c r="AE2196" s="101">
        <f t="shared" si="380"/>
        <v>1</v>
      </c>
      <c r="AF2196" s="124" t="str">
        <f t="shared" si="381"/>
        <v/>
      </c>
      <c r="AG2196" s="101" t="str">
        <f t="shared" si="382"/>
        <v>250 4000A - 455 FG CURB 18</v>
      </c>
      <c r="AH2196" s="101" t="str">
        <f t="shared" si="383"/>
        <v>240049 - Jose P. Lopez Lira</v>
      </c>
      <c r="AI2196" s="102" t="str">
        <f t="shared" si="384"/>
        <v>Valentin Lopez's Crew</v>
      </c>
    </row>
    <row r="2197" spans="1:35" ht="15.75" x14ac:dyDescent="0.25">
      <c r="A2197" s="153">
        <v>603653</v>
      </c>
      <c r="B2197" s="153" t="s">
        <v>1137</v>
      </c>
      <c r="C2197" s="153" t="s">
        <v>1138</v>
      </c>
      <c r="D2197" s="153" t="s">
        <v>95</v>
      </c>
      <c r="E2197" s="153" t="s">
        <v>96</v>
      </c>
      <c r="F2197" s="153" t="s">
        <v>805</v>
      </c>
      <c r="G2197" s="153" t="s">
        <v>806</v>
      </c>
      <c r="H2197" s="153" t="s">
        <v>558</v>
      </c>
      <c r="I2197" s="153">
        <v>2</v>
      </c>
      <c r="J2197" s="154">
        <v>45790</v>
      </c>
      <c r="K2197" s="153" t="s">
        <v>91</v>
      </c>
      <c r="L2197" s="153"/>
      <c r="M2197" s="153" t="s">
        <v>824</v>
      </c>
      <c r="N2197" s="153" t="s">
        <v>72</v>
      </c>
      <c r="O2197" s="153" t="s">
        <v>823</v>
      </c>
      <c r="P2197" s="153" t="s">
        <v>1917</v>
      </c>
      <c r="Q2197" s="153"/>
      <c r="R2197" s="153" t="s">
        <v>50</v>
      </c>
      <c r="S2197" s="153" t="s">
        <v>86</v>
      </c>
      <c r="T2197" s="153" t="s">
        <v>2469</v>
      </c>
      <c r="U2197" s="148"/>
      <c r="V2197" s="148"/>
      <c r="W2197" s="148"/>
      <c r="X2197" s="97" t="str">
        <f t="shared" si="374"/>
        <v>2024-004 - City of Dallas Sidewalk 2024</v>
      </c>
      <c r="Y2197" s="97" t="str">
        <f>IFERROR(VLOOKUP($D2197,PM!$A:$H,2,FALSE),"")</f>
        <v>Adam H. Goode</v>
      </c>
      <c r="Z2197" s="98">
        <f t="shared" si="375"/>
        <v>45790</v>
      </c>
      <c r="AA2197" s="98" t="str">
        <f t="shared" si="376"/>
        <v>Tuesday</v>
      </c>
      <c r="AB2197" s="99" t="str">
        <f t="shared" si="377"/>
        <v>05/13/2025 9:45 PM</v>
      </c>
      <c r="AC2197" s="100">
        <f t="shared" si="378"/>
        <v>45791.540289351855</v>
      </c>
      <c r="AD2197" s="100" t="str">
        <f t="shared" si="379"/>
        <v>Approved On Time</v>
      </c>
      <c r="AE2197" s="101">
        <f t="shared" si="380"/>
        <v>2</v>
      </c>
      <c r="AF2197" s="124" t="str">
        <f t="shared" si="381"/>
        <v/>
      </c>
      <c r="AG2197" s="101" t="str">
        <f t="shared" si="382"/>
        <v>130 4000B - 201 HAUL CONC DRIVE PVMT APRON</v>
      </c>
      <c r="AH2197" s="101" t="str">
        <f t="shared" si="383"/>
        <v>240049 - Jose P. Lopez Lira</v>
      </c>
      <c r="AI2197" s="102" t="str">
        <f t="shared" si="384"/>
        <v>Valentin Lopez's Crew</v>
      </c>
    </row>
    <row r="2198" spans="1:35" ht="15.75" x14ac:dyDescent="0.25">
      <c r="A2198" s="153">
        <v>603203</v>
      </c>
      <c r="B2198" s="153" t="s">
        <v>1137</v>
      </c>
      <c r="C2198" s="153" t="s">
        <v>1138</v>
      </c>
      <c r="D2198" s="153" t="s">
        <v>95</v>
      </c>
      <c r="E2198" s="153" t="s">
        <v>96</v>
      </c>
      <c r="F2198" s="153" t="s">
        <v>1085</v>
      </c>
      <c r="G2198" s="153" t="s">
        <v>1086</v>
      </c>
      <c r="H2198" s="153" t="s">
        <v>558</v>
      </c>
      <c r="I2198" s="153">
        <v>2</v>
      </c>
      <c r="J2198" s="154">
        <v>45789</v>
      </c>
      <c r="K2198" s="153" t="s">
        <v>91</v>
      </c>
      <c r="L2198" s="153"/>
      <c r="M2198" s="153" t="s">
        <v>824</v>
      </c>
      <c r="N2198" s="153" t="s">
        <v>72</v>
      </c>
      <c r="O2198" s="153" t="s">
        <v>823</v>
      </c>
      <c r="P2198" s="153" t="s">
        <v>1234</v>
      </c>
      <c r="Q2198" s="153"/>
      <c r="R2198" s="153" t="s">
        <v>50</v>
      </c>
      <c r="S2198" s="153" t="s">
        <v>86</v>
      </c>
      <c r="T2198" s="153" t="s">
        <v>1842</v>
      </c>
      <c r="U2198" s="148"/>
      <c r="V2198" s="148"/>
      <c r="W2198" s="148"/>
      <c r="X2198" s="97" t="str">
        <f t="shared" si="374"/>
        <v>2024-004 - City of Dallas Sidewalk 2024</v>
      </c>
      <c r="Y2198" s="97" t="str">
        <f>IFERROR(VLOOKUP($D2198,PM!$A:$H,2,FALSE),"")</f>
        <v>Adam H. Goode</v>
      </c>
      <c r="Z2198" s="98">
        <f t="shared" si="375"/>
        <v>45789</v>
      </c>
      <c r="AA2198" s="98" t="str">
        <f t="shared" si="376"/>
        <v>Monday</v>
      </c>
      <c r="AB2198" s="99" t="str">
        <f t="shared" si="377"/>
        <v>05/12/2025 8:57 PM</v>
      </c>
      <c r="AC2198" s="100">
        <f t="shared" si="378"/>
        <v>45790.541377314818</v>
      </c>
      <c r="AD2198" s="100" t="str">
        <f t="shared" si="379"/>
        <v>Approved On Time</v>
      </c>
      <c r="AE2198" s="101">
        <f t="shared" si="380"/>
        <v>2</v>
      </c>
      <c r="AF2198" s="124" t="str">
        <f t="shared" si="381"/>
        <v/>
      </c>
      <c r="AG2198" s="101" t="str">
        <f t="shared" si="382"/>
        <v>290 4000A - 455 FG PVMT 10</v>
      </c>
      <c r="AH2198" s="101" t="str">
        <f t="shared" si="383"/>
        <v>240049 - Jose P. Lopez Lira</v>
      </c>
      <c r="AI2198" s="102" t="str">
        <f t="shared" si="384"/>
        <v>Valentin Lopez's Crew</v>
      </c>
    </row>
    <row r="2199" spans="1:35" ht="15.75" x14ac:dyDescent="0.25">
      <c r="A2199" s="153">
        <v>603216</v>
      </c>
      <c r="B2199" s="153" t="s">
        <v>1137</v>
      </c>
      <c r="C2199" s="153" t="s">
        <v>1138</v>
      </c>
      <c r="D2199" s="153" t="s">
        <v>95</v>
      </c>
      <c r="E2199" s="153" t="s">
        <v>96</v>
      </c>
      <c r="F2199" s="153" t="s">
        <v>786</v>
      </c>
      <c r="G2199" s="153" t="s">
        <v>787</v>
      </c>
      <c r="H2199" s="153" t="s">
        <v>558</v>
      </c>
      <c r="I2199" s="153">
        <v>2</v>
      </c>
      <c r="J2199" s="154">
        <v>45789</v>
      </c>
      <c r="K2199" s="153" t="s">
        <v>91</v>
      </c>
      <c r="L2199" s="153"/>
      <c r="M2199" s="153" t="s">
        <v>824</v>
      </c>
      <c r="N2199" s="153" t="s">
        <v>72</v>
      </c>
      <c r="O2199" s="153" t="s">
        <v>823</v>
      </c>
      <c r="P2199" s="153" t="s">
        <v>1226</v>
      </c>
      <c r="Q2199" s="153"/>
      <c r="R2199" s="153" t="s">
        <v>50</v>
      </c>
      <c r="S2199" s="153" t="s">
        <v>86</v>
      </c>
      <c r="T2199" s="153" t="s">
        <v>1840</v>
      </c>
      <c r="U2199" s="148"/>
      <c r="V2199" s="148"/>
      <c r="W2199" s="148"/>
      <c r="X2199" s="97" t="str">
        <f t="shared" si="374"/>
        <v>2024-004 - City of Dallas Sidewalk 2024</v>
      </c>
      <c r="Y2199" s="97" t="str">
        <f>IFERROR(VLOOKUP($D2199,PM!$A:$H,2,FALSE),"")</f>
        <v>Adam H. Goode</v>
      </c>
      <c r="Z2199" s="98">
        <f t="shared" si="375"/>
        <v>45789</v>
      </c>
      <c r="AA2199" s="98" t="str">
        <f t="shared" si="376"/>
        <v>Monday</v>
      </c>
      <c r="AB2199" s="99" t="str">
        <f t="shared" si="377"/>
        <v>05/12/2025 9:03 PM</v>
      </c>
      <c r="AC2199" s="100">
        <f t="shared" si="378"/>
        <v>45790.541377314818</v>
      </c>
      <c r="AD2199" s="100" t="str">
        <f t="shared" si="379"/>
        <v>Approved On Time</v>
      </c>
      <c r="AE2199" s="101">
        <f t="shared" si="380"/>
        <v>2</v>
      </c>
      <c r="AF2199" s="124" t="str">
        <f t="shared" si="381"/>
        <v/>
      </c>
      <c r="AG2199" s="101" t="str">
        <f t="shared" si="382"/>
        <v>140 4000A - 202 REM SEPARATE CURB</v>
      </c>
      <c r="AH2199" s="101" t="str">
        <f t="shared" si="383"/>
        <v>240049 - Jose P. Lopez Lira</v>
      </c>
      <c r="AI2199" s="102" t="str">
        <f t="shared" si="384"/>
        <v>Valentin Lopez's Crew</v>
      </c>
    </row>
    <row r="2200" spans="1:35" ht="15.75" x14ac:dyDescent="0.25">
      <c r="A2200" s="153">
        <v>603222</v>
      </c>
      <c r="B2200" s="153" t="s">
        <v>1137</v>
      </c>
      <c r="C2200" s="153" t="s">
        <v>1138</v>
      </c>
      <c r="D2200" s="153" t="s">
        <v>95</v>
      </c>
      <c r="E2200" s="153" t="s">
        <v>96</v>
      </c>
      <c r="F2200" s="153" t="s">
        <v>1087</v>
      </c>
      <c r="G2200" s="153" t="s">
        <v>1088</v>
      </c>
      <c r="H2200" s="153" t="s">
        <v>558</v>
      </c>
      <c r="I2200" s="153">
        <v>3</v>
      </c>
      <c r="J2200" s="154">
        <v>45789</v>
      </c>
      <c r="K2200" s="153" t="s">
        <v>91</v>
      </c>
      <c r="L2200" s="153"/>
      <c r="M2200" s="153" t="s">
        <v>824</v>
      </c>
      <c r="N2200" s="153" t="s">
        <v>72</v>
      </c>
      <c r="O2200" s="153" t="s">
        <v>823</v>
      </c>
      <c r="P2200" s="153" t="s">
        <v>1231</v>
      </c>
      <c r="Q2200" s="153"/>
      <c r="R2200" s="153" t="s">
        <v>50</v>
      </c>
      <c r="S2200" s="153" t="s">
        <v>86</v>
      </c>
      <c r="T2200" s="153" t="s">
        <v>1841</v>
      </c>
      <c r="U2200" s="148"/>
      <c r="V2200" s="148"/>
      <c r="W2200" s="148"/>
      <c r="X2200" s="97" t="str">
        <f t="shared" si="374"/>
        <v>2024-004 - City of Dallas Sidewalk 2024</v>
      </c>
      <c r="Y2200" s="97" t="str">
        <f>IFERROR(VLOOKUP($D2200,PM!$A:$H,2,FALSE),"")</f>
        <v>Adam H. Goode</v>
      </c>
      <c r="Z2200" s="98">
        <f t="shared" si="375"/>
        <v>45789</v>
      </c>
      <c r="AA2200" s="98" t="str">
        <f t="shared" si="376"/>
        <v>Monday</v>
      </c>
      <c r="AB2200" s="99" t="str">
        <f t="shared" si="377"/>
        <v>05/12/2025 9:06 PM</v>
      </c>
      <c r="AC2200" s="100">
        <f t="shared" si="378"/>
        <v>45790.541377314818</v>
      </c>
      <c r="AD2200" s="100" t="str">
        <f t="shared" si="379"/>
        <v>Approved On Time</v>
      </c>
      <c r="AE2200" s="101">
        <f t="shared" si="380"/>
        <v>3</v>
      </c>
      <c r="AF2200" s="124" t="str">
        <f t="shared" si="381"/>
        <v/>
      </c>
      <c r="AG2200" s="101" t="str">
        <f t="shared" si="382"/>
        <v>290 4000B - 455 F P S PVMT 10</v>
      </c>
      <c r="AH2200" s="101" t="str">
        <f t="shared" si="383"/>
        <v>240049 - Jose P. Lopez Lira</v>
      </c>
      <c r="AI2200" s="102" t="str">
        <f t="shared" si="384"/>
        <v>Valentin Lopez's Crew</v>
      </c>
    </row>
    <row r="2201" spans="1:35" ht="15.75" x14ac:dyDescent="0.25">
      <c r="A2201" s="153">
        <v>603209</v>
      </c>
      <c r="B2201" s="153" t="s">
        <v>1137</v>
      </c>
      <c r="C2201" s="153" t="s">
        <v>1138</v>
      </c>
      <c r="D2201" s="153" t="s">
        <v>95</v>
      </c>
      <c r="E2201" s="153" t="s">
        <v>96</v>
      </c>
      <c r="F2201" s="153" t="s">
        <v>805</v>
      </c>
      <c r="G2201" s="153" t="s">
        <v>806</v>
      </c>
      <c r="H2201" s="153" t="s">
        <v>558</v>
      </c>
      <c r="I2201" s="153">
        <v>3</v>
      </c>
      <c r="J2201" s="154">
        <v>45789</v>
      </c>
      <c r="K2201" s="153" t="s">
        <v>91</v>
      </c>
      <c r="L2201" s="153"/>
      <c r="M2201" s="153" t="s">
        <v>824</v>
      </c>
      <c r="N2201" s="153" t="s">
        <v>72</v>
      </c>
      <c r="O2201" s="153" t="s">
        <v>823</v>
      </c>
      <c r="P2201" s="153" t="s">
        <v>1229</v>
      </c>
      <c r="Q2201" s="153"/>
      <c r="R2201" s="153" t="s">
        <v>50</v>
      </c>
      <c r="S2201" s="153" t="s">
        <v>86</v>
      </c>
      <c r="T2201" s="153" t="s">
        <v>1839</v>
      </c>
      <c r="U2201" s="148"/>
      <c r="V2201" s="148"/>
      <c r="W2201" s="148"/>
      <c r="X2201" s="97" t="str">
        <f t="shared" si="374"/>
        <v>2024-004 - City of Dallas Sidewalk 2024</v>
      </c>
      <c r="Y2201" s="97" t="str">
        <f>IFERROR(VLOOKUP($D2201,PM!$A:$H,2,FALSE),"")</f>
        <v>Adam H. Goode</v>
      </c>
      <c r="Z2201" s="98">
        <f t="shared" si="375"/>
        <v>45789</v>
      </c>
      <c r="AA2201" s="98" t="str">
        <f t="shared" si="376"/>
        <v>Monday</v>
      </c>
      <c r="AB2201" s="99" t="str">
        <f t="shared" si="377"/>
        <v>05/12/2025 9:00 PM</v>
      </c>
      <c r="AC2201" s="100">
        <f t="shared" si="378"/>
        <v>45790.541377314818</v>
      </c>
      <c r="AD2201" s="100" t="str">
        <f t="shared" si="379"/>
        <v>Approved On Time</v>
      </c>
      <c r="AE2201" s="101">
        <f t="shared" si="380"/>
        <v>3</v>
      </c>
      <c r="AF2201" s="124" t="str">
        <f t="shared" si="381"/>
        <v/>
      </c>
      <c r="AG2201" s="101" t="str">
        <f t="shared" si="382"/>
        <v>130 4000B - 201 HAUL CONC DRIVE PVMT APRON</v>
      </c>
      <c r="AH2201" s="101" t="str">
        <f t="shared" si="383"/>
        <v>240049 - Jose P. Lopez Lira</v>
      </c>
      <c r="AI2201" s="102" t="str">
        <f t="shared" si="384"/>
        <v>Valentin Lopez's Crew</v>
      </c>
    </row>
    <row r="2202" spans="1:35" ht="15.75" x14ac:dyDescent="0.25">
      <c r="A2202" s="153">
        <v>603642</v>
      </c>
      <c r="B2202" s="153" t="s">
        <v>788</v>
      </c>
      <c r="C2202" s="153" t="s">
        <v>789</v>
      </c>
      <c r="D2202" s="153" t="s">
        <v>95</v>
      </c>
      <c r="E2202" s="153" t="s">
        <v>96</v>
      </c>
      <c r="F2202" s="153" t="s">
        <v>975</v>
      </c>
      <c r="G2202" s="153" t="s">
        <v>976</v>
      </c>
      <c r="H2202" s="153" t="s">
        <v>558</v>
      </c>
      <c r="I2202" s="153">
        <v>5</v>
      </c>
      <c r="J2202" s="154">
        <v>45790</v>
      </c>
      <c r="K2202" s="153" t="s">
        <v>91</v>
      </c>
      <c r="L2202" s="153"/>
      <c r="M2202" s="153" t="s">
        <v>824</v>
      </c>
      <c r="N2202" s="153" t="s">
        <v>72</v>
      </c>
      <c r="O2202" s="153" t="s">
        <v>823</v>
      </c>
      <c r="P2202" s="153" t="s">
        <v>1923</v>
      </c>
      <c r="Q2202" s="153"/>
      <c r="R2202" s="153" t="s">
        <v>50</v>
      </c>
      <c r="S2202" s="153" t="s">
        <v>86</v>
      </c>
      <c r="T2202" s="153" t="s">
        <v>2457</v>
      </c>
      <c r="U2202" s="148"/>
      <c r="V2202" s="148"/>
      <c r="W2202" s="148"/>
      <c r="X2202" s="97" t="str">
        <f t="shared" si="374"/>
        <v>2024-004 - City of Dallas Sidewalk 2024</v>
      </c>
      <c r="Y2202" s="97" t="str">
        <f>IFERROR(VLOOKUP($D2202,PM!$A:$H,2,FALSE),"")</f>
        <v>Adam H. Goode</v>
      </c>
      <c r="Z2202" s="98">
        <f t="shared" si="375"/>
        <v>45790</v>
      </c>
      <c r="AA2202" s="98" t="str">
        <f t="shared" si="376"/>
        <v>Tuesday</v>
      </c>
      <c r="AB2202" s="99" t="str">
        <f t="shared" si="377"/>
        <v>05/13/2025 9:25 PM</v>
      </c>
      <c r="AC2202" s="100">
        <f t="shared" si="378"/>
        <v>45791.540243055555</v>
      </c>
      <c r="AD2202" s="100" t="str">
        <f t="shared" si="379"/>
        <v>Approved On Time</v>
      </c>
      <c r="AE2202" s="101">
        <f t="shared" si="380"/>
        <v>5</v>
      </c>
      <c r="AF2202" s="124" t="str">
        <f t="shared" si="381"/>
        <v/>
      </c>
      <c r="AG2202" s="101" t="str">
        <f t="shared" si="382"/>
        <v>250 4000B - 455 F P S CURB 18</v>
      </c>
      <c r="AH2202" s="101" t="str">
        <f t="shared" si="383"/>
        <v>240219 - J Trinidad Peres-Rangel</v>
      </c>
      <c r="AI2202" s="102" t="str">
        <f t="shared" si="384"/>
        <v>Valentin Lopez's Crew</v>
      </c>
    </row>
    <row r="2203" spans="1:35" ht="15.75" x14ac:dyDescent="0.25">
      <c r="A2203" s="153">
        <v>603643</v>
      </c>
      <c r="B2203" s="153" t="s">
        <v>788</v>
      </c>
      <c r="C2203" s="153" t="s">
        <v>789</v>
      </c>
      <c r="D2203" s="153" t="s">
        <v>95</v>
      </c>
      <c r="E2203" s="153" t="s">
        <v>96</v>
      </c>
      <c r="F2203" s="153" t="s">
        <v>786</v>
      </c>
      <c r="G2203" s="153" t="s">
        <v>787</v>
      </c>
      <c r="H2203" s="153" t="s">
        <v>558</v>
      </c>
      <c r="I2203" s="153">
        <v>3</v>
      </c>
      <c r="J2203" s="154">
        <v>45790</v>
      </c>
      <c r="K2203" s="153" t="s">
        <v>91</v>
      </c>
      <c r="L2203" s="153"/>
      <c r="M2203" s="153" t="s">
        <v>824</v>
      </c>
      <c r="N2203" s="153" t="s">
        <v>72</v>
      </c>
      <c r="O2203" s="153" t="s">
        <v>823</v>
      </c>
      <c r="P2203" s="153" t="s">
        <v>1908</v>
      </c>
      <c r="Q2203" s="153"/>
      <c r="R2203" s="153" t="s">
        <v>50</v>
      </c>
      <c r="S2203" s="153" t="s">
        <v>86</v>
      </c>
      <c r="T2203" s="153" t="s">
        <v>2458</v>
      </c>
      <c r="U2203" s="148"/>
      <c r="V2203" s="148"/>
      <c r="W2203" s="148"/>
      <c r="X2203" s="97" t="str">
        <f t="shared" si="374"/>
        <v>2024-004 - City of Dallas Sidewalk 2024</v>
      </c>
      <c r="Y2203" s="97" t="str">
        <f>IFERROR(VLOOKUP($D2203,PM!$A:$H,2,FALSE),"")</f>
        <v>Adam H. Goode</v>
      </c>
      <c r="Z2203" s="98">
        <f t="shared" si="375"/>
        <v>45790</v>
      </c>
      <c r="AA2203" s="98" t="str">
        <f t="shared" si="376"/>
        <v>Tuesday</v>
      </c>
      <c r="AB2203" s="99" t="str">
        <f t="shared" si="377"/>
        <v>05/13/2025 9:43 PM</v>
      </c>
      <c r="AC2203" s="100">
        <f t="shared" si="378"/>
        <v>45791.540243055555</v>
      </c>
      <c r="AD2203" s="100" t="str">
        <f t="shared" si="379"/>
        <v>Approved On Time</v>
      </c>
      <c r="AE2203" s="101">
        <f t="shared" si="380"/>
        <v>3</v>
      </c>
      <c r="AF2203" s="124" t="str">
        <f t="shared" si="381"/>
        <v/>
      </c>
      <c r="AG2203" s="101" t="str">
        <f t="shared" si="382"/>
        <v>140 4000A - 202 REM SEPARATE CURB</v>
      </c>
      <c r="AH2203" s="101" t="str">
        <f t="shared" si="383"/>
        <v>240219 - J Trinidad Peres-Rangel</v>
      </c>
      <c r="AI2203" s="102" t="str">
        <f t="shared" si="384"/>
        <v>Valentin Lopez's Crew</v>
      </c>
    </row>
    <row r="2204" spans="1:35" ht="15.75" x14ac:dyDescent="0.25">
      <c r="A2204" s="153">
        <v>603671</v>
      </c>
      <c r="B2204" s="153" t="s">
        <v>790</v>
      </c>
      <c r="C2204" s="153" t="s">
        <v>791</v>
      </c>
      <c r="D2204" s="153" t="s">
        <v>95</v>
      </c>
      <c r="E2204" s="153" t="s">
        <v>96</v>
      </c>
      <c r="F2204" s="153" t="s">
        <v>973</v>
      </c>
      <c r="G2204" s="153" t="s">
        <v>974</v>
      </c>
      <c r="H2204" s="153" t="s">
        <v>558</v>
      </c>
      <c r="I2204" s="153">
        <v>2</v>
      </c>
      <c r="J2204" s="154">
        <v>45790</v>
      </c>
      <c r="K2204" s="153" t="s">
        <v>91</v>
      </c>
      <c r="L2204" s="153"/>
      <c r="M2204" s="153" t="s">
        <v>824</v>
      </c>
      <c r="N2204" s="153" t="s">
        <v>72</v>
      </c>
      <c r="O2204" s="153" t="s">
        <v>823</v>
      </c>
      <c r="P2204" s="153" t="s">
        <v>1904</v>
      </c>
      <c r="Q2204" s="153"/>
      <c r="R2204" s="153" t="s">
        <v>50</v>
      </c>
      <c r="S2204" s="153" t="s">
        <v>86</v>
      </c>
      <c r="T2204" s="153" t="s">
        <v>2463</v>
      </c>
      <c r="U2204" s="148"/>
      <c r="V2204" s="148"/>
      <c r="W2204" s="148"/>
      <c r="X2204" s="97" t="str">
        <f t="shared" si="374"/>
        <v>2024-004 - City of Dallas Sidewalk 2024</v>
      </c>
      <c r="Y2204" s="97" t="str">
        <f>IFERROR(VLOOKUP($D2204,PM!$A:$H,2,FALSE),"")</f>
        <v>Adam H. Goode</v>
      </c>
      <c r="Z2204" s="98">
        <f t="shared" si="375"/>
        <v>45790</v>
      </c>
      <c r="AA2204" s="98" t="str">
        <f t="shared" si="376"/>
        <v>Tuesday</v>
      </c>
      <c r="AB2204" s="99" t="str">
        <f t="shared" si="377"/>
        <v>05/13/2025 9:59 PM</v>
      </c>
      <c r="AC2204" s="100">
        <f t="shared" si="378"/>
        <v>45791.540347222224</v>
      </c>
      <c r="AD2204" s="100" t="str">
        <f t="shared" si="379"/>
        <v>Approved On Time</v>
      </c>
      <c r="AE2204" s="101">
        <f t="shared" si="380"/>
        <v>2</v>
      </c>
      <c r="AF2204" s="124" t="str">
        <f t="shared" si="381"/>
        <v/>
      </c>
      <c r="AG2204" s="101" t="str">
        <f t="shared" si="382"/>
        <v>250 4000A - 455 FG CURB 18</v>
      </c>
      <c r="AH2204" s="101" t="str">
        <f t="shared" si="383"/>
        <v>240711 - Marcos A. Juarez Torres</v>
      </c>
      <c r="AI2204" s="102" t="str">
        <f t="shared" si="384"/>
        <v>Valentin Lopez's Crew</v>
      </c>
    </row>
    <row r="2205" spans="1:35" ht="15.75" x14ac:dyDescent="0.25">
      <c r="A2205" s="153">
        <v>603672</v>
      </c>
      <c r="B2205" s="153" t="s">
        <v>790</v>
      </c>
      <c r="C2205" s="153" t="s">
        <v>791</v>
      </c>
      <c r="D2205" s="153" t="s">
        <v>95</v>
      </c>
      <c r="E2205" s="153" t="s">
        <v>96</v>
      </c>
      <c r="F2205" s="153" t="s">
        <v>975</v>
      </c>
      <c r="G2205" s="153" t="s">
        <v>976</v>
      </c>
      <c r="H2205" s="153" t="s">
        <v>558</v>
      </c>
      <c r="I2205" s="153">
        <v>2</v>
      </c>
      <c r="J2205" s="154">
        <v>45790</v>
      </c>
      <c r="K2205" s="153" t="s">
        <v>91</v>
      </c>
      <c r="L2205" s="153"/>
      <c r="M2205" s="153" t="s">
        <v>824</v>
      </c>
      <c r="N2205" s="153" t="s">
        <v>72</v>
      </c>
      <c r="O2205" s="153" t="s">
        <v>823</v>
      </c>
      <c r="P2205" s="153" t="s">
        <v>1904</v>
      </c>
      <c r="Q2205" s="153"/>
      <c r="R2205" s="153" t="s">
        <v>50</v>
      </c>
      <c r="S2205" s="153" t="s">
        <v>86</v>
      </c>
      <c r="T2205" s="153" t="s">
        <v>2464</v>
      </c>
      <c r="U2205" s="148"/>
      <c r="V2205" s="148"/>
      <c r="W2205" s="148"/>
      <c r="X2205" s="97" t="str">
        <f t="shared" si="374"/>
        <v>2024-004 - City of Dallas Sidewalk 2024</v>
      </c>
      <c r="Y2205" s="97" t="str">
        <f>IFERROR(VLOOKUP($D2205,PM!$A:$H,2,FALSE),"")</f>
        <v>Adam H. Goode</v>
      </c>
      <c r="Z2205" s="98">
        <f t="shared" si="375"/>
        <v>45790</v>
      </c>
      <c r="AA2205" s="98" t="str">
        <f t="shared" si="376"/>
        <v>Tuesday</v>
      </c>
      <c r="AB2205" s="99" t="str">
        <f t="shared" si="377"/>
        <v>05/13/2025 9:59 PM</v>
      </c>
      <c r="AC2205" s="100">
        <f t="shared" si="378"/>
        <v>45791.540347222224</v>
      </c>
      <c r="AD2205" s="100" t="str">
        <f t="shared" si="379"/>
        <v>Approved On Time</v>
      </c>
      <c r="AE2205" s="101">
        <f t="shared" si="380"/>
        <v>2</v>
      </c>
      <c r="AF2205" s="124" t="str">
        <f t="shared" si="381"/>
        <v/>
      </c>
      <c r="AG2205" s="101" t="str">
        <f t="shared" si="382"/>
        <v>250 4000B - 455 F P S CURB 18</v>
      </c>
      <c r="AH2205" s="101" t="str">
        <f t="shared" si="383"/>
        <v>240711 - Marcos A. Juarez Torres</v>
      </c>
      <c r="AI2205" s="102" t="str">
        <f t="shared" si="384"/>
        <v>Valentin Lopez's Crew</v>
      </c>
    </row>
    <row r="2206" spans="1:35" ht="15.75" x14ac:dyDescent="0.25">
      <c r="A2206" s="153">
        <v>603676</v>
      </c>
      <c r="B2206" s="153" t="s">
        <v>790</v>
      </c>
      <c r="C2206" s="153" t="s">
        <v>791</v>
      </c>
      <c r="D2206" s="153" t="s">
        <v>95</v>
      </c>
      <c r="E2206" s="153" t="s">
        <v>96</v>
      </c>
      <c r="F2206" s="153" t="s">
        <v>786</v>
      </c>
      <c r="G2206" s="153" t="s">
        <v>787</v>
      </c>
      <c r="H2206" s="153" t="s">
        <v>558</v>
      </c>
      <c r="I2206" s="153">
        <v>2</v>
      </c>
      <c r="J2206" s="154">
        <v>45790</v>
      </c>
      <c r="K2206" s="153" t="s">
        <v>91</v>
      </c>
      <c r="L2206" s="153"/>
      <c r="M2206" s="153" t="s">
        <v>824</v>
      </c>
      <c r="N2206" s="153" t="s">
        <v>72</v>
      </c>
      <c r="O2206" s="153" t="s">
        <v>823</v>
      </c>
      <c r="P2206" s="153" t="s">
        <v>1912</v>
      </c>
      <c r="Q2206" s="153"/>
      <c r="R2206" s="153" t="s">
        <v>50</v>
      </c>
      <c r="S2206" s="153" t="s">
        <v>86</v>
      </c>
      <c r="T2206" s="153" t="s">
        <v>2459</v>
      </c>
      <c r="U2206" s="148"/>
      <c r="V2206" s="148"/>
      <c r="W2206" s="148"/>
      <c r="X2206" s="97" t="str">
        <f t="shared" si="374"/>
        <v>2024-004 - City of Dallas Sidewalk 2024</v>
      </c>
      <c r="Y2206" s="97" t="str">
        <f>IFERROR(VLOOKUP($D2206,PM!$A:$H,2,FALSE),"")</f>
        <v>Adam H. Goode</v>
      </c>
      <c r="Z2206" s="98">
        <f t="shared" si="375"/>
        <v>45790</v>
      </c>
      <c r="AA2206" s="98" t="str">
        <f t="shared" si="376"/>
        <v>Tuesday</v>
      </c>
      <c r="AB2206" s="99" t="str">
        <f t="shared" si="377"/>
        <v>05/13/2025 10:02 PM</v>
      </c>
      <c r="AC2206" s="100">
        <f t="shared" si="378"/>
        <v>45791.540347222224</v>
      </c>
      <c r="AD2206" s="100" t="str">
        <f t="shared" si="379"/>
        <v>Approved On Time</v>
      </c>
      <c r="AE2206" s="101">
        <f t="shared" si="380"/>
        <v>2</v>
      </c>
      <c r="AF2206" s="124" t="str">
        <f t="shared" si="381"/>
        <v/>
      </c>
      <c r="AG2206" s="101" t="str">
        <f t="shared" si="382"/>
        <v>140 4000A - 202 REM SEPARATE CURB</v>
      </c>
      <c r="AH2206" s="101" t="str">
        <f t="shared" si="383"/>
        <v>240711 - Marcos A. Juarez Torres</v>
      </c>
      <c r="AI2206" s="102" t="str">
        <f t="shared" si="384"/>
        <v>Valentin Lopez's Crew</v>
      </c>
    </row>
    <row r="2207" spans="1:35" ht="15.75" x14ac:dyDescent="0.25">
      <c r="A2207" s="153">
        <v>603677</v>
      </c>
      <c r="B2207" s="153" t="s">
        <v>790</v>
      </c>
      <c r="C2207" s="153" t="s">
        <v>791</v>
      </c>
      <c r="D2207" s="153" t="s">
        <v>95</v>
      </c>
      <c r="E2207" s="153" t="s">
        <v>96</v>
      </c>
      <c r="F2207" s="153" t="s">
        <v>1901</v>
      </c>
      <c r="G2207" s="153" t="s">
        <v>1902</v>
      </c>
      <c r="H2207" s="153" t="s">
        <v>558</v>
      </c>
      <c r="I2207" s="153">
        <v>2</v>
      </c>
      <c r="J2207" s="154">
        <v>45790</v>
      </c>
      <c r="K2207" s="153" t="s">
        <v>91</v>
      </c>
      <c r="L2207" s="153"/>
      <c r="M2207" s="153" t="s">
        <v>824</v>
      </c>
      <c r="N2207" s="153" t="s">
        <v>72</v>
      </c>
      <c r="O2207" s="153" t="s">
        <v>823</v>
      </c>
      <c r="P2207" s="153" t="s">
        <v>1912</v>
      </c>
      <c r="Q2207" s="153"/>
      <c r="R2207" s="153" t="s">
        <v>50</v>
      </c>
      <c r="S2207" s="153" t="s">
        <v>86</v>
      </c>
      <c r="T2207" s="153" t="s">
        <v>2460</v>
      </c>
      <c r="U2207" s="148"/>
      <c r="V2207" s="148"/>
      <c r="W2207" s="148"/>
      <c r="X2207" s="97" t="str">
        <f t="shared" si="374"/>
        <v>2024-004 - City of Dallas Sidewalk 2024</v>
      </c>
      <c r="Y2207" s="97" t="str">
        <f>IFERROR(VLOOKUP($D2207,PM!$A:$H,2,FALSE),"")</f>
        <v>Adam H. Goode</v>
      </c>
      <c r="Z2207" s="98">
        <f t="shared" si="375"/>
        <v>45790</v>
      </c>
      <c r="AA2207" s="98" t="str">
        <f t="shared" si="376"/>
        <v>Tuesday</v>
      </c>
      <c r="AB2207" s="99" t="str">
        <f t="shared" si="377"/>
        <v>05/13/2025 10:02 PM</v>
      </c>
      <c r="AC2207" s="100">
        <f t="shared" si="378"/>
        <v>45791.540347222224</v>
      </c>
      <c r="AD2207" s="100" t="str">
        <f t="shared" si="379"/>
        <v>Approved On Time</v>
      </c>
      <c r="AE2207" s="101">
        <f t="shared" si="380"/>
        <v>2</v>
      </c>
      <c r="AF2207" s="124" t="str">
        <f t="shared" si="381"/>
        <v/>
      </c>
      <c r="AG2207" s="101" t="str">
        <f t="shared" si="382"/>
        <v>370 4000A - 463 FG PVMT 8</v>
      </c>
      <c r="AH2207" s="101" t="str">
        <f t="shared" si="383"/>
        <v>240711 - Marcos A. Juarez Torres</v>
      </c>
      <c r="AI2207" s="102" t="str">
        <f t="shared" si="384"/>
        <v>Valentin Lopez's Crew</v>
      </c>
    </row>
    <row r="2208" spans="1:35" ht="15.75" x14ac:dyDescent="0.25">
      <c r="A2208" s="155">
        <v>603678</v>
      </c>
      <c r="B2208" s="155" t="s">
        <v>790</v>
      </c>
      <c r="C2208" s="155" t="s">
        <v>791</v>
      </c>
      <c r="D2208" s="155" t="s">
        <v>95</v>
      </c>
      <c r="E2208" s="155" t="s">
        <v>96</v>
      </c>
      <c r="F2208" s="155" t="s">
        <v>638</v>
      </c>
      <c r="G2208" s="155" t="s">
        <v>639</v>
      </c>
      <c r="H2208" s="155" t="s">
        <v>558</v>
      </c>
      <c r="I2208" s="155">
        <v>1</v>
      </c>
      <c r="J2208" s="156">
        <v>45790</v>
      </c>
      <c r="K2208" s="156" t="s">
        <v>91</v>
      </c>
      <c r="L2208" s="155"/>
      <c r="M2208" s="155" t="s">
        <v>824</v>
      </c>
      <c r="N2208" s="155" t="s">
        <v>72</v>
      </c>
      <c r="O2208" s="155" t="s">
        <v>823</v>
      </c>
      <c r="P2208" s="155" t="s">
        <v>1913</v>
      </c>
      <c r="Q2208" s="155"/>
      <c r="R2208" s="155" t="s">
        <v>50</v>
      </c>
      <c r="S2208" s="155" t="s">
        <v>86</v>
      </c>
      <c r="T2208" s="157" t="s">
        <v>2461</v>
      </c>
      <c r="U2208" s="158"/>
      <c r="V2208" s="158"/>
      <c r="W2208" s="158"/>
      <c r="X2208" s="97" t="str">
        <f t="shared" si="374"/>
        <v>2024-004 - City of Dallas Sidewalk 2024</v>
      </c>
      <c r="Y2208" s="97" t="str">
        <f>IFERROR(VLOOKUP($D2208,PM!$A:$H,2,FALSE),"")</f>
        <v>Adam H. Goode</v>
      </c>
      <c r="Z2208" s="98">
        <f t="shared" si="375"/>
        <v>45790</v>
      </c>
      <c r="AA2208" s="98" t="str">
        <f t="shared" si="376"/>
        <v>Tuesday</v>
      </c>
      <c r="AB2208" s="99" t="str">
        <f t="shared" si="377"/>
        <v>05/13/2025 10:03 PM</v>
      </c>
      <c r="AC2208" s="100">
        <f t="shared" si="378"/>
        <v>45791.540347222224</v>
      </c>
      <c r="AD2208" s="100" t="str">
        <f t="shared" si="379"/>
        <v>Approved On Time</v>
      </c>
      <c r="AE2208" s="101">
        <f t="shared" si="380"/>
        <v>1</v>
      </c>
      <c r="AF2208" s="124" t="str">
        <f t="shared" si="381"/>
        <v/>
      </c>
      <c r="AG2208" s="101" t="str">
        <f t="shared" si="382"/>
        <v>130 4000A - 201 REM CONC DRIVE PVMT APRON</v>
      </c>
      <c r="AH2208" s="101" t="str">
        <f t="shared" si="383"/>
        <v>240711 - Marcos A. Juarez Torres</v>
      </c>
      <c r="AI2208" s="102" t="str">
        <f t="shared" si="384"/>
        <v>Valentin Lopez's Crew</v>
      </c>
    </row>
    <row r="2209" spans="1:35" ht="15.75" x14ac:dyDescent="0.25">
      <c r="A2209" s="155">
        <v>603679</v>
      </c>
      <c r="B2209" s="155" t="s">
        <v>790</v>
      </c>
      <c r="C2209" s="155" t="s">
        <v>791</v>
      </c>
      <c r="D2209" s="155" t="s">
        <v>95</v>
      </c>
      <c r="E2209" s="155" t="s">
        <v>96</v>
      </c>
      <c r="F2209" s="155" t="s">
        <v>805</v>
      </c>
      <c r="G2209" s="155" t="s">
        <v>806</v>
      </c>
      <c r="H2209" s="155" t="s">
        <v>558</v>
      </c>
      <c r="I2209" s="155">
        <v>1</v>
      </c>
      <c r="J2209" s="156">
        <v>45790</v>
      </c>
      <c r="K2209" s="156" t="s">
        <v>91</v>
      </c>
      <c r="L2209" s="155"/>
      <c r="M2209" s="155" t="s">
        <v>824</v>
      </c>
      <c r="N2209" s="155" t="s">
        <v>72</v>
      </c>
      <c r="O2209" s="155" t="s">
        <v>823</v>
      </c>
      <c r="P2209" s="155" t="s">
        <v>1913</v>
      </c>
      <c r="Q2209" s="155"/>
      <c r="R2209" s="155" t="s">
        <v>50</v>
      </c>
      <c r="S2209" s="155" t="s">
        <v>86</v>
      </c>
      <c r="T2209" s="157" t="s">
        <v>2462</v>
      </c>
      <c r="U2209" s="158"/>
      <c r="V2209" s="158"/>
      <c r="W2209" s="158"/>
      <c r="X2209" s="97" t="str">
        <f t="shared" si="374"/>
        <v>2024-004 - City of Dallas Sidewalk 2024</v>
      </c>
      <c r="Y2209" s="97" t="str">
        <f>IFERROR(VLOOKUP($D2209,PM!$A:$H,2,FALSE),"")</f>
        <v>Adam H. Goode</v>
      </c>
      <c r="Z2209" s="98">
        <f t="shared" si="375"/>
        <v>45790</v>
      </c>
      <c r="AA2209" s="98" t="str">
        <f t="shared" si="376"/>
        <v>Tuesday</v>
      </c>
      <c r="AB2209" s="99" t="str">
        <f t="shared" si="377"/>
        <v>05/13/2025 10:03 PM</v>
      </c>
      <c r="AC2209" s="100">
        <f t="shared" si="378"/>
        <v>45791.540347222224</v>
      </c>
      <c r="AD2209" s="100" t="str">
        <f t="shared" si="379"/>
        <v>Approved On Time</v>
      </c>
      <c r="AE2209" s="101">
        <f t="shared" si="380"/>
        <v>1</v>
      </c>
      <c r="AF2209" s="124" t="str">
        <f t="shared" si="381"/>
        <v/>
      </c>
      <c r="AG2209" s="101" t="str">
        <f t="shared" si="382"/>
        <v>130 4000B - 201 HAUL CONC DRIVE PVMT APRON</v>
      </c>
      <c r="AH2209" s="101" t="str">
        <f t="shared" si="383"/>
        <v>240711 - Marcos A. Juarez Torres</v>
      </c>
      <c r="AI2209" s="102" t="str">
        <f t="shared" si="384"/>
        <v>Valentin Lopez's Crew</v>
      </c>
    </row>
    <row r="2210" spans="1:35" ht="15.75" x14ac:dyDescent="0.25">
      <c r="A2210" s="155">
        <v>603208</v>
      </c>
      <c r="B2210" s="155" t="s">
        <v>788</v>
      </c>
      <c r="C2210" s="155" t="s">
        <v>789</v>
      </c>
      <c r="D2210" s="155" t="s">
        <v>95</v>
      </c>
      <c r="E2210" s="155" t="s">
        <v>96</v>
      </c>
      <c r="F2210" s="155" t="s">
        <v>805</v>
      </c>
      <c r="G2210" s="155" t="s">
        <v>806</v>
      </c>
      <c r="H2210" s="155" t="s">
        <v>558</v>
      </c>
      <c r="I2210" s="155">
        <v>2</v>
      </c>
      <c r="J2210" s="156">
        <v>45789</v>
      </c>
      <c r="K2210" s="156" t="s">
        <v>91</v>
      </c>
      <c r="L2210" s="155"/>
      <c r="M2210" s="155" t="s">
        <v>824</v>
      </c>
      <c r="N2210" s="155" t="s">
        <v>72</v>
      </c>
      <c r="O2210" s="155" t="s">
        <v>823</v>
      </c>
      <c r="P2210" s="155" t="s">
        <v>1229</v>
      </c>
      <c r="Q2210" s="155"/>
      <c r="R2210" s="155" t="s">
        <v>50</v>
      </c>
      <c r="S2210" s="155" t="s">
        <v>86</v>
      </c>
      <c r="T2210" s="157" t="s">
        <v>1832</v>
      </c>
      <c r="U2210" s="158"/>
      <c r="V2210" s="158"/>
      <c r="W2210" s="158"/>
      <c r="X2210" s="97" t="str">
        <f t="shared" si="374"/>
        <v>2024-004 - City of Dallas Sidewalk 2024</v>
      </c>
      <c r="Y2210" s="97" t="str">
        <f>IFERROR(VLOOKUP($D2210,PM!$A:$H,2,FALSE),"")</f>
        <v>Adam H. Goode</v>
      </c>
      <c r="Z2210" s="98">
        <f t="shared" si="375"/>
        <v>45789</v>
      </c>
      <c r="AA2210" s="98" t="str">
        <f t="shared" si="376"/>
        <v>Monday</v>
      </c>
      <c r="AB2210" s="99" t="str">
        <f t="shared" si="377"/>
        <v>05/12/2025 9:00 PM</v>
      </c>
      <c r="AC2210" s="100">
        <f t="shared" si="378"/>
        <v>45790.541273148148</v>
      </c>
      <c r="AD2210" s="100" t="str">
        <f t="shared" si="379"/>
        <v>Approved On Time</v>
      </c>
      <c r="AE2210" s="101">
        <f t="shared" si="380"/>
        <v>2</v>
      </c>
      <c r="AF2210" s="124" t="str">
        <f t="shared" si="381"/>
        <v/>
      </c>
      <c r="AG2210" s="101" t="str">
        <f t="shared" si="382"/>
        <v>130 4000B - 201 HAUL CONC DRIVE PVMT APRON</v>
      </c>
      <c r="AH2210" s="101" t="str">
        <f t="shared" si="383"/>
        <v>240219 - J Trinidad Peres-Rangel</v>
      </c>
      <c r="AI2210" s="102" t="str">
        <f t="shared" si="384"/>
        <v>Valentin Lopez's Crew</v>
      </c>
    </row>
    <row r="2211" spans="1:35" ht="15.75" x14ac:dyDescent="0.25">
      <c r="A2211" s="155">
        <v>603201</v>
      </c>
      <c r="B2211" s="155" t="s">
        <v>788</v>
      </c>
      <c r="C2211" s="155" t="s">
        <v>789</v>
      </c>
      <c r="D2211" s="155" t="s">
        <v>95</v>
      </c>
      <c r="E2211" s="155" t="s">
        <v>96</v>
      </c>
      <c r="F2211" s="155" t="s">
        <v>975</v>
      </c>
      <c r="G2211" s="155" t="s">
        <v>976</v>
      </c>
      <c r="H2211" s="155" t="s">
        <v>558</v>
      </c>
      <c r="I2211" s="155">
        <v>3</v>
      </c>
      <c r="J2211" s="156">
        <v>45789</v>
      </c>
      <c r="K2211" s="156" t="s">
        <v>91</v>
      </c>
      <c r="L2211" s="155"/>
      <c r="M2211" s="155" t="s">
        <v>824</v>
      </c>
      <c r="N2211" s="155" t="s">
        <v>72</v>
      </c>
      <c r="O2211" s="155" t="s">
        <v>823</v>
      </c>
      <c r="P2211" s="155" t="s">
        <v>1223</v>
      </c>
      <c r="Q2211" s="155"/>
      <c r="R2211" s="155" t="s">
        <v>50</v>
      </c>
      <c r="S2211" s="155" t="s">
        <v>86</v>
      </c>
      <c r="T2211" s="157" t="s">
        <v>1833</v>
      </c>
      <c r="U2211" s="158"/>
      <c r="V2211" s="158"/>
      <c r="W2211" s="158"/>
      <c r="X2211" s="97" t="str">
        <f t="shared" si="374"/>
        <v>2024-004 - City of Dallas Sidewalk 2024</v>
      </c>
      <c r="Y2211" s="97" t="str">
        <f>IFERROR(VLOOKUP($D2211,PM!$A:$H,2,FALSE),"")</f>
        <v>Adam H. Goode</v>
      </c>
      <c r="Z2211" s="98">
        <f t="shared" si="375"/>
        <v>45789</v>
      </c>
      <c r="AA2211" s="98" t="str">
        <f t="shared" si="376"/>
        <v>Monday</v>
      </c>
      <c r="AB2211" s="99" t="str">
        <f t="shared" si="377"/>
        <v>05/12/2025 8:56 PM</v>
      </c>
      <c r="AC2211" s="100">
        <f t="shared" si="378"/>
        <v>45790.541273148148</v>
      </c>
      <c r="AD2211" s="100" t="str">
        <f t="shared" si="379"/>
        <v>Approved On Time</v>
      </c>
      <c r="AE2211" s="101">
        <f t="shared" si="380"/>
        <v>3</v>
      </c>
      <c r="AF2211" s="124" t="str">
        <f t="shared" si="381"/>
        <v/>
      </c>
      <c r="AG2211" s="101" t="str">
        <f t="shared" si="382"/>
        <v>250 4000B - 455 F P S CURB 18</v>
      </c>
      <c r="AH2211" s="101" t="str">
        <f t="shared" si="383"/>
        <v>240219 - J Trinidad Peres-Rangel</v>
      </c>
      <c r="AI2211" s="102" t="str">
        <f t="shared" si="384"/>
        <v>Valentin Lopez's Crew</v>
      </c>
    </row>
    <row r="2212" spans="1:35" ht="15.75" x14ac:dyDescent="0.25">
      <c r="A2212" s="155">
        <v>603205</v>
      </c>
      <c r="B2212" s="155" t="s">
        <v>788</v>
      </c>
      <c r="C2212" s="155" t="s">
        <v>789</v>
      </c>
      <c r="D2212" s="155" t="s">
        <v>95</v>
      </c>
      <c r="E2212" s="155" t="s">
        <v>96</v>
      </c>
      <c r="F2212" s="155" t="s">
        <v>1087</v>
      </c>
      <c r="G2212" s="155" t="s">
        <v>1088</v>
      </c>
      <c r="H2212" s="155" t="s">
        <v>558</v>
      </c>
      <c r="I2212" s="155">
        <v>5</v>
      </c>
      <c r="J2212" s="156">
        <v>45789</v>
      </c>
      <c r="K2212" s="156" t="s">
        <v>91</v>
      </c>
      <c r="L2212" s="155"/>
      <c r="M2212" s="155" t="s">
        <v>824</v>
      </c>
      <c r="N2212" s="155" t="s">
        <v>72</v>
      </c>
      <c r="O2212" s="155" t="s">
        <v>823</v>
      </c>
      <c r="P2212" s="155" t="s">
        <v>1224</v>
      </c>
      <c r="Q2212" s="155"/>
      <c r="R2212" s="155" t="s">
        <v>50</v>
      </c>
      <c r="S2212" s="155" t="s">
        <v>86</v>
      </c>
      <c r="T2212" s="157" t="s">
        <v>1831</v>
      </c>
      <c r="U2212" s="158"/>
      <c r="V2212" s="158"/>
      <c r="W2212" s="158"/>
      <c r="X2212" s="97" t="str">
        <f t="shared" si="374"/>
        <v>2024-004 - City of Dallas Sidewalk 2024</v>
      </c>
      <c r="Y2212" s="97" t="str">
        <f>IFERROR(VLOOKUP($D2212,PM!$A:$H,2,FALSE),"")</f>
        <v>Adam H. Goode</v>
      </c>
      <c r="Z2212" s="98">
        <f t="shared" si="375"/>
        <v>45789</v>
      </c>
      <c r="AA2212" s="98" t="str">
        <f t="shared" si="376"/>
        <v>Monday</v>
      </c>
      <c r="AB2212" s="99" t="str">
        <f t="shared" si="377"/>
        <v>05/12/2025 8:58 PM</v>
      </c>
      <c r="AC2212" s="100">
        <f t="shared" si="378"/>
        <v>45790.541273148148</v>
      </c>
      <c r="AD2212" s="100" t="str">
        <f t="shared" si="379"/>
        <v>Approved On Time</v>
      </c>
      <c r="AE2212" s="101">
        <f t="shared" si="380"/>
        <v>5</v>
      </c>
      <c r="AF2212" s="124" t="str">
        <f t="shared" si="381"/>
        <v/>
      </c>
      <c r="AG2212" s="101" t="str">
        <f t="shared" si="382"/>
        <v>290 4000B - 455 F P S PVMT 10</v>
      </c>
      <c r="AH2212" s="101" t="str">
        <f t="shared" si="383"/>
        <v>240219 - J Trinidad Peres-Rangel</v>
      </c>
      <c r="AI2212" s="102" t="str">
        <f t="shared" si="384"/>
        <v>Valentin Lopez's Crew</v>
      </c>
    </row>
    <row r="2213" spans="1:35" ht="15.75" x14ac:dyDescent="0.25">
      <c r="A2213" s="155">
        <v>603212</v>
      </c>
      <c r="B2213" s="155" t="s">
        <v>790</v>
      </c>
      <c r="C2213" s="155" t="s">
        <v>791</v>
      </c>
      <c r="D2213" s="155" t="s">
        <v>95</v>
      </c>
      <c r="E2213" s="155" t="s">
        <v>96</v>
      </c>
      <c r="F2213" s="155" t="s">
        <v>1232</v>
      </c>
      <c r="G2213" s="155" t="s">
        <v>1233</v>
      </c>
      <c r="H2213" s="155" t="s">
        <v>558</v>
      </c>
      <c r="I2213" s="155">
        <v>2</v>
      </c>
      <c r="J2213" s="156">
        <v>45789</v>
      </c>
      <c r="K2213" s="156" t="s">
        <v>91</v>
      </c>
      <c r="L2213" s="155"/>
      <c r="M2213" s="155" t="s">
        <v>824</v>
      </c>
      <c r="N2213" s="155" t="s">
        <v>72</v>
      </c>
      <c r="O2213" s="155" t="s">
        <v>823</v>
      </c>
      <c r="P2213" s="155" t="s">
        <v>1225</v>
      </c>
      <c r="Q2213" s="155"/>
      <c r="R2213" s="155" t="s">
        <v>50</v>
      </c>
      <c r="S2213" s="155" t="s">
        <v>86</v>
      </c>
      <c r="T2213" s="157" t="s">
        <v>1837</v>
      </c>
      <c r="U2213" s="158"/>
      <c r="V2213" s="158"/>
      <c r="W2213" s="158"/>
      <c r="X2213" s="97" t="str">
        <f t="shared" si="374"/>
        <v>2024-004 - City of Dallas Sidewalk 2024</v>
      </c>
      <c r="Y2213" s="97" t="str">
        <f>IFERROR(VLOOKUP($D2213,PM!$A:$H,2,FALSE),"")</f>
        <v>Adam H. Goode</v>
      </c>
      <c r="Z2213" s="98">
        <f t="shared" si="375"/>
        <v>45789</v>
      </c>
      <c r="AA2213" s="98" t="str">
        <f t="shared" si="376"/>
        <v>Monday</v>
      </c>
      <c r="AB2213" s="99" t="str">
        <f t="shared" si="377"/>
        <v>05/12/2025 9:01 PM</v>
      </c>
      <c r="AC2213" s="100">
        <f t="shared" si="378"/>
        <v>45790.541493055556</v>
      </c>
      <c r="AD2213" s="100" t="str">
        <f t="shared" si="379"/>
        <v>Approved On Time</v>
      </c>
      <c r="AE2213" s="101">
        <f t="shared" si="380"/>
        <v>2</v>
      </c>
      <c r="AF2213" s="124" t="str">
        <f t="shared" si="381"/>
        <v/>
      </c>
      <c r="AG2213" s="101" t="str">
        <f t="shared" si="382"/>
        <v>680 4000B - 1224 REM INLET PROT</v>
      </c>
      <c r="AH2213" s="101" t="str">
        <f t="shared" si="383"/>
        <v>240711 - Marcos A. Juarez Torres</v>
      </c>
      <c r="AI2213" s="102" t="str">
        <f t="shared" si="384"/>
        <v>Valentin Lopez's Crew</v>
      </c>
    </row>
    <row r="2214" spans="1:35" ht="15.75" x14ac:dyDescent="0.25">
      <c r="A2214" s="155">
        <v>603213</v>
      </c>
      <c r="B2214" s="155" t="s">
        <v>790</v>
      </c>
      <c r="C2214" s="155" t="s">
        <v>791</v>
      </c>
      <c r="D2214" s="155" t="s">
        <v>95</v>
      </c>
      <c r="E2214" s="155" t="s">
        <v>96</v>
      </c>
      <c r="F2214" s="155" t="s">
        <v>1145</v>
      </c>
      <c r="G2214" s="155" t="s">
        <v>1146</v>
      </c>
      <c r="H2214" s="155" t="s">
        <v>558</v>
      </c>
      <c r="I2214" s="155">
        <v>2</v>
      </c>
      <c r="J2214" s="156">
        <v>45789</v>
      </c>
      <c r="K2214" s="156" t="s">
        <v>91</v>
      </c>
      <c r="L2214" s="155"/>
      <c r="M2214" s="155" t="s">
        <v>824</v>
      </c>
      <c r="N2214" s="155" t="s">
        <v>72</v>
      </c>
      <c r="O2214" s="155" t="s">
        <v>823</v>
      </c>
      <c r="P2214" s="155" t="s">
        <v>1225</v>
      </c>
      <c r="Q2214" s="155"/>
      <c r="R2214" s="155" t="s">
        <v>50</v>
      </c>
      <c r="S2214" s="155" t="s">
        <v>86</v>
      </c>
      <c r="T2214" s="157" t="s">
        <v>1838</v>
      </c>
      <c r="U2214" s="158"/>
      <c r="V2214" s="158"/>
      <c r="W2214" s="158"/>
      <c r="X2214" s="97" t="str">
        <f t="shared" si="374"/>
        <v>2024-004 - City of Dallas Sidewalk 2024</v>
      </c>
      <c r="Y2214" s="97" t="str">
        <f>IFERROR(VLOOKUP($D2214,PM!$A:$H,2,FALSE),"")</f>
        <v>Adam H. Goode</v>
      </c>
      <c r="Z2214" s="98">
        <f t="shared" si="375"/>
        <v>45789</v>
      </c>
      <c r="AA2214" s="98" t="str">
        <f t="shared" si="376"/>
        <v>Monday</v>
      </c>
      <c r="AB2214" s="99" t="str">
        <f t="shared" si="377"/>
        <v>05/12/2025 9:01 PM</v>
      </c>
      <c r="AC2214" s="100">
        <f t="shared" si="378"/>
        <v>45790.541493055556</v>
      </c>
      <c r="AD2214" s="100" t="str">
        <f t="shared" si="379"/>
        <v>Approved On Time</v>
      </c>
      <c r="AE2214" s="101">
        <f t="shared" si="380"/>
        <v>2</v>
      </c>
      <c r="AF2214" s="124" t="str">
        <f t="shared" si="381"/>
        <v/>
      </c>
      <c r="AG2214" s="101" t="str">
        <f t="shared" si="382"/>
        <v>680 4000A - 1224 INS INLET PROT</v>
      </c>
      <c r="AH2214" s="101" t="str">
        <f t="shared" si="383"/>
        <v>240711 - Marcos A. Juarez Torres</v>
      </c>
      <c r="AI2214" s="102" t="str">
        <f t="shared" si="384"/>
        <v>Valentin Lopez's Crew</v>
      </c>
    </row>
    <row r="2215" spans="1:35" ht="15.75" x14ac:dyDescent="0.25">
      <c r="A2215" s="155">
        <v>603225</v>
      </c>
      <c r="B2215" s="155" t="s">
        <v>790</v>
      </c>
      <c r="C2215" s="155" t="s">
        <v>791</v>
      </c>
      <c r="D2215" s="155" t="s">
        <v>95</v>
      </c>
      <c r="E2215" s="155" t="s">
        <v>96</v>
      </c>
      <c r="F2215" s="155" t="s">
        <v>638</v>
      </c>
      <c r="G2215" s="155" t="s">
        <v>639</v>
      </c>
      <c r="H2215" s="155" t="s">
        <v>558</v>
      </c>
      <c r="I2215" s="155">
        <v>2</v>
      </c>
      <c r="J2215" s="156">
        <v>45789</v>
      </c>
      <c r="K2215" s="156" t="s">
        <v>91</v>
      </c>
      <c r="L2215" s="155"/>
      <c r="M2215" s="155" t="s">
        <v>824</v>
      </c>
      <c r="N2215" s="155" t="s">
        <v>72</v>
      </c>
      <c r="O2215" s="155" t="s">
        <v>823</v>
      </c>
      <c r="P2215" s="155" t="s">
        <v>1230</v>
      </c>
      <c r="Q2215" s="155"/>
      <c r="R2215" s="155" t="s">
        <v>50</v>
      </c>
      <c r="S2215" s="155" t="s">
        <v>86</v>
      </c>
      <c r="T2215" s="157" t="s">
        <v>1834</v>
      </c>
      <c r="U2215" s="158"/>
      <c r="V2215" s="158"/>
      <c r="W2215" s="158"/>
      <c r="X2215" s="97" t="str">
        <f t="shared" si="374"/>
        <v>2024-004 - City of Dallas Sidewalk 2024</v>
      </c>
      <c r="Y2215" s="97" t="str">
        <f>IFERROR(VLOOKUP($D2215,PM!$A:$H,2,FALSE),"")</f>
        <v>Adam H. Goode</v>
      </c>
      <c r="Z2215" s="98">
        <f t="shared" si="375"/>
        <v>45789</v>
      </c>
      <c r="AA2215" s="98" t="str">
        <f t="shared" si="376"/>
        <v>Monday</v>
      </c>
      <c r="AB2215" s="99" t="str">
        <f t="shared" si="377"/>
        <v>05/12/2025 9:10 PM</v>
      </c>
      <c r="AC2215" s="100">
        <f t="shared" si="378"/>
        <v>45790.541493055556</v>
      </c>
      <c r="AD2215" s="100" t="str">
        <f t="shared" si="379"/>
        <v>Approved On Time</v>
      </c>
      <c r="AE2215" s="101">
        <f t="shared" si="380"/>
        <v>2</v>
      </c>
      <c r="AF2215" s="124" t="str">
        <f t="shared" si="381"/>
        <v/>
      </c>
      <c r="AG2215" s="101" t="str">
        <f t="shared" si="382"/>
        <v>130 4000A - 201 REM CONC DRIVE PVMT APRON</v>
      </c>
      <c r="AH2215" s="101" t="str">
        <f t="shared" si="383"/>
        <v>240711 - Marcos A. Juarez Torres</v>
      </c>
      <c r="AI2215" s="102" t="str">
        <f t="shared" si="384"/>
        <v>Valentin Lopez's Crew</v>
      </c>
    </row>
    <row r="2216" spans="1:35" ht="15.75" x14ac:dyDescent="0.25">
      <c r="A2216" s="155">
        <v>603226</v>
      </c>
      <c r="B2216" s="155" t="s">
        <v>790</v>
      </c>
      <c r="C2216" s="155" t="s">
        <v>791</v>
      </c>
      <c r="D2216" s="155" t="s">
        <v>95</v>
      </c>
      <c r="E2216" s="155" t="s">
        <v>96</v>
      </c>
      <c r="F2216" s="155" t="s">
        <v>1085</v>
      </c>
      <c r="G2216" s="155" t="s">
        <v>1086</v>
      </c>
      <c r="H2216" s="155" t="s">
        <v>558</v>
      </c>
      <c r="I2216" s="155">
        <v>1</v>
      </c>
      <c r="J2216" s="156">
        <v>45789</v>
      </c>
      <c r="K2216" s="156" t="s">
        <v>91</v>
      </c>
      <c r="L2216" s="155"/>
      <c r="M2216" s="155" t="s">
        <v>824</v>
      </c>
      <c r="N2216" s="155" t="s">
        <v>72</v>
      </c>
      <c r="O2216" s="155" t="s">
        <v>823</v>
      </c>
      <c r="P2216" s="155" t="s">
        <v>1230</v>
      </c>
      <c r="Q2216" s="155"/>
      <c r="R2216" s="155" t="s">
        <v>50</v>
      </c>
      <c r="S2216" s="155" t="s">
        <v>86</v>
      </c>
      <c r="T2216" s="157" t="s">
        <v>1835</v>
      </c>
      <c r="U2216" s="158"/>
      <c r="V2216" s="158"/>
      <c r="W2216" s="158"/>
      <c r="X2216" s="97" t="str">
        <f t="shared" si="374"/>
        <v>2024-004 - City of Dallas Sidewalk 2024</v>
      </c>
      <c r="Y2216" s="97" t="str">
        <f>IFERROR(VLOOKUP($D2216,PM!$A:$H,2,FALSE),"")</f>
        <v>Adam H. Goode</v>
      </c>
      <c r="Z2216" s="98">
        <f t="shared" si="375"/>
        <v>45789</v>
      </c>
      <c r="AA2216" s="98" t="str">
        <f t="shared" si="376"/>
        <v>Monday</v>
      </c>
      <c r="AB2216" s="99" t="str">
        <f t="shared" si="377"/>
        <v>05/12/2025 9:10 PM</v>
      </c>
      <c r="AC2216" s="100">
        <f t="shared" si="378"/>
        <v>45790.541493055556</v>
      </c>
      <c r="AD2216" s="100" t="str">
        <f t="shared" si="379"/>
        <v>Approved On Time</v>
      </c>
      <c r="AE2216" s="101">
        <f t="shared" si="380"/>
        <v>1</v>
      </c>
      <c r="AF2216" s="124" t="str">
        <f t="shared" si="381"/>
        <v/>
      </c>
      <c r="AG2216" s="101" t="str">
        <f t="shared" si="382"/>
        <v>290 4000A - 455 FG PVMT 10</v>
      </c>
      <c r="AH2216" s="101" t="str">
        <f t="shared" si="383"/>
        <v>240711 - Marcos A. Juarez Torres</v>
      </c>
      <c r="AI2216" s="102" t="str">
        <f t="shared" si="384"/>
        <v>Valentin Lopez's Crew</v>
      </c>
    </row>
    <row r="2217" spans="1:35" ht="15.75" x14ac:dyDescent="0.25">
      <c r="A2217" s="155">
        <v>603221</v>
      </c>
      <c r="B2217" s="155" t="s">
        <v>790</v>
      </c>
      <c r="C2217" s="155" t="s">
        <v>791</v>
      </c>
      <c r="D2217" s="155" t="s">
        <v>95</v>
      </c>
      <c r="E2217" s="155" t="s">
        <v>96</v>
      </c>
      <c r="F2217" s="155" t="s">
        <v>786</v>
      </c>
      <c r="G2217" s="155" t="s">
        <v>787</v>
      </c>
      <c r="H2217" s="155" t="s">
        <v>558</v>
      </c>
      <c r="I2217" s="155">
        <v>3</v>
      </c>
      <c r="J2217" s="156">
        <v>45789</v>
      </c>
      <c r="K2217" s="156" t="s">
        <v>91</v>
      </c>
      <c r="L2217" s="155"/>
      <c r="M2217" s="155" t="s">
        <v>824</v>
      </c>
      <c r="N2217" s="155" t="s">
        <v>72</v>
      </c>
      <c r="O2217" s="155" t="s">
        <v>823</v>
      </c>
      <c r="P2217" s="155" t="s">
        <v>1231</v>
      </c>
      <c r="Q2217" s="155"/>
      <c r="R2217" s="155" t="s">
        <v>50</v>
      </c>
      <c r="S2217" s="155" t="s">
        <v>86</v>
      </c>
      <c r="T2217" s="157" t="s">
        <v>1836</v>
      </c>
      <c r="U2217" s="158"/>
      <c r="V2217" s="158"/>
      <c r="W2217" s="158"/>
      <c r="X2217" s="97" t="str">
        <f t="shared" si="374"/>
        <v>2024-004 - City of Dallas Sidewalk 2024</v>
      </c>
      <c r="Y2217" s="97" t="str">
        <f>IFERROR(VLOOKUP($D2217,PM!$A:$H,2,FALSE),"")</f>
        <v>Adam H. Goode</v>
      </c>
      <c r="Z2217" s="98">
        <f t="shared" si="375"/>
        <v>45789</v>
      </c>
      <c r="AA2217" s="98" t="str">
        <f t="shared" si="376"/>
        <v>Monday</v>
      </c>
      <c r="AB2217" s="99" t="str">
        <f t="shared" si="377"/>
        <v>05/12/2025 9:06 PM</v>
      </c>
      <c r="AC2217" s="100">
        <f t="shared" si="378"/>
        <v>45790.541493055556</v>
      </c>
      <c r="AD2217" s="100" t="str">
        <f t="shared" si="379"/>
        <v>Approved On Time</v>
      </c>
      <c r="AE2217" s="101">
        <f t="shared" si="380"/>
        <v>3</v>
      </c>
      <c r="AF2217" s="124" t="str">
        <f t="shared" si="381"/>
        <v/>
      </c>
      <c r="AG2217" s="101" t="str">
        <f t="shared" si="382"/>
        <v>140 4000A - 202 REM SEPARATE CURB</v>
      </c>
      <c r="AH2217" s="101" t="str">
        <f t="shared" si="383"/>
        <v>240711 - Marcos A. Juarez Torres</v>
      </c>
      <c r="AI2217" s="102" t="str">
        <f t="shared" si="384"/>
        <v>Valentin Lopez's Crew</v>
      </c>
    </row>
    <row r="2218" spans="1:35" ht="15.75" x14ac:dyDescent="0.25">
      <c r="A2218" s="155">
        <v>603644</v>
      </c>
      <c r="B2218" s="155" t="s">
        <v>905</v>
      </c>
      <c r="C2218" s="155" t="s">
        <v>906</v>
      </c>
      <c r="D2218" s="155" t="s">
        <v>95</v>
      </c>
      <c r="E2218" s="155" t="s">
        <v>96</v>
      </c>
      <c r="F2218" s="155" t="s">
        <v>973</v>
      </c>
      <c r="G2218" s="155" t="s">
        <v>974</v>
      </c>
      <c r="H2218" s="155" t="s">
        <v>558</v>
      </c>
      <c r="I2218" s="155">
        <v>4</v>
      </c>
      <c r="J2218" s="156">
        <v>45790</v>
      </c>
      <c r="K2218" s="156" t="s">
        <v>91</v>
      </c>
      <c r="L2218" s="155"/>
      <c r="M2218" s="155" t="s">
        <v>824</v>
      </c>
      <c r="N2218" s="155" t="s">
        <v>72</v>
      </c>
      <c r="O2218" s="155" t="s">
        <v>823</v>
      </c>
      <c r="P2218" s="155" t="s">
        <v>1908</v>
      </c>
      <c r="Q2218" s="155"/>
      <c r="R2218" s="155" t="s">
        <v>50</v>
      </c>
      <c r="S2218" s="155" t="s">
        <v>86</v>
      </c>
      <c r="T2218" s="157" t="s">
        <v>2453</v>
      </c>
      <c r="U2218" s="158"/>
      <c r="V2218" s="158"/>
      <c r="W2218" s="158"/>
      <c r="X2218" s="97" t="str">
        <f t="shared" si="374"/>
        <v>2024-004 - City of Dallas Sidewalk 2024</v>
      </c>
      <c r="Y2218" s="97" t="str">
        <f>IFERROR(VLOOKUP($D2218,PM!$A:$H,2,FALSE),"")</f>
        <v>Adam H. Goode</v>
      </c>
      <c r="Z2218" s="98">
        <f t="shared" si="375"/>
        <v>45790</v>
      </c>
      <c r="AA2218" s="98" t="str">
        <f t="shared" si="376"/>
        <v>Tuesday</v>
      </c>
      <c r="AB2218" s="99" t="str">
        <f t="shared" si="377"/>
        <v>05/13/2025 9:43 PM</v>
      </c>
      <c r="AC2218" s="100">
        <f t="shared" si="378"/>
        <v>45791.540266203701</v>
      </c>
      <c r="AD2218" s="100" t="str">
        <f t="shared" si="379"/>
        <v>Approved On Time</v>
      </c>
      <c r="AE2218" s="101">
        <f t="shared" si="380"/>
        <v>4</v>
      </c>
      <c r="AF2218" s="124" t="str">
        <f t="shared" si="381"/>
        <v/>
      </c>
      <c r="AG2218" s="101" t="str">
        <f t="shared" si="382"/>
        <v>250 4000A - 455 FG CURB 18</v>
      </c>
      <c r="AH2218" s="101" t="str">
        <f t="shared" si="383"/>
        <v>240233 - Jesus Herrera-Rosas</v>
      </c>
      <c r="AI2218" s="102" t="str">
        <f t="shared" si="384"/>
        <v>Valentin Lopez's Crew</v>
      </c>
    </row>
    <row r="2219" spans="1:35" ht="15.75" x14ac:dyDescent="0.25">
      <c r="A2219" s="155">
        <v>603647</v>
      </c>
      <c r="B2219" s="155" t="s">
        <v>905</v>
      </c>
      <c r="C2219" s="155" t="s">
        <v>906</v>
      </c>
      <c r="D2219" s="155" t="s">
        <v>95</v>
      </c>
      <c r="E2219" s="155" t="s">
        <v>96</v>
      </c>
      <c r="F2219" s="155" t="s">
        <v>975</v>
      </c>
      <c r="G2219" s="155" t="s">
        <v>976</v>
      </c>
      <c r="H2219" s="155" t="s">
        <v>558</v>
      </c>
      <c r="I2219" s="155">
        <v>2</v>
      </c>
      <c r="J2219" s="156">
        <v>45790</v>
      </c>
      <c r="K2219" s="156" t="s">
        <v>91</v>
      </c>
      <c r="L2219" s="155"/>
      <c r="M2219" s="155" t="s">
        <v>824</v>
      </c>
      <c r="N2219" s="155" t="s">
        <v>72</v>
      </c>
      <c r="O2219" s="155" t="s">
        <v>823</v>
      </c>
      <c r="P2219" s="155" t="s">
        <v>1909</v>
      </c>
      <c r="Q2219" s="155"/>
      <c r="R2219" s="155" t="s">
        <v>50</v>
      </c>
      <c r="S2219" s="155" t="s">
        <v>86</v>
      </c>
      <c r="T2219" s="157" t="s">
        <v>2454</v>
      </c>
      <c r="U2219" s="158"/>
      <c r="V2219" s="158"/>
      <c r="W2219" s="158"/>
      <c r="X2219" s="97" t="str">
        <f t="shared" si="374"/>
        <v>2024-004 - City of Dallas Sidewalk 2024</v>
      </c>
      <c r="Y2219" s="97" t="str">
        <f>IFERROR(VLOOKUP($D2219,PM!$A:$H,2,FALSE),"")</f>
        <v>Adam H. Goode</v>
      </c>
      <c r="Z2219" s="98">
        <f t="shared" si="375"/>
        <v>45790</v>
      </c>
      <c r="AA2219" s="98" t="str">
        <f t="shared" si="376"/>
        <v>Tuesday</v>
      </c>
      <c r="AB2219" s="99" t="str">
        <f t="shared" si="377"/>
        <v>05/13/2025 9:44 PM</v>
      </c>
      <c r="AC2219" s="100">
        <f t="shared" si="378"/>
        <v>45791.540266203701</v>
      </c>
      <c r="AD2219" s="100" t="str">
        <f t="shared" si="379"/>
        <v>Approved On Time</v>
      </c>
      <c r="AE2219" s="101">
        <f t="shared" si="380"/>
        <v>2</v>
      </c>
      <c r="AF2219" s="124" t="str">
        <f t="shared" si="381"/>
        <v/>
      </c>
      <c r="AG2219" s="101" t="str">
        <f t="shared" si="382"/>
        <v>250 4000B - 455 F P S CURB 18</v>
      </c>
      <c r="AH2219" s="101" t="str">
        <f t="shared" si="383"/>
        <v>240233 - Jesus Herrera-Rosas</v>
      </c>
      <c r="AI2219" s="102" t="str">
        <f t="shared" si="384"/>
        <v>Valentin Lopez's Crew</v>
      </c>
    </row>
    <row r="2220" spans="1:35" ht="15.75" x14ac:dyDescent="0.25">
      <c r="A2220" s="155">
        <v>603658</v>
      </c>
      <c r="B2220" s="155" t="s">
        <v>905</v>
      </c>
      <c r="C2220" s="155" t="s">
        <v>906</v>
      </c>
      <c r="D2220" s="155" t="s">
        <v>95</v>
      </c>
      <c r="E2220" s="155" t="s">
        <v>96</v>
      </c>
      <c r="F2220" s="155" t="s">
        <v>1901</v>
      </c>
      <c r="G2220" s="155" t="s">
        <v>1902</v>
      </c>
      <c r="H2220" s="155" t="s">
        <v>558</v>
      </c>
      <c r="I2220" s="155">
        <v>2</v>
      </c>
      <c r="J2220" s="156">
        <v>45790</v>
      </c>
      <c r="K2220" s="156" t="s">
        <v>91</v>
      </c>
      <c r="L2220" s="155"/>
      <c r="M2220" s="155" t="s">
        <v>824</v>
      </c>
      <c r="N2220" s="155" t="s">
        <v>72</v>
      </c>
      <c r="O2220" s="155" t="s">
        <v>823</v>
      </c>
      <c r="P2220" s="155" t="s">
        <v>1910</v>
      </c>
      <c r="Q2220" s="155"/>
      <c r="R2220" s="155" t="s">
        <v>50</v>
      </c>
      <c r="S2220" s="155" t="s">
        <v>86</v>
      </c>
      <c r="T2220" s="157" t="s">
        <v>2455</v>
      </c>
      <c r="U2220" s="158"/>
      <c r="V2220" s="158"/>
      <c r="W2220" s="158"/>
      <c r="X2220" s="97" t="str">
        <f t="shared" si="374"/>
        <v>2024-004 - City of Dallas Sidewalk 2024</v>
      </c>
      <c r="Y2220" s="97" t="str">
        <f>IFERROR(VLOOKUP($D2220,PM!$A:$H,2,FALSE),"")</f>
        <v>Adam H. Goode</v>
      </c>
      <c r="Z2220" s="98">
        <f t="shared" si="375"/>
        <v>45790</v>
      </c>
      <c r="AA2220" s="98" t="str">
        <f t="shared" si="376"/>
        <v>Tuesday</v>
      </c>
      <c r="AB2220" s="99" t="str">
        <f t="shared" si="377"/>
        <v>05/13/2025 9:50 PM</v>
      </c>
      <c r="AC2220" s="100">
        <f t="shared" si="378"/>
        <v>45791.540266203701</v>
      </c>
      <c r="AD2220" s="100" t="str">
        <f t="shared" si="379"/>
        <v>Approved On Time</v>
      </c>
      <c r="AE2220" s="101">
        <f t="shared" si="380"/>
        <v>2</v>
      </c>
      <c r="AF2220" s="124" t="str">
        <f t="shared" si="381"/>
        <v/>
      </c>
      <c r="AG2220" s="101" t="str">
        <f t="shared" si="382"/>
        <v>370 4000A - 463 FG PVMT 8</v>
      </c>
      <c r="AH2220" s="101" t="str">
        <f t="shared" si="383"/>
        <v>240233 - Jesus Herrera-Rosas</v>
      </c>
      <c r="AI2220" s="102" t="str">
        <f t="shared" si="384"/>
        <v>Valentin Lopez's Crew</v>
      </c>
    </row>
    <row r="2221" spans="1:35" ht="15.75" x14ac:dyDescent="0.25">
      <c r="A2221" s="155">
        <v>603660</v>
      </c>
      <c r="B2221" s="155" t="s">
        <v>905</v>
      </c>
      <c r="C2221" s="155" t="s">
        <v>906</v>
      </c>
      <c r="D2221" s="155" t="s">
        <v>95</v>
      </c>
      <c r="E2221" s="155" t="s">
        <v>96</v>
      </c>
      <c r="F2221" s="155" t="s">
        <v>1905</v>
      </c>
      <c r="G2221" s="155" t="s">
        <v>1906</v>
      </c>
      <c r="H2221" s="155" t="s">
        <v>558</v>
      </c>
      <c r="I2221" s="155">
        <v>2</v>
      </c>
      <c r="J2221" s="156">
        <v>45790</v>
      </c>
      <c r="K2221" s="156" t="s">
        <v>91</v>
      </c>
      <c r="L2221" s="155"/>
      <c r="M2221" s="155" t="s">
        <v>824</v>
      </c>
      <c r="N2221" s="155" t="s">
        <v>72</v>
      </c>
      <c r="O2221" s="155" t="s">
        <v>823</v>
      </c>
      <c r="P2221" s="155" t="s">
        <v>1911</v>
      </c>
      <c r="Q2221" s="155"/>
      <c r="R2221" s="155" t="s">
        <v>50</v>
      </c>
      <c r="S2221" s="155" t="s">
        <v>86</v>
      </c>
      <c r="T2221" s="157" t="s">
        <v>2456</v>
      </c>
      <c r="U2221" s="158"/>
      <c r="V2221" s="158"/>
      <c r="W2221" s="158"/>
      <c r="X2221" s="97" t="str">
        <f t="shared" si="374"/>
        <v>2024-004 - City of Dallas Sidewalk 2024</v>
      </c>
      <c r="Y2221" s="97" t="str">
        <f>IFERROR(VLOOKUP($D2221,PM!$A:$H,2,FALSE),"")</f>
        <v>Adam H. Goode</v>
      </c>
      <c r="Z2221" s="98">
        <f t="shared" si="375"/>
        <v>45790</v>
      </c>
      <c r="AA2221" s="98" t="str">
        <f t="shared" si="376"/>
        <v>Tuesday</v>
      </c>
      <c r="AB2221" s="99" t="str">
        <f t="shared" si="377"/>
        <v>05/13/2025 9:51 PM</v>
      </c>
      <c r="AC2221" s="100">
        <f t="shared" si="378"/>
        <v>45791.540266203701</v>
      </c>
      <c r="AD2221" s="100" t="str">
        <f t="shared" si="379"/>
        <v>Approved On Time</v>
      </c>
      <c r="AE2221" s="101">
        <f t="shared" si="380"/>
        <v>2</v>
      </c>
      <c r="AF2221" s="124" t="str">
        <f t="shared" si="381"/>
        <v/>
      </c>
      <c r="AG2221" s="101" t="str">
        <f t="shared" si="382"/>
        <v>370 4000B - 463 F P S PVMT 8</v>
      </c>
      <c r="AH2221" s="101" t="str">
        <f t="shared" si="383"/>
        <v>240233 - Jesus Herrera-Rosas</v>
      </c>
      <c r="AI2221" s="102" t="str">
        <f t="shared" si="384"/>
        <v>Valentin Lopez's Crew</v>
      </c>
    </row>
    <row r="2222" spans="1:35" ht="15.75" x14ac:dyDescent="0.25">
      <c r="A2222" s="155">
        <v>603227</v>
      </c>
      <c r="B2222" s="155" t="s">
        <v>905</v>
      </c>
      <c r="C2222" s="155" t="s">
        <v>906</v>
      </c>
      <c r="D2222" s="155" t="s">
        <v>95</v>
      </c>
      <c r="E2222" s="155" t="s">
        <v>96</v>
      </c>
      <c r="F2222" s="155" t="s">
        <v>805</v>
      </c>
      <c r="G2222" s="155" t="s">
        <v>806</v>
      </c>
      <c r="H2222" s="155" t="s">
        <v>558</v>
      </c>
      <c r="I2222" s="155">
        <v>1</v>
      </c>
      <c r="J2222" s="156">
        <v>45789</v>
      </c>
      <c r="K2222" s="156" t="s">
        <v>91</v>
      </c>
      <c r="L2222" s="155"/>
      <c r="M2222" s="155" t="s">
        <v>824</v>
      </c>
      <c r="N2222" s="155" t="s">
        <v>72</v>
      </c>
      <c r="O2222" s="155" t="s">
        <v>823</v>
      </c>
      <c r="P2222" s="155" t="s">
        <v>1228</v>
      </c>
      <c r="Q2222" s="155"/>
      <c r="R2222" s="155" t="s">
        <v>50</v>
      </c>
      <c r="S2222" s="155" t="s">
        <v>86</v>
      </c>
      <c r="T2222" s="157" t="s">
        <v>1827</v>
      </c>
      <c r="U2222" s="158"/>
      <c r="V2222" s="158"/>
      <c r="W2222" s="158"/>
      <c r="X2222" s="97" t="str">
        <f t="shared" si="374"/>
        <v>2024-004 - City of Dallas Sidewalk 2024</v>
      </c>
      <c r="Y2222" s="97" t="str">
        <f>IFERROR(VLOOKUP($D2222,PM!$A:$H,2,FALSE),"")</f>
        <v>Adam H. Goode</v>
      </c>
      <c r="Z2222" s="98">
        <f t="shared" si="375"/>
        <v>45789</v>
      </c>
      <c r="AA2222" s="98" t="str">
        <f t="shared" si="376"/>
        <v>Monday</v>
      </c>
      <c r="AB2222" s="99" t="str">
        <f t="shared" si="377"/>
        <v>05/12/2025 9:13 PM</v>
      </c>
      <c r="AC2222" s="100">
        <f t="shared" si="378"/>
        <v>45790.541354166664</v>
      </c>
      <c r="AD2222" s="100" t="str">
        <f t="shared" si="379"/>
        <v>Approved On Time</v>
      </c>
      <c r="AE2222" s="101">
        <f t="shared" si="380"/>
        <v>1</v>
      </c>
      <c r="AF2222" s="124" t="str">
        <f t="shared" si="381"/>
        <v/>
      </c>
      <c r="AG2222" s="101" t="str">
        <f t="shared" si="382"/>
        <v>130 4000B - 201 HAUL CONC DRIVE PVMT APRON</v>
      </c>
      <c r="AH2222" s="101" t="str">
        <f t="shared" si="383"/>
        <v>240233 - Jesus Herrera-Rosas</v>
      </c>
      <c r="AI2222" s="102" t="str">
        <f t="shared" si="384"/>
        <v>Valentin Lopez's Crew</v>
      </c>
    </row>
    <row r="2223" spans="1:35" ht="15.75" x14ac:dyDescent="0.25">
      <c r="A2223" s="155">
        <v>603219</v>
      </c>
      <c r="B2223" s="155" t="s">
        <v>905</v>
      </c>
      <c r="C2223" s="155" t="s">
        <v>906</v>
      </c>
      <c r="D2223" s="155" t="s">
        <v>95</v>
      </c>
      <c r="E2223" s="155" t="s">
        <v>96</v>
      </c>
      <c r="F2223" s="155" t="s">
        <v>975</v>
      </c>
      <c r="G2223" s="155" t="s">
        <v>976</v>
      </c>
      <c r="H2223" s="155" t="s">
        <v>558</v>
      </c>
      <c r="I2223" s="155">
        <v>2</v>
      </c>
      <c r="J2223" s="156">
        <v>45789</v>
      </c>
      <c r="K2223" s="156" t="s">
        <v>91</v>
      </c>
      <c r="L2223" s="155"/>
      <c r="M2223" s="155" t="s">
        <v>824</v>
      </c>
      <c r="N2223" s="155" t="s">
        <v>72</v>
      </c>
      <c r="O2223" s="155" t="s">
        <v>823</v>
      </c>
      <c r="P2223" s="155" t="s">
        <v>1227</v>
      </c>
      <c r="Q2223" s="155"/>
      <c r="R2223" s="155" t="s">
        <v>50</v>
      </c>
      <c r="S2223" s="155" t="s">
        <v>86</v>
      </c>
      <c r="T2223" s="157" t="s">
        <v>1830</v>
      </c>
      <c r="U2223" s="158"/>
      <c r="V2223" s="158"/>
      <c r="W2223" s="158"/>
      <c r="X2223" s="97" t="str">
        <f t="shared" si="374"/>
        <v>2024-004 - City of Dallas Sidewalk 2024</v>
      </c>
      <c r="Y2223" s="97" t="str">
        <f>IFERROR(VLOOKUP($D2223,PM!$A:$H,2,FALSE),"")</f>
        <v>Adam H. Goode</v>
      </c>
      <c r="Z2223" s="98">
        <f t="shared" si="375"/>
        <v>45789</v>
      </c>
      <c r="AA2223" s="98" t="str">
        <f t="shared" si="376"/>
        <v>Monday</v>
      </c>
      <c r="AB2223" s="99" t="str">
        <f t="shared" si="377"/>
        <v>05/12/2025 9:05 PM</v>
      </c>
      <c r="AC2223" s="100">
        <f t="shared" si="378"/>
        <v>45790.541354166664</v>
      </c>
      <c r="AD2223" s="100" t="str">
        <f t="shared" si="379"/>
        <v>Approved On Time</v>
      </c>
      <c r="AE2223" s="101">
        <f t="shared" si="380"/>
        <v>2</v>
      </c>
      <c r="AF2223" s="124" t="str">
        <f t="shared" si="381"/>
        <v/>
      </c>
      <c r="AG2223" s="101" t="str">
        <f t="shared" si="382"/>
        <v>250 4000B - 455 F P S CURB 18</v>
      </c>
      <c r="AH2223" s="101" t="str">
        <f t="shared" si="383"/>
        <v>240233 - Jesus Herrera-Rosas</v>
      </c>
      <c r="AI2223" s="102" t="str">
        <f t="shared" si="384"/>
        <v>Valentin Lopez's Crew</v>
      </c>
    </row>
    <row r="2224" spans="1:35" ht="15.75" x14ac:dyDescent="0.25">
      <c r="A2224" s="155">
        <v>603204</v>
      </c>
      <c r="B2224" s="155" t="s">
        <v>905</v>
      </c>
      <c r="C2224" s="155" t="s">
        <v>906</v>
      </c>
      <c r="D2224" s="155" t="s">
        <v>95</v>
      </c>
      <c r="E2224" s="155" t="s">
        <v>96</v>
      </c>
      <c r="F2224" s="155" t="s">
        <v>973</v>
      </c>
      <c r="G2224" s="155" t="s">
        <v>974</v>
      </c>
      <c r="H2224" s="155" t="s">
        <v>558</v>
      </c>
      <c r="I2224" s="155">
        <v>2</v>
      </c>
      <c r="J2224" s="156">
        <v>45789</v>
      </c>
      <c r="K2224" s="156" t="s">
        <v>91</v>
      </c>
      <c r="L2224" s="155"/>
      <c r="M2224" s="155" t="s">
        <v>824</v>
      </c>
      <c r="N2224" s="155" t="s">
        <v>72</v>
      </c>
      <c r="O2224" s="155" t="s">
        <v>823</v>
      </c>
      <c r="P2224" s="155" t="s">
        <v>1224</v>
      </c>
      <c r="Q2224" s="155"/>
      <c r="R2224" s="155" t="s">
        <v>50</v>
      </c>
      <c r="S2224" s="155" t="s">
        <v>86</v>
      </c>
      <c r="T2224" s="157" t="s">
        <v>1826</v>
      </c>
      <c r="U2224" s="158"/>
      <c r="V2224" s="158"/>
      <c r="W2224" s="158"/>
      <c r="X2224" s="97" t="str">
        <f t="shared" si="374"/>
        <v>2024-004 - City of Dallas Sidewalk 2024</v>
      </c>
      <c r="Y2224" s="97" t="str">
        <f>IFERROR(VLOOKUP($D2224,PM!$A:$H,2,FALSE),"")</f>
        <v>Adam H. Goode</v>
      </c>
      <c r="Z2224" s="98">
        <f t="shared" si="375"/>
        <v>45789</v>
      </c>
      <c r="AA2224" s="98" t="str">
        <f t="shared" si="376"/>
        <v>Monday</v>
      </c>
      <c r="AB2224" s="99" t="str">
        <f t="shared" si="377"/>
        <v>05/12/2025 8:58 PM</v>
      </c>
      <c r="AC2224" s="100">
        <f t="shared" si="378"/>
        <v>45790.541354166664</v>
      </c>
      <c r="AD2224" s="100" t="str">
        <f t="shared" si="379"/>
        <v>Approved On Time</v>
      </c>
      <c r="AE2224" s="101">
        <f t="shared" si="380"/>
        <v>2</v>
      </c>
      <c r="AF2224" s="124" t="str">
        <f t="shared" si="381"/>
        <v/>
      </c>
      <c r="AG2224" s="101" t="str">
        <f t="shared" si="382"/>
        <v>250 4000A - 455 FG CURB 18</v>
      </c>
      <c r="AH2224" s="101" t="str">
        <f t="shared" si="383"/>
        <v>240233 - Jesus Herrera-Rosas</v>
      </c>
      <c r="AI2224" s="102" t="str">
        <f t="shared" si="384"/>
        <v>Valentin Lopez's Crew</v>
      </c>
    </row>
    <row r="2225" spans="1:35" ht="15.75" x14ac:dyDescent="0.25">
      <c r="A2225" s="155">
        <v>603211</v>
      </c>
      <c r="B2225" s="155" t="s">
        <v>905</v>
      </c>
      <c r="C2225" s="155" t="s">
        <v>906</v>
      </c>
      <c r="D2225" s="155" t="s">
        <v>95</v>
      </c>
      <c r="E2225" s="155" t="s">
        <v>96</v>
      </c>
      <c r="F2225" s="155" t="s">
        <v>638</v>
      </c>
      <c r="G2225" s="155" t="s">
        <v>639</v>
      </c>
      <c r="H2225" s="155" t="s">
        <v>558</v>
      </c>
      <c r="I2225" s="155">
        <v>3</v>
      </c>
      <c r="J2225" s="156">
        <v>45789</v>
      </c>
      <c r="K2225" s="156" t="s">
        <v>91</v>
      </c>
      <c r="L2225" s="155"/>
      <c r="M2225" s="155" t="s">
        <v>824</v>
      </c>
      <c r="N2225" s="155" t="s">
        <v>72</v>
      </c>
      <c r="O2225" s="155" t="s">
        <v>823</v>
      </c>
      <c r="P2225" s="155" t="s">
        <v>1225</v>
      </c>
      <c r="Q2225" s="155"/>
      <c r="R2225" s="155" t="s">
        <v>50</v>
      </c>
      <c r="S2225" s="155" t="s">
        <v>86</v>
      </c>
      <c r="T2225" s="157" t="s">
        <v>1828</v>
      </c>
      <c r="U2225" s="158"/>
      <c r="V2225" s="158"/>
      <c r="W2225" s="158"/>
      <c r="X2225" s="97" t="str">
        <f t="shared" si="374"/>
        <v>2024-004 - City of Dallas Sidewalk 2024</v>
      </c>
      <c r="Y2225" s="97" t="str">
        <f>IFERROR(VLOOKUP($D2225,PM!$A:$H,2,FALSE),"")</f>
        <v>Adam H. Goode</v>
      </c>
      <c r="Z2225" s="98">
        <f t="shared" si="375"/>
        <v>45789</v>
      </c>
      <c r="AA2225" s="98" t="str">
        <f t="shared" si="376"/>
        <v>Monday</v>
      </c>
      <c r="AB2225" s="99" t="str">
        <f t="shared" si="377"/>
        <v>05/12/2025 9:01 PM</v>
      </c>
      <c r="AC2225" s="100">
        <f t="shared" si="378"/>
        <v>45790.541354166664</v>
      </c>
      <c r="AD2225" s="100" t="str">
        <f t="shared" si="379"/>
        <v>Approved On Time</v>
      </c>
      <c r="AE2225" s="101">
        <f t="shared" si="380"/>
        <v>3</v>
      </c>
      <c r="AF2225" s="124" t="str">
        <f t="shared" si="381"/>
        <v/>
      </c>
      <c r="AG2225" s="101" t="str">
        <f t="shared" si="382"/>
        <v>130 4000A - 201 REM CONC DRIVE PVMT APRON</v>
      </c>
      <c r="AH2225" s="101" t="str">
        <f t="shared" si="383"/>
        <v>240233 - Jesus Herrera-Rosas</v>
      </c>
      <c r="AI2225" s="102" t="str">
        <f t="shared" si="384"/>
        <v>Valentin Lopez's Crew</v>
      </c>
    </row>
    <row r="2226" spans="1:35" ht="15.75" x14ac:dyDescent="0.25">
      <c r="A2226" s="155">
        <v>603215</v>
      </c>
      <c r="B2226" s="155" t="s">
        <v>905</v>
      </c>
      <c r="C2226" s="155" t="s">
        <v>906</v>
      </c>
      <c r="D2226" s="155" t="s">
        <v>95</v>
      </c>
      <c r="E2226" s="155" t="s">
        <v>96</v>
      </c>
      <c r="F2226" s="155" t="s">
        <v>786</v>
      </c>
      <c r="G2226" s="155" t="s">
        <v>787</v>
      </c>
      <c r="H2226" s="155" t="s">
        <v>558</v>
      </c>
      <c r="I2226" s="155">
        <v>2</v>
      </c>
      <c r="J2226" s="156">
        <v>45789</v>
      </c>
      <c r="K2226" s="156" t="s">
        <v>91</v>
      </c>
      <c r="L2226" s="155"/>
      <c r="M2226" s="155" t="s">
        <v>824</v>
      </c>
      <c r="N2226" s="155" t="s">
        <v>72</v>
      </c>
      <c r="O2226" s="155" t="s">
        <v>823</v>
      </c>
      <c r="P2226" s="155" t="s">
        <v>1226</v>
      </c>
      <c r="Q2226" s="155"/>
      <c r="R2226" s="155" t="s">
        <v>50</v>
      </c>
      <c r="S2226" s="155" t="s">
        <v>86</v>
      </c>
      <c r="T2226" s="157" t="s">
        <v>1829</v>
      </c>
      <c r="U2226" s="158"/>
      <c r="V2226" s="158"/>
      <c r="W2226" s="158"/>
      <c r="X2226" s="97" t="str">
        <f t="shared" si="374"/>
        <v>2024-004 - City of Dallas Sidewalk 2024</v>
      </c>
      <c r="Y2226" s="97" t="str">
        <f>IFERROR(VLOOKUP($D2226,PM!$A:$H,2,FALSE),"")</f>
        <v>Adam H. Goode</v>
      </c>
      <c r="Z2226" s="98">
        <f t="shared" si="375"/>
        <v>45789</v>
      </c>
      <c r="AA2226" s="98" t="str">
        <f t="shared" si="376"/>
        <v>Monday</v>
      </c>
      <c r="AB2226" s="99" t="str">
        <f t="shared" si="377"/>
        <v>05/12/2025 9:03 PM</v>
      </c>
      <c r="AC2226" s="100">
        <f t="shared" si="378"/>
        <v>45790.541354166664</v>
      </c>
      <c r="AD2226" s="100" t="str">
        <f t="shared" si="379"/>
        <v>Approved On Time</v>
      </c>
      <c r="AE2226" s="101">
        <f t="shared" si="380"/>
        <v>2</v>
      </c>
      <c r="AF2226" s="124" t="str">
        <f t="shared" si="381"/>
        <v/>
      </c>
      <c r="AG2226" s="101" t="str">
        <f t="shared" si="382"/>
        <v>140 4000A - 202 REM SEPARATE CURB</v>
      </c>
      <c r="AH2226" s="101" t="str">
        <f t="shared" si="383"/>
        <v>240233 - Jesus Herrera-Rosas</v>
      </c>
      <c r="AI2226" s="102" t="str">
        <f t="shared" si="384"/>
        <v>Valentin Lopez's Crew</v>
      </c>
    </row>
    <row r="2227" spans="1:35" ht="15.75" x14ac:dyDescent="0.25">
      <c r="A2227" s="155">
        <v>603198</v>
      </c>
      <c r="B2227" s="155" t="s">
        <v>825</v>
      </c>
      <c r="C2227" s="155" t="s">
        <v>826</v>
      </c>
      <c r="D2227" s="155" t="s">
        <v>95</v>
      </c>
      <c r="E2227" s="155" t="s">
        <v>96</v>
      </c>
      <c r="F2227" s="155" t="s">
        <v>1087</v>
      </c>
      <c r="G2227" s="155" t="s">
        <v>1088</v>
      </c>
      <c r="H2227" s="155" t="s">
        <v>558</v>
      </c>
      <c r="I2227" s="155">
        <v>5</v>
      </c>
      <c r="J2227" s="156">
        <v>45789</v>
      </c>
      <c r="K2227" s="156" t="s">
        <v>91</v>
      </c>
      <c r="L2227" s="155"/>
      <c r="M2227" s="155" t="s">
        <v>824</v>
      </c>
      <c r="N2227" s="155" t="s">
        <v>72</v>
      </c>
      <c r="O2227" s="155" t="s">
        <v>823</v>
      </c>
      <c r="P2227" s="155" t="s">
        <v>1222</v>
      </c>
      <c r="Q2227" s="155"/>
      <c r="R2227" s="155" t="s">
        <v>50</v>
      </c>
      <c r="S2227" s="155" t="s">
        <v>86</v>
      </c>
      <c r="T2227" s="157" t="s">
        <v>1824</v>
      </c>
      <c r="U2227" s="158"/>
      <c r="V2227" s="158"/>
      <c r="W2227" s="158"/>
      <c r="X2227" s="97" t="str">
        <f t="shared" si="374"/>
        <v>2024-004 - City of Dallas Sidewalk 2024</v>
      </c>
      <c r="Y2227" s="97" t="str">
        <f>IFERROR(VLOOKUP($D2227,PM!$A:$H,2,FALSE),"")</f>
        <v>Adam H. Goode</v>
      </c>
      <c r="Z2227" s="98">
        <f t="shared" si="375"/>
        <v>45789</v>
      </c>
      <c r="AA2227" s="98" t="str">
        <f t="shared" si="376"/>
        <v>Monday</v>
      </c>
      <c r="AB2227" s="99" t="str">
        <f t="shared" si="377"/>
        <v>05/12/2025 8:55 PM</v>
      </c>
      <c r="AC2227" s="100">
        <f t="shared" si="378"/>
        <v>45790.541550925926</v>
      </c>
      <c r="AD2227" s="100" t="str">
        <f t="shared" si="379"/>
        <v>Approved On Time</v>
      </c>
      <c r="AE2227" s="101">
        <f t="shared" si="380"/>
        <v>5</v>
      </c>
      <c r="AF2227" s="124" t="str">
        <f t="shared" si="381"/>
        <v/>
      </c>
      <c r="AG2227" s="101" t="str">
        <f t="shared" si="382"/>
        <v>290 4000B - 455 F P S PVMT 10</v>
      </c>
      <c r="AH2227" s="101" t="str">
        <f t="shared" si="383"/>
        <v>240025 - Juan C. Candelaria</v>
      </c>
      <c r="AI2227" s="102" t="str">
        <f t="shared" si="384"/>
        <v>Valentin Lopez's Crew</v>
      </c>
    </row>
    <row r="2228" spans="1:35" ht="15.75" x14ac:dyDescent="0.25">
      <c r="A2228" s="155">
        <v>603200</v>
      </c>
      <c r="B2228" s="155" t="s">
        <v>825</v>
      </c>
      <c r="C2228" s="155" t="s">
        <v>826</v>
      </c>
      <c r="D2228" s="155" t="s">
        <v>95</v>
      </c>
      <c r="E2228" s="155" t="s">
        <v>96</v>
      </c>
      <c r="F2228" s="155" t="s">
        <v>975</v>
      </c>
      <c r="G2228" s="155" t="s">
        <v>976</v>
      </c>
      <c r="H2228" s="155" t="s">
        <v>558</v>
      </c>
      <c r="I2228" s="155">
        <v>5</v>
      </c>
      <c r="J2228" s="156">
        <v>45789</v>
      </c>
      <c r="K2228" s="156" t="s">
        <v>91</v>
      </c>
      <c r="L2228" s="155"/>
      <c r="M2228" s="155" t="s">
        <v>824</v>
      </c>
      <c r="N2228" s="155" t="s">
        <v>72</v>
      </c>
      <c r="O2228" s="155" t="s">
        <v>823</v>
      </c>
      <c r="P2228" s="155" t="s">
        <v>1223</v>
      </c>
      <c r="Q2228" s="155"/>
      <c r="R2228" s="155" t="s">
        <v>50</v>
      </c>
      <c r="S2228" s="155" t="s">
        <v>86</v>
      </c>
      <c r="T2228" s="157" t="s">
        <v>1825</v>
      </c>
      <c r="U2228" s="158"/>
      <c r="V2228" s="158"/>
      <c r="W2228" s="158"/>
      <c r="X2228" s="97" t="str">
        <f t="shared" si="374"/>
        <v>2024-004 - City of Dallas Sidewalk 2024</v>
      </c>
      <c r="Y2228" s="97" t="str">
        <f>IFERROR(VLOOKUP($D2228,PM!$A:$H,2,FALSE),"")</f>
        <v>Adam H. Goode</v>
      </c>
      <c r="Z2228" s="98">
        <f t="shared" si="375"/>
        <v>45789</v>
      </c>
      <c r="AA2228" s="98" t="str">
        <f t="shared" si="376"/>
        <v>Monday</v>
      </c>
      <c r="AB2228" s="99" t="str">
        <f t="shared" si="377"/>
        <v>05/12/2025 8:56 PM</v>
      </c>
      <c r="AC2228" s="100">
        <f t="shared" si="378"/>
        <v>45790.541550925926</v>
      </c>
      <c r="AD2228" s="100" t="str">
        <f t="shared" si="379"/>
        <v>Approved On Time</v>
      </c>
      <c r="AE2228" s="101">
        <f t="shared" si="380"/>
        <v>5</v>
      </c>
      <c r="AF2228" s="124" t="str">
        <f t="shared" si="381"/>
        <v/>
      </c>
      <c r="AG2228" s="101" t="str">
        <f t="shared" si="382"/>
        <v>250 4000B - 455 F P S CURB 18</v>
      </c>
      <c r="AH2228" s="101" t="str">
        <f t="shared" si="383"/>
        <v>240025 - Juan C. Candelaria</v>
      </c>
      <c r="AI2228" s="102" t="str">
        <f t="shared" si="384"/>
        <v>Valentin Lopez's Crew</v>
      </c>
    </row>
    <row r="2229" spans="1:35" ht="15.75" x14ac:dyDescent="0.25">
      <c r="A2229" s="155">
        <v>603667</v>
      </c>
      <c r="B2229" s="155" t="s">
        <v>1790</v>
      </c>
      <c r="C2229" s="155" t="s">
        <v>823</v>
      </c>
      <c r="D2229" s="155" t="s">
        <v>95</v>
      </c>
      <c r="E2229" s="155" t="s">
        <v>96</v>
      </c>
      <c r="F2229" s="155" t="s">
        <v>1901</v>
      </c>
      <c r="G2229" s="155" t="s">
        <v>1902</v>
      </c>
      <c r="H2229" s="155" t="s">
        <v>558</v>
      </c>
      <c r="I2229" s="155">
        <v>2</v>
      </c>
      <c r="J2229" s="156">
        <v>45790</v>
      </c>
      <c r="K2229" s="156" t="s">
        <v>91</v>
      </c>
      <c r="L2229" s="155"/>
      <c r="M2229" s="155" t="s">
        <v>824</v>
      </c>
      <c r="N2229" s="155" t="s">
        <v>72</v>
      </c>
      <c r="O2229" s="155" t="s">
        <v>823</v>
      </c>
      <c r="P2229" s="155" t="s">
        <v>1903</v>
      </c>
      <c r="Q2229" s="155"/>
      <c r="R2229" s="155" t="s">
        <v>50</v>
      </c>
      <c r="S2229" s="155" t="s">
        <v>86</v>
      </c>
      <c r="T2229" s="157" t="s">
        <v>2447</v>
      </c>
      <c r="U2229" s="158"/>
      <c r="V2229" s="158"/>
      <c r="W2229" s="158"/>
      <c r="X2229" s="97" t="str">
        <f t="shared" si="374"/>
        <v>2024-004 - City of Dallas Sidewalk 2024</v>
      </c>
      <c r="Y2229" s="97" t="str">
        <f>IFERROR(VLOOKUP($D2229,PM!$A:$H,2,FALSE),"")</f>
        <v>Adam H. Goode</v>
      </c>
      <c r="Z2229" s="98">
        <f t="shared" si="375"/>
        <v>45790</v>
      </c>
      <c r="AA2229" s="98" t="str">
        <f t="shared" si="376"/>
        <v>Tuesday</v>
      </c>
      <c r="AB2229" s="99" t="str">
        <f t="shared" si="377"/>
        <v>05/13/2025 9:58 PM</v>
      </c>
      <c r="AC2229" s="100">
        <f t="shared" si="378"/>
        <v>45791.540405092594</v>
      </c>
      <c r="AD2229" s="100" t="str">
        <f t="shared" si="379"/>
        <v>Approved On Time</v>
      </c>
      <c r="AE2229" s="101">
        <f t="shared" si="380"/>
        <v>2</v>
      </c>
      <c r="AF2229" s="124" t="str">
        <f t="shared" si="381"/>
        <v/>
      </c>
      <c r="AG2229" s="101" t="str">
        <f t="shared" si="382"/>
        <v>370 4000A - 463 FG PVMT 8</v>
      </c>
      <c r="AH2229" s="101" t="str">
        <f t="shared" si="383"/>
        <v>240054 - Valentin Lopez</v>
      </c>
      <c r="AI2229" s="102" t="str">
        <f t="shared" si="384"/>
        <v>Valentin Lopez's Crew</v>
      </c>
    </row>
    <row r="2230" spans="1:35" ht="15.75" x14ac:dyDescent="0.25">
      <c r="A2230" s="155">
        <v>603668</v>
      </c>
      <c r="B2230" s="155" t="s">
        <v>1790</v>
      </c>
      <c r="C2230" s="155" t="s">
        <v>823</v>
      </c>
      <c r="D2230" s="155" t="s">
        <v>95</v>
      </c>
      <c r="E2230" s="155" t="s">
        <v>96</v>
      </c>
      <c r="F2230" s="155" t="s">
        <v>805</v>
      </c>
      <c r="G2230" s="155" t="s">
        <v>806</v>
      </c>
      <c r="H2230" s="155" t="s">
        <v>558</v>
      </c>
      <c r="I2230" s="155">
        <v>2</v>
      </c>
      <c r="J2230" s="156">
        <v>45790</v>
      </c>
      <c r="K2230" s="156" t="s">
        <v>91</v>
      </c>
      <c r="L2230" s="155"/>
      <c r="M2230" s="155" t="s">
        <v>824</v>
      </c>
      <c r="N2230" s="155" t="s">
        <v>72</v>
      </c>
      <c r="O2230" s="155" t="s">
        <v>823</v>
      </c>
      <c r="P2230" s="155" t="s">
        <v>1903</v>
      </c>
      <c r="Q2230" s="155"/>
      <c r="R2230" s="155" t="s">
        <v>50</v>
      </c>
      <c r="S2230" s="155" t="s">
        <v>86</v>
      </c>
      <c r="T2230" s="157" t="s">
        <v>2448</v>
      </c>
      <c r="U2230" s="158"/>
      <c r="V2230" s="158"/>
      <c r="W2230" s="158"/>
      <c r="X2230" s="97" t="str">
        <f t="shared" si="374"/>
        <v>2024-004 - City of Dallas Sidewalk 2024</v>
      </c>
      <c r="Y2230" s="97" t="str">
        <f>IFERROR(VLOOKUP($D2230,PM!$A:$H,2,FALSE),"")</f>
        <v>Adam H. Goode</v>
      </c>
      <c r="Z2230" s="98">
        <f t="shared" si="375"/>
        <v>45790</v>
      </c>
      <c r="AA2230" s="98" t="str">
        <f t="shared" si="376"/>
        <v>Tuesday</v>
      </c>
      <c r="AB2230" s="99" t="str">
        <f t="shared" si="377"/>
        <v>05/13/2025 9:58 PM</v>
      </c>
      <c r="AC2230" s="100">
        <f t="shared" si="378"/>
        <v>45791.540405092594</v>
      </c>
      <c r="AD2230" s="100" t="str">
        <f t="shared" si="379"/>
        <v>Approved On Time</v>
      </c>
      <c r="AE2230" s="101">
        <f t="shared" si="380"/>
        <v>2</v>
      </c>
      <c r="AF2230" s="124" t="str">
        <f t="shared" si="381"/>
        <v/>
      </c>
      <c r="AG2230" s="101" t="str">
        <f t="shared" si="382"/>
        <v>130 4000B - 201 HAUL CONC DRIVE PVMT APRON</v>
      </c>
      <c r="AH2230" s="101" t="str">
        <f t="shared" si="383"/>
        <v>240054 - Valentin Lopez</v>
      </c>
      <c r="AI2230" s="102" t="str">
        <f t="shared" si="384"/>
        <v>Valentin Lopez's Crew</v>
      </c>
    </row>
    <row r="2231" spans="1:35" ht="15.75" x14ac:dyDescent="0.25">
      <c r="A2231" s="155">
        <v>603669</v>
      </c>
      <c r="B2231" s="155" t="s">
        <v>1790</v>
      </c>
      <c r="C2231" s="155" t="s">
        <v>823</v>
      </c>
      <c r="D2231" s="155" t="s">
        <v>95</v>
      </c>
      <c r="E2231" s="155" t="s">
        <v>96</v>
      </c>
      <c r="F2231" s="155" t="s">
        <v>638</v>
      </c>
      <c r="G2231" s="155" t="s">
        <v>639</v>
      </c>
      <c r="H2231" s="155" t="s">
        <v>558</v>
      </c>
      <c r="I2231" s="155">
        <v>2</v>
      </c>
      <c r="J2231" s="156">
        <v>45790</v>
      </c>
      <c r="K2231" s="156" t="s">
        <v>91</v>
      </c>
      <c r="L2231" s="155"/>
      <c r="M2231" s="155" t="s">
        <v>824</v>
      </c>
      <c r="N2231" s="155" t="s">
        <v>72</v>
      </c>
      <c r="O2231" s="155" t="s">
        <v>823</v>
      </c>
      <c r="P2231" s="155" t="s">
        <v>1903</v>
      </c>
      <c r="Q2231" s="155"/>
      <c r="R2231" s="155" t="s">
        <v>50</v>
      </c>
      <c r="S2231" s="155" t="s">
        <v>86</v>
      </c>
      <c r="T2231" s="157" t="s">
        <v>2449</v>
      </c>
      <c r="U2231" s="158"/>
      <c r="V2231" s="158"/>
      <c r="W2231" s="158"/>
      <c r="X2231" s="97" t="str">
        <f t="shared" si="374"/>
        <v>2024-004 - City of Dallas Sidewalk 2024</v>
      </c>
      <c r="Y2231" s="97" t="str">
        <f>IFERROR(VLOOKUP($D2231,PM!$A:$H,2,FALSE),"")</f>
        <v>Adam H. Goode</v>
      </c>
      <c r="Z2231" s="98">
        <f t="shared" si="375"/>
        <v>45790</v>
      </c>
      <c r="AA2231" s="98" t="str">
        <f t="shared" si="376"/>
        <v>Tuesday</v>
      </c>
      <c r="AB2231" s="99" t="str">
        <f t="shared" si="377"/>
        <v>05/13/2025 9:58 PM</v>
      </c>
      <c r="AC2231" s="100">
        <f t="shared" si="378"/>
        <v>45791.540405092594</v>
      </c>
      <c r="AD2231" s="100" t="str">
        <f t="shared" si="379"/>
        <v>Approved On Time</v>
      </c>
      <c r="AE2231" s="101">
        <f t="shared" si="380"/>
        <v>2</v>
      </c>
      <c r="AF2231" s="124" t="str">
        <f t="shared" si="381"/>
        <v/>
      </c>
      <c r="AG2231" s="101" t="str">
        <f t="shared" si="382"/>
        <v>130 4000A - 201 REM CONC DRIVE PVMT APRON</v>
      </c>
      <c r="AH2231" s="101" t="str">
        <f t="shared" si="383"/>
        <v>240054 - Valentin Lopez</v>
      </c>
      <c r="AI2231" s="102" t="str">
        <f t="shared" si="384"/>
        <v>Valentin Lopez's Crew</v>
      </c>
    </row>
    <row r="2232" spans="1:35" ht="15.75" x14ac:dyDescent="0.25">
      <c r="A2232" s="155">
        <v>603670</v>
      </c>
      <c r="B2232" s="155" t="s">
        <v>1790</v>
      </c>
      <c r="C2232" s="155" t="s">
        <v>823</v>
      </c>
      <c r="D2232" s="155" t="s">
        <v>95</v>
      </c>
      <c r="E2232" s="155" t="s">
        <v>96</v>
      </c>
      <c r="F2232" s="155" t="s">
        <v>786</v>
      </c>
      <c r="G2232" s="155" t="s">
        <v>787</v>
      </c>
      <c r="H2232" s="155" t="s">
        <v>558</v>
      </c>
      <c r="I2232" s="155">
        <v>2</v>
      </c>
      <c r="J2232" s="156">
        <v>45790</v>
      </c>
      <c r="K2232" s="156" t="s">
        <v>91</v>
      </c>
      <c r="L2232" s="155"/>
      <c r="M2232" s="155" t="s">
        <v>824</v>
      </c>
      <c r="N2232" s="155" t="s">
        <v>72</v>
      </c>
      <c r="O2232" s="155" t="s">
        <v>823</v>
      </c>
      <c r="P2232" s="155" t="s">
        <v>1904</v>
      </c>
      <c r="Q2232" s="155"/>
      <c r="R2232" s="155" t="s">
        <v>50</v>
      </c>
      <c r="S2232" s="155" t="s">
        <v>86</v>
      </c>
      <c r="T2232" s="157" t="s">
        <v>2450</v>
      </c>
      <c r="U2232" s="158"/>
      <c r="V2232" s="158"/>
      <c r="W2232" s="158"/>
      <c r="X2232" s="97" t="str">
        <f t="shared" si="374"/>
        <v>2024-004 - City of Dallas Sidewalk 2024</v>
      </c>
      <c r="Y2232" s="97" t="str">
        <f>IFERROR(VLOOKUP($D2232,PM!$A:$H,2,FALSE),"")</f>
        <v>Adam H. Goode</v>
      </c>
      <c r="Z2232" s="98">
        <f t="shared" si="375"/>
        <v>45790</v>
      </c>
      <c r="AA2232" s="98" t="str">
        <f t="shared" si="376"/>
        <v>Tuesday</v>
      </c>
      <c r="AB2232" s="99" t="str">
        <f t="shared" si="377"/>
        <v>05/13/2025 9:59 PM</v>
      </c>
      <c r="AC2232" s="100">
        <f t="shared" si="378"/>
        <v>45791.540405092594</v>
      </c>
      <c r="AD2232" s="100" t="str">
        <f t="shared" si="379"/>
        <v>Approved On Time</v>
      </c>
      <c r="AE2232" s="101">
        <f t="shared" si="380"/>
        <v>2</v>
      </c>
      <c r="AF2232" s="124" t="str">
        <f t="shared" si="381"/>
        <v/>
      </c>
      <c r="AG2232" s="101" t="str">
        <f t="shared" si="382"/>
        <v>140 4000A - 202 REM SEPARATE CURB</v>
      </c>
      <c r="AH2232" s="101" t="str">
        <f t="shared" si="383"/>
        <v>240054 - Valentin Lopez</v>
      </c>
      <c r="AI2232" s="102" t="str">
        <f t="shared" si="384"/>
        <v>Valentin Lopez's Crew</v>
      </c>
    </row>
    <row r="2233" spans="1:35" ht="15.75" x14ac:dyDescent="0.25">
      <c r="A2233" s="155">
        <v>603123</v>
      </c>
      <c r="B2233" s="155" t="s">
        <v>1172</v>
      </c>
      <c r="C2233" s="155" t="s">
        <v>1173</v>
      </c>
      <c r="D2233" s="155" t="s">
        <v>95</v>
      </c>
      <c r="E2233" s="155" t="s">
        <v>96</v>
      </c>
      <c r="F2233" s="155" t="s">
        <v>1166</v>
      </c>
      <c r="G2233" s="155" t="s">
        <v>1167</v>
      </c>
      <c r="H2233" s="155" t="s">
        <v>558</v>
      </c>
      <c r="I2233" s="155">
        <v>4</v>
      </c>
      <c r="J2233" s="156">
        <v>45789</v>
      </c>
      <c r="K2233" s="156" t="s">
        <v>91</v>
      </c>
      <c r="L2233" s="155"/>
      <c r="M2233" s="155" t="s">
        <v>148</v>
      </c>
      <c r="N2233" s="155" t="s">
        <v>72</v>
      </c>
      <c r="O2233" s="155" t="s">
        <v>147</v>
      </c>
      <c r="P2233" s="155" t="s">
        <v>1244</v>
      </c>
      <c r="Q2233" s="155"/>
      <c r="R2233" s="155" t="s">
        <v>50</v>
      </c>
      <c r="S2233" s="155" t="s">
        <v>86</v>
      </c>
      <c r="T2233" s="157" t="s">
        <v>1886</v>
      </c>
      <c r="U2233" s="158"/>
      <c r="V2233" s="158"/>
      <c r="W2233" s="158"/>
      <c r="X2233" s="97" t="str">
        <f t="shared" si="374"/>
        <v>2024-004 - City of Dallas Sidewalk 2024</v>
      </c>
      <c r="Y2233" s="97" t="str">
        <f>IFERROR(VLOOKUP($D2233,PM!$A:$H,2,FALSE),"")</f>
        <v>Adam H. Goode</v>
      </c>
      <c r="Z2233" s="98">
        <f t="shared" si="375"/>
        <v>45789</v>
      </c>
      <c r="AA2233" s="98" t="str">
        <f t="shared" si="376"/>
        <v>Monday</v>
      </c>
      <c r="AB2233" s="99" t="str">
        <f t="shared" si="377"/>
        <v>05/12/2025 7:13 PM</v>
      </c>
      <c r="AC2233" s="100">
        <f t="shared" si="378"/>
        <v>45790.539189814815</v>
      </c>
      <c r="AD2233" s="100" t="str">
        <f t="shared" si="379"/>
        <v>Approved On Time</v>
      </c>
      <c r="AE2233" s="101">
        <f t="shared" si="380"/>
        <v>4</v>
      </c>
      <c r="AF2233" s="124" t="str">
        <f t="shared" si="381"/>
        <v/>
      </c>
      <c r="AG2233" s="101" t="str">
        <f t="shared" si="382"/>
        <v>280 4000A - 432 FG DRIVE 8</v>
      </c>
      <c r="AH2233" s="101" t="str">
        <f t="shared" si="383"/>
        <v>240056 - SALVADOR MONCADA PUGA</v>
      </c>
      <c r="AI2233" s="102" t="str">
        <f t="shared" si="384"/>
        <v>Jose Rangel's Crew</v>
      </c>
    </row>
    <row r="2234" spans="1:35" ht="15.75" x14ac:dyDescent="0.25">
      <c r="A2234" s="155">
        <v>603124</v>
      </c>
      <c r="B2234" s="155" t="s">
        <v>1172</v>
      </c>
      <c r="C2234" s="155" t="s">
        <v>1173</v>
      </c>
      <c r="D2234" s="155" t="s">
        <v>95</v>
      </c>
      <c r="E2234" s="155" t="s">
        <v>96</v>
      </c>
      <c r="F2234" s="155" t="s">
        <v>1147</v>
      </c>
      <c r="G2234" s="155" t="s">
        <v>1148</v>
      </c>
      <c r="H2234" s="155" t="s">
        <v>558</v>
      </c>
      <c r="I2234" s="155">
        <v>4</v>
      </c>
      <c r="J2234" s="156">
        <v>45789</v>
      </c>
      <c r="K2234" s="156" t="s">
        <v>91</v>
      </c>
      <c r="L2234" s="155"/>
      <c r="M2234" s="155" t="s">
        <v>148</v>
      </c>
      <c r="N2234" s="155" t="s">
        <v>72</v>
      </c>
      <c r="O2234" s="155" t="s">
        <v>147</v>
      </c>
      <c r="P2234" s="155" t="s">
        <v>1244</v>
      </c>
      <c r="Q2234" s="155"/>
      <c r="R2234" s="155" t="s">
        <v>50</v>
      </c>
      <c r="S2234" s="155" t="s">
        <v>86</v>
      </c>
      <c r="T2234" s="157" t="s">
        <v>1887</v>
      </c>
      <c r="U2234" s="158"/>
      <c r="V2234" s="158"/>
      <c r="W2234" s="158"/>
      <c r="X2234" s="97" t="str">
        <f t="shared" si="374"/>
        <v>2024-004 - City of Dallas Sidewalk 2024</v>
      </c>
      <c r="Y2234" s="97" t="str">
        <f>IFERROR(VLOOKUP($D2234,PM!$A:$H,2,FALSE),"")</f>
        <v>Adam H. Goode</v>
      </c>
      <c r="Z2234" s="98">
        <f t="shared" si="375"/>
        <v>45789</v>
      </c>
      <c r="AA2234" s="98" t="str">
        <f t="shared" si="376"/>
        <v>Monday</v>
      </c>
      <c r="AB2234" s="99" t="str">
        <f t="shared" si="377"/>
        <v>05/12/2025 7:13 PM</v>
      </c>
      <c r="AC2234" s="100">
        <f t="shared" si="378"/>
        <v>45790.539189814815</v>
      </c>
      <c r="AD2234" s="100" t="str">
        <f t="shared" si="379"/>
        <v>Approved On Time</v>
      </c>
      <c r="AE2234" s="101">
        <f t="shared" si="380"/>
        <v>4</v>
      </c>
      <c r="AF2234" s="124" t="str">
        <f t="shared" si="381"/>
        <v/>
      </c>
      <c r="AG2234" s="101" t="str">
        <f t="shared" si="382"/>
        <v>280 4000B - 432 F P S DRIVE 8</v>
      </c>
      <c r="AH2234" s="101" t="str">
        <f t="shared" si="383"/>
        <v>240056 - SALVADOR MONCADA PUGA</v>
      </c>
      <c r="AI2234" s="102" t="str">
        <f t="shared" si="384"/>
        <v>Jose Rangel's Crew</v>
      </c>
    </row>
    <row r="2235" spans="1:35" ht="15.75" x14ac:dyDescent="0.25">
      <c r="A2235" s="155">
        <v>603125</v>
      </c>
      <c r="B2235" s="155" t="s">
        <v>1172</v>
      </c>
      <c r="C2235" s="155" t="s">
        <v>1173</v>
      </c>
      <c r="D2235" s="155" t="s">
        <v>95</v>
      </c>
      <c r="E2235" s="155" t="s">
        <v>96</v>
      </c>
      <c r="F2235" s="155" t="s">
        <v>973</v>
      </c>
      <c r="G2235" s="155" t="s">
        <v>974</v>
      </c>
      <c r="H2235" s="155" t="s">
        <v>558</v>
      </c>
      <c r="I2235" s="155">
        <v>2</v>
      </c>
      <c r="J2235" s="156">
        <v>45789</v>
      </c>
      <c r="K2235" s="156" t="s">
        <v>91</v>
      </c>
      <c r="L2235" s="155"/>
      <c r="M2235" s="155" t="s">
        <v>148</v>
      </c>
      <c r="N2235" s="155" t="s">
        <v>72</v>
      </c>
      <c r="O2235" s="155" t="s">
        <v>147</v>
      </c>
      <c r="P2235" s="155" t="s">
        <v>1244</v>
      </c>
      <c r="Q2235" s="155"/>
      <c r="R2235" s="155" t="s">
        <v>50</v>
      </c>
      <c r="S2235" s="155" t="s">
        <v>86</v>
      </c>
      <c r="T2235" s="157" t="s">
        <v>1888</v>
      </c>
      <c r="U2235" s="158"/>
      <c r="V2235" s="158"/>
      <c r="W2235" s="158"/>
      <c r="X2235" s="97" t="str">
        <f t="shared" si="374"/>
        <v>2024-004 - City of Dallas Sidewalk 2024</v>
      </c>
      <c r="Y2235" s="97" t="str">
        <f>IFERROR(VLOOKUP($D2235,PM!$A:$H,2,FALSE),"")</f>
        <v>Adam H. Goode</v>
      </c>
      <c r="Z2235" s="98">
        <f t="shared" si="375"/>
        <v>45789</v>
      </c>
      <c r="AA2235" s="98" t="str">
        <f t="shared" si="376"/>
        <v>Monday</v>
      </c>
      <c r="AB2235" s="99" t="str">
        <f t="shared" si="377"/>
        <v>05/12/2025 7:13 PM</v>
      </c>
      <c r="AC2235" s="100">
        <f t="shared" si="378"/>
        <v>45790.539189814815</v>
      </c>
      <c r="AD2235" s="100" t="str">
        <f t="shared" si="379"/>
        <v>Approved On Time</v>
      </c>
      <c r="AE2235" s="101">
        <f t="shared" si="380"/>
        <v>2</v>
      </c>
      <c r="AF2235" s="124" t="str">
        <f t="shared" si="381"/>
        <v/>
      </c>
      <c r="AG2235" s="101" t="str">
        <f t="shared" si="382"/>
        <v>250 4000A - 455 FG CURB 18</v>
      </c>
      <c r="AH2235" s="101" t="str">
        <f t="shared" si="383"/>
        <v>240056 - SALVADOR MONCADA PUGA</v>
      </c>
      <c r="AI2235" s="102" t="str">
        <f t="shared" si="384"/>
        <v>Jose Rangel's Crew</v>
      </c>
    </row>
    <row r="2236" spans="1:35" ht="15.75" x14ac:dyDescent="0.25">
      <c r="A2236" s="155">
        <v>603565</v>
      </c>
      <c r="B2236" s="155" t="s">
        <v>1172</v>
      </c>
      <c r="C2236" s="155" t="s">
        <v>1173</v>
      </c>
      <c r="D2236" s="155" t="s">
        <v>95</v>
      </c>
      <c r="E2236" s="155" t="s">
        <v>96</v>
      </c>
      <c r="F2236" s="155" t="s">
        <v>1166</v>
      </c>
      <c r="G2236" s="155" t="s">
        <v>1167</v>
      </c>
      <c r="H2236" s="155" t="s">
        <v>558</v>
      </c>
      <c r="I2236" s="155">
        <v>3</v>
      </c>
      <c r="J2236" s="156">
        <v>45790</v>
      </c>
      <c r="K2236" s="156" t="s">
        <v>91</v>
      </c>
      <c r="L2236" s="155"/>
      <c r="M2236" s="155" t="s">
        <v>148</v>
      </c>
      <c r="N2236" s="155" t="s">
        <v>72</v>
      </c>
      <c r="O2236" s="155" t="s">
        <v>147</v>
      </c>
      <c r="P2236" s="155" t="s">
        <v>1931</v>
      </c>
      <c r="Q2236" s="155"/>
      <c r="R2236" s="155" t="s">
        <v>50</v>
      </c>
      <c r="S2236" s="155" t="s">
        <v>86</v>
      </c>
      <c r="T2236" s="157" t="s">
        <v>2494</v>
      </c>
      <c r="U2236" s="158"/>
      <c r="V2236" s="158"/>
      <c r="W2236" s="158"/>
      <c r="X2236" s="97" t="str">
        <f t="shared" si="374"/>
        <v>2024-004 - City of Dallas Sidewalk 2024</v>
      </c>
      <c r="Y2236" s="97" t="str">
        <f>IFERROR(VLOOKUP($D2236,PM!$A:$H,2,FALSE),"")</f>
        <v>Adam H. Goode</v>
      </c>
      <c r="Z2236" s="98">
        <f t="shared" si="375"/>
        <v>45790</v>
      </c>
      <c r="AA2236" s="98" t="str">
        <f t="shared" si="376"/>
        <v>Tuesday</v>
      </c>
      <c r="AB2236" s="99" t="str">
        <f t="shared" si="377"/>
        <v>05/13/2025 7:25 PM</v>
      </c>
      <c r="AC2236" s="100">
        <f t="shared" si="378"/>
        <v>45791.535104166665</v>
      </c>
      <c r="AD2236" s="100" t="str">
        <f t="shared" si="379"/>
        <v>Approved On Time</v>
      </c>
      <c r="AE2236" s="101">
        <f t="shared" si="380"/>
        <v>3</v>
      </c>
      <c r="AF2236" s="124" t="str">
        <f t="shared" si="381"/>
        <v/>
      </c>
      <c r="AG2236" s="101" t="str">
        <f t="shared" si="382"/>
        <v>280 4000A - 432 FG DRIVE 8</v>
      </c>
      <c r="AH2236" s="101" t="str">
        <f t="shared" si="383"/>
        <v>240056 - SALVADOR MONCADA PUGA</v>
      </c>
      <c r="AI2236" s="102" t="str">
        <f t="shared" si="384"/>
        <v>Jose Rangel's Crew</v>
      </c>
    </row>
    <row r="2237" spans="1:35" ht="15.75" x14ac:dyDescent="0.25">
      <c r="A2237" s="155">
        <v>603566</v>
      </c>
      <c r="B2237" s="155" t="s">
        <v>1172</v>
      </c>
      <c r="C2237" s="155" t="s">
        <v>1173</v>
      </c>
      <c r="D2237" s="155" t="s">
        <v>95</v>
      </c>
      <c r="E2237" s="155" t="s">
        <v>96</v>
      </c>
      <c r="F2237" s="155" t="s">
        <v>1147</v>
      </c>
      <c r="G2237" s="155" t="s">
        <v>1148</v>
      </c>
      <c r="H2237" s="155" t="s">
        <v>558</v>
      </c>
      <c r="I2237" s="155">
        <v>3</v>
      </c>
      <c r="J2237" s="156">
        <v>45790</v>
      </c>
      <c r="K2237" s="156" t="s">
        <v>91</v>
      </c>
      <c r="L2237" s="155"/>
      <c r="M2237" s="155" t="s">
        <v>148</v>
      </c>
      <c r="N2237" s="155" t="s">
        <v>72</v>
      </c>
      <c r="O2237" s="155" t="s">
        <v>147</v>
      </c>
      <c r="P2237" s="155" t="s">
        <v>1931</v>
      </c>
      <c r="Q2237" s="155"/>
      <c r="R2237" s="155" t="s">
        <v>50</v>
      </c>
      <c r="S2237" s="155" t="s">
        <v>86</v>
      </c>
      <c r="T2237" s="157" t="s">
        <v>2495</v>
      </c>
      <c r="U2237" s="158"/>
      <c r="V2237" s="158"/>
      <c r="W2237" s="158"/>
      <c r="X2237" s="97" t="str">
        <f t="shared" si="374"/>
        <v>2024-004 - City of Dallas Sidewalk 2024</v>
      </c>
      <c r="Y2237" s="97" t="str">
        <f>IFERROR(VLOOKUP($D2237,PM!$A:$H,2,FALSE),"")</f>
        <v>Adam H. Goode</v>
      </c>
      <c r="Z2237" s="98">
        <f t="shared" si="375"/>
        <v>45790</v>
      </c>
      <c r="AA2237" s="98" t="str">
        <f t="shared" si="376"/>
        <v>Tuesday</v>
      </c>
      <c r="AB2237" s="99" t="str">
        <f t="shared" si="377"/>
        <v>05/13/2025 7:25 PM</v>
      </c>
      <c r="AC2237" s="100">
        <f t="shared" si="378"/>
        <v>45791.535104166665</v>
      </c>
      <c r="AD2237" s="100" t="str">
        <f t="shared" si="379"/>
        <v>Approved On Time</v>
      </c>
      <c r="AE2237" s="101">
        <f t="shared" si="380"/>
        <v>3</v>
      </c>
      <c r="AF2237" s="124" t="str">
        <f t="shared" si="381"/>
        <v/>
      </c>
      <c r="AG2237" s="101" t="str">
        <f t="shared" si="382"/>
        <v>280 4000B - 432 F P S DRIVE 8</v>
      </c>
      <c r="AH2237" s="101" t="str">
        <f t="shared" si="383"/>
        <v>240056 - SALVADOR MONCADA PUGA</v>
      </c>
      <c r="AI2237" s="102" t="str">
        <f t="shared" si="384"/>
        <v>Jose Rangel's Crew</v>
      </c>
    </row>
    <row r="2238" spans="1:35" ht="15.75" x14ac:dyDescent="0.25">
      <c r="A2238" s="155">
        <v>603567</v>
      </c>
      <c r="B2238" s="155" t="s">
        <v>1172</v>
      </c>
      <c r="C2238" s="155" t="s">
        <v>1173</v>
      </c>
      <c r="D2238" s="155" t="s">
        <v>95</v>
      </c>
      <c r="E2238" s="155" t="s">
        <v>96</v>
      </c>
      <c r="F2238" s="155" t="s">
        <v>973</v>
      </c>
      <c r="G2238" s="155" t="s">
        <v>974</v>
      </c>
      <c r="H2238" s="155" t="s">
        <v>558</v>
      </c>
      <c r="I2238" s="155">
        <v>2</v>
      </c>
      <c r="J2238" s="156">
        <v>45790</v>
      </c>
      <c r="K2238" s="156" t="s">
        <v>91</v>
      </c>
      <c r="L2238" s="155"/>
      <c r="M2238" s="155" t="s">
        <v>148</v>
      </c>
      <c r="N2238" s="155" t="s">
        <v>72</v>
      </c>
      <c r="O2238" s="155" t="s">
        <v>147</v>
      </c>
      <c r="P2238" s="155" t="s">
        <v>1931</v>
      </c>
      <c r="Q2238" s="155"/>
      <c r="R2238" s="155" t="s">
        <v>50</v>
      </c>
      <c r="S2238" s="155" t="s">
        <v>86</v>
      </c>
      <c r="T2238" s="157" t="s">
        <v>2496</v>
      </c>
      <c r="U2238" s="158"/>
      <c r="V2238" s="158"/>
      <c r="W2238" s="158"/>
      <c r="X2238" s="97" t="str">
        <f t="shared" si="374"/>
        <v>2024-004 - City of Dallas Sidewalk 2024</v>
      </c>
      <c r="Y2238" s="97" t="str">
        <f>IFERROR(VLOOKUP($D2238,PM!$A:$H,2,FALSE),"")</f>
        <v>Adam H. Goode</v>
      </c>
      <c r="Z2238" s="98">
        <f t="shared" si="375"/>
        <v>45790</v>
      </c>
      <c r="AA2238" s="98" t="str">
        <f t="shared" si="376"/>
        <v>Tuesday</v>
      </c>
      <c r="AB2238" s="99" t="str">
        <f t="shared" si="377"/>
        <v>05/13/2025 7:25 PM</v>
      </c>
      <c r="AC2238" s="100">
        <f t="shared" si="378"/>
        <v>45791.535104166665</v>
      </c>
      <c r="AD2238" s="100" t="str">
        <f t="shared" si="379"/>
        <v>Approved On Time</v>
      </c>
      <c r="AE2238" s="101">
        <f t="shared" si="380"/>
        <v>2</v>
      </c>
      <c r="AF2238" s="124" t="str">
        <f t="shared" si="381"/>
        <v/>
      </c>
      <c r="AG2238" s="101" t="str">
        <f t="shared" si="382"/>
        <v>250 4000A - 455 FG CURB 18</v>
      </c>
      <c r="AH2238" s="101" t="str">
        <f t="shared" si="383"/>
        <v>240056 - SALVADOR MONCADA PUGA</v>
      </c>
      <c r="AI2238" s="102" t="str">
        <f t="shared" si="384"/>
        <v>Jose Rangel's Crew</v>
      </c>
    </row>
    <row r="2239" spans="1:35" ht="15.75" x14ac:dyDescent="0.25">
      <c r="A2239" s="155">
        <v>603568</v>
      </c>
      <c r="B2239" s="155" t="s">
        <v>1172</v>
      </c>
      <c r="C2239" s="155" t="s">
        <v>1173</v>
      </c>
      <c r="D2239" s="155" t="s">
        <v>95</v>
      </c>
      <c r="E2239" s="155" t="s">
        <v>96</v>
      </c>
      <c r="F2239" s="155" t="s">
        <v>975</v>
      </c>
      <c r="G2239" s="155" t="s">
        <v>976</v>
      </c>
      <c r="H2239" s="155" t="s">
        <v>558</v>
      </c>
      <c r="I2239" s="155">
        <v>2</v>
      </c>
      <c r="J2239" s="156">
        <v>45790</v>
      </c>
      <c r="K2239" s="156" t="s">
        <v>91</v>
      </c>
      <c r="L2239" s="155"/>
      <c r="M2239" s="155" t="s">
        <v>148</v>
      </c>
      <c r="N2239" s="155" t="s">
        <v>72</v>
      </c>
      <c r="O2239" s="155" t="s">
        <v>147</v>
      </c>
      <c r="P2239" s="155" t="s">
        <v>1931</v>
      </c>
      <c r="Q2239" s="155"/>
      <c r="R2239" s="155" t="s">
        <v>50</v>
      </c>
      <c r="S2239" s="155" t="s">
        <v>86</v>
      </c>
      <c r="T2239" s="157" t="s">
        <v>2497</v>
      </c>
      <c r="U2239" s="158"/>
      <c r="V2239" s="158"/>
      <c r="W2239" s="158"/>
      <c r="X2239" s="97" t="str">
        <f t="shared" si="374"/>
        <v>2024-004 - City of Dallas Sidewalk 2024</v>
      </c>
      <c r="Y2239" s="97" t="str">
        <f>IFERROR(VLOOKUP($D2239,PM!$A:$H,2,FALSE),"")</f>
        <v>Adam H. Goode</v>
      </c>
      <c r="Z2239" s="98">
        <f t="shared" si="375"/>
        <v>45790</v>
      </c>
      <c r="AA2239" s="98" t="str">
        <f t="shared" si="376"/>
        <v>Tuesday</v>
      </c>
      <c r="AB2239" s="99" t="str">
        <f t="shared" si="377"/>
        <v>05/13/2025 7:25 PM</v>
      </c>
      <c r="AC2239" s="100">
        <f t="shared" si="378"/>
        <v>45791.535104166665</v>
      </c>
      <c r="AD2239" s="100" t="str">
        <f t="shared" si="379"/>
        <v>Approved On Time</v>
      </c>
      <c r="AE2239" s="101">
        <f t="shared" si="380"/>
        <v>2</v>
      </c>
      <c r="AF2239" s="124" t="str">
        <f t="shared" si="381"/>
        <v/>
      </c>
      <c r="AG2239" s="101" t="str">
        <f t="shared" si="382"/>
        <v>250 4000B - 455 F P S CURB 18</v>
      </c>
      <c r="AH2239" s="101" t="str">
        <f t="shared" si="383"/>
        <v>240056 - SALVADOR MONCADA PUGA</v>
      </c>
      <c r="AI2239" s="102" t="str">
        <f t="shared" si="384"/>
        <v>Jose Rangel's Crew</v>
      </c>
    </row>
    <row r="2240" spans="1:35" ht="15.75" x14ac:dyDescent="0.25">
      <c r="A2240" s="155">
        <v>603562</v>
      </c>
      <c r="B2240" s="155" t="s">
        <v>807</v>
      </c>
      <c r="C2240" s="155" t="s">
        <v>808</v>
      </c>
      <c r="D2240" s="155" t="s">
        <v>95</v>
      </c>
      <c r="E2240" s="155" t="s">
        <v>96</v>
      </c>
      <c r="F2240" s="155" t="s">
        <v>1166</v>
      </c>
      <c r="G2240" s="155" t="s">
        <v>1167</v>
      </c>
      <c r="H2240" s="155" t="s">
        <v>558</v>
      </c>
      <c r="I2240" s="155">
        <v>4</v>
      </c>
      <c r="J2240" s="156">
        <v>45790</v>
      </c>
      <c r="K2240" s="156" t="s">
        <v>91</v>
      </c>
      <c r="L2240" s="155"/>
      <c r="M2240" s="155" t="s">
        <v>148</v>
      </c>
      <c r="N2240" s="155" t="s">
        <v>72</v>
      </c>
      <c r="O2240" s="155" t="s">
        <v>147</v>
      </c>
      <c r="P2240" s="155" t="s">
        <v>1931</v>
      </c>
      <c r="Q2240" s="155"/>
      <c r="R2240" s="155" t="s">
        <v>50</v>
      </c>
      <c r="S2240" s="155" t="s">
        <v>86</v>
      </c>
      <c r="T2240" s="157" t="s">
        <v>2501</v>
      </c>
      <c r="U2240" s="158"/>
      <c r="V2240" s="158"/>
      <c r="W2240" s="158"/>
      <c r="X2240" s="97" t="str">
        <f t="shared" si="374"/>
        <v>2024-004 - City of Dallas Sidewalk 2024</v>
      </c>
      <c r="Y2240" s="97" t="str">
        <f>IFERROR(VLOOKUP($D2240,PM!$A:$H,2,FALSE),"")</f>
        <v>Adam H. Goode</v>
      </c>
      <c r="Z2240" s="98">
        <f t="shared" si="375"/>
        <v>45790</v>
      </c>
      <c r="AA2240" s="98" t="str">
        <f t="shared" si="376"/>
        <v>Tuesday</v>
      </c>
      <c r="AB2240" s="99" t="str">
        <f t="shared" si="377"/>
        <v>05/13/2025 7:25 PM</v>
      </c>
      <c r="AC2240" s="100">
        <f t="shared" si="378"/>
        <v>45791.535046296296</v>
      </c>
      <c r="AD2240" s="100" t="str">
        <f t="shared" si="379"/>
        <v>Approved On Time</v>
      </c>
      <c r="AE2240" s="101">
        <f t="shared" si="380"/>
        <v>4</v>
      </c>
      <c r="AF2240" s="124" t="str">
        <f t="shared" si="381"/>
        <v/>
      </c>
      <c r="AG2240" s="101" t="str">
        <f t="shared" si="382"/>
        <v>280 4000A - 432 FG DRIVE 8</v>
      </c>
      <c r="AH2240" s="101" t="str">
        <f t="shared" si="383"/>
        <v>240693 - Omar E. Becerra Balderas</v>
      </c>
      <c r="AI2240" s="102" t="str">
        <f t="shared" si="384"/>
        <v>Jose Rangel's Crew</v>
      </c>
    </row>
    <row r="2241" spans="1:35" ht="15.75" x14ac:dyDescent="0.25">
      <c r="A2241" s="155">
        <v>603563</v>
      </c>
      <c r="B2241" s="155" t="s">
        <v>807</v>
      </c>
      <c r="C2241" s="155" t="s">
        <v>808</v>
      </c>
      <c r="D2241" s="155" t="s">
        <v>95</v>
      </c>
      <c r="E2241" s="155" t="s">
        <v>96</v>
      </c>
      <c r="F2241" s="155" t="s">
        <v>1147</v>
      </c>
      <c r="G2241" s="155" t="s">
        <v>1148</v>
      </c>
      <c r="H2241" s="155" t="s">
        <v>558</v>
      </c>
      <c r="I2241" s="155">
        <v>4</v>
      </c>
      <c r="J2241" s="156">
        <v>45790</v>
      </c>
      <c r="K2241" s="156" t="s">
        <v>91</v>
      </c>
      <c r="L2241" s="155"/>
      <c r="M2241" s="155" t="s">
        <v>148</v>
      </c>
      <c r="N2241" s="155" t="s">
        <v>72</v>
      </c>
      <c r="O2241" s="155" t="s">
        <v>147</v>
      </c>
      <c r="P2241" s="155" t="s">
        <v>1931</v>
      </c>
      <c r="Q2241" s="155"/>
      <c r="R2241" s="155" t="s">
        <v>50</v>
      </c>
      <c r="S2241" s="155" t="s">
        <v>86</v>
      </c>
      <c r="T2241" s="157" t="s">
        <v>2502</v>
      </c>
      <c r="U2241" s="158"/>
      <c r="V2241" s="158"/>
      <c r="W2241" s="158"/>
      <c r="X2241" s="97" t="str">
        <f t="shared" si="374"/>
        <v>2024-004 - City of Dallas Sidewalk 2024</v>
      </c>
      <c r="Y2241" s="97" t="str">
        <f>IFERROR(VLOOKUP($D2241,PM!$A:$H,2,FALSE),"")</f>
        <v>Adam H. Goode</v>
      </c>
      <c r="Z2241" s="98">
        <f t="shared" si="375"/>
        <v>45790</v>
      </c>
      <c r="AA2241" s="98" t="str">
        <f t="shared" si="376"/>
        <v>Tuesday</v>
      </c>
      <c r="AB2241" s="99" t="str">
        <f t="shared" si="377"/>
        <v>05/13/2025 7:25 PM</v>
      </c>
      <c r="AC2241" s="100">
        <f t="shared" si="378"/>
        <v>45791.535046296296</v>
      </c>
      <c r="AD2241" s="100" t="str">
        <f t="shared" si="379"/>
        <v>Approved On Time</v>
      </c>
      <c r="AE2241" s="101">
        <f t="shared" si="380"/>
        <v>4</v>
      </c>
      <c r="AF2241" s="124" t="str">
        <f t="shared" si="381"/>
        <v/>
      </c>
      <c r="AG2241" s="101" t="str">
        <f t="shared" si="382"/>
        <v>280 4000B - 432 F P S DRIVE 8</v>
      </c>
      <c r="AH2241" s="101" t="str">
        <f t="shared" si="383"/>
        <v>240693 - Omar E. Becerra Balderas</v>
      </c>
      <c r="AI2241" s="102" t="str">
        <f t="shared" si="384"/>
        <v>Jose Rangel's Crew</v>
      </c>
    </row>
    <row r="2242" spans="1:35" ht="15.75" x14ac:dyDescent="0.25">
      <c r="A2242" s="155">
        <v>603564</v>
      </c>
      <c r="B2242" s="155" t="s">
        <v>807</v>
      </c>
      <c r="C2242" s="155" t="s">
        <v>808</v>
      </c>
      <c r="D2242" s="155" t="s">
        <v>95</v>
      </c>
      <c r="E2242" s="155" t="s">
        <v>96</v>
      </c>
      <c r="F2242" s="155" t="s">
        <v>973</v>
      </c>
      <c r="G2242" s="155" t="s">
        <v>974</v>
      </c>
      <c r="H2242" s="155" t="s">
        <v>558</v>
      </c>
      <c r="I2242" s="155">
        <v>2</v>
      </c>
      <c r="J2242" s="156">
        <v>45790</v>
      </c>
      <c r="K2242" s="156" t="s">
        <v>91</v>
      </c>
      <c r="L2242" s="155"/>
      <c r="M2242" s="155" t="s">
        <v>148</v>
      </c>
      <c r="N2242" s="155" t="s">
        <v>72</v>
      </c>
      <c r="O2242" s="155" t="s">
        <v>147</v>
      </c>
      <c r="P2242" s="155" t="s">
        <v>1931</v>
      </c>
      <c r="Q2242" s="155"/>
      <c r="R2242" s="155" t="s">
        <v>50</v>
      </c>
      <c r="S2242" s="155" t="s">
        <v>86</v>
      </c>
      <c r="T2242" s="157" t="s">
        <v>2503</v>
      </c>
      <c r="U2242" s="158"/>
      <c r="V2242" s="158"/>
      <c r="W2242" s="158"/>
      <c r="X2242" s="97" t="str">
        <f t="shared" si="374"/>
        <v>2024-004 - City of Dallas Sidewalk 2024</v>
      </c>
      <c r="Y2242" s="97" t="str">
        <f>IFERROR(VLOOKUP($D2242,PM!$A:$H,2,FALSE),"")</f>
        <v>Adam H. Goode</v>
      </c>
      <c r="Z2242" s="98">
        <f t="shared" si="375"/>
        <v>45790</v>
      </c>
      <c r="AA2242" s="98" t="str">
        <f t="shared" si="376"/>
        <v>Tuesday</v>
      </c>
      <c r="AB2242" s="99" t="str">
        <f t="shared" si="377"/>
        <v>05/13/2025 7:25 PM</v>
      </c>
      <c r="AC2242" s="100">
        <f t="shared" si="378"/>
        <v>45791.535046296296</v>
      </c>
      <c r="AD2242" s="100" t="str">
        <f t="shared" si="379"/>
        <v>Approved On Time</v>
      </c>
      <c r="AE2242" s="101">
        <f t="shared" si="380"/>
        <v>2</v>
      </c>
      <c r="AF2242" s="124" t="str">
        <f t="shared" si="381"/>
        <v/>
      </c>
      <c r="AG2242" s="101" t="str">
        <f t="shared" si="382"/>
        <v>250 4000A - 455 FG CURB 18</v>
      </c>
      <c r="AH2242" s="101" t="str">
        <f t="shared" si="383"/>
        <v>240693 - Omar E. Becerra Balderas</v>
      </c>
      <c r="AI2242" s="102" t="str">
        <f t="shared" si="384"/>
        <v>Jose Rangel's Crew</v>
      </c>
    </row>
    <row r="2243" spans="1:35" ht="15.75" x14ac:dyDescent="0.25">
      <c r="A2243" s="155">
        <v>603117</v>
      </c>
      <c r="B2243" s="155" t="s">
        <v>807</v>
      </c>
      <c r="C2243" s="155" t="s">
        <v>808</v>
      </c>
      <c r="D2243" s="155" t="s">
        <v>95</v>
      </c>
      <c r="E2243" s="155" t="s">
        <v>96</v>
      </c>
      <c r="F2243" s="155" t="s">
        <v>1166</v>
      </c>
      <c r="G2243" s="155" t="s">
        <v>1167</v>
      </c>
      <c r="H2243" s="155" t="s">
        <v>558</v>
      </c>
      <c r="I2243" s="155">
        <v>3</v>
      </c>
      <c r="J2243" s="156">
        <v>45789</v>
      </c>
      <c r="K2243" s="156" t="s">
        <v>91</v>
      </c>
      <c r="L2243" s="155"/>
      <c r="M2243" s="155" t="s">
        <v>148</v>
      </c>
      <c r="N2243" s="155" t="s">
        <v>72</v>
      </c>
      <c r="O2243" s="155" t="s">
        <v>147</v>
      </c>
      <c r="P2243" s="155" t="s">
        <v>1243</v>
      </c>
      <c r="Q2243" s="155"/>
      <c r="R2243" s="155" t="s">
        <v>50</v>
      </c>
      <c r="S2243" s="155" t="s">
        <v>86</v>
      </c>
      <c r="T2243" s="157" t="s">
        <v>1870</v>
      </c>
      <c r="U2243" s="158"/>
      <c r="V2243" s="158"/>
      <c r="W2243" s="158"/>
      <c r="X2243" s="97" t="str">
        <f t="shared" si="374"/>
        <v>2024-004 - City of Dallas Sidewalk 2024</v>
      </c>
      <c r="Y2243" s="97" t="str">
        <f>IFERROR(VLOOKUP($D2243,PM!$A:$H,2,FALSE),"")</f>
        <v>Adam H. Goode</v>
      </c>
      <c r="Z2243" s="98">
        <f t="shared" si="375"/>
        <v>45789</v>
      </c>
      <c r="AA2243" s="98" t="str">
        <f t="shared" si="376"/>
        <v>Monday</v>
      </c>
      <c r="AB2243" s="99" t="str">
        <f t="shared" si="377"/>
        <v>05/12/2025 7:12 PM</v>
      </c>
      <c r="AC2243" s="100">
        <f t="shared" si="378"/>
        <v>45790.539097222223</v>
      </c>
      <c r="AD2243" s="100" t="str">
        <f t="shared" si="379"/>
        <v>Approved On Time</v>
      </c>
      <c r="AE2243" s="101">
        <f t="shared" si="380"/>
        <v>3</v>
      </c>
      <c r="AF2243" s="124" t="str">
        <f t="shared" si="381"/>
        <v/>
      </c>
      <c r="AG2243" s="101" t="str">
        <f t="shared" si="382"/>
        <v>280 4000A - 432 FG DRIVE 8</v>
      </c>
      <c r="AH2243" s="101" t="str">
        <f t="shared" si="383"/>
        <v>240693 - Omar E. Becerra Balderas</v>
      </c>
      <c r="AI2243" s="102" t="str">
        <f t="shared" si="384"/>
        <v>Jose Rangel's Crew</v>
      </c>
    </row>
    <row r="2244" spans="1:35" ht="15.75" x14ac:dyDescent="0.25">
      <c r="A2244" s="155">
        <v>603118</v>
      </c>
      <c r="B2244" s="155" t="s">
        <v>807</v>
      </c>
      <c r="C2244" s="155" t="s">
        <v>808</v>
      </c>
      <c r="D2244" s="155" t="s">
        <v>95</v>
      </c>
      <c r="E2244" s="155" t="s">
        <v>96</v>
      </c>
      <c r="F2244" s="155" t="s">
        <v>1147</v>
      </c>
      <c r="G2244" s="155" t="s">
        <v>1148</v>
      </c>
      <c r="H2244" s="155" t="s">
        <v>558</v>
      </c>
      <c r="I2244" s="155">
        <v>3</v>
      </c>
      <c r="J2244" s="156">
        <v>45789</v>
      </c>
      <c r="K2244" s="156" t="s">
        <v>91</v>
      </c>
      <c r="L2244" s="155"/>
      <c r="M2244" s="155" t="s">
        <v>148</v>
      </c>
      <c r="N2244" s="155" t="s">
        <v>72</v>
      </c>
      <c r="O2244" s="155" t="s">
        <v>147</v>
      </c>
      <c r="P2244" s="155" t="s">
        <v>1244</v>
      </c>
      <c r="Q2244" s="155"/>
      <c r="R2244" s="155" t="s">
        <v>50</v>
      </c>
      <c r="S2244" s="155" t="s">
        <v>86</v>
      </c>
      <c r="T2244" s="157" t="s">
        <v>1871</v>
      </c>
      <c r="U2244" s="158"/>
      <c r="V2244" s="158"/>
      <c r="W2244" s="158"/>
      <c r="X2244" s="97" t="str">
        <f t="shared" si="374"/>
        <v>2024-004 - City of Dallas Sidewalk 2024</v>
      </c>
      <c r="Y2244" s="97" t="str">
        <f>IFERROR(VLOOKUP($D2244,PM!$A:$H,2,FALSE),"")</f>
        <v>Adam H. Goode</v>
      </c>
      <c r="Z2244" s="98">
        <f t="shared" si="375"/>
        <v>45789</v>
      </c>
      <c r="AA2244" s="98" t="str">
        <f t="shared" si="376"/>
        <v>Monday</v>
      </c>
      <c r="AB2244" s="99" t="str">
        <f t="shared" si="377"/>
        <v>05/12/2025 7:13 PM</v>
      </c>
      <c r="AC2244" s="100">
        <f t="shared" si="378"/>
        <v>45790.539097222223</v>
      </c>
      <c r="AD2244" s="100" t="str">
        <f t="shared" si="379"/>
        <v>Approved On Time</v>
      </c>
      <c r="AE2244" s="101">
        <f t="shared" si="380"/>
        <v>3</v>
      </c>
      <c r="AF2244" s="124" t="str">
        <f t="shared" si="381"/>
        <v/>
      </c>
      <c r="AG2244" s="101" t="str">
        <f t="shared" si="382"/>
        <v>280 4000B - 432 F P S DRIVE 8</v>
      </c>
      <c r="AH2244" s="101" t="str">
        <f t="shared" si="383"/>
        <v>240693 - Omar E. Becerra Balderas</v>
      </c>
      <c r="AI2244" s="102" t="str">
        <f t="shared" si="384"/>
        <v>Jose Rangel's Crew</v>
      </c>
    </row>
    <row r="2245" spans="1:35" ht="15.75" x14ac:dyDescent="0.25">
      <c r="A2245" s="155">
        <v>603119</v>
      </c>
      <c r="B2245" s="155" t="s">
        <v>807</v>
      </c>
      <c r="C2245" s="155" t="s">
        <v>808</v>
      </c>
      <c r="D2245" s="155" t="s">
        <v>95</v>
      </c>
      <c r="E2245" s="155" t="s">
        <v>96</v>
      </c>
      <c r="F2245" s="155" t="s">
        <v>973</v>
      </c>
      <c r="G2245" s="155" t="s">
        <v>974</v>
      </c>
      <c r="H2245" s="155" t="s">
        <v>558</v>
      </c>
      <c r="I2245" s="155">
        <v>1</v>
      </c>
      <c r="J2245" s="156">
        <v>45789</v>
      </c>
      <c r="K2245" s="156" t="s">
        <v>91</v>
      </c>
      <c r="L2245" s="155"/>
      <c r="M2245" s="155" t="s">
        <v>148</v>
      </c>
      <c r="N2245" s="155" t="s">
        <v>72</v>
      </c>
      <c r="O2245" s="155" t="s">
        <v>147</v>
      </c>
      <c r="P2245" s="155" t="s">
        <v>1244</v>
      </c>
      <c r="Q2245" s="155"/>
      <c r="R2245" s="155" t="s">
        <v>50</v>
      </c>
      <c r="S2245" s="155" t="s">
        <v>86</v>
      </c>
      <c r="T2245" s="157" t="s">
        <v>1872</v>
      </c>
      <c r="U2245" s="158"/>
      <c r="V2245" s="158"/>
      <c r="W2245" s="158"/>
      <c r="X2245" s="97" t="str">
        <f t="shared" si="374"/>
        <v>2024-004 - City of Dallas Sidewalk 2024</v>
      </c>
      <c r="Y2245" s="97" t="str">
        <f>IFERROR(VLOOKUP($D2245,PM!$A:$H,2,FALSE),"")</f>
        <v>Adam H. Goode</v>
      </c>
      <c r="Z2245" s="98">
        <f t="shared" si="375"/>
        <v>45789</v>
      </c>
      <c r="AA2245" s="98" t="str">
        <f t="shared" si="376"/>
        <v>Monday</v>
      </c>
      <c r="AB2245" s="99" t="str">
        <f t="shared" si="377"/>
        <v>05/12/2025 7:13 PM</v>
      </c>
      <c r="AC2245" s="100">
        <f t="shared" si="378"/>
        <v>45790.539097222223</v>
      </c>
      <c r="AD2245" s="100" t="str">
        <f t="shared" si="379"/>
        <v>Approved On Time</v>
      </c>
      <c r="AE2245" s="101">
        <f t="shared" si="380"/>
        <v>1</v>
      </c>
      <c r="AF2245" s="124" t="str">
        <f t="shared" si="381"/>
        <v/>
      </c>
      <c r="AG2245" s="101" t="str">
        <f t="shared" si="382"/>
        <v>250 4000A - 455 FG CURB 18</v>
      </c>
      <c r="AH2245" s="101" t="str">
        <f t="shared" si="383"/>
        <v>240693 - Omar E. Becerra Balderas</v>
      </c>
      <c r="AI2245" s="102" t="str">
        <f t="shared" si="384"/>
        <v>Jose Rangel's Crew</v>
      </c>
    </row>
    <row r="2246" spans="1:35" ht="15.75" x14ac:dyDescent="0.25">
      <c r="A2246" s="155">
        <v>603120</v>
      </c>
      <c r="B2246" s="155" t="s">
        <v>807</v>
      </c>
      <c r="C2246" s="155" t="s">
        <v>808</v>
      </c>
      <c r="D2246" s="155" t="s">
        <v>95</v>
      </c>
      <c r="E2246" s="155" t="s">
        <v>96</v>
      </c>
      <c r="F2246" s="155" t="s">
        <v>975</v>
      </c>
      <c r="G2246" s="155" t="s">
        <v>976</v>
      </c>
      <c r="H2246" s="155" t="s">
        <v>558</v>
      </c>
      <c r="I2246" s="155">
        <v>1</v>
      </c>
      <c r="J2246" s="156">
        <v>45789</v>
      </c>
      <c r="K2246" s="156" t="s">
        <v>91</v>
      </c>
      <c r="L2246" s="155"/>
      <c r="M2246" s="155" t="s">
        <v>148</v>
      </c>
      <c r="N2246" s="155" t="s">
        <v>72</v>
      </c>
      <c r="O2246" s="155" t="s">
        <v>147</v>
      </c>
      <c r="P2246" s="155" t="s">
        <v>1244</v>
      </c>
      <c r="Q2246" s="155"/>
      <c r="R2246" s="155" t="s">
        <v>50</v>
      </c>
      <c r="S2246" s="155" t="s">
        <v>86</v>
      </c>
      <c r="T2246" s="157" t="s">
        <v>1873</v>
      </c>
      <c r="U2246" s="158"/>
      <c r="V2246" s="158"/>
      <c r="W2246" s="158"/>
      <c r="X2246" s="97" t="str">
        <f t="shared" si="374"/>
        <v>2024-004 - City of Dallas Sidewalk 2024</v>
      </c>
      <c r="Y2246" s="97" t="str">
        <f>IFERROR(VLOOKUP($D2246,PM!$A:$H,2,FALSE),"")</f>
        <v>Adam H. Goode</v>
      </c>
      <c r="Z2246" s="98">
        <f t="shared" si="375"/>
        <v>45789</v>
      </c>
      <c r="AA2246" s="98" t="str">
        <f t="shared" si="376"/>
        <v>Monday</v>
      </c>
      <c r="AB2246" s="99" t="str">
        <f t="shared" si="377"/>
        <v>05/12/2025 7:13 PM</v>
      </c>
      <c r="AC2246" s="100">
        <f t="shared" si="378"/>
        <v>45790.539097222223</v>
      </c>
      <c r="AD2246" s="100" t="str">
        <f t="shared" si="379"/>
        <v>Approved On Time</v>
      </c>
      <c r="AE2246" s="101">
        <f t="shared" si="380"/>
        <v>1</v>
      </c>
      <c r="AF2246" s="124" t="str">
        <f t="shared" si="381"/>
        <v/>
      </c>
      <c r="AG2246" s="101" t="str">
        <f t="shared" si="382"/>
        <v>250 4000B - 455 F P S CURB 18</v>
      </c>
      <c r="AH2246" s="101" t="str">
        <f t="shared" si="383"/>
        <v>240693 - Omar E. Becerra Balderas</v>
      </c>
      <c r="AI2246" s="102" t="str">
        <f t="shared" si="384"/>
        <v>Jose Rangel's Crew</v>
      </c>
    </row>
    <row r="2247" spans="1:35" ht="15.75" x14ac:dyDescent="0.25">
      <c r="A2247" s="155">
        <v>603121</v>
      </c>
      <c r="B2247" s="155" t="s">
        <v>807</v>
      </c>
      <c r="C2247" s="155" t="s">
        <v>808</v>
      </c>
      <c r="D2247" s="155" t="s">
        <v>95</v>
      </c>
      <c r="E2247" s="155" t="s">
        <v>96</v>
      </c>
      <c r="F2247" s="155" t="s">
        <v>1018</v>
      </c>
      <c r="G2247" s="155" t="s">
        <v>1019</v>
      </c>
      <c r="H2247" s="155" t="s">
        <v>558</v>
      </c>
      <c r="I2247" s="155">
        <v>1</v>
      </c>
      <c r="J2247" s="156">
        <v>45789</v>
      </c>
      <c r="K2247" s="156" t="s">
        <v>91</v>
      </c>
      <c r="L2247" s="155"/>
      <c r="M2247" s="155" t="s">
        <v>148</v>
      </c>
      <c r="N2247" s="155" t="s">
        <v>72</v>
      </c>
      <c r="O2247" s="155" t="s">
        <v>147</v>
      </c>
      <c r="P2247" s="155" t="s">
        <v>1244</v>
      </c>
      <c r="Q2247" s="155"/>
      <c r="R2247" s="155" t="s">
        <v>50</v>
      </c>
      <c r="S2247" s="155" t="s">
        <v>86</v>
      </c>
      <c r="T2247" s="157" t="s">
        <v>1874</v>
      </c>
      <c r="U2247" s="158"/>
      <c r="V2247" s="158"/>
      <c r="W2247" s="158"/>
      <c r="X2247" s="97" t="str">
        <f t="shared" ref="X2247:X2297" si="385">$D2247&amp;" - "&amp;$E2247</f>
        <v>2024-004 - City of Dallas Sidewalk 2024</v>
      </c>
      <c r="Y2247" s="97" t="str">
        <f>IFERROR(VLOOKUP($D2247,PM!$A:$H,2,FALSE),"")</f>
        <v>Adam H. Goode</v>
      </c>
      <c r="Z2247" s="98">
        <f t="shared" ref="Z2247:Z2297" si="386">$J2247</f>
        <v>45789</v>
      </c>
      <c r="AA2247" s="98" t="str">
        <f t="shared" ref="AA2247:AA2297" si="387">TEXT($J2247,"dddd")</f>
        <v>Monday</v>
      </c>
      <c r="AB2247" s="99" t="str">
        <f t="shared" ref="AB2247:AB2297" si="388">TEXT(DATE(MID($P2247,7,4), LEFT($P2247,2), MID($P2247,4,2)) + TIME(LEFT(MID($P2247,13,5),2), RIGHT(MID($P2247,13,5),2), 0), "MM/DD/YYYY h:mm AM/PM")</f>
        <v>05/12/2025 7:13 PM</v>
      </c>
      <c r="AC2247" s="100">
        <f t="shared" ref="AC2247:AC2297" si="389">IFERROR(DATE(LEFT($T2247,4), MID($T2247,6,2), MID($T2247,9,2)) + TIME(MID($T2247,12,2), MID($T2247,15,2), MID($T2247,18,2)),"")</f>
        <v>45790.539097222223</v>
      </c>
      <c r="AD2247" s="100" t="str">
        <f t="shared" ref="AD2247:AD2297" si="390">IF(OR($AB2247="1/1/01 12:00 AM", $AB2247=""), "Not Approved", IF(VALUE($AB2247) &lt;= (VALUE($AC2247) + 1 + TIME(9, 0, 0)), "Approved On Time", "Not Approved On Time"))</f>
        <v>Approved On Time</v>
      </c>
      <c r="AE2247" s="101">
        <f t="shared" ref="AE2247:AE2297" si="391">$I2247</f>
        <v>1</v>
      </c>
      <c r="AF2247" s="124" t="str">
        <f t="shared" ref="AF2247:AF2297" si="392">IF(SUMIF($X$6:$X$2297, "*", $AI$6:$AI$2297) &gt; 0, SUMIFS($AI$6:$AI$2297, $X$6:$X$2297, "Approved On Time") / SUMIF($X$6:$X$2297, "*", $AI$6:$AI$2297), "")</f>
        <v/>
      </c>
      <c r="AG2247" s="101" t="str">
        <f t="shared" ref="AG2247:AG2297" si="393">$F2247&amp;" - "&amp;G2247</f>
        <v>710 4000A - 20300 ADJ WTR METER BOX</v>
      </c>
      <c r="AH2247" s="101" t="str">
        <f t="shared" ref="AH2247:AH2297" si="394">$B2247&amp;" - "&amp;$C2247</f>
        <v>240693 - Omar E. Becerra Balderas</v>
      </c>
      <c r="AI2247" s="102" t="str">
        <f t="shared" ref="AI2247:AI2297" si="395">IF($M2247="","",$M2247)</f>
        <v>Jose Rangel's Crew</v>
      </c>
    </row>
    <row r="2248" spans="1:35" ht="15.75" x14ac:dyDescent="0.25">
      <c r="A2248" s="155">
        <v>603122</v>
      </c>
      <c r="B2248" s="155" t="s">
        <v>807</v>
      </c>
      <c r="C2248" s="155" t="s">
        <v>808</v>
      </c>
      <c r="D2248" s="155" t="s">
        <v>95</v>
      </c>
      <c r="E2248" s="155" t="s">
        <v>96</v>
      </c>
      <c r="F2248" s="155" t="s">
        <v>1020</v>
      </c>
      <c r="G2248" s="155" t="s">
        <v>1021</v>
      </c>
      <c r="H2248" s="155" t="s">
        <v>558</v>
      </c>
      <c r="I2248" s="155">
        <v>1</v>
      </c>
      <c r="J2248" s="156">
        <v>45789</v>
      </c>
      <c r="K2248" s="156" t="s">
        <v>91</v>
      </c>
      <c r="L2248" s="155"/>
      <c r="M2248" s="155" t="s">
        <v>148</v>
      </c>
      <c r="N2248" s="155" t="s">
        <v>72</v>
      </c>
      <c r="O2248" s="155" t="s">
        <v>147</v>
      </c>
      <c r="P2248" s="155" t="s">
        <v>1244</v>
      </c>
      <c r="Q2248" s="155"/>
      <c r="R2248" s="155" t="s">
        <v>50</v>
      </c>
      <c r="S2248" s="155" t="s">
        <v>86</v>
      </c>
      <c r="T2248" s="157" t="s">
        <v>1875</v>
      </c>
      <c r="U2248" s="158"/>
      <c r="V2248" s="158"/>
      <c r="W2248" s="158"/>
      <c r="X2248" s="97" t="str">
        <f t="shared" si="385"/>
        <v>2024-004 - City of Dallas Sidewalk 2024</v>
      </c>
      <c r="Y2248" s="97" t="str">
        <f>IFERROR(VLOOKUP($D2248,PM!$A:$H,2,FALSE),"")</f>
        <v>Adam H. Goode</v>
      </c>
      <c r="Z2248" s="98">
        <f t="shared" si="386"/>
        <v>45789</v>
      </c>
      <c r="AA2248" s="98" t="str">
        <f t="shared" si="387"/>
        <v>Monday</v>
      </c>
      <c r="AB2248" s="99" t="str">
        <f t="shared" si="388"/>
        <v>05/12/2025 7:13 PM</v>
      </c>
      <c r="AC2248" s="100">
        <f t="shared" si="389"/>
        <v>45790.539097222223</v>
      </c>
      <c r="AD2248" s="100" t="str">
        <f t="shared" si="390"/>
        <v>Approved On Time</v>
      </c>
      <c r="AE2248" s="101">
        <f t="shared" si="391"/>
        <v>1</v>
      </c>
      <c r="AF2248" s="124" t="str">
        <f t="shared" si="392"/>
        <v/>
      </c>
      <c r="AG2248" s="101" t="str">
        <f t="shared" si="393"/>
        <v>750 4000A - 20340 ADJ WASTEWTR LATER CLEAN</v>
      </c>
      <c r="AH2248" s="101" t="str">
        <f t="shared" si="394"/>
        <v>240693 - Omar E. Becerra Balderas</v>
      </c>
      <c r="AI2248" s="102" t="str">
        <f t="shared" si="395"/>
        <v>Jose Rangel's Crew</v>
      </c>
    </row>
    <row r="2249" spans="1:35" ht="15.75" x14ac:dyDescent="0.25">
      <c r="A2249" s="155">
        <v>603559</v>
      </c>
      <c r="B2249" s="155" t="s">
        <v>591</v>
      </c>
      <c r="C2249" s="155" t="s">
        <v>592</v>
      </c>
      <c r="D2249" s="155" t="s">
        <v>95</v>
      </c>
      <c r="E2249" s="155" t="s">
        <v>96</v>
      </c>
      <c r="F2249" s="155" t="s">
        <v>1181</v>
      </c>
      <c r="G2249" s="155" t="s">
        <v>1182</v>
      </c>
      <c r="H2249" s="155" t="s">
        <v>558</v>
      </c>
      <c r="I2249" s="155">
        <v>3</v>
      </c>
      <c r="J2249" s="156">
        <v>45790</v>
      </c>
      <c r="K2249" s="156" t="s">
        <v>91</v>
      </c>
      <c r="L2249" s="155"/>
      <c r="M2249" s="155" t="s">
        <v>148</v>
      </c>
      <c r="N2249" s="155" t="s">
        <v>72</v>
      </c>
      <c r="O2249" s="155" t="s">
        <v>147</v>
      </c>
      <c r="P2249" s="155" t="s">
        <v>1931</v>
      </c>
      <c r="Q2249" s="155"/>
      <c r="R2249" s="155" t="s">
        <v>50</v>
      </c>
      <c r="S2249" s="155" t="s">
        <v>86</v>
      </c>
      <c r="T2249" s="157" t="s">
        <v>2498</v>
      </c>
      <c r="U2249" s="158"/>
      <c r="V2249" s="158"/>
      <c r="W2249" s="158"/>
      <c r="X2249" s="97" t="str">
        <f t="shared" si="385"/>
        <v>2024-004 - City of Dallas Sidewalk 2024</v>
      </c>
      <c r="Y2249" s="97" t="str">
        <f>IFERROR(VLOOKUP($D2249,PM!$A:$H,2,FALSE),"")</f>
        <v>Adam H. Goode</v>
      </c>
      <c r="Z2249" s="98">
        <f t="shared" si="386"/>
        <v>45790</v>
      </c>
      <c r="AA2249" s="98" t="str">
        <f t="shared" si="387"/>
        <v>Tuesday</v>
      </c>
      <c r="AB2249" s="99" t="str">
        <f t="shared" si="388"/>
        <v>05/13/2025 7:25 PM</v>
      </c>
      <c r="AC2249" s="100">
        <f t="shared" si="389"/>
        <v>45791.534942129627</v>
      </c>
      <c r="AD2249" s="100" t="str">
        <f t="shared" si="390"/>
        <v>Approved On Time</v>
      </c>
      <c r="AE2249" s="101">
        <f t="shared" si="391"/>
        <v>3</v>
      </c>
      <c r="AF2249" s="124" t="str">
        <f t="shared" si="392"/>
        <v/>
      </c>
      <c r="AG2249" s="101" t="str">
        <f t="shared" si="393"/>
        <v>190 4000B - 355 F P S SDW CURB</v>
      </c>
      <c r="AH2249" s="101" t="str">
        <f t="shared" si="394"/>
        <v>240042 - Artemio Garcia</v>
      </c>
      <c r="AI2249" s="102" t="str">
        <f t="shared" si="395"/>
        <v>Jose Rangel's Crew</v>
      </c>
    </row>
    <row r="2250" spans="1:35" ht="15.75" x14ac:dyDescent="0.25">
      <c r="A2250" s="155">
        <v>603560</v>
      </c>
      <c r="B2250" s="155" t="s">
        <v>591</v>
      </c>
      <c r="C2250" s="155" t="s">
        <v>592</v>
      </c>
      <c r="D2250" s="155" t="s">
        <v>95</v>
      </c>
      <c r="E2250" s="155" t="s">
        <v>96</v>
      </c>
      <c r="F2250" s="155" t="s">
        <v>638</v>
      </c>
      <c r="G2250" s="155" t="s">
        <v>639</v>
      </c>
      <c r="H2250" s="155" t="s">
        <v>558</v>
      </c>
      <c r="I2250" s="155">
        <v>2</v>
      </c>
      <c r="J2250" s="156">
        <v>45790</v>
      </c>
      <c r="K2250" s="156" t="s">
        <v>91</v>
      </c>
      <c r="L2250" s="155"/>
      <c r="M2250" s="155" t="s">
        <v>148</v>
      </c>
      <c r="N2250" s="155" t="s">
        <v>72</v>
      </c>
      <c r="O2250" s="155" t="s">
        <v>147</v>
      </c>
      <c r="P2250" s="155" t="s">
        <v>1931</v>
      </c>
      <c r="Q2250" s="155"/>
      <c r="R2250" s="155" t="s">
        <v>50</v>
      </c>
      <c r="S2250" s="155" t="s">
        <v>86</v>
      </c>
      <c r="T2250" s="157" t="s">
        <v>2499</v>
      </c>
      <c r="U2250" s="158"/>
      <c r="V2250" s="158"/>
      <c r="W2250" s="158"/>
      <c r="X2250" s="97" t="str">
        <f t="shared" si="385"/>
        <v>2024-004 - City of Dallas Sidewalk 2024</v>
      </c>
      <c r="Y2250" s="97" t="str">
        <f>IFERROR(VLOOKUP($D2250,PM!$A:$H,2,FALSE),"")</f>
        <v>Adam H. Goode</v>
      </c>
      <c r="Z2250" s="98">
        <f t="shared" si="386"/>
        <v>45790</v>
      </c>
      <c r="AA2250" s="98" t="str">
        <f t="shared" si="387"/>
        <v>Tuesday</v>
      </c>
      <c r="AB2250" s="99" t="str">
        <f t="shared" si="388"/>
        <v>05/13/2025 7:25 PM</v>
      </c>
      <c r="AC2250" s="100">
        <f t="shared" si="389"/>
        <v>45791.534942129627</v>
      </c>
      <c r="AD2250" s="100" t="str">
        <f t="shared" si="390"/>
        <v>Approved On Time</v>
      </c>
      <c r="AE2250" s="101">
        <f t="shared" si="391"/>
        <v>2</v>
      </c>
      <c r="AF2250" s="124" t="str">
        <f t="shared" si="392"/>
        <v/>
      </c>
      <c r="AG2250" s="101" t="str">
        <f t="shared" si="393"/>
        <v>130 4000A - 201 REM CONC DRIVE PVMT APRON</v>
      </c>
      <c r="AH2250" s="101" t="str">
        <f t="shared" si="394"/>
        <v>240042 - Artemio Garcia</v>
      </c>
      <c r="AI2250" s="102" t="str">
        <f t="shared" si="395"/>
        <v>Jose Rangel's Crew</v>
      </c>
    </row>
    <row r="2251" spans="1:35" ht="15.75" x14ac:dyDescent="0.25">
      <c r="A2251" s="155">
        <v>603561</v>
      </c>
      <c r="B2251" s="155" t="s">
        <v>591</v>
      </c>
      <c r="C2251" s="155" t="s">
        <v>592</v>
      </c>
      <c r="D2251" s="155" t="s">
        <v>95</v>
      </c>
      <c r="E2251" s="155" t="s">
        <v>96</v>
      </c>
      <c r="F2251" s="155" t="s">
        <v>1166</v>
      </c>
      <c r="G2251" s="155" t="s">
        <v>1167</v>
      </c>
      <c r="H2251" s="155" t="s">
        <v>558</v>
      </c>
      <c r="I2251" s="155">
        <v>4</v>
      </c>
      <c r="J2251" s="156">
        <v>45790</v>
      </c>
      <c r="K2251" s="156" t="s">
        <v>91</v>
      </c>
      <c r="L2251" s="155"/>
      <c r="M2251" s="155" t="s">
        <v>148</v>
      </c>
      <c r="N2251" s="155" t="s">
        <v>72</v>
      </c>
      <c r="O2251" s="155" t="s">
        <v>147</v>
      </c>
      <c r="P2251" s="155" t="s">
        <v>1931</v>
      </c>
      <c r="Q2251" s="155"/>
      <c r="R2251" s="155" t="s">
        <v>50</v>
      </c>
      <c r="S2251" s="155" t="s">
        <v>86</v>
      </c>
      <c r="T2251" s="157" t="s">
        <v>2500</v>
      </c>
      <c r="U2251" s="158"/>
      <c r="V2251" s="158"/>
      <c r="W2251" s="158"/>
      <c r="X2251" s="97" t="str">
        <f t="shared" si="385"/>
        <v>2024-004 - City of Dallas Sidewalk 2024</v>
      </c>
      <c r="Y2251" s="97" t="str">
        <f>IFERROR(VLOOKUP($D2251,PM!$A:$H,2,FALSE),"")</f>
        <v>Adam H. Goode</v>
      </c>
      <c r="Z2251" s="98">
        <f t="shared" si="386"/>
        <v>45790</v>
      </c>
      <c r="AA2251" s="98" t="str">
        <f t="shared" si="387"/>
        <v>Tuesday</v>
      </c>
      <c r="AB2251" s="99" t="str">
        <f t="shared" si="388"/>
        <v>05/13/2025 7:25 PM</v>
      </c>
      <c r="AC2251" s="100">
        <f t="shared" si="389"/>
        <v>45791.534942129627</v>
      </c>
      <c r="AD2251" s="100" t="str">
        <f t="shared" si="390"/>
        <v>Approved On Time</v>
      </c>
      <c r="AE2251" s="101">
        <f t="shared" si="391"/>
        <v>4</v>
      </c>
      <c r="AF2251" s="124" t="str">
        <f t="shared" si="392"/>
        <v/>
      </c>
      <c r="AG2251" s="101" t="str">
        <f t="shared" si="393"/>
        <v>280 4000A - 432 FG DRIVE 8</v>
      </c>
      <c r="AH2251" s="101" t="str">
        <f t="shared" si="394"/>
        <v>240042 - Artemio Garcia</v>
      </c>
      <c r="AI2251" s="102" t="str">
        <f t="shared" si="395"/>
        <v>Jose Rangel's Crew</v>
      </c>
    </row>
    <row r="2252" spans="1:35" ht="15.75" x14ac:dyDescent="0.25">
      <c r="A2252" s="155">
        <v>603126</v>
      </c>
      <c r="B2252" s="155" t="s">
        <v>618</v>
      </c>
      <c r="C2252" s="155" t="s">
        <v>619</v>
      </c>
      <c r="D2252" s="155" t="s">
        <v>95</v>
      </c>
      <c r="E2252" s="155" t="s">
        <v>96</v>
      </c>
      <c r="F2252" s="155" t="s">
        <v>1166</v>
      </c>
      <c r="G2252" s="155" t="s">
        <v>1167</v>
      </c>
      <c r="H2252" s="155" t="s">
        <v>558</v>
      </c>
      <c r="I2252" s="155">
        <v>3</v>
      </c>
      <c r="J2252" s="156">
        <v>45789</v>
      </c>
      <c r="K2252" s="156" t="s">
        <v>91</v>
      </c>
      <c r="L2252" s="155"/>
      <c r="M2252" s="155" t="s">
        <v>148</v>
      </c>
      <c r="N2252" s="155" t="s">
        <v>72</v>
      </c>
      <c r="O2252" s="155" t="s">
        <v>147</v>
      </c>
      <c r="P2252" s="155" t="s">
        <v>1244</v>
      </c>
      <c r="Q2252" s="155"/>
      <c r="R2252" s="155" t="s">
        <v>50</v>
      </c>
      <c r="S2252" s="155" t="s">
        <v>86</v>
      </c>
      <c r="T2252" s="157" t="s">
        <v>1882</v>
      </c>
      <c r="U2252" s="158"/>
      <c r="V2252" s="158"/>
      <c r="W2252" s="158"/>
      <c r="X2252" s="97" t="str">
        <f t="shared" si="385"/>
        <v>2024-004 - City of Dallas Sidewalk 2024</v>
      </c>
      <c r="Y2252" s="97" t="str">
        <f>IFERROR(VLOOKUP($D2252,PM!$A:$H,2,FALSE),"")</f>
        <v>Adam H. Goode</v>
      </c>
      <c r="Z2252" s="98">
        <f t="shared" si="386"/>
        <v>45789</v>
      </c>
      <c r="AA2252" s="98" t="str">
        <f t="shared" si="387"/>
        <v>Monday</v>
      </c>
      <c r="AB2252" s="99" t="str">
        <f t="shared" si="388"/>
        <v>05/12/2025 7:13 PM</v>
      </c>
      <c r="AC2252" s="100">
        <f t="shared" si="389"/>
        <v>45790.538981481484</v>
      </c>
      <c r="AD2252" s="100" t="str">
        <f t="shared" si="390"/>
        <v>Approved On Time</v>
      </c>
      <c r="AE2252" s="101">
        <f t="shared" si="391"/>
        <v>3</v>
      </c>
      <c r="AF2252" s="124" t="str">
        <f t="shared" si="392"/>
        <v/>
      </c>
      <c r="AG2252" s="101" t="str">
        <f t="shared" si="393"/>
        <v>280 4000A - 432 FG DRIVE 8</v>
      </c>
      <c r="AH2252" s="101" t="str">
        <f t="shared" si="394"/>
        <v>240682 - Eligio Hernandez</v>
      </c>
      <c r="AI2252" s="102" t="str">
        <f t="shared" si="395"/>
        <v>Jose Rangel's Crew</v>
      </c>
    </row>
    <row r="2253" spans="1:35" ht="15.75" x14ac:dyDescent="0.25">
      <c r="A2253" s="155">
        <v>603127</v>
      </c>
      <c r="B2253" s="155" t="s">
        <v>618</v>
      </c>
      <c r="C2253" s="155" t="s">
        <v>619</v>
      </c>
      <c r="D2253" s="155" t="s">
        <v>95</v>
      </c>
      <c r="E2253" s="155" t="s">
        <v>96</v>
      </c>
      <c r="F2253" s="155" t="s">
        <v>1147</v>
      </c>
      <c r="G2253" s="155" t="s">
        <v>1148</v>
      </c>
      <c r="H2253" s="155" t="s">
        <v>558</v>
      </c>
      <c r="I2253" s="155">
        <v>3</v>
      </c>
      <c r="J2253" s="156">
        <v>45789</v>
      </c>
      <c r="K2253" s="156" t="s">
        <v>91</v>
      </c>
      <c r="L2253" s="155"/>
      <c r="M2253" s="155" t="s">
        <v>148</v>
      </c>
      <c r="N2253" s="155" t="s">
        <v>72</v>
      </c>
      <c r="O2253" s="155" t="s">
        <v>147</v>
      </c>
      <c r="P2253" s="155" t="s">
        <v>1244</v>
      </c>
      <c r="Q2253" s="155"/>
      <c r="R2253" s="155" t="s">
        <v>50</v>
      </c>
      <c r="S2253" s="155" t="s">
        <v>86</v>
      </c>
      <c r="T2253" s="157" t="s">
        <v>1883</v>
      </c>
      <c r="U2253" s="158"/>
      <c r="V2253" s="158"/>
      <c r="W2253" s="158"/>
      <c r="X2253" s="97" t="str">
        <f t="shared" si="385"/>
        <v>2024-004 - City of Dallas Sidewalk 2024</v>
      </c>
      <c r="Y2253" s="97" t="str">
        <f>IFERROR(VLOOKUP($D2253,PM!$A:$H,2,FALSE),"")</f>
        <v>Adam H. Goode</v>
      </c>
      <c r="Z2253" s="98">
        <f t="shared" si="386"/>
        <v>45789</v>
      </c>
      <c r="AA2253" s="98" t="str">
        <f t="shared" si="387"/>
        <v>Monday</v>
      </c>
      <c r="AB2253" s="99" t="str">
        <f t="shared" si="388"/>
        <v>05/12/2025 7:13 PM</v>
      </c>
      <c r="AC2253" s="100">
        <f t="shared" si="389"/>
        <v>45790.538981481484</v>
      </c>
      <c r="AD2253" s="100" t="str">
        <f t="shared" si="390"/>
        <v>Approved On Time</v>
      </c>
      <c r="AE2253" s="101">
        <f t="shared" si="391"/>
        <v>3</v>
      </c>
      <c r="AF2253" s="124" t="str">
        <f t="shared" si="392"/>
        <v/>
      </c>
      <c r="AG2253" s="101" t="str">
        <f t="shared" si="393"/>
        <v>280 4000B - 432 F P S DRIVE 8</v>
      </c>
      <c r="AH2253" s="101" t="str">
        <f t="shared" si="394"/>
        <v>240682 - Eligio Hernandez</v>
      </c>
      <c r="AI2253" s="102" t="str">
        <f t="shared" si="395"/>
        <v>Jose Rangel's Crew</v>
      </c>
    </row>
    <row r="2254" spans="1:35" ht="15.75" x14ac:dyDescent="0.25">
      <c r="A2254" s="155">
        <v>603128</v>
      </c>
      <c r="B2254" s="155" t="s">
        <v>618</v>
      </c>
      <c r="C2254" s="155" t="s">
        <v>619</v>
      </c>
      <c r="D2254" s="155" t="s">
        <v>95</v>
      </c>
      <c r="E2254" s="155" t="s">
        <v>96</v>
      </c>
      <c r="F2254" s="155" t="s">
        <v>973</v>
      </c>
      <c r="G2254" s="155" t="s">
        <v>974</v>
      </c>
      <c r="H2254" s="155" t="s">
        <v>558</v>
      </c>
      <c r="I2254" s="155">
        <v>3</v>
      </c>
      <c r="J2254" s="156">
        <v>45789</v>
      </c>
      <c r="K2254" s="156" t="s">
        <v>91</v>
      </c>
      <c r="L2254" s="155"/>
      <c r="M2254" s="155" t="s">
        <v>148</v>
      </c>
      <c r="N2254" s="155" t="s">
        <v>72</v>
      </c>
      <c r="O2254" s="155" t="s">
        <v>147</v>
      </c>
      <c r="P2254" s="155" t="s">
        <v>1244</v>
      </c>
      <c r="Q2254" s="155"/>
      <c r="R2254" s="155" t="s">
        <v>50</v>
      </c>
      <c r="S2254" s="155" t="s">
        <v>86</v>
      </c>
      <c r="T2254" s="157" t="s">
        <v>1884</v>
      </c>
      <c r="U2254" s="158"/>
      <c r="V2254" s="158"/>
      <c r="W2254" s="158"/>
      <c r="X2254" s="97" t="str">
        <f t="shared" si="385"/>
        <v>2024-004 - City of Dallas Sidewalk 2024</v>
      </c>
      <c r="Y2254" s="97" t="str">
        <f>IFERROR(VLOOKUP($D2254,PM!$A:$H,2,FALSE),"")</f>
        <v>Adam H. Goode</v>
      </c>
      <c r="Z2254" s="98">
        <f t="shared" si="386"/>
        <v>45789</v>
      </c>
      <c r="AA2254" s="98" t="str">
        <f t="shared" si="387"/>
        <v>Monday</v>
      </c>
      <c r="AB2254" s="99" t="str">
        <f t="shared" si="388"/>
        <v>05/12/2025 7:13 PM</v>
      </c>
      <c r="AC2254" s="100">
        <f t="shared" si="389"/>
        <v>45790.538981481484</v>
      </c>
      <c r="AD2254" s="100" t="str">
        <f t="shared" si="390"/>
        <v>Approved On Time</v>
      </c>
      <c r="AE2254" s="101">
        <f t="shared" si="391"/>
        <v>3</v>
      </c>
      <c r="AF2254" s="124" t="str">
        <f t="shared" si="392"/>
        <v/>
      </c>
      <c r="AG2254" s="101" t="str">
        <f t="shared" si="393"/>
        <v>250 4000A - 455 FG CURB 18</v>
      </c>
      <c r="AH2254" s="101" t="str">
        <f t="shared" si="394"/>
        <v>240682 - Eligio Hernandez</v>
      </c>
      <c r="AI2254" s="102" t="str">
        <f t="shared" si="395"/>
        <v>Jose Rangel's Crew</v>
      </c>
    </row>
    <row r="2255" spans="1:35" ht="15.75" x14ac:dyDescent="0.25">
      <c r="A2255" s="155">
        <v>603129</v>
      </c>
      <c r="B2255" s="155" t="s">
        <v>618</v>
      </c>
      <c r="C2255" s="155" t="s">
        <v>619</v>
      </c>
      <c r="D2255" s="155" t="s">
        <v>95</v>
      </c>
      <c r="E2255" s="155" t="s">
        <v>96</v>
      </c>
      <c r="F2255" s="155" t="s">
        <v>975</v>
      </c>
      <c r="G2255" s="155" t="s">
        <v>976</v>
      </c>
      <c r="H2255" s="155" t="s">
        <v>558</v>
      </c>
      <c r="I2255" s="155">
        <v>1</v>
      </c>
      <c r="J2255" s="156">
        <v>45789</v>
      </c>
      <c r="K2255" s="156" t="s">
        <v>91</v>
      </c>
      <c r="L2255" s="155"/>
      <c r="M2255" s="155" t="s">
        <v>148</v>
      </c>
      <c r="N2255" s="155" t="s">
        <v>72</v>
      </c>
      <c r="O2255" s="155" t="s">
        <v>147</v>
      </c>
      <c r="P2255" s="155" t="s">
        <v>1244</v>
      </c>
      <c r="Q2255" s="155"/>
      <c r="R2255" s="155" t="s">
        <v>50</v>
      </c>
      <c r="S2255" s="155" t="s">
        <v>86</v>
      </c>
      <c r="T2255" s="157" t="s">
        <v>1885</v>
      </c>
      <c r="U2255" s="158"/>
      <c r="V2255" s="158"/>
      <c r="W2255" s="158"/>
      <c r="X2255" s="97" t="str">
        <f t="shared" si="385"/>
        <v>2024-004 - City of Dallas Sidewalk 2024</v>
      </c>
      <c r="Y2255" s="97" t="str">
        <f>IFERROR(VLOOKUP($D2255,PM!$A:$H,2,FALSE),"")</f>
        <v>Adam H. Goode</v>
      </c>
      <c r="Z2255" s="98">
        <f t="shared" si="386"/>
        <v>45789</v>
      </c>
      <c r="AA2255" s="98" t="str">
        <f t="shared" si="387"/>
        <v>Monday</v>
      </c>
      <c r="AB2255" s="99" t="str">
        <f t="shared" si="388"/>
        <v>05/12/2025 7:13 PM</v>
      </c>
      <c r="AC2255" s="100">
        <f t="shared" si="389"/>
        <v>45790.538981481484</v>
      </c>
      <c r="AD2255" s="100" t="str">
        <f t="shared" si="390"/>
        <v>Approved On Time</v>
      </c>
      <c r="AE2255" s="101">
        <f t="shared" si="391"/>
        <v>1</v>
      </c>
      <c r="AF2255" s="124" t="str">
        <f t="shared" si="392"/>
        <v/>
      </c>
      <c r="AG2255" s="101" t="str">
        <f t="shared" si="393"/>
        <v>250 4000B - 455 F P S CURB 18</v>
      </c>
      <c r="AH2255" s="101" t="str">
        <f t="shared" si="394"/>
        <v>240682 - Eligio Hernandez</v>
      </c>
      <c r="AI2255" s="102" t="str">
        <f t="shared" si="395"/>
        <v>Jose Rangel's Crew</v>
      </c>
    </row>
    <row r="2256" spans="1:35" ht="15.75" x14ac:dyDescent="0.25">
      <c r="A2256" s="155">
        <v>603111</v>
      </c>
      <c r="B2256" s="155" t="s">
        <v>591</v>
      </c>
      <c r="C2256" s="155" t="s">
        <v>592</v>
      </c>
      <c r="D2256" s="155" t="s">
        <v>95</v>
      </c>
      <c r="E2256" s="155" t="s">
        <v>96</v>
      </c>
      <c r="F2256" s="155" t="s">
        <v>638</v>
      </c>
      <c r="G2256" s="155" t="s">
        <v>639</v>
      </c>
      <c r="H2256" s="155" t="s">
        <v>558</v>
      </c>
      <c r="I2256" s="155">
        <v>1</v>
      </c>
      <c r="J2256" s="156">
        <v>45789</v>
      </c>
      <c r="K2256" s="156" t="s">
        <v>91</v>
      </c>
      <c r="L2256" s="155"/>
      <c r="M2256" s="155" t="s">
        <v>148</v>
      </c>
      <c r="N2256" s="155" t="s">
        <v>72</v>
      </c>
      <c r="O2256" s="155" t="s">
        <v>147</v>
      </c>
      <c r="P2256" s="155" t="s">
        <v>1243</v>
      </c>
      <c r="Q2256" s="155"/>
      <c r="R2256" s="155" t="s">
        <v>50</v>
      </c>
      <c r="S2256" s="155" t="s">
        <v>86</v>
      </c>
      <c r="T2256" s="157" t="s">
        <v>1876</v>
      </c>
      <c r="U2256" s="158"/>
      <c r="V2256" s="158"/>
      <c r="W2256" s="158"/>
      <c r="X2256" s="97" t="str">
        <f t="shared" si="385"/>
        <v>2024-004 - City of Dallas Sidewalk 2024</v>
      </c>
      <c r="Y2256" s="97" t="str">
        <f>IFERROR(VLOOKUP($D2256,PM!$A:$H,2,FALSE),"")</f>
        <v>Adam H. Goode</v>
      </c>
      <c r="Z2256" s="98">
        <f t="shared" si="386"/>
        <v>45789</v>
      </c>
      <c r="AA2256" s="98" t="str">
        <f t="shared" si="387"/>
        <v>Monday</v>
      </c>
      <c r="AB2256" s="99" t="str">
        <f t="shared" si="388"/>
        <v>05/12/2025 7:12 PM</v>
      </c>
      <c r="AC2256" s="100">
        <f t="shared" si="389"/>
        <v>45790.538946759261</v>
      </c>
      <c r="AD2256" s="100" t="str">
        <f t="shared" si="390"/>
        <v>Approved On Time</v>
      </c>
      <c r="AE2256" s="101">
        <f t="shared" si="391"/>
        <v>1</v>
      </c>
      <c r="AF2256" s="124" t="str">
        <f t="shared" si="392"/>
        <v/>
      </c>
      <c r="AG2256" s="101" t="str">
        <f t="shared" si="393"/>
        <v>130 4000A - 201 REM CONC DRIVE PVMT APRON</v>
      </c>
      <c r="AH2256" s="101" t="str">
        <f t="shared" si="394"/>
        <v>240042 - Artemio Garcia</v>
      </c>
      <c r="AI2256" s="102" t="str">
        <f t="shared" si="395"/>
        <v>Jose Rangel's Crew</v>
      </c>
    </row>
    <row r="2257" spans="1:35" ht="15.75" x14ac:dyDescent="0.25">
      <c r="A2257" s="155">
        <v>603112</v>
      </c>
      <c r="B2257" s="155" t="s">
        <v>591</v>
      </c>
      <c r="C2257" s="155" t="s">
        <v>592</v>
      </c>
      <c r="D2257" s="155" t="s">
        <v>95</v>
      </c>
      <c r="E2257" s="155" t="s">
        <v>96</v>
      </c>
      <c r="F2257" s="155" t="s">
        <v>805</v>
      </c>
      <c r="G2257" s="155" t="s">
        <v>806</v>
      </c>
      <c r="H2257" s="155" t="s">
        <v>558</v>
      </c>
      <c r="I2257" s="155">
        <v>1</v>
      </c>
      <c r="J2257" s="156">
        <v>45789</v>
      </c>
      <c r="K2257" s="156" t="s">
        <v>91</v>
      </c>
      <c r="L2257" s="155"/>
      <c r="M2257" s="155" t="s">
        <v>148</v>
      </c>
      <c r="N2257" s="155" t="s">
        <v>72</v>
      </c>
      <c r="O2257" s="155" t="s">
        <v>147</v>
      </c>
      <c r="P2257" s="155" t="s">
        <v>1243</v>
      </c>
      <c r="Q2257" s="155"/>
      <c r="R2257" s="155" t="s">
        <v>50</v>
      </c>
      <c r="S2257" s="155" t="s">
        <v>86</v>
      </c>
      <c r="T2257" s="157" t="s">
        <v>1877</v>
      </c>
      <c r="U2257" s="158"/>
      <c r="V2257" s="158"/>
      <c r="W2257" s="158"/>
      <c r="X2257" s="97" t="str">
        <f t="shared" si="385"/>
        <v>2024-004 - City of Dallas Sidewalk 2024</v>
      </c>
      <c r="Y2257" s="97" t="str">
        <f>IFERROR(VLOOKUP($D2257,PM!$A:$H,2,FALSE),"")</f>
        <v>Adam H. Goode</v>
      </c>
      <c r="Z2257" s="98">
        <f t="shared" si="386"/>
        <v>45789</v>
      </c>
      <c r="AA2257" s="98" t="str">
        <f t="shared" si="387"/>
        <v>Monday</v>
      </c>
      <c r="AB2257" s="99" t="str">
        <f t="shared" si="388"/>
        <v>05/12/2025 7:12 PM</v>
      </c>
      <c r="AC2257" s="100">
        <f t="shared" si="389"/>
        <v>45790.538946759261</v>
      </c>
      <c r="AD2257" s="100" t="str">
        <f t="shared" si="390"/>
        <v>Approved On Time</v>
      </c>
      <c r="AE2257" s="101">
        <f t="shared" si="391"/>
        <v>1</v>
      </c>
      <c r="AF2257" s="124" t="str">
        <f t="shared" si="392"/>
        <v/>
      </c>
      <c r="AG2257" s="101" t="str">
        <f t="shared" si="393"/>
        <v>130 4000B - 201 HAUL CONC DRIVE PVMT APRON</v>
      </c>
      <c r="AH2257" s="101" t="str">
        <f t="shared" si="394"/>
        <v>240042 - Artemio Garcia</v>
      </c>
      <c r="AI2257" s="102" t="str">
        <f t="shared" si="395"/>
        <v>Jose Rangel's Crew</v>
      </c>
    </row>
    <row r="2258" spans="1:35" ht="15.75" x14ac:dyDescent="0.25">
      <c r="A2258" s="155">
        <v>603113</v>
      </c>
      <c r="B2258" s="155" t="s">
        <v>591</v>
      </c>
      <c r="C2258" s="155" t="s">
        <v>592</v>
      </c>
      <c r="D2258" s="155" t="s">
        <v>95</v>
      </c>
      <c r="E2258" s="155" t="s">
        <v>96</v>
      </c>
      <c r="F2258" s="155" t="s">
        <v>786</v>
      </c>
      <c r="G2258" s="155" t="s">
        <v>787</v>
      </c>
      <c r="H2258" s="155" t="s">
        <v>558</v>
      </c>
      <c r="I2258" s="155">
        <v>1</v>
      </c>
      <c r="J2258" s="156">
        <v>45789</v>
      </c>
      <c r="K2258" s="156" t="s">
        <v>91</v>
      </c>
      <c r="L2258" s="155"/>
      <c r="M2258" s="155" t="s">
        <v>148</v>
      </c>
      <c r="N2258" s="155" t="s">
        <v>72</v>
      </c>
      <c r="O2258" s="155" t="s">
        <v>147</v>
      </c>
      <c r="P2258" s="155" t="s">
        <v>1243</v>
      </c>
      <c r="Q2258" s="155"/>
      <c r="R2258" s="155" t="s">
        <v>50</v>
      </c>
      <c r="S2258" s="155" t="s">
        <v>86</v>
      </c>
      <c r="T2258" s="157" t="s">
        <v>1878</v>
      </c>
      <c r="U2258" s="158"/>
      <c r="V2258" s="158"/>
      <c r="W2258" s="158"/>
      <c r="X2258" s="97" t="str">
        <f t="shared" si="385"/>
        <v>2024-004 - City of Dallas Sidewalk 2024</v>
      </c>
      <c r="Y2258" s="97" t="str">
        <f>IFERROR(VLOOKUP($D2258,PM!$A:$H,2,FALSE),"")</f>
        <v>Adam H. Goode</v>
      </c>
      <c r="Z2258" s="98">
        <f t="shared" si="386"/>
        <v>45789</v>
      </c>
      <c r="AA2258" s="98" t="str">
        <f t="shared" si="387"/>
        <v>Monday</v>
      </c>
      <c r="AB2258" s="99" t="str">
        <f t="shared" si="388"/>
        <v>05/12/2025 7:12 PM</v>
      </c>
      <c r="AC2258" s="100">
        <f t="shared" si="389"/>
        <v>45790.538946759261</v>
      </c>
      <c r="AD2258" s="100" t="str">
        <f t="shared" si="390"/>
        <v>Approved On Time</v>
      </c>
      <c r="AE2258" s="101">
        <f t="shared" si="391"/>
        <v>1</v>
      </c>
      <c r="AF2258" s="124" t="str">
        <f t="shared" si="392"/>
        <v/>
      </c>
      <c r="AG2258" s="101" t="str">
        <f t="shared" si="393"/>
        <v>140 4000A - 202 REM SEPARATE CURB</v>
      </c>
      <c r="AH2258" s="101" t="str">
        <f t="shared" si="394"/>
        <v>240042 - Artemio Garcia</v>
      </c>
      <c r="AI2258" s="102" t="str">
        <f t="shared" si="395"/>
        <v>Jose Rangel's Crew</v>
      </c>
    </row>
    <row r="2259" spans="1:35" ht="15.75" x14ac:dyDescent="0.25">
      <c r="A2259" s="155">
        <v>603114</v>
      </c>
      <c r="B2259" s="155" t="s">
        <v>591</v>
      </c>
      <c r="C2259" s="155" t="s">
        <v>592</v>
      </c>
      <c r="D2259" s="155" t="s">
        <v>95</v>
      </c>
      <c r="E2259" s="155" t="s">
        <v>96</v>
      </c>
      <c r="F2259" s="155" t="s">
        <v>1166</v>
      </c>
      <c r="G2259" s="155" t="s">
        <v>1167</v>
      </c>
      <c r="H2259" s="155" t="s">
        <v>558</v>
      </c>
      <c r="I2259" s="155">
        <v>3</v>
      </c>
      <c r="J2259" s="156">
        <v>45789</v>
      </c>
      <c r="K2259" s="156" t="s">
        <v>91</v>
      </c>
      <c r="L2259" s="155"/>
      <c r="M2259" s="155" t="s">
        <v>148</v>
      </c>
      <c r="N2259" s="155" t="s">
        <v>72</v>
      </c>
      <c r="O2259" s="155" t="s">
        <v>147</v>
      </c>
      <c r="P2259" s="155" t="s">
        <v>1243</v>
      </c>
      <c r="Q2259" s="155"/>
      <c r="R2259" s="155" t="s">
        <v>50</v>
      </c>
      <c r="S2259" s="155" t="s">
        <v>86</v>
      </c>
      <c r="T2259" s="157" t="s">
        <v>1879</v>
      </c>
      <c r="U2259" s="158"/>
      <c r="V2259" s="158"/>
      <c r="W2259" s="158"/>
      <c r="X2259" s="97" t="str">
        <f t="shared" si="385"/>
        <v>2024-004 - City of Dallas Sidewalk 2024</v>
      </c>
      <c r="Y2259" s="97" t="str">
        <f>IFERROR(VLOOKUP($D2259,PM!$A:$H,2,FALSE),"")</f>
        <v>Adam H. Goode</v>
      </c>
      <c r="Z2259" s="98">
        <f t="shared" si="386"/>
        <v>45789</v>
      </c>
      <c r="AA2259" s="98" t="str">
        <f t="shared" si="387"/>
        <v>Monday</v>
      </c>
      <c r="AB2259" s="99" t="str">
        <f t="shared" si="388"/>
        <v>05/12/2025 7:12 PM</v>
      </c>
      <c r="AC2259" s="100">
        <f t="shared" si="389"/>
        <v>45790.538946759261</v>
      </c>
      <c r="AD2259" s="100" t="str">
        <f t="shared" si="390"/>
        <v>Approved On Time</v>
      </c>
      <c r="AE2259" s="101">
        <f t="shared" si="391"/>
        <v>3</v>
      </c>
      <c r="AF2259" s="124" t="str">
        <f t="shared" si="392"/>
        <v/>
      </c>
      <c r="AG2259" s="101" t="str">
        <f t="shared" si="393"/>
        <v>280 4000A - 432 FG DRIVE 8</v>
      </c>
      <c r="AH2259" s="101" t="str">
        <f t="shared" si="394"/>
        <v>240042 - Artemio Garcia</v>
      </c>
      <c r="AI2259" s="102" t="str">
        <f t="shared" si="395"/>
        <v>Jose Rangel's Crew</v>
      </c>
    </row>
    <row r="2260" spans="1:35" ht="15.75" x14ac:dyDescent="0.25">
      <c r="A2260" s="155">
        <v>603115</v>
      </c>
      <c r="B2260" s="155" t="s">
        <v>591</v>
      </c>
      <c r="C2260" s="155" t="s">
        <v>592</v>
      </c>
      <c r="D2260" s="155" t="s">
        <v>95</v>
      </c>
      <c r="E2260" s="155" t="s">
        <v>96</v>
      </c>
      <c r="F2260" s="155" t="s">
        <v>1147</v>
      </c>
      <c r="G2260" s="155" t="s">
        <v>1148</v>
      </c>
      <c r="H2260" s="155" t="s">
        <v>558</v>
      </c>
      <c r="I2260" s="155">
        <v>3</v>
      </c>
      <c r="J2260" s="156">
        <v>45789</v>
      </c>
      <c r="K2260" s="156" t="s">
        <v>91</v>
      </c>
      <c r="L2260" s="155"/>
      <c r="M2260" s="155" t="s">
        <v>148</v>
      </c>
      <c r="N2260" s="155" t="s">
        <v>72</v>
      </c>
      <c r="O2260" s="155" t="s">
        <v>147</v>
      </c>
      <c r="P2260" s="155" t="s">
        <v>1243</v>
      </c>
      <c r="Q2260" s="155"/>
      <c r="R2260" s="155" t="s">
        <v>50</v>
      </c>
      <c r="S2260" s="155" t="s">
        <v>86</v>
      </c>
      <c r="T2260" s="157" t="s">
        <v>1880</v>
      </c>
      <c r="U2260" s="158"/>
      <c r="V2260" s="158"/>
      <c r="W2260" s="158"/>
      <c r="X2260" s="97" t="str">
        <f t="shared" si="385"/>
        <v>2024-004 - City of Dallas Sidewalk 2024</v>
      </c>
      <c r="Y2260" s="97" t="str">
        <f>IFERROR(VLOOKUP($D2260,PM!$A:$H,2,FALSE),"")</f>
        <v>Adam H. Goode</v>
      </c>
      <c r="Z2260" s="98">
        <f t="shared" si="386"/>
        <v>45789</v>
      </c>
      <c r="AA2260" s="98" t="str">
        <f t="shared" si="387"/>
        <v>Monday</v>
      </c>
      <c r="AB2260" s="99" t="str">
        <f t="shared" si="388"/>
        <v>05/12/2025 7:12 PM</v>
      </c>
      <c r="AC2260" s="100">
        <f t="shared" si="389"/>
        <v>45790.538946759261</v>
      </c>
      <c r="AD2260" s="100" t="str">
        <f t="shared" si="390"/>
        <v>Approved On Time</v>
      </c>
      <c r="AE2260" s="101">
        <f t="shared" si="391"/>
        <v>3</v>
      </c>
      <c r="AF2260" s="124" t="str">
        <f t="shared" si="392"/>
        <v/>
      </c>
      <c r="AG2260" s="101" t="str">
        <f t="shared" si="393"/>
        <v>280 4000B - 432 F P S DRIVE 8</v>
      </c>
      <c r="AH2260" s="101" t="str">
        <f t="shared" si="394"/>
        <v>240042 - Artemio Garcia</v>
      </c>
      <c r="AI2260" s="102" t="str">
        <f t="shared" si="395"/>
        <v>Jose Rangel's Crew</v>
      </c>
    </row>
    <row r="2261" spans="1:35" ht="15.75" x14ac:dyDescent="0.25">
      <c r="A2261" s="155">
        <v>603116</v>
      </c>
      <c r="B2261" s="155" t="s">
        <v>591</v>
      </c>
      <c r="C2261" s="155" t="s">
        <v>592</v>
      </c>
      <c r="D2261" s="155" t="s">
        <v>95</v>
      </c>
      <c r="E2261" s="155" t="s">
        <v>96</v>
      </c>
      <c r="F2261" s="155" t="s">
        <v>973</v>
      </c>
      <c r="G2261" s="155" t="s">
        <v>974</v>
      </c>
      <c r="H2261" s="155" t="s">
        <v>558</v>
      </c>
      <c r="I2261" s="155">
        <v>1</v>
      </c>
      <c r="J2261" s="156">
        <v>45789</v>
      </c>
      <c r="K2261" s="156" t="s">
        <v>91</v>
      </c>
      <c r="L2261" s="155"/>
      <c r="M2261" s="155" t="s">
        <v>148</v>
      </c>
      <c r="N2261" s="155" t="s">
        <v>72</v>
      </c>
      <c r="O2261" s="155" t="s">
        <v>147</v>
      </c>
      <c r="P2261" s="155" t="s">
        <v>1243</v>
      </c>
      <c r="Q2261" s="155"/>
      <c r="R2261" s="155" t="s">
        <v>50</v>
      </c>
      <c r="S2261" s="155" t="s">
        <v>86</v>
      </c>
      <c r="T2261" s="157" t="s">
        <v>1881</v>
      </c>
      <c r="U2261" s="158"/>
      <c r="V2261" s="158"/>
      <c r="W2261" s="158"/>
      <c r="X2261" s="97" t="str">
        <f t="shared" si="385"/>
        <v>2024-004 - City of Dallas Sidewalk 2024</v>
      </c>
      <c r="Y2261" s="97" t="str">
        <f>IFERROR(VLOOKUP($D2261,PM!$A:$H,2,FALSE),"")</f>
        <v>Adam H. Goode</v>
      </c>
      <c r="Z2261" s="98">
        <f t="shared" si="386"/>
        <v>45789</v>
      </c>
      <c r="AA2261" s="98" t="str">
        <f t="shared" si="387"/>
        <v>Monday</v>
      </c>
      <c r="AB2261" s="99" t="str">
        <f t="shared" si="388"/>
        <v>05/12/2025 7:12 PM</v>
      </c>
      <c r="AC2261" s="100">
        <f t="shared" si="389"/>
        <v>45790.538946759261</v>
      </c>
      <c r="AD2261" s="100" t="str">
        <f t="shared" si="390"/>
        <v>Approved On Time</v>
      </c>
      <c r="AE2261" s="101">
        <f t="shared" si="391"/>
        <v>1</v>
      </c>
      <c r="AF2261" s="124" t="str">
        <f t="shared" si="392"/>
        <v/>
      </c>
      <c r="AG2261" s="101" t="str">
        <f t="shared" si="393"/>
        <v>250 4000A - 455 FG CURB 18</v>
      </c>
      <c r="AH2261" s="101" t="str">
        <f t="shared" si="394"/>
        <v>240042 - Artemio Garcia</v>
      </c>
      <c r="AI2261" s="102" t="str">
        <f t="shared" si="395"/>
        <v>Jose Rangel's Crew</v>
      </c>
    </row>
    <row r="2262" spans="1:35" ht="15.75" x14ac:dyDescent="0.25">
      <c r="A2262" s="155">
        <v>603569</v>
      </c>
      <c r="B2262" s="155" t="s">
        <v>618</v>
      </c>
      <c r="C2262" s="155" t="s">
        <v>619</v>
      </c>
      <c r="D2262" s="155" t="s">
        <v>95</v>
      </c>
      <c r="E2262" s="155" t="s">
        <v>96</v>
      </c>
      <c r="F2262" s="155" t="s">
        <v>1166</v>
      </c>
      <c r="G2262" s="155" t="s">
        <v>1167</v>
      </c>
      <c r="H2262" s="155" t="s">
        <v>558</v>
      </c>
      <c r="I2262" s="155">
        <v>5</v>
      </c>
      <c r="J2262" s="156">
        <v>45790</v>
      </c>
      <c r="K2262" s="156" t="s">
        <v>91</v>
      </c>
      <c r="L2262" s="155"/>
      <c r="M2262" s="155" t="s">
        <v>148</v>
      </c>
      <c r="N2262" s="155" t="s">
        <v>72</v>
      </c>
      <c r="O2262" s="155" t="s">
        <v>147</v>
      </c>
      <c r="P2262" s="155" t="s">
        <v>1931</v>
      </c>
      <c r="Q2262" s="155"/>
      <c r="R2262" s="155" t="s">
        <v>50</v>
      </c>
      <c r="S2262" s="155" t="s">
        <v>86</v>
      </c>
      <c r="T2262" s="157" t="s">
        <v>2492</v>
      </c>
      <c r="U2262" s="158"/>
      <c r="V2262" s="158"/>
      <c r="W2262" s="158"/>
      <c r="X2262" s="97" t="str">
        <f t="shared" si="385"/>
        <v>2024-004 - City of Dallas Sidewalk 2024</v>
      </c>
      <c r="Y2262" s="97" t="str">
        <f>IFERROR(VLOOKUP($D2262,PM!$A:$H,2,FALSE),"")</f>
        <v>Adam H. Goode</v>
      </c>
      <c r="Z2262" s="98">
        <f t="shared" si="386"/>
        <v>45790</v>
      </c>
      <c r="AA2262" s="98" t="str">
        <f t="shared" si="387"/>
        <v>Tuesday</v>
      </c>
      <c r="AB2262" s="99" t="str">
        <f t="shared" si="388"/>
        <v>05/13/2025 7:25 PM</v>
      </c>
      <c r="AC2262" s="100">
        <f t="shared" si="389"/>
        <v>45791.53497685185</v>
      </c>
      <c r="AD2262" s="100" t="str">
        <f t="shared" si="390"/>
        <v>Approved On Time</v>
      </c>
      <c r="AE2262" s="101">
        <f t="shared" si="391"/>
        <v>5</v>
      </c>
      <c r="AF2262" s="124" t="str">
        <f t="shared" si="392"/>
        <v/>
      </c>
      <c r="AG2262" s="101" t="str">
        <f t="shared" si="393"/>
        <v>280 4000A - 432 FG DRIVE 8</v>
      </c>
      <c r="AH2262" s="101" t="str">
        <f t="shared" si="394"/>
        <v>240682 - Eligio Hernandez</v>
      </c>
      <c r="AI2262" s="102" t="str">
        <f t="shared" si="395"/>
        <v>Jose Rangel's Crew</v>
      </c>
    </row>
    <row r="2263" spans="1:35" ht="15.75" x14ac:dyDescent="0.25">
      <c r="A2263" s="155">
        <v>603570</v>
      </c>
      <c r="B2263" s="155" t="s">
        <v>618</v>
      </c>
      <c r="C2263" s="155" t="s">
        <v>619</v>
      </c>
      <c r="D2263" s="155" t="s">
        <v>95</v>
      </c>
      <c r="E2263" s="155" t="s">
        <v>96</v>
      </c>
      <c r="F2263" s="155" t="s">
        <v>1147</v>
      </c>
      <c r="G2263" s="155" t="s">
        <v>1148</v>
      </c>
      <c r="H2263" s="155" t="s">
        <v>558</v>
      </c>
      <c r="I2263" s="155">
        <v>5</v>
      </c>
      <c r="J2263" s="156">
        <v>45790</v>
      </c>
      <c r="K2263" s="156" t="s">
        <v>91</v>
      </c>
      <c r="L2263" s="155"/>
      <c r="M2263" s="155" t="s">
        <v>148</v>
      </c>
      <c r="N2263" s="155" t="s">
        <v>72</v>
      </c>
      <c r="O2263" s="155" t="s">
        <v>147</v>
      </c>
      <c r="P2263" s="155" t="s">
        <v>1931</v>
      </c>
      <c r="Q2263" s="155"/>
      <c r="R2263" s="155" t="s">
        <v>50</v>
      </c>
      <c r="S2263" s="155" t="s">
        <v>86</v>
      </c>
      <c r="T2263" s="157" t="s">
        <v>2493</v>
      </c>
      <c r="U2263" s="158"/>
      <c r="V2263" s="158"/>
      <c r="W2263" s="158"/>
      <c r="X2263" s="97" t="str">
        <f t="shared" si="385"/>
        <v>2024-004 - City of Dallas Sidewalk 2024</v>
      </c>
      <c r="Y2263" s="97" t="str">
        <f>IFERROR(VLOOKUP($D2263,PM!$A:$H,2,FALSE),"")</f>
        <v>Adam H. Goode</v>
      </c>
      <c r="Z2263" s="98">
        <f t="shared" si="386"/>
        <v>45790</v>
      </c>
      <c r="AA2263" s="98" t="str">
        <f t="shared" si="387"/>
        <v>Tuesday</v>
      </c>
      <c r="AB2263" s="99" t="str">
        <f t="shared" si="388"/>
        <v>05/13/2025 7:25 PM</v>
      </c>
      <c r="AC2263" s="100">
        <f t="shared" si="389"/>
        <v>45791.53497685185</v>
      </c>
      <c r="AD2263" s="100" t="str">
        <f t="shared" si="390"/>
        <v>Approved On Time</v>
      </c>
      <c r="AE2263" s="101">
        <f t="shared" si="391"/>
        <v>5</v>
      </c>
      <c r="AF2263" s="124" t="str">
        <f t="shared" si="392"/>
        <v/>
      </c>
      <c r="AG2263" s="101" t="str">
        <f t="shared" si="393"/>
        <v>280 4000B - 432 F P S DRIVE 8</v>
      </c>
      <c r="AH2263" s="101" t="str">
        <f t="shared" si="394"/>
        <v>240682 - Eligio Hernandez</v>
      </c>
      <c r="AI2263" s="102" t="str">
        <f t="shared" si="395"/>
        <v>Jose Rangel's Crew</v>
      </c>
    </row>
    <row r="2264" spans="1:35" ht="15.75" x14ac:dyDescent="0.25">
      <c r="A2264" s="155">
        <v>603548</v>
      </c>
      <c r="B2264" s="155" t="s">
        <v>561</v>
      </c>
      <c r="C2264" s="155" t="s">
        <v>147</v>
      </c>
      <c r="D2264" s="155" t="s">
        <v>95</v>
      </c>
      <c r="E2264" s="155" t="s">
        <v>96</v>
      </c>
      <c r="F2264" s="155" t="s">
        <v>1166</v>
      </c>
      <c r="G2264" s="155" t="s">
        <v>1167</v>
      </c>
      <c r="H2264" s="155" t="s">
        <v>558</v>
      </c>
      <c r="I2264" s="155">
        <v>3</v>
      </c>
      <c r="J2264" s="156">
        <v>45790</v>
      </c>
      <c r="K2264" s="156" t="s">
        <v>91</v>
      </c>
      <c r="L2264" s="155"/>
      <c r="M2264" s="155" t="s">
        <v>148</v>
      </c>
      <c r="N2264" s="155" t="s">
        <v>72</v>
      </c>
      <c r="O2264" s="155" t="s">
        <v>147</v>
      </c>
      <c r="P2264" s="155" t="s">
        <v>1930</v>
      </c>
      <c r="Q2264" s="155"/>
      <c r="R2264" s="155" t="s">
        <v>50</v>
      </c>
      <c r="S2264" s="155" t="s">
        <v>86</v>
      </c>
      <c r="T2264" s="157" t="s">
        <v>2481</v>
      </c>
      <c r="U2264" s="158"/>
      <c r="V2264" s="158"/>
      <c r="W2264" s="158"/>
      <c r="X2264" s="97" t="str">
        <f t="shared" si="385"/>
        <v>2024-004 - City of Dallas Sidewalk 2024</v>
      </c>
      <c r="Y2264" s="97" t="str">
        <f>IFERROR(VLOOKUP($D2264,PM!$A:$H,2,FALSE),"")</f>
        <v>Adam H. Goode</v>
      </c>
      <c r="Z2264" s="98">
        <f t="shared" si="386"/>
        <v>45790</v>
      </c>
      <c r="AA2264" s="98" t="str">
        <f t="shared" si="387"/>
        <v>Tuesday</v>
      </c>
      <c r="AB2264" s="99" t="str">
        <f t="shared" si="388"/>
        <v>05/13/2025 7:24 PM</v>
      </c>
      <c r="AC2264" s="100">
        <f t="shared" si="389"/>
        <v>45791.53502314815</v>
      </c>
      <c r="AD2264" s="100" t="str">
        <f t="shared" si="390"/>
        <v>Approved On Time</v>
      </c>
      <c r="AE2264" s="101">
        <f t="shared" si="391"/>
        <v>3</v>
      </c>
      <c r="AF2264" s="124" t="str">
        <f t="shared" si="392"/>
        <v/>
      </c>
      <c r="AG2264" s="101" t="str">
        <f t="shared" si="393"/>
        <v>280 4000A - 432 FG DRIVE 8</v>
      </c>
      <c r="AH2264" s="101" t="str">
        <f t="shared" si="394"/>
        <v>240067 - Jose M. Rangel</v>
      </c>
      <c r="AI2264" s="102" t="str">
        <f t="shared" si="395"/>
        <v>Jose Rangel's Crew</v>
      </c>
    </row>
    <row r="2265" spans="1:35" ht="15.75" x14ac:dyDescent="0.25">
      <c r="A2265" s="155">
        <v>603549</v>
      </c>
      <c r="B2265" s="155" t="s">
        <v>561</v>
      </c>
      <c r="C2265" s="155" t="s">
        <v>147</v>
      </c>
      <c r="D2265" s="155" t="s">
        <v>95</v>
      </c>
      <c r="E2265" s="155" t="s">
        <v>96</v>
      </c>
      <c r="F2265" s="155" t="s">
        <v>1147</v>
      </c>
      <c r="G2265" s="155" t="s">
        <v>1148</v>
      </c>
      <c r="H2265" s="155" t="s">
        <v>558</v>
      </c>
      <c r="I2265" s="155">
        <v>3</v>
      </c>
      <c r="J2265" s="156">
        <v>45790</v>
      </c>
      <c r="K2265" s="156" t="s">
        <v>91</v>
      </c>
      <c r="L2265" s="155"/>
      <c r="M2265" s="155" t="s">
        <v>148</v>
      </c>
      <c r="N2265" s="155" t="s">
        <v>72</v>
      </c>
      <c r="O2265" s="155" t="s">
        <v>147</v>
      </c>
      <c r="P2265" s="155" t="s">
        <v>1930</v>
      </c>
      <c r="Q2265" s="155"/>
      <c r="R2265" s="155" t="s">
        <v>50</v>
      </c>
      <c r="S2265" s="155" t="s">
        <v>86</v>
      </c>
      <c r="T2265" s="157" t="s">
        <v>2482</v>
      </c>
      <c r="U2265" s="158"/>
      <c r="V2265" s="158"/>
      <c r="W2265" s="158"/>
      <c r="X2265" s="97" t="str">
        <f t="shared" si="385"/>
        <v>2024-004 - City of Dallas Sidewalk 2024</v>
      </c>
      <c r="Y2265" s="97" t="str">
        <f>IFERROR(VLOOKUP($D2265,PM!$A:$H,2,FALSE),"")</f>
        <v>Adam H. Goode</v>
      </c>
      <c r="Z2265" s="98">
        <f t="shared" si="386"/>
        <v>45790</v>
      </c>
      <c r="AA2265" s="98" t="str">
        <f t="shared" si="387"/>
        <v>Tuesday</v>
      </c>
      <c r="AB2265" s="99" t="str">
        <f t="shared" si="388"/>
        <v>05/13/2025 7:24 PM</v>
      </c>
      <c r="AC2265" s="100">
        <f t="shared" si="389"/>
        <v>45791.53502314815</v>
      </c>
      <c r="AD2265" s="100" t="str">
        <f t="shared" si="390"/>
        <v>Approved On Time</v>
      </c>
      <c r="AE2265" s="101">
        <f t="shared" si="391"/>
        <v>3</v>
      </c>
      <c r="AF2265" s="124" t="str">
        <f t="shared" si="392"/>
        <v/>
      </c>
      <c r="AG2265" s="101" t="str">
        <f t="shared" si="393"/>
        <v>280 4000B - 432 F P S DRIVE 8</v>
      </c>
      <c r="AH2265" s="101" t="str">
        <f t="shared" si="394"/>
        <v>240067 - Jose M. Rangel</v>
      </c>
      <c r="AI2265" s="102" t="str">
        <f t="shared" si="395"/>
        <v>Jose Rangel's Crew</v>
      </c>
    </row>
    <row r="2266" spans="1:35" ht="15.75" x14ac:dyDescent="0.25">
      <c r="A2266" s="155">
        <v>603550</v>
      </c>
      <c r="B2266" s="155" t="s">
        <v>561</v>
      </c>
      <c r="C2266" s="155" t="s">
        <v>147</v>
      </c>
      <c r="D2266" s="155" t="s">
        <v>95</v>
      </c>
      <c r="E2266" s="155" t="s">
        <v>96</v>
      </c>
      <c r="F2266" s="155" t="s">
        <v>973</v>
      </c>
      <c r="G2266" s="155" t="s">
        <v>974</v>
      </c>
      <c r="H2266" s="155" t="s">
        <v>558</v>
      </c>
      <c r="I2266" s="155">
        <v>2</v>
      </c>
      <c r="J2266" s="156">
        <v>45790</v>
      </c>
      <c r="K2266" s="156" t="s">
        <v>91</v>
      </c>
      <c r="L2266" s="155"/>
      <c r="M2266" s="155" t="s">
        <v>148</v>
      </c>
      <c r="N2266" s="155" t="s">
        <v>72</v>
      </c>
      <c r="O2266" s="155" t="s">
        <v>147</v>
      </c>
      <c r="P2266" s="155" t="s">
        <v>1930</v>
      </c>
      <c r="Q2266" s="155"/>
      <c r="R2266" s="155" t="s">
        <v>50</v>
      </c>
      <c r="S2266" s="155" t="s">
        <v>86</v>
      </c>
      <c r="T2266" s="157" t="s">
        <v>2483</v>
      </c>
      <c r="U2266" s="158"/>
      <c r="V2266" s="158"/>
      <c r="W2266" s="158"/>
      <c r="X2266" s="97" t="str">
        <f t="shared" si="385"/>
        <v>2024-004 - City of Dallas Sidewalk 2024</v>
      </c>
      <c r="Y2266" s="97" t="str">
        <f>IFERROR(VLOOKUP($D2266,PM!$A:$H,2,FALSE),"")</f>
        <v>Adam H. Goode</v>
      </c>
      <c r="Z2266" s="98">
        <f t="shared" si="386"/>
        <v>45790</v>
      </c>
      <c r="AA2266" s="98" t="str">
        <f t="shared" si="387"/>
        <v>Tuesday</v>
      </c>
      <c r="AB2266" s="99" t="str">
        <f t="shared" si="388"/>
        <v>05/13/2025 7:24 PM</v>
      </c>
      <c r="AC2266" s="100">
        <f t="shared" si="389"/>
        <v>45791.53502314815</v>
      </c>
      <c r="AD2266" s="100" t="str">
        <f t="shared" si="390"/>
        <v>Approved On Time</v>
      </c>
      <c r="AE2266" s="101">
        <f t="shared" si="391"/>
        <v>2</v>
      </c>
      <c r="AF2266" s="124" t="str">
        <f t="shared" si="392"/>
        <v/>
      </c>
      <c r="AG2266" s="101" t="str">
        <f t="shared" si="393"/>
        <v>250 4000A - 455 FG CURB 18</v>
      </c>
      <c r="AH2266" s="101" t="str">
        <f t="shared" si="394"/>
        <v>240067 - Jose M. Rangel</v>
      </c>
      <c r="AI2266" s="102" t="str">
        <f t="shared" si="395"/>
        <v>Jose Rangel's Crew</v>
      </c>
    </row>
    <row r="2267" spans="1:35" ht="15.75" x14ac:dyDescent="0.25">
      <c r="A2267" s="155">
        <v>603105</v>
      </c>
      <c r="B2267" s="155" t="s">
        <v>1022</v>
      </c>
      <c r="C2267" s="155" t="s">
        <v>1023</v>
      </c>
      <c r="D2267" s="155" t="s">
        <v>95</v>
      </c>
      <c r="E2267" s="155" t="s">
        <v>96</v>
      </c>
      <c r="F2267" s="155" t="s">
        <v>1166</v>
      </c>
      <c r="G2267" s="155" t="s">
        <v>1167</v>
      </c>
      <c r="H2267" s="155" t="s">
        <v>558</v>
      </c>
      <c r="I2267" s="155">
        <v>3</v>
      </c>
      <c r="J2267" s="156">
        <v>45789</v>
      </c>
      <c r="K2267" s="156" t="s">
        <v>91</v>
      </c>
      <c r="L2267" s="155"/>
      <c r="M2267" s="155" t="s">
        <v>148</v>
      </c>
      <c r="N2267" s="155" t="s">
        <v>72</v>
      </c>
      <c r="O2267" s="155" t="s">
        <v>147</v>
      </c>
      <c r="P2267" s="155" t="s">
        <v>1243</v>
      </c>
      <c r="Q2267" s="155"/>
      <c r="R2267" s="155" t="s">
        <v>50</v>
      </c>
      <c r="S2267" s="155" t="s">
        <v>86</v>
      </c>
      <c r="T2267" s="157" t="s">
        <v>1860</v>
      </c>
      <c r="U2267" s="158"/>
      <c r="V2267" s="158"/>
      <c r="W2267" s="158"/>
      <c r="X2267" s="97" t="str">
        <f t="shared" si="385"/>
        <v>2024-004 - City of Dallas Sidewalk 2024</v>
      </c>
      <c r="Y2267" s="97" t="str">
        <f>IFERROR(VLOOKUP($D2267,PM!$A:$H,2,FALSE),"")</f>
        <v>Adam H. Goode</v>
      </c>
      <c r="Z2267" s="98">
        <f t="shared" si="386"/>
        <v>45789</v>
      </c>
      <c r="AA2267" s="98" t="str">
        <f t="shared" si="387"/>
        <v>Monday</v>
      </c>
      <c r="AB2267" s="99" t="str">
        <f t="shared" si="388"/>
        <v>05/12/2025 7:12 PM</v>
      </c>
      <c r="AC2267" s="100">
        <f t="shared" si="389"/>
        <v>45790.539120370369</v>
      </c>
      <c r="AD2267" s="100" t="str">
        <f t="shared" si="390"/>
        <v>Approved On Time</v>
      </c>
      <c r="AE2267" s="101">
        <f t="shared" si="391"/>
        <v>3</v>
      </c>
      <c r="AF2267" s="124" t="str">
        <f t="shared" si="392"/>
        <v/>
      </c>
      <c r="AG2267" s="101" t="str">
        <f t="shared" si="393"/>
        <v>280 4000A - 432 FG DRIVE 8</v>
      </c>
      <c r="AH2267" s="101" t="str">
        <f t="shared" si="394"/>
        <v>240776 - Oscar De La Paz</v>
      </c>
      <c r="AI2267" s="102" t="str">
        <f t="shared" si="395"/>
        <v>Jose Rangel's Crew</v>
      </c>
    </row>
    <row r="2268" spans="1:35" ht="15.75" x14ac:dyDescent="0.25">
      <c r="A2268" s="155">
        <v>603106</v>
      </c>
      <c r="B2268" s="155" t="s">
        <v>1022</v>
      </c>
      <c r="C2268" s="155" t="s">
        <v>1023</v>
      </c>
      <c r="D2268" s="155" t="s">
        <v>95</v>
      </c>
      <c r="E2268" s="155" t="s">
        <v>96</v>
      </c>
      <c r="F2268" s="155" t="s">
        <v>1147</v>
      </c>
      <c r="G2268" s="155" t="s">
        <v>1148</v>
      </c>
      <c r="H2268" s="155" t="s">
        <v>558</v>
      </c>
      <c r="I2268" s="155">
        <v>3</v>
      </c>
      <c r="J2268" s="156">
        <v>45789</v>
      </c>
      <c r="K2268" s="156" t="s">
        <v>91</v>
      </c>
      <c r="L2268" s="155"/>
      <c r="M2268" s="155" t="s">
        <v>148</v>
      </c>
      <c r="N2268" s="155" t="s">
        <v>72</v>
      </c>
      <c r="O2268" s="155" t="s">
        <v>147</v>
      </c>
      <c r="P2268" s="155" t="s">
        <v>1243</v>
      </c>
      <c r="Q2268" s="155"/>
      <c r="R2268" s="155" t="s">
        <v>50</v>
      </c>
      <c r="S2268" s="155" t="s">
        <v>86</v>
      </c>
      <c r="T2268" s="157" t="s">
        <v>1861</v>
      </c>
      <c r="U2268" s="158"/>
      <c r="V2268" s="158"/>
      <c r="W2268" s="158"/>
      <c r="X2268" s="97" t="str">
        <f t="shared" si="385"/>
        <v>2024-004 - City of Dallas Sidewalk 2024</v>
      </c>
      <c r="Y2268" s="97" t="str">
        <f>IFERROR(VLOOKUP($D2268,PM!$A:$H,2,FALSE),"")</f>
        <v>Adam H. Goode</v>
      </c>
      <c r="Z2268" s="98">
        <f t="shared" si="386"/>
        <v>45789</v>
      </c>
      <c r="AA2268" s="98" t="str">
        <f t="shared" si="387"/>
        <v>Monday</v>
      </c>
      <c r="AB2268" s="99" t="str">
        <f t="shared" si="388"/>
        <v>05/12/2025 7:12 PM</v>
      </c>
      <c r="AC2268" s="100">
        <f t="shared" si="389"/>
        <v>45790.539120370369</v>
      </c>
      <c r="AD2268" s="100" t="str">
        <f t="shared" si="390"/>
        <v>Approved On Time</v>
      </c>
      <c r="AE2268" s="101">
        <f t="shared" si="391"/>
        <v>3</v>
      </c>
      <c r="AF2268" s="124" t="str">
        <f t="shared" si="392"/>
        <v/>
      </c>
      <c r="AG2268" s="101" t="str">
        <f t="shared" si="393"/>
        <v>280 4000B - 432 F P S DRIVE 8</v>
      </c>
      <c r="AH2268" s="101" t="str">
        <f t="shared" si="394"/>
        <v>240776 - Oscar De La Paz</v>
      </c>
      <c r="AI2268" s="102" t="str">
        <f t="shared" si="395"/>
        <v>Jose Rangel's Crew</v>
      </c>
    </row>
    <row r="2269" spans="1:35" ht="15.75" x14ac:dyDescent="0.25">
      <c r="A2269" s="155">
        <v>603107</v>
      </c>
      <c r="B2269" s="155" t="s">
        <v>1022</v>
      </c>
      <c r="C2269" s="155" t="s">
        <v>1023</v>
      </c>
      <c r="D2269" s="155" t="s">
        <v>95</v>
      </c>
      <c r="E2269" s="155" t="s">
        <v>96</v>
      </c>
      <c r="F2269" s="155" t="s">
        <v>973</v>
      </c>
      <c r="G2269" s="155" t="s">
        <v>974</v>
      </c>
      <c r="H2269" s="155" t="s">
        <v>558</v>
      </c>
      <c r="I2269" s="155">
        <v>1</v>
      </c>
      <c r="J2269" s="156">
        <v>45789</v>
      </c>
      <c r="K2269" s="156" t="s">
        <v>91</v>
      </c>
      <c r="L2269" s="155"/>
      <c r="M2269" s="155" t="s">
        <v>148</v>
      </c>
      <c r="N2269" s="155" t="s">
        <v>72</v>
      </c>
      <c r="O2269" s="155" t="s">
        <v>147</v>
      </c>
      <c r="P2269" s="155" t="s">
        <v>1243</v>
      </c>
      <c r="Q2269" s="155"/>
      <c r="R2269" s="155" t="s">
        <v>50</v>
      </c>
      <c r="S2269" s="155" t="s">
        <v>86</v>
      </c>
      <c r="T2269" s="157" t="s">
        <v>1862</v>
      </c>
      <c r="U2269" s="158"/>
      <c r="V2269" s="158"/>
      <c r="W2269" s="158"/>
      <c r="X2269" s="97" t="str">
        <f t="shared" si="385"/>
        <v>2024-004 - City of Dallas Sidewalk 2024</v>
      </c>
      <c r="Y2269" s="97" t="str">
        <f>IFERROR(VLOOKUP($D2269,PM!$A:$H,2,FALSE),"")</f>
        <v>Adam H. Goode</v>
      </c>
      <c r="Z2269" s="98">
        <f t="shared" si="386"/>
        <v>45789</v>
      </c>
      <c r="AA2269" s="98" t="str">
        <f t="shared" si="387"/>
        <v>Monday</v>
      </c>
      <c r="AB2269" s="99" t="str">
        <f t="shared" si="388"/>
        <v>05/12/2025 7:12 PM</v>
      </c>
      <c r="AC2269" s="100">
        <f t="shared" si="389"/>
        <v>45790.539120370369</v>
      </c>
      <c r="AD2269" s="100" t="str">
        <f t="shared" si="390"/>
        <v>Approved On Time</v>
      </c>
      <c r="AE2269" s="101">
        <f t="shared" si="391"/>
        <v>1</v>
      </c>
      <c r="AF2269" s="124" t="str">
        <f t="shared" si="392"/>
        <v/>
      </c>
      <c r="AG2269" s="101" t="str">
        <f t="shared" si="393"/>
        <v>250 4000A - 455 FG CURB 18</v>
      </c>
      <c r="AH2269" s="101" t="str">
        <f t="shared" si="394"/>
        <v>240776 - Oscar De La Paz</v>
      </c>
      <c r="AI2269" s="102" t="str">
        <f t="shared" si="395"/>
        <v>Jose Rangel's Crew</v>
      </c>
    </row>
    <row r="2270" spans="1:35" ht="15.75" x14ac:dyDescent="0.25">
      <c r="A2270" s="155">
        <v>603108</v>
      </c>
      <c r="B2270" s="155" t="s">
        <v>1022</v>
      </c>
      <c r="C2270" s="155" t="s">
        <v>1023</v>
      </c>
      <c r="D2270" s="155" t="s">
        <v>95</v>
      </c>
      <c r="E2270" s="155" t="s">
        <v>96</v>
      </c>
      <c r="F2270" s="155" t="s">
        <v>975</v>
      </c>
      <c r="G2270" s="155" t="s">
        <v>976</v>
      </c>
      <c r="H2270" s="155" t="s">
        <v>558</v>
      </c>
      <c r="I2270" s="155">
        <v>1</v>
      </c>
      <c r="J2270" s="156">
        <v>45789</v>
      </c>
      <c r="K2270" s="156" t="s">
        <v>91</v>
      </c>
      <c r="L2270" s="155"/>
      <c r="M2270" s="155" t="s">
        <v>148</v>
      </c>
      <c r="N2270" s="155" t="s">
        <v>72</v>
      </c>
      <c r="O2270" s="155" t="s">
        <v>147</v>
      </c>
      <c r="P2270" s="155" t="s">
        <v>1243</v>
      </c>
      <c r="Q2270" s="155"/>
      <c r="R2270" s="155" t="s">
        <v>50</v>
      </c>
      <c r="S2270" s="155" t="s">
        <v>86</v>
      </c>
      <c r="T2270" s="157" t="s">
        <v>1863</v>
      </c>
      <c r="U2270" s="158"/>
      <c r="V2270" s="158"/>
      <c r="W2270" s="158"/>
      <c r="X2270" s="97" t="str">
        <f t="shared" si="385"/>
        <v>2024-004 - City of Dallas Sidewalk 2024</v>
      </c>
      <c r="Y2270" s="97" t="str">
        <f>IFERROR(VLOOKUP($D2270,PM!$A:$H,2,FALSE),"")</f>
        <v>Adam H. Goode</v>
      </c>
      <c r="Z2270" s="98">
        <f t="shared" si="386"/>
        <v>45789</v>
      </c>
      <c r="AA2270" s="98" t="str">
        <f t="shared" si="387"/>
        <v>Monday</v>
      </c>
      <c r="AB2270" s="99" t="str">
        <f t="shared" si="388"/>
        <v>05/12/2025 7:12 PM</v>
      </c>
      <c r="AC2270" s="100">
        <f t="shared" si="389"/>
        <v>45790.539120370369</v>
      </c>
      <c r="AD2270" s="100" t="str">
        <f t="shared" si="390"/>
        <v>Approved On Time</v>
      </c>
      <c r="AE2270" s="101">
        <f t="shared" si="391"/>
        <v>1</v>
      </c>
      <c r="AF2270" s="124" t="str">
        <f t="shared" si="392"/>
        <v/>
      </c>
      <c r="AG2270" s="101" t="str">
        <f t="shared" si="393"/>
        <v>250 4000B - 455 F P S CURB 18</v>
      </c>
      <c r="AH2270" s="101" t="str">
        <f t="shared" si="394"/>
        <v>240776 - Oscar De La Paz</v>
      </c>
      <c r="AI2270" s="102" t="str">
        <f t="shared" si="395"/>
        <v>Jose Rangel's Crew</v>
      </c>
    </row>
    <row r="2271" spans="1:35" ht="15.75" x14ac:dyDescent="0.25">
      <c r="A2271" s="155">
        <v>603109</v>
      </c>
      <c r="B2271" s="155" t="s">
        <v>1022</v>
      </c>
      <c r="C2271" s="155" t="s">
        <v>1023</v>
      </c>
      <c r="D2271" s="155" t="s">
        <v>95</v>
      </c>
      <c r="E2271" s="155" t="s">
        <v>96</v>
      </c>
      <c r="F2271" s="155" t="s">
        <v>1018</v>
      </c>
      <c r="G2271" s="155" t="s">
        <v>1019</v>
      </c>
      <c r="H2271" s="155" t="s">
        <v>558</v>
      </c>
      <c r="I2271" s="155">
        <v>1</v>
      </c>
      <c r="J2271" s="156">
        <v>45789</v>
      </c>
      <c r="K2271" s="156" t="s">
        <v>91</v>
      </c>
      <c r="L2271" s="155"/>
      <c r="M2271" s="155" t="s">
        <v>148</v>
      </c>
      <c r="N2271" s="155" t="s">
        <v>72</v>
      </c>
      <c r="O2271" s="155" t="s">
        <v>147</v>
      </c>
      <c r="P2271" s="155" t="s">
        <v>1243</v>
      </c>
      <c r="Q2271" s="155"/>
      <c r="R2271" s="155" t="s">
        <v>50</v>
      </c>
      <c r="S2271" s="155" t="s">
        <v>86</v>
      </c>
      <c r="T2271" s="157" t="s">
        <v>1864</v>
      </c>
      <c r="U2271" s="158"/>
      <c r="V2271" s="158"/>
      <c r="W2271" s="158"/>
      <c r="X2271" s="97" t="str">
        <f t="shared" si="385"/>
        <v>2024-004 - City of Dallas Sidewalk 2024</v>
      </c>
      <c r="Y2271" s="97" t="str">
        <f>IFERROR(VLOOKUP($D2271,PM!$A:$H,2,FALSE),"")</f>
        <v>Adam H. Goode</v>
      </c>
      <c r="Z2271" s="98">
        <f t="shared" si="386"/>
        <v>45789</v>
      </c>
      <c r="AA2271" s="98" t="str">
        <f t="shared" si="387"/>
        <v>Monday</v>
      </c>
      <c r="AB2271" s="99" t="str">
        <f t="shared" si="388"/>
        <v>05/12/2025 7:12 PM</v>
      </c>
      <c r="AC2271" s="100">
        <f t="shared" si="389"/>
        <v>45790.539120370369</v>
      </c>
      <c r="AD2271" s="100" t="str">
        <f t="shared" si="390"/>
        <v>Approved On Time</v>
      </c>
      <c r="AE2271" s="101">
        <f t="shared" si="391"/>
        <v>1</v>
      </c>
      <c r="AF2271" s="124" t="str">
        <f t="shared" si="392"/>
        <v/>
      </c>
      <c r="AG2271" s="101" t="str">
        <f t="shared" si="393"/>
        <v>710 4000A - 20300 ADJ WTR METER BOX</v>
      </c>
      <c r="AH2271" s="101" t="str">
        <f t="shared" si="394"/>
        <v>240776 - Oscar De La Paz</v>
      </c>
      <c r="AI2271" s="102" t="str">
        <f t="shared" si="395"/>
        <v>Jose Rangel's Crew</v>
      </c>
    </row>
    <row r="2272" spans="1:35" ht="15.75" x14ac:dyDescent="0.25">
      <c r="A2272" s="155">
        <v>603110</v>
      </c>
      <c r="B2272" s="155" t="s">
        <v>1022</v>
      </c>
      <c r="C2272" s="155" t="s">
        <v>1023</v>
      </c>
      <c r="D2272" s="155" t="s">
        <v>95</v>
      </c>
      <c r="E2272" s="155" t="s">
        <v>96</v>
      </c>
      <c r="F2272" s="155" t="s">
        <v>1020</v>
      </c>
      <c r="G2272" s="155" t="s">
        <v>1021</v>
      </c>
      <c r="H2272" s="155" t="s">
        <v>558</v>
      </c>
      <c r="I2272" s="155">
        <v>1</v>
      </c>
      <c r="J2272" s="156">
        <v>45789</v>
      </c>
      <c r="K2272" s="156" t="s">
        <v>91</v>
      </c>
      <c r="L2272" s="155"/>
      <c r="M2272" s="155" t="s">
        <v>148</v>
      </c>
      <c r="N2272" s="155" t="s">
        <v>72</v>
      </c>
      <c r="O2272" s="155" t="s">
        <v>147</v>
      </c>
      <c r="P2272" s="155" t="s">
        <v>1243</v>
      </c>
      <c r="Q2272" s="155"/>
      <c r="R2272" s="155" t="s">
        <v>50</v>
      </c>
      <c r="S2272" s="155" t="s">
        <v>86</v>
      </c>
      <c r="T2272" s="157" t="s">
        <v>1865</v>
      </c>
      <c r="U2272" s="158"/>
      <c r="V2272" s="158"/>
      <c r="W2272" s="158"/>
      <c r="X2272" s="97" t="str">
        <f t="shared" si="385"/>
        <v>2024-004 - City of Dallas Sidewalk 2024</v>
      </c>
      <c r="Y2272" s="97" t="str">
        <f>IFERROR(VLOOKUP($D2272,PM!$A:$H,2,FALSE),"")</f>
        <v>Adam H. Goode</v>
      </c>
      <c r="Z2272" s="98">
        <f t="shared" si="386"/>
        <v>45789</v>
      </c>
      <c r="AA2272" s="98" t="str">
        <f t="shared" si="387"/>
        <v>Monday</v>
      </c>
      <c r="AB2272" s="99" t="str">
        <f t="shared" si="388"/>
        <v>05/12/2025 7:12 PM</v>
      </c>
      <c r="AC2272" s="100">
        <f t="shared" si="389"/>
        <v>45790.539120370369</v>
      </c>
      <c r="AD2272" s="100" t="str">
        <f t="shared" si="390"/>
        <v>Approved On Time</v>
      </c>
      <c r="AE2272" s="101">
        <f t="shared" si="391"/>
        <v>1</v>
      </c>
      <c r="AF2272" s="124" t="str">
        <f t="shared" si="392"/>
        <v/>
      </c>
      <c r="AG2272" s="101" t="str">
        <f t="shared" si="393"/>
        <v>750 4000A - 20340 ADJ WASTEWTR LATER CLEAN</v>
      </c>
      <c r="AH2272" s="101" t="str">
        <f t="shared" si="394"/>
        <v>240776 - Oscar De La Paz</v>
      </c>
      <c r="AI2272" s="102" t="str">
        <f t="shared" si="395"/>
        <v>Jose Rangel's Crew</v>
      </c>
    </row>
    <row r="2273" spans="1:35" ht="15.75" x14ac:dyDescent="0.25">
      <c r="A2273" s="155">
        <v>603555</v>
      </c>
      <c r="B2273" s="155" t="s">
        <v>1022</v>
      </c>
      <c r="C2273" s="155" t="s">
        <v>1023</v>
      </c>
      <c r="D2273" s="155" t="s">
        <v>95</v>
      </c>
      <c r="E2273" s="155" t="s">
        <v>96</v>
      </c>
      <c r="F2273" s="155" t="s">
        <v>1166</v>
      </c>
      <c r="G2273" s="155" t="s">
        <v>1167</v>
      </c>
      <c r="H2273" s="155" t="s">
        <v>558</v>
      </c>
      <c r="I2273" s="155">
        <v>3</v>
      </c>
      <c r="J2273" s="156">
        <v>45790</v>
      </c>
      <c r="K2273" s="156" t="s">
        <v>91</v>
      </c>
      <c r="L2273" s="155"/>
      <c r="M2273" s="155" t="s">
        <v>148</v>
      </c>
      <c r="N2273" s="155" t="s">
        <v>72</v>
      </c>
      <c r="O2273" s="155" t="s">
        <v>147</v>
      </c>
      <c r="P2273" s="155" t="s">
        <v>1931</v>
      </c>
      <c r="Q2273" s="155"/>
      <c r="R2273" s="155" t="s">
        <v>50</v>
      </c>
      <c r="S2273" s="155" t="s">
        <v>86</v>
      </c>
      <c r="T2273" s="157" t="s">
        <v>2484</v>
      </c>
      <c r="U2273" s="158"/>
      <c r="V2273" s="158"/>
      <c r="W2273" s="158"/>
      <c r="X2273" s="97" t="str">
        <f t="shared" si="385"/>
        <v>2024-004 - City of Dallas Sidewalk 2024</v>
      </c>
      <c r="Y2273" s="97" t="str">
        <f>IFERROR(VLOOKUP($D2273,PM!$A:$H,2,FALSE),"")</f>
        <v>Adam H. Goode</v>
      </c>
      <c r="Z2273" s="98">
        <f t="shared" si="386"/>
        <v>45790</v>
      </c>
      <c r="AA2273" s="98" t="str">
        <f t="shared" si="387"/>
        <v>Tuesday</v>
      </c>
      <c r="AB2273" s="99" t="str">
        <f t="shared" si="388"/>
        <v>05/13/2025 7:25 PM</v>
      </c>
      <c r="AC2273" s="100">
        <f t="shared" si="389"/>
        <v>45791.535081018519</v>
      </c>
      <c r="AD2273" s="100" t="str">
        <f t="shared" si="390"/>
        <v>Approved On Time</v>
      </c>
      <c r="AE2273" s="101">
        <f t="shared" si="391"/>
        <v>3</v>
      </c>
      <c r="AF2273" s="124" t="str">
        <f t="shared" si="392"/>
        <v/>
      </c>
      <c r="AG2273" s="101" t="str">
        <f t="shared" si="393"/>
        <v>280 4000A - 432 FG DRIVE 8</v>
      </c>
      <c r="AH2273" s="101" t="str">
        <f t="shared" si="394"/>
        <v>240776 - Oscar De La Paz</v>
      </c>
      <c r="AI2273" s="102" t="str">
        <f t="shared" si="395"/>
        <v>Jose Rangel's Crew</v>
      </c>
    </row>
    <row r="2274" spans="1:35" ht="15.75" x14ac:dyDescent="0.25">
      <c r="A2274" s="155">
        <v>603556</v>
      </c>
      <c r="B2274" s="155" t="s">
        <v>1022</v>
      </c>
      <c r="C2274" s="155" t="s">
        <v>1023</v>
      </c>
      <c r="D2274" s="155" t="s">
        <v>95</v>
      </c>
      <c r="E2274" s="155" t="s">
        <v>96</v>
      </c>
      <c r="F2274" s="155" t="s">
        <v>1147</v>
      </c>
      <c r="G2274" s="155" t="s">
        <v>1148</v>
      </c>
      <c r="H2274" s="155" t="s">
        <v>558</v>
      </c>
      <c r="I2274" s="155">
        <v>3</v>
      </c>
      <c r="J2274" s="156">
        <v>45790</v>
      </c>
      <c r="K2274" s="156" t="s">
        <v>91</v>
      </c>
      <c r="L2274" s="155"/>
      <c r="M2274" s="155" t="s">
        <v>148</v>
      </c>
      <c r="N2274" s="155" t="s">
        <v>72</v>
      </c>
      <c r="O2274" s="155" t="s">
        <v>147</v>
      </c>
      <c r="P2274" s="155" t="s">
        <v>1931</v>
      </c>
      <c r="Q2274" s="155"/>
      <c r="R2274" s="155" t="s">
        <v>50</v>
      </c>
      <c r="S2274" s="155" t="s">
        <v>86</v>
      </c>
      <c r="T2274" s="157" t="s">
        <v>2485</v>
      </c>
      <c r="U2274" s="158"/>
      <c r="V2274" s="158"/>
      <c r="W2274" s="158"/>
      <c r="X2274" s="97" t="str">
        <f t="shared" si="385"/>
        <v>2024-004 - City of Dallas Sidewalk 2024</v>
      </c>
      <c r="Y2274" s="97" t="str">
        <f>IFERROR(VLOOKUP($D2274,PM!$A:$H,2,FALSE),"")</f>
        <v>Adam H. Goode</v>
      </c>
      <c r="Z2274" s="98">
        <f t="shared" si="386"/>
        <v>45790</v>
      </c>
      <c r="AA2274" s="98" t="str">
        <f t="shared" si="387"/>
        <v>Tuesday</v>
      </c>
      <c r="AB2274" s="99" t="str">
        <f t="shared" si="388"/>
        <v>05/13/2025 7:25 PM</v>
      </c>
      <c r="AC2274" s="100">
        <f t="shared" si="389"/>
        <v>45791.535081018519</v>
      </c>
      <c r="AD2274" s="100" t="str">
        <f t="shared" si="390"/>
        <v>Approved On Time</v>
      </c>
      <c r="AE2274" s="101">
        <f t="shared" si="391"/>
        <v>3</v>
      </c>
      <c r="AF2274" s="124" t="str">
        <f t="shared" si="392"/>
        <v/>
      </c>
      <c r="AG2274" s="101" t="str">
        <f t="shared" si="393"/>
        <v>280 4000B - 432 F P S DRIVE 8</v>
      </c>
      <c r="AH2274" s="101" t="str">
        <f t="shared" si="394"/>
        <v>240776 - Oscar De La Paz</v>
      </c>
      <c r="AI2274" s="102" t="str">
        <f t="shared" si="395"/>
        <v>Jose Rangel's Crew</v>
      </c>
    </row>
    <row r="2275" spans="1:35" ht="15.75" x14ac:dyDescent="0.25">
      <c r="A2275" s="155">
        <v>603557</v>
      </c>
      <c r="B2275" s="155" t="s">
        <v>1022</v>
      </c>
      <c r="C2275" s="155" t="s">
        <v>1023</v>
      </c>
      <c r="D2275" s="155" t="s">
        <v>95</v>
      </c>
      <c r="E2275" s="155" t="s">
        <v>96</v>
      </c>
      <c r="F2275" s="155" t="s">
        <v>973</v>
      </c>
      <c r="G2275" s="155" t="s">
        <v>974</v>
      </c>
      <c r="H2275" s="155" t="s">
        <v>558</v>
      </c>
      <c r="I2275" s="155">
        <v>2</v>
      </c>
      <c r="J2275" s="156">
        <v>45790</v>
      </c>
      <c r="K2275" s="156" t="s">
        <v>91</v>
      </c>
      <c r="L2275" s="155"/>
      <c r="M2275" s="155" t="s">
        <v>148</v>
      </c>
      <c r="N2275" s="155" t="s">
        <v>72</v>
      </c>
      <c r="O2275" s="155" t="s">
        <v>147</v>
      </c>
      <c r="P2275" s="155" t="s">
        <v>1931</v>
      </c>
      <c r="Q2275" s="155"/>
      <c r="R2275" s="155" t="s">
        <v>50</v>
      </c>
      <c r="S2275" s="155" t="s">
        <v>86</v>
      </c>
      <c r="T2275" s="157" t="s">
        <v>2486</v>
      </c>
      <c r="U2275" s="158"/>
      <c r="V2275" s="158"/>
      <c r="W2275" s="158"/>
      <c r="X2275" s="97" t="str">
        <f t="shared" si="385"/>
        <v>2024-004 - City of Dallas Sidewalk 2024</v>
      </c>
      <c r="Y2275" s="97" t="str">
        <f>IFERROR(VLOOKUP($D2275,PM!$A:$H,2,FALSE),"")</f>
        <v>Adam H. Goode</v>
      </c>
      <c r="Z2275" s="98">
        <f t="shared" si="386"/>
        <v>45790</v>
      </c>
      <c r="AA2275" s="98" t="str">
        <f t="shared" si="387"/>
        <v>Tuesday</v>
      </c>
      <c r="AB2275" s="99" t="str">
        <f t="shared" si="388"/>
        <v>05/13/2025 7:25 PM</v>
      </c>
      <c r="AC2275" s="100">
        <f t="shared" si="389"/>
        <v>45791.535081018519</v>
      </c>
      <c r="AD2275" s="100" t="str">
        <f t="shared" si="390"/>
        <v>Approved On Time</v>
      </c>
      <c r="AE2275" s="101">
        <f t="shared" si="391"/>
        <v>2</v>
      </c>
      <c r="AF2275" s="124" t="str">
        <f t="shared" si="392"/>
        <v/>
      </c>
      <c r="AG2275" s="101" t="str">
        <f t="shared" si="393"/>
        <v>250 4000A - 455 FG CURB 18</v>
      </c>
      <c r="AH2275" s="101" t="str">
        <f t="shared" si="394"/>
        <v>240776 - Oscar De La Paz</v>
      </c>
      <c r="AI2275" s="102" t="str">
        <f t="shared" si="395"/>
        <v>Jose Rangel's Crew</v>
      </c>
    </row>
    <row r="2276" spans="1:35" ht="15.75" x14ac:dyDescent="0.25">
      <c r="A2276" s="155">
        <v>603558</v>
      </c>
      <c r="B2276" s="155" t="s">
        <v>1022</v>
      </c>
      <c r="C2276" s="155" t="s">
        <v>1023</v>
      </c>
      <c r="D2276" s="155" t="s">
        <v>95</v>
      </c>
      <c r="E2276" s="155" t="s">
        <v>96</v>
      </c>
      <c r="F2276" s="155" t="s">
        <v>975</v>
      </c>
      <c r="G2276" s="155" t="s">
        <v>976</v>
      </c>
      <c r="H2276" s="155" t="s">
        <v>558</v>
      </c>
      <c r="I2276" s="155">
        <v>2</v>
      </c>
      <c r="J2276" s="156">
        <v>45790</v>
      </c>
      <c r="K2276" s="156" t="s">
        <v>91</v>
      </c>
      <c r="L2276" s="155"/>
      <c r="M2276" s="155" t="s">
        <v>148</v>
      </c>
      <c r="N2276" s="155" t="s">
        <v>72</v>
      </c>
      <c r="O2276" s="155" t="s">
        <v>147</v>
      </c>
      <c r="P2276" s="155" t="s">
        <v>1931</v>
      </c>
      <c r="Q2276" s="155"/>
      <c r="R2276" s="155" t="s">
        <v>50</v>
      </c>
      <c r="S2276" s="155" t="s">
        <v>86</v>
      </c>
      <c r="T2276" s="157" t="s">
        <v>2487</v>
      </c>
      <c r="U2276" s="158"/>
      <c r="V2276" s="158"/>
      <c r="W2276" s="158"/>
      <c r="X2276" s="97" t="str">
        <f t="shared" si="385"/>
        <v>2024-004 - City of Dallas Sidewalk 2024</v>
      </c>
      <c r="Y2276" s="97" t="str">
        <f>IFERROR(VLOOKUP($D2276,PM!$A:$H,2,FALSE),"")</f>
        <v>Adam H. Goode</v>
      </c>
      <c r="Z2276" s="98">
        <f t="shared" si="386"/>
        <v>45790</v>
      </c>
      <c r="AA2276" s="98" t="str">
        <f t="shared" si="387"/>
        <v>Tuesday</v>
      </c>
      <c r="AB2276" s="99" t="str">
        <f t="shared" si="388"/>
        <v>05/13/2025 7:25 PM</v>
      </c>
      <c r="AC2276" s="100">
        <f t="shared" si="389"/>
        <v>45791.535081018519</v>
      </c>
      <c r="AD2276" s="100" t="str">
        <f t="shared" si="390"/>
        <v>Approved On Time</v>
      </c>
      <c r="AE2276" s="101">
        <f t="shared" si="391"/>
        <v>2</v>
      </c>
      <c r="AF2276" s="124" t="str">
        <f t="shared" si="392"/>
        <v/>
      </c>
      <c r="AG2276" s="101" t="str">
        <f t="shared" si="393"/>
        <v>250 4000B - 455 F P S CURB 18</v>
      </c>
      <c r="AH2276" s="101" t="str">
        <f t="shared" si="394"/>
        <v>240776 - Oscar De La Paz</v>
      </c>
      <c r="AI2276" s="102" t="str">
        <f t="shared" si="395"/>
        <v>Jose Rangel's Crew</v>
      </c>
    </row>
    <row r="2277" spans="1:35" ht="15.75" x14ac:dyDescent="0.25">
      <c r="A2277" s="155">
        <v>603100</v>
      </c>
      <c r="B2277" s="155" t="s">
        <v>622</v>
      </c>
      <c r="C2277" s="155" t="s">
        <v>623</v>
      </c>
      <c r="D2277" s="155" t="s">
        <v>95</v>
      </c>
      <c r="E2277" s="155" t="s">
        <v>96</v>
      </c>
      <c r="F2277" s="155" t="s">
        <v>1166</v>
      </c>
      <c r="G2277" s="155" t="s">
        <v>1167</v>
      </c>
      <c r="H2277" s="155" t="s">
        <v>558</v>
      </c>
      <c r="I2277" s="155">
        <v>4</v>
      </c>
      <c r="J2277" s="156">
        <v>45789</v>
      </c>
      <c r="K2277" s="156" t="s">
        <v>91</v>
      </c>
      <c r="L2277" s="155"/>
      <c r="M2277" s="155" t="s">
        <v>148</v>
      </c>
      <c r="N2277" s="155" t="s">
        <v>72</v>
      </c>
      <c r="O2277" s="155" t="s">
        <v>147</v>
      </c>
      <c r="P2277" s="155" t="s">
        <v>1242</v>
      </c>
      <c r="Q2277" s="155"/>
      <c r="R2277" s="155" t="s">
        <v>50</v>
      </c>
      <c r="S2277" s="155" t="s">
        <v>86</v>
      </c>
      <c r="T2277" s="157" t="s">
        <v>1866</v>
      </c>
      <c r="U2277" s="158"/>
      <c r="V2277" s="158"/>
      <c r="W2277" s="158"/>
      <c r="X2277" s="97" t="str">
        <f t="shared" si="385"/>
        <v>2024-004 - City of Dallas Sidewalk 2024</v>
      </c>
      <c r="Y2277" s="97" t="str">
        <f>IFERROR(VLOOKUP($D2277,PM!$A:$H,2,FALSE),"")</f>
        <v>Adam H. Goode</v>
      </c>
      <c r="Z2277" s="98">
        <f t="shared" si="386"/>
        <v>45789</v>
      </c>
      <c r="AA2277" s="98" t="str">
        <f t="shared" si="387"/>
        <v>Monday</v>
      </c>
      <c r="AB2277" s="99" t="str">
        <f t="shared" si="388"/>
        <v>05/12/2025 7:11 PM</v>
      </c>
      <c r="AC2277" s="100">
        <f t="shared" si="389"/>
        <v>45790.539004629631</v>
      </c>
      <c r="AD2277" s="100" t="str">
        <f t="shared" si="390"/>
        <v>Approved On Time</v>
      </c>
      <c r="AE2277" s="101">
        <f t="shared" si="391"/>
        <v>4</v>
      </c>
      <c r="AF2277" s="124" t="str">
        <f t="shared" si="392"/>
        <v/>
      </c>
      <c r="AG2277" s="101" t="str">
        <f t="shared" si="393"/>
        <v>280 4000A - 432 FG DRIVE 8</v>
      </c>
      <c r="AH2277" s="101" t="str">
        <f t="shared" si="394"/>
        <v>240688 - Eliseo Becerra-Mosqueida</v>
      </c>
      <c r="AI2277" s="102" t="str">
        <f t="shared" si="395"/>
        <v>Jose Rangel's Crew</v>
      </c>
    </row>
    <row r="2278" spans="1:35" ht="15.75" x14ac:dyDescent="0.25">
      <c r="A2278" s="155">
        <v>603101</v>
      </c>
      <c r="B2278" s="155" t="s">
        <v>622</v>
      </c>
      <c r="C2278" s="155" t="s">
        <v>623</v>
      </c>
      <c r="D2278" s="155" t="s">
        <v>95</v>
      </c>
      <c r="E2278" s="155" t="s">
        <v>96</v>
      </c>
      <c r="F2278" s="155" t="s">
        <v>1147</v>
      </c>
      <c r="G2278" s="155" t="s">
        <v>1148</v>
      </c>
      <c r="H2278" s="155" t="s">
        <v>558</v>
      </c>
      <c r="I2278" s="155">
        <v>4</v>
      </c>
      <c r="J2278" s="156">
        <v>45789</v>
      </c>
      <c r="K2278" s="156" t="s">
        <v>91</v>
      </c>
      <c r="L2278" s="155"/>
      <c r="M2278" s="155" t="s">
        <v>148</v>
      </c>
      <c r="N2278" s="155" t="s">
        <v>72</v>
      </c>
      <c r="O2278" s="155" t="s">
        <v>147</v>
      </c>
      <c r="P2278" s="155" t="s">
        <v>1242</v>
      </c>
      <c r="Q2278" s="155"/>
      <c r="R2278" s="155" t="s">
        <v>50</v>
      </c>
      <c r="S2278" s="155" t="s">
        <v>86</v>
      </c>
      <c r="T2278" s="157" t="s">
        <v>1867</v>
      </c>
      <c r="U2278" s="158"/>
      <c r="V2278" s="158"/>
      <c r="W2278" s="158"/>
      <c r="X2278" s="97" t="str">
        <f t="shared" si="385"/>
        <v>2024-004 - City of Dallas Sidewalk 2024</v>
      </c>
      <c r="Y2278" s="97" t="str">
        <f>IFERROR(VLOOKUP($D2278,PM!$A:$H,2,FALSE),"")</f>
        <v>Adam H. Goode</v>
      </c>
      <c r="Z2278" s="98">
        <f t="shared" si="386"/>
        <v>45789</v>
      </c>
      <c r="AA2278" s="98" t="str">
        <f t="shared" si="387"/>
        <v>Monday</v>
      </c>
      <c r="AB2278" s="99" t="str">
        <f t="shared" si="388"/>
        <v>05/12/2025 7:11 PM</v>
      </c>
      <c r="AC2278" s="100">
        <f t="shared" si="389"/>
        <v>45790.539004629631</v>
      </c>
      <c r="AD2278" s="100" t="str">
        <f t="shared" si="390"/>
        <v>Approved On Time</v>
      </c>
      <c r="AE2278" s="101">
        <f t="shared" si="391"/>
        <v>4</v>
      </c>
      <c r="AF2278" s="124" t="str">
        <f t="shared" si="392"/>
        <v/>
      </c>
      <c r="AG2278" s="101" t="str">
        <f t="shared" si="393"/>
        <v>280 4000B - 432 F P S DRIVE 8</v>
      </c>
      <c r="AH2278" s="101" t="str">
        <f t="shared" si="394"/>
        <v>240688 - Eliseo Becerra-Mosqueida</v>
      </c>
      <c r="AI2278" s="102" t="str">
        <f t="shared" si="395"/>
        <v>Jose Rangel's Crew</v>
      </c>
    </row>
    <row r="2279" spans="1:35" ht="15.75" x14ac:dyDescent="0.25">
      <c r="A2279" s="155">
        <v>603102</v>
      </c>
      <c r="B2279" s="155" t="s">
        <v>622</v>
      </c>
      <c r="C2279" s="155" t="s">
        <v>623</v>
      </c>
      <c r="D2279" s="155" t="s">
        <v>95</v>
      </c>
      <c r="E2279" s="155" t="s">
        <v>96</v>
      </c>
      <c r="F2279" s="155" t="s">
        <v>973</v>
      </c>
      <c r="G2279" s="155" t="s">
        <v>974</v>
      </c>
      <c r="H2279" s="155" t="s">
        <v>558</v>
      </c>
      <c r="I2279" s="155">
        <v>1</v>
      </c>
      <c r="J2279" s="156">
        <v>45789</v>
      </c>
      <c r="K2279" s="156" t="s">
        <v>91</v>
      </c>
      <c r="L2279" s="155"/>
      <c r="M2279" s="155" t="s">
        <v>148</v>
      </c>
      <c r="N2279" s="155" t="s">
        <v>72</v>
      </c>
      <c r="O2279" s="155" t="s">
        <v>147</v>
      </c>
      <c r="P2279" s="155" t="s">
        <v>1243</v>
      </c>
      <c r="Q2279" s="155"/>
      <c r="R2279" s="155" t="s">
        <v>50</v>
      </c>
      <c r="S2279" s="155" t="s">
        <v>86</v>
      </c>
      <c r="T2279" s="157" t="s">
        <v>1868</v>
      </c>
      <c r="U2279" s="158"/>
      <c r="V2279" s="158"/>
      <c r="W2279" s="158"/>
      <c r="X2279" s="97" t="str">
        <f t="shared" si="385"/>
        <v>2024-004 - City of Dallas Sidewalk 2024</v>
      </c>
      <c r="Y2279" s="97" t="str">
        <f>IFERROR(VLOOKUP($D2279,PM!$A:$H,2,FALSE),"")</f>
        <v>Adam H. Goode</v>
      </c>
      <c r="Z2279" s="98">
        <f t="shared" si="386"/>
        <v>45789</v>
      </c>
      <c r="AA2279" s="98" t="str">
        <f t="shared" si="387"/>
        <v>Monday</v>
      </c>
      <c r="AB2279" s="99" t="str">
        <f t="shared" si="388"/>
        <v>05/12/2025 7:12 PM</v>
      </c>
      <c r="AC2279" s="100">
        <f t="shared" si="389"/>
        <v>45790.539004629631</v>
      </c>
      <c r="AD2279" s="100" t="str">
        <f t="shared" si="390"/>
        <v>Approved On Time</v>
      </c>
      <c r="AE2279" s="101">
        <f t="shared" si="391"/>
        <v>1</v>
      </c>
      <c r="AF2279" s="124" t="str">
        <f t="shared" si="392"/>
        <v/>
      </c>
      <c r="AG2279" s="101" t="str">
        <f t="shared" si="393"/>
        <v>250 4000A - 455 FG CURB 18</v>
      </c>
      <c r="AH2279" s="101" t="str">
        <f t="shared" si="394"/>
        <v>240688 - Eliseo Becerra-Mosqueida</v>
      </c>
      <c r="AI2279" s="102" t="str">
        <f t="shared" si="395"/>
        <v>Jose Rangel's Crew</v>
      </c>
    </row>
    <row r="2280" spans="1:35" ht="15.75" x14ac:dyDescent="0.25">
      <c r="A2280" s="155">
        <v>603104</v>
      </c>
      <c r="B2280" s="155" t="s">
        <v>622</v>
      </c>
      <c r="C2280" s="155" t="s">
        <v>623</v>
      </c>
      <c r="D2280" s="155" t="s">
        <v>95</v>
      </c>
      <c r="E2280" s="155" t="s">
        <v>96</v>
      </c>
      <c r="F2280" s="155" t="s">
        <v>975</v>
      </c>
      <c r="G2280" s="155" t="s">
        <v>976</v>
      </c>
      <c r="H2280" s="155" t="s">
        <v>558</v>
      </c>
      <c r="I2280" s="155">
        <v>1</v>
      </c>
      <c r="J2280" s="156">
        <v>45789</v>
      </c>
      <c r="K2280" s="156" t="s">
        <v>91</v>
      </c>
      <c r="L2280" s="155"/>
      <c r="M2280" s="155" t="s">
        <v>148</v>
      </c>
      <c r="N2280" s="155" t="s">
        <v>72</v>
      </c>
      <c r="O2280" s="155" t="s">
        <v>147</v>
      </c>
      <c r="P2280" s="155" t="s">
        <v>1243</v>
      </c>
      <c r="Q2280" s="155"/>
      <c r="R2280" s="155" t="s">
        <v>50</v>
      </c>
      <c r="S2280" s="155" t="s">
        <v>86</v>
      </c>
      <c r="T2280" s="157" t="s">
        <v>1869</v>
      </c>
      <c r="U2280" s="158"/>
      <c r="V2280" s="158"/>
      <c r="W2280" s="158"/>
      <c r="X2280" s="97" t="str">
        <f t="shared" si="385"/>
        <v>2024-004 - City of Dallas Sidewalk 2024</v>
      </c>
      <c r="Y2280" s="97" t="str">
        <f>IFERROR(VLOOKUP($D2280,PM!$A:$H,2,FALSE),"")</f>
        <v>Adam H. Goode</v>
      </c>
      <c r="Z2280" s="98">
        <f t="shared" si="386"/>
        <v>45789</v>
      </c>
      <c r="AA2280" s="98" t="str">
        <f t="shared" si="387"/>
        <v>Monday</v>
      </c>
      <c r="AB2280" s="99" t="str">
        <f t="shared" si="388"/>
        <v>05/12/2025 7:12 PM</v>
      </c>
      <c r="AC2280" s="100">
        <f t="shared" si="389"/>
        <v>45790.539004629631</v>
      </c>
      <c r="AD2280" s="100" t="str">
        <f t="shared" si="390"/>
        <v>Approved On Time</v>
      </c>
      <c r="AE2280" s="101">
        <f t="shared" si="391"/>
        <v>1</v>
      </c>
      <c r="AF2280" s="124" t="str">
        <f t="shared" si="392"/>
        <v/>
      </c>
      <c r="AG2280" s="101" t="str">
        <f t="shared" si="393"/>
        <v>250 4000B - 455 F P S CURB 18</v>
      </c>
      <c r="AH2280" s="101" t="str">
        <f t="shared" si="394"/>
        <v>240688 - Eliseo Becerra-Mosqueida</v>
      </c>
      <c r="AI2280" s="102" t="str">
        <f t="shared" si="395"/>
        <v>Jose Rangel's Crew</v>
      </c>
    </row>
    <row r="2281" spans="1:35" ht="15.75" x14ac:dyDescent="0.25">
      <c r="A2281" s="155">
        <v>603093</v>
      </c>
      <c r="B2281" s="155" t="s">
        <v>561</v>
      </c>
      <c r="C2281" s="155" t="s">
        <v>147</v>
      </c>
      <c r="D2281" s="155" t="s">
        <v>95</v>
      </c>
      <c r="E2281" s="155" t="s">
        <v>96</v>
      </c>
      <c r="F2281" s="155" t="s">
        <v>1166</v>
      </c>
      <c r="G2281" s="155" t="s">
        <v>1167</v>
      </c>
      <c r="H2281" s="155" t="s">
        <v>558</v>
      </c>
      <c r="I2281" s="155">
        <v>3</v>
      </c>
      <c r="J2281" s="156">
        <v>45789</v>
      </c>
      <c r="K2281" s="156" t="s">
        <v>91</v>
      </c>
      <c r="L2281" s="155"/>
      <c r="M2281" s="155" t="s">
        <v>148</v>
      </c>
      <c r="N2281" s="155" t="s">
        <v>72</v>
      </c>
      <c r="O2281" s="155" t="s">
        <v>147</v>
      </c>
      <c r="P2281" s="155" t="s">
        <v>1242</v>
      </c>
      <c r="Q2281" s="155"/>
      <c r="R2281" s="155" t="s">
        <v>50</v>
      </c>
      <c r="S2281" s="155" t="s">
        <v>86</v>
      </c>
      <c r="T2281" s="157" t="s">
        <v>1854</v>
      </c>
      <c r="U2281" s="158"/>
      <c r="V2281" s="158"/>
      <c r="W2281" s="158"/>
      <c r="X2281" s="97" t="str">
        <f t="shared" si="385"/>
        <v>2024-004 - City of Dallas Sidewalk 2024</v>
      </c>
      <c r="Y2281" s="97" t="str">
        <f>IFERROR(VLOOKUP($D2281,PM!$A:$H,2,FALSE),"")</f>
        <v>Adam H. Goode</v>
      </c>
      <c r="Z2281" s="98">
        <f t="shared" si="386"/>
        <v>45789</v>
      </c>
      <c r="AA2281" s="98" t="str">
        <f t="shared" si="387"/>
        <v>Monday</v>
      </c>
      <c r="AB2281" s="99" t="str">
        <f t="shared" si="388"/>
        <v>05/12/2025 7:11 PM</v>
      </c>
      <c r="AC2281" s="100">
        <f t="shared" si="389"/>
        <v>45790.539039351854</v>
      </c>
      <c r="AD2281" s="100" t="str">
        <f t="shared" si="390"/>
        <v>Approved On Time</v>
      </c>
      <c r="AE2281" s="101">
        <f t="shared" si="391"/>
        <v>3</v>
      </c>
      <c r="AF2281" s="124" t="str">
        <f t="shared" si="392"/>
        <v/>
      </c>
      <c r="AG2281" s="101" t="str">
        <f t="shared" si="393"/>
        <v>280 4000A - 432 FG DRIVE 8</v>
      </c>
      <c r="AH2281" s="101" t="str">
        <f t="shared" si="394"/>
        <v>240067 - Jose M. Rangel</v>
      </c>
      <c r="AI2281" s="102" t="str">
        <f t="shared" si="395"/>
        <v>Jose Rangel's Crew</v>
      </c>
    </row>
    <row r="2282" spans="1:35" ht="15.75" x14ac:dyDescent="0.25">
      <c r="A2282" s="155">
        <v>603094</v>
      </c>
      <c r="B2282" s="155" t="s">
        <v>561</v>
      </c>
      <c r="C2282" s="155" t="s">
        <v>147</v>
      </c>
      <c r="D2282" s="155" t="s">
        <v>95</v>
      </c>
      <c r="E2282" s="155" t="s">
        <v>96</v>
      </c>
      <c r="F2282" s="155" t="s">
        <v>1147</v>
      </c>
      <c r="G2282" s="155" t="s">
        <v>1148</v>
      </c>
      <c r="H2282" s="155" t="s">
        <v>558</v>
      </c>
      <c r="I2282" s="155">
        <v>1</v>
      </c>
      <c r="J2282" s="156">
        <v>45789</v>
      </c>
      <c r="K2282" s="156" t="s">
        <v>91</v>
      </c>
      <c r="L2282" s="155"/>
      <c r="M2282" s="155" t="s">
        <v>148</v>
      </c>
      <c r="N2282" s="155" t="s">
        <v>72</v>
      </c>
      <c r="O2282" s="155" t="s">
        <v>147</v>
      </c>
      <c r="P2282" s="155" t="s">
        <v>1242</v>
      </c>
      <c r="Q2282" s="155"/>
      <c r="R2282" s="155" t="s">
        <v>50</v>
      </c>
      <c r="S2282" s="155" t="s">
        <v>86</v>
      </c>
      <c r="T2282" s="157" t="s">
        <v>1855</v>
      </c>
      <c r="U2282" s="158"/>
      <c r="V2282" s="158"/>
      <c r="W2282" s="158"/>
      <c r="X2282" s="97" t="str">
        <f t="shared" si="385"/>
        <v>2024-004 - City of Dallas Sidewalk 2024</v>
      </c>
      <c r="Y2282" s="97" t="str">
        <f>IFERROR(VLOOKUP($D2282,PM!$A:$H,2,FALSE),"")</f>
        <v>Adam H. Goode</v>
      </c>
      <c r="Z2282" s="98">
        <f t="shared" si="386"/>
        <v>45789</v>
      </c>
      <c r="AA2282" s="98" t="str">
        <f t="shared" si="387"/>
        <v>Monday</v>
      </c>
      <c r="AB2282" s="99" t="str">
        <f t="shared" si="388"/>
        <v>05/12/2025 7:11 PM</v>
      </c>
      <c r="AC2282" s="100">
        <f t="shared" si="389"/>
        <v>45790.539039351854</v>
      </c>
      <c r="AD2282" s="100" t="str">
        <f t="shared" si="390"/>
        <v>Approved On Time</v>
      </c>
      <c r="AE2282" s="101">
        <f t="shared" si="391"/>
        <v>1</v>
      </c>
      <c r="AF2282" s="124" t="str">
        <f t="shared" si="392"/>
        <v/>
      </c>
      <c r="AG2282" s="101" t="str">
        <f t="shared" si="393"/>
        <v>280 4000B - 432 F P S DRIVE 8</v>
      </c>
      <c r="AH2282" s="101" t="str">
        <f t="shared" si="394"/>
        <v>240067 - Jose M. Rangel</v>
      </c>
      <c r="AI2282" s="102" t="str">
        <f t="shared" si="395"/>
        <v>Jose Rangel's Crew</v>
      </c>
    </row>
    <row r="2283" spans="1:35" ht="15.75" x14ac:dyDescent="0.25">
      <c r="A2283" s="155">
        <v>603095</v>
      </c>
      <c r="B2283" s="155" t="s">
        <v>561</v>
      </c>
      <c r="C2283" s="155" t="s">
        <v>147</v>
      </c>
      <c r="D2283" s="155" t="s">
        <v>95</v>
      </c>
      <c r="E2283" s="155" t="s">
        <v>96</v>
      </c>
      <c r="F2283" s="155" t="s">
        <v>973</v>
      </c>
      <c r="G2283" s="155" t="s">
        <v>974</v>
      </c>
      <c r="H2283" s="155" t="s">
        <v>558</v>
      </c>
      <c r="I2283" s="155">
        <v>1</v>
      </c>
      <c r="J2283" s="156">
        <v>45789</v>
      </c>
      <c r="K2283" s="156" t="s">
        <v>91</v>
      </c>
      <c r="L2283" s="155"/>
      <c r="M2283" s="155" t="s">
        <v>148</v>
      </c>
      <c r="N2283" s="155" t="s">
        <v>72</v>
      </c>
      <c r="O2283" s="155" t="s">
        <v>147</v>
      </c>
      <c r="P2283" s="155" t="s">
        <v>1242</v>
      </c>
      <c r="Q2283" s="155"/>
      <c r="R2283" s="155" t="s">
        <v>50</v>
      </c>
      <c r="S2283" s="155" t="s">
        <v>86</v>
      </c>
      <c r="T2283" s="157" t="s">
        <v>1856</v>
      </c>
      <c r="U2283" s="158"/>
      <c r="V2283" s="158"/>
      <c r="W2283" s="158"/>
      <c r="X2283" s="97" t="str">
        <f t="shared" si="385"/>
        <v>2024-004 - City of Dallas Sidewalk 2024</v>
      </c>
      <c r="Y2283" s="97" t="str">
        <f>IFERROR(VLOOKUP($D2283,PM!$A:$H,2,FALSE),"")</f>
        <v>Adam H. Goode</v>
      </c>
      <c r="Z2283" s="98">
        <f t="shared" si="386"/>
        <v>45789</v>
      </c>
      <c r="AA2283" s="98" t="str">
        <f t="shared" si="387"/>
        <v>Monday</v>
      </c>
      <c r="AB2283" s="99" t="str">
        <f t="shared" si="388"/>
        <v>05/12/2025 7:11 PM</v>
      </c>
      <c r="AC2283" s="100">
        <f t="shared" si="389"/>
        <v>45790.539039351854</v>
      </c>
      <c r="AD2283" s="100" t="str">
        <f t="shared" si="390"/>
        <v>Approved On Time</v>
      </c>
      <c r="AE2283" s="101">
        <f t="shared" si="391"/>
        <v>1</v>
      </c>
      <c r="AF2283" s="124" t="str">
        <f t="shared" si="392"/>
        <v/>
      </c>
      <c r="AG2283" s="101" t="str">
        <f t="shared" si="393"/>
        <v>250 4000A - 455 FG CURB 18</v>
      </c>
      <c r="AH2283" s="101" t="str">
        <f t="shared" si="394"/>
        <v>240067 - Jose M. Rangel</v>
      </c>
      <c r="AI2283" s="102" t="str">
        <f t="shared" si="395"/>
        <v>Jose Rangel's Crew</v>
      </c>
    </row>
    <row r="2284" spans="1:35" ht="15.75" x14ac:dyDescent="0.25">
      <c r="A2284" s="155">
        <v>603096</v>
      </c>
      <c r="B2284" s="155" t="s">
        <v>561</v>
      </c>
      <c r="C2284" s="155" t="s">
        <v>147</v>
      </c>
      <c r="D2284" s="155" t="s">
        <v>95</v>
      </c>
      <c r="E2284" s="155" t="s">
        <v>96</v>
      </c>
      <c r="F2284" s="155" t="s">
        <v>975</v>
      </c>
      <c r="G2284" s="155" t="s">
        <v>976</v>
      </c>
      <c r="H2284" s="155" t="s">
        <v>558</v>
      </c>
      <c r="I2284" s="155">
        <v>1</v>
      </c>
      <c r="J2284" s="156">
        <v>45789</v>
      </c>
      <c r="K2284" s="156" t="s">
        <v>91</v>
      </c>
      <c r="L2284" s="155"/>
      <c r="M2284" s="155" t="s">
        <v>148</v>
      </c>
      <c r="N2284" s="155" t="s">
        <v>72</v>
      </c>
      <c r="O2284" s="155" t="s">
        <v>147</v>
      </c>
      <c r="P2284" s="155" t="s">
        <v>1242</v>
      </c>
      <c r="Q2284" s="155"/>
      <c r="R2284" s="155" t="s">
        <v>50</v>
      </c>
      <c r="S2284" s="155" t="s">
        <v>86</v>
      </c>
      <c r="T2284" s="157" t="s">
        <v>1857</v>
      </c>
      <c r="U2284" s="158"/>
      <c r="V2284" s="158"/>
      <c r="W2284" s="158"/>
      <c r="X2284" s="97" t="str">
        <f t="shared" si="385"/>
        <v>2024-004 - City of Dallas Sidewalk 2024</v>
      </c>
      <c r="Y2284" s="97" t="str">
        <f>IFERROR(VLOOKUP($D2284,PM!$A:$H,2,FALSE),"")</f>
        <v>Adam H. Goode</v>
      </c>
      <c r="Z2284" s="98">
        <f t="shared" si="386"/>
        <v>45789</v>
      </c>
      <c r="AA2284" s="98" t="str">
        <f t="shared" si="387"/>
        <v>Monday</v>
      </c>
      <c r="AB2284" s="99" t="str">
        <f t="shared" si="388"/>
        <v>05/12/2025 7:11 PM</v>
      </c>
      <c r="AC2284" s="100">
        <f t="shared" si="389"/>
        <v>45790.539039351854</v>
      </c>
      <c r="AD2284" s="100" t="str">
        <f t="shared" si="390"/>
        <v>Approved On Time</v>
      </c>
      <c r="AE2284" s="101">
        <f t="shared" si="391"/>
        <v>1</v>
      </c>
      <c r="AF2284" s="124" t="str">
        <f t="shared" si="392"/>
        <v/>
      </c>
      <c r="AG2284" s="101" t="str">
        <f t="shared" si="393"/>
        <v>250 4000B - 455 F P S CURB 18</v>
      </c>
      <c r="AH2284" s="101" t="str">
        <f t="shared" si="394"/>
        <v>240067 - Jose M. Rangel</v>
      </c>
      <c r="AI2284" s="102" t="str">
        <f t="shared" si="395"/>
        <v>Jose Rangel's Crew</v>
      </c>
    </row>
    <row r="2285" spans="1:35" ht="15.75" x14ac:dyDescent="0.25">
      <c r="A2285" s="155">
        <v>603097</v>
      </c>
      <c r="B2285" s="155" t="s">
        <v>561</v>
      </c>
      <c r="C2285" s="155" t="s">
        <v>147</v>
      </c>
      <c r="D2285" s="155" t="s">
        <v>95</v>
      </c>
      <c r="E2285" s="155" t="s">
        <v>96</v>
      </c>
      <c r="F2285" s="155" t="s">
        <v>1018</v>
      </c>
      <c r="G2285" s="155" t="s">
        <v>1019</v>
      </c>
      <c r="H2285" s="155" t="s">
        <v>558</v>
      </c>
      <c r="I2285" s="155">
        <v>1</v>
      </c>
      <c r="J2285" s="156">
        <v>45789</v>
      </c>
      <c r="K2285" s="156" t="s">
        <v>91</v>
      </c>
      <c r="L2285" s="155"/>
      <c r="M2285" s="155" t="s">
        <v>148</v>
      </c>
      <c r="N2285" s="155" t="s">
        <v>72</v>
      </c>
      <c r="O2285" s="155" t="s">
        <v>147</v>
      </c>
      <c r="P2285" s="155" t="s">
        <v>1242</v>
      </c>
      <c r="Q2285" s="155"/>
      <c r="R2285" s="155" t="s">
        <v>50</v>
      </c>
      <c r="S2285" s="155" t="s">
        <v>86</v>
      </c>
      <c r="T2285" s="157" t="s">
        <v>1858</v>
      </c>
      <c r="U2285" s="158"/>
      <c r="V2285" s="158"/>
      <c r="W2285" s="158"/>
      <c r="X2285" s="97" t="str">
        <f t="shared" si="385"/>
        <v>2024-004 - City of Dallas Sidewalk 2024</v>
      </c>
      <c r="Y2285" s="97" t="str">
        <f>IFERROR(VLOOKUP($D2285,PM!$A:$H,2,FALSE),"")</f>
        <v>Adam H. Goode</v>
      </c>
      <c r="Z2285" s="98">
        <f t="shared" si="386"/>
        <v>45789</v>
      </c>
      <c r="AA2285" s="98" t="str">
        <f t="shared" si="387"/>
        <v>Monday</v>
      </c>
      <c r="AB2285" s="99" t="str">
        <f t="shared" si="388"/>
        <v>05/12/2025 7:11 PM</v>
      </c>
      <c r="AC2285" s="100">
        <f t="shared" si="389"/>
        <v>45790.539039351854</v>
      </c>
      <c r="AD2285" s="100" t="str">
        <f t="shared" si="390"/>
        <v>Approved On Time</v>
      </c>
      <c r="AE2285" s="101">
        <f t="shared" si="391"/>
        <v>1</v>
      </c>
      <c r="AF2285" s="124" t="str">
        <f t="shared" si="392"/>
        <v/>
      </c>
      <c r="AG2285" s="101" t="str">
        <f t="shared" si="393"/>
        <v>710 4000A - 20300 ADJ WTR METER BOX</v>
      </c>
      <c r="AH2285" s="101" t="str">
        <f t="shared" si="394"/>
        <v>240067 - Jose M. Rangel</v>
      </c>
      <c r="AI2285" s="102" t="str">
        <f t="shared" si="395"/>
        <v>Jose Rangel's Crew</v>
      </c>
    </row>
    <row r="2286" spans="1:35" ht="15.75" x14ac:dyDescent="0.25">
      <c r="A2286" s="155">
        <v>603098</v>
      </c>
      <c r="B2286" s="155" t="s">
        <v>561</v>
      </c>
      <c r="C2286" s="155" t="s">
        <v>147</v>
      </c>
      <c r="D2286" s="155" t="s">
        <v>95</v>
      </c>
      <c r="E2286" s="155" t="s">
        <v>96</v>
      </c>
      <c r="F2286" s="155" t="s">
        <v>1020</v>
      </c>
      <c r="G2286" s="155" t="s">
        <v>1021</v>
      </c>
      <c r="H2286" s="155" t="s">
        <v>558</v>
      </c>
      <c r="I2286" s="155">
        <v>1</v>
      </c>
      <c r="J2286" s="156">
        <v>45789</v>
      </c>
      <c r="K2286" s="156" t="s">
        <v>91</v>
      </c>
      <c r="L2286" s="155"/>
      <c r="M2286" s="155" t="s">
        <v>148</v>
      </c>
      <c r="N2286" s="155" t="s">
        <v>72</v>
      </c>
      <c r="O2286" s="155" t="s">
        <v>147</v>
      </c>
      <c r="P2286" s="155" t="s">
        <v>1242</v>
      </c>
      <c r="Q2286" s="155"/>
      <c r="R2286" s="155" t="s">
        <v>50</v>
      </c>
      <c r="S2286" s="155" t="s">
        <v>86</v>
      </c>
      <c r="T2286" s="157" t="s">
        <v>1859</v>
      </c>
      <c r="U2286" s="158"/>
      <c r="V2286" s="158"/>
      <c r="W2286" s="158"/>
      <c r="X2286" s="97" t="str">
        <f t="shared" si="385"/>
        <v>2024-004 - City of Dallas Sidewalk 2024</v>
      </c>
      <c r="Y2286" s="97" t="str">
        <f>IFERROR(VLOOKUP($D2286,PM!$A:$H,2,FALSE),"")</f>
        <v>Adam H. Goode</v>
      </c>
      <c r="Z2286" s="98">
        <f t="shared" si="386"/>
        <v>45789</v>
      </c>
      <c r="AA2286" s="98" t="str">
        <f t="shared" si="387"/>
        <v>Monday</v>
      </c>
      <c r="AB2286" s="99" t="str">
        <f t="shared" si="388"/>
        <v>05/12/2025 7:11 PM</v>
      </c>
      <c r="AC2286" s="100">
        <f t="shared" si="389"/>
        <v>45790.539039351854</v>
      </c>
      <c r="AD2286" s="100" t="str">
        <f t="shared" si="390"/>
        <v>Approved On Time</v>
      </c>
      <c r="AE2286" s="101">
        <f t="shared" si="391"/>
        <v>1</v>
      </c>
      <c r="AF2286" s="124" t="str">
        <f t="shared" si="392"/>
        <v/>
      </c>
      <c r="AG2286" s="101" t="str">
        <f t="shared" si="393"/>
        <v>750 4000A - 20340 ADJ WASTEWTR LATER CLEAN</v>
      </c>
      <c r="AH2286" s="101" t="str">
        <f t="shared" si="394"/>
        <v>240067 - Jose M. Rangel</v>
      </c>
      <c r="AI2286" s="102" t="str">
        <f t="shared" si="395"/>
        <v>Jose Rangel's Crew</v>
      </c>
    </row>
    <row r="2287" spans="1:35" ht="15.75" x14ac:dyDescent="0.25">
      <c r="A2287" s="155">
        <v>603396</v>
      </c>
      <c r="B2287" s="155" t="s">
        <v>603</v>
      </c>
      <c r="C2287" s="155" t="s">
        <v>604</v>
      </c>
      <c r="D2287" s="155" t="s">
        <v>95</v>
      </c>
      <c r="E2287" s="155" t="s">
        <v>96</v>
      </c>
      <c r="F2287" s="155" t="s">
        <v>624</v>
      </c>
      <c r="G2287" s="155" t="s">
        <v>625</v>
      </c>
      <c r="H2287" s="155" t="s">
        <v>558</v>
      </c>
      <c r="I2287" s="155">
        <v>1</v>
      </c>
      <c r="J2287" s="156">
        <v>45789</v>
      </c>
      <c r="K2287" s="156" t="s">
        <v>91</v>
      </c>
      <c r="L2287" s="155"/>
      <c r="M2287" s="155" t="s">
        <v>574</v>
      </c>
      <c r="N2287" s="155" t="s">
        <v>72</v>
      </c>
      <c r="O2287" s="155" t="s">
        <v>86</v>
      </c>
      <c r="P2287" s="155" t="s">
        <v>1788</v>
      </c>
      <c r="Q2287" s="155"/>
      <c r="R2287" s="155" t="s">
        <v>50</v>
      </c>
      <c r="S2287" s="155" t="s">
        <v>86</v>
      </c>
      <c r="T2287" s="157" t="s">
        <v>1789</v>
      </c>
      <c r="U2287" s="158"/>
      <c r="V2287" s="158"/>
      <c r="W2287" s="158"/>
      <c r="X2287" s="97" t="str">
        <f t="shared" si="385"/>
        <v>2024-004 - City of Dallas Sidewalk 2024</v>
      </c>
      <c r="Y2287" s="97" t="str">
        <f>IFERROR(VLOOKUP($D2287,PM!$A:$H,2,FALSE),"")</f>
        <v>Adam H. Goode</v>
      </c>
      <c r="Z2287" s="98">
        <f t="shared" si="386"/>
        <v>45789</v>
      </c>
      <c r="AA2287" s="98" t="str">
        <f t="shared" si="387"/>
        <v>Monday</v>
      </c>
      <c r="AB2287" s="99" t="str">
        <f t="shared" si="388"/>
        <v>05/13/2025 7:53 AM</v>
      </c>
      <c r="AC2287" s="100">
        <f t="shared" si="389"/>
        <v>45790.53769675926</v>
      </c>
      <c r="AD2287" s="100" t="str">
        <f t="shared" si="390"/>
        <v>Approved On Time</v>
      </c>
      <c r="AE2287" s="101">
        <f t="shared" si="391"/>
        <v>1</v>
      </c>
      <c r="AF2287" s="124" t="str">
        <f t="shared" si="392"/>
        <v/>
      </c>
      <c r="AG2287" s="101" t="str">
        <f t="shared" si="393"/>
        <v>9000 100C - LD INOUT SHOW UP REPAIR LABOR</v>
      </c>
      <c r="AH2287" s="101" t="str">
        <f t="shared" si="394"/>
        <v>240712 - Martin A. Montalvo</v>
      </c>
      <c r="AI2287" s="102" t="str">
        <f t="shared" si="395"/>
        <v>Jesus Lopez's Crew</v>
      </c>
    </row>
    <row r="2288" spans="1:35" ht="15.75" x14ac:dyDescent="0.25">
      <c r="A2288" s="155">
        <v>603803</v>
      </c>
      <c r="B2288" s="155" t="s">
        <v>603</v>
      </c>
      <c r="C2288" s="155" t="s">
        <v>604</v>
      </c>
      <c r="D2288" s="155" t="s">
        <v>95</v>
      </c>
      <c r="E2288" s="155" t="s">
        <v>96</v>
      </c>
      <c r="F2288" s="155" t="s">
        <v>624</v>
      </c>
      <c r="G2288" s="155" t="s">
        <v>625</v>
      </c>
      <c r="H2288" s="155" t="s">
        <v>558</v>
      </c>
      <c r="I2288" s="155">
        <v>1</v>
      </c>
      <c r="J2288" s="156">
        <v>45790</v>
      </c>
      <c r="K2288" s="156" t="s">
        <v>91</v>
      </c>
      <c r="L2288" s="155"/>
      <c r="M2288" s="155" t="s">
        <v>574</v>
      </c>
      <c r="N2288" s="155" t="s">
        <v>72</v>
      </c>
      <c r="O2288" s="155" t="s">
        <v>86</v>
      </c>
      <c r="P2288" s="155" t="s">
        <v>2518</v>
      </c>
      <c r="Q2288" s="155"/>
      <c r="R2288" s="155" t="s">
        <v>50</v>
      </c>
      <c r="S2288" s="155" t="s">
        <v>86</v>
      </c>
      <c r="T2288" s="157" t="s">
        <v>2519</v>
      </c>
      <c r="U2288" s="158"/>
      <c r="V2288" s="158"/>
      <c r="W2288" s="158"/>
      <c r="X2288" s="97" t="str">
        <f t="shared" si="385"/>
        <v>2024-004 - City of Dallas Sidewalk 2024</v>
      </c>
      <c r="Y2288" s="97" t="str">
        <f>IFERROR(VLOOKUP($D2288,PM!$A:$H,2,FALSE),"")</f>
        <v>Adam H. Goode</v>
      </c>
      <c r="Z2288" s="98">
        <f t="shared" si="386"/>
        <v>45790</v>
      </c>
      <c r="AA2288" s="98" t="str">
        <f t="shared" si="387"/>
        <v>Tuesday</v>
      </c>
      <c r="AB2288" s="99" t="str">
        <f t="shared" si="388"/>
        <v>05/14/2025 7:47 AM</v>
      </c>
      <c r="AC2288" s="100">
        <f t="shared" si="389"/>
        <v>45791.533263888887</v>
      </c>
      <c r="AD2288" s="100" t="str">
        <f t="shared" si="390"/>
        <v>Approved On Time</v>
      </c>
      <c r="AE2288" s="101">
        <f t="shared" si="391"/>
        <v>1</v>
      </c>
      <c r="AF2288" s="124" t="str">
        <f t="shared" si="392"/>
        <v/>
      </c>
      <c r="AG2288" s="101" t="str">
        <f t="shared" si="393"/>
        <v>9000 100C - LD INOUT SHOW UP REPAIR LABOR</v>
      </c>
      <c r="AH2288" s="101" t="str">
        <f t="shared" si="394"/>
        <v>240712 - Martin A. Montalvo</v>
      </c>
      <c r="AI2288" s="102" t="str">
        <f t="shared" si="395"/>
        <v>Jesus Lopez's Crew</v>
      </c>
    </row>
    <row r="2289" spans="1:35" ht="15.75" x14ac:dyDescent="0.25">
      <c r="A2289" s="155">
        <v>603397</v>
      </c>
      <c r="B2289" s="155" t="s">
        <v>1790</v>
      </c>
      <c r="C2289" s="155" t="s">
        <v>823</v>
      </c>
      <c r="D2289" s="155" t="s">
        <v>95</v>
      </c>
      <c r="E2289" s="155" t="s">
        <v>96</v>
      </c>
      <c r="F2289" s="155" t="s">
        <v>1085</v>
      </c>
      <c r="G2289" s="155" t="s">
        <v>1086</v>
      </c>
      <c r="H2289" s="155" t="s">
        <v>558</v>
      </c>
      <c r="I2289" s="155">
        <v>1</v>
      </c>
      <c r="J2289" s="156">
        <v>45789</v>
      </c>
      <c r="K2289" s="156" t="s">
        <v>91</v>
      </c>
      <c r="L2289" s="155"/>
      <c r="M2289" s="155" t="s">
        <v>824</v>
      </c>
      <c r="N2289" s="155" t="s">
        <v>72</v>
      </c>
      <c r="O2289" s="155" t="s">
        <v>86</v>
      </c>
      <c r="P2289" s="155" t="s">
        <v>1791</v>
      </c>
      <c r="Q2289" s="155"/>
      <c r="R2289" s="155" t="s">
        <v>50</v>
      </c>
      <c r="S2289" s="155" t="s">
        <v>86</v>
      </c>
      <c r="T2289" s="157" t="s">
        <v>1792</v>
      </c>
      <c r="U2289" s="158"/>
      <c r="V2289" s="158"/>
      <c r="W2289" s="158"/>
      <c r="X2289" s="97" t="str">
        <f t="shared" si="385"/>
        <v>2024-004 - City of Dallas Sidewalk 2024</v>
      </c>
      <c r="Y2289" s="97" t="str">
        <f>IFERROR(VLOOKUP($D2289,PM!$A:$H,2,FALSE),"")</f>
        <v>Adam H. Goode</v>
      </c>
      <c r="Z2289" s="98">
        <f t="shared" si="386"/>
        <v>45789</v>
      </c>
      <c r="AA2289" s="98" t="str">
        <f t="shared" si="387"/>
        <v>Monday</v>
      </c>
      <c r="AB2289" s="99" t="str">
        <f t="shared" si="388"/>
        <v>05/13/2025 7:57 AM</v>
      </c>
      <c r="AC2289" s="100">
        <f t="shared" si="389"/>
        <v>45790.541412037041</v>
      </c>
      <c r="AD2289" s="100" t="str">
        <f t="shared" si="390"/>
        <v>Approved On Time</v>
      </c>
      <c r="AE2289" s="101">
        <f t="shared" si="391"/>
        <v>1</v>
      </c>
      <c r="AF2289" s="124" t="str">
        <f t="shared" si="392"/>
        <v/>
      </c>
      <c r="AG2289" s="101" t="str">
        <f t="shared" si="393"/>
        <v>290 4000A - 455 FG PVMT 10</v>
      </c>
      <c r="AH2289" s="101" t="str">
        <f t="shared" si="394"/>
        <v>240054 - Valentin Lopez</v>
      </c>
      <c r="AI2289" s="102" t="str">
        <f t="shared" si="395"/>
        <v>Valentin Lopez's Crew</v>
      </c>
    </row>
    <row r="2290" spans="1:35" ht="15.75" x14ac:dyDescent="0.25">
      <c r="A2290" s="155">
        <v>603398</v>
      </c>
      <c r="B2290" s="155" t="s">
        <v>1790</v>
      </c>
      <c r="C2290" s="155" t="s">
        <v>823</v>
      </c>
      <c r="D2290" s="155" t="s">
        <v>95</v>
      </c>
      <c r="E2290" s="155" t="s">
        <v>96</v>
      </c>
      <c r="F2290" s="155" t="s">
        <v>975</v>
      </c>
      <c r="G2290" s="155" t="s">
        <v>976</v>
      </c>
      <c r="H2290" s="155" t="s">
        <v>558</v>
      </c>
      <c r="I2290" s="155">
        <v>1</v>
      </c>
      <c r="J2290" s="156">
        <v>45789</v>
      </c>
      <c r="K2290" s="156" t="s">
        <v>91</v>
      </c>
      <c r="L2290" s="155"/>
      <c r="M2290" s="155" t="s">
        <v>824</v>
      </c>
      <c r="N2290" s="155" t="s">
        <v>72</v>
      </c>
      <c r="O2290" s="155" t="s">
        <v>86</v>
      </c>
      <c r="P2290" s="155" t="s">
        <v>1791</v>
      </c>
      <c r="Q2290" s="155"/>
      <c r="R2290" s="155" t="s">
        <v>50</v>
      </c>
      <c r="S2290" s="155" t="s">
        <v>86</v>
      </c>
      <c r="T2290" s="157" t="s">
        <v>1793</v>
      </c>
      <c r="U2290" s="158"/>
      <c r="V2290" s="158"/>
      <c r="W2290" s="158"/>
      <c r="X2290" s="97" t="str">
        <f t="shared" si="385"/>
        <v>2024-004 - City of Dallas Sidewalk 2024</v>
      </c>
      <c r="Y2290" s="97" t="str">
        <f>IFERROR(VLOOKUP($D2290,PM!$A:$H,2,FALSE),"")</f>
        <v>Adam H. Goode</v>
      </c>
      <c r="Z2290" s="98">
        <f t="shared" si="386"/>
        <v>45789</v>
      </c>
      <c r="AA2290" s="98" t="str">
        <f t="shared" si="387"/>
        <v>Monday</v>
      </c>
      <c r="AB2290" s="99" t="str">
        <f t="shared" si="388"/>
        <v>05/13/2025 7:57 AM</v>
      </c>
      <c r="AC2290" s="100">
        <f t="shared" si="389"/>
        <v>45790.541412037041</v>
      </c>
      <c r="AD2290" s="100" t="str">
        <f t="shared" si="390"/>
        <v>Approved On Time</v>
      </c>
      <c r="AE2290" s="101">
        <f t="shared" si="391"/>
        <v>1</v>
      </c>
      <c r="AF2290" s="124" t="str">
        <f t="shared" si="392"/>
        <v/>
      </c>
      <c r="AG2290" s="101" t="str">
        <f t="shared" si="393"/>
        <v>250 4000B - 455 F P S CURB 18</v>
      </c>
      <c r="AH2290" s="101" t="str">
        <f t="shared" si="394"/>
        <v>240054 - Valentin Lopez</v>
      </c>
      <c r="AI2290" s="102" t="str">
        <f t="shared" si="395"/>
        <v>Valentin Lopez's Crew</v>
      </c>
    </row>
    <row r="2291" spans="1:35" ht="15.75" x14ac:dyDescent="0.25">
      <c r="A2291" s="155">
        <v>603399</v>
      </c>
      <c r="B2291" s="155" t="s">
        <v>1790</v>
      </c>
      <c r="C2291" s="155" t="s">
        <v>823</v>
      </c>
      <c r="D2291" s="155" t="s">
        <v>95</v>
      </c>
      <c r="E2291" s="155" t="s">
        <v>96</v>
      </c>
      <c r="F2291" s="155" t="s">
        <v>786</v>
      </c>
      <c r="G2291" s="155" t="s">
        <v>787</v>
      </c>
      <c r="H2291" s="155" t="s">
        <v>558</v>
      </c>
      <c r="I2291" s="155">
        <v>1</v>
      </c>
      <c r="J2291" s="156">
        <v>45789</v>
      </c>
      <c r="K2291" s="156" t="s">
        <v>91</v>
      </c>
      <c r="L2291" s="155"/>
      <c r="M2291" s="155" t="s">
        <v>824</v>
      </c>
      <c r="N2291" s="155" t="s">
        <v>72</v>
      </c>
      <c r="O2291" s="155" t="s">
        <v>86</v>
      </c>
      <c r="P2291" s="155" t="s">
        <v>1791</v>
      </c>
      <c r="Q2291" s="155"/>
      <c r="R2291" s="155" t="s">
        <v>50</v>
      </c>
      <c r="S2291" s="155" t="s">
        <v>86</v>
      </c>
      <c r="T2291" s="157" t="s">
        <v>1794</v>
      </c>
      <c r="U2291" s="158"/>
      <c r="V2291" s="158"/>
      <c r="W2291" s="158"/>
      <c r="X2291" s="97" t="str">
        <f t="shared" si="385"/>
        <v>2024-004 - City of Dallas Sidewalk 2024</v>
      </c>
      <c r="Y2291" s="97" t="str">
        <f>IFERROR(VLOOKUP($D2291,PM!$A:$H,2,FALSE),"")</f>
        <v>Adam H. Goode</v>
      </c>
      <c r="Z2291" s="98">
        <f t="shared" si="386"/>
        <v>45789</v>
      </c>
      <c r="AA2291" s="98" t="str">
        <f t="shared" si="387"/>
        <v>Monday</v>
      </c>
      <c r="AB2291" s="99" t="str">
        <f t="shared" si="388"/>
        <v>05/13/2025 7:57 AM</v>
      </c>
      <c r="AC2291" s="100">
        <f t="shared" si="389"/>
        <v>45790.541412037041</v>
      </c>
      <c r="AD2291" s="100" t="str">
        <f t="shared" si="390"/>
        <v>Approved On Time</v>
      </c>
      <c r="AE2291" s="101">
        <f t="shared" si="391"/>
        <v>1</v>
      </c>
      <c r="AF2291" s="124" t="str">
        <f t="shared" si="392"/>
        <v/>
      </c>
      <c r="AG2291" s="101" t="str">
        <f t="shared" si="393"/>
        <v>140 4000A - 202 REM SEPARATE CURB</v>
      </c>
      <c r="AH2291" s="101" t="str">
        <f t="shared" si="394"/>
        <v>240054 - Valentin Lopez</v>
      </c>
      <c r="AI2291" s="102" t="str">
        <f t="shared" si="395"/>
        <v>Valentin Lopez's Crew</v>
      </c>
    </row>
    <row r="2292" spans="1:35" ht="15.75" x14ac:dyDescent="0.25">
      <c r="A2292" s="155">
        <v>603400</v>
      </c>
      <c r="B2292" s="155" t="s">
        <v>1790</v>
      </c>
      <c r="C2292" s="155" t="s">
        <v>823</v>
      </c>
      <c r="D2292" s="155" t="s">
        <v>95</v>
      </c>
      <c r="E2292" s="155" t="s">
        <v>96</v>
      </c>
      <c r="F2292" s="155" t="s">
        <v>638</v>
      </c>
      <c r="G2292" s="155" t="s">
        <v>639</v>
      </c>
      <c r="H2292" s="155" t="s">
        <v>558</v>
      </c>
      <c r="I2292" s="155">
        <v>1</v>
      </c>
      <c r="J2292" s="156">
        <v>45789</v>
      </c>
      <c r="K2292" s="156" t="s">
        <v>91</v>
      </c>
      <c r="L2292" s="155"/>
      <c r="M2292" s="155" t="s">
        <v>824</v>
      </c>
      <c r="N2292" s="155" t="s">
        <v>72</v>
      </c>
      <c r="O2292" s="155" t="s">
        <v>86</v>
      </c>
      <c r="P2292" s="155" t="s">
        <v>1791</v>
      </c>
      <c r="Q2292" s="155"/>
      <c r="R2292" s="155" t="s">
        <v>50</v>
      </c>
      <c r="S2292" s="155" t="s">
        <v>86</v>
      </c>
      <c r="T2292" s="157" t="s">
        <v>1795</v>
      </c>
      <c r="U2292" s="158"/>
      <c r="V2292" s="158"/>
      <c r="W2292" s="158"/>
      <c r="X2292" s="97" t="str">
        <f t="shared" si="385"/>
        <v>2024-004 - City of Dallas Sidewalk 2024</v>
      </c>
      <c r="Y2292" s="97" t="str">
        <f>IFERROR(VLOOKUP($D2292,PM!$A:$H,2,FALSE),"")</f>
        <v>Adam H. Goode</v>
      </c>
      <c r="Z2292" s="98">
        <f t="shared" si="386"/>
        <v>45789</v>
      </c>
      <c r="AA2292" s="98" t="str">
        <f t="shared" si="387"/>
        <v>Monday</v>
      </c>
      <c r="AB2292" s="99" t="str">
        <f t="shared" si="388"/>
        <v>05/13/2025 7:57 AM</v>
      </c>
      <c r="AC2292" s="100">
        <f t="shared" si="389"/>
        <v>45790.541412037041</v>
      </c>
      <c r="AD2292" s="100" t="str">
        <f t="shared" si="390"/>
        <v>Approved On Time</v>
      </c>
      <c r="AE2292" s="101">
        <f t="shared" si="391"/>
        <v>1</v>
      </c>
      <c r="AF2292" s="124" t="str">
        <f t="shared" si="392"/>
        <v/>
      </c>
      <c r="AG2292" s="101" t="str">
        <f t="shared" si="393"/>
        <v>130 4000A - 201 REM CONC DRIVE PVMT APRON</v>
      </c>
      <c r="AH2292" s="101" t="str">
        <f t="shared" si="394"/>
        <v>240054 - Valentin Lopez</v>
      </c>
      <c r="AI2292" s="102" t="str">
        <f t="shared" si="395"/>
        <v>Valentin Lopez's Crew</v>
      </c>
    </row>
    <row r="2293" spans="1:35" ht="15.75" x14ac:dyDescent="0.25">
      <c r="A2293" s="155">
        <v>603401</v>
      </c>
      <c r="B2293" s="155" t="s">
        <v>1790</v>
      </c>
      <c r="C2293" s="155" t="s">
        <v>823</v>
      </c>
      <c r="D2293" s="155" t="s">
        <v>95</v>
      </c>
      <c r="E2293" s="155" t="s">
        <v>96</v>
      </c>
      <c r="F2293" s="155" t="s">
        <v>973</v>
      </c>
      <c r="G2293" s="155" t="s">
        <v>974</v>
      </c>
      <c r="H2293" s="155" t="s">
        <v>558</v>
      </c>
      <c r="I2293" s="155">
        <v>1</v>
      </c>
      <c r="J2293" s="156">
        <v>45789</v>
      </c>
      <c r="K2293" s="156" t="s">
        <v>91</v>
      </c>
      <c r="L2293" s="155"/>
      <c r="M2293" s="155" t="s">
        <v>824</v>
      </c>
      <c r="N2293" s="155" t="s">
        <v>72</v>
      </c>
      <c r="O2293" s="155" t="s">
        <v>86</v>
      </c>
      <c r="P2293" s="155" t="s">
        <v>1791</v>
      </c>
      <c r="Q2293" s="155"/>
      <c r="R2293" s="155" t="s">
        <v>50</v>
      </c>
      <c r="S2293" s="155" t="s">
        <v>86</v>
      </c>
      <c r="T2293" s="157" t="s">
        <v>1796</v>
      </c>
      <c r="U2293" s="158"/>
      <c r="V2293" s="158"/>
      <c r="W2293" s="158"/>
      <c r="X2293" s="97" t="str">
        <f t="shared" si="385"/>
        <v>2024-004 - City of Dallas Sidewalk 2024</v>
      </c>
      <c r="Y2293" s="97" t="str">
        <f>IFERROR(VLOOKUP($D2293,PM!$A:$H,2,FALSE),"")</f>
        <v>Adam H. Goode</v>
      </c>
      <c r="Z2293" s="98">
        <f t="shared" si="386"/>
        <v>45789</v>
      </c>
      <c r="AA2293" s="98" t="str">
        <f t="shared" si="387"/>
        <v>Monday</v>
      </c>
      <c r="AB2293" s="99" t="str">
        <f t="shared" si="388"/>
        <v>05/13/2025 7:57 AM</v>
      </c>
      <c r="AC2293" s="100">
        <f t="shared" si="389"/>
        <v>45790.541412037041</v>
      </c>
      <c r="AD2293" s="100" t="str">
        <f t="shared" si="390"/>
        <v>Approved On Time</v>
      </c>
      <c r="AE2293" s="101">
        <f t="shared" si="391"/>
        <v>1</v>
      </c>
      <c r="AF2293" s="124" t="str">
        <f t="shared" si="392"/>
        <v/>
      </c>
      <c r="AG2293" s="101" t="str">
        <f t="shared" si="393"/>
        <v>250 4000A - 455 FG CURB 18</v>
      </c>
      <c r="AH2293" s="101" t="str">
        <f t="shared" si="394"/>
        <v>240054 - Valentin Lopez</v>
      </c>
      <c r="AI2293" s="102" t="str">
        <f t="shared" si="395"/>
        <v>Valentin Lopez's Crew</v>
      </c>
    </row>
    <row r="2294" spans="1:35" ht="15.75" x14ac:dyDescent="0.25">
      <c r="A2294" s="155">
        <v>603402</v>
      </c>
      <c r="B2294" s="155" t="s">
        <v>1790</v>
      </c>
      <c r="C2294" s="155" t="s">
        <v>823</v>
      </c>
      <c r="D2294" s="155" t="s">
        <v>95</v>
      </c>
      <c r="E2294" s="155" t="s">
        <v>96</v>
      </c>
      <c r="F2294" s="155" t="s">
        <v>1087</v>
      </c>
      <c r="G2294" s="155" t="s">
        <v>1088</v>
      </c>
      <c r="H2294" s="155" t="s">
        <v>558</v>
      </c>
      <c r="I2294" s="155">
        <v>1</v>
      </c>
      <c r="J2294" s="156">
        <v>45789</v>
      </c>
      <c r="K2294" s="156" t="s">
        <v>91</v>
      </c>
      <c r="L2294" s="155"/>
      <c r="M2294" s="155" t="s">
        <v>824</v>
      </c>
      <c r="N2294" s="155" t="s">
        <v>72</v>
      </c>
      <c r="O2294" s="155" t="s">
        <v>86</v>
      </c>
      <c r="P2294" s="155" t="s">
        <v>1791</v>
      </c>
      <c r="Q2294" s="155"/>
      <c r="R2294" s="155" t="s">
        <v>50</v>
      </c>
      <c r="S2294" s="155" t="s">
        <v>86</v>
      </c>
      <c r="T2294" s="157" t="s">
        <v>1797</v>
      </c>
      <c r="U2294" s="158"/>
      <c r="V2294" s="158"/>
      <c r="W2294" s="158"/>
      <c r="X2294" s="97" t="str">
        <f t="shared" si="385"/>
        <v>2024-004 - City of Dallas Sidewalk 2024</v>
      </c>
      <c r="Y2294" s="97" t="str">
        <f>IFERROR(VLOOKUP($D2294,PM!$A:$H,2,FALSE),"")</f>
        <v>Adam H. Goode</v>
      </c>
      <c r="Z2294" s="98">
        <f t="shared" si="386"/>
        <v>45789</v>
      </c>
      <c r="AA2294" s="98" t="str">
        <f t="shared" si="387"/>
        <v>Monday</v>
      </c>
      <c r="AB2294" s="99" t="str">
        <f t="shared" si="388"/>
        <v>05/13/2025 7:57 AM</v>
      </c>
      <c r="AC2294" s="100">
        <f t="shared" si="389"/>
        <v>45790.541412037041</v>
      </c>
      <c r="AD2294" s="100" t="str">
        <f t="shared" si="390"/>
        <v>Approved On Time</v>
      </c>
      <c r="AE2294" s="101">
        <f t="shared" si="391"/>
        <v>1</v>
      </c>
      <c r="AF2294" s="124" t="str">
        <f t="shared" si="392"/>
        <v/>
      </c>
      <c r="AG2294" s="101" t="str">
        <f t="shared" si="393"/>
        <v>290 4000B - 455 F P S PVMT 10</v>
      </c>
      <c r="AH2294" s="101" t="str">
        <f t="shared" si="394"/>
        <v>240054 - Valentin Lopez</v>
      </c>
      <c r="AI2294" s="102" t="str">
        <f t="shared" si="395"/>
        <v>Valentin Lopez's Crew</v>
      </c>
    </row>
    <row r="2295" spans="1:35" ht="15.75" x14ac:dyDescent="0.25">
      <c r="A2295" s="155">
        <v>603403</v>
      </c>
      <c r="B2295" s="155" t="s">
        <v>1790</v>
      </c>
      <c r="C2295" s="155" t="s">
        <v>823</v>
      </c>
      <c r="D2295" s="155" t="s">
        <v>95</v>
      </c>
      <c r="E2295" s="155" t="s">
        <v>96</v>
      </c>
      <c r="F2295" s="155" t="s">
        <v>805</v>
      </c>
      <c r="G2295" s="155" t="s">
        <v>806</v>
      </c>
      <c r="H2295" s="155" t="s">
        <v>558</v>
      </c>
      <c r="I2295" s="155">
        <v>1</v>
      </c>
      <c r="J2295" s="156">
        <v>45789</v>
      </c>
      <c r="K2295" s="156" t="s">
        <v>91</v>
      </c>
      <c r="L2295" s="155"/>
      <c r="M2295" s="155" t="s">
        <v>824</v>
      </c>
      <c r="N2295" s="155" t="s">
        <v>72</v>
      </c>
      <c r="O2295" s="155" t="s">
        <v>86</v>
      </c>
      <c r="P2295" s="155" t="s">
        <v>1791</v>
      </c>
      <c r="Q2295" s="155"/>
      <c r="R2295" s="155" t="s">
        <v>50</v>
      </c>
      <c r="S2295" s="155" t="s">
        <v>86</v>
      </c>
      <c r="T2295" s="157" t="s">
        <v>1798</v>
      </c>
      <c r="U2295" s="158"/>
      <c r="V2295" s="158"/>
      <c r="W2295" s="158"/>
      <c r="X2295" s="97" t="str">
        <f t="shared" si="385"/>
        <v>2024-004 - City of Dallas Sidewalk 2024</v>
      </c>
      <c r="Y2295" s="97" t="str">
        <f>IFERROR(VLOOKUP($D2295,PM!$A:$H,2,FALSE),"")</f>
        <v>Adam H. Goode</v>
      </c>
      <c r="Z2295" s="98">
        <f t="shared" si="386"/>
        <v>45789</v>
      </c>
      <c r="AA2295" s="98" t="str">
        <f t="shared" si="387"/>
        <v>Monday</v>
      </c>
      <c r="AB2295" s="99" t="str">
        <f t="shared" si="388"/>
        <v>05/13/2025 7:57 AM</v>
      </c>
      <c r="AC2295" s="100">
        <f t="shared" si="389"/>
        <v>45790.541412037041</v>
      </c>
      <c r="AD2295" s="100" t="str">
        <f t="shared" si="390"/>
        <v>Approved On Time</v>
      </c>
      <c r="AE2295" s="101">
        <f t="shared" si="391"/>
        <v>1</v>
      </c>
      <c r="AF2295" s="124" t="str">
        <f t="shared" si="392"/>
        <v/>
      </c>
      <c r="AG2295" s="101" t="str">
        <f t="shared" si="393"/>
        <v>130 4000B - 201 HAUL CONC DRIVE PVMT APRON</v>
      </c>
      <c r="AH2295" s="101" t="str">
        <f t="shared" si="394"/>
        <v>240054 - Valentin Lopez</v>
      </c>
      <c r="AI2295" s="102" t="str">
        <f t="shared" si="395"/>
        <v>Valentin Lopez's Crew</v>
      </c>
    </row>
    <row r="2296" spans="1:35" ht="15.75" x14ac:dyDescent="0.25">
      <c r="A2296" s="155">
        <v>603404</v>
      </c>
      <c r="B2296" s="155" t="s">
        <v>1790</v>
      </c>
      <c r="C2296" s="155" t="s">
        <v>823</v>
      </c>
      <c r="D2296" s="155" t="s">
        <v>95</v>
      </c>
      <c r="E2296" s="155" t="s">
        <v>96</v>
      </c>
      <c r="F2296" s="155" t="s">
        <v>1232</v>
      </c>
      <c r="G2296" s="155" t="s">
        <v>1233</v>
      </c>
      <c r="H2296" s="155" t="s">
        <v>558</v>
      </c>
      <c r="I2296" s="155">
        <v>1</v>
      </c>
      <c r="J2296" s="156">
        <v>45789</v>
      </c>
      <c r="K2296" s="156" t="s">
        <v>91</v>
      </c>
      <c r="L2296" s="155"/>
      <c r="M2296" s="155" t="s">
        <v>824</v>
      </c>
      <c r="N2296" s="155" t="s">
        <v>72</v>
      </c>
      <c r="O2296" s="155" t="s">
        <v>86</v>
      </c>
      <c r="P2296" s="155" t="s">
        <v>1791</v>
      </c>
      <c r="Q2296" s="155"/>
      <c r="R2296" s="155" t="s">
        <v>50</v>
      </c>
      <c r="S2296" s="155" t="s">
        <v>86</v>
      </c>
      <c r="T2296" s="157" t="s">
        <v>1799</v>
      </c>
      <c r="U2296" s="158"/>
      <c r="V2296" s="158"/>
      <c r="W2296" s="158"/>
      <c r="X2296" s="97" t="str">
        <f t="shared" si="385"/>
        <v>2024-004 - City of Dallas Sidewalk 2024</v>
      </c>
      <c r="Y2296" s="97" t="str">
        <f>IFERROR(VLOOKUP($D2296,PM!$A:$H,2,FALSE),"")</f>
        <v>Adam H. Goode</v>
      </c>
      <c r="Z2296" s="98">
        <f t="shared" si="386"/>
        <v>45789</v>
      </c>
      <c r="AA2296" s="98" t="str">
        <f t="shared" si="387"/>
        <v>Monday</v>
      </c>
      <c r="AB2296" s="99" t="str">
        <f t="shared" si="388"/>
        <v>05/13/2025 7:57 AM</v>
      </c>
      <c r="AC2296" s="100">
        <f t="shared" si="389"/>
        <v>45790.541412037041</v>
      </c>
      <c r="AD2296" s="100" t="str">
        <f t="shared" si="390"/>
        <v>Approved On Time</v>
      </c>
      <c r="AE2296" s="101">
        <f t="shared" si="391"/>
        <v>1</v>
      </c>
      <c r="AF2296" s="124" t="str">
        <f t="shared" si="392"/>
        <v/>
      </c>
      <c r="AG2296" s="101" t="str">
        <f t="shared" si="393"/>
        <v>680 4000B - 1224 REM INLET PROT</v>
      </c>
      <c r="AH2296" s="101" t="str">
        <f t="shared" si="394"/>
        <v>240054 - Valentin Lopez</v>
      </c>
      <c r="AI2296" s="102" t="str">
        <f t="shared" si="395"/>
        <v>Valentin Lopez's Crew</v>
      </c>
    </row>
    <row r="2297" spans="1:35" ht="15.75" x14ac:dyDescent="0.25">
      <c r="A2297" s="155">
        <v>603806</v>
      </c>
      <c r="B2297" s="155" t="s">
        <v>591</v>
      </c>
      <c r="C2297" s="155" t="s">
        <v>592</v>
      </c>
      <c r="D2297" s="155" t="s">
        <v>95</v>
      </c>
      <c r="E2297" s="155" t="s">
        <v>96</v>
      </c>
      <c r="F2297" s="155" t="s">
        <v>805</v>
      </c>
      <c r="G2297" s="155" t="s">
        <v>806</v>
      </c>
      <c r="H2297" s="155" t="s">
        <v>558</v>
      </c>
      <c r="I2297" s="155">
        <v>1</v>
      </c>
      <c r="J2297" s="156">
        <v>45790</v>
      </c>
      <c r="K2297" s="156" t="s">
        <v>91</v>
      </c>
      <c r="L2297" s="155"/>
      <c r="M2297" s="155" t="s">
        <v>148</v>
      </c>
      <c r="N2297" s="155" t="s">
        <v>72</v>
      </c>
      <c r="O2297" s="155" t="s">
        <v>86</v>
      </c>
      <c r="P2297" s="155" t="s">
        <v>2162</v>
      </c>
      <c r="Q2297" s="155"/>
      <c r="R2297" s="155" t="s">
        <v>50</v>
      </c>
      <c r="S2297" s="155" t="s">
        <v>86</v>
      </c>
      <c r="T2297" s="157" t="s">
        <v>2517</v>
      </c>
      <c r="U2297" s="158"/>
      <c r="V2297" s="158"/>
      <c r="W2297" s="158"/>
      <c r="X2297" s="97" t="str">
        <f t="shared" si="385"/>
        <v>2024-004 - City of Dallas Sidewalk 2024</v>
      </c>
      <c r="Y2297" s="97" t="str">
        <f>IFERROR(VLOOKUP($D2297,PM!$A:$H,2,FALSE),"")</f>
        <v>Adam H. Goode</v>
      </c>
      <c r="Z2297" s="98">
        <f t="shared" si="386"/>
        <v>45790</v>
      </c>
      <c r="AA2297" s="98" t="str">
        <f t="shared" si="387"/>
        <v>Tuesday</v>
      </c>
      <c r="AB2297" s="99" t="str">
        <f t="shared" si="388"/>
        <v>05/14/2025 7:49 AM</v>
      </c>
      <c r="AC2297" s="100">
        <f t="shared" si="389"/>
        <v>45791.534942129627</v>
      </c>
      <c r="AD2297" s="100" t="str">
        <f t="shared" si="390"/>
        <v>Approved On Time</v>
      </c>
      <c r="AE2297" s="101">
        <f t="shared" si="391"/>
        <v>1</v>
      </c>
      <c r="AF2297" s="124" t="str">
        <f t="shared" si="392"/>
        <v/>
      </c>
      <c r="AG2297" s="101" t="str">
        <f t="shared" si="393"/>
        <v>130 4000B - 201 HAUL CONC DRIVE PVMT APRON</v>
      </c>
      <c r="AH2297" s="101" t="str">
        <f t="shared" si="394"/>
        <v>240042 - Artemio Garcia</v>
      </c>
      <c r="AI2297" s="102" t="str">
        <f t="shared" si="395"/>
        <v>Jose Rangel's Crew</v>
      </c>
    </row>
    <row r="2298" spans="1:35" ht="15.75" x14ac:dyDescent="0.25">
      <c r="A2298" s="122"/>
      <c r="B2298" s="122"/>
      <c r="C2298" s="122"/>
      <c r="D2298" s="122"/>
      <c r="E2298" s="122"/>
      <c r="F2298" s="122"/>
      <c r="G2298" s="122"/>
      <c r="H2298" s="122"/>
      <c r="I2298" s="122"/>
      <c r="J2298" s="126"/>
      <c r="K2298" s="126"/>
      <c r="L2298" s="122"/>
      <c r="M2298" s="122"/>
      <c r="N2298" s="122"/>
      <c r="O2298" s="122"/>
      <c r="P2298" s="122"/>
      <c r="Q2298" s="122"/>
      <c r="R2298" s="122"/>
      <c r="S2298" s="122"/>
      <c r="T2298" s="127"/>
      <c r="U2298" s="130"/>
      <c r="V2298" s="130"/>
      <c r="W2298" s="130"/>
      <c r="X2298" s="97"/>
      <c r="Y2298" s="97"/>
      <c r="Z2298" s="98"/>
      <c r="AA2298" s="98"/>
      <c r="AB2298" s="99"/>
      <c r="AC2298" s="100"/>
      <c r="AD2298" s="100"/>
      <c r="AE2298" s="101"/>
      <c r="AF2298" s="124"/>
      <c r="AG2298" s="101"/>
      <c r="AH2298" s="101"/>
      <c r="AI2298" s="102"/>
    </row>
    <row r="2299" spans="1:35" ht="15.75" x14ac:dyDescent="0.25">
      <c r="A2299" s="122"/>
      <c r="B2299" s="122"/>
      <c r="C2299" s="122"/>
      <c r="D2299" s="122"/>
      <c r="E2299" s="122"/>
      <c r="F2299" s="122"/>
      <c r="G2299" s="122"/>
      <c r="H2299" s="122"/>
      <c r="I2299" s="122"/>
      <c r="J2299" s="126"/>
      <c r="K2299" s="126"/>
      <c r="L2299" s="122"/>
      <c r="M2299" s="122"/>
      <c r="N2299" s="122"/>
      <c r="O2299" s="122"/>
      <c r="P2299" s="122"/>
      <c r="Q2299" s="122"/>
      <c r="R2299" s="122"/>
      <c r="S2299" s="122"/>
      <c r="T2299" s="127"/>
      <c r="U2299" s="130"/>
      <c r="V2299" s="130"/>
      <c r="W2299" s="130"/>
      <c r="X2299" s="97"/>
      <c r="Y2299" s="97"/>
      <c r="Z2299" s="98"/>
      <c r="AA2299" s="98"/>
      <c r="AB2299" s="99"/>
      <c r="AC2299" s="100"/>
      <c r="AD2299" s="100"/>
      <c r="AE2299" s="101"/>
      <c r="AF2299" s="124"/>
      <c r="AG2299" s="101"/>
      <c r="AH2299" s="101"/>
      <c r="AI2299" s="102"/>
    </row>
    <row r="2300" spans="1:35" ht="15.75" x14ac:dyDescent="0.25">
      <c r="A2300" s="122"/>
      <c r="B2300" s="122"/>
      <c r="C2300" s="122"/>
      <c r="D2300" s="122"/>
      <c r="E2300" s="122"/>
      <c r="F2300" s="122"/>
      <c r="G2300" s="122"/>
      <c r="H2300" s="122"/>
      <c r="I2300" s="122"/>
      <c r="J2300" s="126"/>
      <c r="K2300" s="126"/>
      <c r="L2300" s="122"/>
      <c r="M2300" s="122"/>
      <c r="N2300" s="122"/>
      <c r="O2300" s="122"/>
      <c r="P2300" s="122"/>
      <c r="Q2300" s="122"/>
      <c r="R2300" s="122"/>
      <c r="S2300" s="122"/>
      <c r="T2300" s="127"/>
      <c r="U2300" s="130"/>
      <c r="V2300" s="130"/>
      <c r="W2300" s="130"/>
      <c r="X2300" s="97"/>
      <c r="Y2300" s="97"/>
      <c r="Z2300" s="98"/>
      <c r="AA2300" s="98"/>
      <c r="AB2300" s="99"/>
      <c r="AC2300" s="100"/>
      <c r="AD2300" s="100"/>
      <c r="AE2300" s="101"/>
      <c r="AF2300" s="124"/>
      <c r="AG2300" s="101"/>
      <c r="AH2300" s="101"/>
      <c r="AI2300" s="102"/>
    </row>
    <row r="2301" spans="1:35" ht="15.75" x14ac:dyDescent="0.25">
      <c r="A2301" s="122"/>
      <c r="B2301" s="122"/>
      <c r="C2301" s="122"/>
      <c r="D2301" s="122"/>
      <c r="E2301" s="122"/>
      <c r="F2301" s="122"/>
      <c r="G2301" s="122"/>
      <c r="H2301" s="122"/>
      <c r="I2301" s="122"/>
      <c r="J2301" s="126"/>
      <c r="K2301" s="126"/>
      <c r="L2301" s="122"/>
      <c r="M2301" s="122"/>
      <c r="N2301" s="122"/>
      <c r="O2301" s="122"/>
      <c r="P2301" s="122"/>
      <c r="Q2301" s="122"/>
      <c r="R2301" s="122"/>
      <c r="S2301" s="122"/>
      <c r="T2301" s="127"/>
      <c r="U2301" s="130"/>
      <c r="V2301" s="130"/>
      <c r="W2301" s="130"/>
      <c r="X2301" s="97"/>
      <c r="Y2301" s="97"/>
      <c r="Z2301" s="98"/>
      <c r="AA2301" s="98"/>
      <c r="AB2301" s="99"/>
      <c r="AC2301" s="100"/>
      <c r="AD2301" s="100"/>
      <c r="AE2301" s="101"/>
      <c r="AF2301" s="124"/>
      <c r="AG2301" s="101"/>
      <c r="AH2301" s="101"/>
      <c r="AI2301" s="102"/>
    </row>
    <row r="2302" spans="1:35" ht="15.75" x14ac:dyDescent="0.25">
      <c r="A2302" s="122"/>
      <c r="B2302" s="122"/>
      <c r="C2302" s="122"/>
      <c r="D2302" s="122"/>
      <c r="E2302" s="122"/>
      <c r="F2302" s="122"/>
      <c r="G2302" s="122"/>
      <c r="H2302" s="122"/>
      <c r="I2302" s="122"/>
      <c r="J2302" s="126"/>
      <c r="K2302" s="126"/>
      <c r="L2302" s="122"/>
      <c r="M2302" s="122"/>
      <c r="N2302" s="122"/>
      <c r="O2302" s="122"/>
      <c r="P2302" s="122"/>
      <c r="Q2302" s="122"/>
      <c r="R2302" s="122"/>
      <c r="S2302" s="122"/>
      <c r="T2302" s="127"/>
      <c r="U2302" s="130"/>
      <c r="V2302" s="130"/>
      <c r="W2302" s="130"/>
      <c r="X2302" s="97"/>
      <c r="Y2302" s="97"/>
      <c r="Z2302" s="98"/>
      <c r="AA2302" s="98"/>
      <c r="AB2302" s="99"/>
      <c r="AC2302" s="100"/>
      <c r="AD2302" s="100"/>
      <c r="AE2302" s="101"/>
      <c r="AF2302" s="124"/>
      <c r="AG2302" s="101"/>
      <c r="AH2302" s="101"/>
      <c r="AI2302" s="102"/>
    </row>
    <row r="2303" spans="1:35" ht="15.75" x14ac:dyDescent="0.25">
      <c r="A2303" s="122"/>
      <c r="B2303" s="122"/>
      <c r="C2303" s="122"/>
      <c r="D2303" s="122"/>
      <c r="E2303" s="122"/>
      <c r="F2303" s="122"/>
      <c r="G2303" s="122"/>
      <c r="H2303" s="122"/>
      <c r="I2303" s="122"/>
      <c r="J2303" s="126"/>
      <c r="K2303" s="126"/>
      <c r="L2303" s="122"/>
      <c r="M2303" s="122"/>
      <c r="N2303" s="122"/>
      <c r="O2303" s="122"/>
      <c r="P2303" s="122"/>
      <c r="Q2303" s="122"/>
      <c r="R2303" s="122"/>
      <c r="S2303" s="122"/>
      <c r="T2303" s="127"/>
      <c r="U2303" s="130"/>
      <c r="V2303" s="130"/>
      <c r="W2303" s="130"/>
      <c r="X2303" s="97"/>
      <c r="Y2303" s="97"/>
      <c r="Z2303" s="98"/>
      <c r="AA2303" s="98"/>
      <c r="AB2303" s="99"/>
      <c r="AC2303" s="100"/>
      <c r="AD2303" s="100"/>
      <c r="AE2303" s="101"/>
      <c r="AF2303" s="124"/>
      <c r="AG2303" s="101"/>
      <c r="AH2303" s="101"/>
      <c r="AI2303" s="102"/>
    </row>
    <row r="2304" spans="1:35" ht="15.75" x14ac:dyDescent="0.25">
      <c r="A2304" s="122"/>
      <c r="B2304" s="122"/>
      <c r="C2304" s="122"/>
      <c r="D2304" s="122"/>
      <c r="E2304" s="122"/>
      <c r="F2304" s="122"/>
      <c r="G2304" s="122"/>
      <c r="H2304" s="122"/>
      <c r="I2304" s="122"/>
      <c r="J2304" s="126"/>
      <c r="K2304" s="126"/>
      <c r="L2304" s="122"/>
      <c r="M2304" s="122"/>
      <c r="N2304" s="122"/>
      <c r="O2304" s="122"/>
      <c r="P2304" s="122"/>
      <c r="Q2304" s="122"/>
      <c r="R2304" s="122"/>
      <c r="S2304" s="122"/>
      <c r="T2304" s="127"/>
      <c r="U2304" s="130"/>
      <c r="V2304" s="130"/>
      <c r="W2304" s="130"/>
      <c r="X2304" s="97"/>
      <c r="Y2304" s="97"/>
      <c r="Z2304" s="98"/>
      <c r="AA2304" s="98"/>
      <c r="AB2304" s="99"/>
      <c r="AC2304" s="100"/>
      <c r="AD2304" s="100"/>
      <c r="AE2304" s="101"/>
      <c r="AF2304" s="124"/>
      <c r="AG2304" s="101"/>
      <c r="AH2304" s="101"/>
      <c r="AI2304" s="102"/>
    </row>
    <row r="2305" spans="1:35" ht="15.75" x14ac:dyDescent="0.25">
      <c r="A2305" s="122"/>
      <c r="B2305" s="122"/>
      <c r="C2305" s="122"/>
      <c r="D2305" s="122"/>
      <c r="E2305" s="122"/>
      <c r="F2305" s="122"/>
      <c r="G2305" s="122"/>
      <c r="H2305" s="122"/>
      <c r="I2305" s="122"/>
      <c r="J2305" s="126"/>
      <c r="K2305" s="126"/>
      <c r="L2305" s="122"/>
      <c r="M2305" s="122"/>
      <c r="N2305" s="122"/>
      <c r="O2305" s="122"/>
      <c r="P2305" s="122"/>
      <c r="Q2305" s="122"/>
      <c r="R2305" s="122"/>
      <c r="S2305" s="122"/>
      <c r="T2305" s="127"/>
      <c r="U2305" s="130"/>
      <c r="V2305" s="130"/>
      <c r="W2305" s="130"/>
      <c r="X2305" s="97"/>
      <c r="Y2305" s="97"/>
      <c r="Z2305" s="98"/>
      <c r="AA2305" s="98"/>
      <c r="AB2305" s="99"/>
      <c r="AC2305" s="100"/>
      <c r="AD2305" s="100"/>
      <c r="AE2305" s="101"/>
      <c r="AF2305" s="124"/>
      <c r="AG2305" s="101"/>
      <c r="AH2305" s="101"/>
      <c r="AI2305" s="102"/>
    </row>
    <row r="2306" spans="1:35" ht="15.75" x14ac:dyDescent="0.25">
      <c r="A2306" s="122"/>
      <c r="B2306" s="122"/>
      <c r="C2306" s="122"/>
      <c r="D2306" s="122"/>
      <c r="E2306" s="122"/>
      <c r="F2306" s="122"/>
      <c r="G2306" s="122"/>
      <c r="H2306" s="122"/>
      <c r="I2306" s="122"/>
      <c r="J2306" s="126"/>
      <c r="K2306" s="126"/>
      <c r="L2306" s="122"/>
      <c r="M2306" s="122"/>
      <c r="N2306" s="122"/>
      <c r="O2306" s="122"/>
      <c r="P2306" s="122"/>
      <c r="Q2306" s="122"/>
      <c r="R2306" s="122"/>
      <c r="S2306" s="122"/>
      <c r="T2306" s="127"/>
      <c r="U2306" s="130"/>
      <c r="V2306" s="130"/>
      <c r="W2306" s="130"/>
      <c r="X2306" s="97"/>
      <c r="Y2306" s="97"/>
      <c r="Z2306" s="98"/>
      <c r="AA2306" s="98"/>
      <c r="AB2306" s="99"/>
      <c r="AC2306" s="100"/>
      <c r="AD2306" s="100"/>
      <c r="AE2306" s="101"/>
      <c r="AF2306" s="124"/>
      <c r="AG2306" s="101"/>
      <c r="AH2306" s="101"/>
      <c r="AI2306" s="102"/>
    </row>
    <row r="2307" spans="1:35" ht="15.75" x14ac:dyDescent="0.25">
      <c r="A2307" s="122"/>
      <c r="B2307" s="122"/>
      <c r="C2307" s="122"/>
      <c r="D2307" s="122"/>
      <c r="E2307" s="122"/>
      <c r="F2307" s="122"/>
      <c r="G2307" s="122"/>
      <c r="H2307" s="122"/>
      <c r="I2307" s="122"/>
      <c r="J2307" s="126"/>
      <c r="K2307" s="126"/>
      <c r="L2307" s="122"/>
      <c r="M2307" s="122"/>
      <c r="N2307" s="122"/>
      <c r="O2307" s="122"/>
      <c r="P2307" s="122"/>
      <c r="Q2307" s="122"/>
      <c r="R2307" s="122"/>
      <c r="S2307" s="122"/>
      <c r="T2307" s="127"/>
      <c r="U2307" s="130"/>
      <c r="V2307" s="130"/>
      <c r="W2307" s="130"/>
      <c r="X2307" s="97"/>
      <c r="Y2307" s="97"/>
      <c r="Z2307" s="98"/>
      <c r="AA2307" s="98"/>
      <c r="AB2307" s="99"/>
      <c r="AC2307" s="100"/>
      <c r="AD2307" s="100"/>
      <c r="AE2307" s="101"/>
      <c r="AF2307" s="124"/>
      <c r="AG2307" s="101"/>
      <c r="AH2307" s="101"/>
      <c r="AI2307" s="102"/>
    </row>
    <row r="2308" spans="1:35" ht="15.75" x14ac:dyDescent="0.25">
      <c r="A2308" s="122"/>
      <c r="B2308" s="122"/>
      <c r="C2308" s="122"/>
      <c r="D2308" s="122"/>
      <c r="E2308" s="122"/>
      <c r="F2308" s="122"/>
      <c r="G2308" s="122"/>
      <c r="H2308" s="122"/>
      <c r="I2308" s="122"/>
      <c r="J2308" s="126"/>
      <c r="K2308" s="126"/>
      <c r="L2308" s="122"/>
      <c r="M2308" s="122"/>
      <c r="N2308" s="122"/>
      <c r="O2308" s="122"/>
      <c r="P2308" s="122"/>
      <c r="Q2308" s="122"/>
      <c r="R2308" s="122"/>
      <c r="S2308" s="122"/>
      <c r="T2308" s="127"/>
      <c r="U2308" s="130"/>
      <c r="V2308" s="130"/>
      <c r="W2308" s="130"/>
      <c r="X2308" s="97"/>
      <c r="Y2308" s="97"/>
      <c r="Z2308" s="98"/>
      <c r="AA2308" s="98"/>
      <c r="AB2308" s="99"/>
      <c r="AC2308" s="100"/>
      <c r="AD2308" s="100"/>
      <c r="AE2308" s="101"/>
      <c r="AF2308" s="124"/>
      <c r="AG2308" s="101"/>
      <c r="AH2308" s="101"/>
      <c r="AI2308" s="102"/>
    </row>
    <row r="2309" spans="1:35" ht="15.75" x14ac:dyDescent="0.25">
      <c r="A2309" s="122"/>
      <c r="B2309" s="122"/>
      <c r="C2309" s="122"/>
      <c r="D2309" s="122"/>
      <c r="E2309" s="122"/>
      <c r="F2309" s="122"/>
      <c r="G2309" s="122"/>
      <c r="H2309" s="122"/>
      <c r="I2309" s="122"/>
      <c r="J2309" s="126"/>
      <c r="K2309" s="126"/>
      <c r="L2309" s="122"/>
      <c r="M2309" s="122"/>
      <c r="N2309" s="122"/>
      <c r="O2309" s="122"/>
      <c r="P2309" s="122"/>
      <c r="Q2309" s="122"/>
      <c r="R2309" s="122"/>
      <c r="S2309" s="122"/>
      <c r="T2309" s="127"/>
      <c r="U2309" s="130"/>
      <c r="V2309" s="130"/>
      <c r="W2309" s="130"/>
      <c r="X2309" s="97"/>
      <c r="Y2309" s="97"/>
      <c r="Z2309" s="98"/>
      <c r="AA2309" s="98"/>
      <c r="AB2309" s="99"/>
      <c r="AC2309" s="100"/>
      <c r="AD2309" s="100"/>
      <c r="AE2309" s="101"/>
      <c r="AF2309" s="124"/>
      <c r="AG2309" s="101"/>
      <c r="AH2309" s="101"/>
      <c r="AI2309" s="102"/>
    </row>
    <row r="2310" spans="1:35" ht="15.75" x14ac:dyDescent="0.25">
      <c r="A2310" s="122"/>
      <c r="B2310" s="122"/>
      <c r="C2310" s="122"/>
      <c r="D2310" s="122"/>
      <c r="E2310" s="122"/>
      <c r="F2310" s="122"/>
      <c r="G2310" s="122"/>
      <c r="H2310" s="122"/>
      <c r="I2310" s="122"/>
      <c r="J2310" s="126"/>
      <c r="K2310" s="126"/>
      <c r="L2310" s="122"/>
      <c r="M2310" s="122"/>
      <c r="N2310" s="122"/>
      <c r="O2310" s="122"/>
      <c r="P2310" s="122"/>
      <c r="Q2310" s="122"/>
      <c r="R2310" s="122"/>
      <c r="S2310" s="122"/>
      <c r="T2310" s="127"/>
      <c r="U2310" s="130"/>
      <c r="V2310" s="130"/>
      <c r="W2310" s="130"/>
      <c r="X2310" s="97"/>
      <c r="Y2310" s="97"/>
      <c r="Z2310" s="98"/>
      <c r="AA2310" s="98"/>
      <c r="AB2310" s="99"/>
      <c r="AC2310" s="100"/>
      <c r="AD2310" s="100"/>
      <c r="AE2310" s="101"/>
      <c r="AF2310" s="124"/>
      <c r="AG2310" s="101"/>
      <c r="AH2310" s="101"/>
      <c r="AI2310" s="102"/>
    </row>
    <row r="2311" spans="1:35" ht="15.75" x14ac:dyDescent="0.25">
      <c r="A2311" s="122"/>
      <c r="B2311" s="122"/>
      <c r="C2311" s="122"/>
      <c r="D2311" s="122"/>
      <c r="E2311" s="122"/>
      <c r="F2311" s="122"/>
      <c r="G2311" s="122"/>
      <c r="H2311" s="122"/>
      <c r="I2311" s="122"/>
      <c r="J2311" s="126"/>
      <c r="K2311" s="126"/>
      <c r="L2311" s="122"/>
      <c r="M2311" s="122"/>
      <c r="N2311" s="122"/>
      <c r="O2311" s="122"/>
      <c r="P2311" s="122"/>
      <c r="Q2311" s="122"/>
      <c r="R2311" s="122"/>
      <c r="S2311" s="122"/>
      <c r="T2311" s="127"/>
      <c r="U2311" s="130"/>
      <c r="V2311" s="130"/>
      <c r="W2311" s="130"/>
      <c r="X2311" s="97"/>
      <c r="Y2311" s="97"/>
      <c r="Z2311" s="98"/>
      <c r="AA2311" s="98"/>
      <c r="AB2311" s="99"/>
      <c r="AC2311" s="100"/>
      <c r="AD2311" s="100"/>
      <c r="AE2311" s="101"/>
      <c r="AF2311" s="124"/>
      <c r="AG2311" s="101"/>
      <c r="AH2311" s="101"/>
      <c r="AI2311" s="102"/>
    </row>
    <row r="2312" spans="1:35" ht="15.75" x14ac:dyDescent="0.25">
      <c r="A2312" s="122"/>
      <c r="B2312" s="122"/>
      <c r="C2312" s="122"/>
      <c r="D2312" s="122"/>
      <c r="E2312" s="122"/>
      <c r="F2312" s="122"/>
      <c r="G2312" s="122"/>
      <c r="H2312" s="122"/>
      <c r="I2312" s="122"/>
      <c r="J2312" s="126"/>
      <c r="K2312" s="126"/>
      <c r="L2312" s="122"/>
      <c r="M2312" s="122"/>
      <c r="N2312" s="122"/>
      <c r="O2312" s="122"/>
      <c r="P2312" s="122"/>
      <c r="Q2312" s="122"/>
      <c r="R2312" s="122"/>
      <c r="S2312" s="122"/>
      <c r="T2312" s="127"/>
      <c r="U2312" s="130"/>
      <c r="V2312" s="130"/>
      <c r="W2312" s="130"/>
      <c r="X2312" s="97"/>
      <c r="Y2312" s="97"/>
      <c r="Z2312" s="98"/>
      <c r="AA2312" s="98"/>
      <c r="AB2312" s="99"/>
      <c r="AC2312" s="100"/>
      <c r="AD2312" s="100"/>
      <c r="AE2312" s="101"/>
      <c r="AF2312" s="124"/>
      <c r="AG2312" s="101"/>
      <c r="AH2312" s="101"/>
      <c r="AI2312" s="102"/>
    </row>
    <row r="2313" spans="1:35" ht="15.75" x14ac:dyDescent="0.25">
      <c r="A2313" s="122"/>
      <c r="B2313" s="122"/>
      <c r="C2313" s="122"/>
      <c r="D2313" s="122"/>
      <c r="E2313" s="122"/>
      <c r="F2313" s="122"/>
      <c r="G2313" s="122"/>
      <c r="H2313" s="122"/>
      <c r="I2313" s="122"/>
      <c r="J2313" s="126"/>
      <c r="K2313" s="126"/>
      <c r="L2313" s="122"/>
      <c r="M2313" s="122"/>
      <c r="N2313" s="122"/>
      <c r="O2313" s="122"/>
      <c r="P2313" s="122"/>
      <c r="Q2313" s="122"/>
      <c r="R2313" s="122"/>
      <c r="S2313" s="122"/>
      <c r="T2313" s="127"/>
      <c r="U2313" s="130"/>
      <c r="V2313" s="130"/>
      <c r="W2313" s="130"/>
      <c r="X2313" s="97"/>
      <c r="Y2313" s="97"/>
      <c r="Z2313" s="98"/>
      <c r="AA2313" s="98"/>
      <c r="AB2313" s="99"/>
      <c r="AC2313" s="100"/>
      <c r="AD2313" s="100"/>
      <c r="AE2313" s="101"/>
      <c r="AF2313" s="124"/>
      <c r="AG2313" s="101"/>
      <c r="AH2313" s="101"/>
      <c r="AI2313" s="102"/>
    </row>
    <row r="2314" spans="1:35" ht="15.75" x14ac:dyDescent="0.25">
      <c r="A2314" s="122"/>
      <c r="B2314" s="122"/>
      <c r="C2314" s="122"/>
      <c r="D2314" s="122"/>
      <c r="E2314" s="122"/>
      <c r="F2314" s="122"/>
      <c r="G2314" s="122"/>
      <c r="H2314" s="122"/>
      <c r="I2314" s="122"/>
      <c r="J2314" s="126"/>
      <c r="K2314" s="126"/>
      <c r="L2314" s="122"/>
      <c r="M2314" s="122"/>
      <c r="N2314" s="122"/>
      <c r="O2314" s="122"/>
      <c r="P2314" s="122"/>
      <c r="Q2314" s="122"/>
      <c r="R2314" s="122"/>
      <c r="S2314" s="122"/>
      <c r="T2314" s="127"/>
      <c r="U2314" s="130"/>
      <c r="V2314" s="130"/>
      <c r="W2314" s="130"/>
      <c r="X2314" s="97"/>
      <c r="Y2314" s="97"/>
      <c r="Z2314" s="98"/>
      <c r="AA2314" s="98"/>
      <c r="AB2314" s="99"/>
      <c r="AC2314" s="100"/>
      <c r="AD2314" s="100"/>
      <c r="AE2314" s="101"/>
      <c r="AF2314" s="124"/>
      <c r="AG2314" s="101"/>
      <c r="AH2314" s="101"/>
      <c r="AI2314" s="102"/>
    </row>
    <row r="2315" spans="1:35" ht="15.75" x14ac:dyDescent="0.25">
      <c r="A2315" s="122"/>
      <c r="B2315" s="122"/>
      <c r="C2315" s="122"/>
      <c r="D2315" s="122"/>
      <c r="E2315" s="122"/>
      <c r="F2315" s="122"/>
      <c r="G2315" s="122"/>
      <c r="H2315" s="122"/>
      <c r="I2315" s="122"/>
      <c r="J2315" s="126"/>
      <c r="K2315" s="126"/>
      <c r="L2315" s="122"/>
      <c r="M2315" s="122"/>
      <c r="N2315" s="122"/>
      <c r="O2315" s="122"/>
      <c r="P2315" s="122"/>
      <c r="Q2315" s="122"/>
      <c r="R2315" s="122"/>
      <c r="S2315" s="122"/>
      <c r="T2315" s="127"/>
      <c r="U2315" s="130"/>
      <c r="V2315" s="130"/>
      <c r="W2315" s="130"/>
      <c r="X2315" s="97"/>
      <c r="Y2315" s="97"/>
      <c r="Z2315" s="98"/>
      <c r="AA2315" s="98"/>
      <c r="AB2315" s="99"/>
      <c r="AC2315" s="100"/>
      <c r="AD2315" s="100"/>
      <c r="AE2315" s="101"/>
      <c r="AF2315" s="124"/>
      <c r="AG2315" s="101"/>
      <c r="AH2315" s="101"/>
      <c r="AI2315" s="102"/>
    </row>
    <row r="2316" spans="1:35" ht="15.75" x14ac:dyDescent="0.25">
      <c r="A2316" s="122"/>
      <c r="B2316" s="122"/>
      <c r="C2316" s="122"/>
      <c r="D2316" s="122"/>
      <c r="E2316" s="122"/>
      <c r="F2316" s="122"/>
      <c r="G2316" s="122"/>
      <c r="H2316" s="122"/>
      <c r="I2316" s="122"/>
      <c r="J2316" s="126"/>
      <c r="K2316" s="126"/>
      <c r="L2316" s="122"/>
      <c r="M2316" s="122"/>
      <c r="N2316" s="122"/>
      <c r="O2316" s="122"/>
      <c r="P2316" s="122"/>
      <c r="Q2316" s="122"/>
      <c r="R2316" s="122"/>
      <c r="S2316" s="122"/>
      <c r="T2316" s="127"/>
      <c r="U2316" s="130"/>
      <c r="V2316" s="130"/>
      <c r="W2316" s="130"/>
      <c r="X2316" s="97"/>
      <c r="Y2316" s="97"/>
      <c r="Z2316" s="98"/>
      <c r="AA2316" s="98"/>
      <c r="AB2316" s="99"/>
      <c r="AC2316" s="100"/>
      <c r="AD2316" s="100"/>
      <c r="AE2316" s="101"/>
      <c r="AF2316" s="124"/>
      <c r="AG2316" s="101"/>
      <c r="AH2316" s="101"/>
      <c r="AI2316" s="102"/>
    </row>
    <row r="2317" spans="1:35" ht="15.75" x14ac:dyDescent="0.25">
      <c r="A2317" s="122"/>
      <c r="B2317" s="122"/>
      <c r="C2317" s="122"/>
      <c r="D2317" s="122"/>
      <c r="E2317" s="122"/>
      <c r="F2317" s="122"/>
      <c r="G2317" s="122"/>
      <c r="H2317" s="122"/>
      <c r="I2317" s="122"/>
      <c r="J2317" s="126"/>
      <c r="K2317" s="126"/>
      <c r="L2317" s="122"/>
      <c r="M2317" s="122"/>
      <c r="N2317" s="122"/>
      <c r="O2317" s="122"/>
      <c r="P2317" s="122"/>
      <c r="Q2317" s="122"/>
      <c r="R2317" s="122"/>
      <c r="S2317" s="122"/>
      <c r="T2317" s="127"/>
      <c r="U2317" s="130"/>
      <c r="V2317" s="130"/>
      <c r="W2317" s="130"/>
      <c r="X2317" s="97"/>
      <c r="Y2317" s="97"/>
      <c r="Z2317" s="98"/>
      <c r="AA2317" s="98"/>
      <c r="AB2317" s="99"/>
      <c r="AC2317" s="100"/>
      <c r="AD2317" s="100"/>
      <c r="AE2317" s="101"/>
      <c r="AF2317" s="124"/>
      <c r="AG2317" s="101"/>
      <c r="AH2317" s="101"/>
      <c r="AI2317" s="102"/>
    </row>
    <row r="2318" spans="1:35" ht="15.75" x14ac:dyDescent="0.25">
      <c r="A2318" s="122"/>
      <c r="B2318" s="122"/>
      <c r="C2318" s="122"/>
      <c r="D2318" s="122"/>
      <c r="E2318" s="122"/>
      <c r="F2318" s="122"/>
      <c r="G2318" s="122"/>
      <c r="H2318" s="122"/>
      <c r="I2318" s="122"/>
      <c r="J2318" s="126"/>
      <c r="K2318" s="126"/>
      <c r="L2318" s="122"/>
      <c r="M2318" s="122"/>
      <c r="N2318" s="122"/>
      <c r="O2318" s="122"/>
      <c r="P2318" s="122"/>
      <c r="Q2318" s="122"/>
      <c r="R2318" s="122"/>
      <c r="S2318" s="122"/>
      <c r="T2318" s="127"/>
      <c r="U2318" s="130"/>
      <c r="V2318" s="130"/>
      <c r="W2318" s="130"/>
      <c r="X2318" s="97"/>
      <c r="Y2318" s="97"/>
      <c r="Z2318" s="98"/>
      <c r="AA2318" s="98"/>
      <c r="AB2318" s="99"/>
      <c r="AC2318" s="100"/>
      <c r="AD2318" s="100"/>
      <c r="AE2318" s="101"/>
      <c r="AF2318" s="124"/>
      <c r="AG2318" s="101"/>
      <c r="AH2318" s="101"/>
      <c r="AI2318" s="102"/>
    </row>
    <row r="2319" spans="1:35" ht="15.75" x14ac:dyDescent="0.25">
      <c r="A2319" s="122"/>
      <c r="B2319" s="122"/>
      <c r="C2319" s="122"/>
      <c r="D2319" s="122"/>
      <c r="E2319" s="122"/>
      <c r="F2319" s="122"/>
      <c r="G2319" s="122"/>
      <c r="H2319" s="122"/>
      <c r="I2319" s="122"/>
      <c r="J2319" s="126"/>
      <c r="K2319" s="126"/>
      <c r="L2319" s="122"/>
      <c r="M2319" s="122"/>
      <c r="N2319" s="122"/>
      <c r="O2319" s="122"/>
      <c r="P2319" s="122"/>
      <c r="Q2319" s="122"/>
      <c r="R2319" s="122"/>
      <c r="S2319" s="122"/>
      <c r="T2319" s="127"/>
      <c r="U2319" s="130"/>
      <c r="V2319" s="130"/>
      <c r="W2319" s="130"/>
      <c r="X2319" s="97"/>
      <c r="Y2319" s="97"/>
      <c r="Z2319" s="98"/>
      <c r="AA2319" s="98"/>
      <c r="AB2319" s="99"/>
      <c r="AC2319" s="100"/>
      <c r="AD2319" s="100"/>
      <c r="AE2319" s="101"/>
      <c r="AF2319" s="124"/>
      <c r="AG2319" s="101"/>
      <c r="AH2319" s="101"/>
      <c r="AI2319" s="102"/>
    </row>
    <row r="2320" spans="1:35" ht="15.75" x14ac:dyDescent="0.25">
      <c r="A2320" s="122"/>
      <c r="B2320" s="122"/>
      <c r="C2320" s="122"/>
      <c r="D2320" s="122"/>
      <c r="E2320" s="122"/>
      <c r="F2320" s="122"/>
      <c r="G2320" s="122"/>
      <c r="H2320" s="122"/>
      <c r="I2320" s="122"/>
      <c r="J2320" s="126"/>
      <c r="K2320" s="126"/>
      <c r="L2320" s="122"/>
      <c r="M2320" s="122"/>
      <c r="N2320" s="122"/>
      <c r="O2320" s="122"/>
      <c r="P2320" s="122"/>
      <c r="Q2320" s="122"/>
      <c r="R2320" s="122"/>
      <c r="S2320" s="122"/>
      <c r="T2320" s="127"/>
      <c r="U2320" s="130"/>
      <c r="V2320" s="130"/>
      <c r="W2320" s="130"/>
      <c r="X2320" s="97"/>
      <c r="Y2320" s="97"/>
      <c r="Z2320" s="98"/>
      <c r="AA2320" s="98"/>
      <c r="AB2320" s="99"/>
      <c r="AC2320" s="100"/>
      <c r="AD2320" s="100"/>
      <c r="AE2320" s="101"/>
      <c r="AF2320" s="124"/>
      <c r="AG2320" s="101"/>
      <c r="AH2320" s="101"/>
      <c r="AI2320" s="102"/>
    </row>
    <row r="2321" spans="1:35" ht="15.75" x14ac:dyDescent="0.25">
      <c r="A2321" s="122"/>
      <c r="B2321" s="122"/>
      <c r="C2321" s="122"/>
      <c r="D2321" s="122"/>
      <c r="E2321" s="122"/>
      <c r="F2321" s="122"/>
      <c r="G2321" s="122"/>
      <c r="H2321" s="122"/>
      <c r="I2321" s="122"/>
      <c r="J2321" s="126"/>
      <c r="K2321" s="126"/>
      <c r="L2321" s="122"/>
      <c r="M2321" s="122"/>
      <c r="N2321" s="122"/>
      <c r="O2321" s="122"/>
      <c r="P2321" s="122"/>
      <c r="Q2321" s="122"/>
      <c r="R2321" s="122"/>
      <c r="S2321" s="122"/>
      <c r="T2321" s="127"/>
      <c r="U2321" s="130"/>
      <c r="V2321" s="130"/>
      <c r="W2321" s="130"/>
      <c r="X2321" s="97"/>
      <c r="Y2321" s="97"/>
      <c r="Z2321" s="98"/>
      <c r="AA2321" s="98"/>
      <c r="AB2321" s="99"/>
      <c r="AC2321" s="100"/>
      <c r="AD2321" s="100"/>
      <c r="AE2321" s="101"/>
      <c r="AF2321" s="124"/>
      <c r="AG2321" s="101"/>
      <c r="AH2321" s="101"/>
      <c r="AI2321" s="102"/>
    </row>
    <row r="2322" spans="1:35" ht="15.75" x14ac:dyDescent="0.25">
      <c r="A2322" s="122"/>
      <c r="B2322" s="122"/>
      <c r="C2322" s="122"/>
      <c r="D2322" s="122"/>
      <c r="E2322" s="122"/>
      <c r="F2322" s="122"/>
      <c r="G2322" s="122"/>
      <c r="H2322" s="122"/>
      <c r="I2322" s="122"/>
      <c r="J2322" s="126"/>
      <c r="K2322" s="126"/>
      <c r="L2322" s="122"/>
      <c r="M2322" s="122"/>
      <c r="N2322" s="122"/>
      <c r="O2322" s="122"/>
      <c r="P2322" s="122"/>
      <c r="Q2322" s="122"/>
      <c r="R2322" s="122"/>
      <c r="S2322" s="122"/>
      <c r="T2322" s="127"/>
      <c r="U2322" s="130"/>
      <c r="V2322" s="130"/>
      <c r="W2322" s="130"/>
      <c r="X2322" s="97"/>
      <c r="Y2322" s="97"/>
      <c r="Z2322" s="98"/>
      <c r="AA2322" s="98"/>
      <c r="AB2322" s="99"/>
      <c r="AC2322" s="100"/>
      <c r="AD2322" s="100"/>
      <c r="AE2322" s="101"/>
      <c r="AF2322" s="124"/>
      <c r="AG2322" s="101"/>
      <c r="AH2322" s="101"/>
      <c r="AI2322" s="102"/>
    </row>
    <row r="2323" spans="1:35" ht="15.75" x14ac:dyDescent="0.25">
      <c r="A2323" s="122"/>
      <c r="B2323" s="122"/>
      <c r="C2323" s="122"/>
      <c r="D2323" s="122"/>
      <c r="E2323" s="122"/>
      <c r="F2323" s="122"/>
      <c r="G2323" s="122"/>
      <c r="H2323" s="122"/>
      <c r="I2323" s="122"/>
      <c r="J2323" s="126"/>
      <c r="K2323" s="126"/>
      <c r="L2323" s="122"/>
      <c r="M2323" s="122"/>
      <c r="N2323" s="122"/>
      <c r="O2323" s="122"/>
      <c r="P2323" s="122"/>
      <c r="Q2323" s="122"/>
      <c r="R2323" s="122"/>
      <c r="S2323" s="122"/>
      <c r="T2323" s="127"/>
      <c r="U2323" s="130"/>
      <c r="V2323" s="130"/>
      <c r="W2323" s="130"/>
      <c r="X2323" s="97"/>
      <c r="Y2323" s="97"/>
      <c r="Z2323" s="98"/>
      <c r="AA2323" s="98"/>
      <c r="AB2323" s="99"/>
      <c r="AC2323" s="100"/>
      <c r="AD2323" s="100"/>
      <c r="AE2323" s="101"/>
      <c r="AF2323" s="124"/>
      <c r="AG2323" s="101"/>
      <c r="AH2323" s="101"/>
      <c r="AI2323" s="102"/>
    </row>
    <row r="2324" spans="1:35" ht="15.75" x14ac:dyDescent="0.25">
      <c r="A2324" s="122"/>
      <c r="B2324" s="122"/>
      <c r="C2324" s="122"/>
      <c r="D2324" s="122"/>
      <c r="E2324" s="122"/>
      <c r="F2324" s="122"/>
      <c r="G2324" s="122"/>
      <c r="H2324" s="122"/>
      <c r="I2324" s="122"/>
      <c r="J2324" s="126"/>
      <c r="K2324" s="126"/>
      <c r="L2324" s="122"/>
      <c r="M2324" s="122"/>
      <c r="N2324" s="122"/>
      <c r="O2324" s="122"/>
      <c r="P2324" s="122"/>
      <c r="Q2324" s="122"/>
      <c r="R2324" s="122"/>
      <c r="S2324" s="122"/>
      <c r="T2324" s="127"/>
      <c r="U2324" s="130"/>
      <c r="V2324" s="130"/>
      <c r="W2324" s="130"/>
      <c r="X2324" s="97"/>
      <c r="Y2324" s="97"/>
      <c r="Z2324" s="98"/>
      <c r="AA2324" s="98"/>
      <c r="AB2324" s="99"/>
      <c r="AC2324" s="100"/>
      <c r="AD2324" s="100"/>
      <c r="AE2324" s="101"/>
      <c r="AF2324" s="124"/>
      <c r="AG2324" s="101"/>
      <c r="AH2324" s="101"/>
      <c r="AI2324" s="102"/>
    </row>
    <row r="2325" spans="1:35" ht="15.75" x14ac:dyDescent="0.25">
      <c r="A2325" s="122"/>
      <c r="B2325" s="122"/>
      <c r="C2325" s="122"/>
      <c r="D2325" s="122"/>
      <c r="E2325" s="122"/>
      <c r="F2325" s="122"/>
      <c r="G2325" s="122"/>
      <c r="H2325" s="122"/>
      <c r="I2325" s="122"/>
      <c r="J2325" s="126"/>
      <c r="K2325" s="126"/>
      <c r="L2325" s="122"/>
      <c r="M2325" s="122"/>
      <c r="N2325" s="122"/>
      <c r="O2325" s="122"/>
      <c r="P2325" s="122"/>
      <c r="Q2325" s="122"/>
      <c r="R2325" s="122"/>
      <c r="S2325" s="122"/>
      <c r="T2325" s="127"/>
      <c r="U2325" s="130"/>
      <c r="V2325" s="130"/>
      <c r="W2325" s="130"/>
      <c r="X2325" s="97"/>
      <c r="Y2325" s="97"/>
      <c r="Z2325" s="98"/>
      <c r="AA2325" s="98"/>
      <c r="AB2325" s="99"/>
      <c r="AC2325" s="100"/>
      <c r="AD2325" s="100"/>
      <c r="AE2325" s="101"/>
      <c r="AF2325" s="124"/>
      <c r="AG2325" s="101"/>
      <c r="AH2325" s="101"/>
      <c r="AI2325" s="102"/>
    </row>
    <row r="2326" spans="1:35" ht="15.75" x14ac:dyDescent="0.25">
      <c r="A2326" s="122"/>
      <c r="B2326" s="122"/>
      <c r="C2326" s="122"/>
      <c r="D2326" s="122"/>
      <c r="E2326" s="122"/>
      <c r="F2326" s="122"/>
      <c r="G2326" s="122"/>
      <c r="H2326" s="122"/>
      <c r="I2326" s="122"/>
      <c r="J2326" s="126"/>
      <c r="K2326" s="126"/>
      <c r="L2326" s="122"/>
      <c r="M2326" s="122"/>
      <c r="N2326" s="122"/>
      <c r="O2326" s="122"/>
      <c r="P2326" s="122"/>
      <c r="Q2326" s="122"/>
      <c r="R2326" s="122"/>
      <c r="S2326" s="122"/>
      <c r="T2326" s="127"/>
      <c r="U2326" s="130"/>
      <c r="V2326" s="130"/>
      <c r="W2326" s="130"/>
      <c r="X2326" s="97"/>
      <c r="Y2326" s="97"/>
      <c r="Z2326" s="98"/>
      <c r="AA2326" s="98"/>
      <c r="AB2326" s="99"/>
      <c r="AC2326" s="100"/>
      <c r="AD2326" s="100"/>
      <c r="AE2326" s="101"/>
      <c r="AF2326" s="124"/>
      <c r="AG2326" s="101"/>
      <c r="AH2326" s="101"/>
      <c r="AI2326" s="102"/>
    </row>
    <row r="2327" spans="1:35" ht="15.75" x14ac:dyDescent="0.25">
      <c r="A2327" s="122"/>
      <c r="B2327" s="122"/>
      <c r="C2327" s="122"/>
      <c r="D2327" s="122"/>
      <c r="E2327" s="122"/>
      <c r="F2327" s="122"/>
      <c r="G2327" s="122"/>
      <c r="H2327" s="122"/>
      <c r="I2327" s="122"/>
      <c r="J2327" s="126"/>
      <c r="K2327" s="126"/>
      <c r="L2327" s="122"/>
      <c r="M2327" s="122"/>
      <c r="N2327" s="122"/>
      <c r="O2327" s="122"/>
      <c r="P2327" s="122"/>
      <c r="Q2327" s="122"/>
      <c r="R2327" s="122"/>
      <c r="S2327" s="122"/>
      <c r="T2327" s="127"/>
      <c r="U2327" s="130"/>
      <c r="V2327" s="130"/>
      <c r="W2327" s="130"/>
      <c r="X2327" s="97"/>
      <c r="Y2327" s="97"/>
      <c r="Z2327" s="98"/>
      <c r="AA2327" s="98"/>
      <c r="AB2327" s="99"/>
      <c r="AC2327" s="100"/>
      <c r="AD2327" s="100"/>
      <c r="AE2327" s="101"/>
      <c r="AF2327" s="124"/>
      <c r="AG2327" s="101"/>
      <c r="AH2327" s="101"/>
      <c r="AI2327" s="102"/>
    </row>
    <row r="2328" spans="1:35" ht="15.75" x14ac:dyDescent="0.25">
      <c r="A2328" s="122"/>
      <c r="B2328" s="122"/>
      <c r="C2328" s="122"/>
      <c r="D2328" s="122"/>
      <c r="E2328" s="122"/>
      <c r="F2328" s="122"/>
      <c r="G2328" s="122"/>
      <c r="H2328" s="122"/>
      <c r="I2328" s="122"/>
      <c r="J2328" s="126"/>
      <c r="K2328" s="126"/>
      <c r="L2328" s="122"/>
      <c r="M2328" s="122"/>
      <c r="N2328" s="122"/>
      <c r="O2328" s="122"/>
      <c r="P2328" s="122"/>
      <c r="Q2328" s="122"/>
      <c r="R2328" s="122"/>
      <c r="S2328" s="122"/>
      <c r="T2328" s="127"/>
      <c r="U2328" s="130"/>
      <c r="V2328" s="130"/>
      <c r="W2328" s="130"/>
      <c r="X2328" s="97"/>
      <c r="Y2328" s="97"/>
      <c r="Z2328" s="98"/>
      <c r="AA2328" s="98"/>
      <c r="AB2328" s="99"/>
      <c r="AC2328" s="100"/>
      <c r="AD2328" s="100"/>
      <c r="AE2328" s="101"/>
      <c r="AF2328" s="124"/>
      <c r="AG2328" s="101"/>
      <c r="AH2328" s="101"/>
      <c r="AI2328" s="102"/>
    </row>
    <row r="2329" spans="1:35" ht="15.75" x14ac:dyDescent="0.25">
      <c r="A2329" s="122"/>
      <c r="B2329" s="122"/>
      <c r="C2329" s="122"/>
      <c r="D2329" s="122"/>
      <c r="E2329" s="122"/>
      <c r="F2329" s="122"/>
      <c r="G2329" s="122"/>
      <c r="H2329" s="122"/>
      <c r="I2329" s="122"/>
      <c r="J2329" s="126"/>
      <c r="K2329" s="126"/>
      <c r="L2329" s="122"/>
      <c r="M2329" s="122"/>
      <c r="N2329" s="122"/>
      <c r="O2329" s="122"/>
      <c r="P2329" s="122"/>
      <c r="Q2329" s="122"/>
      <c r="R2329" s="122"/>
      <c r="S2329" s="122"/>
      <c r="T2329" s="127"/>
      <c r="U2329" s="130"/>
      <c r="V2329" s="130"/>
      <c r="W2329" s="130"/>
      <c r="X2329" s="97"/>
      <c r="Y2329" s="97"/>
      <c r="Z2329" s="98"/>
      <c r="AA2329" s="98"/>
      <c r="AB2329" s="99"/>
      <c r="AC2329" s="100"/>
      <c r="AD2329" s="100"/>
      <c r="AE2329" s="101"/>
      <c r="AF2329" s="124"/>
      <c r="AG2329" s="101"/>
      <c r="AH2329" s="101"/>
      <c r="AI2329" s="102"/>
    </row>
    <row r="2330" spans="1:35" ht="15.75" x14ac:dyDescent="0.25">
      <c r="A2330" s="122"/>
      <c r="B2330" s="122"/>
      <c r="C2330" s="122"/>
      <c r="D2330" s="122"/>
      <c r="E2330" s="122"/>
      <c r="F2330" s="122"/>
      <c r="G2330" s="122"/>
      <c r="H2330" s="122"/>
      <c r="I2330" s="122"/>
      <c r="J2330" s="126"/>
      <c r="K2330" s="126"/>
      <c r="L2330" s="122"/>
      <c r="M2330" s="122"/>
      <c r="N2330" s="122"/>
      <c r="O2330" s="122"/>
      <c r="P2330" s="122"/>
      <c r="Q2330" s="122"/>
      <c r="R2330" s="122"/>
      <c r="S2330" s="122"/>
      <c r="T2330" s="127"/>
      <c r="U2330" s="130"/>
      <c r="V2330" s="130"/>
      <c r="W2330" s="130"/>
      <c r="X2330" s="97"/>
      <c r="Y2330" s="97"/>
      <c r="Z2330" s="98"/>
      <c r="AA2330" s="98"/>
      <c r="AB2330" s="99"/>
      <c r="AC2330" s="100"/>
      <c r="AD2330" s="100"/>
      <c r="AE2330" s="101"/>
      <c r="AF2330" s="124"/>
      <c r="AG2330" s="101"/>
      <c r="AH2330" s="101"/>
      <c r="AI2330" s="102"/>
    </row>
    <row r="2331" spans="1:35" ht="15.75" x14ac:dyDescent="0.25">
      <c r="A2331" s="122"/>
      <c r="B2331" s="122"/>
      <c r="C2331" s="122"/>
      <c r="D2331" s="122"/>
      <c r="E2331" s="122"/>
      <c r="F2331" s="122"/>
      <c r="G2331" s="122"/>
      <c r="H2331" s="122"/>
      <c r="I2331" s="122"/>
      <c r="J2331" s="126"/>
      <c r="K2331" s="126"/>
      <c r="L2331" s="122"/>
      <c r="M2331" s="122"/>
      <c r="N2331" s="122"/>
      <c r="O2331" s="122"/>
      <c r="P2331" s="122"/>
      <c r="Q2331" s="122"/>
      <c r="R2331" s="122"/>
      <c r="S2331" s="122"/>
      <c r="T2331" s="127"/>
      <c r="U2331" s="130"/>
      <c r="V2331" s="130"/>
      <c r="W2331" s="130"/>
      <c r="X2331" s="97"/>
      <c r="Y2331" s="97"/>
      <c r="Z2331" s="98"/>
      <c r="AA2331" s="98"/>
      <c r="AB2331" s="99"/>
      <c r="AC2331" s="100"/>
      <c r="AD2331" s="100"/>
      <c r="AE2331" s="101"/>
      <c r="AF2331" s="124"/>
      <c r="AG2331" s="101"/>
      <c r="AH2331" s="101"/>
      <c r="AI2331" s="102"/>
    </row>
    <row r="2332" spans="1:35" ht="15.75" x14ac:dyDescent="0.25">
      <c r="A2332" s="122"/>
      <c r="B2332" s="122"/>
      <c r="C2332" s="122"/>
      <c r="D2332" s="122"/>
      <c r="E2332" s="122"/>
      <c r="F2332" s="122"/>
      <c r="G2332" s="122"/>
      <c r="H2332" s="122"/>
      <c r="I2332" s="122"/>
      <c r="J2332" s="126"/>
      <c r="K2332" s="126"/>
      <c r="L2332" s="122"/>
      <c r="M2332" s="122"/>
      <c r="N2332" s="122"/>
      <c r="O2332" s="122"/>
      <c r="P2332" s="122"/>
      <c r="Q2332" s="122"/>
      <c r="R2332" s="122"/>
      <c r="S2332" s="122"/>
      <c r="T2332" s="127"/>
      <c r="U2332" s="130"/>
      <c r="V2332" s="130"/>
      <c r="W2332" s="130"/>
      <c r="X2332" s="97"/>
      <c r="Y2332" s="97"/>
      <c r="Z2332" s="98"/>
      <c r="AA2332" s="98"/>
      <c r="AB2332" s="99"/>
      <c r="AC2332" s="100"/>
      <c r="AD2332" s="100"/>
      <c r="AE2332" s="101"/>
      <c r="AF2332" s="124"/>
      <c r="AG2332" s="101"/>
      <c r="AH2332" s="101"/>
      <c r="AI2332" s="102"/>
    </row>
    <row r="2333" spans="1:35" ht="15.75" x14ac:dyDescent="0.25">
      <c r="A2333" s="122"/>
      <c r="B2333" s="122"/>
      <c r="C2333" s="122"/>
      <c r="D2333" s="122"/>
      <c r="E2333" s="122"/>
      <c r="F2333" s="122"/>
      <c r="G2333" s="122"/>
      <c r="H2333" s="122"/>
      <c r="I2333" s="122"/>
      <c r="J2333" s="126"/>
      <c r="K2333" s="126"/>
      <c r="L2333" s="122"/>
      <c r="M2333" s="122"/>
      <c r="N2333" s="122"/>
      <c r="O2333" s="122"/>
      <c r="P2333" s="122"/>
      <c r="Q2333" s="122"/>
      <c r="R2333" s="122"/>
      <c r="S2333" s="122"/>
      <c r="T2333" s="127"/>
      <c r="U2333" s="130"/>
      <c r="V2333" s="130"/>
      <c r="W2333" s="130"/>
      <c r="X2333" s="97"/>
      <c r="Y2333" s="97"/>
      <c r="Z2333" s="98"/>
      <c r="AA2333" s="98"/>
      <c r="AB2333" s="99"/>
      <c r="AC2333" s="100"/>
      <c r="AD2333" s="100"/>
      <c r="AE2333" s="101"/>
      <c r="AF2333" s="124"/>
      <c r="AG2333" s="101"/>
      <c r="AH2333" s="101"/>
      <c r="AI2333" s="102"/>
    </row>
    <row r="2334" spans="1:35" ht="15.75" x14ac:dyDescent="0.25">
      <c r="A2334" s="122"/>
      <c r="B2334" s="122"/>
      <c r="C2334" s="122"/>
      <c r="D2334" s="122"/>
      <c r="E2334" s="122"/>
      <c r="F2334" s="122"/>
      <c r="G2334" s="122"/>
      <c r="H2334" s="122"/>
      <c r="I2334" s="122"/>
      <c r="J2334" s="126"/>
      <c r="K2334" s="126"/>
      <c r="L2334" s="122"/>
      <c r="M2334" s="122"/>
      <c r="N2334" s="122"/>
      <c r="O2334" s="122"/>
      <c r="P2334" s="122"/>
      <c r="Q2334" s="122"/>
      <c r="R2334" s="122"/>
      <c r="S2334" s="122"/>
      <c r="T2334" s="127"/>
      <c r="U2334" s="130"/>
      <c r="V2334" s="130"/>
      <c r="W2334" s="130"/>
      <c r="X2334" s="97"/>
      <c r="Y2334" s="97"/>
      <c r="Z2334" s="98"/>
      <c r="AA2334" s="98"/>
      <c r="AB2334" s="99"/>
      <c r="AC2334" s="100"/>
      <c r="AD2334" s="100"/>
      <c r="AE2334" s="101"/>
      <c r="AF2334" s="124"/>
      <c r="AG2334" s="101"/>
      <c r="AH2334" s="101"/>
      <c r="AI2334" s="102"/>
    </row>
    <row r="2335" spans="1:35" ht="15.75" x14ac:dyDescent="0.25">
      <c r="A2335" s="122"/>
      <c r="B2335" s="122"/>
      <c r="C2335" s="122"/>
      <c r="D2335" s="122"/>
      <c r="E2335" s="122"/>
      <c r="F2335" s="122"/>
      <c r="G2335" s="122"/>
      <c r="H2335" s="122"/>
      <c r="I2335" s="122"/>
      <c r="J2335" s="126"/>
      <c r="K2335" s="126"/>
      <c r="L2335" s="122"/>
      <c r="M2335" s="122"/>
      <c r="N2335" s="122"/>
      <c r="O2335" s="122"/>
      <c r="P2335" s="122"/>
      <c r="Q2335" s="122"/>
      <c r="R2335" s="122"/>
      <c r="S2335" s="122"/>
      <c r="T2335" s="127"/>
      <c r="U2335" s="130"/>
      <c r="V2335" s="130"/>
      <c r="W2335" s="130"/>
      <c r="X2335" s="97"/>
      <c r="Y2335" s="97"/>
      <c r="Z2335" s="98"/>
      <c r="AA2335" s="98"/>
      <c r="AB2335" s="99"/>
      <c r="AC2335" s="100"/>
      <c r="AD2335" s="100"/>
      <c r="AE2335" s="101"/>
      <c r="AF2335" s="124"/>
      <c r="AG2335" s="101"/>
      <c r="AH2335" s="101"/>
      <c r="AI2335" s="102"/>
    </row>
    <row r="2336" spans="1:35" ht="15.75" x14ac:dyDescent="0.25">
      <c r="A2336" s="122"/>
      <c r="B2336" s="122"/>
      <c r="C2336" s="122"/>
      <c r="D2336" s="122"/>
      <c r="E2336" s="122"/>
      <c r="F2336" s="122"/>
      <c r="G2336" s="122"/>
      <c r="H2336" s="122"/>
      <c r="I2336" s="122"/>
      <c r="J2336" s="126"/>
      <c r="K2336" s="126"/>
      <c r="L2336" s="122"/>
      <c r="M2336" s="122"/>
      <c r="N2336" s="122"/>
      <c r="O2336" s="122"/>
      <c r="P2336" s="122"/>
      <c r="Q2336" s="122"/>
      <c r="R2336" s="122"/>
      <c r="S2336" s="122"/>
      <c r="T2336" s="127"/>
      <c r="U2336" s="130"/>
      <c r="V2336" s="130"/>
      <c r="W2336" s="130"/>
      <c r="X2336" s="97"/>
      <c r="Y2336" s="97"/>
      <c r="Z2336" s="98"/>
      <c r="AA2336" s="98"/>
      <c r="AB2336" s="99"/>
      <c r="AC2336" s="100"/>
      <c r="AD2336" s="100"/>
      <c r="AE2336" s="101"/>
      <c r="AF2336" s="124"/>
      <c r="AG2336" s="101"/>
      <c r="AH2336" s="101"/>
      <c r="AI2336" s="102"/>
    </row>
    <row r="2337" spans="1:35" ht="15.75" x14ac:dyDescent="0.25">
      <c r="A2337" s="122"/>
      <c r="B2337" s="122"/>
      <c r="C2337" s="122"/>
      <c r="D2337" s="122"/>
      <c r="E2337" s="122"/>
      <c r="F2337" s="122"/>
      <c r="G2337" s="122"/>
      <c r="H2337" s="122"/>
      <c r="I2337" s="122"/>
      <c r="J2337" s="126"/>
      <c r="K2337" s="126"/>
      <c r="L2337" s="122"/>
      <c r="M2337" s="122"/>
      <c r="N2337" s="122"/>
      <c r="O2337" s="122"/>
      <c r="P2337" s="122"/>
      <c r="Q2337" s="122"/>
      <c r="R2337" s="122"/>
      <c r="S2337" s="122"/>
      <c r="T2337" s="127"/>
      <c r="U2337" s="130"/>
      <c r="V2337" s="130"/>
      <c r="W2337" s="130"/>
      <c r="X2337" s="97"/>
      <c r="Y2337" s="97"/>
      <c r="Z2337" s="98"/>
      <c r="AA2337" s="98"/>
      <c r="AB2337" s="99"/>
      <c r="AC2337" s="100"/>
      <c r="AD2337" s="100"/>
      <c r="AE2337" s="101"/>
      <c r="AF2337" s="124"/>
      <c r="AG2337" s="101"/>
      <c r="AH2337" s="101"/>
      <c r="AI2337" s="102"/>
    </row>
    <row r="2338" spans="1:35" ht="15.75" x14ac:dyDescent="0.25">
      <c r="A2338" s="122"/>
      <c r="B2338" s="122"/>
      <c r="C2338" s="122"/>
      <c r="D2338" s="122"/>
      <c r="E2338" s="122"/>
      <c r="F2338" s="122"/>
      <c r="G2338" s="122"/>
      <c r="H2338" s="122"/>
      <c r="I2338" s="122"/>
      <c r="J2338" s="126"/>
      <c r="K2338" s="126"/>
      <c r="L2338" s="122"/>
      <c r="M2338" s="122"/>
      <c r="N2338" s="122"/>
      <c r="O2338" s="122"/>
      <c r="P2338" s="122"/>
      <c r="Q2338" s="122"/>
      <c r="R2338" s="122"/>
      <c r="S2338" s="122"/>
      <c r="T2338" s="127"/>
      <c r="U2338" s="130"/>
      <c r="V2338" s="130"/>
      <c r="W2338" s="130"/>
      <c r="X2338" s="97"/>
      <c r="Y2338" s="97"/>
      <c r="Z2338" s="98"/>
      <c r="AA2338" s="98"/>
      <c r="AB2338" s="99"/>
      <c r="AC2338" s="100"/>
      <c r="AD2338" s="100"/>
      <c r="AE2338" s="101"/>
      <c r="AF2338" s="124"/>
      <c r="AG2338" s="101"/>
      <c r="AH2338" s="101"/>
      <c r="AI2338" s="102"/>
    </row>
    <row r="2339" spans="1:35" ht="15.75" x14ac:dyDescent="0.25">
      <c r="A2339" s="122"/>
      <c r="B2339" s="122"/>
      <c r="C2339" s="122"/>
      <c r="D2339" s="122"/>
      <c r="E2339" s="122"/>
      <c r="F2339" s="122"/>
      <c r="G2339" s="122"/>
      <c r="H2339" s="122"/>
      <c r="I2339" s="122"/>
      <c r="J2339" s="126"/>
      <c r="K2339" s="126"/>
      <c r="L2339" s="122"/>
      <c r="M2339" s="122"/>
      <c r="N2339" s="122"/>
      <c r="O2339" s="122"/>
      <c r="P2339" s="122"/>
      <c r="Q2339" s="122"/>
      <c r="R2339" s="122"/>
      <c r="S2339" s="122"/>
      <c r="T2339" s="127"/>
      <c r="U2339" s="130"/>
      <c r="V2339" s="130"/>
      <c r="W2339" s="130"/>
      <c r="X2339" s="97"/>
      <c r="Y2339" s="97"/>
      <c r="Z2339" s="98"/>
      <c r="AA2339" s="98"/>
      <c r="AB2339" s="99"/>
      <c r="AC2339" s="100"/>
      <c r="AD2339" s="100"/>
      <c r="AE2339" s="101"/>
      <c r="AF2339" s="124"/>
      <c r="AG2339" s="101"/>
      <c r="AH2339" s="101"/>
      <c r="AI2339" s="102"/>
    </row>
    <row r="2340" spans="1:35" ht="15.75" x14ac:dyDescent="0.25">
      <c r="A2340" s="122"/>
      <c r="B2340" s="122"/>
      <c r="C2340" s="122"/>
      <c r="D2340" s="122"/>
      <c r="E2340" s="122"/>
      <c r="F2340" s="122"/>
      <c r="G2340" s="122"/>
      <c r="H2340" s="122"/>
      <c r="I2340" s="122"/>
      <c r="J2340" s="126"/>
      <c r="K2340" s="126"/>
      <c r="L2340" s="122"/>
      <c r="M2340" s="122"/>
      <c r="N2340" s="122"/>
      <c r="O2340" s="122"/>
      <c r="P2340" s="122"/>
      <c r="Q2340" s="122"/>
      <c r="R2340" s="122"/>
      <c r="S2340" s="122"/>
      <c r="T2340" s="127"/>
      <c r="U2340" s="130"/>
      <c r="V2340" s="130"/>
      <c r="W2340" s="130"/>
      <c r="X2340" s="97"/>
      <c r="Y2340" s="97"/>
      <c r="Z2340" s="98"/>
      <c r="AA2340" s="98"/>
      <c r="AB2340" s="99"/>
      <c r="AC2340" s="100"/>
      <c r="AD2340" s="100"/>
      <c r="AE2340" s="101"/>
      <c r="AF2340" s="124"/>
      <c r="AG2340" s="101"/>
      <c r="AH2340" s="101"/>
      <c r="AI2340" s="102"/>
    </row>
    <row r="2341" spans="1:35" ht="15.75" x14ac:dyDescent="0.25">
      <c r="A2341" s="122"/>
      <c r="B2341" s="122"/>
      <c r="C2341" s="122"/>
      <c r="D2341" s="122"/>
      <c r="E2341" s="122"/>
      <c r="F2341" s="122"/>
      <c r="G2341" s="122"/>
      <c r="H2341" s="122"/>
      <c r="I2341" s="122"/>
      <c r="J2341" s="126"/>
      <c r="K2341" s="126"/>
      <c r="L2341" s="122"/>
      <c r="M2341" s="122"/>
      <c r="N2341" s="122"/>
      <c r="O2341" s="122"/>
      <c r="P2341" s="122"/>
      <c r="Q2341" s="122"/>
      <c r="R2341" s="122"/>
      <c r="S2341" s="122"/>
      <c r="T2341" s="127"/>
      <c r="U2341" s="130"/>
      <c r="V2341" s="130"/>
      <c r="W2341" s="130"/>
      <c r="X2341" s="97"/>
      <c r="Y2341" s="97"/>
      <c r="Z2341" s="98"/>
      <c r="AA2341" s="98"/>
      <c r="AB2341" s="99"/>
      <c r="AC2341" s="100"/>
      <c r="AD2341" s="100"/>
      <c r="AE2341" s="101"/>
      <c r="AF2341" s="124"/>
      <c r="AG2341" s="101"/>
      <c r="AH2341" s="101"/>
      <c r="AI2341" s="102"/>
    </row>
    <row r="2342" spans="1:35" ht="15.75" x14ac:dyDescent="0.25">
      <c r="A2342" s="122"/>
      <c r="B2342" s="122"/>
      <c r="C2342" s="122"/>
      <c r="D2342" s="122"/>
      <c r="E2342" s="122"/>
      <c r="F2342" s="122"/>
      <c r="G2342" s="122"/>
      <c r="H2342" s="122"/>
      <c r="I2342" s="122"/>
      <c r="J2342" s="126"/>
      <c r="K2342" s="126"/>
      <c r="L2342" s="122"/>
      <c r="M2342" s="122"/>
      <c r="N2342" s="122"/>
      <c r="O2342" s="122"/>
      <c r="P2342" s="122"/>
      <c r="Q2342" s="122"/>
      <c r="R2342" s="122"/>
      <c r="S2342" s="122"/>
      <c r="T2342" s="127"/>
      <c r="U2342" s="130"/>
      <c r="V2342" s="130"/>
      <c r="W2342" s="130"/>
      <c r="X2342" s="97"/>
      <c r="Y2342" s="97"/>
      <c r="Z2342" s="98"/>
      <c r="AA2342" s="98"/>
      <c r="AB2342" s="99"/>
      <c r="AC2342" s="100"/>
      <c r="AD2342" s="100"/>
      <c r="AE2342" s="101"/>
      <c r="AF2342" s="124"/>
      <c r="AG2342" s="101"/>
      <c r="AH2342" s="101"/>
      <c r="AI2342" s="102"/>
    </row>
    <row r="2343" spans="1:35" ht="15.75" x14ac:dyDescent="0.25">
      <c r="A2343" s="122"/>
      <c r="B2343" s="122"/>
      <c r="C2343" s="122"/>
      <c r="D2343" s="122"/>
      <c r="E2343" s="122"/>
      <c r="F2343" s="122"/>
      <c r="G2343" s="122"/>
      <c r="H2343" s="122"/>
      <c r="I2343" s="122"/>
      <c r="J2343" s="126"/>
      <c r="K2343" s="126"/>
      <c r="L2343" s="122"/>
      <c r="M2343" s="122"/>
      <c r="N2343" s="122"/>
      <c r="O2343" s="122"/>
      <c r="P2343" s="122"/>
      <c r="Q2343" s="122"/>
      <c r="R2343" s="122"/>
      <c r="S2343" s="122"/>
      <c r="T2343" s="127"/>
      <c r="U2343" s="130"/>
      <c r="V2343" s="130"/>
      <c r="W2343" s="130"/>
      <c r="X2343" s="97"/>
      <c r="Y2343" s="97"/>
      <c r="Z2343" s="98"/>
      <c r="AA2343" s="98"/>
      <c r="AB2343" s="99"/>
      <c r="AC2343" s="100"/>
      <c r="AD2343" s="100"/>
      <c r="AE2343" s="101"/>
      <c r="AF2343" s="124"/>
      <c r="AG2343" s="101"/>
      <c r="AH2343" s="101"/>
      <c r="AI2343" s="102"/>
    </row>
    <row r="2344" spans="1:35" ht="15.75" x14ac:dyDescent="0.25">
      <c r="A2344" s="122"/>
      <c r="B2344" s="122"/>
      <c r="C2344" s="122"/>
      <c r="D2344" s="122"/>
      <c r="E2344" s="122"/>
      <c r="F2344" s="122"/>
      <c r="G2344" s="122"/>
      <c r="H2344" s="122"/>
      <c r="I2344" s="122"/>
      <c r="J2344" s="126"/>
      <c r="K2344" s="126"/>
      <c r="L2344" s="122"/>
      <c r="M2344" s="122"/>
      <c r="N2344" s="122"/>
      <c r="O2344" s="122"/>
      <c r="P2344" s="122"/>
      <c r="Q2344" s="122"/>
      <c r="R2344" s="122"/>
      <c r="S2344" s="122"/>
      <c r="T2344" s="127"/>
      <c r="U2344" s="130"/>
      <c r="V2344" s="130"/>
      <c r="W2344" s="130"/>
      <c r="X2344" s="97"/>
      <c r="Y2344" s="97"/>
      <c r="Z2344" s="98"/>
      <c r="AA2344" s="98"/>
      <c r="AB2344" s="99"/>
      <c r="AC2344" s="100"/>
      <c r="AD2344" s="100"/>
      <c r="AE2344" s="101"/>
      <c r="AF2344" s="124"/>
      <c r="AG2344" s="101"/>
      <c r="AH2344" s="101"/>
      <c r="AI2344" s="102"/>
    </row>
    <row r="2345" spans="1:35" ht="15.75" x14ac:dyDescent="0.25">
      <c r="A2345" s="122"/>
      <c r="B2345" s="122"/>
      <c r="C2345" s="122"/>
      <c r="D2345" s="122"/>
      <c r="E2345" s="122"/>
      <c r="F2345" s="122"/>
      <c r="G2345" s="122"/>
      <c r="H2345" s="122"/>
      <c r="I2345" s="122"/>
      <c r="J2345" s="126"/>
      <c r="K2345" s="126"/>
      <c r="L2345" s="122"/>
      <c r="M2345" s="122"/>
      <c r="N2345" s="122"/>
      <c r="O2345" s="122"/>
      <c r="P2345" s="122"/>
      <c r="Q2345" s="122"/>
      <c r="R2345" s="122"/>
      <c r="S2345" s="122"/>
      <c r="T2345" s="127"/>
      <c r="U2345" s="130"/>
      <c r="V2345" s="130"/>
      <c r="W2345" s="130"/>
      <c r="X2345" s="97"/>
      <c r="Y2345" s="97"/>
      <c r="Z2345" s="98"/>
      <c r="AA2345" s="98"/>
      <c r="AB2345" s="99"/>
      <c r="AC2345" s="100"/>
      <c r="AD2345" s="100"/>
      <c r="AE2345" s="101"/>
      <c r="AF2345" s="124"/>
      <c r="AG2345" s="101"/>
      <c r="AH2345" s="101"/>
      <c r="AI2345" s="102"/>
    </row>
    <row r="2346" spans="1:35" ht="15.75" x14ac:dyDescent="0.25">
      <c r="A2346" s="122"/>
      <c r="B2346" s="122"/>
      <c r="C2346" s="122"/>
      <c r="D2346" s="122"/>
      <c r="E2346" s="122"/>
      <c r="F2346" s="122"/>
      <c r="G2346" s="122"/>
      <c r="H2346" s="122"/>
      <c r="I2346" s="122"/>
      <c r="J2346" s="126"/>
      <c r="K2346" s="126"/>
      <c r="L2346" s="122"/>
      <c r="M2346" s="122"/>
      <c r="N2346" s="122"/>
      <c r="O2346" s="122"/>
      <c r="P2346" s="122"/>
      <c r="Q2346" s="122"/>
      <c r="R2346" s="122"/>
      <c r="S2346" s="122"/>
      <c r="T2346" s="127"/>
      <c r="U2346" s="130"/>
      <c r="V2346" s="130"/>
      <c r="W2346" s="130"/>
      <c r="X2346" s="97"/>
      <c r="Y2346" s="97"/>
      <c r="Z2346" s="98"/>
      <c r="AA2346" s="98"/>
      <c r="AB2346" s="99"/>
      <c r="AC2346" s="100"/>
      <c r="AD2346" s="100"/>
      <c r="AE2346" s="101"/>
      <c r="AF2346" s="124"/>
      <c r="AG2346" s="101"/>
      <c r="AH2346" s="101"/>
      <c r="AI2346" s="102"/>
    </row>
    <row r="2347" spans="1:35" ht="15.75" x14ac:dyDescent="0.25">
      <c r="A2347" s="122"/>
      <c r="B2347" s="122"/>
      <c r="C2347" s="122"/>
      <c r="D2347" s="122"/>
      <c r="E2347" s="122"/>
      <c r="F2347" s="122"/>
      <c r="G2347" s="122"/>
      <c r="H2347" s="122"/>
      <c r="I2347" s="122"/>
      <c r="J2347" s="126"/>
      <c r="K2347" s="126"/>
      <c r="L2347" s="122"/>
      <c r="M2347" s="122"/>
      <c r="N2347" s="122"/>
      <c r="O2347" s="122"/>
      <c r="P2347" s="122"/>
      <c r="Q2347" s="122"/>
      <c r="R2347" s="122"/>
      <c r="S2347" s="122"/>
      <c r="T2347" s="127"/>
      <c r="U2347" s="130"/>
      <c r="V2347" s="130"/>
      <c r="W2347" s="130"/>
      <c r="X2347" s="97"/>
      <c r="Y2347" s="97"/>
      <c r="Z2347" s="98"/>
      <c r="AA2347" s="98"/>
      <c r="AB2347" s="99"/>
      <c r="AC2347" s="100"/>
      <c r="AD2347" s="100"/>
      <c r="AE2347" s="101"/>
      <c r="AF2347" s="124"/>
      <c r="AG2347" s="101"/>
      <c r="AH2347" s="101"/>
      <c r="AI2347" s="102"/>
    </row>
    <row r="2348" spans="1:35" ht="15.75" x14ac:dyDescent="0.25">
      <c r="A2348" s="122"/>
      <c r="B2348" s="122"/>
      <c r="C2348" s="122"/>
      <c r="D2348" s="122"/>
      <c r="E2348" s="122"/>
      <c r="F2348" s="122"/>
      <c r="G2348" s="122"/>
      <c r="H2348" s="122"/>
      <c r="I2348" s="122"/>
      <c r="J2348" s="126"/>
      <c r="K2348" s="126"/>
      <c r="L2348" s="122"/>
      <c r="M2348" s="122"/>
      <c r="N2348" s="122"/>
      <c r="O2348" s="122"/>
      <c r="P2348" s="122"/>
      <c r="Q2348" s="122"/>
      <c r="R2348" s="122"/>
      <c r="S2348" s="122"/>
      <c r="T2348" s="127"/>
      <c r="U2348" s="130"/>
      <c r="V2348" s="130"/>
      <c r="W2348" s="130"/>
      <c r="X2348" s="97"/>
      <c r="Y2348" s="97"/>
      <c r="Z2348" s="98"/>
      <c r="AA2348" s="98"/>
      <c r="AB2348" s="99"/>
      <c r="AC2348" s="100"/>
      <c r="AD2348" s="100"/>
      <c r="AE2348" s="101"/>
      <c r="AF2348" s="124"/>
      <c r="AG2348" s="101"/>
      <c r="AH2348" s="101"/>
      <c r="AI2348" s="102"/>
    </row>
    <row r="2349" spans="1:35" ht="15.75" x14ac:dyDescent="0.25">
      <c r="A2349" s="122"/>
      <c r="B2349" s="122"/>
      <c r="C2349" s="122"/>
      <c r="D2349" s="122"/>
      <c r="E2349" s="122"/>
      <c r="F2349" s="122"/>
      <c r="G2349" s="122"/>
      <c r="H2349" s="122"/>
      <c r="I2349" s="122"/>
      <c r="J2349" s="126"/>
      <c r="K2349" s="126"/>
      <c r="L2349" s="122"/>
      <c r="M2349" s="122"/>
      <c r="N2349" s="122"/>
      <c r="O2349" s="122"/>
      <c r="P2349" s="122"/>
      <c r="Q2349" s="122"/>
      <c r="R2349" s="122"/>
      <c r="S2349" s="122"/>
      <c r="T2349" s="127"/>
      <c r="U2349" s="130"/>
      <c r="V2349" s="130"/>
      <c r="W2349" s="130"/>
      <c r="X2349" s="97"/>
      <c r="Y2349" s="97"/>
      <c r="Z2349" s="98"/>
      <c r="AA2349" s="98"/>
      <c r="AB2349" s="99"/>
      <c r="AC2349" s="100"/>
      <c r="AD2349" s="100"/>
      <c r="AE2349" s="101"/>
      <c r="AF2349" s="124"/>
      <c r="AG2349" s="101"/>
      <c r="AH2349" s="101"/>
      <c r="AI2349" s="102"/>
    </row>
    <row r="2350" spans="1:35" ht="15.75" x14ac:dyDescent="0.25">
      <c r="A2350" s="122"/>
      <c r="B2350" s="122"/>
      <c r="C2350" s="122"/>
      <c r="D2350" s="122"/>
      <c r="E2350" s="122"/>
      <c r="F2350" s="122"/>
      <c r="G2350" s="122"/>
      <c r="H2350" s="122"/>
      <c r="I2350" s="122"/>
      <c r="J2350" s="126"/>
      <c r="K2350" s="126"/>
      <c r="L2350" s="122"/>
      <c r="M2350" s="122"/>
      <c r="N2350" s="122"/>
      <c r="O2350" s="122"/>
      <c r="P2350" s="122"/>
      <c r="Q2350" s="122"/>
      <c r="R2350" s="122"/>
      <c r="S2350" s="122"/>
      <c r="T2350" s="127"/>
      <c r="U2350" s="130"/>
      <c r="V2350" s="130"/>
      <c r="W2350" s="130"/>
      <c r="X2350" s="97"/>
      <c r="Y2350" s="97"/>
      <c r="Z2350" s="98"/>
      <c r="AA2350" s="98"/>
      <c r="AB2350" s="99"/>
      <c r="AC2350" s="100"/>
      <c r="AD2350" s="100"/>
      <c r="AE2350" s="101"/>
      <c r="AF2350" s="124"/>
      <c r="AG2350" s="101"/>
      <c r="AH2350" s="101"/>
      <c r="AI2350" s="102"/>
    </row>
    <row r="2351" spans="1:35" ht="15.75" x14ac:dyDescent="0.25">
      <c r="A2351" s="122"/>
      <c r="B2351" s="122"/>
      <c r="C2351" s="122"/>
      <c r="D2351" s="122"/>
      <c r="E2351" s="122"/>
      <c r="F2351" s="122"/>
      <c r="G2351" s="122"/>
      <c r="H2351" s="122"/>
      <c r="I2351" s="122"/>
      <c r="J2351" s="126"/>
      <c r="K2351" s="126"/>
      <c r="L2351" s="122"/>
      <c r="M2351" s="122"/>
      <c r="N2351" s="122"/>
      <c r="O2351" s="122"/>
      <c r="P2351" s="122"/>
      <c r="Q2351" s="122"/>
      <c r="R2351" s="122"/>
      <c r="S2351" s="122"/>
      <c r="T2351" s="127"/>
      <c r="U2351" s="130"/>
      <c r="V2351" s="130"/>
      <c r="W2351" s="130"/>
      <c r="X2351" s="97"/>
      <c r="Y2351" s="97"/>
      <c r="Z2351" s="98"/>
      <c r="AA2351" s="98"/>
      <c r="AB2351" s="99"/>
      <c r="AC2351" s="100"/>
      <c r="AD2351" s="100"/>
      <c r="AE2351" s="101"/>
      <c r="AF2351" s="124"/>
      <c r="AG2351" s="101"/>
      <c r="AH2351" s="101"/>
      <c r="AI2351" s="102"/>
    </row>
    <row r="2352" spans="1:35" ht="15.75" x14ac:dyDescent="0.25">
      <c r="A2352" s="122"/>
      <c r="B2352" s="122"/>
      <c r="C2352" s="122"/>
      <c r="D2352" s="122"/>
      <c r="E2352" s="122"/>
      <c r="F2352" s="122"/>
      <c r="G2352" s="122"/>
      <c r="H2352" s="122"/>
      <c r="I2352" s="122"/>
      <c r="J2352" s="126"/>
      <c r="K2352" s="126"/>
      <c r="L2352" s="122"/>
      <c r="M2352" s="122"/>
      <c r="N2352" s="122"/>
      <c r="O2352" s="122"/>
      <c r="P2352" s="122"/>
      <c r="Q2352" s="122"/>
      <c r="R2352" s="122"/>
      <c r="S2352" s="122"/>
      <c r="T2352" s="127"/>
      <c r="U2352" s="130"/>
      <c r="V2352" s="130"/>
      <c r="W2352" s="130"/>
      <c r="X2352" s="97"/>
      <c r="Y2352" s="97"/>
      <c r="Z2352" s="98"/>
      <c r="AA2352" s="98"/>
      <c r="AB2352" s="99"/>
      <c r="AC2352" s="100"/>
      <c r="AD2352" s="100"/>
      <c r="AE2352" s="101"/>
      <c r="AF2352" s="124"/>
      <c r="AG2352" s="101"/>
      <c r="AH2352" s="101"/>
      <c r="AI2352" s="102"/>
    </row>
    <row r="2353" spans="1:35" ht="15.75" x14ac:dyDescent="0.25">
      <c r="A2353" s="122"/>
      <c r="B2353" s="122"/>
      <c r="C2353" s="122"/>
      <c r="D2353" s="122"/>
      <c r="E2353" s="122"/>
      <c r="F2353" s="122"/>
      <c r="G2353" s="122"/>
      <c r="H2353" s="122"/>
      <c r="I2353" s="122"/>
      <c r="J2353" s="126"/>
      <c r="K2353" s="126"/>
      <c r="L2353" s="122"/>
      <c r="M2353" s="122"/>
      <c r="N2353" s="122"/>
      <c r="O2353" s="122"/>
      <c r="P2353" s="122"/>
      <c r="Q2353" s="122"/>
      <c r="R2353" s="122"/>
      <c r="S2353" s="122"/>
      <c r="T2353" s="127"/>
      <c r="U2353" s="130"/>
      <c r="V2353" s="130"/>
      <c r="W2353" s="130"/>
      <c r="X2353" s="97"/>
      <c r="Y2353" s="97"/>
      <c r="Z2353" s="98"/>
      <c r="AA2353" s="98"/>
      <c r="AB2353" s="99"/>
      <c r="AC2353" s="100"/>
      <c r="AD2353" s="100"/>
      <c r="AE2353" s="101"/>
      <c r="AF2353" s="124"/>
      <c r="AG2353" s="101"/>
      <c r="AH2353" s="101"/>
      <c r="AI2353" s="102"/>
    </row>
    <row r="2354" spans="1:35" ht="15.75" x14ac:dyDescent="0.25">
      <c r="A2354" s="122"/>
      <c r="B2354" s="122"/>
      <c r="C2354" s="122"/>
      <c r="D2354" s="122"/>
      <c r="E2354" s="122"/>
      <c r="F2354" s="122"/>
      <c r="G2354" s="122"/>
      <c r="H2354" s="122"/>
      <c r="I2354" s="122"/>
      <c r="J2354" s="126"/>
      <c r="K2354" s="126"/>
      <c r="L2354" s="122"/>
      <c r="M2354" s="122"/>
      <c r="N2354" s="122"/>
      <c r="O2354" s="122"/>
      <c r="P2354" s="122"/>
      <c r="Q2354" s="122"/>
      <c r="R2354" s="122"/>
      <c r="S2354" s="122"/>
      <c r="T2354" s="127"/>
      <c r="U2354" s="130"/>
      <c r="V2354" s="130"/>
      <c r="W2354" s="130"/>
      <c r="X2354" s="97"/>
      <c r="Y2354" s="97"/>
      <c r="Z2354" s="98"/>
      <c r="AA2354" s="98"/>
      <c r="AB2354" s="99"/>
      <c r="AC2354" s="100"/>
      <c r="AD2354" s="100"/>
      <c r="AE2354" s="101"/>
      <c r="AF2354" s="124"/>
      <c r="AG2354" s="101"/>
      <c r="AH2354" s="101"/>
      <c r="AI2354" s="102"/>
    </row>
    <row r="2355" spans="1:35" ht="15.75" x14ac:dyDescent="0.25">
      <c r="A2355" s="122"/>
      <c r="B2355" s="122"/>
      <c r="C2355" s="122"/>
      <c r="D2355" s="122"/>
      <c r="E2355" s="122"/>
      <c r="F2355" s="122"/>
      <c r="G2355" s="122"/>
      <c r="H2355" s="122"/>
      <c r="I2355" s="122"/>
      <c r="J2355" s="126"/>
      <c r="K2355" s="126"/>
      <c r="L2355" s="122"/>
      <c r="M2355" s="122"/>
      <c r="N2355" s="122"/>
      <c r="O2355" s="122"/>
      <c r="P2355" s="122"/>
      <c r="Q2355" s="122"/>
      <c r="R2355" s="122"/>
      <c r="S2355" s="122"/>
      <c r="T2355" s="127"/>
      <c r="U2355" s="130"/>
      <c r="V2355" s="130"/>
      <c r="W2355" s="130"/>
      <c r="X2355" s="97"/>
      <c r="Y2355" s="97"/>
      <c r="Z2355" s="98"/>
      <c r="AA2355" s="98"/>
      <c r="AB2355" s="99"/>
      <c r="AC2355" s="100"/>
      <c r="AD2355" s="100"/>
      <c r="AE2355" s="101"/>
      <c r="AF2355" s="124"/>
      <c r="AG2355" s="101"/>
      <c r="AH2355" s="101"/>
      <c r="AI2355" s="102"/>
    </row>
    <row r="2356" spans="1:35" ht="15.75" x14ac:dyDescent="0.25">
      <c r="A2356" s="122"/>
      <c r="B2356" s="122"/>
      <c r="C2356" s="122"/>
      <c r="D2356" s="122"/>
      <c r="E2356" s="122"/>
      <c r="F2356" s="122"/>
      <c r="G2356" s="122"/>
      <c r="H2356" s="122"/>
      <c r="I2356" s="122"/>
      <c r="J2356" s="126"/>
      <c r="K2356" s="126"/>
      <c r="L2356" s="122"/>
      <c r="M2356" s="122"/>
      <c r="N2356" s="122"/>
      <c r="O2356" s="122"/>
      <c r="P2356" s="122"/>
      <c r="Q2356" s="122"/>
      <c r="R2356" s="122"/>
      <c r="S2356" s="122"/>
      <c r="T2356" s="127"/>
      <c r="U2356" s="130"/>
      <c r="V2356" s="130"/>
      <c r="W2356" s="130"/>
      <c r="X2356" s="97"/>
      <c r="Y2356" s="97"/>
      <c r="Z2356" s="98"/>
      <c r="AA2356" s="98"/>
      <c r="AB2356" s="99"/>
      <c r="AC2356" s="100"/>
      <c r="AD2356" s="100"/>
      <c r="AE2356" s="101"/>
      <c r="AF2356" s="124"/>
      <c r="AG2356" s="101"/>
      <c r="AH2356" s="101"/>
      <c r="AI2356" s="102"/>
    </row>
    <row r="2357" spans="1:35" ht="15.75" x14ac:dyDescent="0.25">
      <c r="A2357" s="122"/>
      <c r="B2357" s="122"/>
      <c r="C2357" s="122"/>
      <c r="D2357" s="122"/>
      <c r="E2357" s="122"/>
      <c r="F2357" s="122"/>
      <c r="G2357" s="122"/>
      <c r="H2357" s="122"/>
      <c r="I2357" s="122"/>
      <c r="J2357" s="126"/>
      <c r="K2357" s="126"/>
      <c r="L2357" s="122"/>
      <c r="M2357" s="122"/>
      <c r="N2357" s="122"/>
      <c r="O2357" s="122"/>
      <c r="P2357" s="122"/>
      <c r="Q2357" s="122"/>
      <c r="R2357" s="122"/>
      <c r="S2357" s="122"/>
      <c r="T2357" s="127"/>
      <c r="U2357" s="130"/>
      <c r="V2357" s="130"/>
      <c r="W2357" s="130"/>
      <c r="X2357" s="97"/>
      <c r="Y2357" s="97"/>
      <c r="Z2357" s="98"/>
      <c r="AA2357" s="98"/>
      <c r="AB2357" s="99"/>
      <c r="AC2357" s="100"/>
      <c r="AD2357" s="100"/>
      <c r="AE2357" s="101"/>
      <c r="AF2357" s="124"/>
      <c r="AG2357" s="101"/>
      <c r="AH2357" s="101"/>
      <c r="AI2357" s="102"/>
    </row>
    <row r="2358" spans="1:35" ht="15.75" x14ac:dyDescent="0.25">
      <c r="A2358" s="122"/>
      <c r="B2358" s="122"/>
      <c r="C2358" s="122"/>
      <c r="D2358" s="122"/>
      <c r="E2358" s="122"/>
      <c r="F2358" s="122"/>
      <c r="G2358" s="122"/>
      <c r="H2358" s="122"/>
      <c r="I2358" s="122"/>
      <c r="J2358" s="126"/>
      <c r="K2358" s="126"/>
      <c r="L2358" s="122"/>
      <c r="M2358" s="122"/>
      <c r="N2358" s="122"/>
      <c r="O2358" s="122"/>
      <c r="P2358" s="122"/>
      <c r="Q2358" s="122"/>
      <c r="R2358" s="122"/>
      <c r="S2358" s="122"/>
      <c r="T2358" s="127"/>
      <c r="U2358" s="130"/>
      <c r="V2358" s="130"/>
      <c r="W2358" s="130"/>
      <c r="X2358" s="97"/>
      <c r="Y2358" s="97"/>
      <c r="Z2358" s="98"/>
      <c r="AA2358" s="98"/>
      <c r="AB2358" s="99"/>
      <c r="AC2358" s="100"/>
      <c r="AD2358" s="100"/>
      <c r="AE2358" s="101"/>
      <c r="AF2358" s="124"/>
      <c r="AG2358" s="101"/>
      <c r="AH2358" s="101"/>
      <c r="AI2358" s="102"/>
    </row>
    <row r="2359" spans="1:35" ht="15.75" x14ac:dyDescent="0.25">
      <c r="A2359" s="122"/>
      <c r="B2359" s="122"/>
      <c r="C2359" s="122"/>
      <c r="D2359" s="122"/>
      <c r="E2359" s="122"/>
      <c r="F2359" s="122"/>
      <c r="G2359" s="122"/>
      <c r="H2359" s="122"/>
      <c r="I2359" s="122"/>
      <c r="J2359" s="126"/>
      <c r="K2359" s="126"/>
      <c r="L2359" s="122"/>
      <c r="M2359" s="122"/>
      <c r="N2359" s="122"/>
      <c r="O2359" s="122"/>
      <c r="P2359" s="122"/>
      <c r="Q2359" s="122"/>
      <c r="R2359" s="122"/>
      <c r="S2359" s="122"/>
      <c r="T2359" s="127"/>
      <c r="U2359" s="130"/>
      <c r="V2359" s="130"/>
      <c r="W2359" s="130"/>
      <c r="X2359" s="97"/>
      <c r="Y2359" s="97"/>
      <c r="Z2359" s="98"/>
      <c r="AA2359" s="98"/>
      <c r="AB2359" s="99"/>
      <c r="AC2359" s="100"/>
      <c r="AD2359" s="100"/>
      <c r="AE2359" s="101"/>
      <c r="AF2359" s="124"/>
      <c r="AG2359" s="101"/>
      <c r="AH2359" s="101"/>
      <c r="AI2359" s="102"/>
    </row>
    <row r="2360" spans="1:35" ht="15.75" x14ac:dyDescent="0.25">
      <c r="A2360" s="122"/>
      <c r="B2360" s="122"/>
      <c r="C2360" s="122"/>
      <c r="D2360" s="122"/>
      <c r="E2360" s="122"/>
      <c r="F2360" s="122"/>
      <c r="G2360" s="122"/>
      <c r="H2360" s="122"/>
      <c r="I2360" s="122"/>
      <c r="J2360" s="126"/>
      <c r="K2360" s="126"/>
      <c r="L2360" s="122"/>
      <c r="M2360" s="122"/>
      <c r="N2360" s="122"/>
      <c r="O2360" s="122"/>
      <c r="P2360" s="122"/>
      <c r="Q2360" s="122"/>
      <c r="R2360" s="122"/>
      <c r="S2360" s="122"/>
      <c r="T2360" s="127"/>
      <c r="U2360" s="130"/>
      <c r="V2360" s="130"/>
      <c r="W2360" s="130"/>
      <c r="X2360" s="97"/>
      <c r="Y2360" s="97"/>
      <c r="Z2360" s="98"/>
      <c r="AA2360" s="98"/>
      <c r="AB2360" s="99"/>
      <c r="AC2360" s="100"/>
      <c r="AD2360" s="100"/>
      <c r="AE2360" s="101"/>
      <c r="AF2360" s="124"/>
      <c r="AG2360" s="101"/>
      <c r="AH2360" s="101"/>
      <c r="AI2360" s="102"/>
    </row>
    <row r="2361" spans="1:35" ht="15.75" x14ac:dyDescent="0.25">
      <c r="A2361" s="122"/>
      <c r="B2361" s="122"/>
      <c r="C2361" s="122"/>
      <c r="D2361" s="122"/>
      <c r="E2361" s="122"/>
      <c r="F2361" s="122"/>
      <c r="G2361" s="122"/>
      <c r="H2361" s="122"/>
      <c r="I2361" s="122"/>
      <c r="J2361" s="126"/>
      <c r="K2361" s="126"/>
      <c r="L2361" s="122"/>
      <c r="M2361" s="122"/>
      <c r="N2361" s="122"/>
      <c r="O2361" s="122"/>
      <c r="P2361" s="122"/>
      <c r="Q2361" s="122"/>
      <c r="R2361" s="122"/>
      <c r="S2361" s="122"/>
      <c r="T2361" s="127"/>
      <c r="U2361" s="130"/>
      <c r="V2361" s="130"/>
      <c r="W2361" s="130"/>
      <c r="X2361" s="97"/>
      <c r="Y2361" s="97"/>
      <c r="Z2361" s="98"/>
      <c r="AA2361" s="98"/>
      <c r="AB2361" s="99"/>
      <c r="AC2361" s="100"/>
      <c r="AD2361" s="100"/>
      <c r="AE2361" s="101"/>
      <c r="AF2361" s="124"/>
      <c r="AG2361" s="101"/>
      <c r="AH2361" s="101"/>
      <c r="AI2361" s="102"/>
    </row>
    <row r="2362" spans="1:35" ht="15.75" x14ac:dyDescent="0.25">
      <c r="A2362" s="122"/>
      <c r="B2362" s="122"/>
      <c r="C2362" s="122"/>
      <c r="D2362" s="122"/>
      <c r="E2362" s="122"/>
      <c r="F2362" s="122"/>
      <c r="G2362" s="122"/>
      <c r="H2362" s="122"/>
      <c r="I2362" s="122"/>
      <c r="J2362" s="126"/>
      <c r="K2362" s="126"/>
      <c r="L2362" s="122"/>
      <c r="M2362" s="122"/>
      <c r="N2362" s="122"/>
      <c r="O2362" s="122"/>
      <c r="P2362" s="122"/>
      <c r="Q2362" s="122"/>
      <c r="R2362" s="122"/>
      <c r="S2362" s="122"/>
      <c r="T2362" s="127"/>
      <c r="U2362" s="130"/>
      <c r="V2362" s="130"/>
      <c r="W2362" s="130"/>
      <c r="X2362" s="97"/>
      <c r="Y2362" s="97"/>
      <c r="Z2362" s="98"/>
      <c r="AA2362" s="98"/>
      <c r="AB2362" s="99"/>
      <c r="AC2362" s="100"/>
      <c r="AD2362" s="100"/>
      <c r="AE2362" s="101"/>
      <c r="AF2362" s="124"/>
      <c r="AG2362" s="101"/>
      <c r="AH2362" s="101"/>
      <c r="AI2362" s="102"/>
    </row>
    <row r="2363" spans="1:35" ht="15.75" x14ac:dyDescent="0.25">
      <c r="A2363" s="122"/>
      <c r="B2363" s="122"/>
      <c r="C2363" s="122"/>
      <c r="D2363" s="122"/>
      <c r="E2363" s="122"/>
      <c r="F2363" s="122"/>
      <c r="G2363" s="122"/>
      <c r="H2363" s="122"/>
      <c r="I2363" s="122"/>
      <c r="J2363" s="126"/>
      <c r="K2363" s="126"/>
      <c r="L2363" s="122"/>
      <c r="M2363" s="122"/>
      <c r="N2363" s="122"/>
      <c r="O2363" s="122"/>
      <c r="P2363" s="122"/>
      <c r="Q2363" s="122"/>
      <c r="R2363" s="122"/>
      <c r="S2363" s="122"/>
      <c r="T2363" s="127"/>
      <c r="U2363" s="130"/>
      <c r="V2363" s="130"/>
      <c r="W2363" s="130"/>
      <c r="X2363" s="97"/>
      <c r="Y2363" s="97"/>
      <c r="Z2363" s="98"/>
      <c r="AA2363" s="98"/>
      <c r="AB2363" s="99"/>
      <c r="AC2363" s="100"/>
      <c r="AD2363" s="100"/>
      <c r="AE2363" s="101"/>
      <c r="AF2363" s="124"/>
      <c r="AG2363" s="101"/>
      <c r="AH2363" s="101"/>
      <c r="AI2363" s="102"/>
    </row>
    <row r="2364" spans="1:35" ht="15.75" x14ac:dyDescent="0.25">
      <c r="A2364" s="122"/>
      <c r="B2364" s="122"/>
      <c r="C2364" s="122"/>
      <c r="D2364" s="122"/>
      <c r="E2364" s="122"/>
      <c r="F2364" s="122"/>
      <c r="G2364" s="122"/>
      <c r="H2364" s="122"/>
      <c r="I2364" s="122"/>
      <c r="J2364" s="126"/>
      <c r="K2364" s="126"/>
      <c r="L2364" s="122"/>
      <c r="M2364" s="122"/>
      <c r="N2364" s="122"/>
      <c r="O2364" s="122"/>
      <c r="P2364" s="122"/>
      <c r="Q2364" s="122"/>
      <c r="R2364" s="122"/>
      <c r="S2364" s="122"/>
      <c r="T2364" s="127"/>
      <c r="U2364" s="130"/>
      <c r="V2364" s="130"/>
      <c r="W2364" s="130"/>
      <c r="X2364" s="97"/>
      <c r="Y2364" s="97"/>
      <c r="Z2364" s="98"/>
      <c r="AA2364" s="98"/>
      <c r="AB2364" s="99"/>
      <c r="AC2364" s="100"/>
      <c r="AD2364" s="100"/>
      <c r="AE2364" s="101"/>
      <c r="AF2364" s="124"/>
      <c r="AG2364" s="101"/>
      <c r="AH2364" s="101"/>
      <c r="AI2364" s="102"/>
    </row>
    <row r="2365" spans="1:35" ht="15.75" x14ac:dyDescent="0.25">
      <c r="A2365" s="122"/>
      <c r="B2365" s="122"/>
      <c r="C2365" s="122"/>
      <c r="D2365" s="122"/>
      <c r="E2365" s="122"/>
      <c r="F2365" s="122"/>
      <c r="G2365" s="122"/>
      <c r="H2365" s="122"/>
      <c r="I2365" s="122"/>
      <c r="J2365" s="126"/>
      <c r="K2365" s="126"/>
      <c r="L2365" s="122"/>
      <c r="M2365" s="122"/>
      <c r="N2365" s="122"/>
      <c r="O2365" s="122"/>
      <c r="P2365" s="122"/>
      <c r="Q2365" s="122"/>
      <c r="R2365" s="122"/>
      <c r="S2365" s="122"/>
      <c r="T2365" s="127"/>
      <c r="U2365" s="130"/>
      <c r="V2365" s="130"/>
      <c r="W2365" s="130"/>
      <c r="X2365" s="97"/>
      <c r="Y2365" s="97"/>
      <c r="Z2365" s="98"/>
      <c r="AA2365" s="98"/>
      <c r="AB2365" s="99"/>
      <c r="AC2365" s="100"/>
      <c r="AD2365" s="100"/>
      <c r="AE2365" s="101"/>
      <c r="AF2365" s="124"/>
      <c r="AG2365" s="101"/>
      <c r="AH2365" s="101"/>
      <c r="AI2365" s="102"/>
    </row>
    <row r="2366" spans="1:35" ht="15.75" x14ac:dyDescent="0.25">
      <c r="A2366" s="122"/>
      <c r="B2366" s="122"/>
      <c r="C2366" s="122"/>
      <c r="D2366" s="122"/>
      <c r="E2366" s="122"/>
      <c r="F2366" s="122"/>
      <c r="G2366" s="122"/>
      <c r="H2366" s="122"/>
      <c r="I2366" s="122"/>
      <c r="J2366" s="126"/>
      <c r="K2366" s="126"/>
      <c r="L2366" s="122"/>
      <c r="M2366" s="122"/>
      <c r="N2366" s="122"/>
      <c r="O2366" s="122"/>
      <c r="P2366" s="122"/>
      <c r="Q2366" s="122"/>
      <c r="R2366" s="122"/>
      <c r="S2366" s="122"/>
      <c r="T2366" s="127"/>
      <c r="U2366" s="130"/>
      <c r="V2366" s="130"/>
      <c r="W2366" s="130"/>
      <c r="X2366" s="97"/>
      <c r="Y2366" s="97"/>
      <c r="Z2366" s="98"/>
      <c r="AA2366" s="98"/>
      <c r="AB2366" s="99"/>
      <c r="AC2366" s="100"/>
      <c r="AD2366" s="100"/>
      <c r="AE2366" s="101"/>
      <c r="AF2366" s="124"/>
      <c r="AG2366" s="101"/>
      <c r="AH2366" s="101"/>
      <c r="AI2366" s="102"/>
    </row>
    <row r="2367" spans="1:35" ht="15.75" x14ac:dyDescent="0.25">
      <c r="A2367" s="122"/>
      <c r="B2367" s="122"/>
      <c r="C2367" s="122"/>
      <c r="D2367" s="122"/>
      <c r="E2367" s="122"/>
      <c r="F2367" s="122"/>
      <c r="G2367" s="122"/>
      <c r="H2367" s="122"/>
      <c r="I2367" s="122"/>
      <c r="J2367" s="126"/>
      <c r="K2367" s="126"/>
      <c r="L2367" s="122"/>
      <c r="M2367" s="122"/>
      <c r="N2367" s="122"/>
      <c r="O2367" s="122"/>
      <c r="P2367" s="122"/>
      <c r="Q2367" s="122"/>
      <c r="R2367" s="122"/>
      <c r="S2367" s="122"/>
      <c r="T2367" s="127"/>
      <c r="U2367" s="130"/>
      <c r="V2367" s="130"/>
      <c r="W2367" s="130"/>
      <c r="X2367" s="97"/>
      <c r="Y2367" s="97"/>
      <c r="Z2367" s="98"/>
      <c r="AA2367" s="98"/>
      <c r="AB2367" s="99"/>
      <c r="AC2367" s="100"/>
      <c r="AD2367" s="100"/>
      <c r="AE2367" s="101"/>
      <c r="AF2367" s="124"/>
      <c r="AG2367" s="101"/>
      <c r="AH2367" s="101"/>
      <c r="AI2367" s="102"/>
    </row>
    <row r="2368" spans="1:35" ht="15.75" x14ac:dyDescent="0.25">
      <c r="A2368" s="122"/>
      <c r="B2368" s="122"/>
      <c r="C2368" s="122"/>
      <c r="D2368" s="122"/>
      <c r="E2368" s="122"/>
      <c r="F2368" s="122"/>
      <c r="G2368" s="122"/>
      <c r="H2368" s="122"/>
      <c r="I2368" s="122"/>
      <c r="J2368" s="126"/>
      <c r="K2368" s="126"/>
      <c r="L2368" s="122"/>
      <c r="M2368" s="122"/>
      <c r="N2368" s="122"/>
      <c r="O2368" s="122"/>
      <c r="P2368" s="122"/>
      <c r="Q2368" s="122"/>
      <c r="R2368" s="122"/>
      <c r="S2368" s="122"/>
      <c r="T2368" s="127"/>
      <c r="U2368" s="130"/>
      <c r="V2368" s="130"/>
      <c r="W2368" s="130"/>
      <c r="X2368" s="97"/>
      <c r="Y2368" s="97"/>
      <c r="Z2368" s="98"/>
      <c r="AA2368" s="98"/>
      <c r="AB2368" s="99"/>
      <c r="AC2368" s="100"/>
      <c r="AD2368" s="100"/>
      <c r="AE2368" s="101"/>
      <c r="AF2368" s="124"/>
      <c r="AG2368" s="101"/>
      <c r="AH2368" s="101"/>
      <c r="AI2368" s="102"/>
    </row>
    <row r="2369" spans="1:35" ht="15.75" x14ac:dyDescent="0.25">
      <c r="A2369" s="122"/>
      <c r="B2369" s="122"/>
      <c r="C2369" s="122"/>
      <c r="D2369" s="122"/>
      <c r="E2369" s="122"/>
      <c r="F2369" s="122"/>
      <c r="G2369" s="122"/>
      <c r="H2369" s="122"/>
      <c r="I2369" s="122"/>
      <c r="J2369" s="126"/>
      <c r="K2369" s="126"/>
      <c r="L2369" s="122"/>
      <c r="M2369" s="122"/>
      <c r="N2369" s="122"/>
      <c r="O2369" s="122"/>
      <c r="P2369" s="122"/>
      <c r="Q2369" s="122"/>
      <c r="R2369" s="122"/>
      <c r="S2369" s="122"/>
      <c r="T2369" s="127"/>
      <c r="U2369" s="130"/>
      <c r="V2369" s="130"/>
      <c r="W2369" s="130"/>
      <c r="X2369" s="97"/>
      <c r="Y2369" s="97"/>
      <c r="Z2369" s="98"/>
      <c r="AA2369" s="98"/>
      <c r="AB2369" s="99"/>
      <c r="AC2369" s="100"/>
      <c r="AD2369" s="100"/>
      <c r="AE2369" s="101"/>
      <c r="AF2369" s="124"/>
      <c r="AG2369" s="101"/>
      <c r="AH2369" s="101"/>
      <c r="AI2369" s="102"/>
    </row>
    <row r="2370" spans="1:35" ht="15.75" x14ac:dyDescent="0.25">
      <c r="A2370" s="122"/>
      <c r="B2370" s="122"/>
      <c r="C2370" s="122"/>
      <c r="D2370" s="122"/>
      <c r="E2370" s="122"/>
      <c r="F2370" s="122"/>
      <c r="G2370" s="122"/>
      <c r="H2370" s="122"/>
      <c r="I2370" s="122"/>
      <c r="J2370" s="126"/>
      <c r="K2370" s="126"/>
      <c r="L2370" s="122"/>
      <c r="M2370" s="122"/>
      <c r="N2370" s="122"/>
      <c r="O2370" s="122"/>
      <c r="P2370" s="122"/>
      <c r="Q2370" s="122"/>
      <c r="R2370" s="122"/>
      <c r="S2370" s="122"/>
      <c r="T2370" s="127"/>
      <c r="U2370" s="130"/>
      <c r="V2370" s="130"/>
      <c r="W2370" s="130"/>
      <c r="X2370" s="97"/>
      <c r="Y2370" s="97"/>
      <c r="Z2370" s="98"/>
      <c r="AA2370" s="98"/>
      <c r="AB2370" s="99"/>
      <c r="AC2370" s="100"/>
      <c r="AD2370" s="100"/>
      <c r="AE2370" s="101"/>
      <c r="AF2370" s="124"/>
      <c r="AG2370" s="101"/>
      <c r="AH2370" s="101"/>
      <c r="AI2370" s="102"/>
    </row>
    <row r="2371" spans="1:35" ht="15.75" x14ac:dyDescent="0.25">
      <c r="A2371" s="122"/>
      <c r="B2371" s="122"/>
      <c r="C2371" s="122"/>
      <c r="D2371" s="122"/>
      <c r="E2371" s="122"/>
      <c r="F2371" s="122"/>
      <c r="G2371" s="122"/>
      <c r="H2371" s="122"/>
      <c r="I2371" s="122"/>
      <c r="J2371" s="126"/>
      <c r="K2371" s="126"/>
      <c r="L2371" s="122"/>
      <c r="M2371" s="122"/>
      <c r="N2371" s="122"/>
      <c r="O2371" s="122"/>
      <c r="P2371" s="122"/>
      <c r="Q2371" s="122"/>
      <c r="R2371" s="122"/>
      <c r="S2371" s="122"/>
      <c r="T2371" s="127"/>
      <c r="U2371" s="130"/>
      <c r="V2371" s="130"/>
      <c r="W2371" s="130"/>
      <c r="X2371" s="97"/>
      <c r="Y2371" s="97"/>
      <c r="Z2371" s="98"/>
      <c r="AA2371" s="98"/>
      <c r="AB2371" s="99"/>
      <c r="AC2371" s="100"/>
      <c r="AD2371" s="100"/>
      <c r="AE2371" s="101"/>
      <c r="AF2371" s="124"/>
      <c r="AG2371" s="101"/>
      <c r="AH2371" s="101"/>
      <c r="AI2371" s="102"/>
    </row>
    <row r="2372" spans="1:35" ht="15.75" x14ac:dyDescent="0.25">
      <c r="A2372" s="122"/>
      <c r="B2372" s="122"/>
      <c r="C2372" s="122"/>
      <c r="D2372" s="122"/>
      <c r="E2372" s="122"/>
      <c r="F2372" s="122"/>
      <c r="G2372" s="122"/>
      <c r="H2372" s="122"/>
      <c r="I2372" s="122"/>
      <c r="J2372" s="126"/>
      <c r="K2372" s="126"/>
      <c r="L2372" s="122"/>
      <c r="M2372" s="122"/>
      <c r="N2372" s="122"/>
      <c r="O2372" s="122"/>
      <c r="P2372" s="122"/>
      <c r="Q2372" s="122"/>
      <c r="R2372" s="122"/>
      <c r="S2372" s="122"/>
      <c r="T2372" s="127"/>
      <c r="U2372" s="130"/>
      <c r="V2372" s="130"/>
      <c r="W2372" s="130"/>
      <c r="X2372" s="97"/>
      <c r="Y2372" s="97"/>
      <c r="Z2372" s="98"/>
      <c r="AA2372" s="98"/>
      <c r="AB2372" s="99"/>
      <c r="AC2372" s="100"/>
      <c r="AD2372" s="100"/>
      <c r="AE2372" s="101"/>
      <c r="AF2372" s="124"/>
      <c r="AG2372" s="101"/>
      <c r="AH2372" s="101"/>
      <c r="AI2372" s="102"/>
    </row>
    <row r="2373" spans="1:35" ht="15.75" x14ac:dyDescent="0.25">
      <c r="A2373" s="122"/>
      <c r="B2373" s="122"/>
      <c r="C2373" s="122"/>
      <c r="D2373" s="122"/>
      <c r="E2373" s="122"/>
      <c r="F2373" s="122"/>
      <c r="G2373" s="122"/>
      <c r="H2373" s="122"/>
      <c r="I2373" s="122"/>
      <c r="J2373" s="126"/>
      <c r="K2373" s="126"/>
      <c r="L2373" s="122"/>
      <c r="M2373" s="122"/>
      <c r="N2373" s="122"/>
      <c r="O2373" s="122"/>
      <c r="P2373" s="122"/>
      <c r="Q2373" s="122"/>
      <c r="R2373" s="122"/>
      <c r="S2373" s="122"/>
      <c r="T2373" s="127"/>
      <c r="U2373" s="130"/>
      <c r="V2373" s="130"/>
      <c r="W2373" s="130"/>
      <c r="X2373" s="97"/>
      <c r="Y2373" s="97"/>
      <c r="Z2373" s="98"/>
      <c r="AA2373" s="98"/>
      <c r="AB2373" s="99"/>
      <c r="AC2373" s="100"/>
      <c r="AD2373" s="100"/>
      <c r="AE2373" s="101"/>
      <c r="AF2373" s="124"/>
      <c r="AG2373" s="101"/>
      <c r="AH2373" s="101"/>
      <c r="AI2373" s="102"/>
    </row>
    <row r="2374" spans="1:35" ht="15.75" x14ac:dyDescent="0.25">
      <c r="A2374" s="122"/>
      <c r="B2374" s="122"/>
      <c r="C2374" s="122"/>
      <c r="D2374" s="122"/>
      <c r="E2374" s="122"/>
      <c r="F2374" s="122"/>
      <c r="G2374" s="122"/>
      <c r="H2374" s="122"/>
      <c r="I2374" s="122"/>
      <c r="J2374" s="126"/>
      <c r="K2374" s="126"/>
      <c r="L2374" s="122"/>
      <c r="M2374" s="122"/>
      <c r="N2374" s="122"/>
      <c r="O2374" s="122"/>
      <c r="P2374" s="122"/>
      <c r="Q2374" s="122"/>
      <c r="R2374" s="122"/>
      <c r="S2374" s="122"/>
      <c r="T2374" s="127"/>
      <c r="U2374" s="130"/>
      <c r="V2374" s="130"/>
      <c r="W2374" s="130"/>
      <c r="X2374" s="97"/>
      <c r="Y2374" s="97"/>
      <c r="Z2374" s="98"/>
      <c r="AA2374" s="98"/>
      <c r="AB2374" s="99"/>
      <c r="AC2374" s="100"/>
      <c r="AD2374" s="100"/>
      <c r="AE2374" s="101"/>
      <c r="AF2374" s="124"/>
      <c r="AG2374" s="101"/>
      <c r="AH2374" s="101"/>
      <c r="AI2374" s="102"/>
    </row>
    <row r="2375" spans="1:35" ht="15.75" x14ac:dyDescent="0.25">
      <c r="A2375" s="122"/>
      <c r="B2375" s="122"/>
      <c r="C2375" s="122"/>
      <c r="D2375" s="122"/>
      <c r="E2375" s="122"/>
      <c r="F2375" s="122"/>
      <c r="G2375" s="122"/>
      <c r="H2375" s="122"/>
      <c r="I2375" s="122"/>
      <c r="J2375" s="126"/>
      <c r="K2375" s="126"/>
      <c r="L2375" s="122"/>
      <c r="M2375" s="122"/>
      <c r="N2375" s="122"/>
      <c r="O2375" s="122"/>
      <c r="P2375" s="122"/>
      <c r="Q2375" s="122"/>
      <c r="R2375" s="122"/>
      <c r="S2375" s="122"/>
      <c r="T2375" s="127"/>
      <c r="U2375" s="130"/>
      <c r="V2375" s="130"/>
      <c r="W2375" s="130"/>
      <c r="X2375" s="97"/>
      <c r="Y2375" s="97"/>
      <c r="Z2375" s="98"/>
      <c r="AA2375" s="98"/>
      <c r="AB2375" s="99"/>
      <c r="AC2375" s="100"/>
      <c r="AD2375" s="100"/>
      <c r="AE2375" s="101"/>
      <c r="AF2375" s="124"/>
      <c r="AG2375" s="101"/>
      <c r="AH2375" s="101"/>
      <c r="AI2375" s="102"/>
    </row>
    <row r="2376" spans="1:35" ht="15.75" x14ac:dyDescent="0.25">
      <c r="A2376" s="122"/>
      <c r="B2376" s="122"/>
      <c r="C2376" s="122"/>
      <c r="D2376" s="122"/>
      <c r="E2376" s="122"/>
      <c r="F2376" s="122"/>
      <c r="G2376" s="122"/>
      <c r="H2376" s="122"/>
      <c r="I2376" s="122"/>
      <c r="J2376" s="126"/>
      <c r="K2376" s="126"/>
      <c r="L2376" s="122"/>
      <c r="M2376" s="122"/>
      <c r="N2376" s="122"/>
      <c r="O2376" s="122"/>
      <c r="P2376" s="122"/>
      <c r="Q2376" s="122"/>
      <c r="R2376" s="122"/>
      <c r="S2376" s="122"/>
      <c r="T2376" s="127"/>
      <c r="U2376" s="130"/>
      <c r="V2376" s="130"/>
      <c r="W2376" s="130"/>
      <c r="X2376" s="97"/>
      <c r="Y2376" s="97"/>
      <c r="Z2376" s="98"/>
      <c r="AA2376" s="98"/>
      <c r="AB2376" s="99"/>
      <c r="AC2376" s="100"/>
      <c r="AD2376" s="100"/>
      <c r="AE2376" s="101"/>
      <c r="AF2376" s="124"/>
      <c r="AG2376" s="101"/>
      <c r="AH2376" s="101"/>
      <c r="AI2376" s="102"/>
    </row>
    <row r="2377" spans="1:35" ht="15.75" x14ac:dyDescent="0.25">
      <c r="A2377" s="122"/>
      <c r="B2377" s="122"/>
      <c r="C2377" s="122"/>
      <c r="D2377" s="122"/>
      <c r="E2377" s="122"/>
      <c r="F2377" s="122"/>
      <c r="G2377" s="122"/>
      <c r="H2377" s="122"/>
      <c r="I2377" s="122"/>
      <c r="J2377" s="126"/>
      <c r="K2377" s="126"/>
      <c r="L2377" s="122"/>
      <c r="M2377" s="122"/>
      <c r="N2377" s="122"/>
      <c r="O2377" s="122"/>
      <c r="P2377" s="122"/>
      <c r="Q2377" s="122"/>
      <c r="R2377" s="122"/>
      <c r="S2377" s="122"/>
      <c r="T2377" s="127"/>
      <c r="U2377" s="130"/>
      <c r="V2377" s="130"/>
      <c r="W2377" s="130"/>
      <c r="X2377" s="97"/>
      <c r="Y2377" s="97"/>
      <c r="Z2377" s="98"/>
      <c r="AA2377" s="98"/>
      <c r="AB2377" s="99"/>
      <c r="AC2377" s="100"/>
      <c r="AD2377" s="100"/>
      <c r="AE2377" s="101"/>
      <c r="AF2377" s="124"/>
      <c r="AG2377" s="101"/>
      <c r="AH2377" s="101"/>
      <c r="AI2377" s="102"/>
    </row>
    <row r="2378" spans="1:35" ht="15.75" x14ac:dyDescent="0.25">
      <c r="A2378" s="122"/>
      <c r="B2378" s="122"/>
      <c r="C2378" s="122"/>
      <c r="D2378" s="122"/>
      <c r="E2378" s="122"/>
      <c r="F2378" s="122"/>
      <c r="G2378" s="122"/>
      <c r="H2378" s="122"/>
      <c r="I2378" s="122"/>
      <c r="J2378" s="126"/>
      <c r="K2378" s="126"/>
      <c r="L2378" s="122"/>
      <c r="M2378" s="122"/>
      <c r="N2378" s="122"/>
      <c r="O2378" s="122"/>
      <c r="P2378" s="122"/>
      <c r="Q2378" s="122"/>
      <c r="R2378" s="122"/>
      <c r="S2378" s="122"/>
      <c r="T2378" s="127"/>
      <c r="U2378" s="130"/>
      <c r="V2378" s="130"/>
      <c r="W2378" s="130"/>
      <c r="X2378" s="97"/>
      <c r="Y2378" s="97"/>
      <c r="Z2378" s="98"/>
      <c r="AA2378" s="98"/>
      <c r="AB2378" s="99"/>
      <c r="AC2378" s="100"/>
      <c r="AD2378" s="100"/>
      <c r="AE2378" s="101"/>
      <c r="AF2378" s="124"/>
      <c r="AG2378" s="101"/>
      <c r="AH2378" s="101"/>
      <c r="AI2378" s="102"/>
    </row>
    <row r="2379" spans="1:35" ht="15.75" x14ac:dyDescent="0.25">
      <c r="A2379" s="122"/>
      <c r="B2379" s="122"/>
      <c r="C2379" s="122"/>
      <c r="D2379" s="122"/>
      <c r="E2379" s="122"/>
      <c r="F2379" s="122"/>
      <c r="G2379" s="122"/>
      <c r="H2379" s="122"/>
      <c r="I2379" s="122"/>
      <c r="J2379" s="126"/>
      <c r="K2379" s="126"/>
      <c r="L2379" s="122"/>
      <c r="M2379" s="122"/>
      <c r="N2379" s="122"/>
      <c r="O2379" s="122"/>
      <c r="P2379" s="122"/>
      <c r="Q2379" s="122"/>
      <c r="R2379" s="122"/>
      <c r="S2379" s="122"/>
      <c r="T2379" s="127"/>
      <c r="U2379" s="130"/>
      <c r="V2379" s="130"/>
      <c r="W2379" s="130"/>
      <c r="X2379" s="97"/>
      <c r="Y2379" s="97"/>
      <c r="Z2379" s="98"/>
      <c r="AA2379" s="98"/>
      <c r="AB2379" s="99"/>
      <c r="AC2379" s="100"/>
      <c r="AD2379" s="100"/>
      <c r="AE2379" s="101"/>
      <c r="AF2379" s="124"/>
      <c r="AG2379" s="101"/>
      <c r="AH2379" s="101"/>
      <c r="AI2379" s="102"/>
    </row>
    <row r="2380" spans="1:35" ht="15.75" x14ac:dyDescent="0.25">
      <c r="A2380" s="122"/>
      <c r="B2380" s="122"/>
      <c r="C2380" s="122"/>
      <c r="D2380" s="122"/>
      <c r="E2380" s="122"/>
      <c r="F2380" s="122"/>
      <c r="G2380" s="122"/>
      <c r="H2380" s="122"/>
      <c r="I2380" s="122"/>
      <c r="J2380" s="126"/>
      <c r="K2380" s="126"/>
      <c r="L2380" s="122"/>
      <c r="M2380" s="122"/>
      <c r="N2380" s="122"/>
      <c r="O2380" s="122"/>
      <c r="P2380" s="122"/>
      <c r="Q2380" s="122"/>
      <c r="R2380" s="122"/>
      <c r="S2380" s="122"/>
      <c r="T2380" s="127"/>
      <c r="U2380" s="130"/>
      <c r="V2380" s="130"/>
      <c r="W2380" s="130"/>
      <c r="X2380" s="97"/>
      <c r="Y2380" s="97"/>
      <c r="Z2380" s="98"/>
      <c r="AA2380" s="98"/>
      <c r="AB2380" s="99"/>
      <c r="AC2380" s="100"/>
      <c r="AD2380" s="100"/>
      <c r="AE2380" s="101"/>
      <c r="AF2380" s="124"/>
      <c r="AG2380" s="101"/>
      <c r="AH2380" s="101"/>
      <c r="AI2380" s="102"/>
    </row>
    <row r="2381" spans="1:35" ht="15.75" x14ac:dyDescent="0.25">
      <c r="A2381" s="122"/>
      <c r="B2381" s="122"/>
      <c r="C2381" s="122"/>
      <c r="D2381" s="122"/>
      <c r="E2381" s="122"/>
      <c r="F2381" s="122"/>
      <c r="G2381" s="122"/>
      <c r="H2381" s="122"/>
      <c r="I2381" s="122"/>
      <c r="J2381" s="126"/>
      <c r="K2381" s="126"/>
      <c r="L2381" s="122"/>
      <c r="M2381" s="122"/>
      <c r="N2381" s="122"/>
      <c r="O2381" s="122"/>
      <c r="P2381" s="122"/>
      <c r="Q2381" s="122"/>
      <c r="R2381" s="122"/>
      <c r="S2381" s="122"/>
      <c r="T2381" s="127"/>
      <c r="U2381" s="130"/>
      <c r="V2381" s="130"/>
      <c r="W2381" s="130"/>
      <c r="X2381" s="97"/>
      <c r="Y2381" s="97"/>
      <c r="Z2381" s="98"/>
      <c r="AA2381" s="98"/>
      <c r="AB2381" s="99"/>
      <c r="AC2381" s="100"/>
      <c r="AD2381" s="100"/>
      <c r="AE2381" s="101"/>
      <c r="AF2381" s="124"/>
      <c r="AG2381" s="101"/>
      <c r="AH2381" s="101"/>
      <c r="AI2381" s="102"/>
    </row>
    <row r="2382" spans="1:35" ht="15.75" x14ac:dyDescent="0.25">
      <c r="A2382" s="122"/>
      <c r="B2382" s="122"/>
      <c r="C2382" s="122"/>
      <c r="D2382" s="122"/>
      <c r="E2382" s="122"/>
      <c r="F2382" s="122"/>
      <c r="G2382" s="122"/>
      <c r="H2382" s="122"/>
      <c r="I2382" s="122"/>
      <c r="J2382" s="126"/>
      <c r="K2382" s="126"/>
      <c r="L2382" s="122"/>
      <c r="M2382" s="122"/>
      <c r="N2382" s="122"/>
      <c r="O2382" s="122"/>
      <c r="P2382" s="122"/>
      <c r="Q2382" s="122"/>
      <c r="R2382" s="122"/>
      <c r="S2382" s="122"/>
      <c r="T2382" s="127"/>
      <c r="U2382" s="130"/>
      <c r="V2382" s="130"/>
      <c r="W2382" s="130"/>
      <c r="X2382" s="97"/>
      <c r="Y2382" s="97"/>
      <c r="Z2382" s="98"/>
      <c r="AA2382" s="98"/>
      <c r="AB2382" s="99"/>
      <c r="AC2382" s="100"/>
      <c r="AD2382" s="100"/>
      <c r="AE2382" s="101"/>
      <c r="AF2382" s="124"/>
      <c r="AG2382" s="101"/>
      <c r="AH2382" s="101"/>
      <c r="AI2382" s="102"/>
    </row>
    <row r="2383" spans="1:35" ht="15.75" x14ac:dyDescent="0.25">
      <c r="A2383" s="122"/>
      <c r="B2383" s="122"/>
      <c r="C2383" s="122"/>
      <c r="D2383" s="122"/>
      <c r="E2383" s="122"/>
      <c r="F2383" s="122"/>
      <c r="G2383" s="122"/>
      <c r="H2383" s="122"/>
      <c r="I2383" s="122"/>
      <c r="J2383" s="126"/>
      <c r="K2383" s="126"/>
      <c r="L2383" s="122"/>
      <c r="M2383" s="122"/>
      <c r="N2383" s="122"/>
      <c r="O2383" s="122"/>
      <c r="P2383" s="122"/>
      <c r="Q2383" s="122"/>
      <c r="R2383" s="122"/>
      <c r="S2383" s="122"/>
      <c r="T2383" s="127"/>
      <c r="U2383" s="130"/>
      <c r="V2383" s="130"/>
      <c r="W2383" s="130"/>
      <c r="X2383" s="97"/>
      <c r="Y2383" s="97"/>
      <c r="Z2383" s="98"/>
      <c r="AA2383" s="98"/>
      <c r="AB2383" s="99"/>
      <c r="AC2383" s="100"/>
      <c r="AD2383" s="100"/>
      <c r="AE2383" s="101"/>
      <c r="AF2383" s="124"/>
      <c r="AG2383" s="101"/>
      <c r="AH2383" s="101"/>
      <c r="AI2383" s="102"/>
    </row>
    <row r="2384" spans="1:35" ht="15.75" x14ac:dyDescent="0.25">
      <c r="A2384" s="122"/>
      <c r="B2384" s="122"/>
      <c r="C2384" s="122"/>
      <c r="D2384" s="122"/>
      <c r="E2384" s="122"/>
      <c r="F2384" s="122"/>
      <c r="G2384" s="122"/>
      <c r="H2384" s="122"/>
      <c r="I2384" s="122"/>
      <c r="J2384" s="126"/>
      <c r="K2384" s="126"/>
      <c r="L2384" s="122"/>
      <c r="M2384" s="122"/>
      <c r="N2384" s="122"/>
      <c r="O2384" s="122"/>
      <c r="P2384" s="122"/>
      <c r="Q2384" s="122"/>
      <c r="R2384" s="122"/>
      <c r="S2384" s="122"/>
      <c r="T2384" s="127"/>
      <c r="U2384" s="130"/>
      <c r="V2384" s="130"/>
      <c r="W2384" s="130"/>
      <c r="X2384" s="97"/>
      <c r="Y2384" s="97"/>
      <c r="Z2384" s="98"/>
      <c r="AA2384" s="98"/>
      <c r="AB2384" s="99"/>
      <c r="AC2384" s="100"/>
      <c r="AD2384" s="100"/>
      <c r="AE2384" s="101"/>
      <c r="AF2384" s="124"/>
      <c r="AG2384" s="101"/>
      <c r="AH2384" s="101"/>
      <c r="AI2384" s="102"/>
    </row>
    <row r="2385" spans="1:35" ht="15.75" x14ac:dyDescent="0.25">
      <c r="A2385" s="122"/>
      <c r="B2385" s="122"/>
      <c r="C2385" s="122"/>
      <c r="D2385" s="122"/>
      <c r="E2385" s="122"/>
      <c r="F2385" s="122"/>
      <c r="G2385" s="122"/>
      <c r="H2385" s="122"/>
      <c r="I2385" s="122"/>
      <c r="J2385" s="126"/>
      <c r="K2385" s="126"/>
      <c r="L2385" s="122"/>
      <c r="M2385" s="122"/>
      <c r="N2385" s="122"/>
      <c r="O2385" s="122"/>
      <c r="P2385" s="122"/>
      <c r="Q2385" s="122"/>
      <c r="R2385" s="122"/>
      <c r="S2385" s="122"/>
      <c r="T2385" s="127"/>
      <c r="U2385" s="130"/>
      <c r="V2385" s="130"/>
      <c r="W2385" s="130"/>
      <c r="X2385" s="97"/>
      <c r="Y2385" s="97"/>
      <c r="Z2385" s="98"/>
      <c r="AA2385" s="98"/>
      <c r="AB2385" s="99"/>
      <c r="AC2385" s="100"/>
      <c r="AD2385" s="100"/>
      <c r="AE2385" s="101"/>
      <c r="AF2385" s="124"/>
      <c r="AG2385" s="101"/>
      <c r="AH2385" s="101"/>
      <c r="AI2385" s="102"/>
    </row>
    <row r="2386" spans="1:35" ht="15.75" x14ac:dyDescent="0.25">
      <c r="A2386" s="122"/>
      <c r="B2386" s="122"/>
      <c r="C2386" s="122"/>
      <c r="D2386" s="122"/>
      <c r="E2386" s="122"/>
      <c r="F2386" s="122"/>
      <c r="G2386" s="122"/>
      <c r="H2386" s="122"/>
      <c r="I2386" s="122"/>
      <c r="J2386" s="126"/>
      <c r="K2386" s="126"/>
      <c r="L2386" s="122"/>
      <c r="M2386" s="122"/>
      <c r="N2386" s="122"/>
      <c r="O2386" s="122"/>
      <c r="P2386" s="122"/>
      <c r="Q2386" s="122"/>
      <c r="R2386" s="122"/>
      <c r="S2386" s="122"/>
      <c r="T2386" s="127"/>
      <c r="U2386" s="130"/>
      <c r="V2386" s="130"/>
      <c r="W2386" s="130"/>
      <c r="X2386" s="97"/>
      <c r="Y2386" s="97"/>
      <c r="Z2386" s="98"/>
      <c r="AA2386" s="98"/>
      <c r="AB2386" s="99"/>
      <c r="AC2386" s="100"/>
      <c r="AD2386" s="100"/>
      <c r="AE2386" s="101"/>
      <c r="AF2386" s="124"/>
      <c r="AG2386" s="101"/>
      <c r="AH2386" s="101"/>
      <c r="AI2386" s="102"/>
    </row>
    <row r="2387" spans="1:35" ht="15.75" x14ac:dyDescent="0.25">
      <c r="A2387" s="122"/>
      <c r="B2387" s="122"/>
      <c r="C2387" s="122"/>
      <c r="D2387" s="122"/>
      <c r="E2387" s="122"/>
      <c r="F2387" s="122"/>
      <c r="G2387" s="122"/>
      <c r="H2387" s="122"/>
      <c r="I2387" s="122"/>
      <c r="J2387" s="126"/>
      <c r="K2387" s="126"/>
      <c r="L2387" s="122"/>
      <c r="M2387" s="122"/>
      <c r="N2387" s="122"/>
      <c r="O2387" s="122"/>
      <c r="P2387" s="122"/>
      <c r="Q2387" s="122"/>
      <c r="R2387" s="122"/>
      <c r="S2387" s="122"/>
      <c r="T2387" s="127"/>
      <c r="U2387" s="130"/>
      <c r="V2387" s="130"/>
      <c r="W2387" s="130"/>
      <c r="X2387" s="97"/>
      <c r="Y2387" s="97"/>
      <c r="Z2387" s="98"/>
      <c r="AA2387" s="98"/>
      <c r="AB2387" s="99"/>
      <c r="AC2387" s="100"/>
      <c r="AD2387" s="100"/>
      <c r="AE2387" s="101"/>
      <c r="AF2387" s="124"/>
      <c r="AG2387" s="101"/>
      <c r="AH2387" s="101"/>
      <c r="AI2387" s="102"/>
    </row>
    <row r="2388" spans="1:35" ht="15.75" x14ac:dyDescent="0.25">
      <c r="A2388" s="122"/>
      <c r="B2388" s="122"/>
      <c r="C2388" s="122"/>
      <c r="D2388" s="122"/>
      <c r="E2388" s="122"/>
      <c r="F2388" s="122"/>
      <c r="G2388" s="122"/>
      <c r="H2388" s="122"/>
      <c r="I2388" s="122"/>
      <c r="J2388" s="126"/>
      <c r="K2388" s="126"/>
      <c r="L2388" s="122"/>
      <c r="M2388" s="122"/>
      <c r="N2388" s="122"/>
      <c r="O2388" s="122"/>
      <c r="P2388" s="122"/>
      <c r="Q2388" s="122"/>
      <c r="R2388" s="122"/>
      <c r="S2388" s="122"/>
      <c r="T2388" s="127"/>
      <c r="U2388" s="130"/>
      <c r="V2388" s="130"/>
      <c r="W2388" s="130"/>
      <c r="X2388" s="97"/>
      <c r="Y2388" s="97"/>
      <c r="Z2388" s="98"/>
      <c r="AA2388" s="98"/>
      <c r="AB2388" s="99"/>
      <c r="AC2388" s="100"/>
      <c r="AD2388" s="100"/>
      <c r="AE2388" s="101"/>
      <c r="AF2388" s="124"/>
      <c r="AG2388" s="101"/>
      <c r="AH2388" s="101"/>
      <c r="AI2388" s="102"/>
    </row>
    <row r="2389" spans="1:35" ht="15.75" x14ac:dyDescent="0.25">
      <c r="A2389" s="122"/>
      <c r="B2389" s="122"/>
      <c r="C2389" s="122"/>
      <c r="D2389" s="122"/>
      <c r="E2389" s="122"/>
      <c r="F2389" s="122"/>
      <c r="G2389" s="122"/>
      <c r="H2389" s="122"/>
      <c r="I2389" s="122"/>
      <c r="J2389" s="126"/>
      <c r="K2389" s="126"/>
      <c r="L2389" s="122"/>
      <c r="M2389" s="122"/>
      <c r="N2389" s="122"/>
      <c r="O2389" s="122"/>
      <c r="P2389" s="122"/>
      <c r="Q2389" s="122"/>
      <c r="R2389" s="122"/>
      <c r="S2389" s="122"/>
      <c r="T2389" s="127"/>
      <c r="U2389" s="130"/>
      <c r="V2389" s="130"/>
      <c r="W2389" s="130"/>
      <c r="X2389" s="97"/>
      <c r="Y2389" s="97"/>
      <c r="Z2389" s="98"/>
      <c r="AA2389" s="98"/>
      <c r="AB2389" s="99"/>
      <c r="AC2389" s="100"/>
      <c r="AD2389" s="100"/>
      <c r="AE2389" s="101"/>
      <c r="AF2389" s="124"/>
      <c r="AG2389" s="101"/>
      <c r="AH2389" s="101"/>
      <c r="AI2389" s="102"/>
    </row>
    <row r="2390" spans="1:35" ht="15.75" x14ac:dyDescent="0.25">
      <c r="A2390" s="122"/>
      <c r="B2390" s="122"/>
      <c r="C2390" s="122"/>
      <c r="D2390" s="122"/>
      <c r="E2390" s="122"/>
      <c r="F2390" s="122"/>
      <c r="G2390" s="122"/>
      <c r="H2390" s="122"/>
      <c r="I2390" s="122"/>
      <c r="J2390" s="126"/>
      <c r="K2390" s="126"/>
      <c r="L2390" s="122"/>
      <c r="M2390" s="122"/>
      <c r="N2390" s="122"/>
      <c r="O2390" s="122"/>
      <c r="P2390" s="122"/>
      <c r="Q2390" s="122"/>
      <c r="R2390" s="122"/>
      <c r="S2390" s="122"/>
      <c r="T2390" s="127"/>
      <c r="U2390" s="130"/>
      <c r="V2390" s="130"/>
      <c r="W2390" s="130"/>
      <c r="X2390" s="97"/>
      <c r="Y2390" s="97"/>
      <c r="Z2390" s="98"/>
      <c r="AA2390" s="98"/>
      <c r="AB2390" s="99"/>
      <c r="AC2390" s="100"/>
      <c r="AD2390" s="100"/>
      <c r="AE2390" s="101"/>
      <c r="AF2390" s="124"/>
      <c r="AG2390" s="101"/>
      <c r="AH2390" s="101"/>
      <c r="AI2390" s="102"/>
    </row>
    <row r="2391" spans="1:35" ht="15.75" x14ac:dyDescent="0.25">
      <c r="A2391" s="122"/>
      <c r="B2391" s="122"/>
      <c r="C2391" s="122"/>
      <c r="D2391" s="122"/>
      <c r="E2391" s="122"/>
      <c r="F2391" s="122"/>
      <c r="G2391" s="122"/>
      <c r="H2391" s="122"/>
      <c r="I2391" s="122"/>
      <c r="J2391" s="126"/>
      <c r="K2391" s="126"/>
      <c r="L2391" s="122"/>
      <c r="M2391" s="122"/>
      <c r="N2391" s="122"/>
      <c r="O2391" s="122"/>
      <c r="P2391" s="122"/>
      <c r="Q2391" s="122"/>
      <c r="R2391" s="122"/>
      <c r="S2391" s="122"/>
      <c r="T2391" s="127"/>
      <c r="U2391" s="130"/>
      <c r="V2391" s="130"/>
      <c r="W2391" s="130"/>
      <c r="X2391" s="97"/>
      <c r="Y2391" s="97"/>
      <c r="Z2391" s="98"/>
      <c r="AA2391" s="98"/>
      <c r="AB2391" s="99"/>
      <c r="AC2391" s="100"/>
      <c r="AD2391" s="100"/>
      <c r="AE2391" s="101"/>
      <c r="AF2391" s="124"/>
      <c r="AG2391" s="101"/>
      <c r="AH2391" s="101"/>
      <c r="AI2391" s="102"/>
    </row>
    <row r="2392" spans="1:35" ht="15.75" x14ac:dyDescent="0.25">
      <c r="A2392" s="122"/>
      <c r="B2392" s="122"/>
      <c r="C2392" s="122"/>
      <c r="D2392" s="122"/>
      <c r="E2392" s="122"/>
      <c r="F2392" s="122"/>
      <c r="G2392" s="122"/>
      <c r="H2392" s="122"/>
      <c r="I2392" s="122"/>
      <c r="J2392" s="126"/>
      <c r="K2392" s="126"/>
      <c r="L2392" s="122"/>
      <c r="M2392" s="122"/>
      <c r="N2392" s="122"/>
      <c r="O2392" s="122"/>
      <c r="P2392" s="122"/>
      <c r="Q2392" s="122"/>
      <c r="R2392" s="122"/>
      <c r="S2392" s="122"/>
      <c r="T2392" s="127"/>
      <c r="U2392" s="130"/>
      <c r="V2392" s="130"/>
      <c r="W2392" s="130"/>
      <c r="X2392" s="97"/>
      <c r="Y2392" s="97"/>
      <c r="Z2392" s="98"/>
      <c r="AA2392" s="98"/>
      <c r="AB2392" s="99"/>
      <c r="AC2392" s="100"/>
      <c r="AD2392" s="100"/>
      <c r="AE2392" s="101"/>
      <c r="AF2392" s="124"/>
      <c r="AG2392" s="101"/>
      <c r="AH2392" s="101"/>
      <c r="AI2392" s="102"/>
    </row>
    <row r="2393" spans="1:35" ht="15.75" x14ac:dyDescent="0.25">
      <c r="A2393" s="122"/>
      <c r="B2393" s="122"/>
      <c r="C2393" s="122"/>
      <c r="D2393" s="122"/>
      <c r="E2393" s="122"/>
      <c r="F2393" s="122"/>
      <c r="G2393" s="122"/>
      <c r="H2393" s="122"/>
      <c r="I2393" s="122"/>
      <c r="J2393" s="126"/>
      <c r="K2393" s="126"/>
      <c r="L2393" s="122"/>
      <c r="M2393" s="122"/>
      <c r="N2393" s="122"/>
      <c r="O2393" s="122"/>
      <c r="P2393" s="122"/>
      <c r="Q2393" s="122"/>
      <c r="R2393" s="122"/>
      <c r="S2393" s="122"/>
      <c r="T2393" s="127"/>
      <c r="U2393" s="130"/>
      <c r="V2393" s="130"/>
      <c r="W2393" s="130"/>
      <c r="X2393" s="97"/>
      <c r="Y2393" s="97"/>
      <c r="Z2393" s="98"/>
      <c r="AA2393" s="98"/>
      <c r="AB2393" s="99"/>
      <c r="AC2393" s="100"/>
      <c r="AD2393" s="100"/>
      <c r="AE2393" s="101"/>
      <c r="AF2393" s="124"/>
      <c r="AG2393" s="101"/>
      <c r="AH2393" s="101"/>
      <c r="AI2393" s="102"/>
    </row>
    <row r="2394" spans="1:35" ht="15.75" x14ac:dyDescent="0.25">
      <c r="A2394" s="122"/>
      <c r="B2394" s="122"/>
      <c r="C2394" s="122"/>
      <c r="D2394" s="122"/>
      <c r="E2394" s="122"/>
      <c r="F2394" s="122"/>
      <c r="G2394" s="122"/>
      <c r="H2394" s="122"/>
      <c r="I2394" s="122"/>
      <c r="J2394" s="126"/>
      <c r="K2394" s="126"/>
      <c r="L2394" s="122"/>
      <c r="M2394" s="122"/>
      <c r="N2394" s="122"/>
      <c r="O2394" s="122"/>
      <c r="P2394" s="122"/>
      <c r="Q2394" s="122"/>
      <c r="R2394" s="122"/>
      <c r="S2394" s="122"/>
      <c r="T2394" s="127"/>
      <c r="U2394" s="130"/>
      <c r="V2394" s="130"/>
      <c r="W2394" s="130"/>
      <c r="X2394" s="97"/>
      <c r="Y2394" s="97"/>
      <c r="Z2394" s="98"/>
      <c r="AA2394" s="98"/>
      <c r="AB2394" s="99"/>
      <c r="AC2394" s="100"/>
      <c r="AD2394" s="100"/>
      <c r="AE2394" s="101"/>
      <c r="AF2394" s="124"/>
      <c r="AG2394" s="101"/>
      <c r="AH2394" s="101"/>
      <c r="AI2394" s="102"/>
    </row>
    <row r="2395" spans="1:35" ht="15.75" x14ac:dyDescent="0.25">
      <c r="A2395" s="122"/>
      <c r="B2395" s="122"/>
      <c r="C2395" s="122"/>
      <c r="D2395" s="122"/>
      <c r="E2395" s="122"/>
      <c r="F2395" s="122"/>
      <c r="G2395" s="122"/>
      <c r="H2395" s="122"/>
      <c r="I2395" s="122"/>
      <c r="J2395" s="126"/>
      <c r="K2395" s="126"/>
      <c r="L2395" s="122"/>
      <c r="M2395" s="122"/>
      <c r="N2395" s="122"/>
      <c r="O2395" s="122"/>
      <c r="P2395" s="122"/>
      <c r="Q2395" s="122"/>
      <c r="R2395" s="122"/>
      <c r="S2395" s="122"/>
      <c r="T2395" s="127"/>
      <c r="U2395" s="130"/>
      <c r="V2395" s="130"/>
      <c r="W2395" s="130"/>
      <c r="X2395" s="97"/>
      <c r="Y2395" s="97"/>
      <c r="Z2395" s="98"/>
      <c r="AA2395" s="98"/>
      <c r="AB2395" s="99"/>
      <c r="AC2395" s="100"/>
      <c r="AD2395" s="100"/>
      <c r="AE2395" s="101"/>
      <c r="AF2395" s="124"/>
      <c r="AG2395" s="101"/>
      <c r="AH2395" s="101"/>
      <c r="AI2395" s="102"/>
    </row>
    <row r="2396" spans="1:35" ht="15.75" x14ac:dyDescent="0.25">
      <c r="A2396" s="122"/>
      <c r="B2396" s="122"/>
      <c r="C2396" s="122"/>
      <c r="D2396" s="122"/>
      <c r="E2396" s="122"/>
      <c r="F2396" s="122"/>
      <c r="G2396" s="122"/>
      <c r="H2396" s="122"/>
      <c r="I2396" s="122"/>
      <c r="J2396" s="126"/>
      <c r="K2396" s="126"/>
      <c r="L2396" s="122"/>
      <c r="M2396" s="122"/>
      <c r="N2396" s="122"/>
      <c r="O2396" s="122"/>
      <c r="P2396" s="122"/>
      <c r="Q2396" s="122"/>
      <c r="R2396" s="122"/>
      <c r="S2396" s="122"/>
      <c r="T2396" s="127"/>
      <c r="U2396" s="130"/>
      <c r="V2396" s="130"/>
      <c r="W2396" s="130"/>
      <c r="X2396" s="97"/>
      <c r="Y2396" s="97"/>
      <c r="Z2396" s="98"/>
      <c r="AA2396" s="98"/>
      <c r="AB2396" s="99"/>
      <c r="AC2396" s="100"/>
      <c r="AD2396" s="100"/>
      <c r="AE2396" s="101"/>
      <c r="AF2396" s="124"/>
      <c r="AG2396" s="101"/>
      <c r="AH2396" s="101"/>
      <c r="AI2396" s="102"/>
    </row>
    <row r="2397" spans="1:35" ht="15.75" x14ac:dyDescent="0.25">
      <c r="A2397" s="122"/>
      <c r="B2397" s="122"/>
      <c r="C2397" s="122"/>
      <c r="D2397" s="122"/>
      <c r="E2397" s="122"/>
      <c r="F2397" s="122"/>
      <c r="G2397" s="122"/>
      <c r="H2397" s="122"/>
      <c r="I2397" s="122"/>
      <c r="J2397" s="126"/>
      <c r="K2397" s="126"/>
      <c r="L2397" s="122"/>
      <c r="M2397" s="122"/>
      <c r="N2397" s="122"/>
      <c r="O2397" s="122"/>
      <c r="P2397" s="122"/>
      <c r="Q2397" s="122"/>
      <c r="R2397" s="122"/>
      <c r="S2397" s="122"/>
      <c r="T2397" s="127"/>
      <c r="U2397" s="130"/>
      <c r="V2397" s="130"/>
      <c r="W2397" s="130"/>
      <c r="X2397" s="97"/>
      <c r="Y2397" s="97"/>
      <c r="Z2397" s="98"/>
      <c r="AA2397" s="98"/>
      <c r="AB2397" s="99"/>
      <c r="AC2397" s="100"/>
      <c r="AD2397" s="100"/>
      <c r="AE2397" s="101"/>
      <c r="AF2397" s="124"/>
      <c r="AG2397" s="101"/>
      <c r="AH2397" s="101"/>
      <c r="AI2397" s="102"/>
    </row>
    <row r="2398" spans="1:35" ht="15.75" x14ac:dyDescent="0.25">
      <c r="A2398" s="122"/>
      <c r="B2398" s="122"/>
      <c r="C2398" s="122"/>
      <c r="D2398" s="122"/>
      <c r="E2398" s="122"/>
      <c r="F2398" s="122"/>
      <c r="G2398" s="122"/>
      <c r="H2398" s="122"/>
      <c r="I2398" s="122"/>
      <c r="J2398" s="126"/>
      <c r="K2398" s="126"/>
      <c r="L2398" s="122"/>
      <c r="M2398" s="122"/>
      <c r="N2398" s="122"/>
      <c r="O2398" s="122"/>
      <c r="P2398" s="122"/>
      <c r="Q2398" s="122"/>
      <c r="R2398" s="122"/>
      <c r="S2398" s="122"/>
      <c r="T2398" s="127"/>
      <c r="U2398" s="130"/>
      <c r="V2398" s="130"/>
      <c r="W2398" s="130"/>
      <c r="X2398" s="97"/>
      <c r="Y2398" s="97"/>
      <c r="Z2398" s="98"/>
      <c r="AA2398" s="98"/>
      <c r="AB2398" s="99"/>
      <c r="AC2398" s="100"/>
      <c r="AD2398" s="100"/>
      <c r="AE2398" s="101"/>
      <c r="AF2398" s="124"/>
      <c r="AG2398" s="101"/>
      <c r="AH2398" s="101"/>
      <c r="AI2398" s="102"/>
    </row>
    <row r="2399" spans="1:35" ht="15.75" x14ac:dyDescent="0.25">
      <c r="A2399" s="122"/>
      <c r="B2399" s="122"/>
      <c r="C2399" s="122"/>
      <c r="D2399" s="122"/>
      <c r="E2399" s="122"/>
      <c r="F2399" s="122"/>
      <c r="G2399" s="122"/>
      <c r="H2399" s="122"/>
      <c r="I2399" s="122"/>
      <c r="J2399" s="126"/>
      <c r="K2399" s="126"/>
      <c r="L2399" s="122"/>
      <c r="M2399" s="122"/>
      <c r="N2399" s="122"/>
      <c r="O2399" s="122"/>
      <c r="P2399" s="122"/>
      <c r="Q2399" s="122"/>
      <c r="R2399" s="122"/>
      <c r="S2399" s="122"/>
      <c r="T2399" s="127"/>
      <c r="U2399" s="130"/>
      <c r="V2399" s="130"/>
      <c r="W2399" s="130"/>
      <c r="X2399" s="97"/>
      <c r="Y2399" s="97"/>
      <c r="Z2399" s="98"/>
      <c r="AA2399" s="98"/>
      <c r="AB2399" s="99"/>
      <c r="AC2399" s="100"/>
      <c r="AD2399" s="100"/>
      <c r="AE2399" s="101"/>
      <c r="AF2399" s="124"/>
      <c r="AG2399" s="101"/>
      <c r="AH2399" s="101"/>
      <c r="AI2399" s="102"/>
    </row>
    <row r="2400" spans="1:35" ht="15.75" x14ac:dyDescent="0.25">
      <c r="A2400" s="122"/>
      <c r="B2400" s="122"/>
      <c r="C2400" s="122"/>
      <c r="D2400" s="122"/>
      <c r="E2400" s="122"/>
      <c r="F2400" s="122"/>
      <c r="G2400" s="122"/>
      <c r="H2400" s="122"/>
      <c r="I2400" s="122"/>
      <c r="J2400" s="126"/>
      <c r="K2400" s="126"/>
      <c r="L2400" s="122"/>
      <c r="M2400" s="122"/>
      <c r="N2400" s="122"/>
      <c r="O2400" s="122"/>
      <c r="P2400" s="122"/>
      <c r="Q2400" s="122"/>
      <c r="R2400" s="122"/>
      <c r="S2400" s="122"/>
      <c r="T2400" s="127"/>
      <c r="U2400" s="130"/>
      <c r="V2400" s="130"/>
      <c r="W2400" s="130"/>
      <c r="X2400" s="97"/>
      <c r="Y2400" s="97"/>
      <c r="Z2400" s="98"/>
      <c r="AA2400" s="98"/>
      <c r="AB2400" s="99"/>
      <c r="AC2400" s="100"/>
      <c r="AD2400" s="100"/>
      <c r="AE2400" s="101"/>
      <c r="AF2400" s="124"/>
      <c r="AG2400" s="101"/>
      <c r="AH2400" s="101"/>
      <c r="AI2400" s="102"/>
    </row>
    <row r="2401" spans="1:35" ht="15.75" x14ac:dyDescent="0.25">
      <c r="A2401" s="122"/>
      <c r="B2401" s="122"/>
      <c r="C2401" s="122"/>
      <c r="D2401" s="122"/>
      <c r="E2401" s="122"/>
      <c r="F2401" s="122"/>
      <c r="G2401" s="122"/>
      <c r="H2401" s="122"/>
      <c r="I2401" s="122"/>
      <c r="J2401" s="126"/>
      <c r="K2401" s="126"/>
      <c r="L2401" s="122"/>
      <c r="M2401" s="122"/>
      <c r="N2401" s="122"/>
      <c r="O2401" s="122"/>
      <c r="P2401" s="122"/>
      <c r="Q2401" s="122"/>
      <c r="R2401" s="122"/>
      <c r="S2401" s="122"/>
      <c r="T2401" s="127"/>
      <c r="U2401" s="130"/>
      <c r="V2401" s="130"/>
      <c r="W2401" s="130"/>
      <c r="X2401" s="97"/>
      <c r="Y2401" s="97"/>
      <c r="Z2401" s="98"/>
      <c r="AA2401" s="98"/>
      <c r="AB2401" s="99"/>
      <c r="AC2401" s="100"/>
      <c r="AD2401" s="100"/>
      <c r="AE2401" s="101"/>
      <c r="AF2401" s="124"/>
      <c r="AG2401" s="101"/>
      <c r="AH2401" s="101"/>
      <c r="AI2401" s="102"/>
    </row>
    <row r="2402" spans="1:35" ht="15.75" x14ac:dyDescent="0.25">
      <c r="A2402" s="122"/>
      <c r="B2402" s="122"/>
      <c r="C2402" s="122"/>
      <c r="D2402" s="122"/>
      <c r="E2402" s="122"/>
      <c r="F2402" s="122"/>
      <c r="G2402" s="122"/>
      <c r="H2402" s="122"/>
      <c r="I2402" s="122"/>
      <c r="J2402" s="126"/>
      <c r="K2402" s="126"/>
      <c r="L2402" s="122"/>
      <c r="M2402" s="122"/>
      <c r="N2402" s="122"/>
      <c r="O2402" s="122"/>
      <c r="P2402" s="122"/>
      <c r="Q2402" s="122"/>
      <c r="R2402" s="122"/>
      <c r="S2402" s="122"/>
      <c r="T2402" s="127"/>
      <c r="U2402" s="130"/>
      <c r="V2402" s="130"/>
      <c r="W2402" s="130"/>
      <c r="X2402" s="97"/>
      <c r="Y2402" s="97"/>
      <c r="Z2402" s="98"/>
      <c r="AA2402" s="98"/>
      <c r="AB2402" s="99"/>
      <c r="AC2402" s="100"/>
      <c r="AD2402" s="100"/>
      <c r="AE2402" s="101"/>
      <c r="AF2402" s="124"/>
      <c r="AG2402" s="101"/>
      <c r="AH2402" s="101"/>
      <c r="AI2402" s="102"/>
    </row>
    <row r="2403" spans="1:35" ht="15.75" x14ac:dyDescent="0.25">
      <c r="A2403" s="122"/>
      <c r="B2403" s="122"/>
      <c r="C2403" s="122"/>
      <c r="D2403" s="122"/>
      <c r="E2403" s="122"/>
      <c r="F2403" s="122"/>
      <c r="G2403" s="122"/>
      <c r="H2403" s="122"/>
      <c r="I2403" s="122"/>
      <c r="J2403" s="126"/>
      <c r="K2403" s="126"/>
      <c r="L2403" s="122"/>
      <c r="M2403" s="122"/>
      <c r="N2403" s="122"/>
      <c r="O2403" s="122"/>
      <c r="P2403" s="122"/>
      <c r="Q2403" s="122"/>
      <c r="R2403" s="122"/>
      <c r="S2403" s="122"/>
      <c r="T2403" s="127"/>
      <c r="U2403" s="130"/>
      <c r="V2403" s="130"/>
      <c r="W2403" s="130"/>
      <c r="X2403" s="97"/>
      <c r="Y2403" s="97"/>
      <c r="Z2403" s="98"/>
      <c r="AA2403" s="98"/>
      <c r="AB2403" s="99"/>
      <c r="AC2403" s="100"/>
      <c r="AD2403" s="100"/>
      <c r="AE2403" s="101"/>
      <c r="AF2403" s="124"/>
      <c r="AG2403" s="101"/>
      <c r="AH2403" s="101"/>
      <c r="AI2403" s="102"/>
    </row>
    <row r="2404" spans="1:35" ht="15.75" x14ac:dyDescent="0.25">
      <c r="A2404" s="122"/>
      <c r="B2404" s="122"/>
      <c r="C2404" s="122"/>
      <c r="D2404" s="122"/>
      <c r="E2404" s="122"/>
      <c r="F2404" s="122"/>
      <c r="G2404" s="122"/>
      <c r="H2404" s="122"/>
      <c r="I2404" s="122"/>
      <c r="J2404" s="126"/>
      <c r="K2404" s="126"/>
      <c r="L2404" s="122"/>
      <c r="M2404" s="122"/>
      <c r="N2404" s="122"/>
      <c r="O2404" s="122"/>
      <c r="P2404" s="122"/>
      <c r="Q2404" s="122"/>
      <c r="R2404" s="122"/>
      <c r="S2404" s="122"/>
      <c r="T2404" s="127"/>
      <c r="U2404" s="130"/>
      <c r="V2404" s="130"/>
      <c r="W2404" s="130"/>
      <c r="X2404" s="97"/>
      <c r="Y2404" s="97"/>
      <c r="Z2404" s="98"/>
      <c r="AA2404" s="98"/>
      <c r="AB2404" s="99"/>
      <c r="AC2404" s="100"/>
      <c r="AD2404" s="100"/>
      <c r="AE2404" s="101"/>
      <c r="AF2404" s="124"/>
      <c r="AG2404" s="101"/>
      <c r="AH2404" s="101"/>
      <c r="AI2404" s="102"/>
    </row>
    <row r="2405" spans="1:35" ht="15.75" x14ac:dyDescent="0.25">
      <c r="A2405" s="122"/>
      <c r="B2405" s="122"/>
      <c r="C2405" s="122"/>
      <c r="D2405" s="122"/>
      <c r="E2405" s="122"/>
      <c r="F2405" s="122"/>
      <c r="G2405" s="122"/>
      <c r="H2405" s="122"/>
      <c r="I2405" s="122"/>
      <c r="J2405" s="126"/>
      <c r="K2405" s="126"/>
      <c r="L2405" s="122"/>
      <c r="M2405" s="122"/>
      <c r="N2405" s="122"/>
      <c r="O2405" s="122"/>
      <c r="P2405" s="122"/>
      <c r="Q2405" s="122"/>
      <c r="R2405" s="122"/>
      <c r="S2405" s="122"/>
      <c r="T2405" s="127"/>
      <c r="U2405" s="130"/>
      <c r="V2405" s="130"/>
      <c r="W2405" s="130"/>
      <c r="X2405" s="97"/>
      <c r="Y2405" s="97"/>
      <c r="Z2405" s="98"/>
      <c r="AA2405" s="98"/>
      <c r="AB2405" s="99"/>
      <c r="AC2405" s="100"/>
      <c r="AD2405" s="100"/>
      <c r="AE2405" s="101"/>
      <c r="AF2405" s="124"/>
      <c r="AG2405" s="101"/>
      <c r="AH2405" s="101"/>
      <c r="AI2405" s="102"/>
    </row>
    <row r="2406" spans="1:35" ht="15.75" x14ac:dyDescent="0.25">
      <c r="A2406" s="122"/>
      <c r="B2406" s="122"/>
      <c r="C2406" s="122"/>
      <c r="D2406" s="122"/>
      <c r="E2406" s="122"/>
      <c r="F2406" s="122"/>
      <c r="G2406" s="122"/>
      <c r="H2406" s="122"/>
      <c r="I2406" s="122"/>
      <c r="J2406" s="126"/>
      <c r="K2406" s="126"/>
      <c r="L2406" s="122"/>
      <c r="M2406" s="122"/>
      <c r="N2406" s="122"/>
      <c r="O2406" s="122"/>
      <c r="P2406" s="122"/>
      <c r="Q2406" s="122"/>
      <c r="R2406" s="122"/>
      <c r="S2406" s="122"/>
      <c r="T2406" s="127"/>
      <c r="U2406" s="130"/>
      <c r="V2406" s="130"/>
      <c r="W2406" s="130"/>
      <c r="X2406" s="97"/>
      <c r="Y2406" s="97"/>
      <c r="Z2406" s="98"/>
      <c r="AA2406" s="98"/>
      <c r="AB2406" s="99"/>
      <c r="AC2406" s="100"/>
      <c r="AD2406" s="100"/>
      <c r="AE2406" s="101"/>
      <c r="AF2406" s="124"/>
      <c r="AG2406" s="101"/>
      <c r="AH2406" s="101"/>
      <c r="AI2406" s="102"/>
    </row>
    <row r="2407" spans="1:35" ht="15.75" x14ac:dyDescent="0.25">
      <c r="A2407" s="122"/>
      <c r="B2407" s="122"/>
      <c r="C2407" s="122"/>
      <c r="D2407" s="122"/>
      <c r="E2407" s="122"/>
      <c r="F2407" s="122"/>
      <c r="G2407" s="122"/>
      <c r="H2407" s="122"/>
      <c r="I2407" s="122"/>
      <c r="J2407" s="126"/>
      <c r="K2407" s="126"/>
      <c r="L2407" s="122"/>
      <c r="M2407" s="122"/>
      <c r="N2407" s="122"/>
      <c r="O2407" s="122"/>
      <c r="P2407" s="122"/>
      <c r="Q2407" s="122"/>
      <c r="R2407" s="122"/>
      <c r="S2407" s="122"/>
      <c r="T2407" s="127"/>
      <c r="U2407" s="130"/>
      <c r="V2407" s="130"/>
      <c r="W2407" s="130"/>
      <c r="X2407" s="97"/>
      <c r="Y2407" s="97"/>
      <c r="Z2407" s="98"/>
      <c r="AA2407" s="98"/>
      <c r="AB2407" s="99"/>
      <c r="AC2407" s="100"/>
      <c r="AD2407" s="100"/>
      <c r="AE2407" s="101"/>
      <c r="AF2407" s="124"/>
      <c r="AG2407" s="101"/>
      <c r="AH2407" s="101"/>
      <c r="AI2407" s="102"/>
    </row>
    <row r="2408" spans="1:35" ht="15.75" x14ac:dyDescent="0.25">
      <c r="A2408" s="122"/>
      <c r="B2408" s="122"/>
      <c r="C2408" s="122"/>
      <c r="D2408" s="122"/>
      <c r="E2408" s="122"/>
      <c r="F2408" s="122"/>
      <c r="G2408" s="122"/>
      <c r="H2408" s="122"/>
      <c r="I2408" s="122"/>
      <c r="J2408" s="126"/>
      <c r="K2408" s="126"/>
      <c r="L2408" s="122"/>
      <c r="M2408" s="122"/>
      <c r="N2408" s="122"/>
      <c r="O2408" s="122"/>
      <c r="P2408" s="122"/>
      <c r="Q2408" s="122"/>
      <c r="R2408" s="122"/>
      <c r="S2408" s="122"/>
      <c r="T2408" s="127"/>
      <c r="U2408" s="130"/>
      <c r="V2408" s="130"/>
      <c r="W2408" s="130"/>
      <c r="X2408" s="97"/>
      <c r="Y2408" s="97"/>
      <c r="Z2408" s="98"/>
      <c r="AA2408" s="98"/>
      <c r="AB2408" s="99"/>
      <c r="AC2408" s="100"/>
      <c r="AD2408" s="100"/>
      <c r="AE2408" s="101"/>
      <c r="AF2408" s="124"/>
      <c r="AG2408" s="101"/>
      <c r="AH2408" s="101"/>
      <c r="AI2408" s="102"/>
    </row>
    <row r="2409" spans="1:35" ht="15.75" x14ac:dyDescent="0.25">
      <c r="A2409" s="122"/>
      <c r="B2409" s="122"/>
      <c r="C2409" s="122"/>
      <c r="D2409" s="122"/>
      <c r="E2409" s="122"/>
      <c r="F2409" s="122"/>
      <c r="G2409" s="122"/>
      <c r="H2409" s="122"/>
      <c r="I2409" s="122"/>
      <c r="J2409" s="126"/>
      <c r="K2409" s="126"/>
      <c r="L2409" s="122"/>
      <c r="M2409" s="122"/>
      <c r="N2409" s="122"/>
      <c r="O2409" s="122"/>
      <c r="P2409" s="122"/>
      <c r="Q2409" s="122"/>
      <c r="R2409" s="122"/>
      <c r="S2409" s="122"/>
      <c r="T2409" s="127"/>
      <c r="U2409" s="130"/>
      <c r="V2409" s="130"/>
      <c r="W2409" s="130"/>
      <c r="X2409" s="97"/>
      <c r="Y2409" s="97"/>
      <c r="Z2409" s="98"/>
      <c r="AA2409" s="98"/>
      <c r="AB2409" s="99"/>
      <c r="AC2409" s="100"/>
      <c r="AD2409" s="100"/>
      <c r="AE2409" s="101"/>
      <c r="AF2409" s="124"/>
      <c r="AG2409" s="101"/>
      <c r="AH2409" s="101"/>
      <c r="AI2409" s="102"/>
    </row>
    <row r="2410" spans="1:35" ht="15.75" x14ac:dyDescent="0.25">
      <c r="A2410" s="122"/>
      <c r="B2410" s="122"/>
      <c r="C2410" s="122"/>
      <c r="D2410" s="122"/>
      <c r="E2410" s="122"/>
      <c r="F2410" s="122"/>
      <c r="G2410" s="122"/>
      <c r="H2410" s="122"/>
      <c r="I2410" s="122"/>
      <c r="J2410" s="126"/>
      <c r="K2410" s="126"/>
      <c r="L2410" s="122"/>
      <c r="M2410" s="122"/>
      <c r="N2410" s="122"/>
      <c r="O2410" s="122"/>
      <c r="P2410" s="122"/>
      <c r="Q2410" s="122"/>
      <c r="R2410" s="122"/>
      <c r="S2410" s="122"/>
      <c r="T2410" s="127"/>
      <c r="U2410" s="130"/>
      <c r="V2410" s="130"/>
      <c r="W2410" s="130"/>
      <c r="X2410" s="97"/>
      <c r="Y2410" s="97"/>
      <c r="Z2410" s="98"/>
      <c r="AA2410" s="98"/>
      <c r="AB2410" s="99"/>
      <c r="AC2410" s="100"/>
      <c r="AD2410" s="100"/>
      <c r="AE2410" s="101"/>
      <c r="AF2410" s="124"/>
      <c r="AG2410" s="101"/>
      <c r="AH2410" s="101"/>
      <c r="AI2410" s="102"/>
    </row>
    <row r="2411" spans="1:35" ht="15.75" x14ac:dyDescent="0.25">
      <c r="A2411" s="122"/>
      <c r="B2411" s="122"/>
      <c r="C2411" s="122"/>
      <c r="D2411" s="122"/>
      <c r="E2411" s="122"/>
      <c r="F2411" s="122"/>
      <c r="G2411" s="122"/>
      <c r="H2411" s="122"/>
      <c r="I2411" s="122"/>
      <c r="J2411" s="126"/>
      <c r="K2411" s="126"/>
      <c r="L2411" s="122"/>
      <c r="M2411" s="122"/>
      <c r="N2411" s="122"/>
      <c r="O2411" s="122"/>
      <c r="P2411" s="122"/>
      <c r="Q2411" s="122"/>
      <c r="R2411" s="122"/>
      <c r="S2411" s="122"/>
      <c r="T2411" s="127"/>
      <c r="U2411" s="130"/>
      <c r="V2411" s="130"/>
      <c r="W2411" s="130"/>
      <c r="X2411" s="97"/>
      <c r="Y2411" s="97"/>
      <c r="Z2411" s="98"/>
      <c r="AA2411" s="98"/>
      <c r="AB2411" s="99"/>
      <c r="AC2411" s="100"/>
      <c r="AD2411" s="100"/>
      <c r="AE2411" s="101"/>
      <c r="AF2411" s="124"/>
      <c r="AG2411" s="101"/>
      <c r="AH2411" s="101"/>
      <c r="AI2411" s="102"/>
    </row>
    <row r="2412" spans="1:35" ht="15.75" x14ac:dyDescent="0.25">
      <c r="A2412" s="122"/>
      <c r="B2412" s="122"/>
      <c r="C2412" s="122"/>
      <c r="D2412" s="122"/>
      <c r="E2412" s="122"/>
      <c r="F2412" s="122"/>
      <c r="G2412" s="122"/>
      <c r="H2412" s="122"/>
      <c r="I2412" s="122"/>
      <c r="J2412" s="126"/>
      <c r="K2412" s="126"/>
      <c r="L2412" s="122"/>
      <c r="M2412" s="122"/>
      <c r="N2412" s="122"/>
      <c r="O2412" s="122"/>
      <c r="P2412" s="122"/>
      <c r="Q2412" s="122"/>
      <c r="R2412" s="122"/>
      <c r="S2412" s="122"/>
      <c r="T2412" s="127"/>
      <c r="U2412" s="130"/>
      <c r="V2412" s="130"/>
      <c r="W2412" s="130"/>
      <c r="X2412" s="97"/>
      <c r="Y2412" s="97"/>
      <c r="Z2412" s="98"/>
      <c r="AA2412" s="98"/>
      <c r="AB2412" s="99"/>
      <c r="AC2412" s="100"/>
      <c r="AD2412" s="100"/>
      <c r="AE2412" s="101"/>
      <c r="AF2412" s="124"/>
      <c r="AG2412" s="101"/>
      <c r="AH2412" s="101"/>
      <c r="AI2412" s="102"/>
    </row>
    <row r="2413" spans="1:35" ht="15.75" x14ac:dyDescent="0.25">
      <c r="A2413" s="122"/>
      <c r="B2413" s="122"/>
      <c r="C2413" s="122"/>
      <c r="D2413" s="122"/>
      <c r="E2413" s="122"/>
      <c r="F2413" s="122"/>
      <c r="G2413" s="122"/>
      <c r="H2413" s="122"/>
      <c r="I2413" s="122"/>
      <c r="J2413" s="126"/>
      <c r="K2413" s="126"/>
      <c r="L2413" s="122"/>
      <c r="M2413" s="122"/>
      <c r="N2413" s="122"/>
      <c r="O2413" s="122"/>
      <c r="P2413" s="122"/>
      <c r="Q2413" s="122"/>
      <c r="R2413" s="122"/>
      <c r="S2413" s="122"/>
      <c r="T2413" s="127"/>
      <c r="U2413" s="130"/>
      <c r="V2413" s="130"/>
      <c r="W2413" s="130"/>
      <c r="X2413" s="97"/>
      <c r="Y2413" s="97"/>
      <c r="Z2413" s="98"/>
      <c r="AA2413" s="98"/>
      <c r="AB2413" s="99"/>
      <c r="AC2413" s="100"/>
      <c r="AD2413" s="100"/>
      <c r="AE2413" s="101"/>
      <c r="AF2413" s="124"/>
      <c r="AG2413" s="101"/>
      <c r="AH2413" s="101"/>
      <c r="AI2413" s="102"/>
    </row>
    <row r="2414" spans="1:35" ht="15.75" x14ac:dyDescent="0.25">
      <c r="A2414" s="122"/>
      <c r="B2414" s="122"/>
      <c r="C2414" s="122"/>
      <c r="D2414" s="122"/>
      <c r="E2414" s="122"/>
      <c r="F2414" s="122"/>
      <c r="G2414" s="122"/>
      <c r="H2414" s="122"/>
      <c r="I2414" s="122"/>
      <c r="J2414" s="126"/>
      <c r="K2414" s="126"/>
      <c r="L2414" s="122"/>
      <c r="M2414" s="122"/>
      <c r="N2414" s="122"/>
      <c r="O2414" s="122"/>
      <c r="P2414" s="122"/>
      <c r="Q2414" s="122"/>
      <c r="R2414" s="122"/>
      <c r="S2414" s="122"/>
      <c r="T2414" s="127"/>
      <c r="U2414" s="130"/>
      <c r="V2414" s="130"/>
      <c r="W2414" s="130"/>
      <c r="X2414" s="97"/>
      <c r="Y2414" s="97"/>
      <c r="Z2414" s="98"/>
      <c r="AA2414" s="98"/>
      <c r="AB2414" s="99"/>
      <c r="AC2414" s="100"/>
      <c r="AD2414" s="100"/>
      <c r="AE2414" s="101"/>
      <c r="AF2414" s="124"/>
      <c r="AG2414" s="101"/>
      <c r="AH2414" s="101"/>
      <c r="AI2414" s="102"/>
    </row>
    <row r="2415" spans="1:35" ht="15.75" x14ac:dyDescent="0.25">
      <c r="A2415" s="122"/>
      <c r="B2415" s="122"/>
      <c r="C2415" s="122"/>
      <c r="D2415" s="122"/>
      <c r="E2415" s="122"/>
      <c r="F2415" s="122"/>
      <c r="G2415" s="122"/>
      <c r="H2415" s="122"/>
      <c r="I2415" s="122"/>
      <c r="J2415" s="126"/>
      <c r="K2415" s="126"/>
      <c r="L2415" s="122"/>
      <c r="M2415" s="122"/>
      <c r="N2415" s="122"/>
      <c r="O2415" s="122"/>
      <c r="P2415" s="122"/>
      <c r="Q2415" s="122"/>
      <c r="R2415" s="122"/>
      <c r="S2415" s="122"/>
      <c r="T2415" s="127"/>
      <c r="U2415" s="130"/>
      <c r="V2415" s="130"/>
      <c r="W2415" s="130"/>
      <c r="X2415" s="97"/>
      <c r="Y2415" s="97"/>
      <c r="Z2415" s="98"/>
      <c r="AA2415" s="98"/>
      <c r="AB2415" s="99"/>
      <c r="AC2415" s="100"/>
      <c r="AD2415" s="100"/>
      <c r="AE2415" s="101"/>
      <c r="AF2415" s="124"/>
      <c r="AG2415" s="101"/>
      <c r="AH2415" s="101"/>
      <c r="AI2415" s="102"/>
    </row>
    <row r="2416" spans="1:35" ht="15.75" x14ac:dyDescent="0.25">
      <c r="A2416" s="122"/>
      <c r="B2416" s="122"/>
      <c r="C2416" s="122"/>
      <c r="D2416" s="122"/>
      <c r="E2416" s="122"/>
      <c r="F2416" s="122"/>
      <c r="G2416" s="122"/>
      <c r="H2416" s="122"/>
      <c r="I2416" s="122"/>
      <c r="J2416" s="126"/>
      <c r="K2416" s="126"/>
      <c r="L2416" s="122"/>
      <c r="M2416" s="122"/>
      <c r="N2416" s="122"/>
      <c r="O2416" s="122"/>
      <c r="P2416" s="122"/>
      <c r="Q2416" s="122"/>
      <c r="R2416" s="122"/>
      <c r="S2416" s="122"/>
      <c r="T2416" s="127"/>
      <c r="U2416" s="130"/>
      <c r="V2416" s="130"/>
      <c r="W2416" s="130"/>
      <c r="X2416" s="97"/>
      <c r="Y2416" s="97"/>
      <c r="Z2416" s="98"/>
      <c r="AA2416" s="98"/>
      <c r="AB2416" s="99"/>
      <c r="AC2416" s="100"/>
      <c r="AD2416" s="100"/>
      <c r="AE2416" s="101"/>
      <c r="AF2416" s="124"/>
      <c r="AG2416" s="101"/>
      <c r="AH2416" s="101"/>
      <c r="AI2416" s="102"/>
    </row>
    <row r="2417" spans="1:35" ht="15.75" x14ac:dyDescent="0.25">
      <c r="A2417" s="122"/>
      <c r="B2417" s="122"/>
      <c r="C2417" s="122"/>
      <c r="D2417" s="122"/>
      <c r="E2417" s="122"/>
      <c r="F2417" s="122"/>
      <c r="G2417" s="122"/>
      <c r="H2417" s="122"/>
      <c r="I2417" s="122"/>
      <c r="J2417" s="126"/>
      <c r="K2417" s="126"/>
      <c r="L2417" s="122"/>
      <c r="M2417" s="122"/>
      <c r="N2417" s="122"/>
      <c r="O2417" s="122"/>
      <c r="P2417" s="122"/>
      <c r="Q2417" s="122"/>
      <c r="R2417" s="122"/>
      <c r="S2417" s="122"/>
      <c r="T2417" s="127"/>
      <c r="U2417" s="130"/>
      <c r="V2417" s="130"/>
      <c r="W2417" s="130"/>
      <c r="X2417" s="97"/>
      <c r="Y2417" s="97"/>
      <c r="Z2417" s="98"/>
      <c r="AA2417" s="98"/>
      <c r="AB2417" s="99"/>
      <c r="AC2417" s="100"/>
      <c r="AD2417" s="100"/>
      <c r="AE2417" s="101"/>
      <c r="AF2417" s="124"/>
      <c r="AG2417" s="101"/>
      <c r="AH2417" s="101"/>
      <c r="AI2417" s="102"/>
    </row>
    <row r="2418" spans="1:35" ht="15.75" x14ac:dyDescent="0.25">
      <c r="A2418" s="122"/>
      <c r="B2418" s="122"/>
      <c r="C2418" s="122"/>
      <c r="D2418" s="122"/>
      <c r="E2418" s="122"/>
      <c r="F2418" s="122"/>
      <c r="G2418" s="122"/>
      <c r="H2418" s="122"/>
      <c r="I2418" s="122"/>
      <c r="J2418" s="126"/>
      <c r="K2418" s="126"/>
      <c r="L2418" s="122"/>
      <c r="M2418" s="122"/>
      <c r="N2418" s="122"/>
      <c r="O2418" s="122"/>
      <c r="P2418" s="122"/>
      <c r="Q2418" s="122"/>
      <c r="R2418" s="122"/>
      <c r="S2418" s="122"/>
      <c r="T2418" s="127"/>
      <c r="U2418" s="130"/>
      <c r="V2418" s="130"/>
      <c r="W2418" s="130"/>
      <c r="X2418" s="97"/>
      <c r="Y2418" s="97"/>
      <c r="Z2418" s="98"/>
      <c r="AA2418" s="98"/>
      <c r="AB2418" s="99"/>
      <c r="AC2418" s="100"/>
      <c r="AD2418" s="100"/>
      <c r="AE2418" s="101"/>
      <c r="AF2418" s="124"/>
      <c r="AG2418" s="101"/>
      <c r="AH2418" s="101"/>
      <c r="AI2418" s="102"/>
    </row>
    <row r="2419" spans="1:35" ht="15.75" x14ac:dyDescent="0.25">
      <c r="A2419" s="122"/>
      <c r="B2419" s="122"/>
      <c r="C2419" s="122"/>
      <c r="D2419" s="122"/>
      <c r="E2419" s="122"/>
      <c r="F2419" s="122"/>
      <c r="G2419" s="122"/>
      <c r="H2419" s="122"/>
      <c r="I2419" s="122"/>
      <c r="J2419" s="126"/>
      <c r="K2419" s="126"/>
      <c r="L2419" s="122"/>
      <c r="M2419" s="122"/>
      <c r="N2419" s="122"/>
      <c r="O2419" s="122"/>
      <c r="P2419" s="122"/>
      <c r="Q2419" s="122"/>
      <c r="R2419" s="122"/>
      <c r="S2419" s="122"/>
      <c r="T2419" s="127"/>
      <c r="U2419" s="130"/>
      <c r="V2419" s="130"/>
      <c r="W2419" s="130"/>
      <c r="X2419" s="97"/>
      <c r="Y2419" s="97"/>
      <c r="Z2419" s="98"/>
      <c r="AA2419" s="98"/>
      <c r="AB2419" s="99"/>
      <c r="AC2419" s="100"/>
      <c r="AD2419" s="100"/>
      <c r="AE2419" s="101"/>
      <c r="AF2419" s="124"/>
      <c r="AG2419" s="101"/>
      <c r="AH2419" s="101"/>
      <c r="AI2419" s="102"/>
    </row>
    <row r="2420" spans="1:35" ht="15.75" x14ac:dyDescent="0.25">
      <c r="A2420" s="122"/>
      <c r="B2420" s="122"/>
      <c r="C2420" s="122"/>
      <c r="D2420" s="122"/>
      <c r="E2420" s="122"/>
      <c r="F2420" s="122"/>
      <c r="G2420" s="122"/>
      <c r="H2420" s="122"/>
      <c r="I2420" s="122"/>
      <c r="J2420" s="126"/>
      <c r="K2420" s="126"/>
      <c r="L2420" s="122"/>
      <c r="M2420" s="122"/>
      <c r="N2420" s="122"/>
      <c r="O2420" s="122"/>
      <c r="P2420" s="122"/>
      <c r="Q2420" s="122"/>
      <c r="R2420" s="122"/>
      <c r="S2420" s="122"/>
      <c r="T2420" s="127"/>
      <c r="U2420" s="130"/>
      <c r="V2420" s="130"/>
      <c r="W2420" s="130"/>
      <c r="X2420" s="97"/>
      <c r="Y2420" s="97"/>
      <c r="Z2420" s="98"/>
      <c r="AA2420" s="98"/>
      <c r="AB2420" s="99"/>
      <c r="AC2420" s="100"/>
      <c r="AD2420" s="100"/>
      <c r="AE2420" s="101"/>
      <c r="AF2420" s="124"/>
      <c r="AG2420" s="101"/>
      <c r="AH2420" s="101"/>
      <c r="AI2420" s="102"/>
    </row>
    <row r="2421" spans="1:35" ht="15.75" x14ac:dyDescent="0.25">
      <c r="A2421" s="122"/>
      <c r="B2421" s="122"/>
      <c r="C2421" s="122"/>
      <c r="D2421" s="122"/>
      <c r="E2421" s="122"/>
      <c r="F2421" s="122"/>
      <c r="G2421" s="122"/>
      <c r="H2421" s="122"/>
      <c r="I2421" s="122"/>
      <c r="J2421" s="126"/>
      <c r="K2421" s="126"/>
      <c r="L2421" s="122"/>
      <c r="M2421" s="122"/>
      <c r="N2421" s="122"/>
      <c r="O2421" s="122"/>
      <c r="P2421" s="122"/>
      <c r="Q2421" s="122"/>
      <c r="R2421" s="122"/>
      <c r="S2421" s="122"/>
      <c r="T2421" s="127"/>
      <c r="U2421" s="130"/>
      <c r="V2421" s="130"/>
      <c r="W2421" s="130"/>
      <c r="X2421" s="97"/>
      <c r="Y2421" s="97"/>
      <c r="Z2421" s="98"/>
      <c r="AA2421" s="98"/>
      <c r="AB2421" s="99"/>
      <c r="AC2421" s="100"/>
      <c r="AD2421" s="100"/>
      <c r="AE2421" s="101"/>
      <c r="AF2421" s="124"/>
      <c r="AG2421" s="101"/>
      <c r="AH2421" s="101"/>
      <c r="AI2421" s="102"/>
    </row>
    <row r="2422" spans="1:35" ht="15.75" x14ac:dyDescent="0.25">
      <c r="A2422" s="122"/>
      <c r="B2422" s="122"/>
      <c r="C2422" s="122"/>
      <c r="D2422" s="122"/>
      <c r="E2422" s="122"/>
      <c r="F2422" s="122"/>
      <c r="G2422" s="122"/>
      <c r="H2422" s="122"/>
      <c r="I2422" s="122"/>
      <c r="J2422" s="126"/>
      <c r="K2422" s="126"/>
      <c r="L2422" s="122"/>
      <c r="M2422" s="122"/>
      <c r="N2422" s="122"/>
      <c r="O2422" s="122"/>
      <c r="P2422" s="122"/>
      <c r="Q2422" s="122"/>
      <c r="R2422" s="122"/>
      <c r="S2422" s="122"/>
      <c r="T2422" s="127"/>
      <c r="U2422" s="130"/>
      <c r="V2422" s="130"/>
      <c r="W2422" s="130"/>
      <c r="X2422" s="97"/>
      <c r="Y2422" s="97"/>
      <c r="Z2422" s="98"/>
      <c r="AA2422" s="98"/>
      <c r="AB2422" s="99"/>
      <c r="AC2422" s="100"/>
      <c r="AD2422" s="100"/>
      <c r="AE2422" s="101"/>
      <c r="AF2422" s="124"/>
      <c r="AG2422" s="101"/>
      <c r="AH2422" s="101"/>
      <c r="AI2422" s="102"/>
    </row>
    <row r="2423" spans="1:35" ht="15.75" x14ac:dyDescent="0.25">
      <c r="A2423" s="122"/>
      <c r="B2423" s="122"/>
      <c r="C2423" s="122"/>
      <c r="D2423" s="122"/>
      <c r="E2423" s="122"/>
      <c r="F2423" s="122"/>
      <c r="G2423" s="122"/>
      <c r="H2423" s="122"/>
      <c r="I2423" s="122"/>
      <c r="J2423" s="126"/>
      <c r="K2423" s="126"/>
      <c r="L2423" s="122"/>
      <c r="M2423" s="122"/>
      <c r="N2423" s="122"/>
      <c r="O2423" s="122"/>
      <c r="P2423" s="122"/>
      <c r="Q2423" s="122"/>
      <c r="R2423" s="122"/>
      <c r="S2423" s="122"/>
      <c r="T2423" s="127"/>
      <c r="U2423" s="130"/>
      <c r="V2423" s="130"/>
      <c r="W2423" s="130"/>
      <c r="X2423" s="97"/>
      <c r="Y2423" s="97"/>
      <c r="Z2423" s="98"/>
      <c r="AA2423" s="98"/>
      <c r="AB2423" s="99"/>
      <c r="AC2423" s="100"/>
      <c r="AD2423" s="100"/>
      <c r="AE2423" s="101"/>
      <c r="AF2423" s="124"/>
      <c r="AG2423" s="101"/>
      <c r="AH2423" s="101"/>
      <c r="AI2423" s="102"/>
    </row>
    <row r="2424" spans="1:35" ht="15.75" x14ac:dyDescent="0.25">
      <c r="A2424" s="122"/>
      <c r="B2424" s="122"/>
      <c r="C2424" s="122"/>
      <c r="D2424" s="122"/>
      <c r="E2424" s="122"/>
      <c r="F2424" s="122"/>
      <c r="G2424" s="122"/>
      <c r="H2424" s="122"/>
      <c r="I2424" s="122"/>
      <c r="J2424" s="126"/>
      <c r="K2424" s="126"/>
      <c r="L2424" s="122"/>
      <c r="M2424" s="122"/>
      <c r="N2424" s="122"/>
      <c r="O2424" s="122"/>
      <c r="P2424" s="122"/>
      <c r="Q2424" s="122"/>
      <c r="R2424" s="122"/>
      <c r="S2424" s="122"/>
      <c r="T2424" s="127"/>
      <c r="U2424" s="130"/>
      <c r="V2424" s="130"/>
      <c r="W2424" s="130"/>
      <c r="X2424" s="97"/>
      <c r="Y2424" s="97"/>
      <c r="Z2424" s="98"/>
      <c r="AA2424" s="98"/>
      <c r="AB2424" s="99"/>
      <c r="AC2424" s="100"/>
      <c r="AD2424" s="100"/>
      <c r="AE2424" s="101"/>
      <c r="AF2424" s="124"/>
      <c r="AG2424" s="101"/>
      <c r="AH2424" s="101"/>
      <c r="AI2424" s="102"/>
    </row>
    <row r="2425" spans="1:35" ht="15.75" x14ac:dyDescent="0.25">
      <c r="A2425" s="122"/>
      <c r="B2425" s="122"/>
      <c r="C2425" s="122"/>
      <c r="D2425" s="122"/>
      <c r="E2425" s="122"/>
      <c r="F2425" s="122"/>
      <c r="G2425" s="122"/>
      <c r="H2425" s="122"/>
      <c r="I2425" s="122"/>
      <c r="J2425" s="126"/>
      <c r="K2425" s="126"/>
      <c r="L2425" s="122"/>
      <c r="M2425" s="122"/>
      <c r="N2425" s="122"/>
      <c r="O2425" s="122"/>
      <c r="P2425" s="122"/>
      <c r="Q2425" s="122"/>
      <c r="R2425" s="122"/>
      <c r="S2425" s="122"/>
      <c r="T2425" s="127"/>
      <c r="U2425" s="130"/>
      <c r="V2425" s="130"/>
      <c r="W2425" s="130"/>
      <c r="X2425" s="97"/>
      <c r="Y2425" s="97"/>
      <c r="Z2425" s="98"/>
      <c r="AA2425" s="98"/>
      <c r="AB2425" s="99"/>
      <c r="AC2425" s="100"/>
      <c r="AD2425" s="100"/>
      <c r="AE2425" s="101"/>
      <c r="AF2425" s="124"/>
      <c r="AG2425" s="101"/>
      <c r="AH2425" s="101"/>
      <c r="AI2425" s="102"/>
    </row>
    <row r="2426" spans="1:35" ht="15.75" x14ac:dyDescent="0.25">
      <c r="A2426" s="122"/>
      <c r="B2426" s="122"/>
      <c r="C2426" s="122"/>
      <c r="D2426" s="122"/>
      <c r="E2426" s="122"/>
      <c r="F2426" s="122"/>
      <c r="G2426" s="122"/>
      <c r="H2426" s="122"/>
      <c r="I2426" s="122"/>
      <c r="J2426" s="126"/>
      <c r="K2426" s="126"/>
      <c r="L2426" s="122"/>
      <c r="M2426" s="122"/>
      <c r="N2426" s="122"/>
      <c r="O2426" s="122"/>
      <c r="P2426" s="122"/>
      <c r="Q2426" s="122"/>
      <c r="R2426" s="122"/>
      <c r="S2426" s="122"/>
      <c r="T2426" s="127"/>
      <c r="U2426" s="130"/>
      <c r="V2426" s="130"/>
      <c r="W2426" s="130"/>
      <c r="X2426" s="97"/>
      <c r="Y2426" s="97"/>
      <c r="Z2426" s="98"/>
      <c r="AA2426" s="98"/>
      <c r="AB2426" s="99"/>
      <c r="AC2426" s="100"/>
      <c r="AD2426" s="100"/>
      <c r="AE2426" s="101"/>
      <c r="AF2426" s="124"/>
      <c r="AG2426" s="101"/>
      <c r="AH2426" s="101"/>
      <c r="AI2426" s="102"/>
    </row>
    <row r="2427" spans="1:35" ht="15.75" x14ac:dyDescent="0.25">
      <c r="A2427" s="122"/>
      <c r="B2427" s="122"/>
      <c r="C2427" s="122"/>
      <c r="D2427" s="122"/>
      <c r="E2427" s="122"/>
      <c r="F2427" s="122"/>
      <c r="G2427" s="122"/>
      <c r="H2427" s="122"/>
      <c r="I2427" s="122"/>
      <c r="J2427" s="126"/>
      <c r="K2427" s="126"/>
      <c r="L2427" s="122"/>
      <c r="M2427" s="122"/>
      <c r="N2427" s="122"/>
      <c r="O2427" s="122"/>
      <c r="P2427" s="122"/>
      <c r="Q2427" s="122"/>
      <c r="R2427" s="122"/>
      <c r="S2427" s="122"/>
      <c r="T2427" s="127"/>
      <c r="U2427" s="130"/>
      <c r="V2427" s="130"/>
      <c r="W2427" s="130"/>
      <c r="X2427" s="97"/>
      <c r="Y2427" s="97"/>
      <c r="Z2427" s="98"/>
      <c r="AA2427" s="98"/>
      <c r="AB2427" s="99"/>
      <c r="AC2427" s="100"/>
      <c r="AD2427" s="100"/>
      <c r="AE2427" s="101"/>
      <c r="AF2427" s="124"/>
      <c r="AG2427" s="101"/>
      <c r="AH2427" s="101"/>
      <c r="AI2427" s="102"/>
    </row>
    <row r="2428" spans="1:35" ht="15.75" x14ac:dyDescent="0.25">
      <c r="A2428" s="122"/>
      <c r="B2428" s="122"/>
      <c r="C2428" s="122"/>
      <c r="D2428" s="122"/>
      <c r="E2428" s="122"/>
      <c r="F2428" s="122"/>
      <c r="G2428" s="122"/>
      <c r="H2428" s="122"/>
      <c r="I2428" s="122"/>
      <c r="J2428" s="126"/>
      <c r="K2428" s="126"/>
      <c r="L2428" s="122"/>
      <c r="M2428" s="122"/>
      <c r="N2428" s="122"/>
      <c r="O2428" s="122"/>
      <c r="P2428" s="122"/>
      <c r="Q2428" s="122"/>
      <c r="R2428" s="122"/>
      <c r="S2428" s="122"/>
      <c r="T2428" s="127"/>
      <c r="U2428" s="130"/>
      <c r="V2428" s="130"/>
      <c r="W2428" s="130"/>
      <c r="X2428" s="97"/>
      <c r="Y2428" s="97"/>
      <c r="Z2428" s="98"/>
      <c r="AA2428" s="98"/>
      <c r="AB2428" s="99"/>
      <c r="AC2428" s="100"/>
      <c r="AD2428" s="100"/>
      <c r="AE2428" s="101"/>
      <c r="AF2428" s="124"/>
      <c r="AG2428" s="101"/>
      <c r="AH2428" s="101"/>
      <c r="AI2428" s="102"/>
    </row>
    <row r="2429" spans="1:35" ht="15.75" x14ac:dyDescent="0.25">
      <c r="A2429" s="122"/>
      <c r="B2429" s="122"/>
      <c r="C2429" s="122"/>
      <c r="D2429" s="122"/>
      <c r="E2429" s="122"/>
      <c r="F2429" s="122"/>
      <c r="G2429" s="122"/>
      <c r="H2429" s="122"/>
      <c r="I2429" s="122"/>
      <c r="J2429" s="126"/>
      <c r="K2429" s="126"/>
      <c r="L2429" s="122"/>
      <c r="M2429" s="122"/>
      <c r="N2429" s="122"/>
      <c r="O2429" s="122"/>
      <c r="P2429" s="122"/>
      <c r="Q2429" s="122"/>
      <c r="R2429" s="122"/>
      <c r="S2429" s="122"/>
      <c r="T2429" s="127"/>
      <c r="U2429" s="130"/>
      <c r="V2429" s="130"/>
      <c r="W2429" s="130"/>
      <c r="X2429" s="97"/>
      <c r="Y2429" s="97"/>
      <c r="Z2429" s="98"/>
      <c r="AA2429" s="98"/>
      <c r="AB2429" s="99"/>
      <c r="AC2429" s="100"/>
      <c r="AD2429" s="100"/>
      <c r="AE2429" s="101"/>
      <c r="AF2429" s="124"/>
      <c r="AG2429" s="101"/>
      <c r="AH2429" s="101"/>
      <c r="AI2429" s="102"/>
    </row>
    <row r="2430" spans="1:35" ht="15.75" x14ac:dyDescent="0.25">
      <c r="A2430" s="122"/>
      <c r="B2430" s="122"/>
      <c r="C2430" s="122"/>
      <c r="D2430" s="122"/>
      <c r="E2430" s="122"/>
      <c r="F2430" s="122"/>
      <c r="G2430" s="122"/>
      <c r="H2430" s="122"/>
      <c r="I2430" s="122"/>
      <c r="J2430" s="126"/>
      <c r="K2430" s="126"/>
      <c r="L2430" s="122"/>
      <c r="M2430" s="122"/>
      <c r="N2430" s="122"/>
      <c r="O2430" s="122"/>
      <c r="P2430" s="122"/>
      <c r="Q2430" s="122"/>
      <c r="R2430" s="122"/>
      <c r="S2430" s="122"/>
      <c r="T2430" s="127"/>
      <c r="U2430" s="130"/>
      <c r="V2430" s="130"/>
      <c r="W2430" s="130"/>
      <c r="X2430" s="97"/>
      <c r="Y2430" s="97"/>
      <c r="Z2430" s="98"/>
      <c r="AA2430" s="98"/>
      <c r="AB2430" s="99"/>
      <c r="AC2430" s="100"/>
      <c r="AD2430" s="100"/>
      <c r="AE2430" s="101"/>
      <c r="AF2430" s="124"/>
      <c r="AG2430" s="101"/>
      <c r="AH2430" s="101"/>
      <c r="AI2430" s="102"/>
    </row>
    <row r="2431" spans="1:35" ht="15.75" x14ac:dyDescent="0.25">
      <c r="A2431" s="122"/>
      <c r="B2431" s="122"/>
      <c r="C2431" s="122"/>
      <c r="D2431" s="122"/>
      <c r="E2431" s="122"/>
      <c r="F2431" s="122"/>
      <c r="G2431" s="122"/>
      <c r="H2431" s="122"/>
      <c r="I2431" s="122"/>
      <c r="J2431" s="126"/>
      <c r="K2431" s="126"/>
      <c r="L2431" s="122"/>
      <c r="M2431" s="122"/>
      <c r="N2431" s="122"/>
      <c r="O2431" s="122"/>
      <c r="P2431" s="122"/>
      <c r="Q2431" s="122"/>
      <c r="R2431" s="122"/>
      <c r="S2431" s="122"/>
      <c r="T2431" s="127"/>
      <c r="U2431" s="130"/>
      <c r="V2431" s="130"/>
      <c r="W2431" s="130"/>
      <c r="X2431" s="97"/>
      <c r="Y2431" s="97"/>
      <c r="Z2431" s="98"/>
      <c r="AA2431" s="98"/>
      <c r="AB2431" s="99"/>
      <c r="AC2431" s="100"/>
      <c r="AD2431" s="100"/>
      <c r="AE2431" s="101"/>
      <c r="AF2431" s="124"/>
      <c r="AG2431" s="101"/>
      <c r="AH2431" s="101"/>
      <c r="AI2431" s="102"/>
    </row>
    <row r="2432" spans="1:35" ht="15.75" x14ac:dyDescent="0.25">
      <c r="A2432" s="122"/>
      <c r="B2432" s="122"/>
      <c r="C2432" s="122"/>
      <c r="D2432" s="122"/>
      <c r="E2432" s="122"/>
      <c r="F2432" s="122"/>
      <c r="G2432" s="122"/>
      <c r="H2432" s="122"/>
      <c r="I2432" s="122"/>
      <c r="J2432" s="126"/>
      <c r="K2432" s="126"/>
      <c r="L2432" s="122"/>
      <c r="M2432" s="122"/>
      <c r="N2432" s="122"/>
      <c r="O2432" s="122"/>
      <c r="P2432" s="122"/>
      <c r="Q2432" s="122"/>
      <c r="R2432" s="122"/>
      <c r="S2432" s="122"/>
      <c r="T2432" s="127"/>
      <c r="U2432" s="130"/>
      <c r="V2432" s="130"/>
      <c r="W2432" s="130"/>
      <c r="X2432" s="97"/>
      <c r="Y2432" s="97"/>
      <c r="Z2432" s="98"/>
      <c r="AA2432" s="98"/>
      <c r="AB2432" s="99"/>
      <c r="AC2432" s="100"/>
      <c r="AD2432" s="100"/>
      <c r="AE2432" s="101"/>
      <c r="AF2432" s="124"/>
      <c r="AG2432" s="101"/>
      <c r="AH2432" s="101"/>
      <c r="AI2432" s="102"/>
    </row>
    <row r="2433" spans="1:35" ht="15.75" x14ac:dyDescent="0.25">
      <c r="A2433" s="122"/>
      <c r="B2433" s="122"/>
      <c r="C2433" s="122"/>
      <c r="D2433" s="122"/>
      <c r="E2433" s="122"/>
      <c r="F2433" s="122"/>
      <c r="G2433" s="122"/>
      <c r="H2433" s="122"/>
      <c r="I2433" s="122"/>
      <c r="J2433" s="126"/>
      <c r="K2433" s="126"/>
      <c r="L2433" s="122"/>
      <c r="M2433" s="122"/>
      <c r="N2433" s="122"/>
      <c r="O2433" s="122"/>
      <c r="P2433" s="122"/>
      <c r="Q2433" s="122"/>
      <c r="R2433" s="122"/>
      <c r="S2433" s="122"/>
      <c r="T2433" s="127"/>
      <c r="U2433" s="130"/>
      <c r="V2433" s="130"/>
      <c r="W2433" s="130"/>
      <c r="X2433" s="97"/>
      <c r="Y2433" s="97"/>
      <c r="Z2433" s="98"/>
      <c r="AA2433" s="98"/>
      <c r="AB2433" s="99"/>
      <c r="AC2433" s="100"/>
      <c r="AD2433" s="100"/>
      <c r="AE2433" s="101"/>
      <c r="AF2433" s="124"/>
      <c r="AG2433" s="101"/>
      <c r="AH2433" s="101"/>
      <c r="AI2433" s="102"/>
    </row>
    <row r="2434" spans="1:35" ht="15.75" x14ac:dyDescent="0.25">
      <c r="A2434" s="122"/>
      <c r="B2434" s="122"/>
      <c r="C2434" s="122"/>
      <c r="D2434" s="122"/>
      <c r="E2434" s="122"/>
      <c r="F2434" s="122"/>
      <c r="G2434" s="122"/>
      <c r="H2434" s="122"/>
      <c r="I2434" s="122"/>
      <c r="J2434" s="126"/>
      <c r="K2434" s="126"/>
      <c r="L2434" s="122"/>
      <c r="M2434" s="122"/>
      <c r="N2434" s="122"/>
      <c r="O2434" s="122"/>
      <c r="P2434" s="122"/>
      <c r="Q2434" s="122"/>
      <c r="R2434" s="122"/>
      <c r="S2434" s="122"/>
      <c r="T2434" s="127"/>
      <c r="U2434" s="130"/>
      <c r="V2434" s="130"/>
      <c r="W2434" s="130"/>
      <c r="X2434" s="97"/>
      <c r="Y2434" s="97"/>
      <c r="Z2434" s="98"/>
      <c r="AA2434" s="98"/>
      <c r="AB2434" s="99"/>
      <c r="AC2434" s="100"/>
      <c r="AD2434" s="100"/>
      <c r="AE2434" s="101"/>
      <c r="AF2434" s="124"/>
      <c r="AG2434" s="101"/>
      <c r="AH2434" s="101"/>
      <c r="AI2434" s="102"/>
    </row>
    <row r="2435" spans="1:35" ht="15.75" x14ac:dyDescent="0.25">
      <c r="A2435" s="122"/>
      <c r="B2435" s="122"/>
      <c r="C2435" s="122"/>
      <c r="D2435" s="122"/>
      <c r="E2435" s="122"/>
      <c r="F2435" s="122"/>
      <c r="G2435" s="122"/>
      <c r="H2435" s="122"/>
      <c r="I2435" s="122"/>
      <c r="J2435" s="126"/>
      <c r="K2435" s="126"/>
      <c r="L2435" s="122"/>
      <c r="M2435" s="122"/>
      <c r="N2435" s="122"/>
      <c r="O2435" s="122"/>
      <c r="P2435" s="122"/>
      <c r="Q2435" s="122"/>
      <c r="R2435" s="122"/>
      <c r="S2435" s="122"/>
      <c r="T2435" s="127"/>
      <c r="U2435" s="130"/>
      <c r="V2435" s="130"/>
      <c r="W2435" s="130"/>
      <c r="X2435" s="97"/>
      <c r="Y2435" s="97"/>
      <c r="Z2435" s="98"/>
      <c r="AA2435" s="98"/>
      <c r="AB2435" s="99"/>
      <c r="AC2435" s="100"/>
      <c r="AD2435" s="100"/>
      <c r="AE2435" s="101"/>
      <c r="AF2435" s="124"/>
      <c r="AG2435" s="101"/>
      <c r="AH2435" s="101"/>
      <c r="AI2435" s="102"/>
    </row>
    <row r="2436" spans="1:35" ht="15.75" x14ac:dyDescent="0.25">
      <c r="A2436" s="122"/>
      <c r="B2436" s="122"/>
      <c r="C2436" s="122"/>
      <c r="D2436" s="122"/>
      <c r="E2436" s="122"/>
      <c r="F2436" s="122"/>
      <c r="G2436" s="122"/>
      <c r="H2436" s="122"/>
      <c r="I2436" s="122"/>
      <c r="J2436" s="126"/>
      <c r="K2436" s="126"/>
      <c r="L2436" s="122"/>
      <c r="M2436" s="122"/>
      <c r="N2436" s="122"/>
      <c r="O2436" s="122"/>
      <c r="P2436" s="122"/>
      <c r="Q2436" s="122"/>
      <c r="R2436" s="122"/>
      <c r="S2436" s="122"/>
      <c r="T2436" s="127"/>
      <c r="U2436" s="130"/>
      <c r="V2436" s="130"/>
      <c r="W2436" s="130"/>
      <c r="X2436" s="97"/>
      <c r="Y2436" s="97"/>
      <c r="Z2436" s="98"/>
      <c r="AA2436" s="98"/>
      <c r="AB2436" s="99"/>
      <c r="AC2436" s="100"/>
      <c r="AD2436" s="100"/>
      <c r="AE2436" s="101"/>
      <c r="AF2436" s="124"/>
      <c r="AG2436" s="101"/>
      <c r="AH2436" s="101"/>
      <c r="AI2436" s="102"/>
    </row>
    <row r="2437" spans="1:35" ht="15.75" x14ac:dyDescent="0.25">
      <c r="A2437" s="122"/>
      <c r="B2437" s="122"/>
      <c r="C2437" s="122"/>
      <c r="D2437" s="122"/>
      <c r="E2437" s="122"/>
      <c r="F2437" s="122"/>
      <c r="G2437" s="122"/>
      <c r="H2437" s="122"/>
      <c r="I2437" s="122"/>
      <c r="J2437" s="126"/>
      <c r="K2437" s="126"/>
      <c r="L2437" s="122"/>
      <c r="M2437" s="122"/>
      <c r="N2437" s="122"/>
      <c r="O2437" s="122"/>
      <c r="P2437" s="122"/>
      <c r="Q2437" s="122"/>
      <c r="R2437" s="122"/>
      <c r="S2437" s="122"/>
      <c r="T2437" s="127"/>
      <c r="U2437" s="130"/>
      <c r="V2437" s="130"/>
      <c r="W2437" s="130"/>
      <c r="X2437" s="97"/>
      <c r="Y2437" s="97"/>
      <c r="Z2437" s="98"/>
      <c r="AA2437" s="98"/>
      <c r="AB2437" s="99"/>
      <c r="AC2437" s="100"/>
      <c r="AD2437" s="100"/>
      <c r="AE2437" s="101"/>
      <c r="AF2437" s="124"/>
      <c r="AG2437" s="101"/>
      <c r="AH2437" s="101"/>
      <c r="AI2437" s="102"/>
    </row>
    <row r="2438" spans="1:35" ht="15.75" x14ac:dyDescent="0.25">
      <c r="A2438" s="122"/>
      <c r="B2438" s="122"/>
      <c r="C2438" s="122"/>
      <c r="D2438" s="122"/>
      <c r="E2438" s="122"/>
      <c r="F2438" s="122"/>
      <c r="G2438" s="122"/>
      <c r="H2438" s="122"/>
      <c r="I2438" s="122"/>
      <c r="J2438" s="126"/>
      <c r="K2438" s="126"/>
      <c r="L2438" s="122"/>
      <c r="M2438" s="122"/>
      <c r="N2438" s="122"/>
      <c r="O2438" s="122"/>
      <c r="P2438" s="122"/>
      <c r="Q2438" s="122"/>
      <c r="R2438" s="122"/>
      <c r="S2438" s="122"/>
      <c r="T2438" s="127"/>
      <c r="U2438" s="130"/>
      <c r="V2438" s="130"/>
      <c r="W2438" s="130"/>
      <c r="X2438" s="97"/>
      <c r="Y2438" s="97"/>
      <c r="Z2438" s="98"/>
      <c r="AA2438" s="98"/>
      <c r="AB2438" s="99"/>
      <c r="AC2438" s="100"/>
      <c r="AD2438" s="100"/>
      <c r="AE2438" s="101"/>
      <c r="AF2438" s="124"/>
      <c r="AG2438" s="101"/>
      <c r="AH2438" s="101"/>
      <c r="AI2438" s="102"/>
    </row>
    <row r="2439" spans="1:35" ht="15.75" x14ac:dyDescent="0.25">
      <c r="A2439" s="122"/>
      <c r="B2439" s="122"/>
      <c r="C2439" s="122"/>
      <c r="D2439" s="122"/>
      <c r="E2439" s="122"/>
      <c r="F2439" s="122"/>
      <c r="G2439" s="122"/>
      <c r="H2439" s="122"/>
      <c r="I2439" s="122"/>
      <c r="J2439" s="126"/>
      <c r="K2439" s="126"/>
      <c r="L2439" s="122"/>
      <c r="M2439" s="122"/>
      <c r="N2439" s="122"/>
      <c r="O2439" s="122"/>
      <c r="P2439" s="122"/>
      <c r="Q2439" s="122"/>
      <c r="R2439" s="122"/>
      <c r="S2439" s="122"/>
      <c r="T2439" s="127"/>
      <c r="U2439" s="130"/>
      <c r="V2439" s="130"/>
      <c r="W2439" s="130"/>
      <c r="X2439" s="97"/>
      <c r="Y2439" s="97"/>
      <c r="Z2439" s="98"/>
      <c r="AA2439" s="98"/>
      <c r="AB2439" s="99"/>
      <c r="AC2439" s="100"/>
      <c r="AD2439" s="100"/>
      <c r="AE2439" s="101"/>
      <c r="AF2439" s="124"/>
      <c r="AG2439" s="101"/>
      <c r="AH2439" s="101"/>
      <c r="AI2439" s="102"/>
    </row>
    <row r="2440" spans="1:35" ht="15.75" x14ac:dyDescent="0.25">
      <c r="A2440" s="122"/>
      <c r="B2440" s="122"/>
      <c r="C2440" s="122"/>
      <c r="D2440" s="122"/>
      <c r="E2440" s="122"/>
      <c r="F2440" s="122"/>
      <c r="G2440" s="122"/>
      <c r="H2440" s="122"/>
      <c r="I2440" s="122"/>
      <c r="J2440" s="126"/>
      <c r="K2440" s="126"/>
      <c r="L2440" s="122"/>
      <c r="M2440" s="122"/>
      <c r="N2440" s="122"/>
      <c r="O2440" s="122"/>
      <c r="P2440" s="122"/>
      <c r="Q2440" s="122"/>
      <c r="R2440" s="122"/>
      <c r="S2440" s="122"/>
      <c r="T2440" s="127"/>
      <c r="U2440" s="130"/>
      <c r="V2440" s="130"/>
      <c r="W2440" s="130"/>
      <c r="X2440" s="97"/>
      <c r="Y2440" s="97"/>
      <c r="Z2440" s="98"/>
      <c r="AA2440" s="98"/>
      <c r="AB2440" s="99"/>
      <c r="AC2440" s="100"/>
      <c r="AD2440" s="100"/>
      <c r="AE2440" s="101"/>
      <c r="AF2440" s="124"/>
      <c r="AG2440" s="101"/>
      <c r="AH2440" s="101"/>
      <c r="AI2440" s="102"/>
    </row>
    <row r="2441" spans="1:35" ht="15.75" x14ac:dyDescent="0.25">
      <c r="A2441" s="122"/>
      <c r="B2441" s="122"/>
      <c r="C2441" s="122"/>
      <c r="D2441" s="122"/>
      <c r="E2441" s="122"/>
      <c r="F2441" s="122"/>
      <c r="G2441" s="122"/>
      <c r="H2441" s="122"/>
      <c r="I2441" s="122"/>
      <c r="J2441" s="126"/>
      <c r="K2441" s="126"/>
      <c r="L2441" s="122"/>
      <c r="M2441" s="122"/>
      <c r="N2441" s="122"/>
      <c r="O2441" s="122"/>
      <c r="P2441" s="122"/>
      <c r="Q2441" s="122"/>
      <c r="R2441" s="122"/>
      <c r="S2441" s="122"/>
      <c r="T2441" s="127"/>
      <c r="U2441" s="130"/>
      <c r="V2441" s="130"/>
      <c r="W2441" s="130"/>
      <c r="X2441" s="97"/>
      <c r="Y2441" s="97"/>
      <c r="Z2441" s="98"/>
      <c r="AA2441" s="98"/>
      <c r="AB2441" s="99"/>
      <c r="AC2441" s="100"/>
      <c r="AD2441" s="100"/>
      <c r="AE2441" s="101"/>
      <c r="AF2441" s="124"/>
      <c r="AG2441" s="101"/>
      <c r="AH2441" s="101"/>
      <c r="AI2441" s="102"/>
    </row>
    <row r="2442" spans="1:35" ht="15.75" x14ac:dyDescent="0.25">
      <c r="A2442" s="122"/>
      <c r="B2442" s="122"/>
      <c r="C2442" s="122"/>
      <c r="D2442" s="122"/>
      <c r="E2442" s="122"/>
      <c r="F2442" s="122"/>
      <c r="G2442" s="122"/>
      <c r="H2442" s="122"/>
      <c r="I2442" s="122"/>
      <c r="J2442" s="126"/>
      <c r="K2442" s="126"/>
      <c r="L2442" s="122"/>
      <c r="M2442" s="122"/>
      <c r="N2442" s="122"/>
      <c r="O2442" s="122"/>
      <c r="P2442" s="122"/>
      <c r="Q2442" s="122"/>
      <c r="R2442" s="122"/>
      <c r="S2442" s="122"/>
      <c r="T2442" s="127"/>
      <c r="U2442" s="130"/>
      <c r="V2442" s="130"/>
      <c r="W2442" s="130"/>
      <c r="X2442" s="97"/>
      <c r="Y2442" s="97"/>
      <c r="Z2442" s="98"/>
      <c r="AA2442" s="98"/>
      <c r="AB2442" s="99"/>
      <c r="AC2442" s="100"/>
      <c r="AD2442" s="100"/>
      <c r="AE2442" s="101"/>
      <c r="AF2442" s="124"/>
      <c r="AG2442" s="101"/>
      <c r="AH2442" s="101"/>
      <c r="AI2442" s="102"/>
    </row>
    <row r="2443" spans="1:35" ht="15.75" x14ac:dyDescent="0.25">
      <c r="A2443" s="122"/>
      <c r="B2443" s="122"/>
      <c r="C2443" s="122"/>
      <c r="D2443" s="122"/>
      <c r="E2443" s="122"/>
      <c r="F2443" s="122"/>
      <c r="G2443" s="122"/>
      <c r="H2443" s="122"/>
      <c r="I2443" s="122"/>
      <c r="J2443" s="126"/>
      <c r="K2443" s="126"/>
      <c r="L2443" s="122"/>
      <c r="M2443" s="122"/>
      <c r="N2443" s="122"/>
      <c r="O2443" s="122"/>
      <c r="P2443" s="122"/>
      <c r="Q2443" s="122"/>
      <c r="R2443" s="122"/>
      <c r="S2443" s="122"/>
      <c r="T2443" s="127"/>
      <c r="U2443" s="130"/>
      <c r="V2443" s="130"/>
      <c r="W2443" s="130"/>
      <c r="X2443" s="97"/>
      <c r="Y2443" s="97"/>
      <c r="Z2443" s="98"/>
      <c r="AA2443" s="98"/>
      <c r="AB2443" s="99"/>
      <c r="AC2443" s="100"/>
      <c r="AD2443" s="100"/>
      <c r="AE2443" s="101"/>
      <c r="AF2443" s="124"/>
      <c r="AG2443" s="101"/>
      <c r="AH2443" s="101"/>
      <c r="AI2443" s="102"/>
    </row>
    <row r="2444" spans="1:35" ht="15.75" x14ac:dyDescent="0.25">
      <c r="A2444" s="122"/>
      <c r="B2444" s="122"/>
      <c r="C2444" s="122"/>
      <c r="D2444" s="122"/>
      <c r="E2444" s="122"/>
      <c r="F2444" s="122"/>
      <c r="G2444" s="122"/>
      <c r="H2444" s="122"/>
      <c r="I2444" s="122"/>
      <c r="J2444" s="126"/>
      <c r="K2444" s="126"/>
      <c r="L2444" s="122"/>
      <c r="M2444" s="122"/>
      <c r="N2444" s="122"/>
      <c r="O2444" s="122"/>
      <c r="P2444" s="122"/>
      <c r="Q2444" s="122"/>
      <c r="R2444" s="122"/>
      <c r="S2444" s="122"/>
      <c r="T2444" s="127"/>
      <c r="U2444" s="130"/>
      <c r="V2444" s="130"/>
      <c r="W2444" s="130"/>
      <c r="X2444" s="97"/>
      <c r="Y2444" s="97"/>
      <c r="Z2444" s="98"/>
      <c r="AA2444" s="98"/>
      <c r="AB2444" s="99"/>
      <c r="AC2444" s="100"/>
      <c r="AD2444" s="100"/>
      <c r="AE2444" s="101"/>
      <c r="AF2444" s="124"/>
      <c r="AG2444" s="101"/>
      <c r="AH2444" s="101"/>
      <c r="AI2444" s="102"/>
    </row>
    <row r="2445" spans="1:35" ht="15.75" x14ac:dyDescent="0.25">
      <c r="A2445" s="122"/>
      <c r="B2445" s="122"/>
      <c r="C2445" s="122"/>
      <c r="D2445" s="122"/>
      <c r="E2445" s="122"/>
      <c r="F2445" s="122"/>
      <c r="G2445" s="122"/>
      <c r="H2445" s="122"/>
      <c r="I2445" s="122"/>
      <c r="J2445" s="126"/>
      <c r="K2445" s="126"/>
      <c r="L2445" s="122"/>
      <c r="M2445" s="122"/>
      <c r="N2445" s="122"/>
      <c r="O2445" s="122"/>
      <c r="P2445" s="122"/>
      <c r="Q2445" s="122"/>
      <c r="R2445" s="122"/>
      <c r="S2445" s="122"/>
      <c r="T2445" s="127"/>
      <c r="U2445" s="130"/>
      <c r="V2445" s="130"/>
      <c r="W2445" s="130"/>
      <c r="X2445" s="97"/>
      <c r="Y2445" s="97"/>
      <c r="Z2445" s="98"/>
      <c r="AA2445" s="98"/>
      <c r="AB2445" s="99"/>
      <c r="AC2445" s="100"/>
      <c r="AD2445" s="100"/>
      <c r="AE2445" s="101"/>
      <c r="AF2445" s="124"/>
      <c r="AG2445" s="101"/>
      <c r="AH2445" s="101"/>
      <c r="AI2445" s="102"/>
    </row>
    <row r="2446" spans="1:35" ht="15.75" x14ac:dyDescent="0.25">
      <c r="A2446" s="122"/>
      <c r="B2446" s="122"/>
      <c r="C2446" s="122"/>
      <c r="D2446" s="122"/>
      <c r="E2446" s="122"/>
      <c r="F2446" s="122"/>
      <c r="G2446" s="122"/>
      <c r="H2446" s="122"/>
      <c r="I2446" s="122"/>
      <c r="J2446" s="126"/>
      <c r="K2446" s="126"/>
      <c r="L2446" s="122"/>
      <c r="M2446" s="122"/>
      <c r="N2446" s="122"/>
      <c r="O2446" s="122"/>
      <c r="P2446" s="122"/>
      <c r="Q2446" s="122"/>
      <c r="R2446" s="122"/>
      <c r="S2446" s="122"/>
      <c r="T2446" s="127"/>
      <c r="U2446" s="130"/>
      <c r="V2446" s="130"/>
      <c r="W2446" s="130"/>
      <c r="X2446" s="97"/>
      <c r="Y2446" s="97"/>
      <c r="Z2446" s="98"/>
      <c r="AA2446" s="98"/>
      <c r="AB2446" s="99"/>
      <c r="AC2446" s="100"/>
      <c r="AD2446" s="100"/>
      <c r="AE2446" s="101"/>
      <c r="AF2446" s="124"/>
      <c r="AG2446" s="101"/>
      <c r="AH2446" s="101"/>
      <c r="AI2446" s="102"/>
    </row>
    <row r="2447" spans="1:35" ht="15.75" x14ac:dyDescent="0.25">
      <c r="A2447" s="122"/>
      <c r="B2447" s="122"/>
      <c r="C2447" s="122"/>
      <c r="D2447" s="122"/>
      <c r="E2447" s="122"/>
      <c r="F2447" s="122"/>
      <c r="G2447" s="122"/>
      <c r="H2447" s="122"/>
      <c r="I2447" s="122"/>
      <c r="J2447" s="126"/>
      <c r="K2447" s="126"/>
      <c r="L2447" s="122"/>
      <c r="M2447" s="122"/>
      <c r="N2447" s="122"/>
      <c r="O2447" s="122"/>
      <c r="P2447" s="122"/>
      <c r="Q2447" s="122"/>
      <c r="R2447" s="122"/>
      <c r="S2447" s="122"/>
      <c r="T2447" s="127"/>
      <c r="U2447" s="130"/>
      <c r="V2447" s="130"/>
      <c r="W2447" s="130"/>
      <c r="X2447" s="97"/>
      <c r="Y2447" s="97"/>
      <c r="Z2447" s="98"/>
      <c r="AA2447" s="98"/>
      <c r="AB2447" s="99"/>
      <c r="AC2447" s="100"/>
      <c r="AD2447" s="100"/>
      <c r="AE2447" s="101"/>
      <c r="AF2447" s="124"/>
      <c r="AG2447" s="101"/>
      <c r="AH2447" s="101"/>
      <c r="AI2447" s="102"/>
    </row>
    <row r="2448" spans="1:35" ht="15.75" x14ac:dyDescent="0.25">
      <c r="A2448" s="122"/>
      <c r="B2448" s="122"/>
      <c r="C2448" s="122"/>
      <c r="D2448" s="122"/>
      <c r="E2448" s="122"/>
      <c r="F2448" s="122"/>
      <c r="G2448" s="122"/>
      <c r="H2448" s="122"/>
      <c r="I2448" s="122"/>
      <c r="J2448" s="126"/>
      <c r="K2448" s="126"/>
      <c r="L2448" s="122"/>
      <c r="M2448" s="122"/>
      <c r="N2448" s="122"/>
      <c r="O2448" s="122"/>
      <c r="P2448" s="122"/>
      <c r="Q2448" s="122"/>
      <c r="R2448" s="122"/>
      <c r="S2448" s="122"/>
      <c r="T2448" s="127"/>
      <c r="U2448" s="130"/>
      <c r="V2448" s="130"/>
      <c r="W2448" s="130"/>
      <c r="X2448" s="97"/>
      <c r="Y2448" s="97"/>
      <c r="Z2448" s="98"/>
      <c r="AA2448" s="98"/>
      <c r="AB2448" s="99"/>
      <c r="AC2448" s="100"/>
      <c r="AD2448" s="100"/>
      <c r="AE2448" s="101"/>
      <c r="AF2448" s="124"/>
      <c r="AG2448" s="101"/>
      <c r="AH2448" s="101"/>
      <c r="AI2448" s="102"/>
    </row>
    <row r="2449" spans="1:35" ht="15.75" x14ac:dyDescent="0.25">
      <c r="A2449" s="122"/>
      <c r="B2449" s="122"/>
      <c r="C2449" s="122"/>
      <c r="D2449" s="122"/>
      <c r="E2449" s="122"/>
      <c r="F2449" s="122"/>
      <c r="G2449" s="122"/>
      <c r="H2449" s="122"/>
      <c r="I2449" s="122"/>
      <c r="J2449" s="126"/>
      <c r="K2449" s="126"/>
      <c r="L2449" s="122"/>
      <c r="M2449" s="122"/>
      <c r="N2449" s="122"/>
      <c r="O2449" s="122"/>
      <c r="P2449" s="122"/>
      <c r="Q2449" s="122"/>
      <c r="R2449" s="122"/>
      <c r="S2449" s="122"/>
      <c r="T2449" s="127"/>
      <c r="U2449" s="130"/>
      <c r="V2449" s="130"/>
      <c r="W2449" s="130"/>
      <c r="X2449" s="97"/>
      <c r="Y2449" s="97"/>
      <c r="Z2449" s="98"/>
      <c r="AA2449" s="98"/>
      <c r="AB2449" s="99"/>
      <c r="AC2449" s="100"/>
      <c r="AD2449" s="100"/>
      <c r="AE2449" s="101"/>
      <c r="AF2449" s="124"/>
      <c r="AG2449" s="101"/>
      <c r="AH2449" s="101"/>
      <c r="AI2449" s="102"/>
    </row>
    <row r="2450" spans="1:35" ht="15.75" x14ac:dyDescent="0.25">
      <c r="A2450" s="122"/>
      <c r="B2450" s="122"/>
      <c r="C2450" s="122"/>
      <c r="D2450" s="122"/>
      <c r="E2450" s="122"/>
      <c r="F2450" s="122"/>
      <c r="G2450" s="122"/>
      <c r="H2450" s="122"/>
      <c r="I2450" s="122"/>
      <c r="J2450" s="126"/>
      <c r="K2450" s="126"/>
      <c r="L2450" s="122"/>
      <c r="M2450" s="122"/>
      <c r="N2450" s="122"/>
      <c r="O2450" s="122"/>
      <c r="P2450" s="122"/>
      <c r="Q2450" s="122"/>
      <c r="R2450" s="122"/>
      <c r="S2450" s="122"/>
      <c r="T2450" s="127"/>
      <c r="U2450" s="130"/>
      <c r="V2450" s="130"/>
      <c r="W2450" s="130"/>
      <c r="X2450" s="97"/>
      <c r="Y2450" s="97"/>
      <c r="Z2450" s="98"/>
      <c r="AA2450" s="98"/>
      <c r="AB2450" s="99"/>
      <c r="AC2450" s="100"/>
      <c r="AD2450" s="100"/>
      <c r="AE2450" s="101"/>
      <c r="AF2450" s="124"/>
      <c r="AG2450" s="101"/>
      <c r="AH2450" s="101"/>
      <c r="AI2450" s="102"/>
    </row>
    <row r="2451" spans="1:35" ht="15.75" x14ac:dyDescent="0.25">
      <c r="A2451" s="122"/>
      <c r="B2451" s="122"/>
      <c r="C2451" s="122"/>
      <c r="D2451" s="122"/>
      <c r="E2451" s="122"/>
      <c r="F2451" s="122"/>
      <c r="G2451" s="122"/>
      <c r="H2451" s="122"/>
      <c r="I2451" s="122"/>
      <c r="J2451" s="126"/>
      <c r="K2451" s="126"/>
      <c r="L2451" s="122"/>
      <c r="M2451" s="122"/>
      <c r="N2451" s="122"/>
      <c r="O2451" s="122"/>
      <c r="P2451" s="122"/>
      <c r="Q2451" s="122"/>
      <c r="R2451" s="122"/>
      <c r="S2451" s="122"/>
      <c r="T2451" s="127"/>
      <c r="U2451" s="130"/>
      <c r="V2451" s="130"/>
      <c r="W2451" s="130"/>
      <c r="X2451" s="97"/>
      <c r="Y2451" s="97"/>
      <c r="Z2451" s="98"/>
      <c r="AA2451" s="98"/>
      <c r="AB2451" s="99"/>
      <c r="AC2451" s="100"/>
      <c r="AD2451" s="100"/>
      <c r="AE2451" s="101"/>
      <c r="AF2451" s="124"/>
      <c r="AG2451" s="101"/>
      <c r="AH2451" s="101"/>
      <c r="AI2451" s="102"/>
    </row>
    <row r="2452" spans="1:35" ht="15.75" x14ac:dyDescent="0.25">
      <c r="A2452" s="122"/>
      <c r="B2452" s="122"/>
      <c r="C2452" s="122"/>
      <c r="D2452" s="122"/>
      <c r="E2452" s="122"/>
      <c r="F2452" s="122"/>
      <c r="G2452" s="122"/>
      <c r="H2452" s="122"/>
      <c r="I2452" s="122"/>
      <c r="J2452" s="126"/>
      <c r="K2452" s="126"/>
      <c r="L2452" s="122"/>
      <c r="M2452" s="122"/>
      <c r="N2452" s="122"/>
      <c r="O2452" s="122"/>
      <c r="P2452" s="122"/>
      <c r="Q2452" s="122"/>
      <c r="R2452" s="122"/>
      <c r="S2452" s="122"/>
      <c r="T2452" s="127"/>
      <c r="U2452" s="130"/>
      <c r="V2452" s="130"/>
      <c r="W2452" s="130"/>
      <c r="X2452" s="97"/>
      <c r="Y2452" s="97"/>
      <c r="Z2452" s="98"/>
      <c r="AA2452" s="98"/>
      <c r="AB2452" s="99"/>
      <c r="AC2452" s="100"/>
      <c r="AD2452" s="100"/>
      <c r="AE2452" s="101"/>
      <c r="AF2452" s="124"/>
      <c r="AG2452" s="101"/>
      <c r="AH2452" s="101"/>
      <c r="AI2452" s="102"/>
    </row>
    <row r="2453" spans="1:35" ht="15.75" x14ac:dyDescent="0.25">
      <c r="A2453" s="122"/>
      <c r="B2453" s="122"/>
      <c r="C2453" s="122"/>
      <c r="D2453" s="122"/>
      <c r="E2453" s="122"/>
      <c r="F2453" s="122"/>
      <c r="G2453" s="122"/>
      <c r="H2453" s="122"/>
      <c r="I2453" s="122"/>
      <c r="J2453" s="126"/>
      <c r="K2453" s="126"/>
      <c r="L2453" s="122"/>
      <c r="M2453" s="122"/>
      <c r="N2453" s="122"/>
      <c r="O2453" s="122"/>
      <c r="P2453" s="122"/>
      <c r="Q2453" s="122"/>
      <c r="R2453" s="122"/>
      <c r="S2453" s="122"/>
      <c r="T2453" s="127"/>
      <c r="U2453" s="130"/>
      <c r="V2453" s="130"/>
      <c r="W2453" s="130"/>
      <c r="X2453" s="97"/>
      <c r="Y2453" s="97"/>
      <c r="Z2453" s="98"/>
      <c r="AA2453" s="98"/>
      <c r="AB2453" s="99"/>
      <c r="AC2453" s="100"/>
      <c r="AD2453" s="100"/>
      <c r="AE2453" s="101"/>
      <c r="AF2453" s="124"/>
      <c r="AG2453" s="101"/>
      <c r="AH2453" s="101"/>
      <c r="AI2453" s="102"/>
    </row>
    <row r="2454" spans="1:35" ht="15.75" x14ac:dyDescent="0.25">
      <c r="A2454" s="122"/>
      <c r="B2454" s="122"/>
      <c r="C2454" s="122"/>
      <c r="D2454" s="122"/>
      <c r="E2454" s="122"/>
      <c r="F2454" s="122"/>
      <c r="G2454" s="122"/>
      <c r="H2454" s="122"/>
      <c r="I2454" s="122"/>
      <c r="J2454" s="126"/>
      <c r="K2454" s="126"/>
      <c r="L2454" s="122"/>
      <c r="M2454" s="122"/>
      <c r="N2454" s="122"/>
      <c r="O2454" s="122"/>
      <c r="P2454" s="122"/>
      <c r="Q2454" s="122"/>
      <c r="R2454" s="122"/>
      <c r="S2454" s="122"/>
      <c r="T2454" s="127"/>
      <c r="U2454" s="130"/>
      <c r="V2454" s="130"/>
      <c r="W2454" s="130"/>
      <c r="X2454" s="97"/>
      <c r="Y2454" s="97"/>
      <c r="Z2454" s="98"/>
      <c r="AA2454" s="98"/>
      <c r="AB2454" s="99"/>
      <c r="AC2454" s="100"/>
      <c r="AD2454" s="100"/>
      <c r="AE2454" s="101"/>
      <c r="AF2454" s="124"/>
      <c r="AG2454" s="101"/>
      <c r="AH2454" s="101"/>
      <c r="AI2454" s="102"/>
    </row>
    <row r="2455" spans="1:35" ht="15.75" x14ac:dyDescent="0.25">
      <c r="A2455" s="122"/>
      <c r="B2455" s="122"/>
      <c r="C2455" s="122"/>
      <c r="D2455" s="122"/>
      <c r="E2455" s="122"/>
      <c r="F2455" s="122"/>
      <c r="G2455" s="122"/>
      <c r="H2455" s="122"/>
      <c r="I2455" s="122"/>
      <c r="J2455" s="126"/>
      <c r="K2455" s="126"/>
      <c r="L2455" s="122"/>
      <c r="M2455" s="122"/>
      <c r="N2455" s="122"/>
      <c r="O2455" s="122"/>
      <c r="P2455" s="122"/>
      <c r="Q2455" s="122"/>
      <c r="R2455" s="122"/>
      <c r="S2455" s="122"/>
      <c r="T2455" s="127"/>
      <c r="U2455" s="130"/>
      <c r="V2455" s="130"/>
      <c r="W2455" s="130"/>
      <c r="X2455" s="97"/>
      <c r="Y2455" s="97"/>
      <c r="Z2455" s="98"/>
      <c r="AA2455" s="98"/>
      <c r="AB2455" s="99"/>
      <c r="AC2455" s="100"/>
      <c r="AD2455" s="100"/>
      <c r="AE2455" s="101"/>
      <c r="AF2455" s="124"/>
      <c r="AG2455" s="101"/>
      <c r="AH2455" s="101"/>
      <c r="AI2455" s="102"/>
    </row>
    <row r="2456" spans="1:35" ht="15.75" x14ac:dyDescent="0.25">
      <c r="A2456" s="122"/>
      <c r="B2456" s="122"/>
      <c r="C2456" s="122"/>
      <c r="D2456" s="122"/>
      <c r="E2456" s="122"/>
      <c r="F2456" s="122"/>
      <c r="G2456" s="122"/>
      <c r="H2456" s="122"/>
      <c r="I2456" s="122"/>
      <c r="J2456" s="126"/>
      <c r="K2456" s="126"/>
      <c r="L2456" s="122"/>
      <c r="M2456" s="122"/>
      <c r="N2456" s="122"/>
      <c r="O2456" s="122"/>
      <c r="P2456" s="122"/>
      <c r="Q2456" s="122"/>
      <c r="R2456" s="122"/>
      <c r="S2456" s="122"/>
      <c r="T2456" s="127"/>
      <c r="U2456" s="130"/>
      <c r="V2456" s="130"/>
      <c r="W2456" s="130"/>
      <c r="X2456" s="97"/>
      <c r="Y2456" s="97"/>
      <c r="Z2456" s="98"/>
      <c r="AA2456" s="98"/>
      <c r="AB2456" s="99"/>
      <c r="AC2456" s="100"/>
      <c r="AD2456" s="100"/>
      <c r="AE2456" s="101"/>
      <c r="AF2456" s="124"/>
      <c r="AG2456" s="101"/>
      <c r="AH2456" s="101"/>
      <c r="AI2456" s="102"/>
    </row>
    <row r="2457" spans="1:35" ht="15.75" x14ac:dyDescent="0.25">
      <c r="A2457" s="122"/>
      <c r="B2457" s="122"/>
      <c r="C2457" s="122"/>
      <c r="D2457" s="122"/>
      <c r="E2457" s="122"/>
      <c r="F2457" s="122"/>
      <c r="G2457" s="122"/>
      <c r="H2457" s="122"/>
      <c r="I2457" s="122"/>
      <c r="J2457" s="126"/>
      <c r="K2457" s="126"/>
      <c r="L2457" s="122"/>
      <c r="M2457" s="122"/>
      <c r="N2457" s="122"/>
      <c r="O2457" s="122"/>
      <c r="P2457" s="122"/>
      <c r="Q2457" s="122"/>
      <c r="R2457" s="122"/>
      <c r="S2457" s="122"/>
      <c r="T2457" s="127"/>
      <c r="U2457" s="130"/>
      <c r="V2457" s="130"/>
      <c r="W2457" s="130"/>
      <c r="X2457" s="97"/>
      <c r="Y2457" s="97"/>
      <c r="Z2457" s="98"/>
      <c r="AA2457" s="98"/>
      <c r="AB2457" s="99"/>
      <c r="AC2457" s="100"/>
      <c r="AD2457" s="100"/>
      <c r="AE2457" s="101"/>
      <c r="AF2457" s="124"/>
      <c r="AG2457" s="101"/>
      <c r="AH2457" s="101"/>
      <c r="AI2457" s="102"/>
    </row>
    <row r="2458" spans="1:35" ht="15.75" x14ac:dyDescent="0.25">
      <c r="A2458" s="122"/>
      <c r="B2458" s="122"/>
      <c r="C2458" s="122"/>
      <c r="D2458" s="122"/>
      <c r="E2458" s="122"/>
      <c r="F2458" s="122"/>
      <c r="G2458" s="122"/>
      <c r="H2458" s="122"/>
      <c r="I2458" s="122"/>
      <c r="J2458" s="126"/>
      <c r="K2458" s="126"/>
      <c r="L2458" s="122"/>
      <c r="M2458" s="122"/>
      <c r="N2458" s="122"/>
      <c r="O2458" s="122"/>
      <c r="P2458" s="122"/>
      <c r="Q2458" s="122"/>
      <c r="R2458" s="122"/>
      <c r="S2458" s="122"/>
      <c r="T2458" s="127"/>
      <c r="U2458" s="130"/>
      <c r="V2458" s="130"/>
      <c r="W2458" s="130"/>
      <c r="X2458" s="97"/>
      <c r="Y2458" s="97"/>
      <c r="Z2458" s="98"/>
      <c r="AA2458" s="98"/>
      <c r="AB2458" s="99"/>
      <c r="AC2458" s="100"/>
      <c r="AD2458" s="100"/>
      <c r="AE2458" s="101"/>
      <c r="AF2458" s="124"/>
      <c r="AG2458" s="101"/>
      <c r="AH2458" s="101"/>
      <c r="AI2458" s="102"/>
    </row>
    <row r="2459" spans="1:35" ht="15.75" x14ac:dyDescent="0.25">
      <c r="A2459" s="122"/>
      <c r="B2459" s="122"/>
      <c r="C2459" s="122"/>
      <c r="D2459" s="122"/>
      <c r="E2459" s="122"/>
      <c r="F2459" s="122"/>
      <c r="G2459" s="122"/>
      <c r="H2459" s="122"/>
      <c r="I2459" s="122"/>
      <c r="J2459" s="126"/>
      <c r="K2459" s="126"/>
      <c r="L2459" s="122"/>
      <c r="M2459" s="122"/>
      <c r="N2459" s="122"/>
      <c r="O2459" s="122"/>
      <c r="P2459" s="122"/>
      <c r="Q2459" s="122"/>
      <c r="R2459" s="122"/>
      <c r="S2459" s="122"/>
      <c r="T2459" s="127"/>
      <c r="U2459" s="130"/>
      <c r="V2459" s="130"/>
      <c r="W2459" s="130"/>
      <c r="X2459" s="97"/>
      <c r="Y2459" s="97"/>
      <c r="Z2459" s="98"/>
      <c r="AA2459" s="98"/>
      <c r="AB2459" s="99"/>
      <c r="AC2459" s="100"/>
      <c r="AD2459" s="100"/>
      <c r="AE2459" s="101"/>
      <c r="AF2459" s="124"/>
      <c r="AG2459" s="101"/>
      <c r="AH2459" s="101"/>
      <c r="AI2459" s="102"/>
    </row>
    <row r="2460" spans="1:35" ht="15.75" x14ac:dyDescent="0.25">
      <c r="A2460" s="122"/>
      <c r="B2460" s="122"/>
      <c r="C2460" s="122"/>
      <c r="D2460" s="122"/>
      <c r="E2460" s="122"/>
      <c r="F2460" s="122"/>
      <c r="G2460" s="122"/>
      <c r="H2460" s="122"/>
      <c r="I2460" s="122"/>
      <c r="J2460" s="126"/>
      <c r="K2460" s="126"/>
      <c r="L2460" s="122"/>
      <c r="M2460" s="122"/>
      <c r="N2460" s="122"/>
      <c r="O2460" s="122"/>
      <c r="P2460" s="122"/>
      <c r="Q2460" s="122"/>
      <c r="R2460" s="122"/>
      <c r="S2460" s="122"/>
      <c r="T2460" s="127"/>
      <c r="U2460" s="130"/>
      <c r="V2460" s="130"/>
      <c r="W2460" s="130"/>
      <c r="X2460" s="97"/>
      <c r="Y2460" s="97"/>
      <c r="Z2460" s="98"/>
      <c r="AA2460" s="98"/>
      <c r="AB2460" s="99"/>
      <c r="AC2460" s="100"/>
      <c r="AD2460" s="100"/>
      <c r="AE2460" s="101"/>
      <c r="AF2460" s="124"/>
      <c r="AG2460" s="101"/>
      <c r="AH2460" s="101"/>
      <c r="AI2460" s="102"/>
    </row>
    <row r="2461" spans="1:35" ht="15.75" x14ac:dyDescent="0.25">
      <c r="A2461" s="122"/>
      <c r="B2461" s="122"/>
      <c r="C2461" s="122"/>
      <c r="D2461" s="122"/>
      <c r="E2461" s="122"/>
      <c r="F2461" s="122"/>
      <c r="G2461" s="122"/>
      <c r="H2461" s="122"/>
      <c r="I2461" s="122"/>
      <c r="J2461" s="126"/>
      <c r="K2461" s="126"/>
      <c r="L2461" s="122"/>
      <c r="M2461" s="122"/>
      <c r="N2461" s="122"/>
      <c r="O2461" s="122"/>
      <c r="P2461" s="122"/>
      <c r="Q2461" s="122"/>
      <c r="R2461" s="122"/>
      <c r="S2461" s="122"/>
      <c r="T2461" s="127"/>
      <c r="U2461" s="130"/>
      <c r="V2461" s="130"/>
      <c r="W2461" s="130"/>
      <c r="X2461" s="97"/>
      <c r="Y2461" s="97"/>
      <c r="Z2461" s="98"/>
      <c r="AA2461" s="98"/>
      <c r="AB2461" s="99"/>
      <c r="AC2461" s="100"/>
      <c r="AD2461" s="100"/>
      <c r="AE2461" s="101"/>
      <c r="AF2461" s="124"/>
      <c r="AG2461" s="101"/>
      <c r="AH2461" s="101"/>
      <c r="AI2461" s="102"/>
    </row>
    <row r="2462" spans="1:35" ht="15.75" x14ac:dyDescent="0.25">
      <c r="A2462" s="122"/>
      <c r="B2462" s="122"/>
      <c r="C2462" s="122"/>
      <c r="D2462" s="122"/>
      <c r="E2462" s="122"/>
      <c r="F2462" s="122"/>
      <c r="G2462" s="122"/>
      <c r="H2462" s="122"/>
      <c r="I2462" s="122"/>
      <c r="J2462" s="126"/>
      <c r="K2462" s="126"/>
      <c r="L2462" s="122"/>
      <c r="M2462" s="122"/>
      <c r="N2462" s="122"/>
      <c r="O2462" s="122"/>
      <c r="P2462" s="122"/>
      <c r="Q2462" s="122"/>
      <c r="R2462" s="122"/>
      <c r="S2462" s="122"/>
      <c r="T2462" s="127"/>
      <c r="U2462" s="130"/>
      <c r="V2462" s="130"/>
      <c r="W2462" s="130"/>
      <c r="X2462" s="97"/>
      <c r="Y2462" s="97"/>
      <c r="Z2462" s="98"/>
      <c r="AA2462" s="98"/>
      <c r="AB2462" s="99"/>
      <c r="AC2462" s="100"/>
      <c r="AD2462" s="100"/>
      <c r="AE2462" s="101"/>
      <c r="AF2462" s="124"/>
      <c r="AG2462" s="101"/>
      <c r="AH2462" s="101"/>
      <c r="AI2462" s="102"/>
    </row>
    <row r="2463" spans="1:35" ht="15.75" x14ac:dyDescent="0.25">
      <c r="A2463" s="122"/>
      <c r="B2463" s="122"/>
      <c r="C2463" s="122"/>
      <c r="D2463" s="122"/>
      <c r="E2463" s="122"/>
      <c r="F2463" s="122"/>
      <c r="G2463" s="122"/>
      <c r="H2463" s="122"/>
      <c r="I2463" s="122"/>
      <c r="J2463" s="126"/>
      <c r="K2463" s="126"/>
      <c r="L2463" s="122"/>
      <c r="M2463" s="122"/>
      <c r="N2463" s="122"/>
      <c r="O2463" s="122"/>
      <c r="P2463" s="122"/>
      <c r="Q2463" s="122"/>
      <c r="R2463" s="122"/>
      <c r="S2463" s="122"/>
      <c r="T2463" s="127"/>
      <c r="U2463" s="130"/>
      <c r="V2463" s="130"/>
      <c r="W2463" s="130"/>
      <c r="X2463" s="97"/>
      <c r="Y2463" s="97"/>
      <c r="Z2463" s="98"/>
      <c r="AA2463" s="98"/>
      <c r="AB2463" s="99"/>
      <c r="AC2463" s="100"/>
      <c r="AD2463" s="100"/>
      <c r="AE2463" s="101"/>
      <c r="AF2463" s="124"/>
      <c r="AG2463" s="101"/>
      <c r="AH2463" s="101"/>
      <c r="AI2463" s="102"/>
    </row>
    <row r="2464" spans="1:35" ht="15.75" x14ac:dyDescent="0.25">
      <c r="A2464" s="122"/>
      <c r="B2464" s="122"/>
      <c r="C2464" s="122"/>
      <c r="D2464" s="122"/>
      <c r="E2464" s="122"/>
      <c r="F2464" s="122"/>
      <c r="G2464" s="122"/>
      <c r="H2464" s="122"/>
      <c r="I2464" s="122"/>
      <c r="J2464" s="126"/>
      <c r="K2464" s="126"/>
      <c r="L2464" s="122"/>
      <c r="M2464" s="122"/>
      <c r="N2464" s="122"/>
      <c r="O2464" s="122"/>
      <c r="P2464" s="122"/>
      <c r="Q2464" s="122"/>
      <c r="R2464" s="122"/>
      <c r="S2464" s="122"/>
      <c r="T2464" s="127"/>
      <c r="U2464" s="130"/>
      <c r="V2464" s="130"/>
      <c r="W2464" s="130"/>
      <c r="X2464" s="97"/>
      <c r="Y2464" s="97"/>
      <c r="Z2464" s="98"/>
      <c r="AA2464" s="98"/>
      <c r="AB2464" s="99"/>
      <c r="AC2464" s="100"/>
      <c r="AD2464" s="100"/>
      <c r="AE2464" s="101"/>
      <c r="AF2464" s="124"/>
      <c r="AG2464" s="101"/>
      <c r="AH2464" s="101"/>
      <c r="AI2464" s="102"/>
    </row>
    <row r="2465" spans="1:35" ht="15.75" x14ac:dyDescent="0.25">
      <c r="A2465" s="122"/>
      <c r="B2465" s="122"/>
      <c r="C2465" s="122"/>
      <c r="D2465" s="122"/>
      <c r="E2465" s="122"/>
      <c r="F2465" s="122"/>
      <c r="G2465" s="122"/>
      <c r="H2465" s="122"/>
      <c r="I2465" s="122"/>
      <c r="J2465" s="126"/>
      <c r="K2465" s="126"/>
      <c r="L2465" s="122"/>
      <c r="M2465" s="122"/>
      <c r="N2465" s="122"/>
      <c r="O2465" s="122"/>
      <c r="P2465" s="122"/>
      <c r="Q2465" s="122"/>
      <c r="R2465" s="122"/>
      <c r="S2465" s="122"/>
      <c r="T2465" s="127"/>
      <c r="U2465" s="130"/>
      <c r="V2465" s="130"/>
      <c r="W2465" s="130"/>
      <c r="X2465" s="97"/>
      <c r="Y2465" s="97"/>
      <c r="Z2465" s="98"/>
      <c r="AA2465" s="98"/>
      <c r="AB2465" s="99"/>
      <c r="AC2465" s="100"/>
      <c r="AD2465" s="100"/>
      <c r="AE2465" s="101"/>
      <c r="AF2465" s="124"/>
      <c r="AG2465" s="101"/>
      <c r="AH2465" s="101"/>
      <c r="AI2465" s="102"/>
    </row>
    <row r="2466" spans="1:35" ht="15.75" x14ac:dyDescent="0.25">
      <c r="A2466" s="122"/>
      <c r="B2466" s="122"/>
      <c r="C2466" s="122"/>
      <c r="D2466" s="122"/>
      <c r="E2466" s="122"/>
      <c r="F2466" s="122"/>
      <c r="G2466" s="122"/>
      <c r="H2466" s="122"/>
      <c r="I2466" s="122"/>
      <c r="J2466" s="126"/>
      <c r="K2466" s="126"/>
      <c r="L2466" s="122"/>
      <c r="M2466" s="122"/>
      <c r="N2466" s="122"/>
      <c r="O2466" s="122"/>
      <c r="P2466" s="122"/>
      <c r="Q2466" s="122"/>
      <c r="R2466" s="122"/>
      <c r="S2466" s="122"/>
      <c r="T2466" s="127"/>
      <c r="U2466" s="130"/>
      <c r="V2466" s="130"/>
      <c r="W2466" s="130"/>
      <c r="X2466" s="97"/>
      <c r="Y2466" s="97"/>
      <c r="Z2466" s="98"/>
      <c r="AA2466" s="98"/>
      <c r="AB2466" s="99"/>
      <c r="AC2466" s="100"/>
      <c r="AD2466" s="100"/>
      <c r="AE2466" s="101"/>
      <c r="AF2466" s="124"/>
      <c r="AG2466" s="101"/>
      <c r="AH2466" s="101"/>
      <c r="AI2466" s="102"/>
    </row>
    <row r="2467" spans="1:35" ht="15.75" x14ac:dyDescent="0.25">
      <c r="A2467" s="122"/>
      <c r="B2467" s="122"/>
      <c r="C2467" s="122"/>
      <c r="D2467" s="122"/>
      <c r="E2467" s="122"/>
      <c r="F2467" s="122"/>
      <c r="G2467" s="122"/>
      <c r="H2467" s="122"/>
      <c r="I2467" s="122"/>
      <c r="J2467" s="126"/>
      <c r="K2467" s="126"/>
      <c r="L2467" s="122"/>
      <c r="M2467" s="122"/>
      <c r="N2467" s="122"/>
      <c r="O2467" s="122"/>
      <c r="P2467" s="122"/>
      <c r="Q2467" s="122"/>
      <c r="R2467" s="122"/>
      <c r="S2467" s="122"/>
      <c r="T2467" s="127"/>
      <c r="U2467" s="130"/>
      <c r="V2467" s="130"/>
      <c r="W2467" s="130"/>
      <c r="X2467" s="97"/>
      <c r="Y2467" s="97"/>
      <c r="Z2467" s="98"/>
      <c r="AA2467" s="98"/>
      <c r="AB2467" s="99"/>
      <c r="AC2467" s="100"/>
      <c r="AD2467" s="100"/>
      <c r="AE2467" s="101"/>
      <c r="AF2467" s="124"/>
      <c r="AG2467" s="101"/>
      <c r="AH2467" s="101"/>
      <c r="AI2467" s="102"/>
    </row>
    <row r="2468" spans="1:35" ht="15.75" x14ac:dyDescent="0.25">
      <c r="A2468" s="122"/>
      <c r="B2468" s="122"/>
      <c r="C2468" s="122"/>
      <c r="D2468" s="122"/>
      <c r="E2468" s="122"/>
      <c r="F2468" s="122"/>
      <c r="G2468" s="122"/>
      <c r="H2468" s="122"/>
      <c r="I2468" s="122"/>
      <c r="J2468" s="126"/>
      <c r="K2468" s="126"/>
      <c r="L2468" s="122"/>
      <c r="M2468" s="122"/>
      <c r="N2468" s="122"/>
      <c r="O2468" s="122"/>
      <c r="P2468" s="122"/>
      <c r="Q2468" s="122"/>
      <c r="R2468" s="122"/>
      <c r="S2468" s="122"/>
      <c r="T2468" s="127"/>
      <c r="U2468" s="130"/>
      <c r="V2468" s="130"/>
      <c r="W2468" s="130"/>
      <c r="X2468" s="97"/>
      <c r="Y2468" s="97"/>
      <c r="Z2468" s="98"/>
      <c r="AA2468" s="98"/>
      <c r="AB2468" s="99"/>
      <c r="AC2468" s="100"/>
      <c r="AD2468" s="100"/>
      <c r="AE2468" s="101"/>
      <c r="AF2468" s="124"/>
      <c r="AG2468" s="101"/>
      <c r="AH2468" s="101"/>
      <c r="AI2468" s="102"/>
    </row>
    <row r="2469" spans="1:35" ht="15.75" x14ac:dyDescent="0.25">
      <c r="A2469" s="122"/>
      <c r="B2469" s="122"/>
      <c r="C2469" s="122"/>
      <c r="D2469" s="122"/>
      <c r="E2469" s="122"/>
      <c r="F2469" s="122"/>
      <c r="G2469" s="122"/>
      <c r="H2469" s="122"/>
      <c r="I2469" s="122"/>
      <c r="J2469" s="126"/>
      <c r="K2469" s="126"/>
      <c r="L2469" s="122"/>
      <c r="M2469" s="122"/>
      <c r="N2469" s="122"/>
      <c r="O2469" s="122"/>
      <c r="P2469" s="122"/>
      <c r="Q2469" s="122"/>
      <c r="R2469" s="122"/>
      <c r="S2469" s="122"/>
      <c r="T2469" s="127"/>
      <c r="U2469" s="130"/>
      <c r="V2469" s="130"/>
      <c r="W2469" s="130"/>
      <c r="X2469" s="97"/>
      <c r="Y2469" s="97"/>
      <c r="Z2469" s="98"/>
      <c r="AA2469" s="98"/>
      <c r="AB2469" s="99"/>
      <c r="AC2469" s="100"/>
      <c r="AD2469" s="100"/>
      <c r="AE2469" s="101"/>
      <c r="AF2469" s="124"/>
      <c r="AG2469" s="101"/>
      <c r="AH2469" s="101"/>
      <c r="AI2469" s="102"/>
    </row>
    <row r="2470" spans="1:35" ht="15.75" x14ac:dyDescent="0.25">
      <c r="A2470" s="122"/>
      <c r="B2470" s="122"/>
      <c r="C2470" s="122"/>
      <c r="D2470" s="122"/>
      <c r="E2470" s="122"/>
      <c r="F2470" s="122"/>
      <c r="G2470" s="122"/>
      <c r="H2470" s="122"/>
      <c r="I2470" s="122"/>
      <c r="J2470" s="126"/>
      <c r="K2470" s="126"/>
      <c r="L2470" s="122"/>
      <c r="M2470" s="122"/>
      <c r="N2470" s="122"/>
      <c r="O2470" s="122"/>
      <c r="P2470" s="122"/>
      <c r="Q2470" s="122"/>
      <c r="R2470" s="122"/>
      <c r="S2470" s="122"/>
      <c r="T2470" s="127"/>
      <c r="U2470" s="130"/>
      <c r="V2470" s="130"/>
      <c r="W2470" s="130"/>
      <c r="X2470" s="97"/>
      <c r="Y2470" s="97"/>
      <c r="Z2470" s="98"/>
      <c r="AA2470" s="98"/>
      <c r="AB2470" s="99"/>
      <c r="AC2470" s="100"/>
      <c r="AD2470" s="100"/>
      <c r="AE2470" s="101"/>
      <c r="AF2470" s="124"/>
      <c r="AG2470" s="101"/>
      <c r="AH2470" s="101"/>
      <c r="AI2470" s="102"/>
    </row>
    <row r="2471" spans="1:35" ht="15.75" x14ac:dyDescent="0.25">
      <c r="A2471" s="122"/>
      <c r="B2471" s="122"/>
      <c r="C2471" s="122"/>
      <c r="D2471" s="122"/>
      <c r="E2471" s="122"/>
      <c r="F2471" s="122"/>
      <c r="G2471" s="122"/>
      <c r="H2471" s="122"/>
      <c r="I2471" s="122"/>
      <c r="J2471" s="126"/>
      <c r="K2471" s="126"/>
      <c r="L2471" s="122"/>
      <c r="M2471" s="122"/>
      <c r="N2471" s="122"/>
      <c r="O2471" s="122"/>
      <c r="P2471" s="122"/>
      <c r="Q2471" s="122"/>
      <c r="R2471" s="122"/>
      <c r="S2471" s="122"/>
      <c r="T2471" s="127"/>
      <c r="U2471" s="130"/>
      <c r="V2471" s="130"/>
      <c r="W2471" s="130"/>
      <c r="X2471" s="97"/>
      <c r="Y2471" s="97"/>
      <c r="Z2471" s="98"/>
      <c r="AA2471" s="98"/>
      <c r="AB2471" s="99"/>
      <c r="AC2471" s="100"/>
      <c r="AD2471" s="100"/>
      <c r="AE2471" s="101"/>
      <c r="AF2471" s="124"/>
      <c r="AG2471" s="101"/>
      <c r="AH2471" s="101"/>
      <c r="AI2471" s="102"/>
    </row>
    <row r="2472" spans="1:35" ht="15.75" x14ac:dyDescent="0.25">
      <c r="A2472" s="122"/>
      <c r="B2472" s="122"/>
      <c r="C2472" s="122"/>
      <c r="D2472" s="122"/>
      <c r="E2472" s="122"/>
      <c r="F2472" s="122"/>
      <c r="G2472" s="122"/>
      <c r="H2472" s="122"/>
      <c r="I2472" s="122"/>
      <c r="J2472" s="126"/>
      <c r="K2472" s="126"/>
      <c r="L2472" s="122"/>
      <c r="M2472" s="122"/>
      <c r="N2472" s="122"/>
      <c r="O2472" s="122"/>
      <c r="P2472" s="122"/>
      <c r="Q2472" s="122"/>
      <c r="R2472" s="122"/>
      <c r="S2472" s="122"/>
      <c r="T2472" s="127"/>
      <c r="U2472" s="130"/>
      <c r="V2472" s="130"/>
      <c r="W2472" s="130"/>
      <c r="X2472" s="97"/>
      <c r="Y2472" s="97"/>
      <c r="Z2472" s="98"/>
      <c r="AA2472" s="98"/>
      <c r="AB2472" s="99"/>
      <c r="AC2472" s="100"/>
      <c r="AD2472" s="100"/>
      <c r="AE2472" s="101"/>
      <c r="AF2472" s="124"/>
      <c r="AG2472" s="101"/>
      <c r="AH2472" s="101"/>
      <c r="AI2472" s="102"/>
    </row>
    <row r="2473" spans="1:35" ht="15.75" x14ac:dyDescent="0.25">
      <c r="A2473" s="122"/>
      <c r="B2473" s="122"/>
      <c r="C2473" s="122"/>
      <c r="D2473" s="122"/>
      <c r="E2473" s="122"/>
      <c r="F2473" s="122"/>
      <c r="G2473" s="122"/>
      <c r="H2473" s="122"/>
      <c r="I2473" s="122"/>
      <c r="J2473" s="126"/>
      <c r="K2473" s="126"/>
      <c r="L2473" s="122"/>
      <c r="M2473" s="122"/>
      <c r="N2473" s="122"/>
      <c r="O2473" s="122"/>
      <c r="P2473" s="122"/>
      <c r="Q2473" s="122"/>
      <c r="R2473" s="122"/>
      <c r="S2473" s="122"/>
      <c r="T2473" s="127"/>
      <c r="U2473" s="130"/>
      <c r="V2473" s="130"/>
      <c r="W2473" s="130"/>
      <c r="X2473" s="97"/>
      <c r="Y2473" s="97"/>
      <c r="Z2473" s="98"/>
      <c r="AA2473" s="98"/>
      <c r="AB2473" s="99"/>
      <c r="AC2473" s="100"/>
      <c r="AD2473" s="100"/>
      <c r="AE2473" s="101"/>
      <c r="AF2473" s="124"/>
      <c r="AG2473" s="101"/>
      <c r="AH2473" s="101"/>
      <c r="AI2473" s="102"/>
    </row>
    <row r="2474" spans="1:35" ht="15.75" x14ac:dyDescent="0.25">
      <c r="A2474" s="122"/>
      <c r="B2474" s="122"/>
      <c r="C2474" s="122"/>
      <c r="D2474" s="122"/>
      <c r="E2474" s="122"/>
      <c r="F2474" s="122"/>
      <c r="G2474" s="122"/>
      <c r="H2474" s="122"/>
      <c r="I2474" s="122"/>
      <c r="J2474" s="126"/>
      <c r="K2474" s="126"/>
      <c r="L2474" s="122"/>
      <c r="M2474" s="122"/>
      <c r="N2474" s="122"/>
      <c r="O2474" s="122"/>
      <c r="P2474" s="122"/>
      <c r="Q2474" s="122"/>
      <c r="R2474" s="122"/>
      <c r="S2474" s="122"/>
      <c r="T2474" s="127"/>
      <c r="U2474" s="130"/>
      <c r="V2474" s="130"/>
      <c r="W2474" s="130"/>
      <c r="X2474" s="97"/>
      <c r="Y2474" s="97"/>
      <c r="Z2474" s="98"/>
      <c r="AA2474" s="98"/>
      <c r="AB2474" s="99"/>
      <c r="AC2474" s="100"/>
      <c r="AD2474" s="100"/>
      <c r="AE2474" s="101"/>
      <c r="AF2474" s="124"/>
      <c r="AG2474" s="101"/>
      <c r="AH2474" s="101"/>
      <c r="AI2474" s="102"/>
    </row>
    <row r="2475" spans="1:35" ht="15.75" x14ac:dyDescent="0.25">
      <c r="A2475" s="122"/>
      <c r="B2475" s="122"/>
      <c r="C2475" s="122"/>
      <c r="D2475" s="122"/>
      <c r="E2475" s="122"/>
      <c r="F2475" s="122"/>
      <c r="G2475" s="122"/>
      <c r="H2475" s="122"/>
      <c r="I2475" s="122"/>
      <c r="J2475" s="126"/>
      <c r="K2475" s="126"/>
      <c r="L2475" s="122"/>
      <c r="M2475" s="122"/>
      <c r="N2475" s="122"/>
      <c r="O2475" s="122"/>
      <c r="P2475" s="122"/>
      <c r="Q2475" s="122"/>
      <c r="R2475" s="122"/>
      <c r="S2475" s="122"/>
      <c r="T2475" s="127"/>
      <c r="U2475" s="130"/>
      <c r="V2475" s="130"/>
      <c r="W2475" s="130"/>
      <c r="X2475" s="97"/>
      <c r="Y2475" s="97"/>
      <c r="Z2475" s="98"/>
      <c r="AA2475" s="98"/>
      <c r="AB2475" s="99"/>
      <c r="AC2475" s="100"/>
      <c r="AD2475" s="100"/>
      <c r="AE2475" s="101"/>
      <c r="AF2475" s="124"/>
      <c r="AG2475" s="101"/>
      <c r="AH2475" s="101"/>
      <c r="AI2475" s="102"/>
    </row>
    <row r="2476" spans="1:35" ht="15.75" x14ac:dyDescent="0.25">
      <c r="A2476" s="122"/>
      <c r="B2476" s="122"/>
      <c r="C2476" s="122"/>
      <c r="D2476" s="122"/>
      <c r="E2476" s="122"/>
      <c r="F2476" s="122"/>
      <c r="G2476" s="122"/>
      <c r="H2476" s="122"/>
      <c r="I2476" s="122"/>
      <c r="J2476" s="126"/>
      <c r="K2476" s="126"/>
      <c r="L2476" s="122"/>
      <c r="M2476" s="122"/>
      <c r="N2476" s="122"/>
      <c r="O2476" s="122"/>
      <c r="P2476" s="122"/>
      <c r="Q2476" s="122"/>
      <c r="R2476" s="122"/>
      <c r="S2476" s="122"/>
      <c r="T2476" s="127"/>
      <c r="U2476" s="130"/>
      <c r="V2476" s="130"/>
      <c r="W2476" s="130"/>
      <c r="X2476" s="97"/>
      <c r="Y2476" s="97"/>
      <c r="Z2476" s="98"/>
      <c r="AA2476" s="98"/>
      <c r="AB2476" s="99"/>
      <c r="AC2476" s="100"/>
      <c r="AD2476" s="100"/>
      <c r="AE2476" s="101"/>
      <c r="AF2476" s="124"/>
      <c r="AG2476" s="101"/>
      <c r="AH2476" s="101"/>
      <c r="AI2476" s="102"/>
    </row>
    <row r="2477" spans="1:35" ht="15.75" x14ac:dyDescent="0.25">
      <c r="A2477" s="122"/>
      <c r="B2477" s="122"/>
      <c r="C2477" s="122"/>
      <c r="D2477" s="122"/>
      <c r="E2477" s="122"/>
      <c r="F2477" s="122"/>
      <c r="G2477" s="122"/>
      <c r="H2477" s="122"/>
      <c r="I2477" s="122"/>
      <c r="J2477" s="126"/>
      <c r="K2477" s="126"/>
      <c r="L2477" s="122"/>
      <c r="M2477" s="122"/>
      <c r="N2477" s="122"/>
      <c r="O2477" s="122"/>
      <c r="P2477" s="122"/>
      <c r="Q2477" s="122"/>
      <c r="R2477" s="122"/>
      <c r="S2477" s="122"/>
      <c r="T2477" s="127"/>
      <c r="U2477" s="130"/>
      <c r="V2477" s="130"/>
      <c r="W2477" s="130"/>
      <c r="X2477" s="97"/>
      <c r="Y2477" s="97"/>
      <c r="Z2477" s="98"/>
      <c r="AA2477" s="98"/>
      <c r="AB2477" s="99"/>
      <c r="AC2477" s="100"/>
      <c r="AD2477" s="100"/>
      <c r="AE2477" s="101"/>
      <c r="AF2477" s="124"/>
      <c r="AG2477" s="101"/>
      <c r="AH2477" s="101"/>
      <c r="AI2477" s="102"/>
    </row>
    <row r="2478" spans="1:35" ht="15.75" x14ac:dyDescent="0.25">
      <c r="A2478" s="122"/>
      <c r="B2478" s="122"/>
      <c r="C2478" s="122"/>
      <c r="D2478" s="122"/>
      <c r="E2478" s="122"/>
      <c r="F2478" s="122"/>
      <c r="G2478" s="122"/>
      <c r="H2478" s="122"/>
      <c r="I2478" s="122"/>
      <c r="J2478" s="126"/>
      <c r="K2478" s="126"/>
      <c r="L2478" s="122"/>
      <c r="M2478" s="122"/>
      <c r="N2478" s="122"/>
      <c r="O2478" s="122"/>
      <c r="P2478" s="122"/>
      <c r="Q2478" s="122"/>
      <c r="R2478" s="122"/>
      <c r="S2478" s="122"/>
      <c r="T2478" s="127"/>
      <c r="U2478" s="130"/>
      <c r="V2478" s="130"/>
      <c r="W2478" s="130"/>
      <c r="X2478" s="97"/>
      <c r="Y2478" s="97"/>
      <c r="Z2478" s="98"/>
      <c r="AA2478" s="98"/>
      <c r="AB2478" s="99"/>
      <c r="AC2478" s="100"/>
      <c r="AD2478" s="100"/>
      <c r="AE2478" s="101"/>
      <c r="AF2478" s="124"/>
      <c r="AG2478" s="101"/>
      <c r="AH2478" s="101"/>
      <c r="AI2478" s="102"/>
    </row>
    <row r="2479" spans="1:35" ht="15.75" x14ac:dyDescent="0.25">
      <c r="A2479" s="122"/>
      <c r="B2479" s="122"/>
      <c r="C2479" s="122"/>
      <c r="D2479" s="122"/>
      <c r="E2479" s="122"/>
      <c r="F2479" s="122"/>
      <c r="G2479" s="122"/>
      <c r="H2479" s="122"/>
      <c r="I2479" s="122"/>
      <c r="J2479" s="126"/>
      <c r="K2479" s="126"/>
      <c r="L2479" s="122"/>
      <c r="M2479" s="122"/>
      <c r="N2479" s="122"/>
      <c r="O2479" s="122"/>
      <c r="P2479" s="122"/>
      <c r="Q2479" s="122"/>
      <c r="R2479" s="122"/>
      <c r="S2479" s="122"/>
      <c r="T2479" s="127"/>
      <c r="U2479" s="130"/>
      <c r="V2479" s="130"/>
      <c r="W2479" s="130"/>
      <c r="X2479" s="97"/>
      <c r="Y2479" s="97"/>
      <c r="Z2479" s="98"/>
      <c r="AA2479" s="98"/>
      <c r="AB2479" s="99"/>
      <c r="AC2479" s="100"/>
      <c r="AD2479" s="100"/>
      <c r="AE2479" s="101"/>
      <c r="AF2479" s="124"/>
      <c r="AG2479" s="101"/>
      <c r="AH2479" s="101"/>
      <c r="AI2479" s="102"/>
    </row>
    <row r="2480" spans="1:35" ht="15.75" x14ac:dyDescent="0.25">
      <c r="A2480" s="122"/>
      <c r="B2480" s="122"/>
      <c r="C2480" s="122"/>
      <c r="D2480" s="122"/>
      <c r="E2480" s="122"/>
      <c r="F2480" s="122"/>
      <c r="G2480" s="122"/>
      <c r="H2480" s="122"/>
      <c r="I2480" s="122"/>
      <c r="J2480" s="126"/>
      <c r="K2480" s="126"/>
      <c r="L2480" s="122"/>
      <c r="M2480" s="122"/>
      <c r="N2480" s="122"/>
      <c r="O2480" s="122"/>
      <c r="P2480" s="122"/>
      <c r="Q2480" s="122"/>
      <c r="R2480" s="122"/>
      <c r="S2480" s="122"/>
      <c r="T2480" s="127"/>
      <c r="U2480" s="130"/>
      <c r="V2480" s="130"/>
      <c r="W2480" s="130"/>
      <c r="X2480" s="97"/>
      <c r="Y2480" s="97"/>
      <c r="Z2480" s="98"/>
      <c r="AA2480" s="98"/>
      <c r="AB2480" s="99"/>
      <c r="AC2480" s="100"/>
      <c r="AD2480" s="100"/>
      <c r="AE2480" s="101"/>
      <c r="AF2480" s="124"/>
      <c r="AG2480" s="101"/>
      <c r="AH2480" s="101"/>
      <c r="AI2480" s="102"/>
    </row>
    <row r="2481" spans="1:35" ht="15.75" x14ac:dyDescent="0.25">
      <c r="A2481" s="122"/>
      <c r="B2481" s="122"/>
      <c r="C2481" s="122"/>
      <c r="D2481" s="122"/>
      <c r="E2481" s="122"/>
      <c r="F2481" s="122"/>
      <c r="G2481" s="122"/>
      <c r="H2481" s="122"/>
      <c r="I2481" s="122"/>
      <c r="J2481" s="126"/>
      <c r="K2481" s="126"/>
      <c r="L2481" s="122"/>
      <c r="M2481" s="122"/>
      <c r="N2481" s="122"/>
      <c r="O2481" s="122"/>
      <c r="P2481" s="122"/>
      <c r="Q2481" s="122"/>
      <c r="R2481" s="122"/>
      <c r="S2481" s="122"/>
      <c r="T2481" s="127"/>
      <c r="U2481" s="130"/>
      <c r="V2481" s="130"/>
      <c r="W2481" s="130"/>
      <c r="X2481" s="97"/>
      <c r="Y2481" s="97"/>
      <c r="Z2481" s="98"/>
      <c r="AA2481" s="98"/>
      <c r="AB2481" s="99"/>
      <c r="AC2481" s="100"/>
      <c r="AD2481" s="100"/>
      <c r="AE2481" s="101"/>
      <c r="AF2481" s="124"/>
      <c r="AG2481" s="101"/>
      <c r="AH2481" s="101"/>
      <c r="AI2481" s="102"/>
    </row>
    <row r="2482" spans="1:35" ht="15.75" x14ac:dyDescent="0.25">
      <c r="A2482" s="122"/>
      <c r="B2482" s="122"/>
      <c r="C2482" s="122"/>
      <c r="D2482" s="122"/>
      <c r="E2482" s="122"/>
      <c r="F2482" s="122"/>
      <c r="G2482" s="122"/>
      <c r="H2482" s="122"/>
      <c r="I2482" s="122"/>
      <c r="J2482" s="126"/>
      <c r="K2482" s="126"/>
      <c r="L2482" s="122"/>
      <c r="M2482" s="122"/>
      <c r="N2482" s="122"/>
      <c r="O2482" s="122"/>
      <c r="P2482" s="122"/>
      <c r="Q2482" s="122"/>
      <c r="R2482" s="122"/>
      <c r="S2482" s="122"/>
      <c r="T2482" s="127"/>
      <c r="U2482" s="130"/>
      <c r="V2482" s="130"/>
      <c r="W2482" s="130"/>
      <c r="X2482" s="97"/>
      <c r="Y2482" s="97"/>
      <c r="Z2482" s="98"/>
      <c r="AA2482" s="98"/>
      <c r="AB2482" s="99"/>
      <c r="AC2482" s="100"/>
      <c r="AD2482" s="100"/>
      <c r="AE2482" s="101"/>
      <c r="AF2482" s="124"/>
      <c r="AG2482" s="101"/>
      <c r="AH2482" s="101"/>
      <c r="AI2482" s="102"/>
    </row>
    <row r="2483" spans="1:35" ht="15.75" x14ac:dyDescent="0.25">
      <c r="A2483" s="122"/>
      <c r="B2483" s="122"/>
      <c r="C2483" s="122"/>
      <c r="D2483" s="122"/>
      <c r="E2483" s="122"/>
      <c r="F2483" s="122"/>
      <c r="G2483" s="122"/>
      <c r="H2483" s="122"/>
      <c r="I2483" s="122"/>
      <c r="J2483" s="126"/>
      <c r="K2483" s="126"/>
      <c r="L2483" s="122"/>
      <c r="M2483" s="122"/>
      <c r="N2483" s="122"/>
      <c r="O2483" s="122"/>
      <c r="P2483" s="122"/>
      <c r="Q2483" s="122"/>
      <c r="R2483" s="122"/>
      <c r="S2483" s="122"/>
      <c r="T2483" s="127"/>
      <c r="U2483" s="130"/>
      <c r="V2483" s="130"/>
      <c r="W2483" s="130"/>
      <c r="X2483" s="97"/>
      <c r="Y2483" s="97"/>
      <c r="Z2483" s="98"/>
      <c r="AA2483" s="98"/>
      <c r="AB2483" s="99"/>
      <c r="AC2483" s="100"/>
      <c r="AD2483" s="100"/>
      <c r="AE2483" s="101"/>
      <c r="AF2483" s="124"/>
      <c r="AG2483" s="101"/>
      <c r="AH2483" s="101"/>
      <c r="AI2483" s="102"/>
    </row>
    <row r="2484" spans="1:35" ht="15.75" x14ac:dyDescent="0.25">
      <c r="A2484" s="122"/>
      <c r="B2484" s="122"/>
      <c r="C2484" s="122"/>
      <c r="D2484" s="122"/>
      <c r="E2484" s="122"/>
      <c r="F2484" s="122"/>
      <c r="G2484" s="122"/>
      <c r="H2484" s="122"/>
      <c r="I2484" s="122"/>
      <c r="J2484" s="126"/>
      <c r="K2484" s="126"/>
      <c r="L2484" s="122"/>
      <c r="M2484" s="122"/>
      <c r="N2484" s="122"/>
      <c r="O2484" s="122"/>
      <c r="P2484" s="122"/>
      <c r="Q2484" s="122"/>
      <c r="R2484" s="122"/>
      <c r="S2484" s="122"/>
      <c r="T2484" s="127"/>
      <c r="U2484" s="130"/>
      <c r="V2484" s="130"/>
      <c r="W2484" s="130"/>
      <c r="X2484" s="97"/>
      <c r="Y2484" s="97"/>
      <c r="Z2484" s="98"/>
      <c r="AA2484" s="98"/>
      <c r="AB2484" s="99"/>
      <c r="AC2484" s="100"/>
      <c r="AD2484" s="100"/>
      <c r="AE2484" s="101"/>
      <c r="AF2484" s="124"/>
      <c r="AG2484" s="101"/>
      <c r="AH2484" s="101"/>
      <c r="AI2484" s="102"/>
    </row>
    <row r="2485" spans="1:35" ht="15.75" x14ac:dyDescent="0.25">
      <c r="A2485" s="122"/>
      <c r="B2485" s="122"/>
      <c r="C2485" s="122"/>
      <c r="D2485" s="122"/>
      <c r="E2485" s="122"/>
      <c r="F2485" s="122"/>
      <c r="G2485" s="122"/>
      <c r="H2485" s="122"/>
      <c r="I2485" s="122"/>
      <c r="J2485" s="126"/>
      <c r="K2485" s="126"/>
      <c r="L2485" s="122"/>
      <c r="M2485" s="122"/>
      <c r="N2485" s="122"/>
      <c r="O2485" s="122"/>
      <c r="P2485" s="122"/>
      <c r="Q2485" s="122"/>
      <c r="R2485" s="122"/>
      <c r="S2485" s="122"/>
      <c r="T2485" s="127"/>
      <c r="U2485" s="130"/>
      <c r="V2485" s="130"/>
      <c r="W2485" s="130"/>
      <c r="X2485" s="97"/>
      <c r="Y2485" s="97"/>
      <c r="Z2485" s="98"/>
      <c r="AA2485" s="98"/>
      <c r="AB2485" s="99"/>
      <c r="AC2485" s="100"/>
      <c r="AD2485" s="100"/>
      <c r="AE2485" s="101"/>
      <c r="AF2485" s="124"/>
      <c r="AG2485" s="101"/>
      <c r="AH2485" s="101"/>
      <c r="AI2485" s="102"/>
    </row>
    <row r="2486" spans="1:35" ht="15.75" x14ac:dyDescent="0.25">
      <c r="A2486" s="122"/>
      <c r="B2486" s="122"/>
      <c r="C2486" s="122"/>
      <c r="D2486" s="122"/>
      <c r="E2486" s="122"/>
      <c r="F2486" s="122"/>
      <c r="G2486" s="122"/>
      <c r="H2486" s="122"/>
      <c r="I2486" s="122"/>
      <c r="J2486" s="126"/>
      <c r="K2486" s="126"/>
      <c r="L2486" s="122"/>
      <c r="M2486" s="122"/>
      <c r="N2486" s="122"/>
      <c r="O2486" s="122"/>
      <c r="P2486" s="122"/>
      <c r="Q2486" s="122"/>
      <c r="R2486" s="122"/>
      <c r="S2486" s="122"/>
      <c r="T2486" s="127"/>
      <c r="U2486" s="130"/>
      <c r="V2486" s="130"/>
      <c r="W2486" s="130"/>
      <c r="X2486" s="97"/>
      <c r="Y2486" s="97"/>
      <c r="Z2486" s="98"/>
      <c r="AA2486" s="98"/>
      <c r="AB2486" s="99"/>
      <c r="AC2486" s="100"/>
      <c r="AD2486" s="100"/>
      <c r="AE2486" s="101"/>
      <c r="AF2486" s="124"/>
      <c r="AG2486" s="101"/>
      <c r="AH2486" s="101"/>
      <c r="AI2486" s="102"/>
    </row>
    <row r="2487" spans="1:35" ht="15.75" x14ac:dyDescent="0.25">
      <c r="A2487" s="122"/>
      <c r="B2487" s="122"/>
      <c r="C2487" s="122"/>
      <c r="D2487" s="122"/>
      <c r="E2487" s="122"/>
      <c r="F2487" s="122"/>
      <c r="G2487" s="122"/>
      <c r="H2487" s="122"/>
      <c r="I2487" s="122"/>
      <c r="J2487" s="126"/>
      <c r="K2487" s="126"/>
      <c r="L2487" s="122"/>
      <c r="M2487" s="122"/>
      <c r="N2487" s="122"/>
      <c r="O2487" s="122"/>
      <c r="P2487" s="122"/>
      <c r="Q2487" s="122"/>
      <c r="R2487" s="122"/>
      <c r="S2487" s="122"/>
      <c r="T2487" s="127"/>
      <c r="U2487" s="130"/>
      <c r="V2487" s="130"/>
      <c r="W2487" s="130"/>
      <c r="X2487" s="97"/>
      <c r="Y2487" s="97"/>
      <c r="Z2487" s="98"/>
      <c r="AA2487" s="98"/>
      <c r="AB2487" s="99"/>
      <c r="AC2487" s="100"/>
      <c r="AD2487" s="100"/>
      <c r="AE2487" s="101"/>
      <c r="AF2487" s="124"/>
      <c r="AG2487" s="101"/>
      <c r="AH2487" s="101"/>
      <c r="AI2487" s="102"/>
    </row>
    <row r="2488" spans="1:35" ht="15.75" x14ac:dyDescent="0.25">
      <c r="A2488" s="122"/>
      <c r="B2488" s="122"/>
      <c r="C2488" s="122"/>
      <c r="D2488" s="122"/>
      <c r="E2488" s="122"/>
      <c r="F2488" s="122"/>
      <c r="G2488" s="122"/>
      <c r="H2488" s="122"/>
      <c r="I2488" s="122"/>
      <c r="J2488" s="126"/>
      <c r="K2488" s="126"/>
      <c r="L2488" s="122"/>
      <c r="M2488" s="122"/>
      <c r="N2488" s="122"/>
      <c r="O2488" s="122"/>
      <c r="P2488" s="122"/>
      <c r="Q2488" s="122"/>
      <c r="R2488" s="122"/>
      <c r="S2488" s="122"/>
      <c r="T2488" s="127"/>
      <c r="U2488" s="130"/>
      <c r="V2488" s="130"/>
      <c r="W2488" s="130"/>
      <c r="X2488" s="97"/>
      <c r="Y2488" s="97"/>
      <c r="Z2488" s="98"/>
      <c r="AA2488" s="98"/>
      <c r="AB2488" s="99"/>
      <c r="AC2488" s="100"/>
      <c r="AD2488" s="100"/>
      <c r="AE2488" s="101"/>
      <c r="AF2488" s="124"/>
      <c r="AG2488" s="101"/>
      <c r="AH2488" s="101"/>
      <c r="AI2488" s="102"/>
    </row>
    <row r="2489" spans="1:35" ht="15.75" x14ac:dyDescent="0.25">
      <c r="A2489" s="122"/>
      <c r="B2489" s="122"/>
      <c r="C2489" s="122"/>
      <c r="D2489" s="122"/>
      <c r="E2489" s="122"/>
      <c r="F2489" s="122"/>
      <c r="G2489" s="122"/>
      <c r="H2489" s="122"/>
      <c r="I2489" s="122"/>
      <c r="J2489" s="126"/>
      <c r="K2489" s="126"/>
      <c r="L2489" s="122"/>
      <c r="M2489" s="122"/>
      <c r="N2489" s="122"/>
      <c r="O2489" s="122"/>
      <c r="P2489" s="122"/>
      <c r="Q2489" s="122"/>
      <c r="R2489" s="122"/>
      <c r="S2489" s="122"/>
      <c r="T2489" s="127"/>
      <c r="U2489" s="130"/>
      <c r="V2489" s="130"/>
      <c r="W2489" s="130"/>
      <c r="X2489" s="97"/>
      <c r="Y2489" s="97"/>
      <c r="Z2489" s="98"/>
      <c r="AA2489" s="98"/>
      <c r="AB2489" s="99"/>
      <c r="AC2489" s="100"/>
      <c r="AD2489" s="100"/>
      <c r="AE2489" s="101"/>
      <c r="AF2489" s="124"/>
      <c r="AG2489" s="101"/>
      <c r="AH2489" s="101"/>
      <c r="AI2489" s="102"/>
    </row>
    <row r="2490" spans="1:35" ht="15.75" x14ac:dyDescent="0.25">
      <c r="A2490" s="122"/>
      <c r="B2490" s="122"/>
      <c r="C2490" s="122"/>
      <c r="D2490" s="122"/>
      <c r="E2490" s="122"/>
      <c r="F2490" s="122"/>
      <c r="G2490" s="122"/>
      <c r="H2490" s="122"/>
      <c r="I2490" s="122"/>
      <c r="J2490" s="126"/>
      <c r="K2490" s="126"/>
      <c r="L2490" s="122"/>
      <c r="M2490" s="122"/>
      <c r="N2490" s="122"/>
      <c r="O2490" s="122"/>
      <c r="P2490" s="122"/>
      <c r="Q2490" s="122"/>
      <c r="R2490" s="122"/>
      <c r="S2490" s="122"/>
      <c r="T2490" s="127"/>
      <c r="U2490" s="130"/>
      <c r="V2490" s="130"/>
      <c r="W2490" s="130"/>
      <c r="X2490" s="97"/>
      <c r="Y2490" s="97"/>
      <c r="Z2490" s="98"/>
      <c r="AA2490" s="98"/>
      <c r="AB2490" s="99"/>
      <c r="AC2490" s="100"/>
      <c r="AD2490" s="100"/>
      <c r="AE2490" s="101"/>
      <c r="AF2490" s="124"/>
      <c r="AG2490" s="101"/>
      <c r="AH2490" s="101"/>
      <c r="AI2490" s="102"/>
    </row>
    <row r="2491" spans="1:35" ht="15.75" x14ac:dyDescent="0.25">
      <c r="A2491" s="122"/>
      <c r="B2491" s="122"/>
      <c r="C2491" s="122"/>
      <c r="D2491" s="122"/>
      <c r="E2491" s="122"/>
      <c r="F2491" s="122"/>
      <c r="G2491" s="122"/>
      <c r="H2491" s="122"/>
      <c r="I2491" s="122"/>
      <c r="J2491" s="126"/>
      <c r="K2491" s="126"/>
      <c r="L2491" s="122"/>
      <c r="M2491" s="122"/>
      <c r="N2491" s="122"/>
      <c r="O2491" s="122"/>
      <c r="P2491" s="122"/>
      <c r="Q2491" s="122"/>
      <c r="R2491" s="122"/>
      <c r="S2491" s="122"/>
      <c r="T2491" s="127"/>
      <c r="U2491" s="130"/>
      <c r="V2491" s="130"/>
      <c r="W2491" s="130"/>
      <c r="X2491" s="97"/>
      <c r="Y2491" s="97"/>
      <c r="Z2491" s="98"/>
      <c r="AA2491" s="98"/>
      <c r="AB2491" s="99"/>
      <c r="AC2491" s="100"/>
      <c r="AD2491" s="100"/>
      <c r="AE2491" s="101"/>
      <c r="AF2491" s="124"/>
      <c r="AG2491" s="101"/>
      <c r="AH2491" s="101"/>
      <c r="AI2491" s="102"/>
    </row>
    <row r="2492" spans="1:35" ht="15.75" x14ac:dyDescent="0.25">
      <c r="A2492" s="122"/>
      <c r="B2492" s="122"/>
      <c r="C2492" s="122"/>
      <c r="D2492" s="122"/>
      <c r="E2492" s="122"/>
      <c r="F2492" s="122"/>
      <c r="G2492" s="122"/>
      <c r="H2492" s="122"/>
      <c r="I2492" s="122"/>
      <c r="J2492" s="126"/>
      <c r="K2492" s="126"/>
      <c r="L2492" s="122"/>
      <c r="M2492" s="122"/>
      <c r="N2492" s="122"/>
      <c r="O2492" s="122"/>
      <c r="P2492" s="122"/>
      <c r="Q2492" s="122"/>
      <c r="R2492" s="122"/>
      <c r="S2492" s="122"/>
      <c r="T2492" s="127"/>
      <c r="U2492" s="130"/>
      <c r="V2492" s="130"/>
      <c r="W2492" s="130"/>
      <c r="X2492" s="97"/>
      <c r="Y2492" s="97"/>
      <c r="Z2492" s="98"/>
      <c r="AA2492" s="98"/>
      <c r="AB2492" s="99"/>
      <c r="AC2492" s="100"/>
      <c r="AD2492" s="100"/>
      <c r="AE2492" s="101"/>
      <c r="AF2492" s="124"/>
      <c r="AG2492" s="101"/>
      <c r="AH2492" s="101"/>
      <c r="AI2492" s="102"/>
    </row>
    <row r="2493" spans="1:35" ht="15.75" x14ac:dyDescent="0.25">
      <c r="A2493" s="122"/>
      <c r="B2493" s="122"/>
      <c r="C2493" s="122"/>
      <c r="D2493" s="122"/>
      <c r="E2493" s="122"/>
      <c r="F2493" s="122"/>
      <c r="G2493" s="122"/>
      <c r="H2493" s="122"/>
      <c r="I2493" s="122"/>
      <c r="J2493" s="126"/>
      <c r="K2493" s="126"/>
      <c r="L2493" s="122"/>
      <c r="M2493" s="122"/>
      <c r="N2493" s="122"/>
      <c r="O2493" s="122"/>
      <c r="P2493" s="122"/>
      <c r="Q2493" s="122"/>
      <c r="R2493" s="122"/>
      <c r="S2493" s="122"/>
      <c r="T2493" s="127"/>
      <c r="U2493" s="130"/>
      <c r="V2493" s="130"/>
      <c r="W2493" s="130"/>
      <c r="X2493" s="97"/>
      <c r="Y2493" s="97"/>
      <c r="Z2493" s="98"/>
      <c r="AA2493" s="98"/>
      <c r="AB2493" s="99"/>
      <c r="AC2493" s="100"/>
      <c r="AD2493" s="100"/>
      <c r="AE2493" s="101"/>
      <c r="AF2493" s="124"/>
      <c r="AG2493" s="101"/>
      <c r="AH2493" s="101"/>
      <c r="AI2493" s="102"/>
    </row>
    <row r="2494" spans="1:35" ht="15.75" x14ac:dyDescent="0.25">
      <c r="A2494" s="122"/>
      <c r="B2494" s="122"/>
      <c r="C2494" s="122"/>
      <c r="D2494" s="122"/>
      <c r="E2494" s="122"/>
      <c r="F2494" s="122"/>
      <c r="G2494" s="122"/>
      <c r="H2494" s="122"/>
      <c r="I2494" s="122"/>
      <c r="J2494" s="126"/>
      <c r="K2494" s="126"/>
      <c r="L2494" s="122"/>
      <c r="M2494" s="122"/>
      <c r="N2494" s="122"/>
      <c r="O2494" s="122"/>
      <c r="P2494" s="122"/>
      <c r="Q2494" s="122"/>
      <c r="R2494" s="122"/>
      <c r="S2494" s="122"/>
      <c r="T2494" s="127"/>
      <c r="U2494" s="130"/>
      <c r="V2494" s="130"/>
      <c r="W2494" s="130"/>
      <c r="X2494" s="97"/>
      <c r="Y2494" s="97"/>
      <c r="Z2494" s="98"/>
      <c r="AA2494" s="98"/>
      <c r="AB2494" s="99"/>
      <c r="AC2494" s="100"/>
      <c r="AD2494" s="100"/>
      <c r="AE2494" s="101"/>
      <c r="AF2494" s="124"/>
      <c r="AG2494" s="101"/>
      <c r="AH2494" s="101"/>
      <c r="AI2494" s="102"/>
    </row>
    <row r="2495" spans="1:35" ht="15.75" x14ac:dyDescent="0.25">
      <c r="A2495" s="122"/>
      <c r="B2495" s="122"/>
      <c r="C2495" s="122"/>
      <c r="D2495" s="122"/>
      <c r="E2495" s="122"/>
      <c r="F2495" s="122"/>
      <c r="G2495" s="122"/>
      <c r="H2495" s="122"/>
      <c r="I2495" s="122"/>
      <c r="J2495" s="126"/>
      <c r="K2495" s="126"/>
      <c r="L2495" s="122"/>
      <c r="M2495" s="122"/>
      <c r="N2495" s="122"/>
      <c r="O2495" s="122"/>
      <c r="P2495" s="122"/>
      <c r="Q2495" s="122"/>
      <c r="R2495" s="122"/>
      <c r="S2495" s="122"/>
      <c r="T2495" s="127"/>
      <c r="U2495" s="130"/>
      <c r="V2495" s="130"/>
      <c r="W2495" s="130"/>
      <c r="X2495" s="97"/>
      <c r="Y2495" s="97"/>
      <c r="Z2495" s="98"/>
      <c r="AA2495" s="98"/>
      <c r="AB2495" s="99"/>
      <c r="AC2495" s="100"/>
      <c r="AD2495" s="100"/>
      <c r="AE2495" s="101"/>
      <c r="AF2495" s="124"/>
      <c r="AG2495" s="101"/>
      <c r="AH2495" s="101"/>
      <c r="AI2495" s="102"/>
    </row>
    <row r="2496" spans="1:35" ht="15.75" x14ac:dyDescent="0.25">
      <c r="A2496" s="122"/>
      <c r="B2496" s="122"/>
      <c r="C2496" s="122"/>
      <c r="D2496" s="122"/>
      <c r="E2496" s="122"/>
      <c r="F2496" s="122"/>
      <c r="G2496" s="122"/>
      <c r="H2496" s="122"/>
      <c r="I2496" s="122"/>
      <c r="J2496" s="126"/>
      <c r="K2496" s="126"/>
      <c r="L2496" s="122"/>
      <c r="M2496" s="122"/>
      <c r="N2496" s="122"/>
      <c r="O2496" s="122"/>
      <c r="P2496" s="122"/>
      <c r="Q2496" s="122"/>
      <c r="R2496" s="122"/>
      <c r="S2496" s="122"/>
      <c r="T2496" s="127"/>
      <c r="U2496" s="130"/>
      <c r="V2496" s="130"/>
      <c r="W2496" s="130"/>
      <c r="X2496" s="97"/>
      <c r="Y2496" s="97"/>
      <c r="Z2496" s="98"/>
      <c r="AA2496" s="98"/>
      <c r="AB2496" s="99"/>
      <c r="AC2496" s="100"/>
      <c r="AD2496" s="100"/>
      <c r="AE2496" s="101"/>
      <c r="AF2496" s="124"/>
      <c r="AG2496" s="101"/>
      <c r="AH2496" s="101"/>
      <c r="AI2496" s="102"/>
    </row>
    <row r="2497" spans="1:35" ht="15.75" x14ac:dyDescent="0.25">
      <c r="A2497" s="122"/>
      <c r="B2497" s="122"/>
      <c r="C2497" s="122"/>
      <c r="D2497" s="122"/>
      <c r="E2497" s="122"/>
      <c r="F2497" s="122"/>
      <c r="G2497" s="122"/>
      <c r="H2497" s="122"/>
      <c r="I2497" s="122"/>
      <c r="J2497" s="126"/>
      <c r="K2497" s="126"/>
      <c r="L2497" s="122"/>
      <c r="M2497" s="122"/>
      <c r="N2497" s="122"/>
      <c r="O2497" s="122"/>
      <c r="P2497" s="122"/>
      <c r="Q2497" s="122"/>
      <c r="R2497" s="122"/>
      <c r="S2497" s="122"/>
      <c r="T2497" s="127"/>
      <c r="U2497" s="130"/>
      <c r="V2497" s="130"/>
      <c r="W2497" s="130"/>
      <c r="X2497" s="97"/>
      <c r="Y2497" s="97"/>
      <c r="Z2497" s="98"/>
      <c r="AA2497" s="98"/>
      <c r="AB2497" s="99"/>
      <c r="AC2497" s="100"/>
      <c r="AD2497" s="100"/>
      <c r="AE2497" s="101"/>
      <c r="AF2497" s="124"/>
      <c r="AG2497" s="101"/>
      <c r="AH2497" s="101"/>
      <c r="AI2497" s="102"/>
    </row>
    <row r="2498" spans="1:35" ht="15.75" x14ac:dyDescent="0.25">
      <c r="A2498" s="122"/>
      <c r="B2498" s="122"/>
      <c r="C2498" s="122"/>
      <c r="D2498" s="122"/>
      <c r="E2498" s="122"/>
      <c r="F2498" s="122"/>
      <c r="G2498" s="122"/>
      <c r="H2498" s="122"/>
      <c r="I2498" s="122"/>
      <c r="J2498" s="126"/>
      <c r="K2498" s="126"/>
      <c r="L2498" s="122"/>
      <c r="M2498" s="122"/>
      <c r="N2498" s="122"/>
      <c r="O2498" s="122"/>
      <c r="P2498" s="122"/>
      <c r="Q2498" s="122"/>
      <c r="R2498" s="122"/>
      <c r="S2498" s="122"/>
      <c r="T2498" s="127"/>
      <c r="U2498" s="130"/>
      <c r="V2498" s="130"/>
      <c r="W2498" s="130"/>
      <c r="X2498" s="97"/>
      <c r="Y2498" s="97"/>
      <c r="Z2498" s="98"/>
      <c r="AA2498" s="98"/>
      <c r="AB2498" s="99"/>
      <c r="AC2498" s="100"/>
      <c r="AD2498" s="100"/>
      <c r="AE2498" s="101"/>
      <c r="AF2498" s="124"/>
      <c r="AG2498" s="101"/>
      <c r="AH2498" s="101"/>
      <c r="AI2498" s="102"/>
    </row>
    <row r="2499" spans="1:35" ht="15.75" x14ac:dyDescent="0.25">
      <c r="A2499" s="122"/>
      <c r="B2499" s="122"/>
      <c r="C2499" s="122"/>
      <c r="D2499" s="122"/>
      <c r="E2499" s="122"/>
      <c r="F2499" s="122"/>
      <c r="G2499" s="122"/>
      <c r="H2499" s="122"/>
      <c r="I2499" s="122"/>
      <c r="J2499" s="126"/>
      <c r="K2499" s="126"/>
      <c r="L2499" s="122"/>
      <c r="M2499" s="122"/>
      <c r="N2499" s="122"/>
      <c r="O2499" s="122"/>
      <c r="P2499" s="122"/>
      <c r="Q2499" s="122"/>
      <c r="R2499" s="122"/>
      <c r="S2499" s="122"/>
      <c r="T2499" s="127"/>
      <c r="U2499" s="130"/>
      <c r="V2499" s="130"/>
      <c r="W2499" s="130"/>
      <c r="X2499" s="97"/>
      <c r="Y2499" s="97"/>
      <c r="Z2499" s="98"/>
      <c r="AA2499" s="98"/>
      <c r="AB2499" s="99"/>
      <c r="AC2499" s="100"/>
      <c r="AD2499" s="100"/>
      <c r="AE2499" s="101"/>
      <c r="AF2499" s="124"/>
      <c r="AG2499" s="101"/>
      <c r="AH2499" s="101"/>
      <c r="AI2499" s="102"/>
    </row>
    <row r="2500" spans="1:35" ht="15.75" x14ac:dyDescent="0.25">
      <c r="A2500" s="122"/>
      <c r="B2500" s="122"/>
      <c r="C2500" s="122"/>
      <c r="D2500" s="122"/>
      <c r="E2500" s="122"/>
      <c r="F2500" s="122"/>
      <c r="G2500" s="122"/>
      <c r="H2500" s="122"/>
      <c r="I2500" s="122"/>
      <c r="J2500" s="126"/>
      <c r="K2500" s="126"/>
      <c r="L2500" s="122"/>
      <c r="M2500" s="122"/>
      <c r="N2500" s="122"/>
      <c r="O2500" s="122"/>
      <c r="P2500" s="122"/>
      <c r="Q2500" s="122"/>
      <c r="R2500" s="122"/>
      <c r="S2500" s="122"/>
      <c r="T2500" s="127"/>
      <c r="U2500" s="130"/>
      <c r="V2500" s="130"/>
      <c r="W2500" s="130"/>
      <c r="X2500" s="97"/>
      <c r="Y2500" s="97"/>
      <c r="Z2500" s="98"/>
      <c r="AA2500" s="98"/>
      <c r="AB2500" s="99"/>
      <c r="AC2500" s="100"/>
      <c r="AD2500" s="100"/>
      <c r="AE2500" s="101"/>
      <c r="AF2500" s="124"/>
      <c r="AG2500" s="101"/>
      <c r="AH2500" s="101"/>
      <c r="AI2500" s="102"/>
    </row>
    <row r="2501" spans="1:35" ht="15.75" x14ac:dyDescent="0.25">
      <c r="A2501" s="122"/>
      <c r="B2501" s="122"/>
      <c r="C2501" s="122"/>
      <c r="D2501" s="122"/>
      <c r="E2501" s="122"/>
      <c r="F2501" s="122"/>
      <c r="G2501" s="122"/>
      <c r="H2501" s="122"/>
      <c r="I2501" s="122"/>
      <c r="J2501" s="126"/>
      <c r="K2501" s="126"/>
      <c r="L2501" s="122"/>
      <c r="M2501" s="122"/>
      <c r="N2501" s="122"/>
      <c r="O2501" s="122"/>
      <c r="P2501" s="122"/>
      <c r="Q2501" s="122"/>
      <c r="R2501" s="122"/>
      <c r="S2501" s="122"/>
      <c r="T2501" s="127"/>
      <c r="U2501" s="130"/>
      <c r="V2501" s="130"/>
      <c r="W2501" s="130"/>
      <c r="X2501" s="97"/>
      <c r="Y2501" s="97"/>
      <c r="Z2501" s="98"/>
      <c r="AA2501" s="98"/>
      <c r="AB2501" s="99"/>
      <c r="AC2501" s="100"/>
      <c r="AD2501" s="100"/>
      <c r="AE2501" s="101"/>
      <c r="AF2501" s="124"/>
      <c r="AG2501" s="101"/>
      <c r="AH2501" s="101"/>
      <c r="AI2501" s="102"/>
    </row>
    <row r="2502" spans="1:35" ht="15.75" x14ac:dyDescent="0.25">
      <c r="A2502" s="122"/>
      <c r="B2502" s="122"/>
      <c r="C2502" s="122"/>
      <c r="D2502" s="122"/>
      <c r="E2502" s="122"/>
      <c r="F2502" s="122"/>
      <c r="G2502" s="122"/>
      <c r="H2502" s="122"/>
      <c r="I2502" s="122"/>
      <c r="J2502" s="126"/>
      <c r="K2502" s="126"/>
      <c r="L2502" s="122"/>
      <c r="M2502" s="122"/>
      <c r="N2502" s="122"/>
      <c r="O2502" s="122"/>
      <c r="P2502" s="122"/>
      <c r="Q2502" s="122"/>
      <c r="R2502" s="122"/>
      <c r="S2502" s="122"/>
      <c r="T2502" s="127"/>
      <c r="U2502" s="130"/>
      <c r="V2502" s="130"/>
      <c r="W2502" s="130"/>
      <c r="X2502" s="97"/>
      <c r="Y2502" s="97"/>
      <c r="Z2502" s="98"/>
      <c r="AA2502" s="98"/>
      <c r="AB2502" s="99"/>
      <c r="AC2502" s="100"/>
      <c r="AD2502" s="100"/>
      <c r="AE2502" s="101"/>
      <c r="AF2502" s="124"/>
      <c r="AG2502" s="101"/>
      <c r="AH2502" s="101"/>
      <c r="AI2502" s="102"/>
    </row>
    <row r="2503" spans="1:35" ht="15.75" x14ac:dyDescent="0.25">
      <c r="A2503" s="122"/>
      <c r="B2503" s="122"/>
      <c r="C2503" s="122"/>
      <c r="D2503" s="122"/>
      <c r="E2503" s="122"/>
      <c r="F2503" s="122"/>
      <c r="G2503" s="122"/>
      <c r="H2503" s="122"/>
      <c r="I2503" s="122"/>
      <c r="J2503" s="126"/>
      <c r="K2503" s="126"/>
      <c r="L2503" s="122"/>
      <c r="M2503" s="122"/>
      <c r="N2503" s="122"/>
      <c r="O2503" s="122"/>
      <c r="P2503" s="122"/>
      <c r="Q2503" s="122"/>
      <c r="R2503" s="122"/>
      <c r="S2503" s="122"/>
      <c r="T2503" s="127"/>
      <c r="U2503" s="130"/>
      <c r="V2503" s="130"/>
      <c r="W2503" s="130"/>
      <c r="X2503" s="97"/>
      <c r="Y2503" s="97"/>
      <c r="Z2503" s="98"/>
      <c r="AA2503" s="98"/>
      <c r="AB2503" s="99"/>
      <c r="AC2503" s="100"/>
      <c r="AD2503" s="100"/>
      <c r="AE2503" s="101"/>
      <c r="AF2503" s="124"/>
      <c r="AG2503" s="101"/>
      <c r="AH2503" s="101"/>
      <c r="AI2503" s="102"/>
    </row>
    <row r="2504" spans="1:35" ht="15.75" x14ac:dyDescent="0.25">
      <c r="A2504" s="122"/>
      <c r="B2504" s="122"/>
      <c r="C2504" s="122"/>
      <c r="D2504" s="122"/>
      <c r="E2504" s="122"/>
      <c r="F2504" s="122"/>
      <c r="G2504" s="122"/>
      <c r="H2504" s="122"/>
      <c r="I2504" s="122"/>
      <c r="J2504" s="126"/>
      <c r="K2504" s="126"/>
      <c r="L2504" s="122"/>
      <c r="M2504" s="122"/>
      <c r="N2504" s="122"/>
      <c r="O2504" s="122"/>
      <c r="P2504" s="122"/>
      <c r="Q2504" s="122"/>
      <c r="R2504" s="122"/>
      <c r="S2504" s="122"/>
      <c r="T2504" s="127"/>
      <c r="U2504" s="130"/>
      <c r="V2504" s="130"/>
      <c r="W2504" s="130"/>
      <c r="X2504" s="97"/>
      <c r="Y2504" s="97"/>
      <c r="Z2504" s="98"/>
      <c r="AA2504" s="98"/>
      <c r="AB2504" s="99"/>
      <c r="AC2504" s="100"/>
      <c r="AD2504" s="100"/>
      <c r="AE2504" s="101"/>
      <c r="AF2504" s="124"/>
      <c r="AG2504" s="101"/>
      <c r="AH2504" s="101"/>
      <c r="AI2504" s="102"/>
    </row>
    <row r="2505" spans="1:35" ht="15.75" x14ac:dyDescent="0.25">
      <c r="A2505" s="122"/>
      <c r="B2505" s="122"/>
      <c r="C2505" s="122"/>
      <c r="D2505" s="122"/>
      <c r="E2505" s="122"/>
      <c r="F2505" s="122"/>
      <c r="G2505" s="122"/>
      <c r="H2505" s="122"/>
      <c r="I2505" s="122"/>
      <c r="J2505" s="126"/>
      <c r="K2505" s="126"/>
      <c r="L2505" s="122"/>
      <c r="M2505" s="122"/>
      <c r="N2505" s="122"/>
      <c r="O2505" s="122"/>
      <c r="P2505" s="122"/>
      <c r="Q2505" s="122"/>
      <c r="R2505" s="122"/>
      <c r="S2505" s="122"/>
      <c r="T2505" s="127"/>
      <c r="U2505" s="130"/>
      <c r="V2505" s="130"/>
      <c r="W2505" s="130"/>
      <c r="X2505" s="97"/>
      <c r="Y2505" s="97"/>
      <c r="Z2505" s="98"/>
      <c r="AA2505" s="98"/>
      <c r="AB2505" s="99"/>
      <c r="AC2505" s="100"/>
      <c r="AD2505" s="100"/>
      <c r="AE2505" s="101"/>
      <c r="AF2505" s="124"/>
      <c r="AG2505" s="101"/>
      <c r="AH2505" s="101"/>
      <c r="AI2505" s="102"/>
    </row>
    <row r="2506" spans="1:35" ht="15.75" x14ac:dyDescent="0.25">
      <c r="A2506" s="122"/>
      <c r="B2506" s="122"/>
      <c r="C2506" s="122"/>
      <c r="D2506" s="122"/>
      <c r="E2506" s="122"/>
      <c r="F2506" s="122"/>
      <c r="G2506" s="122"/>
      <c r="H2506" s="122"/>
      <c r="I2506" s="122"/>
      <c r="J2506" s="126"/>
      <c r="K2506" s="126"/>
      <c r="L2506" s="122"/>
      <c r="M2506" s="122"/>
      <c r="N2506" s="122"/>
      <c r="O2506" s="122"/>
      <c r="P2506" s="122"/>
      <c r="Q2506" s="122"/>
      <c r="R2506" s="122"/>
      <c r="S2506" s="122"/>
      <c r="T2506" s="127"/>
      <c r="U2506" s="130"/>
      <c r="V2506" s="130"/>
      <c r="W2506" s="130"/>
      <c r="X2506" s="97"/>
      <c r="Y2506" s="97"/>
      <c r="Z2506" s="98"/>
      <c r="AA2506" s="98"/>
      <c r="AB2506" s="99"/>
      <c r="AC2506" s="100"/>
      <c r="AD2506" s="100"/>
      <c r="AE2506" s="101"/>
      <c r="AF2506" s="124"/>
      <c r="AG2506" s="101"/>
      <c r="AH2506" s="101"/>
      <c r="AI2506" s="102"/>
    </row>
    <row r="2507" spans="1:35" ht="15.75" x14ac:dyDescent="0.25">
      <c r="A2507" s="122"/>
      <c r="B2507" s="122"/>
      <c r="C2507" s="122"/>
      <c r="D2507" s="122"/>
      <c r="E2507" s="122"/>
      <c r="F2507" s="122"/>
      <c r="G2507" s="122"/>
      <c r="H2507" s="122"/>
      <c r="I2507" s="122"/>
      <c r="J2507" s="126"/>
      <c r="K2507" s="126"/>
      <c r="L2507" s="122"/>
      <c r="M2507" s="122"/>
      <c r="N2507" s="122"/>
      <c r="O2507" s="122"/>
      <c r="P2507" s="122"/>
      <c r="Q2507" s="122"/>
      <c r="R2507" s="122"/>
      <c r="S2507" s="122"/>
      <c r="T2507" s="127"/>
      <c r="U2507" s="130"/>
      <c r="V2507" s="130"/>
      <c r="W2507" s="130"/>
      <c r="X2507" s="97"/>
      <c r="Y2507" s="97"/>
      <c r="Z2507" s="98"/>
      <c r="AA2507" s="98"/>
      <c r="AB2507" s="99"/>
      <c r="AC2507" s="100"/>
      <c r="AD2507" s="100"/>
      <c r="AE2507" s="101"/>
      <c r="AF2507" s="124"/>
      <c r="AG2507" s="101"/>
      <c r="AH2507" s="101"/>
      <c r="AI2507" s="102"/>
    </row>
    <row r="2508" spans="1:35" ht="15.75" x14ac:dyDescent="0.25">
      <c r="A2508" s="122"/>
      <c r="B2508" s="122"/>
      <c r="C2508" s="122"/>
      <c r="D2508" s="122"/>
      <c r="E2508" s="122"/>
      <c r="F2508" s="122"/>
      <c r="G2508" s="122"/>
      <c r="H2508" s="122"/>
      <c r="I2508" s="122"/>
      <c r="J2508" s="126"/>
      <c r="K2508" s="126"/>
      <c r="L2508" s="122"/>
      <c r="M2508" s="122"/>
      <c r="N2508" s="122"/>
      <c r="O2508" s="122"/>
      <c r="P2508" s="122"/>
      <c r="Q2508" s="122"/>
      <c r="R2508" s="122"/>
      <c r="S2508" s="122"/>
      <c r="T2508" s="127"/>
      <c r="U2508" s="130"/>
      <c r="V2508" s="130"/>
      <c r="W2508" s="130"/>
      <c r="X2508" s="97"/>
      <c r="Y2508" s="97"/>
      <c r="Z2508" s="98"/>
      <c r="AA2508" s="98"/>
      <c r="AB2508" s="99"/>
      <c r="AC2508" s="100"/>
      <c r="AD2508" s="100"/>
      <c r="AE2508" s="101"/>
      <c r="AF2508" s="124"/>
      <c r="AG2508" s="101"/>
      <c r="AH2508" s="101"/>
      <c r="AI2508" s="102"/>
    </row>
    <row r="2509" spans="1:35" ht="15.75" x14ac:dyDescent="0.25">
      <c r="A2509" s="122"/>
      <c r="B2509" s="122"/>
      <c r="C2509" s="122"/>
      <c r="D2509" s="122"/>
      <c r="E2509" s="122"/>
      <c r="F2509" s="122"/>
      <c r="G2509" s="122"/>
      <c r="H2509" s="122"/>
      <c r="I2509" s="122"/>
      <c r="J2509" s="126"/>
      <c r="K2509" s="126"/>
      <c r="L2509" s="122"/>
      <c r="M2509" s="122"/>
      <c r="N2509" s="122"/>
      <c r="O2509" s="122"/>
      <c r="P2509" s="122"/>
      <c r="Q2509" s="122"/>
      <c r="R2509" s="122"/>
      <c r="S2509" s="122"/>
      <c r="T2509" s="127"/>
      <c r="U2509" s="130"/>
      <c r="V2509" s="130"/>
      <c r="W2509" s="130"/>
      <c r="X2509" s="97"/>
      <c r="Y2509" s="97"/>
      <c r="Z2509" s="98"/>
      <c r="AA2509" s="98"/>
      <c r="AB2509" s="99"/>
      <c r="AC2509" s="100"/>
      <c r="AD2509" s="100"/>
      <c r="AE2509" s="101"/>
      <c r="AF2509" s="124"/>
      <c r="AG2509" s="101"/>
      <c r="AH2509" s="101"/>
      <c r="AI2509" s="102"/>
    </row>
    <row r="2510" spans="1:35" ht="15.75" x14ac:dyDescent="0.25">
      <c r="A2510" s="122"/>
      <c r="B2510" s="122"/>
      <c r="C2510" s="122"/>
      <c r="D2510" s="122"/>
      <c r="E2510" s="122"/>
      <c r="F2510" s="122"/>
      <c r="G2510" s="122"/>
      <c r="H2510" s="122"/>
      <c r="I2510" s="122"/>
      <c r="J2510" s="126"/>
      <c r="K2510" s="126"/>
      <c r="L2510" s="122"/>
      <c r="M2510" s="122"/>
      <c r="N2510" s="122"/>
      <c r="O2510" s="122"/>
      <c r="P2510" s="122"/>
      <c r="Q2510" s="122"/>
      <c r="R2510" s="122"/>
      <c r="S2510" s="122"/>
      <c r="T2510" s="127"/>
      <c r="U2510" s="130"/>
      <c r="V2510" s="130"/>
      <c r="W2510" s="130"/>
      <c r="X2510" s="97"/>
      <c r="Y2510" s="97"/>
      <c r="Z2510" s="98"/>
      <c r="AA2510" s="98"/>
      <c r="AB2510" s="99"/>
      <c r="AC2510" s="100"/>
      <c r="AD2510" s="100"/>
      <c r="AE2510" s="101"/>
      <c r="AF2510" s="124"/>
      <c r="AG2510" s="101"/>
      <c r="AH2510" s="101"/>
      <c r="AI2510" s="102"/>
    </row>
    <row r="2511" spans="1:35" ht="15.75" x14ac:dyDescent="0.25">
      <c r="A2511" s="122"/>
      <c r="B2511" s="122"/>
      <c r="C2511" s="122"/>
      <c r="D2511" s="122"/>
      <c r="E2511" s="122"/>
      <c r="F2511" s="122"/>
      <c r="G2511" s="122"/>
      <c r="H2511" s="122"/>
      <c r="I2511" s="122"/>
      <c r="J2511" s="126"/>
      <c r="K2511" s="126"/>
      <c r="L2511" s="122"/>
      <c r="M2511" s="122"/>
      <c r="N2511" s="122"/>
      <c r="O2511" s="122"/>
      <c r="P2511" s="122"/>
      <c r="Q2511" s="122"/>
      <c r="R2511" s="122"/>
      <c r="S2511" s="122"/>
      <c r="T2511" s="127"/>
      <c r="U2511" s="130"/>
      <c r="V2511" s="130"/>
      <c r="W2511" s="130"/>
      <c r="X2511" s="97"/>
      <c r="Y2511" s="97"/>
      <c r="Z2511" s="98"/>
      <c r="AA2511" s="98"/>
      <c r="AB2511" s="99"/>
      <c r="AC2511" s="100"/>
      <c r="AD2511" s="100"/>
      <c r="AE2511" s="101"/>
      <c r="AF2511" s="124"/>
      <c r="AG2511" s="101"/>
      <c r="AH2511" s="101"/>
      <c r="AI2511" s="102"/>
    </row>
    <row r="2512" spans="1:35" ht="15.75" x14ac:dyDescent="0.25">
      <c r="A2512" s="122"/>
      <c r="B2512" s="122"/>
      <c r="C2512" s="122"/>
      <c r="D2512" s="122"/>
      <c r="E2512" s="122"/>
      <c r="F2512" s="122"/>
      <c r="G2512" s="122"/>
      <c r="H2512" s="122"/>
      <c r="I2512" s="122"/>
      <c r="J2512" s="126"/>
      <c r="K2512" s="126"/>
      <c r="L2512" s="122"/>
      <c r="M2512" s="122"/>
      <c r="N2512" s="122"/>
      <c r="O2512" s="122"/>
      <c r="P2512" s="122"/>
      <c r="Q2512" s="122"/>
      <c r="R2512" s="122"/>
      <c r="S2512" s="122"/>
      <c r="T2512" s="127"/>
      <c r="U2512" s="130"/>
      <c r="V2512" s="130"/>
      <c r="W2512" s="130"/>
      <c r="X2512" s="97"/>
      <c r="Y2512" s="97"/>
      <c r="Z2512" s="98"/>
      <c r="AA2512" s="98"/>
      <c r="AB2512" s="99"/>
      <c r="AC2512" s="100"/>
      <c r="AD2512" s="100"/>
      <c r="AE2512" s="101"/>
      <c r="AF2512" s="124"/>
      <c r="AG2512" s="101"/>
      <c r="AH2512" s="101"/>
      <c r="AI2512" s="102"/>
    </row>
    <row r="2513" spans="1:35" ht="15.75" x14ac:dyDescent="0.25">
      <c r="A2513" s="122"/>
      <c r="B2513" s="122"/>
      <c r="C2513" s="122"/>
      <c r="D2513" s="122"/>
      <c r="E2513" s="122"/>
      <c r="F2513" s="122"/>
      <c r="G2513" s="122"/>
      <c r="H2513" s="122"/>
      <c r="I2513" s="122"/>
      <c r="J2513" s="126"/>
      <c r="K2513" s="126"/>
      <c r="L2513" s="122"/>
      <c r="M2513" s="122"/>
      <c r="N2513" s="122"/>
      <c r="O2513" s="122"/>
      <c r="P2513" s="122"/>
      <c r="Q2513" s="122"/>
      <c r="R2513" s="122"/>
      <c r="S2513" s="122"/>
      <c r="T2513" s="127"/>
      <c r="U2513" s="130"/>
      <c r="V2513" s="130"/>
      <c r="W2513" s="130"/>
      <c r="X2513" s="97"/>
      <c r="Y2513" s="97"/>
      <c r="Z2513" s="98"/>
      <c r="AA2513" s="98"/>
      <c r="AB2513" s="99"/>
      <c r="AC2513" s="100"/>
      <c r="AD2513" s="100"/>
      <c r="AE2513" s="101"/>
      <c r="AF2513" s="124"/>
      <c r="AG2513" s="101"/>
      <c r="AH2513" s="101"/>
      <c r="AI2513" s="102"/>
    </row>
    <row r="2514" spans="1:35" ht="15.75" x14ac:dyDescent="0.25">
      <c r="A2514" s="122"/>
      <c r="B2514" s="122"/>
      <c r="C2514" s="122"/>
      <c r="D2514" s="122"/>
      <c r="E2514" s="122"/>
      <c r="F2514" s="122"/>
      <c r="G2514" s="122"/>
      <c r="H2514" s="122"/>
      <c r="I2514" s="122"/>
      <c r="J2514" s="126"/>
      <c r="K2514" s="126"/>
      <c r="L2514" s="122"/>
      <c r="M2514" s="122"/>
      <c r="N2514" s="122"/>
      <c r="O2514" s="122"/>
      <c r="P2514" s="122"/>
      <c r="Q2514" s="122"/>
      <c r="R2514" s="122"/>
      <c r="S2514" s="122"/>
      <c r="T2514" s="127"/>
      <c r="U2514" s="130"/>
      <c r="V2514" s="130"/>
      <c r="W2514" s="130"/>
      <c r="X2514" s="97"/>
      <c r="Y2514" s="97"/>
      <c r="Z2514" s="98"/>
      <c r="AA2514" s="98"/>
      <c r="AB2514" s="99"/>
      <c r="AC2514" s="100"/>
      <c r="AD2514" s="100"/>
      <c r="AE2514" s="101"/>
      <c r="AF2514" s="124"/>
      <c r="AG2514" s="101"/>
      <c r="AH2514" s="101"/>
      <c r="AI2514" s="102"/>
    </row>
    <row r="2515" spans="1:35" ht="15.75" x14ac:dyDescent="0.25">
      <c r="A2515" s="122"/>
      <c r="B2515" s="122"/>
      <c r="C2515" s="122"/>
      <c r="D2515" s="122"/>
      <c r="E2515" s="122"/>
      <c r="F2515" s="122"/>
      <c r="G2515" s="122"/>
      <c r="H2515" s="122"/>
      <c r="I2515" s="122"/>
      <c r="J2515" s="126"/>
      <c r="K2515" s="126"/>
      <c r="L2515" s="122"/>
      <c r="M2515" s="122"/>
      <c r="N2515" s="122"/>
      <c r="O2515" s="122"/>
      <c r="P2515" s="122"/>
      <c r="Q2515" s="122"/>
      <c r="R2515" s="122"/>
      <c r="S2515" s="122"/>
      <c r="T2515" s="127"/>
      <c r="U2515" s="130"/>
      <c r="V2515" s="130"/>
      <c r="W2515" s="130"/>
      <c r="X2515" s="97"/>
      <c r="Y2515" s="97"/>
      <c r="Z2515" s="98"/>
      <c r="AA2515" s="98"/>
      <c r="AB2515" s="99"/>
      <c r="AC2515" s="100"/>
      <c r="AD2515" s="100"/>
      <c r="AE2515" s="101"/>
      <c r="AF2515" s="124"/>
      <c r="AG2515" s="101"/>
      <c r="AH2515" s="101"/>
      <c r="AI2515" s="102"/>
    </row>
    <row r="2516" spans="1:35" ht="15.75" x14ac:dyDescent="0.25">
      <c r="A2516" s="122"/>
      <c r="B2516" s="122"/>
      <c r="C2516" s="122"/>
      <c r="D2516" s="122"/>
      <c r="E2516" s="122"/>
      <c r="F2516" s="122"/>
      <c r="G2516" s="122"/>
      <c r="H2516" s="122"/>
      <c r="I2516" s="122"/>
      <c r="J2516" s="126"/>
      <c r="K2516" s="126"/>
      <c r="L2516" s="122"/>
      <c r="M2516" s="122"/>
      <c r="N2516" s="122"/>
      <c r="O2516" s="122"/>
      <c r="P2516" s="122"/>
      <c r="Q2516" s="122"/>
      <c r="R2516" s="122"/>
      <c r="S2516" s="122"/>
      <c r="T2516" s="127"/>
      <c r="U2516" s="130"/>
      <c r="V2516" s="130"/>
      <c r="W2516" s="130"/>
      <c r="X2516" s="97"/>
      <c r="Y2516" s="97"/>
      <c r="Z2516" s="98"/>
      <c r="AA2516" s="98"/>
      <c r="AB2516" s="99"/>
      <c r="AC2516" s="100"/>
      <c r="AD2516" s="100"/>
      <c r="AE2516" s="101"/>
      <c r="AF2516" s="124"/>
      <c r="AG2516" s="101"/>
      <c r="AH2516" s="101"/>
      <c r="AI2516" s="102"/>
    </row>
    <row r="2517" spans="1:35" ht="15.75" x14ac:dyDescent="0.25">
      <c r="A2517" s="122"/>
      <c r="B2517" s="122"/>
      <c r="C2517" s="122"/>
      <c r="D2517" s="122"/>
      <c r="E2517" s="122"/>
      <c r="F2517" s="122"/>
      <c r="G2517" s="122"/>
      <c r="H2517" s="122"/>
      <c r="I2517" s="122"/>
      <c r="J2517" s="126"/>
      <c r="K2517" s="126"/>
      <c r="L2517" s="122"/>
      <c r="M2517" s="122"/>
      <c r="N2517" s="122"/>
      <c r="O2517" s="122"/>
      <c r="P2517" s="122"/>
      <c r="Q2517" s="122"/>
      <c r="R2517" s="122"/>
      <c r="S2517" s="122"/>
      <c r="T2517" s="127"/>
      <c r="U2517" s="130"/>
      <c r="V2517" s="130"/>
      <c r="W2517" s="130"/>
      <c r="X2517" s="97"/>
      <c r="Y2517" s="97"/>
      <c r="Z2517" s="98"/>
      <c r="AA2517" s="98"/>
      <c r="AB2517" s="99"/>
      <c r="AC2517" s="100"/>
      <c r="AD2517" s="100"/>
      <c r="AE2517" s="101"/>
      <c r="AF2517" s="124"/>
      <c r="AG2517" s="101"/>
      <c r="AH2517" s="101"/>
      <c r="AI2517" s="102"/>
    </row>
    <row r="2518" spans="1:35" ht="15.75" x14ac:dyDescent="0.25">
      <c r="A2518" s="122"/>
      <c r="B2518" s="122"/>
      <c r="C2518" s="122"/>
      <c r="D2518" s="122"/>
      <c r="E2518" s="122"/>
      <c r="F2518" s="122"/>
      <c r="G2518" s="122"/>
      <c r="H2518" s="122"/>
      <c r="I2518" s="122"/>
      <c r="J2518" s="126"/>
      <c r="K2518" s="126"/>
      <c r="L2518" s="122"/>
      <c r="M2518" s="122"/>
      <c r="N2518" s="122"/>
      <c r="O2518" s="122"/>
      <c r="P2518" s="122"/>
      <c r="Q2518" s="122"/>
      <c r="R2518" s="122"/>
      <c r="S2518" s="122"/>
      <c r="T2518" s="127"/>
      <c r="U2518" s="130"/>
      <c r="V2518" s="130"/>
      <c r="W2518" s="130"/>
      <c r="X2518" s="97"/>
      <c r="Y2518" s="97"/>
      <c r="Z2518" s="98"/>
      <c r="AA2518" s="98"/>
      <c r="AB2518" s="99"/>
      <c r="AC2518" s="100"/>
      <c r="AD2518" s="100"/>
      <c r="AE2518" s="101"/>
      <c r="AF2518" s="124"/>
      <c r="AG2518" s="101"/>
      <c r="AH2518" s="101"/>
      <c r="AI2518" s="102"/>
    </row>
    <row r="2519" spans="1:35" ht="15.75" x14ac:dyDescent="0.25">
      <c r="A2519" s="122"/>
      <c r="B2519" s="122"/>
      <c r="C2519" s="122"/>
      <c r="D2519" s="122"/>
      <c r="E2519" s="122"/>
      <c r="F2519" s="122"/>
      <c r="G2519" s="122"/>
      <c r="H2519" s="122"/>
      <c r="I2519" s="122"/>
      <c r="J2519" s="126"/>
      <c r="K2519" s="126"/>
      <c r="L2519" s="122"/>
      <c r="M2519" s="122"/>
      <c r="N2519" s="122"/>
      <c r="O2519" s="122"/>
      <c r="P2519" s="122"/>
      <c r="Q2519" s="122"/>
      <c r="R2519" s="122"/>
      <c r="S2519" s="122"/>
      <c r="T2519" s="127"/>
      <c r="U2519" s="130"/>
      <c r="V2519" s="130"/>
      <c r="W2519" s="130"/>
      <c r="X2519" s="97"/>
      <c r="Y2519" s="97"/>
      <c r="Z2519" s="98"/>
      <c r="AA2519" s="98"/>
      <c r="AB2519" s="99"/>
      <c r="AC2519" s="100"/>
      <c r="AD2519" s="100"/>
      <c r="AE2519" s="101"/>
      <c r="AF2519" s="124"/>
      <c r="AG2519" s="101"/>
      <c r="AH2519" s="101"/>
      <c r="AI2519" s="102"/>
    </row>
    <row r="2520" spans="1:35" ht="15.75" x14ac:dyDescent="0.25">
      <c r="A2520" s="122"/>
      <c r="B2520" s="122"/>
      <c r="C2520" s="122"/>
      <c r="D2520" s="122"/>
      <c r="E2520" s="122"/>
      <c r="F2520" s="122"/>
      <c r="G2520" s="122"/>
      <c r="H2520" s="122"/>
      <c r="I2520" s="122"/>
      <c r="J2520" s="126"/>
      <c r="K2520" s="126"/>
      <c r="L2520" s="122"/>
      <c r="M2520" s="122"/>
      <c r="N2520" s="122"/>
      <c r="O2520" s="122"/>
      <c r="P2520" s="122"/>
      <c r="Q2520" s="122"/>
      <c r="R2520" s="122"/>
      <c r="S2520" s="122"/>
      <c r="T2520" s="127"/>
      <c r="U2520" s="130"/>
      <c r="V2520" s="130"/>
      <c r="W2520" s="130"/>
      <c r="X2520" s="97"/>
      <c r="Y2520" s="97"/>
      <c r="Z2520" s="98"/>
      <c r="AA2520" s="98"/>
      <c r="AB2520" s="99"/>
      <c r="AC2520" s="100"/>
      <c r="AD2520" s="100"/>
      <c r="AE2520" s="101"/>
      <c r="AF2520" s="124"/>
      <c r="AG2520" s="101"/>
      <c r="AH2520" s="101"/>
      <c r="AI2520" s="102"/>
    </row>
    <row r="2521" spans="1:35" ht="15.75" x14ac:dyDescent="0.25">
      <c r="A2521" s="122"/>
      <c r="B2521" s="122"/>
      <c r="C2521" s="122"/>
      <c r="D2521" s="122"/>
      <c r="E2521" s="122"/>
      <c r="F2521" s="122"/>
      <c r="G2521" s="122"/>
      <c r="H2521" s="122"/>
      <c r="I2521" s="122"/>
      <c r="J2521" s="126"/>
      <c r="K2521" s="126"/>
      <c r="L2521" s="122"/>
      <c r="M2521" s="122"/>
      <c r="N2521" s="122"/>
      <c r="O2521" s="122"/>
      <c r="P2521" s="122"/>
      <c r="Q2521" s="122"/>
      <c r="R2521" s="122"/>
      <c r="S2521" s="122"/>
      <c r="T2521" s="127"/>
      <c r="U2521" s="130"/>
      <c r="V2521" s="130"/>
      <c r="W2521" s="130"/>
      <c r="X2521" s="97"/>
      <c r="Y2521" s="97"/>
      <c r="Z2521" s="98"/>
      <c r="AA2521" s="98"/>
      <c r="AB2521" s="99"/>
      <c r="AC2521" s="100"/>
      <c r="AD2521" s="100"/>
      <c r="AE2521" s="101"/>
      <c r="AF2521" s="124"/>
      <c r="AG2521" s="101"/>
      <c r="AH2521" s="101"/>
      <c r="AI2521" s="102"/>
    </row>
    <row r="2522" spans="1:35" ht="15.75" x14ac:dyDescent="0.25">
      <c r="A2522" s="122"/>
      <c r="B2522" s="122"/>
      <c r="C2522" s="122"/>
      <c r="D2522" s="122"/>
      <c r="E2522" s="122"/>
      <c r="F2522" s="122"/>
      <c r="G2522" s="122"/>
      <c r="H2522" s="122"/>
      <c r="I2522" s="122"/>
      <c r="J2522" s="126"/>
      <c r="K2522" s="126"/>
      <c r="L2522" s="122"/>
      <c r="M2522" s="122"/>
      <c r="N2522" s="122"/>
      <c r="O2522" s="122"/>
      <c r="P2522" s="122"/>
      <c r="Q2522" s="122"/>
      <c r="R2522" s="122"/>
      <c r="S2522" s="122"/>
      <c r="T2522" s="127"/>
      <c r="U2522" s="130"/>
      <c r="V2522" s="130"/>
      <c r="W2522" s="130"/>
      <c r="X2522" s="97"/>
      <c r="Y2522" s="97"/>
      <c r="Z2522" s="98"/>
      <c r="AA2522" s="98"/>
      <c r="AB2522" s="99"/>
      <c r="AC2522" s="100"/>
      <c r="AD2522" s="100"/>
      <c r="AE2522" s="101"/>
      <c r="AF2522" s="124"/>
      <c r="AG2522" s="101"/>
      <c r="AH2522" s="101"/>
      <c r="AI2522" s="102"/>
    </row>
    <row r="2523" spans="1:35" ht="15.75" x14ac:dyDescent="0.25">
      <c r="A2523" s="122"/>
      <c r="B2523" s="122"/>
      <c r="C2523" s="122"/>
      <c r="D2523" s="122"/>
      <c r="E2523" s="122"/>
      <c r="F2523" s="122"/>
      <c r="G2523" s="122"/>
      <c r="H2523" s="122"/>
      <c r="I2523" s="122"/>
      <c r="J2523" s="126"/>
      <c r="K2523" s="126"/>
      <c r="L2523" s="122"/>
      <c r="M2523" s="122"/>
      <c r="N2523" s="122"/>
      <c r="O2523" s="122"/>
      <c r="P2523" s="122"/>
      <c r="Q2523" s="122"/>
      <c r="R2523" s="122"/>
      <c r="S2523" s="122"/>
      <c r="T2523" s="127"/>
      <c r="U2523" s="130"/>
      <c r="V2523" s="130"/>
      <c r="W2523" s="130"/>
      <c r="X2523" s="97"/>
      <c r="Y2523" s="97"/>
      <c r="Z2523" s="98"/>
      <c r="AA2523" s="98"/>
      <c r="AB2523" s="99"/>
      <c r="AC2523" s="100"/>
      <c r="AD2523" s="100"/>
      <c r="AE2523" s="101"/>
      <c r="AF2523" s="124"/>
      <c r="AG2523" s="101"/>
      <c r="AH2523" s="101"/>
      <c r="AI2523" s="102"/>
    </row>
    <row r="2524" spans="1:35" ht="15.75" x14ac:dyDescent="0.25">
      <c r="A2524" s="122"/>
      <c r="B2524" s="122"/>
      <c r="C2524" s="122"/>
      <c r="D2524" s="122"/>
      <c r="E2524" s="122"/>
      <c r="F2524" s="122"/>
      <c r="G2524" s="122"/>
      <c r="H2524" s="122"/>
      <c r="I2524" s="122"/>
      <c r="J2524" s="126"/>
      <c r="K2524" s="126"/>
      <c r="L2524" s="122"/>
      <c r="M2524" s="122"/>
      <c r="N2524" s="122"/>
      <c r="O2524" s="122"/>
      <c r="P2524" s="122"/>
      <c r="Q2524" s="122"/>
      <c r="R2524" s="122"/>
      <c r="S2524" s="122"/>
      <c r="T2524" s="127"/>
      <c r="U2524" s="130"/>
      <c r="V2524" s="130"/>
      <c r="W2524" s="130"/>
      <c r="X2524" s="97"/>
      <c r="Y2524" s="97"/>
      <c r="Z2524" s="98"/>
      <c r="AA2524" s="98"/>
      <c r="AB2524" s="99"/>
      <c r="AC2524" s="100"/>
      <c r="AD2524" s="100"/>
      <c r="AE2524" s="101"/>
      <c r="AF2524" s="124"/>
      <c r="AG2524" s="101"/>
      <c r="AH2524" s="101"/>
      <c r="AI2524" s="102"/>
    </row>
    <row r="2525" spans="1:35" ht="15.75" x14ac:dyDescent="0.25">
      <c r="A2525" s="122"/>
      <c r="B2525" s="122"/>
      <c r="C2525" s="122"/>
      <c r="D2525" s="122"/>
      <c r="E2525" s="122"/>
      <c r="F2525" s="122"/>
      <c r="G2525" s="122"/>
      <c r="H2525" s="122"/>
      <c r="I2525" s="122"/>
      <c r="J2525" s="126"/>
      <c r="K2525" s="126"/>
      <c r="L2525" s="122"/>
      <c r="M2525" s="122"/>
      <c r="N2525" s="122"/>
      <c r="O2525" s="122"/>
      <c r="P2525" s="122"/>
      <c r="Q2525" s="122"/>
      <c r="R2525" s="122"/>
      <c r="S2525" s="122"/>
      <c r="T2525" s="127"/>
      <c r="U2525" s="130"/>
      <c r="V2525" s="130"/>
      <c r="W2525" s="130"/>
      <c r="X2525" s="97"/>
      <c r="Y2525" s="97"/>
      <c r="Z2525" s="98"/>
      <c r="AA2525" s="98"/>
      <c r="AB2525" s="99"/>
      <c r="AC2525" s="100"/>
      <c r="AD2525" s="100"/>
      <c r="AE2525" s="101"/>
      <c r="AF2525" s="124"/>
      <c r="AG2525" s="101"/>
      <c r="AH2525" s="101"/>
      <c r="AI2525" s="102"/>
    </row>
    <row r="2526" spans="1:35" ht="15.75" x14ac:dyDescent="0.25">
      <c r="A2526" s="122"/>
      <c r="B2526" s="122"/>
      <c r="C2526" s="122"/>
      <c r="D2526" s="122"/>
      <c r="E2526" s="122"/>
      <c r="F2526" s="122"/>
      <c r="G2526" s="122"/>
      <c r="H2526" s="122"/>
      <c r="I2526" s="122"/>
      <c r="J2526" s="126"/>
      <c r="K2526" s="126"/>
      <c r="L2526" s="122"/>
      <c r="M2526" s="122"/>
      <c r="N2526" s="122"/>
      <c r="O2526" s="122"/>
      <c r="P2526" s="122"/>
      <c r="Q2526" s="122"/>
      <c r="R2526" s="122"/>
      <c r="S2526" s="122"/>
      <c r="T2526" s="127"/>
      <c r="U2526" s="130"/>
      <c r="V2526" s="130"/>
      <c r="W2526" s="130"/>
      <c r="X2526" s="97"/>
      <c r="Y2526" s="97"/>
      <c r="Z2526" s="98"/>
      <c r="AA2526" s="98"/>
      <c r="AB2526" s="99"/>
      <c r="AC2526" s="100"/>
      <c r="AD2526" s="100"/>
      <c r="AE2526" s="101"/>
      <c r="AF2526" s="124"/>
      <c r="AG2526" s="101"/>
      <c r="AH2526" s="101"/>
      <c r="AI2526" s="102"/>
    </row>
    <row r="2527" spans="1:35" ht="15.75" x14ac:dyDescent="0.25">
      <c r="A2527" s="122"/>
      <c r="B2527" s="122"/>
      <c r="C2527" s="122"/>
      <c r="D2527" s="122"/>
      <c r="E2527" s="122"/>
      <c r="F2527" s="122"/>
      <c r="G2527" s="122"/>
      <c r="H2527" s="122"/>
      <c r="I2527" s="122"/>
      <c r="J2527" s="126"/>
      <c r="K2527" s="126"/>
      <c r="L2527" s="122"/>
      <c r="M2527" s="122"/>
      <c r="N2527" s="122"/>
      <c r="O2527" s="122"/>
      <c r="P2527" s="122"/>
      <c r="Q2527" s="122"/>
      <c r="R2527" s="122"/>
      <c r="S2527" s="122"/>
      <c r="T2527" s="127"/>
      <c r="U2527" s="130"/>
      <c r="V2527" s="130"/>
      <c r="W2527" s="130"/>
      <c r="X2527" s="97"/>
      <c r="Y2527" s="97"/>
      <c r="Z2527" s="98"/>
      <c r="AA2527" s="98"/>
      <c r="AB2527" s="99"/>
      <c r="AC2527" s="100"/>
      <c r="AD2527" s="100"/>
      <c r="AE2527" s="101"/>
      <c r="AF2527" s="124"/>
      <c r="AG2527" s="101"/>
      <c r="AH2527" s="101"/>
      <c r="AI2527" s="102"/>
    </row>
    <row r="2528" spans="1:35" ht="15.75" x14ac:dyDescent="0.25">
      <c r="A2528" s="122"/>
      <c r="B2528" s="122"/>
      <c r="C2528" s="122"/>
      <c r="D2528" s="122"/>
      <c r="E2528" s="122"/>
      <c r="F2528" s="122"/>
      <c r="G2528" s="122"/>
      <c r="H2528" s="122"/>
      <c r="I2528" s="122"/>
      <c r="J2528" s="126"/>
      <c r="K2528" s="126"/>
      <c r="L2528" s="122"/>
      <c r="M2528" s="122"/>
      <c r="N2528" s="122"/>
      <c r="O2528" s="122"/>
      <c r="P2528" s="122"/>
      <c r="Q2528" s="122"/>
      <c r="R2528" s="122"/>
      <c r="S2528" s="122"/>
      <c r="T2528" s="127"/>
      <c r="U2528" s="130"/>
      <c r="V2528" s="130"/>
      <c r="W2528" s="130"/>
      <c r="X2528" s="97"/>
      <c r="Y2528" s="97"/>
      <c r="Z2528" s="98"/>
      <c r="AA2528" s="98"/>
      <c r="AB2528" s="99"/>
      <c r="AC2528" s="100"/>
      <c r="AD2528" s="100"/>
      <c r="AE2528" s="101"/>
      <c r="AF2528" s="124"/>
      <c r="AG2528" s="101"/>
      <c r="AH2528" s="101"/>
      <c r="AI2528" s="102"/>
    </row>
    <row r="2529" spans="1:35" ht="15.75" x14ac:dyDescent="0.25">
      <c r="A2529" s="122"/>
      <c r="B2529" s="122"/>
      <c r="C2529" s="122"/>
      <c r="D2529" s="122"/>
      <c r="E2529" s="122"/>
      <c r="F2529" s="122"/>
      <c r="G2529" s="122"/>
      <c r="H2529" s="122"/>
      <c r="I2529" s="122"/>
      <c r="J2529" s="126"/>
      <c r="K2529" s="126"/>
      <c r="L2529" s="122"/>
      <c r="M2529" s="122"/>
      <c r="N2529" s="122"/>
      <c r="O2529" s="122"/>
      <c r="P2529" s="122"/>
      <c r="Q2529" s="122"/>
      <c r="R2529" s="122"/>
      <c r="S2529" s="122"/>
      <c r="T2529" s="127"/>
      <c r="U2529" s="130"/>
      <c r="V2529" s="130"/>
      <c r="W2529" s="130"/>
      <c r="X2529" s="97"/>
      <c r="Y2529" s="97"/>
      <c r="Z2529" s="98"/>
      <c r="AA2529" s="98"/>
      <c r="AB2529" s="99"/>
      <c r="AC2529" s="100"/>
      <c r="AD2529" s="100"/>
      <c r="AE2529" s="101"/>
      <c r="AF2529" s="124"/>
      <c r="AG2529" s="101"/>
      <c r="AH2529" s="101"/>
      <c r="AI2529" s="102"/>
    </row>
    <row r="2530" spans="1:35" ht="15.75" x14ac:dyDescent="0.25">
      <c r="A2530" s="122"/>
      <c r="B2530" s="122"/>
      <c r="C2530" s="122"/>
      <c r="D2530" s="122"/>
      <c r="E2530" s="122"/>
      <c r="F2530" s="122"/>
      <c r="G2530" s="122"/>
      <c r="H2530" s="122"/>
      <c r="I2530" s="122"/>
      <c r="J2530" s="126"/>
      <c r="K2530" s="126"/>
      <c r="L2530" s="122"/>
      <c r="M2530" s="122"/>
      <c r="N2530" s="122"/>
      <c r="O2530" s="122"/>
      <c r="P2530" s="122"/>
      <c r="Q2530" s="122"/>
      <c r="R2530" s="122"/>
      <c r="S2530" s="122"/>
      <c r="T2530" s="127"/>
      <c r="U2530" s="130"/>
      <c r="V2530" s="130"/>
      <c r="W2530" s="130"/>
      <c r="X2530" s="97"/>
      <c r="Y2530" s="97"/>
      <c r="Z2530" s="98"/>
      <c r="AA2530" s="98"/>
      <c r="AB2530" s="99"/>
      <c r="AC2530" s="100"/>
      <c r="AD2530" s="100"/>
      <c r="AE2530" s="101"/>
      <c r="AF2530" s="124"/>
      <c r="AG2530" s="101"/>
      <c r="AH2530" s="101"/>
      <c r="AI2530" s="102"/>
    </row>
    <row r="2531" spans="1:35" ht="15.75" x14ac:dyDescent="0.25">
      <c r="A2531" s="122"/>
      <c r="B2531" s="122"/>
      <c r="C2531" s="122"/>
      <c r="D2531" s="122"/>
      <c r="E2531" s="122"/>
      <c r="F2531" s="122"/>
      <c r="G2531" s="122"/>
      <c r="H2531" s="122"/>
      <c r="I2531" s="122"/>
      <c r="J2531" s="126"/>
      <c r="K2531" s="126"/>
      <c r="L2531" s="122"/>
      <c r="M2531" s="122"/>
      <c r="N2531" s="122"/>
      <c r="O2531" s="122"/>
      <c r="P2531" s="122"/>
      <c r="Q2531" s="122"/>
      <c r="R2531" s="122"/>
      <c r="S2531" s="122"/>
      <c r="T2531" s="127"/>
      <c r="U2531" s="130"/>
      <c r="V2531" s="130"/>
      <c r="W2531" s="130"/>
      <c r="X2531" s="97"/>
      <c r="Y2531" s="97"/>
      <c r="Z2531" s="98"/>
      <c r="AA2531" s="98"/>
      <c r="AB2531" s="99"/>
      <c r="AC2531" s="100"/>
      <c r="AD2531" s="100"/>
      <c r="AE2531" s="101"/>
      <c r="AF2531" s="124"/>
      <c r="AG2531" s="101"/>
      <c r="AH2531" s="101"/>
      <c r="AI2531" s="102"/>
    </row>
    <row r="2532" spans="1:35" ht="15.75" x14ac:dyDescent="0.25">
      <c r="A2532" s="122"/>
      <c r="B2532" s="122"/>
      <c r="C2532" s="122"/>
      <c r="D2532" s="122"/>
      <c r="E2532" s="122"/>
      <c r="F2532" s="122"/>
      <c r="G2532" s="122"/>
      <c r="H2532" s="122"/>
      <c r="I2532" s="122"/>
      <c r="J2532" s="126"/>
      <c r="K2532" s="126"/>
      <c r="L2532" s="122"/>
      <c r="M2532" s="122"/>
      <c r="N2532" s="122"/>
      <c r="O2532" s="122"/>
      <c r="P2532" s="122"/>
      <c r="Q2532" s="122"/>
      <c r="R2532" s="122"/>
      <c r="S2532" s="122"/>
      <c r="T2532" s="127"/>
      <c r="U2532" s="130"/>
      <c r="V2532" s="130"/>
      <c r="W2532" s="130"/>
      <c r="X2532" s="97"/>
      <c r="Y2532" s="97"/>
      <c r="Z2532" s="98"/>
      <c r="AA2532" s="98"/>
      <c r="AB2532" s="99"/>
      <c r="AC2532" s="100"/>
      <c r="AD2532" s="100"/>
      <c r="AE2532" s="101"/>
      <c r="AF2532" s="124"/>
      <c r="AG2532" s="101"/>
      <c r="AH2532" s="101"/>
      <c r="AI2532" s="102"/>
    </row>
    <row r="2533" spans="1:35" ht="15.75" x14ac:dyDescent="0.25">
      <c r="A2533" s="122"/>
      <c r="B2533" s="122"/>
      <c r="C2533" s="122"/>
      <c r="D2533" s="122"/>
      <c r="E2533" s="122"/>
      <c r="F2533" s="122"/>
      <c r="G2533" s="122"/>
      <c r="H2533" s="122"/>
      <c r="I2533" s="122"/>
      <c r="J2533" s="126"/>
      <c r="K2533" s="126"/>
      <c r="L2533" s="122"/>
      <c r="M2533" s="122"/>
      <c r="N2533" s="122"/>
      <c r="O2533" s="122"/>
      <c r="P2533" s="122"/>
      <c r="Q2533" s="122"/>
      <c r="R2533" s="122"/>
      <c r="S2533" s="122"/>
      <c r="T2533" s="127"/>
      <c r="U2533" s="130"/>
      <c r="V2533" s="130"/>
      <c r="W2533" s="130"/>
      <c r="X2533" s="97"/>
      <c r="Y2533" s="97"/>
      <c r="Z2533" s="98"/>
      <c r="AA2533" s="98"/>
      <c r="AB2533" s="99"/>
      <c r="AC2533" s="100"/>
      <c r="AD2533" s="100"/>
      <c r="AE2533" s="101"/>
      <c r="AF2533" s="124"/>
      <c r="AG2533" s="101"/>
      <c r="AH2533" s="101"/>
      <c r="AI2533" s="102"/>
    </row>
    <row r="2534" spans="1:35" ht="15.75" x14ac:dyDescent="0.25">
      <c r="A2534" s="122"/>
      <c r="B2534" s="122"/>
      <c r="C2534" s="122"/>
      <c r="D2534" s="122"/>
      <c r="E2534" s="122"/>
      <c r="F2534" s="122"/>
      <c r="G2534" s="122"/>
      <c r="H2534" s="122"/>
      <c r="I2534" s="122"/>
      <c r="J2534" s="126"/>
      <c r="K2534" s="126"/>
      <c r="L2534" s="122"/>
      <c r="M2534" s="122"/>
      <c r="N2534" s="122"/>
      <c r="O2534" s="122"/>
      <c r="P2534" s="122"/>
      <c r="Q2534" s="122"/>
      <c r="R2534" s="122"/>
      <c r="S2534" s="122"/>
      <c r="T2534" s="127"/>
      <c r="U2534" s="130"/>
      <c r="V2534" s="130"/>
      <c r="W2534" s="130"/>
      <c r="X2534" s="97"/>
      <c r="Y2534" s="97"/>
      <c r="Z2534" s="98"/>
      <c r="AA2534" s="98"/>
      <c r="AB2534" s="99"/>
      <c r="AC2534" s="100"/>
      <c r="AD2534" s="100"/>
      <c r="AE2534" s="101"/>
      <c r="AF2534" s="124"/>
      <c r="AG2534" s="101"/>
      <c r="AH2534" s="101"/>
      <c r="AI2534" s="102"/>
    </row>
    <row r="2535" spans="1:35" ht="15.75" x14ac:dyDescent="0.25">
      <c r="A2535" s="122"/>
      <c r="B2535" s="122"/>
      <c r="C2535" s="122"/>
      <c r="D2535" s="122"/>
      <c r="E2535" s="122"/>
      <c r="F2535" s="122"/>
      <c r="G2535" s="122"/>
      <c r="H2535" s="122"/>
      <c r="I2535" s="122"/>
      <c r="J2535" s="126"/>
      <c r="K2535" s="126"/>
      <c r="L2535" s="122"/>
      <c r="M2535" s="122"/>
      <c r="N2535" s="122"/>
      <c r="O2535" s="122"/>
      <c r="P2535" s="122"/>
      <c r="Q2535" s="122"/>
      <c r="R2535" s="122"/>
      <c r="S2535" s="122"/>
      <c r="T2535" s="127"/>
      <c r="U2535" s="130"/>
      <c r="V2535" s="130"/>
      <c r="W2535" s="130"/>
      <c r="X2535" s="97"/>
      <c r="Y2535" s="97"/>
      <c r="Z2535" s="98"/>
      <c r="AA2535" s="98"/>
      <c r="AB2535" s="99"/>
      <c r="AC2535" s="100"/>
      <c r="AD2535" s="100"/>
      <c r="AE2535" s="101"/>
      <c r="AF2535" s="124"/>
      <c r="AG2535" s="101"/>
      <c r="AH2535" s="101"/>
      <c r="AI2535" s="102"/>
    </row>
    <row r="2536" spans="1:35" ht="15.75" x14ac:dyDescent="0.25">
      <c r="A2536" s="122"/>
      <c r="B2536" s="122"/>
      <c r="C2536" s="122"/>
      <c r="D2536" s="122"/>
      <c r="E2536" s="122"/>
      <c r="F2536" s="122"/>
      <c r="G2536" s="122"/>
      <c r="H2536" s="122"/>
      <c r="I2536" s="122"/>
      <c r="J2536" s="126"/>
      <c r="K2536" s="126"/>
      <c r="L2536" s="122"/>
      <c r="M2536" s="122"/>
      <c r="N2536" s="122"/>
      <c r="O2536" s="122"/>
      <c r="P2536" s="122"/>
      <c r="Q2536" s="122"/>
      <c r="R2536" s="122"/>
      <c r="S2536" s="122"/>
      <c r="T2536" s="127"/>
      <c r="U2536" s="130"/>
      <c r="V2536" s="130"/>
      <c r="W2536" s="130"/>
      <c r="X2536" s="97"/>
      <c r="Y2536" s="97"/>
      <c r="Z2536" s="98"/>
      <c r="AA2536" s="98"/>
      <c r="AB2536" s="99"/>
      <c r="AC2536" s="100"/>
      <c r="AD2536" s="100"/>
      <c r="AE2536" s="101"/>
      <c r="AF2536" s="124"/>
      <c r="AG2536" s="101"/>
      <c r="AH2536" s="101"/>
      <c r="AI2536" s="102"/>
    </row>
    <row r="2537" spans="1:35" ht="15.75" x14ac:dyDescent="0.25">
      <c r="A2537" s="122"/>
      <c r="B2537" s="122"/>
      <c r="C2537" s="122"/>
      <c r="D2537" s="122"/>
      <c r="E2537" s="122"/>
      <c r="F2537" s="122"/>
      <c r="G2537" s="122"/>
      <c r="H2537" s="122"/>
      <c r="I2537" s="122"/>
      <c r="J2537" s="126"/>
      <c r="K2537" s="126"/>
      <c r="L2537" s="122"/>
      <c r="M2537" s="122"/>
      <c r="N2537" s="122"/>
      <c r="O2537" s="122"/>
      <c r="P2537" s="122"/>
      <c r="Q2537" s="122"/>
      <c r="R2537" s="122"/>
      <c r="S2537" s="122"/>
      <c r="T2537" s="127"/>
      <c r="U2537" s="130"/>
      <c r="V2537" s="130"/>
      <c r="W2537" s="130"/>
      <c r="X2537" s="97"/>
      <c r="Y2537" s="97"/>
      <c r="Z2537" s="98"/>
      <c r="AA2537" s="98"/>
      <c r="AB2537" s="99"/>
      <c r="AC2537" s="100"/>
      <c r="AD2537" s="100"/>
      <c r="AE2537" s="101"/>
      <c r="AF2537" s="124"/>
      <c r="AG2537" s="101"/>
      <c r="AH2537" s="101"/>
      <c r="AI2537" s="102"/>
    </row>
    <row r="2538" spans="1:35" ht="15.75" x14ac:dyDescent="0.25">
      <c r="A2538" s="122"/>
      <c r="B2538" s="122"/>
      <c r="C2538" s="122"/>
      <c r="D2538" s="122"/>
      <c r="E2538" s="122"/>
      <c r="F2538" s="122"/>
      <c r="G2538" s="122"/>
      <c r="H2538" s="122"/>
      <c r="I2538" s="122"/>
      <c r="J2538" s="126"/>
      <c r="K2538" s="126"/>
      <c r="L2538" s="122"/>
      <c r="M2538" s="122"/>
      <c r="N2538" s="122"/>
      <c r="O2538" s="122"/>
      <c r="P2538" s="122"/>
      <c r="Q2538" s="122"/>
      <c r="R2538" s="122"/>
      <c r="S2538" s="122"/>
      <c r="T2538" s="127"/>
      <c r="U2538" s="130"/>
      <c r="V2538" s="130"/>
      <c r="W2538" s="130"/>
      <c r="X2538" s="97"/>
      <c r="Y2538" s="97"/>
      <c r="Z2538" s="98"/>
      <c r="AA2538" s="98"/>
      <c r="AB2538" s="99"/>
      <c r="AC2538" s="100"/>
      <c r="AD2538" s="100"/>
      <c r="AE2538" s="101"/>
      <c r="AF2538" s="124"/>
      <c r="AG2538" s="101"/>
      <c r="AH2538" s="101"/>
      <c r="AI2538" s="102"/>
    </row>
    <row r="2539" spans="1:35" ht="15.75" x14ac:dyDescent="0.25">
      <c r="A2539" s="122"/>
      <c r="B2539" s="122"/>
      <c r="C2539" s="122"/>
      <c r="D2539" s="122"/>
      <c r="E2539" s="122"/>
      <c r="F2539" s="122"/>
      <c r="G2539" s="122"/>
      <c r="H2539" s="122"/>
      <c r="I2539" s="122"/>
      <c r="J2539" s="126"/>
      <c r="K2539" s="126"/>
      <c r="L2539" s="122"/>
      <c r="M2539" s="122"/>
      <c r="N2539" s="122"/>
      <c r="O2539" s="122"/>
      <c r="P2539" s="122"/>
      <c r="Q2539" s="122"/>
      <c r="R2539" s="122"/>
      <c r="S2539" s="122"/>
      <c r="T2539" s="127"/>
      <c r="U2539" s="130"/>
      <c r="V2539" s="130"/>
      <c r="W2539" s="130"/>
      <c r="X2539" s="97"/>
      <c r="Y2539" s="97"/>
      <c r="Z2539" s="98"/>
      <c r="AA2539" s="98"/>
      <c r="AB2539" s="99"/>
      <c r="AC2539" s="100"/>
      <c r="AD2539" s="100"/>
      <c r="AE2539" s="101"/>
      <c r="AF2539" s="124"/>
      <c r="AG2539" s="101"/>
      <c r="AH2539" s="101"/>
      <c r="AI2539" s="102"/>
    </row>
    <row r="2540" spans="1:35" ht="15.75" x14ac:dyDescent="0.25">
      <c r="A2540" s="122"/>
      <c r="B2540" s="122"/>
      <c r="C2540" s="122"/>
      <c r="D2540" s="122"/>
      <c r="E2540" s="122"/>
      <c r="F2540" s="122"/>
      <c r="G2540" s="122"/>
      <c r="H2540" s="122"/>
      <c r="I2540" s="122"/>
      <c r="J2540" s="126"/>
      <c r="K2540" s="126"/>
      <c r="L2540" s="122"/>
      <c r="M2540" s="122"/>
      <c r="N2540" s="122"/>
      <c r="O2540" s="122"/>
      <c r="P2540" s="122"/>
      <c r="Q2540" s="122"/>
      <c r="R2540" s="122"/>
      <c r="S2540" s="122"/>
      <c r="T2540" s="127"/>
      <c r="U2540" s="130"/>
      <c r="V2540" s="130"/>
      <c r="W2540" s="130"/>
      <c r="X2540" s="97"/>
      <c r="Y2540" s="97"/>
      <c r="Z2540" s="98"/>
      <c r="AA2540" s="98"/>
      <c r="AB2540" s="99"/>
      <c r="AC2540" s="100"/>
      <c r="AD2540" s="100"/>
      <c r="AE2540" s="101"/>
      <c r="AF2540" s="124"/>
      <c r="AG2540" s="101"/>
      <c r="AH2540" s="101"/>
      <c r="AI2540" s="102"/>
    </row>
    <row r="2541" spans="1:35" ht="15.75" x14ac:dyDescent="0.25">
      <c r="A2541" s="122"/>
      <c r="B2541" s="122"/>
      <c r="C2541" s="122"/>
      <c r="D2541" s="122"/>
      <c r="E2541" s="122"/>
      <c r="F2541" s="122"/>
      <c r="G2541" s="122"/>
      <c r="H2541" s="122"/>
      <c r="I2541" s="122"/>
      <c r="J2541" s="126"/>
      <c r="K2541" s="126"/>
      <c r="L2541" s="122"/>
      <c r="M2541" s="122"/>
      <c r="N2541" s="122"/>
      <c r="O2541" s="122"/>
      <c r="P2541" s="122"/>
      <c r="Q2541" s="122"/>
      <c r="R2541" s="122"/>
      <c r="S2541" s="122"/>
      <c r="T2541" s="127"/>
      <c r="U2541" s="130"/>
      <c r="V2541" s="130"/>
      <c r="W2541" s="130"/>
      <c r="X2541" s="97"/>
      <c r="Y2541" s="97"/>
      <c r="Z2541" s="98"/>
      <c r="AA2541" s="98"/>
      <c r="AB2541" s="99"/>
      <c r="AC2541" s="100"/>
      <c r="AD2541" s="100"/>
      <c r="AE2541" s="101"/>
      <c r="AF2541" s="124"/>
      <c r="AG2541" s="101"/>
      <c r="AH2541" s="101"/>
      <c r="AI2541" s="102"/>
    </row>
    <row r="2542" spans="1:35" ht="15.75" x14ac:dyDescent="0.25">
      <c r="A2542" s="122"/>
      <c r="B2542" s="122"/>
      <c r="C2542" s="122"/>
      <c r="D2542" s="122"/>
      <c r="E2542" s="122"/>
      <c r="F2542" s="122"/>
      <c r="G2542" s="122"/>
      <c r="H2542" s="122"/>
      <c r="I2542" s="122"/>
      <c r="J2542" s="126"/>
      <c r="K2542" s="126"/>
      <c r="L2542" s="122"/>
      <c r="M2542" s="122"/>
      <c r="N2542" s="122"/>
      <c r="O2542" s="122"/>
      <c r="P2542" s="122"/>
      <c r="Q2542" s="122"/>
      <c r="R2542" s="122"/>
      <c r="S2542" s="122"/>
      <c r="T2542" s="127"/>
      <c r="U2542" s="130"/>
      <c r="V2542" s="130"/>
      <c r="W2542" s="130"/>
      <c r="X2542" s="97"/>
      <c r="Y2542" s="97"/>
      <c r="Z2542" s="98"/>
      <c r="AA2542" s="98"/>
      <c r="AB2542" s="99"/>
      <c r="AC2542" s="100"/>
      <c r="AD2542" s="100"/>
      <c r="AE2542" s="101"/>
      <c r="AF2542" s="124"/>
      <c r="AG2542" s="101"/>
      <c r="AH2542" s="101"/>
      <c r="AI2542" s="102"/>
    </row>
    <row r="2543" spans="1:35" ht="15.75" x14ac:dyDescent="0.25">
      <c r="A2543" s="122"/>
      <c r="B2543" s="122"/>
      <c r="C2543" s="122"/>
      <c r="D2543" s="122"/>
      <c r="E2543" s="122"/>
      <c r="F2543" s="122"/>
      <c r="G2543" s="122"/>
      <c r="H2543" s="122"/>
      <c r="I2543" s="122"/>
      <c r="J2543" s="126"/>
      <c r="K2543" s="126"/>
      <c r="L2543" s="122"/>
      <c r="M2543" s="122"/>
      <c r="N2543" s="122"/>
      <c r="O2543" s="122"/>
      <c r="P2543" s="122"/>
      <c r="Q2543" s="122"/>
      <c r="R2543" s="122"/>
      <c r="S2543" s="122"/>
      <c r="T2543" s="127"/>
      <c r="U2543" s="130"/>
      <c r="V2543" s="130"/>
      <c r="W2543" s="130"/>
      <c r="X2543" s="97"/>
      <c r="Y2543" s="97"/>
      <c r="Z2543" s="98"/>
      <c r="AA2543" s="98"/>
      <c r="AB2543" s="99"/>
      <c r="AC2543" s="100"/>
      <c r="AD2543" s="100"/>
      <c r="AE2543" s="101"/>
      <c r="AF2543" s="124"/>
      <c r="AG2543" s="101"/>
      <c r="AH2543" s="101"/>
      <c r="AI2543" s="102"/>
    </row>
    <row r="2544" spans="1:35" ht="15.75" x14ac:dyDescent="0.25">
      <c r="A2544" s="122"/>
      <c r="B2544" s="122"/>
      <c r="C2544" s="122"/>
      <c r="D2544" s="122"/>
      <c r="E2544" s="122"/>
      <c r="F2544" s="122"/>
      <c r="G2544" s="122"/>
      <c r="H2544" s="122"/>
      <c r="I2544" s="122"/>
      <c r="J2544" s="126"/>
      <c r="K2544" s="126"/>
      <c r="L2544" s="122"/>
      <c r="M2544" s="122"/>
      <c r="N2544" s="122"/>
      <c r="O2544" s="122"/>
      <c r="P2544" s="122"/>
      <c r="Q2544" s="122"/>
      <c r="R2544" s="122"/>
      <c r="S2544" s="122"/>
      <c r="T2544" s="127"/>
      <c r="U2544" s="130"/>
      <c r="V2544" s="130"/>
      <c r="W2544" s="130"/>
      <c r="X2544" s="97"/>
      <c r="Y2544" s="97"/>
      <c r="Z2544" s="98"/>
      <c r="AA2544" s="98"/>
      <c r="AB2544" s="99"/>
      <c r="AC2544" s="100"/>
      <c r="AD2544" s="100"/>
      <c r="AE2544" s="101"/>
      <c r="AF2544" s="124"/>
      <c r="AG2544" s="101"/>
      <c r="AH2544" s="101"/>
      <c r="AI2544" s="102"/>
    </row>
    <row r="2545" spans="1:35" ht="15.75" x14ac:dyDescent="0.25">
      <c r="A2545" s="122"/>
      <c r="B2545" s="122"/>
      <c r="C2545" s="122"/>
      <c r="D2545" s="122"/>
      <c r="E2545" s="122"/>
      <c r="F2545" s="122"/>
      <c r="G2545" s="122"/>
      <c r="H2545" s="122"/>
      <c r="I2545" s="122"/>
      <c r="J2545" s="126"/>
      <c r="K2545" s="126"/>
      <c r="L2545" s="122"/>
      <c r="M2545" s="122"/>
      <c r="N2545" s="122"/>
      <c r="O2545" s="122"/>
      <c r="P2545" s="122"/>
      <c r="Q2545" s="122"/>
      <c r="R2545" s="122"/>
      <c r="S2545" s="122"/>
      <c r="T2545" s="127"/>
      <c r="U2545" s="130"/>
      <c r="V2545" s="130"/>
      <c r="W2545" s="130"/>
      <c r="X2545" s="97"/>
      <c r="Y2545" s="97"/>
      <c r="Z2545" s="98"/>
      <c r="AA2545" s="98"/>
      <c r="AB2545" s="99"/>
      <c r="AC2545" s="100"/>
      <c r="AD2545" s="100"/>
      <c r="AE2545" s="101"/>
      <c r="AF2545" s="124"/>
      <c r="AG2545" s="101"/>
      <c r="AH2545" s="101"/>
      <c r="AI2545" s="102"/>
    </row>
    <row r="2546" spans="1:35" ht="15.75" x14ac:dyDescent="0.25">
      <c r="A2546" s="122"/>
      <c r="B2546" s="122"/>
      <c r="C2546" s="122"/>
      <c r="D2546" s="122"/>
      <c r="E2546" s="122"/>
      <c r="F2546" s="122"/>
      <c r="G2546" s="122"/>
      <c r="H2546" s="122"/>
      <c r="I2546" s="122"/>
      <c r="J2546" s="126"/>
      <c r="K2546" s="126"/>
      <c r="L2546" s="122"/>
      <c r="M2546" s="122"/>
      <c r="N2546" s="122"/>
      <c r="O2546" s="122"/>
      <c r="P2546" s="122"/>
      <c r="Q2546" s="122"/>
      <c r="R2546" s="122"/>
      <c r="S2546" s="122"/>
      <c r="T2546" s="127"/>
      <c r="U2546" s="130"/>
      <c r="V2546" s="130"/>
      <c r="W2546" s="130"/>
      <c r="X2546" s="97"/>
      <c r="Y2546" s="97"/>
      <c r="Z2546" s="98"/>
      <c r="AA2546" s="98"/>
      <c r="AB2546" s="99"/>
      <c r="AC2546" s="100"/>
      <c r="AD2546" s="100"/>
      <c r="AE2546" s="101"/>
      <c r="AF2546" s="124"/>
      <c r="AG2546" s="101"/>
      <c r="AH2546" s="101"/>
      <c r="AI2546" s="102"/>
    </row>
    <row r="2547" spans="1:35" ht="15.75" x14ac:dyDescent="0.25">
      <c r="A2547" s="122"/>
      <c r="B2547" s="122"/>
      <c r="C2547" s="122"/>
      <c r="D2547" s="122"/>
      <c r="E2547" s="122"/>
      <c r="F2547" s="122"/>
      <c r="G2547" s="122"/>
      <c r="H2547" s="122"/>
      <c r="I2547" s="122"/>
      <c r="J2547" s="126"/>
      <c r="K2547" s="126"/>
      <c r="L2547" s="122"/>
      <c r="M2547" s="122"/>
      <c r="N2547" s="122"/>
      <c r="O2547" s="122"/>
      <c r="P2547" s="122"/>
      <c r="Q2547" s="122"/>
      <c r="R2547" s="122"/>
      <c r="S2547" s="122"/>
      <c r="T2547" s="127"/>
      <c r="U2547" s="130"/>
      <c r="V2547" s="130"/>
      <c r="W2547" s="130"/>
      <c r="X2547" s="97"/>
      <c r="Y2547" s="97"/>
      <c r="Z2547" s="98"/>
      <c r="AA2547" s="98"/>
      <c r="AB2547" s="99"/>
      <c r="AC2547" s="100"/>
      <c r="AD2547" s="100"/>
      <c r="AE2547" s="101"/>
      <c r="AF2547" s="124"/>
      <c r="AG2547" s="101"/>
      <c r="AH2547" s="101"/>
      <c r="AI2547" s="102"/>
    </row>
    <row r="2548" spans="1:35" ht="15.75" x14ac:dyDescent="0.25">
      <c r="A2548" s="122"/>
      <c r="B2548" s="122"/>
      <c r="C2548" s="122"/>
      <c r="D2548" s="122"/>
      <c r="E2548" s="122"/>
      <c r="F2548" s="122"/>
      <c r="G2548" s="122"/>
      <c r="H2548" s="122"/>
      <c r="I2548" s="122"/>
      <c r="J2548" s="126"/>
      <c r="K2548" s="126"/>
      <c r="L2548" s="122"/>
      <c r="M2548" s="122"/>
      <c r="N2548" s="122"/>
      <c r="O2548" s="122"/>
      <c r="P2548" s="122"/>
      <c r="Q2548" s="122"/>
      <c r="R2548" s="122"/>
      <c r="S2548" s="122"/>
      <c r="T2548" s="127"/>
      <c r="U2548" s="130"/>
      <c r="V2548" s="130"/>
      <c r="W2548" s="130"/>
      <c r="X2548" s="97"/>
      <c r="Y2548" s="97"/>
      <c r="Z2548" s="98"/>
      <c r="AA2548" s="98"/>
      <c r="AB2548" s="99"/>
      <c r="AC2548" s="100"/>
      <c r="AD2548" s="100"/>
      <c r="AE2548" s="101"/>
      <c r="AF2548" s="124"/>
      <c r="AG2548" s="101"/>
      <c r="AH2548" s="101"/>
      <c r="AI2548" s="102"/>
    </row>
    <row r="2549" spans="1:35" ht="15.75" x14ac:dyDescent="0.25">
      <c r="A2549" s="122"/>
      <c r="B2549" s="122"/>
      <c r="C2549" s="122"/>
      <c r="D2549" s="122"/>
      <c r="E2549" s="122"/>
      <c r="F2549" s="122"/>
      <c r="G2549" s="122"/>
      <c r="H2549" s="122"/>
      <c r="I2549" s="122"/>
      <c r="J2549" s="126"/>
      <c r="K2549" s="126"/>
      <c r="L2549" s="122"/>
      <c r="M2549" s="122"/>
      <c r="N2549" s="122"/>
      <c r="O2549" s="122"/>
      <c r="P2549" s="122"/>
      <c r="Q2549" s="122"/>
      <c r="R2549" s="122"/>
      <c r="S2549" s="122"/>
      <c r="T2549" s="127"/>
      <c r="U2549" s="130"/>
      <c r="V2549" s="130"/>
      <c r="W2549" s="130"/>
      <c r="X2549" s="97"/>
      <c r="Y2549" s="97"/>
      <c r="Z2549" s="98"/>
      <c r="AA2549" s="98"/>
      <c r="AB2549" s="99"/>
      <c r="AC2549" s="100"/>
      <c r="AD2549" s="100"/>
      <c r="AE2549" s="101"/>
      <c r="AF2549" s="124"/>
      <c r="AG2549" s="101"/>
      <c r="AH2549" s="101"/>
      <c r="AI2549" s="102"/>
    </row>
    <row r="2550" spans="1:35" ht="15.75" x14ac:dyDescent="0.25">
      <c r="A2550" s="122"/>
      <c r="B2550" s="122"/>
      <c r="C2550" s="122"/>
      <c r="D2550" s="122"/>
      <c r="E2550" s="122"/>
      <c r="F2550" s="122"/>
      <c r="G2550" s="122"/>
      <c r="H2550" s="122"/>
      <c r="I2550" s="122"/>
      <c r="J2550" s="126"/>
      <c r="K2550" s="126"/>
      <c r="L2550" s="122"/>
      <c r="M2550" s="122"/>
      <c r="N2550" s="122"/>
      <c r="O2550" s="122"/>
      <c r="P2550" s="122"/>
      <c r="Q2550" s="122"/>
      <c r="R2550" s="122"/>
      <c r="S2550" s="122"/>
      <c r="T2550" s="127"/>
      <c r="U2550" s="130"/>
      <c r="V2550" s="130"/>
      <c r="W2550" s="130"/>
      <c r="X2550" s="97"/>
      <c r="Y2550" s="97"/>
      <c r="Z2550" s="98"/>
      <c r="AA2550" s="98"/>
      <c r="AB2550" s="99"/>
      <c r="AC2550" s="100"/>
      <c r="AD2550" s="100"/>
      <c r="AE2550" s="101"/>
      <c r="AF2550" s="124"/>
      <c r="AG2550" s="101"/>
      <c r="AH2550" s="101"/>
      <c r="AI2550" s="102"/>
    </row>
    <row r="2551" spans="1:35" ht="15.75" x14ac:dyDescent="0.25">
      <c r="A2551" s="122"/>
      <c r="B2551" s="122"/>
      <c r="C2551" s="122"/>
      <c r="D2551" s="122"/>
      <c r="E2551" s="122"/>
      <c r="F2551" s="122"/>
      <c r="G2551" s="122"/>
      <c r="H2551" s="122"/>
      <c r="I2551" s="122"/>
      <c r="J2551" s="126"/>
      <c r="K2551" s="126"/>
      <c r="L2551" s="122"/>
      <c r="M2551" s="122"/>
      <c r="N2551" s="122"/>
      <c r="O2551" s="122"/>
      <c r="P2551" s="122"/>
      <c r="Q2551" s="122"/>
      <c r="R2551" s="122"/>
      <c r="S2551" s="122"/>
      <c r="T2551" s="127"/>
      <c r="U2551" s="130"/>
      <c r="V2551" s="130"/>
      <c r="W2551" s="130"/>
      <c r="X2551" s="97"/>
      <c r="Y2551" s="97"/>
      <c r="Z2551" s="98"/>
      <c r="AA2551" s="98"/>
      <c r="AB2551" s="99"/>
      <c r="AC2551" s="100"/>
      <c r="AD2551" s="100"/>
      <c r="AE2551" s="101"/>
      <c r="AF2551" s="124"/>
      <c r="AG2551" s="101"/>
      <c r="AH2551" s="101"/>
      <c r="AI2551" s="102"/>
    </row>
    <row r="2552" spans="1:35" ht="15.75" x14ac:dyDescent="0.25">
      <c r="A2552" s="122"/>
      <c r="B2552" s="122"/>
      <c r="C2552" s="122"/>
      <c r="D2552" s="122"/>
      <c r="E2552" s="122"/>
      <c r="F2552" s="122"/>
      <c r="G2552" s="122"/>
      <c r="H2552" s="122"/>
      <c r="I2552" s="122"/>
      <c r="J2552" s="126"/>
      <c r="K2552" s="126"/>
      <c r="L2552" s="122"/>
      <c r="M2552" s="122"/>
      <c r="N2552" s="122"/>
      <c r="O2552" s="122"/>
      <c r="P2552" s="122"/>
      <c r="Q2552" s="122"/>
      <c r="R2552" s="122"/>
      <c r="S2552" s="122"/>
      <c r="T2552" s="127"/>
      <c r="U2552" s="130"/>
      <c r="V2552" s="130"/>
      <c r="W2552" s="130"/>
      <c r="X2552" s="97"/>
      <c r="Y2552" s="97"/>
      <c r="Z2552" s="98"/>
      <c r="AA2552" s="98"/>
      <c r="AB2552" s="99"/>
      <c r="AC2552" s="100"/>
      <c r="AD2552" s="100"/>
      <c r="AE2552" s="101"/>
      <c r="AF2552" s="124"/>
      <c r="AG2552" s="101"/>
      <c r="AH2552" s="101"/>
      <c r="AI2552" s="102"/>
    </row>
    <row r="2553" spans="1:35" ht="15.75" x14ac:dyDescent="0.25">
      <c r="A2553" s="122"/>
      <c r="B2553" s="122"/>
      <c r="C2553" s="122"/>
      <c r="D2553" s="122"/>
      <c r="E2553" s="122"/>
      <c r="F2553" s="122"/>
      <c r="G2553" s="122"/>
      <c r="H2553" s="122"/>
      <c r="I2553" s="122"/>
      <c r="J2553" s="126"/>
      <c r="K2553" s="126"/>
      <c r="L2553" s="122"/>
      <c r="M2553" s="122"/>
      <c r="N2553" s="122"/>
      <c r="O2553" s="122"/>
      <c r="P2553" s="122"/>
      <c r="Q2553" s="122"/>
      <c r="R2553" s="122"/>
      <c r="S2553" s="122"/>
      <c r="T2553" s="127"/>
      <c r="U2553" s="130"/>
      <c r="V2553" s="130"/>
      <c r="W2553" s="130"/>
      <c r="X2553" s="97"/>
      <c r="Y2553" s="97"/>
      <c r="Z2553" s="98"/>
      <c r="AA2553" s="98"/>
      <c r="AB2553" s="99"/>
      <c r="AC2553" s="100"/>
      <c r="AD2553" s="100"/>
      <c r="AE2553" s="101"/>
      <c r="AF2553" s="124"/>
      <c r="AG2553" s="101"/>
      <c r="AH2553" s="101"/>
      <c r="AI2553" s="102"/>
    </row>
    <row r="2554" spans="1:35" ht="15.75" x14ac:dyDescent="0.25">
      <c r="A2554" s="122"/>
      <c r="B2554" s="122"/>
      <c r="C2554" s="122"/>
      <c r="D2554" s="122"/>
      <c r="E2554" s="122"/>
      <c r="F2554" s="122"/>
      <c r="G2554" s="122"/>
      <c r="H2554" s="122"/>
      <c r="I2554" s="122"/>
      <c r="J2554" s="126"/>
      <c r="K2554" s="126"/>
      <c r="L2554" s="122"/>
      <c r="M2554" s="122"/>
      <c r="N2554" s="122"/>
      <c r="O2554" s="122"/>
      <c r="P2554" s="122"/>
      <c r="Q2554" s="122"/>
      <c r="R2554" s="122"/>
      <c r="S2554" s="122"/>
      <c r="T2554" s="127"/>
      <c r="U2554" s="130"/>
      <c r="V2554" s="130"/>
      <c r="W2554" s="130"/>
      <c r="X2554" s="97"/>
      <c r="Y2554" s="97"/>
      <c r="Z2554" s="98"/>
      <c r="AA2554" s="98"/>
      <c r="AB2554" s="99"/>
      <c r="AC2554" s="100"/>
      <c r="AD2554" s="100"/>
      <c r="AE2554" s="101"/>
      <c r="AF2554" s="124"/>
      <c r="AG2554" s="101"/>
      <c r="AH2554" s="101"/>
      <c r="AI2554" s="102"/>
    </row>
    <row r="2555" spans="1:35" ht="15.75" x14ac:dyDescent="0.25">
      <c r="A2555" s="122"/>
      <c r="B2555" s="122"/>
      <c r="C2555" s="122"/>
      <c r="D2555" s="122"/>
      <c r="E2555" s="122"/>
      <c r="F2555" s="122"/>
      <c r="G2555" s="122"/>
      <c r="H2555" s="122"/>
      <c r="I2555" s="122"/>
      <c r="J2555" s="126"/>
      <c r="K2555" s="126"/>
      <c r="L2555" s="122"/>
      <c r="M2555" s="122"/>
      <c r="N2555" s="122"/>
      <c r="O2555" s="122"/>
      <c r="P2555" s="122"/>
      <c r="Q2555" s="122"/>
      <c r="R2555" s="122"/>
      <c r="S2555" s="122"/>
      <c r="T2555" s="127"/>
      <c r="U2555" s="130"/>
      <c r="V2555" s="130"/>
      <c r="W2555" s="130"/>
      <c r="X2555" s="97"/>
      <c r="Y2555" s="97"/>
      <c r="Z2555" s="98"/>
      <c r="AA2555" s="98"/>
      <c r="AB2555" s="99"/>
      <c r="AC2555" s="100"/>
      <c r="AD2555" s="100"/>
      <c r="AE2555" s="101"/>
      <c r="AF2555" s="124"/>
      <c r="AG2555" s="101"/>
      <c r="AH2555" s="101"/>
      <c r="AI2555" s="102"/>
    </row>
    <row r="2556" spans="1:35" ht="15.75" x14ac:dyDescent="0.25">
      <c r="A2556" s="122"/>
      <c r="B2556" s="122"/>
      <c r="C2556" s="122"/>
      <c r="D2556" s="122"/>
      <c r="E2556" s="122"/>
      <c r="F2556" s="122"/>
      <c r="G2556" s="122"/>
      <c r="H2556" s="122"/>
      <c r="I2556" s="122"/>
      <c r="J2556" s="126"/>
      <c r="K2556" s="126"/>
      <c r="L2556" s="122"/>
      <c r="M2556" s="122"/>
      <c r="N2556" s="122"/>
      <c r="O2556" s="122"/>
      <c r="P2556" s="122"/>
      <c r="Q2556" s="122"/>
      <c r="R2556" s="122"/>
      <c r="S2556" s="122"/>
      <c r="T2556" s="127"/>
      <c r="U2556" s="130"/>
      <c r="V2556" s="130"/>
      <c r="W2556" s="130"/>
      <c r="X2556" s="97"/>
      <c r="Y2556" s="97"/>
      <c r="Z2556" s="98"/>
      <c r="AA2556" s="98"/>
      <c r="AB2556" s="99"/>
      <c r="AC2556" s="100"/>
      <c r="AD2556" s="100"/>
      <c r="AE2556" s="101"/>
      <c r="AF2556" s="124"/>
      <c r="AG2556" s="101"/>
      <c r="AH2556" s="101"/>
      <c r="AI2556" s="102"/>
    </row>
    <row r="2557" spans="1:35" ht="15.75" x14ac:dyDescent="0.25">
      <c r="A2557" s="122"/>
      <c r="B2557" s="122"/>
      <c r="C2557" s="122"/>
      <c r="D2557" s="122"/>
      <c r="E2557" s="122"/>
      <c r="F2557" s="122"/>
      <c r="G2557" s="122"/>
      <c r="H2557" s="122"/>
      <c r="I2557" s="122"/>
      <c r="J2557" s="126"/>
      <c r="K2557" s="126"/>
      <c r="L2557" s="122"/>
      <c r="M2557" s="122"/>
      <c r="N2557" s="122"/>
      <c r="O2557" s="122"/>
      <c r="P2557" s="122"/>
      <c r="Q2557" s="122"/>
      <c r="R2557" s="122"/>
      <c r="S2557" s="122"/>
      <c r="T2557" s="127"/>
      <c r="U2557" s="130"/>
      <c r="V2557" s="130"/>
      <c r="W2557" s="130"/>
      <c r="X2557" s="97"/>
      <c r="Y2557" s="97"/>
      <c r="Z2557" s="98"/>
      <c r="AA2557" s="98"/>
      <c r="AB2557" s="99"/>
      <c r="AC2557" s="100"/>
      <c r="AD2557" s="100"/>
      <c r="AE2557" s="101"/>
      <c r="AF2557" s="124"/>
      <c r="AG2557" s="101"/>
      <c r="AH2557" s="101"/>
      <c r="AI2557" s="102"/>
    </row>
    <row r="2558" spans="1:35" ht="15.75" x14ac:dyDescent="0.25">
      <c r="A2558" s="122"/>
      <c r="B2558" s="122"/>
      <c r="C2558" s="122"/>
      <c r="D2558" s="122"/>
      <c r="E2558" s="122"/>
      <c r="F2558" s="122"/>
      <c r="G2558" s="122"/>
      <c r="H2558" s="122"/>
      <c r="I2558" s="122"/>
      <c r="J2558" s="126"/>
      <c r="K2558" s="126"/>
      <c r="L2558" s="122"/>
      <c r="M2558" s="122"/>
      <c r="N2558" s="122"/>
      <c r="O2558" s="122"/>
      <c r="P2558" s="122"/>
      <c r="Q2558" s="122"/>
      <c r="R2558" s="122"/>
      <c r="S2558" s="122"/>
      <c r="T2558" s="127"/>
      <c r="U2558" s="130"/>
      <c r="V2558" s="130"/>
      <c r="W2558" s="130"/>
      <c r="X2558" s="97"/>
      <c r="Y2558" s="97"/>
      <c r="Z2558" s="98"/>
      <c r="AA2558" s="98"/>
      <c r="AB2558" s="99"/>
      <c r="AC2558" s="100"/>
      <c r="AD2558" s="100"/>
      <c r="AE2558" s="101"/>
      <c r="AF2558" s="124"/>
      <c r="AG2558" s="101"/>
      <c r="AH2558" s="101"/>
      <c r="AI2558" s="102"/>
    </row>
    <row r="2559" spans="1:35" ht="15.75" x14ac:dyDescent="0.25">
      <c r="A2559" s="122"/>
      <c r="B2559" s="122"/>
      <c r="C2559" s="122"/>
      <c r="D2559" s="122"/>
      <c r="E2559" s="122"/>
      <c r="F2559" s="122"/>
      <c r="G2559" s="122"/>
      <c r="H2559" s="122"/>
      <c r="I2559" s="122"/>
      <c r="J2559" s="126"/>
      <c r="K2559" s="126"/>
      <c r="L2559" s="122"/>
      <c r="M2559" s="122"/>
      <c r="N2559" s="122"/>
      <c r="O2559" s="122"/>
      <c r="P2559" s="122"/>
      <c r="Q2559" s="122"/>
      <c r="R2559" s="122"/>
      <c r="S2559" s="122"/>
      <c r="T2559" s="127"/>
      <c r="U2559" s="130"/>
      <c r="V2559" s="130"/>
      <c r="W2559" s="130"/>
      <c r="X2559" s="97"/>
      <c r="Y2559" s="97"/>
      <c r="Z2559" s="98"/>
      <c r="AA2559" s="98"/>
      <c r="AB2559" s="99"/>
      <c r="AC2559" s="100"/>
      <c r="AD2559" s="100"/>
      <c r="AE2559" s="101"/>
      <c r="AF2559" s="124"/>
      <c r="AG2559" s="101"/>
      <c r="AH2559" s="101"/>
      <c r="AI2559" s="102"/>
    </row>
    <row r="2560" spans="1:35" ht="15.75" x14ac:dyDescent="0.25">
      <c r="A2560" s="122"/>
      <c r="B2560" s="122"/>
      <c r="C2560" s="122"/>
      <c r="D2560" s="122"/>
      <c r="E2560" s="122"/>
      <c r="F2560" s="122"/>
      <c r="G2560" s="122"/>
      <c r="H2560" s="122"/>
      <c r="I2560" s="122"/>
      <c r="J2560" s="126"/>
      <c r="K2560" s="126"/>
      <c r="L2560" s="122"/>
      <c r="M2560" s="122"/>
      <c r="N2560" s="122"/>
      <c r="O2560" s="122"/>
      <c r="P2560" s="122"/>
      <c r="Q2560" s="122"/>
      <c r="R2560" s="122"/>
      <c r="S2560" s="122"/>
      <c r="T2560" s="127"/>
      <c r="U2560" s="130"/>
      <c r="V2560" s="130"/>
      <c r="W2560" s="130"/>
      <c r="X2560" s="97"/>
      <c r="Y2560" s="97"/>
      <c r="Z2560" s="98"/>
      <c r="AA2560" s="98"/>
      <c r="AB2560" s="99"/>
      <c r="AC2560" s="100"/>
      <c r="AD2560" s="100"/>
      <c r="AE2560" s="101"/>
      <c r="AF2560" s="124"/>
      <c r="AG2560" s="101"/>
      <c r="AH2560" s="101"/>
      <c r="AI2560" s="102"/>
    </row>
    <row r="2561" spans="1:35" ht="15.75" x14ac:dyDescent="0.25">
      <c r="A2561" s="122"/>
      <c r="B2561" s="122"/>
      <c r="C2561" s="122"/>
      <c r="D2561" s="122"/>
      <c r="E2561" s="122"/>
      <c r="F2561" s="122"/>
      <c r="G2561" s="122"/>
      <c r="H2561" s="122"/>
      <c r="I2561" s="122"/>
      <c r="J2561" s="126"/>
      <c r="K2561" s="126"/>
      <c r="L2561" s="122"/>
      <c r="M2561" s="122"/>
      <c r="N2561" s="122"/>
      <c r="O2561" s="122"/>
      <c r="P2561" s="122"/>
      <c r="Q2561" s="122"/>
      <c r="R2561" s="122"/>
      <c r="S2561" s="122"/>
      <c r="T2561" s="127"/>
      <c r="U2561" s="130"/>
      <c r="V2561" s="130"/>
      <c r="W2561" s="130"/>
      <c r="X2561" s="97"/>
      <c r="Y2561" s="97"/>
      <c r="Z2561" s="98"/>
      <c r="AA2561" s="98"/>
      <c r="AB2561" s="99"/>
      <c r="AC2561" s="100"/>
      <c r="AD2561" s="100"/>
      <c r="AE2561" s="101"/>
      <c r="AF2561" s="124"/>
      <c r="AG2561" s="101"/>
      <c r="AH2561" s="101"/>
      <c r="AI2561" s="102"/>
    </row>
    <row r="2562" spans="1:35" ht="15.75" x14ac:dyDescent="0.25">
      <c r="A2562" s="122"/>
      <c r="B2562" s="122"/>
      <c r="C2562" s="122"/>
      <c r="D2562" s="122"/>
      <c r="E2562" s="122"/>
      <c r="F2562" s="122"/>
      <c r="G2562" s="122"/>
      <c r="H2562" s="122"/>
      <c r="I2562" s="122"/>
      <c r="J2562" s="126"/>
      <c r="K2562" s="126"/>
      <c r="L2562" s="122"/>
      <c r="M2562" s="122"/>
      <c r="N2562" s="122"/>
      <c r="O2562" s="122"/>
      <c r="P2562" s="122"/>
      <c r="Q2562" s="122"/>
      <c r="R2562" s="122"/>
      <c r="S2562" s="122"/>
      <c r="T2562" s="127"/>
      <c r="U2562" s="130"/>
      <c r="V2562" s="130"/>
      <c r="W2562" s="130"/>
      <c r="X2562" s="97"/>
      <c r="Y2562" s="97"/>
      <c r="Z2562" s="98"/>
      <c r="AA2562" s="98"/>
      <c r="AB2562" s="99"/>
      <c r="AC2562" s="100"/>
      <c r="AD2562" s="100"/>
      <c r="AE2562" s="101"/>
      <c r="AF2562" s="124"/>
      <c r="AG2562" s="101"/>
      <c r="AH2562" s="101"/>
      <c r="AI2562" s="102"/>
    </row>
    <row r="2563" spans="1:35" ht="15.75" x14ac:dyDescent="0.25">
      <c r="A2563" s="122"/>
      <c r="B2563" s="122"/>
      <c r="C2563" s="122"/>
      <c r="D2563" s="122"/>
      <c r="E2563" s="122"/>
      <c r="F2563" s="122"/>
      <c r="G2563" s="122"/>
      <c r="H2563" s="122"/>
      <c r="I2563" s="122"/>
      <c r="J2563" s="126"/>
      <c r="K2563" s="126"/>
      <c r="L2563" s="122"/>
      <c r="M2563" s="122"/>
      <c r="N2563" s="122"/>
      <c r="O2563" s="122"/>
      <c r="P2563" s="122"/>
      <c r="Q2563" s="122"/>
      <c r="R2563" s="122"/>
      <c r="S2563" s="122"/>
      <c r="T2563" s="127"/>
      <c r="U2563" s="130"/>
      <c r="V2563" s="130"/>
      <c r="W2563" s="130"/>
      <c r="X2563" s="97"/>
      <c r="Y2563" s="97"/>
      <c r="Z2563" s="98"/>
      <c r="AA2563" s="98"/>
      <c r="AB2563" s="99"/>
      <c r="AC2563" s="100"/>
      <c r="AD2563" s="100"/>
      <c r="AE2563" s="101"/>
      <c r="AF2563" s="124"/>
      <c r="AG2563" s="101"/>
      <c r="AH2563" s="101"/>
      <c r="AI2563" s="102"/>
    </row>
    <row r="2564" spans="1:35" ht="15.75" x14ac:dyDescent="0.25">
      <c r="A2564" s="122"/>
      <c r="B2564" s="122"/>
      <c r="C2564" s="122"/>
      <c r="D2564" s="122"/>
      <c r="E2564" s="122"/>
      <c r="F2564" s="122"/>
      <c r="G2564" s="122"/>
      <c r="H2564" s="122"/>
      <c r="I2564" s="122"/>
      <c r="J2564" s="126"/>
      <c r="K2564" s="126"/>
      <c r="L2564" s="122"/>
      <c r="M2564" s="122"/>
      <c r="N2564" s="122"/>
      <c r="O2564" s="122"/>
      <c r="P2564" s="122"/>
      <c r="Q2564" s="122"/>
      <c r="R2564" s="122"/>
      <c r="S2564" s="122"/>
      <c r="T2564" s="127"/>
      <c r="U2564" s="130"/>
      <c r="V2564" s="130"/>
      <c r="W2564" s="130"/>
      <c r="X2564" s="97"/>
      <c r="Y2564" s="97"/>
      <c r="Z2564" s="98"/>
      <c r="AA2564" s="98"/>
      <c r="AB2564" s="99"/>
      <c r="AC2564" s="100"/>
      <c r="AD2564" s="100"/>
      <c r="AE2564" s="101"/>
      <c r="AF2564" s="124"/>
      <c r="AG2564" s="101"/>
      <c r="AH2564" s="101"/>
      <c r="AI2564" s="102"/>
    </row>
    <row r="2565" spans="1:35" ht="15.75" x14ac:dyDescent="0.25">
      <c r="A2565" s="122"/>
      <c r="B2565" s="122"/>
      <c r="C2565" s="122"/>
      <c r="D2565" s="122"/>
      <c r="E2565" s="122"/>
      <c r="F2565" s="122"/>
      <c r="G2565" s="122"/>
      <c r="H2565" s="122"/>
      <c r="I2565" s="122"/>
      <c r="J2565" s="126"/>
      <c r="K2565" s="126"/>
      <c r="L2565" s="122"/>
      <c r="M2565" s="122"/>
      <c r="N2565" s="122"/>
      <c r="O2565" s="122"/>
      <c r="P2565" s="122"/>
      <c r="Q2565" s="122"/>
      <c r="R2565" s="122"/>
      <c r="S2565" s="122"/>
      <c r="T2565" s="127"/>
      <c r="U2565" s="130"/>
      <c r="V2565" s="130"/>
      <c r="W2565" s="130"/>
      <c r="X2565" s="97"/>
      <c r="Y2565" s="97"/>
      <c r="Z2565" s="98"/>
      <c r="AA2565" s="98"/>
      <c r="AB2565" s="99"/>
      <c r="AC2565" s="100"/>
      <c r="AD2565" s="100"/>
      <c r="AE2565" s="101"/>
      <c r="AF2565" s="124"/>
      <c r="AG2565" s="101"/>
      <c r="AH2565" s="101"/>
      <c r="AI2565" s="102"/>
    </row>
    <row r="2566" spans="1:35" ht="15.75" x14ac:dyDescent="0.25">
      <c r="A2566" s="122"/>
      <c r="B2566" s="122"/>
      <c r="C2566" s="122"/>
      <c r="D2566" s="122"/>
      <c r="E2566" s="122"/>
      <c r="F2566" s="122"/>
      <c r="G2566" s="122"/>
      <c r="H2566" s="122"/>
      <c r="I2566" s="122"/>
      <c r="J2566" s="126"/>
      <c r="K2566" s="126"/>
      <c r="L2566" s="122"/>
      <c r="M2566" s="122"/>
      <c r="N2566" s="122"/>
      <c r="O2566" s="122"/>
      <c r="P2566" s="122"/>
      <c r="Q2566" s="122"/>
      <c r="R2566" s="122"/>
      <c r="S2566" s="122"/>
      <c r="T2566" s="127"/>
      <c r="U2566" s="130"/>
      <c r="V2566" s="130"/>
      <c r="W2566" s="130"/>
      <c r="X2566" s="97"/>
      <c r="Y2566" s="97"/>
      <c r="Z2566" s="98"/>
      <c r="AA2566" s="98"/>
      <c r="AB2566" s="99"/>
      <c r="AC2566" s="100"/>
      <c r="AD2566" s="100"/>
      <c r="AE2566" s="101"/>
      <c r="AF2566" s="124"/>
      <c r="AG2566" s="101"/>
      <c r="AH2566" s="101"/>
      <c r="AI2566" s="102"/>
    </row>
    <row r="2567" spans="1:35" ht="15.75" x14ac:dyDescent="0.25">
      <c r="A2567" s="122"/>
      <c r="B2567" s="122"/>
      <c r="C2567" s="122"/>
      <c r="D2567" s="122"/>
      <c r="E2567" s="122"/>
      <c r="F2567" s="122"/>
      <c r="G2567" s="122"/>
      <c r="H2567" s="122"/>
      <c r="I2567" s="122"/>
      <c r="J2567" s="126"/>
      <c r="K2567" s="126"/>
      <c r="L2567" s="122"/>
      <c r="M2567" s="122"/>
      <c r="N2567" s="122"/>
      <c r="O2567" s="122"/>
      <c r="P2567" s="122"/>
      <c r="Q2567" s="122"/>
      <c r="R2567" s="122"/>
      <c r="S2567" s="122"/>
      <c r="T2567" s="127"/>
      <c r="U2567" s="130"/>
      <c r="V2567" s="130"/>
      <c r="W2567" s="130"/>
      <c r="X2567" s="97"/>
      <c r="Y2567" s="97"/>
      <c r="Z2567" s="98"/>
      <c r="AA2567" s="98"/>
      <c r="AB2567" s="99"/>
      <c r="AC2567" s="100"/>
      <c r="AD2567" s="100"/>
      <c r="AE2567" s="101"/>
      <c r="AF2567" s="124"/>
      <c r="AG2567" s="101"/>
      <c r="AH2567" s="101"/>
      <c r="AI2567" s="102"/>
    </row>
    <row r="2568" spans="1:35" ht="15.75" x14ac:dyDescent="0.25">
      <c r="A2568" s="122"/>
      <c r="B2568" s="122"/>
      <c r="C2568" s="122"/>
      <c r="D2568" s="122"/>
      <c r="E2568" s="122"/>
      <c r="F2568" s="122"/>
      <c r="G2568" s="122"/>
      <c r="H2568" s="122"/>
      <c r="I2568" s="122"/>
      <c r="J2568" s="126"/>
      <c r="K2568" s="126"/>
      <c r="L2568" s="122"/>
      <c r="M2568" s="122"/>
      <c r="N2568" s="122"/>
      <c r="O2568" s="122"/>
      <c r="P2568" s="122"/>
      <c r="Q2568" s="122"/>
      <c r="R2568" s="122"/>
      <c r="S2568" s="122"/>
      <c r="T2568" s="127"/>
      <c r="U2568" s="130"/>
      <c r="V2568" s="130"/>
      <c r="W2568" s="130"/>
      <c r="X2568" s="97"/>
      <c r="Y2568" s="97"/>
      <c r="Z2568" s="98"/>
      <c r="AA2568" s="98"/>
      <c r="AB2568" s="99"/>
      <c r="AC2568" s="100"/>
      <c r="AD2568" s="100"/>
      <c r="AE2568" s="101"/>
      <c r="AF2568" s="124"/>
      <c r="AG2568" s="101"/>
      <c r="AH2568" s="101"/>
      <c r="AI2568" s="102"/>
    </row>
    <row r="2569" spans="1:35" ht="15.75" x14ac:dyDescent="0.25">
      <c r="A2569" s="122"/>
      <c r="B2569" s="122"/>
      <c r="C2569" s="122"/>
      <c r="D2569" s="122"/>
      <c r="E2569" s="122"/>
      <c r="F2569" s="122"/>
      <c r="G2569" s="122"/>
      <c r="H2569" s="122"/>
      <c r="I2569" s="122"/>
      <c r="J2569" s="126"/>
      <c r="K2569" s="126"/>
      <c r="L2569" s="122"/>
      <c r="M2569" s="122"/>
      <c r="N2569" s="122"/>
      <c r="O2569" s="122"/>
      <c r="P2569" s="122"/>
      <c r="Q2569" s="122"/>
      <c r="R2569" s="122"/>
      <c r="S2569" s="122"/>
      <c r="T2569" s="127"/>
      <c r="U2569" s="130"/>
      <c r="V2569" s="130"/>
      <c r="W2569" s="130"/>
      <c r="X2569" s="97"/>
      <c r="Y2569" s="97"/>
      <c r="Z2569" s="98"/>
      <c r="AA2569" s="98"/>
      <c r="AB2569" s="99"/>
      <c r="AC2569" s="100"/>
      <c r="AD2569" s="100"/>
      <c r="AE2569" s="101"/>
      <c r="AF2569" s="124"/>
      <c r="AG2569" s="101"/>
      <c r="AH2569" s="101"/>
      <c r="AI2569" s="102"/>
    </row>
    <row r="2570" spans="1:35" ht="15.75" x14ac:dyDescent="0.25">
      <c r="A2570" s="122"/>
      <c r="B2570" s="122"/>
      <c r="C2570" s="122"/>
      <c r="D2570" s="122"/>
      <c r="E2570" s="122"/>
      <c r="F2570" s="122"/>
      <c r="G2570" s="122"/>
      <c r="H2570" s="122"/>
      <c r="I2570" s="122"/>
      <c r="J2570" s="126"/>
      <c r="K2570" s="126"/>
      <c r="L2570" s="122"/>
      <c r="M2570" s="122"/>
      <c r="N2570" s="122"/>
      <c r="O2570" s="122"/>
      <c r="P2570" s="122"/>
      <c r="Q2570" s="122"/>
      <c r="R2570" s="122"/>
      <c r="S2570" s="122"/>
      <c r="T2570" s="127"/>
      <c r="U2570" s="130"/>
      <c r="V2570" s="130"/>
      <c r="W2570" s="130"/>
      <c r="X2570" s="97"/>
      <c r="Y2570" s="97"/>
      <c r="Z2570" s="98"/>
      <c r="AA2570" s="98"/>
      <c r="AB2570" s="99"/>
      <c r="AC2570" s="100"/>
      <c r="AD2570" s="100"/>
      <c r="AE2570" s="101"/>
      <c r="AF2570" s="124"/>
      <c r="AG2570" s="101"/>
      <c r="AH2570" s="101"/>
      <c r="AI2570" s="102"/>
    </row>
    <row r="2571" spans="1:35" ht="15.75" x14ac:dyDescent="0.25">
      <c r="A2571" s="122"/>
      <c r="B2571" s="122"/>
      <c r="C2571" s="122"/>
      <c r="D2571" s="122"/>
      <c r="E2571" s="122"/>
      <c r="F2571" s="122"/>
      <c r="G2571" s="122"/>
      <c r="H2571" s="122"/>
      <c r="I2571" s="122"/>
      <c r="J2571" s="126"/>
      <c r="K2571" s="126"/>
      <c r="L2571" s="122"/>
      <c r="M2571" s="122"/>
      <c r="N2571" s="122"/>
      <c r="O2571" s="122"/>
      <c r="P2571" s="122"/>
      <c r="Q2571" s="122"/>
      <c r="R2571" s="122"/>
      <c r="S2571" s="122"/>
      <c r="T2571" s="127"/>
      <c r="U2571" s="130"/>
      <c r="V2571" s="130"/>
      <c r="W2571" s="130"/>
      <c r="X2571" s="97"/>
      <c r="Y2571" s="97"/>
      <c r="Z2571" s="98"/>
      <c r="AA2571" s="98"/>
      <c r="AB2571" s="99"/>
      <c r="AC2571" s="100"/>
      <c r="AD2571" s="100"/>
      <c r="AE2571" s="101"/>
      <c r="AF2571" s="124"/>
      <c r="AG2571" s="101"/>
      <c r="AH2571" s="101"/>
      <c r="AI2571" s="102"/>
    </row>
    <row r="2572" spans="1:35" ht="15.75" x14ac:dyDescent="0.25">
      <c r="A2572" s="122"/>
      <c r="B2572" s="122"/>
      <c r="C2572" s="122"/>
      <c r="D2572" s="122"/>
      <c r="E2572" s="122"/>
      <c r="F2572" s="122"/>
      <c r="G2572" s="122"/>
      <c r="H2572" s="122"/>
      <c r="I2572" s="122"/>
      <c r="J2572" s="126"/>
      <c r="K2572" s="126"/>
      <c r="L2572" s="122"/>
      <c r="M2572" s="122"/>
      <c r="N2572" s="122"/>
      <c r="O2572" s="122"/>
      <c r="P2572" s="122"/>
      <c r="Q2572" s="122"/>
      <c r="R2572" s="122"/>
      <c r="S2572" s="122"/>
      <c r="T2572" s="127"/>
      <c r="U2572" s="130"/>
      <c r="V2572" s="130"/>
      <c r="W2572" s="130"/>
      <c r="X2572" s="97"/>
      <c r="Y2572" s="97"/>
      <c r="Z2572" s="98"/>
      <c r="AA2572" s="98"/>
      <c r="AB2572" s="99"/>
      <c r="AC2572" s="100"/>
      <c r="AD2572" s="100"/>
      <c r="AE2572" s="101"/>
      <c r="AF2572" s="124"/>
      <c r="AG2572" s="101"/>
      <c r="AH2572" s="101"/>
      <c r="AI2572" s="102"/>
    </row>
    <row r="2573" spans="1:35" ht="15.75" x14ac:dyDescent="0.25">
      <c r="A2573" s="122"/>
      <c r="B2573" s="122"/>
      <c r="C2573" s="122"/>
      <c r="D2573" s="122"/>
      <c r="E2573" s="122"/>
      <c r="F2573" s="122"/>
      <c r="G2573" s="122"/>
      <c r="H2573" s="122"/>
      <c r="I2573" s="122"/>
      <c r="J2573" s="126"/>
      <c r="K2573" s="126"/>
      <c r="L2573" s="122"/>
      <c r="M2573" s="122"/>
      <c r="N2573" s="122"/>
      <c r="O2573" s="122"/>
      <c r="P2573" s="122"/>
      <c r="Q2573" s="122"/>
      <c r="R2573" s="122"/>
      <c r="S2573" s="122"/>
      <c r="T2573" s="127"/>
      <c r="U2573" s="130"/>
      <c r="V2573" s="130"/>
      <c r="W2573" s="130"/>
      <c r="X2573" s="97"/>
      <c r="Y2573" s="97"/>
      <c r="Z2573" s="98"/>
      <c r="AA2573" s="98"/>
      <c r="AB2573" s="99"/>
      <c r="AC2573" s="100"/>
      <c r="AD2573" s="100"/>
      <c r="AE2573" s="101"/>
      <c r="AF2573" s="124"/>
      <c r="AG2573" s="101"/>
      <c r="AH2573" s="101"/>
      <c r="AI2573" s="102"/>
    </row>
    <row r="2574" spans="1:35" ht="15.75" x14ac:dyDescent="0.25">
      <c r="A2574" s="122"/>
      <c r="B2574" s="122"/>
      <c r="C2574" s="122"/>
      <c r="D2574" s="122"/>
      <c r="E2574" s="122"/>
      <c r="F2574" s="122"/>
      <c r="G2574" s="122"/>
      <c r="H2574" s="122"/>
      <c r="I2574" s="122"/>
      <c r="J2574" s="126"/>
      <c r="K2574" s="126"/>
      <c r="L2574" s="122"/>
      <c r="M2574" s="122"/>
      <c r="N2574" s="122"/>
      <c r="O2574" s="122"/>
      <c r="P2574" s="122"/>
      <c r="Q2574" s="122"/>
      <c r="R2574" s="122"/>
      <c r="S2574" s="122"/>
      <c r="T2574" s="127"/>
      <c r="U2574" s="130"/>
      <c r="V2574" s="130"/>
      <c r="W2574" s="130"/>
      <c r="X2574" s="97"/>
      <c r="Y2574" s="97"/>
      <c r="Z2574" s="98"/>
      <c r="AA2574" s="98"/>
      <c r="AB2574" s="99"/>
      <c r="AC2574" s="100"/>
      <c r="AD2574" s="100"/>
      <c r="AE2574" s="101"/>
      <c r="AF2574" s="124"/>
      <c r="AG2574" s="101"/>
      <c r="AH2574" s="101"/>
      <c r="AI2574" s="102"/>
    </row>
    <row r="2575" spans="1:35" ht="15.75" x14ac:dyDescent="0.25">
      <c r="A2575" s="122"/>
      <c r="B2575" s="122"/>
      <c r="C2575" s="122"/>
      <c r="D2575" s="122"/>
      <c r="E2575" s="122"/>
      <c r="F2575" s="122"/>
      <c r="G2575" s="122"/>
      <c r="H2575" s="122"/>
      <c r="I2575" s="122"/>
      <c r="J2575" s="126"/>
      <c r="K2575" s="126"/>
      <c r="L2575" s="122"/>
      <c r="M2575" s="122"/>
      <c r="N2575" s="122"/>
      <c r="O2575" s="122"/>
      <c r="P2575" s="122"/>
      <c r="Q2575" s="122"/>
      <c r="R2575" s="122"/>
      <c r="S2575" s="122"/>
      <c r="T2575" s="127"/>
      <c r="U2575" s="130"/>
      <c r="V2575" s="130"/>
      <c r="W2575" s="130"/>
      <c r="X2575" s="97"/>
      <c r="Y2575" s="97"/>
      <c r="Z2575" s="98"/>
      <c r="AA2575" s="98"/>
      <c r="AB2575" s="99"/>
      <c r="AC2575" s="100"/>
      <c r="AD2575" s="100"/>
      <c r="AE2575" s="101"/>
      <c r="AF2575" s="124"/>
      <c r="AG2575" s="101"/>
      <c r="AH2575" s="101"/>
      <c r="AI2575" s="102"/>
    </row>
    <row r="2576" spans="1:35" ht="15.75" x14ac:dyDescent="0.25">
      <c r="A2576" s="122"/>
      <c r="B2576" s="122"/>
      <c r="C2576" s="122"/>
      <c r="D2576" s="122"/>
      <c r="E2576" s="122"/>
      <c r="F2576" s="122"/>
      <c r="G2576" s="122"/>
      <c r="H2576" s="122"/>
      <c r="I2576" s="122"/>
      <c r="J2576" s="126"/>
      <c r="K2576" s="126"/>
      <c r="L2576" s="122"/>
      <c r="M2576" s="122"/>
      <c r="N2576" s="122"/>
      <c r="O2576" s="122"/>
      <c r="P2576" s="122"/>
      <c r="Q2576" s="122"/>
      <c r="R2576" s="122"/>
      <c r="S2576" s="122"/>
      <c r="T2576" s="127"/>
      <c r="U2576" s="130"/>
      <c r="V2576" s="130"/>
      <c r="W2576" s="130"/>
      <c r="X2576" s="97"/>
      <c r="Y2576" s="97"/>
      <c r="Z2576" s="98"/>
      <c r="AA2576" s="98"/>
      <c r="AB2576" s="99"/>
      <c r="AC2576" s="100"/>
      <c r="AD2576" s="100"/>
      <c r="AE2576" s="101"/>
      <c r="AF2576" s="124"/>
      <c r="AG2576" s="101"/>
      <c r="AH2576" s="101"/>
      <c r="AI2576" s="102"/>
    </row>
    <row r="2577" spans="1:35" ht="15.75" x14ac:dyDescent="0.25">
      <c r="A2577" s="122"/>
      <c r="B2577" s="122"/>
      <c r="C2577" s="122"/>
      <c r="D2577" s="122"/>
      <c r="E2577" s="122"/>
      <c r="F2577" s="122"/>
      <c r="G2577" s="122"/>
      <c r="H2577" s="122"/>
      <c r="I2577" s="122"/>
      <c r="J2577" s="126"/>
      <c r="K2577" s="126"/>
      <c r="L2577" s="122"/>
      <c r="M2577" s="122"/>
      <c r="N2577" s="122"/>
      <c r="O2577" s="122"/>
      <c r="P2577" s="122"/>
      <c r="Q2577" s="122"/>
      <c r="R2577" s="122"/>
      <c r="S2577" s="122"/>
      <c r="T2577" s="127"/>
      <c r="U2577" s="130"/>
      <c r="V2577" s="130"/>
      <c r="W2577" s="130"/>
      <c r="X2577" s="97"/>
      <c r="Y2577" s="97"/>
      <c r="Z2577" s="98"/>
      <c r="AA2577" s="98"/>
      <c r="AB2577" s="99"/>
      <c r="AC2577" s="100"/>
      <c r="AD2577" s="100"/>
      <c r="AE2577" s="101"/>
      <c r="AF2577" s="124"/>
      <c r="AG2577" s="101"/>
      <c r="AH2577" s="101"/>
      <c r="AI2577" s="102"/>
    </row>
    <row r="2578" spans="1:35" ht="15.75" x14ac:dyDescent="0.25">
      <c r="A2578" s="122"/>
      <c r="B2578" s="122"/>
      <c r="C2578" s="122"/>
      <c r="D2578" s="122"/>
      <c r="E2578" s="122"/>
      <c r="F2578" s="122"/>
      <c r="G2578" s="122"/>
      <c r="H2578" s="122"/>
      <c r="I2578" s="122"/>
      <c r="J2578" s="126"/>
      <c r="K2578" s="126"/>
      <c r="L2578" s="122"/>
      <c r="M2578" s="122"/>
      <c r="N2578" s="122"/>
      <c r="O2578" s="122"/>
      <c r="P2578" s="122"/>
      <c r="Q2578" s="122"/>
      <c r="R2578" s="122"/>
      <c r="S2578" s="122"/>
      <c r="T2578" s="127"/>
      <c r="U2578" s="130"/>
      <c r="V2578" s="130"/>
      <c r="W2578" s="130"/>
      <c r="X2578" s="97"/>
      <c r="Y2578" s="97"/>
      <c r="Z2578" s="98"/>
      <c r="AA2578" s="98"/>
      <c r="AB2578" s="99"/>
      <c r="AC2578" s="100"/>
      <c r="AD2578" s="100"/>
      <c r="AE2578" s="101"/>
      <c r="AF2578" s="124"/>
      <c r="AG2578" s="101"/>
      <c r="AH2578" s="101"/>
      <c r="AI2578" s="102"/>
    </row>
    <row r="2579" spans="1:35" ht="15.75" x14ac:dyDescent="0.25">
      <c r="A2579" s="122"/>
      <c r="B2579" s="122"/>
      <c r="C2579" s="122"/>
      <c r="D2579" s="122"/>
      <c r="E2579" s="122"/>
      <c r="F2579" s="122"/>
      <c r="G2579" s="122"/>
      <c r="H2579" s="122"/>
      <c r="I2579" s="122"/>
      <c r="J2579" s="126"/>
      <c r="K2579" s="126"/>
      <c r="L2579" s="122"/>
      <c r="M2579" s="122"/>
      <c r="N2579" s="122"/>
      <c r="O2579" s="122"/>
      <c r="P2579" s="122"/>
      <c r="Q2579" s="122"/>
      <c r="R2579" s="122"/>
      <c r="S2579" s="122"/>
      <c r="T2579" s="127"/>
      <c r="U2579" s="130"/>
      <c r="V2579" s="130"/>
      <c r="W2579" s="130"/>
      <c r="X2579" s="97"/>
      <c r="Y2579" s="97"/>
      <c r="Z2579" s="98"/>
      <c r="AA2579" s="98"/>
      <c r="AB2579" s="99"/>
      <c r="AC2579" s="100"/>
      <c r="AD2579" s="100"/>
      <c r="AE2579" s="101"/>
      <c r="AF2579" s="124"/>
      <c r="AG2579" s="101"/>
      <c r="AH2579" s="101"/>
      <c r="AI2579" s="102"/>
    </row>
    <row r="2580" spans="1:35" ht="15.75" x14ac:dyDescent="0.25">
      <c r="A2580" s="122"/>
      <c r="B2580" s="122"/>
      <c r="C2580" s="122"/>
      <c r="D2580" s="122"/>
      <c r="E2580" s="122"/>
      <c r="F2580" s="122"/>
      <c r="G2580" s="122"/>
      <c r="H2580" s="122"/>
      <c r="I2580" s="122"/>
      <c r="J2580" s="126"/>
      <c r="K2580" s="126"/>
      <c r="L2580" s="122"/>
      <c r="M2580" s="122"/>
      <c r="N2580" s="122"/>
      <c r="O2580" s="122"/>
      <c r="P2580" s="122"/>
      <c r="Q2580" s="122"/>
      <c r="R2580" s="122"/>
      <c r="S2580" s="122"/>
      <c r="T2580" s="127"/>
      <c r="U2580" s="130"/>
      <c r="V2580" s="130"/>
      <c r="W2580" s="130"/>
      <c r="X2580" s="97"/>
      <c r="Y2580" s="97"/>
      <c r="Z2580" s="98"/>
      <c r="AA2580" s="98"/>
      <c r="AB2580" s="99"/>
      <c r="AC2580" s="100"/>
      <c r="AD2580" s="100"/>
      <c r="AE2580" s="101"/>
      <c r="AF2580" s="124"/>
      <c r="AG2580" s="101"/>
      <c r="AH2580" s="101"/>
      <c r="AI2580" s="102"/>
    </row>
    <row r="2581" spans="1:35" ht="15.75" x14ac:dyDescent="0.25">
      <c r="A2581" s="122"/>
      <c r="B2581" s="122"/>
      <c r="C2581" s="122"/>
      <c r="D2581" s="122"/>
      <c r="E2581" s="122"/>
      <c r="F2581" s="122"/>
      <c r="G2581" s="122"/>
      <c r="H2581" s="122"/>
      <c r="I2581" s="122"/>
      <c r="J2581" s="126"/>
      <c r="K2581" s="126"/>
      <c r="L2581" s="122"/>
      <c r="M2581" s="122"/>
      <c r="N2581" s="122"/>
      <c r="O2581" s="122"/>
      <c r="P2581" s="122"/>
      <c r="Q2581" s="122"/>
      <c r="R2581" s="122"/>
      <c r="S2581" s="122"/>
      <c r="T2581" s="127"/>
      <c r="U2581" s="130"/>
      <c r="V2581" s="130"/>
      <c r="W2581" s="130"/>
      <c r="X2581" s="97"/>
      <c r="Y2581" s="97"/>
      <c r="Z2581" s="98"/>
      <c r="AA2581" s="98"/>
      <c r="AB2581" s="99"/>
      <c r="AC2581" s="100"/>
      <c r="AD2581" s="100"/>
      <c r="AE2581" s="101"/>
      <c r="AF2581" s="124"/>
      <c r="AG2581" s="101"/>
      <c r="AH2581" s="101"/>
      <c r="AI2581" s="102"/>
    </row>
    <row r="2582" spans="1:35" ht="15.75" x14ac:dyDescent="0.25">
      <c r="A2582" s="122"/>
      <c r="B2582" s="122"/>
      <c r="C2582" s="122"/>
      <c r="D2582" s="122"/>
      <c r="E2582" s="122"/>
      <c r="F2582" s="122"/>
      <c r="G2582" s="122"/>
      <c r="H2582" s="122"/>
      <c r="I2582" s="122"/>
      <c r="J2582" s="126"/>
      <c r="K2582" s="126"/>
      <c r="L2582" s="122"/>
      <c r="M2582" s="122"/>
      <c r="N2582" s="122"/>
      <c r="O2582" s="122"/>
      <c r="P2582" s="122"/>
      <c r="Q2582" s="122"/>
      <c r="R2582" s="122"/>
      <c r="S2582" s="122"/>
      <c r="T2582" s="127"/>
      <c r="U2582" s="130"/>
      <c r="V2582" s="130"/>
      <c r="W2582" s="130"/>
      <c r="X2582" s="97"/>
      <c r="Y2582" s="97"/>
      <c r="Z2582" s="98"/>
      <c r="AA2582" s="98"/>
      <c r="AB2582" s="99"/>
      <c r="AC2582" s="100"/>
      <c r="AD2582" s="100"/>
      <c r="AE2582" s="101"/>
      <c r="AF2582" s="124"/>
      <c r="AG2582" s="101"/>
      <c r="AH2582" s="101"/>
      <c r="AI2582" s="102"/>
    </row>
    <row r="2583" spans="1:35" ht="15.75" x14ac:dyDescent="0.25">
      <c r="A2583" s="122"/>
      <c r="B2583" s="122"/>
      <c r="C2583" s="122"/>
      <c r="D2583" s="122"/>
      <c r="E2583" s="122"/>
      <c r="F2583" s="122"/>
      <c r="G2583" s="122"/>
      <c r="H2583" s="122"/>
      <c r="I2583" s="122"/>
      <c r="J2583" s="126"/>
      <c r="K2583" s="126"/>
      <c r="L2583" s="122"/>
      <c r="M2583" s="122"/>
      <c r="N2583" s="122"/>
      <c r="O2583" s="122"/>
      <c r="P2583" s="122"/>
      <c r="Q2583" s="122"/>
      <c r="R2583" s="122"/>
      <c r="S2583" s="122"/>
      <c r="T2583" s="127"/>
      <c r="U2583" s="130"/>
      <c r="V2583" s="130"/>
      <c r="W2583" s="130"/>
      <c r="X2583" s="97"/>
      <c r="Y2583" s="97"/>
      <c r="Z2583" s="98"/>
      <c r="AA2583" s="98"/>
      <c r="AB2583" s="99"/>
      <c r="AC2583" s="100"/>
      <c r="AD2583" s="100"/>
      <c r="AE2583" s="101"/>
      <c r="AF2583" s="124"/>
      <c r="AG2583" s="101"/>
      <c r="AH2583" s="101"/>
      <c r="AI2583" s="102"/>
    </row>
    <row r="2584" spans="1:35" ht="15.75" x14ac:dyDescent="0.25">
      <c r="A2584" s="122"/>
      <c r="B2584" s="122"/>
      <c r="C2584" s="122"/>
      <c r="D2584" s="122"/>
      <c r="E2584" s="122"/>
      <c r="F2584" s="122"/>
      <c r="G2584" s="122"/>
      <c r="H2584" s="122"/>
      <c r="I2584" s="122"/>
      <c r="J2584" s="126"/>
      <c r="K2584" s="126"/>
      <c r="L2584" s="122"/>
      <c r="M2584" s="122"/>
      <c r="N2584" s="122"/>
      <c r="O2584" s="122"/>
      <c r="P2584" s="122"/>
      <c r="Q2584" s="122"/>
      <c r="R2584" s="122"/>
      <c r="S2584" s="122"/>
      <c r="T2584" s="127"/>
      <c r="U2584" s="130"/>
      <c r="V2584" s="130"/>
      <c r="W2584" s="130"/>
      <c r="X2584" s="97"/>
      <c r="Y2584" s="97"/>
      <c r="Z2584" s="98"/>
      <c r="AA2584" s="98"/>
      <c r="AB2584" s="99"/>
      <c r="AC2584" s="100"/>
      <c r="AD2584" s="100"/>
      <c r="AE2584" s="101"/>
      <c r="AF2584" s="124"/>
      <c r="AG2584" s="101"/>
      <c r="AH2584" s="101"/>
      <c r="AI2584" s="102"/>
    </row>
    <row r="2585" spans="1:35" ht="15.75" x14ac:dyDescent="0.25">
      <c r="A2585" s="122"/>
      <c r="B2585" s="122"/>
      <c r="C2585" s="122"/>
      <c r="D2585" s="122"/>
      <c r="E2585" s="122"/>
      <c r="F2585" s="122"/>
      <c r="G2585" s="122"/>
      <c r="H2585" s="122"/>
      <c r="I2585" s="122"/>
      <c r="J2585" s="126"/>
      <c r="K2585" s="126"/>
      <c r="L2585" s="122"/>
      <c r="M2585" s="122"/>
      <c r="N2585" s="122"/>
      <c r="O2585" s="122"/>
      <c r="P2585" s="122"/>
      <c r="Q2585" s="122"/>
      <c r="R2585" s="122"/>
      <c r="S2585" s="122"/>
      <c r="T2585" s="127"/>
      <c r="U2585" s="130"/>
      <c r="V2585" s="130"/>
      <c r="W2585" s="130"/>
      <c r="X2585" s="97"/>
      <c r="Y2585" s="97"/>
      <c r="Z2585" s="98"/>
      <c r="AA2585" s="98"/>
      <c r="AB2585" s="99"/>
      <c r="AC2585" s="100"/>
      <c r="AD2585" s="100"/>
      <c r="AE2585" s="101"/>
      <c r="AF2585" s="124"/>
      <c r="AG2585" s="101"/>
      <c r="AH2585" s="101"/>
      <c r="AI2585" s="102"/>
    </row>
    <row r="2586" spans="1:35" ht="15.75" x14ac:dyDescent="0.25">
      <c r="A2586" s="122"/>
      <c r="B2586" s="122"/>
      <c r="C2586" s="122"/>
      <c r="D2586" s="122"/>
      <c r="E2586" s="122"/>
      <c r="F2586" s="122"/>
      <c r="G2586" s="122"/>
      <c r="H2586" s="122"/>
      <c r="I2586" s="122"/>
      <c r="J2586" s="126"/>
      <c r="K2586" s="126"/>
      <c r="L2586" s="122"/>
      <c r="M2586" s="122"/>
      <c r="N2586" s="122"/>
      <c r="O2586" s="122"/>
      <c r="P2586" s="122"/>
      <c r="Q2586" s="122"/>
      <c r="R2586" s="122"/>
      <c r="S2586" s="122"/>
      <c r="T2586" s="127"/>
      <c r="U2586" s="130"/>
      <c r="V2586" s="130"/>
      <c r="W2586" s="130"/>
      <c r="X2586" s="97"/>
      <c r="Y2586" s="97"/>
      <c r="Z2586" s="98"/>
      <c r="AA2586" s="98"/>
      <c r="AB2586" s="99"/>
      <c r="AC2586" s="100"/>
      <c r="AD2586" s="100"/>
      <c r="AE2586" s="101"/>
      <c r="AF2586" s="124"/>
      <c r="AG2586" s="101"/>
      <c r="AH2586" s="101"/>
      <c r="AI2586" s="102"/>
    </row>
    <row r="2587" spans="1:35" ht="15.75" x14ac:dyDescent="0.25">
      <c r="A2587" s="122"/>
      <c r="B2587" s="122"/>
      <c r="C2587" s="122"/>
      <c r="D2587" s="122"/>
      <c r="E2587" s="122"/>
      <c r="F2587" s="122"/>
      <c r="G2587" s="122"/>
      <c r="H2587" s="122"/>
      <c r="I2587" s="122"/>
      <c r="J2587" s="126"/>
      <c r="K2587" s="126"/>
      <c r="L2587" s="122"/>
      <c r="M2587" s="122"/>
      <c r="N2587" s="122"/>
      <c r="O2587" s="122"/>
      <c r="P2587" s="122"/>
      <c r="Q2587" s="122"/>
      <c r="R2587" s="122"/>
      <c r="S2587" s="122"/>
      <c r="T2587" s="127"/>
      <c r="U2587" s="130"/>
      <c r="V2587" s="130"/>
      <c r="W2587" s="130"/>
      <c r="X2587" s="97"/>
      <c r="Y2587" s="97"/>
      <c r="Z2587" s="98"/>
      <c r="AA2587" s="98"/>
      <c r="AB2587" s="99"/>
      <c r="AC2587" s="100"/>
      <c r="AD2587" s="100"/>
      <c r="AE2587" s="101"/>
      <c r="AF2587" s="124"/>
      <c r="AG2587" s="101"/>
      <c r="AH2587" s="101"/>
      <c r="AI2587" s="102"/>
    </row>
    <row r="2588" spans="1:35" ht="15.75" x14ac:dyDescent="0.25">
      <c r="A2588" s="122"/>
      <c r="B2588" s="122"/>
      <c r="C2588" s="122"/>
      <c r="D2588" s="122"/>
      <c r="E2588" s="122"/>
      <c r="F2588" s="122"/>
      <c r="G2588" s="122"/>
      <c r="H2588" s="122"/>
      <c r="I2588" s="122"/>
      <c r="J2588" s="126"/>
      <c r="K2588" s="126"/>
      <c r="L2588" s="122"/>
      <c r="M2588" s="122"/>
      <c r="N2588" s="122"/>
      <c r="O2588" s="122"/>
      <c r="P2588" s="122"/>
      <c r="Q2588" s="122"/>
      <c r="R2588" s="122"/>
      <c r="S2588" s="122"/>
      <c r="T2588" s="127"/>
      <c r="U2588" s="130"/>
      <c r="V2588" s="130"/>
      <c r="W2588" s="130"/>
      <c r="X2588" s="97"/>
      <c r="Y2588" s="97"/>
      <c r="Z2588" s="98"/>
      <c r="AA2588" s="98"/>
      <c r="AB2588" s="99"/>
      <c r="AC2588" s="100"/>
      <c r="AD2588" s="100"/>
      <c r="AE2588" s="101"/>
      <c r="AF2588" s="124"/>
      <c r="AG2588" s="101"/>
      <c r="AH2588" s="101"/>
      <c r="AI2588" s="102"/>
    </row>
    <row r="2589" spans="1:35" ht="15.75" x14ac:dyDescent="0.25">
      <c r="A2589" s="122"/>
      <c r="B2589" s="122"/>
      <c r="C2589" s="122"/>
      <c r="D2589" s="122"/>
      <c r="E2589" s="122"/>
      <c r="F2589" s="122"/>
      <c r="G2589" s="122"/>
      <c r="H2589" s="122"/>
      <c r="I2589" s="122"/>
      <c r="J2589" s="126"/>
      <c r="K2589" s="126"/>
      <c r="L2589" s="122"/>
      <c r="M2589" s="122"/>
      <c r="N2589" s="122"/>
      <c r="O2589" s="122"/>
      <c r="P2589" s="122"/>
      <c r="Q2589" s="122"/>
      <c r="R2589" s="122"/>
      <c r="S2589" s="122"/>
      <c r="T2589" s="127"/>
      <c r="U2589" s="130"/>
      <c r="V2589" s="130"/>
      <c r="W2589" s="130"/>
      <c r="X2589" s="97"/>
      <c r="Y2589" s="97"/>
      <c r="Z2589" s="98"/>
      <c r="AA2589" s="98"/>
      <c r="AB2589" s="99"/>
      <c r="AC2589" s="100"/>
      <c r="AD2589" s="100"/>
      <c r="AE2589" s="101"/>
      <c r="AF2589" s="124"/>
      <c r="AG2589" s="101"/>
      <c r="AH2589" s="101"/>
      <c r="AI2589" s="102"/>
    </row>
    <row r="2590" spans="1:35" ht="15.75" x14ac:dyDescent="0.25">
      <c r="A2590" s="122"/>
      <c r="B2590" s="122"/>
      <c r="C2590" s="122"/>
      <c r="D2590" s="122"/>
      <c r="E2590" s="122"/>
      <c r="F2590" s="122"/>
      <c r="G2590" s="122"/>
      <c r="H2590" s="122"/>
      <c r="I2590" s="122"/>
      <c r="J2590" s="126"/>
      <c r="K2590" s="126"/>
      <c r="L2590" s="122"/>
      <c r="M2590" s="122"/>
      <c r="N2590" s="122"/>
      <c r="O2590" s="122"/>
      <c r="P2590" s="122"/>
      <c r="Q2590" s="122"/>
      <c r="R2590" s="122"/>
      <c r="S2590" s="122"/>
      <c r="T2590" s="127"/>
      <c r="U2590" s="130"/>
      <c r="V2590" s="130"/>
      <c r="W2590" s="130"/>
      <c r="X2590" s="97"/>
      <c r="Y2590" s="97"/>
      <c r="Z2590" s="98"/>
      <c r="AA2590" s="98"/>
      <c r="AB2590" s="99"/>
      <c r="AC2590" s="100"/>
      <c r="AD2590" s="100"/>
      <c r="AE2590" s="101"/>
      <c r="AF2590" s="124"/>
      <c r="AG2590" s="101"/>
      <c r="AH2590" s="101"/>
      <c r="AI2590" s="102"/>
    </row>
    <row r="2591" spans="1:35" ht="15.75" x14ac:dyDescent="0.25">
      <c r="A2591" s="122"/>
      <c r="B2591" s="122"/>
      <c r="C2591" s="122"/>
      <c r="D2591" s="122"/>
      <c r="E2591" s="122"/>
      <c r="F2591" s="122"/>
      <c r="G2591" s="122"/>
      <c r="H2591" s="122"/>
      <c r="I2591" s="122"/>
      <c r="J2591" s="126"/>
      <c r="K2591" s="126"/>
      <c r="L2591" s="122"/>
      <c r="M2591" s="122"/>
      <c r="N2591" s="122"/>
      <c r="O2591" s="122"/>
      <c r="P2591" s="122"/>
      <c r="Q2591" s="122"/>
      <c r="R2591" s="122"/>
      <c r="S2591" s="122"/>
      <c r="T2591" s="127"/>
      <c r="U2591" s="130"/>
      <c r="V2591" s="130"/>
      <c r="W2591" s="130"/>
      <c r="X2591" s="97"/>
      <c r="Y2591" s="97"/>
      <c r="Z2591" s="98"/>
      <c r="AA2591" s="98"/>
      <c r="AB2591" s="99"/>
      <c r="AC2591" s="100"/>
      <c r="AD2591" s="100"/>
      <c r="AE2591" s="101"/>
      <c r="AF2591" s="124"/>
      <c r="AG2591" s="101"/>
      <c r="AH2591" s="101"/>
      <c r="AI2591" s="102"/>
    </row>
    <row r="2592" spans="1:35" ht="15.75" x14ac:dyDescent="0.25">
      <c r="A2592" s="122"/>
      <c r="B2592" s="122"/>
      <c r="C2592" s="122"/>
      <c r="D2592" s="122"/>
      <c r="E2592" s="122"/>
      <c r="F2592" s="122"/>
      <c r="G2592" s="122"/>
      <c r="H2592" s="122"/>
      <c r="I2592" s="122"/>
      <c r="J2592" s="126"/>
      <c r="K2592" s="126"/>
      <c r="L2592" s="122"/>
      <c r="M2592" s="122"/>
      <c r="N2592" s="122"/>
      <c r="O2592" s="122"/>
      <c r="P2592" s="122"/>
      <c r="Q2592" s="122"/>
      <c r="R2592" s="122"/>
      <c r="S2592" s="122"/>
      <c r="T2592" s="127"/>
      <c r="U2592" s="130"/>
      <c r="V2592" s="130"/>
      <c r="W2592" s="130"/>
      <c r="X2592" s="97"/>
      <c r="Y2592" s="97"/>
      <c r="Z2592" s="98"/>
      <c r="AA2592" s="98"/>
      <c r="AB2592" s="99"/>
      <c r="AC2592" s="100"/>
      <c r="AD2592" s="100"/>
      <c r="AE2592" s="101"/>
      <c r="AF2592" s="124"/>
      <c r="AG2592" s="101"/>
      <c r="AH2592" s="101"/>
      <c r="AI2592" s="102"/>
    </row>
    <row r="2593" spans="1:35" ht="15.75" x14ac:dyDescent="0.25">
      <c r="A2593" s="122"/>
      <c r="B2593" s="122"/>
      <c r="C2593" s="122"/>
      <c r="D2593" s="122"/>
      <c r="E2593" s="122"/>
      <c r="F2593" s="122"/>
      <c r="G2593" s="122"/>
      <c r="H2593" s="122"/>
      <c r="I2593" s="122"/>
      <c r="J2593" s="126"/>
      <c r="K2593" s="126"/>
      <c r="L2593" s="122"/>
      <c r="M2593" s="122"/>
      <c r="N2593" s="122"/>
      <c r="O2593" s="122"/>
      <c r="P2593" s="122"/>
      <c r="Q2593" s="122"/>
      <c r="R2593" s="122"/>
      <c r="S2593" s="122"/>
      <c r="T2593" s="127"/>
      <c r="U2593" s="130"/>
      <c r="V2593" s="130"/>
      <c r="W2593" s="130"/>
      <c r="X2593" s="97"/>
      <c r="Y2593" s="97"/>
      <c r="Z2593" s="98"/>
      <c r="AA2593" s="98"/>
      <c r="AB2593" s="99"/>
      <c r="AC2593" s="100"/>
      <c r="AD2593" s="100"/>
      <c r="AE2593" s="101"/>
      <c r="AF2593" s="124"/>
      <c r="AG2593" s="101"/>
      <c r="AH2593" s="101"/>
      <c r="AI2593" s="102"/>
    </row>
    <row r="2594" spans="1:35" ht="15.75" x14ac:dyDescent="0.25">
      <c r="A2594" s="122"/>
      <c r="B2594" s="122"/>
      <c r="C2594" s="122"/>
      <c r="D2594" s="122"/>
      <c r="E2594" s="122"/>
      <c r="F2594" s="122"/>
      <c r="G2594" s="122"/>
      <c r="H2594" s="122"/>
      <c r="I2594" s="122"/>
      <c r="J2594" s="126"/>
      <c r="K2594" s="126"/>
      <c r="L2594" s="122"/>
      <c r="M2594" s="122"/>
      <c r="N2594" s="122"/>
      <c r="O2594" s="122"/>
      <c r="P2594" s="122"/>
      <c r="Q2594" s="122"/>
      <c r="R2594" s="122"/>
      <c r="S2594" s="122"/>
      <c r="T2594" s="127"/>
      <c r="U2594" s="130"/>
      <c r="V2594" s="130"/>
      <c r="W2594" s="130"/>
      <c r="X2594" s="97"/>
      <c r="Y2594" s="97"/>
      <c r="Z2594" s="98"/>
      <c r="AA2594" s="98"/>
      <c r="AB2594" s="99"/>
      <c r="AC2594" s="100"/>
      <c r="AD2594" s="100"/>
      <c r="AE2594" s="101"/>
      <c r="AF2594" s="124"/>
      <c r="AG2594" s="101"/>
      <c r="AH2594" s="101"/>
      <c r="AI2594" s="102"/>
    </row>
    <row r="2595" spans="1:35" ht="15.75" x14ac:dyDescent="0.25">
      <c r="A2595" s="122"/>
      <c r="B2595" s="122"/>
      <c r="C2595" s="122"/>
      <c r="D2595" s="122"/>
      <c r="E2595" s="122"/>
      <c r="F2595" s="122"/>
      <c r="G2595" s="122"/>
      <c r="H2595" s="122"/>
      <c r="I2595" s="122"/>
      <c r="J2595" s="126"/>
      <c r="K2595" s="126"/>
      <c r="L2595" s="122"/>
      <c r="M2595" s="122"/>
      <c r="N2595" s="122"/>
      <c r="O2595" s="122"/>
      <c r="P2595" s="122"/>
      <c r="Q2595" s="122"/>
      <c r="R2595" s="122"/>
      <c r="S2595" s="122"/>
      <c r="T2595" s="127"/>
      <c r="U2595" s="130"/>
      <c r="V2595" s="130"/>
      <c r="W2595" s="130"/>
      <c r="X2595" s="97"/>
      <c r="Y2595" s="97"/>
      <c r="Z2595" s="98"/>
      <c r="AA2595" s="98"/>
      <c r="AB2595" s="99"/>
      <c r="AC2595" s="100"/>
      <c r="AD2595" s="100"/>
      <c r="AE2595" s="101"/>
      <c r="AF2595" s="124"/>
      <c r="AG2595" s="101"/>
      <c r="AH2595" s="101"/>
      <c r="AI2595" s="102"/>
    </row>
    <row r="2596" spans="1:35" ht="15.75" x14ac:dyDescent="0.25">
      <c r="A2596" s="122"/>
      <c r="B2596" s="122"/>
      <c r="C2596" s="122"/>
      <c r="D2596" s="122"/>
      <c r="E2596" s="122"/>
      <c r="F2596" s="122"/>
      <c r="G2596" s="122"/>
      <c r="H2596" s="122"/>
      <c r="I2596" s="122"/>
      <c r="J2596" s="126"/>
      <c r="K2596" s="126"/>
      <c r="L2596" s="122"/>
      <c r="M2596" s="122"/>
      <c r="N2596" s="122"/>
      <c r="O2596" s="122"/>
      <c r="P2596" s="122"/>
      <c r="Q2596" s="122"/>
      <c r="R2596" s="122"/>
      <c r="S2596" s="122"/>
      <c r="T2596" s="127"/>
      <c r="U2596" s="130"/>
      <c r="V2596" s="130"/>
      <c r="W2596" s="130"/>
      <c r="X2596" s="97"/>
      <c r="Y2596" s="97"/>
      <c r="Z2596" s="98"/>
      <c r="AA2596" s="98"/>
      <c r="AB2596" s="99"/>
      <c r="AC2596" s="100"/>
      <c r="AD2596" s="100"/>
      <c r="AE2596" s="101"/>
      <c r="AF2596" s="124"/>
      <c r="AG2596" s="101"/>
      <c r="AH2596" s="101"/>
      <c r="AI2596" s="102"/>
    </row>
    <row r="2597" spans="1:35" ht="15.75" x14ac:dyDescent="0.25">
      <c r="A2597" s="122"/>
      <c r="B2597" s="122"/>
      <c r="C2597" s="122"/>
      <c r="D2597" s="122"/>
      <c r="E2597" s="122"/>
      <c r="F2597" s="122"/>
      <c r="G2597" s="122"/>
      <c r="H2597" s="122"/>
      <c r="I2597" s="122"/>
      <c r="J2597" s="126"/>
      <c r="K2597" s="126"/>
      <c r="L2597" s="122"/>
      <c r="M2597" s="122"/>
      <c r="N2597" s="122"/>
      <c r="O2597" s="122"/>
      <c r="P2597" s="122"/>
      <c r="Q2597" s="122"/>
      <c r="R2597" s="122"/>
      <c r="S2597" s="122"/>
      <c r="T2597" s="127"/>
      <c r="U2597" s="130"/>
      <c r="V2597" s="130"/>
      <c r="W2597" s="130"/>
      <c r="X2597" s="97"/>
      <c r="Y2597" s="97"/>
      <c r="Z2597" s="98"/>
      <c r="AA2597" s="98"/>
      <c r="AB2597" s="99"/>
      <c r="AC2597" s="100"/>
      <c r="AD2597" s="100"/>
      <c r="AE2597" s="101"/>
      <c r="AF2597" s="124"/>
      <c r="AG2597" s="101"/>
      <c r="AH2597" s="101"/>
      <c r="AI2597" s="102"/>
    </row>
    <row r="2598" spans="1:35" ht="15.75" x14ac:dyDescent="0.25">
      <c r="A2598" s="122"/>
      <c r="B2598" s="122"/>
      <c r="C2598" s="122"/>
      <c r="D2598" s="122"/>
      <c r="E2598" s="122"/>
      <c r="F2598" s="122"/>
      <c r="G2598" s="122"/>
      <c r="H2598" s="122"/>
      <c r="I2598" s="122"/>
      <c r="J2598" s="126"/>
      <c r="K2598" s="126"/>
      <c r="L2598" s="122"/>
      <c r="M2598" s="122"/>
      <c r="N2598" s="122"/>
      <c r="O2598" s="122"/>
      <c r="P2598" s="122"/>
      <c r="Q2598" s="122"/>
      <c r="R2598" s="122"/>
      <c r="S2598" s="122"/>
      <c r="T2598" s="127"/>
      <c r="U2598" s="130"/>
      <c r="V2598" s="130"/>
      <c r="W2598" s="130"/>
      <c r="X2598" s="97"/>
      <c r="Y2598" s="97"/>
      <c r="Z2598" s="98"/>
      <c r="AA2598" s="98"/>
      <c r="AB2598" s="99"/>
      <c r="AC2598" s="100"/>
      <c r="AD2598" s="100"/>
      <c r="AE2598" s="101"/>
      <c r="AF2598" s="124"/>
      <c r="AG2598" s="101"/>
      <c r="AH2598" s="101"/>
      <c r="AI2598" s="102"/>
    </row>
    <row r="2599" spans="1:35" ht="15.75" x14ac:dyDescent="0.25">
      <c r="A2599" s="122"/>
      <c r="B2599" s="122"/>
      <c r="C2599" s="122"/>
      <c r="D2599" s="122"/>
      <c r="E2599" s="122"/>
      <c r="F2599" s="122"/>
      <c r="G2599" s="122"/>
      <c r="H2599" s="122"/>
      <c r="I2599" s="122"/>
      <c r="J2599" s="126"/>
      <c r="K2599" s="126"/>
      <c r="L2599" s="122"/>
      <c r="M2599" s="122"/>
      <c r="N2599" s="122"/>
      <c r="O2599" s="122"/>
      <c r="P2599" s="122"/>
      <c r="Q2599" s="122"/>
      <c r="R2599" s="122"/>
      <c r="S2599" s="122"/>
      <c r="T2599" s="127"/>
      <c r="U2599" s="130"/>
      <c r="V2599" s="130"/>
      <c r="W2599" s="130"/>
      <c r="X2599" s="97"/>
      <c r="Y2599" s="97"/>
      <c r="Z2599" s="98"/>
      <c r="AA2599" s="98"/>
      <c r="AB2599" s="99"/>
      <c r="AC2599" s="100"/>
      <c r="AD2599" s="100"/>
      <c r="AE2599" s="101"/>
      <c r="AF2599" s="124"/>
      <c r="AG2599" s="101"/>
      <c r="AH2599" s="101"/>
      <c r="AI2599" s="102"/>
    </row>
    <row r="2600" spans="1:35" ht="15.75" x14ac:dyDescent="0.25">
      <c r="A2600" s="122"/>
      <c r="B2600" s="122"/>
      <c r="C2600" s="122"/>
      <c r="D2600" s="122"/>
      <c r="E2600" s="122"/>
      <c r="F2600" s="122"/>
      <c r="G2600" s="122"/>
      <c r="H2600" s="122"/>
      <c r="I2600" s="122"/>
      <c r="J2600" s="126"/>
      <c r="K2600" s="126"/>
      <c r="L2600" s="122"/>
      <c r="M2600" s="122"/>
      <c r="N2600" s="122"/>
      <c r="O2600" s="122"/>
      <c r="P2600" s="122"/>
      <c r="Q2600" s="122"/>
      <c r="R2600" s="122"/>
      <c r="S2600" s="122"/>
      <c r="T2600" s="127"/>
      <c r="U2600" s="130"/>
      <c r="V2600" s="130"/>
      <c r="W2600" s="130"/>
      <c r="X2600" s="97"/>
      <c r="Y2600" s="97"/>
      <c r="Z2600" s="98"/>
      <c r="AA2600" s="98"/>
      <c r="AB2600" s="99"/>
      <c r="AC2600" s="100"/>
      <c r="AD2600" s="100"/>
      <c r="AE2600" s="101"/>
      <c r="AF2600" s="124"/>
      <c r="AG2600" s="101"/>
      <c r="AH2600" s="101"/>
      <c r="AI2600" s="102"/>
    </row>
    <row r="2601" spans="1:35" ht="15.75" x14ac:dyDescent="0.25">
      <c r="A2601" s="122"/>
      <c r="B2601" s="122"/>
      <c r="C2601" s="122"/>
      <c r="D2601" s="122"/>
      <c r="E2601" s="122"/>
      <c r="F2601" s="122"/>
      <c r="G2601" s="122"/>
      <c r="H2601" s="122"/>
      <c r="I2601" s="122"/>
      <c r="J2601" s="126"/>
      <c r="K2601" s="126"/>
      <c r="L2601" s="122"/>
      <c r="M2601" s="122"/>
      <c r="N2601" s="122"/>
      <c r="O2601" s="122"/>
      <c r="P2601" s="122"/>
      <c r="Q2601" s="122"/>
      <c r="R2601" s="122"/>
      <c r="S2601" s="122"/>
      <c r="T2601" s="127"/>
      <c r="U2601" s="130"/>
      <c r="V2601" s="130"/>
      <c r="W2601" s="130"/>
      <c r="X2601" s="97"/>
      <c r="Y2601" s="97"/>
      <c r="Z2601" s="98"/>
      <c r="AA2601" s="98"/>
      <c r="AB2601" s="99"/>
      <c r="AC2601" s="100"/>
      <c r="AD2601" s="100"/>
      <c r="AE2601" s="101"/>
      <c r="AF2601" s="124"/>
      <c r="AG2601" s="101"/>
      <c r="AH2601" s="101"/>
      <c r="AI2601" s="102"/>
    </row>
    <row r="2602" spans="1:35" ht="15.75" x14ac:dyDescent="0.25">
      <c r="A2602" s="122"/>
      <c r="B2602" s="122"/>
      <c r="C2602" s="122"/>
      <c r="D2602" s="122"/>
      <c r="E2602" s="122"/>
      <c r="F2602" s="122"/>
      <c r="G2602" s="122"/>
      <c r="H2602" s="122"/>
      <c r="I2602" s="122"/>
      <c r="J2602" s="126"/>
      <c r="K2602" s="126"/>
      <c r="L2602" s="122"/>
      <c r="M2602" s="122"/>
      <c r="N2602" s="122"/>
      <c r="O2602" s="122"/>
      <c r="P2602" s="122"/>
      <c r="Q2602" s="122"/>
      <c r="R2602" s="122"/>
      <c r="S2602" s="122"/>
      <c r="T2602" s="127"/>
      <c r="U2602" s="130"/>
      <c r="V2602" s="130"/>
      <c r="W2602" s="130"/>
      <c r="X2602" s="97"/>
      <c r="Y2602" s="97"/>
      <c r="Z2602" s="98"/>
      <c r="AA2602" s="98"/>
      <c r="AB2602" s="99"/>
      <c r="AC2602" s="100"/>
      <c r="AD2602" s="100"/>
      <c r="AE2602" s="101"/>
      <c r="AF2602" s="124"/>
      <c r="AG2602" s="101"/>
      <c r="AH2602" s="101"/>
      <c r="AI2602" s="102"/>
    </row>
    <row r="2603" spans="1:35" ht="15.75" x14ac:dyDescent="0.25">
      <c r="A2603" s="122"/>
      <c r="B2603" s="122"/>
      <c r="C2603" s="122"/>
      <c r="D2603" s="122"/>
      <c r="E2603" s="122"/>
      <c r="F2603" s="122"/>
      <c r="G2603" s="122"/>
      <c r="H2603" s="122"/>
      <c r="I2603" s="122"/>
      <c r="J2603" s="126"/>
      <c r="K2603" s="126"/>
      <c r="L2603" s="122"/>
      <c r="M2603" s="122"/>
      <c r="N2603" s="122"/>
      <c r="O2603" s="122"/>
      <c r="P2603" s="122"/>
      <c r="Q2603" s="122"/>
      <c r="R2603" s="122"/>
      <c r="S2603" s="122"/>
      <c r="T2603" s="127"/>
      <c r="U2603" s="130"/>
      <c r="V2603" s="130"/>
      <c r="W2603" s="130"/>
      <c r="X2603" s="97"/>
      <c r="Y2603" s="97"/>
      <c r="Z2603" s="98"/>
      <c r="AA2603" s="98"/>
      <c r="AB2603" s="99"/>
      <c r="AC2603" s="100"/>
      <c r="AD2603" s="100"/>
      <c r="AE2603" s="101"/>
      <c r="AF2603" s="124"/>
      <c r="AG2603" s="101"/>
      <c r="AH2603" s="101"/>
      <c r="AI2603" s="102"/>
    </row>
    <row r="2604" spans="1:35" ht="15.75" x14ac:dyDescent="0.25">
      <c r="A2604" s="122"/>
      <c r="B2604" s="122"/>
      <c r="C2604" s="122"/>
      <c r="D2604" s="122"/>
      <c r="E2604" s="122"/>
      <c r="F2604" s="122"/>
      <c r="G2604" s="122"/>
      <c r="H2604" s="122"/>
      <c r="I2604" s="122"/>
      <c r="J2604" s="126"/>
      <c r="K2604" s="126"/>
      <c r="L2604" s="122"/>
      <c r="M2604" s="122"/>
      <c r="N2604" s="122"/>
      <c r="O2604" s="122"/>
      <c r="P2604" s="122"/>
      <c r="Q2604" s="122"/>
      <c r="R2604" s="122"/>
      <c r="S2604" s="122"/>
      <c r="T2604" s="127"/>
      <c r="U2604" s="130"/>
      <c r="V2604" s="130"/>
      <c r="W2604" s="130"/>
      <c r="X2604" s="97"/>
      <c r="Y2604" s="97"/>
      <c r="Z2604" s="98"/>
      <c r="AA2604" s="98"/>
      <c r="AB2604" s="99"/>
      <c r="AC2604" s="100"/>
      <c r="AD2604" s="100"/>
      <c r="AE2604" s="101"/>
      <c r="AF2604" s="124"/>
      <c r="AG2604" s="101"/>
      <c r="AH2604" s="101"/>
      <c r="AI2604" s="102"/>
    </row>
    <row r="2605" spans="1:35" ht="15.75" x14ac:dyDescent="0.25">
      <c r="A2605" s="122"/>
      <c r="B2605" s="122"/>
      <c r="C2605" s="122"/>
      <c r="D2605" s="122"/>
      <c r="E2605" s="122"/>
      <c r="F2605" s="122"/>
      <c r="G2605" s="122"/>
      <c r="H2605" s="122"/>
      <c r="I2605" s="122"/>
      <c r="J2605" s="126"/>
      <c r="K2605" s="126"/>
      <c r="L2605" s="122"/>
      <c r="M2605" s="122"/>
      <c r="N2605" s="122"/>
      <c r="O2605" s="122"/>
      <c r="P2605" s="122"/>
      <c r="Q2605" s="122"/>
      <c r="R2605" s="122"/>
      <c r="S2605" s="122"/>
      <c r="T2605" s="127"/>
      <c r="U2605" s="130"/>
      <c r="V2605" s="130"/>
      <c r="W2605" s="130"/>
      <c r="X2605" s="97"/>
      <c r="Y2605" s="97"/>
      <c r="Z2605" s="98"/>
      <c r="AA2605" s="98"/>
      <c r="AB2605" s="99"/>
      <c r="AC2605" s="100"/>
      <c r="AD2605" s="100"/>
      <c r="AE2605" s="101"/>
      <c r="AF2605" s="124"/>
      <c r="AG2605" s="101"/>
      <c r="AH2605" s="101"/>
      <c r="AI2605" s="102"/>
    </row>
    <row r="2606" spans="1:35" ht="15.75" x14ac:dyDescent="0.25">
      <c r="A2606" s="122"/>
      <c r="B2606" s="122"/>
      <c r="C2606" s="122"/>
      <c r="D2606" s="122"/>
      <c r="E2606" s="122"/>
      <c r="F2606" s="122"/>
      <c r="G2606" s="122"/>
      <c r="H2606" s="122"/>
      <c r="I2606" s="122"/>
      <c r="J2606" s="126"/>
      <c r="K2606" s="126"/>
      <c r="L2606" s="122"/>
      <c r="M2606" s="122"/>
      <c r="N2606" s="122"/>
      <c r="O2606" s="122"/>
      <c r="P2606" s="122"/>
      <c r="Q2606" s="122"/>
      <c r="R2606" s="122"/>
      <c r="S2606" s="122"/>
      <c r="T2606" s="127"/>
      <c r="U2606" s="130"/>
      <c r="V2606" s="130"/>
      <c r="W2606" s="130"/>
      <c r="X2606" s="97"/>
      <c r="Y2606" s="97"/>
      <c r="Z2606" s="98"/>
      <c r="AA2606" s="98"/>
      <c r="AB2606" s="99"/>
      <c r="AC2606" s="100"/>
      <c r="AD2606" s="100"/>
      <c r="AE2606" s="101"/>
      <c r="AF2606" s="124"/>
      <c r="AG2606" s="101"/>
      <c r="AH2606" s="101"/>
      <c r="AI2606" s="102"/>
    </row>
    <row r="2607" spans="1:35" ht="15.75" x14ac:dyDescent="0.25">
      <c r="A2607" s="122"/>
      <c r="B2607" s="122"/>
      <c r="C2607" s="122"/>
      <c r="D2607" s="122"/>
      <c r="E2607" s="122"/>
      <c r="F2607" s="122"/>
      <c r="G2607" s="122"/>
      <c r="H2607" s="122"/>
      <c r="I2607" s="122"/>
      <c r="J2607" s="126"/>
      <c r="K2607" s="126"/>
      <c r="L2607" s="122"/>
      <c r="M2607" s="122"/>
      <c r="N2607" s="122"/>
      <c r="O2607" s="122"/>
      <c r="P2607" s="122"/>
      <c r="Q2607" s="122"/>
      <c r="R2607" s="122"/>
      <c r="S2607" s="122"/>
      <c r="T2607" s="127"/>
      <c r="U2607" s="130"/>
      <c r="V2607" s="130"/>
      <c r="W2607" s="130"/>
      <c r="X2607" s="97"/>
      <c r="Y2607" s="97"/>
      <c r="Z2607" s="98"/>
      <c r="AA2607" s="98"/>
      <c r="AB2607" s="99"/>
      <c r="AC2607" s="100"/>
      <c r="AD2607" s="100"/>
      <c r="AE2607" s="101"/>
      <c r="AF2607" s="124"/>
      <c r="AG2607" s="101"/>
      <c r="AH2607" s="101"/>
      <c r="AI2607" s="102"/>
    </row>
    <row r="2608" spans="1:35" ht="15.75" x14ac:dyDescent="0.25">
      <c r="A2608" s="122"/>
      <c r="B2608" s="122"/>
      <c r="C2608" s="122"/>
      <c r="D2608" s="122"/>
      <c r="E2608" s="122"/>
      <c r="F2608" s="122"/>
      <c r="G2608" s="122"/>
      <c r="H2608" s="122"/>
      <c r="I2608" s="122"/>
      <c r="J2608" s="126"/>
      <c r="K2608" s="126"/>
      <c r="L2608" s="122"/>
      <c r="M2608" s="122"/>
      <c r="N2608" s="122"/>
      <c r="O2608" s="122"/>
      <c r="P2608" s="122"/>
      <c r="Q2608" s="122"/>
      <c r="R2608" s="122"/>
      <c r="S2608" s="122"/>
      <c r="T2608" s="127"/>
      <c r="U2608" s="130"/>
      <c r="V2608" s="130"/>
      <c r="W2608" s="130"/>
      <c r="X2608" s="97"/>
      <c r="Y2608" s="97"/>
      <c r="Z2608" s="98"/>
      <c r="AA2608" s="98"/>
      <c r="AB2608" s="99"/>
      <c r="AC2608" s="100"/>
      <c r="AD2608" s="100"/>
      <c r="AE2608" s="101"/>
      <c r="AF2608" s="124"/>
      <c r="AG2608" s="101"/>
      <c r="AH2608" s="101"/>
      <c r="AI2608" s="102"/>
    </row>
    <row r="2609" spans="1:35" ht="15.75" x14ac:dyDescent="0.25">
      <c r="A2609" s="122"/>
      <c r="B2609" s="122"/>
      <c r="C2609" s="122"/>
      <c r="D2609" s="122"/>
      <c r="E2609" s="122"/>
      <c r="F2609" s="122"/>
      <c r="G2609" s="122"/>
      <c r="H2609" s="122"/>
      <c r="I2609" s="122"/>
      <c r="J2609" s="126"/>
      <c r="K2609" s="126"/>
      <c r="L2609" s="122"/>
      <c r="M2609" s="122"/>
      <c r="N2609" s="122"/>
      <c r="O2609" s="122"/>
      <c r="P2609" s="122"/>
      <c r="Q2609" s="122"/>
      <c r="R2609" s="122"/>
      <c r="S2609" s="122"/>
      <c r="T2609" s="127"/>
      <c r="U2609" s="130"/>
      <c r="V2609" s="130"/>
      <c r="W2609" s="130"/>
      <c r="X2609" s="97"/>
      <c r="Y2609" s="97"/>
      <c r="Z2609" s="98"/>
      <c r="AA2609" s="98"/>
      <c r="AB2609" s="99"/>
      <c r="AC2609" s="100"/>
      <c r="AD2609" s="100"/>
      <c r="AE2609" s="101"/>
      <c r="AF2609" s="124"/>
      <c r="AG2609" s="101"/>
      <c r="AH2609" s="101"/>
      <c r="AI2609" s="102"/>
    </row>
    <row r="2610" spans="1:35" ht="15.75" x14ac:dyDescent="0.25">
      <c r="A2610" s="122"/>
      <c r="B2610" s="122"/>
      <c r="C2610" s="122"/>
      <c r="D2610" s="122"/>
      <c r="E2610" s="122"/>
      <c r="F2610" s="122"/>
      <c r="G2610" s="122"/>
      <c r="H2610" s="122"/>
      <c r="I2610" s="122"/>
      <c r="J2610" s="126"/>
      <c r="K2610" s="126"/>
      <c r="L2610" s="122"/>
      <c r="M2610" s="122"/>
      <c r="N2610" s="122"/>
      <c r="O2610" s="122"/>
      <c r="P2610" s="122"/>
      <c r="Q2610" s="122"/>
      <c r="R2610" s="122"/>
      <c r="S2610" s="122"/>
      <c r="T2610" s="127"/>
      <c r="U2610" s="130"/>
      <c r="V2610" s="130"/>
      <c r="W2610" s="130"/>
      <c r="X2610" s="97"/>
      <c r="Y2610" s="97"/>
      <c r="Z2610" s="98"/>
      <c r="AA2610" s="98"/>
      <c r="AB2610" s="99"/>
      <c r="AC2610" s="100"/>
      <c r="AD2610" s="100"/>
      <c r="AE2610" s="101"/>
      <c r="AF2610" s="124"/>
      <c r="AG2610" s="101"/>
      <c r="AH2610" s="101"/>
      <c r="AI2610" s="102"/>
    </row>
    <row r="2611" spans="1:35" ht="15.75" x14ac:dyDescent="0.25">
      <c r="A2611" s="122"/>
      <c r="B2611" s="122"/>
      <c r="C2611" s="122"/>
      <c r="D2611" s="122"/>
      <c r="E2611" s="122"/>
      <c r="F2611" s="122"/>
      <c r="G2611" s="122"/>
      <c r="H2611" s="122"/>
      <c r="I2611" s="122"/>
      <c r="J2611" s="126"/>
      <c r="K2611" s="126"/>
      <c r="L2611" s="122"/>
      <c r="M2611" s="122"/>
      <c r="N2611" s="122"/>
      <c r="O2611" s="122"/>
      <c r="P2611" s="122"/>
      <c r="Q2611" s="122"/>
      <c r="R2611" s="122"/>
      <c r="S2611" s="122"/>
      <c r="T2611" s="127"/>
      <c r="U2611" s="130"/>
      <c r="V2611" s="130"/>
      <c r="W2611" s="130"/>
      <c r="X2611" s="97"/>
      <c r="Y2611" s="97"/>
      <c r="Z2611" s="98"/>
      <c r="AA2611" s="98"/>
      <c r="AB2611" s="99"/>
      <c r="AC2611" s="100"/>
      <c r="AD2611" s="100"/>
      <c r="AE2611" s="101"/>
      <c r="AF2611" s="124"/>
      <c r="AG2611" s="101"/>
      <c r="AH2611" s="101"/>
      <c r="AI2611" s="102"/>
    </row>
    <row r="2612" spans="1:35" ht="15.75" x14ac:dyDescent="0.25">
      <c r="A2612" s="122"/>
      <c r="B2612" s="122"/>
      <c r="C2612" s="122"/>
      <c r="D2612" s="122"/>
      <c r="E2612" s="122"/>
      <c r="F2612" s="122"/>
      <c r="G2612" s="122"/>
      <c r="H2612" s="122"/>
      <c r="I2612" s="122"/>
      <c r="J2612" s="126"/>
      <c r="K2612" s="126"/>
      <c r="L2612" s="122"/>
      <c r="M2612" s="122"/>
      <c r="N2612" s="122"/>
      <c r="O2612" s="122"/>
      <c r="P2612" s="122"/>
      <c r="Q2612" s="122"/>
      <c r="R2612" s="122"/>
      <c r="S2612" s="122"/>
      <c r="T2612" s="127"/>
      <c r="U2612" s="130"/>
      <c r="V2612" s="130"/>
      <c r="W2612" s="130"/>
      <c r="X2612" s="97"/>
      <c r="Y2612" s="97"/>
      <c r="Z2612" s="98"/>
      <c r="AA2612" s="98"/>
      <c r="AB2612" s="99"/>
      <c r="AC2612" s="100"/>
      <c r="AD2612" s="100"/>
      <c r="AE2612" s="101"/>
      <c r="AF2612" s="124"/>
      <c r="AG2612" s="101"/>
      <c r="AH2612" s="101"/>
      <c r="AI2612" s="102"/>
    </row>
    <row r="2613" spans="1:35" ht="15.75" x14ac:dyDescent="0.25">
      <c r="A2613" s="122"/>
      <c r="B2613" s="122"/>
      <c r="C2613" s="122"/>
      <c r="D2613" s="122"/>
      <c r="E2613" s="122"/>
      <c r="F2613" s="122"/>
      <c r="G2613" s="122"/>
      <c r="H2613" s="122"/>
      <c r="I2613" s="122"/>
      <c r="J2613" s="126"/>
      <c r="K2613" s="126"/>
      <c r="L2613" s="122"/>
      <c r="M2613" s="122"/>
      <c r="N2613" s="122"/>
      <c r="O2613" s="122"/>
      <c r="P2613" s="122"/>
      <c r="Q2613" s="122"/>
      <c r="R2613" s="122"/>
      <c r="S2613" s="122"/>
      <c r="T2613" s="127"/>
      <c r="U2613" s="130"/>
      <c r="V2613" s="130"/>
      <c r="W2613" s="130"/>
      <c r="X2613" s="97"/>
      <c r="Y2613" s="97"/>
      <c r="Z2613" s="98"/>
      <c r="AA2613" s="98"/>
      <c r="AB2613" s="99"/>
      <c r="AC2613" s="100"/>
      <c r="AD2613" s="100"/>
      <c r="AE2613" s="101"/>
      <c r="AF2613" s="124"/>
      <c r="AG2613" s="101"/>
      <c r="AH2613" s="101"/>
      <c r="AI2613" s="102"/>
    </row>
    <row r="2614" spans="1:35" ht="15.75" x14ac:dyDescent="0.25">
      <c r="A2614" s="122"/>
      <c r="B2614" s="122"/>
      <c r="C2614" s="122"/>
      <c r="D2614" s="122"/>
      <c r="E2614" s="122"/>
      <c r="F2614" s="122"/>
      <c r="G2614" s="122"/>
      <c r="H2614" s="122"/>
      <c r="I2614" s="122"/>
      <c r="J2614" s="126"/>
      <c r="K2614" s="126"/>
      <c r="L2614" s="122"/>
      <c r="M2614" s="122"/>
      <c r="N2614" s="122"/>
      <c r="O2614" s="122"/>
      <c r="P2614" s="122"/>
      <c r="Q2614" s="122"/>
      <c r="R2614" s="122"/>
      <c r="S2614" s="122"/>
      <c r="T2614" s="127"/>
      <c r="U2614" s="130"/>
      <c r="V2614" s="130"/>
      <c r="W2614" s="130"/>
      <c r="X2614" s="97"/>
      <c r="Y2614" s="97"/>
      <c r="Z2614" s="98"/>
      <c r="AA2614" s="98"/>
      <c r="AB2614" s="99"/>
      <c r="AC2614" s="100"/>
      <c r="AD2614" s="100"/>
      <c r="AE2614" s="101"/>
      <c r="AF2614" s="124"/>
      <c r="AG2614" s="101"/>
      <c r="AH2614" s="101"/>
      <c r="AI2614" s="102"/>
    </row>
    <row r="2615" spans="1:35" ht="15.75" x14ac:dyDescent="0.25">
      <c r="A2615" s="122"/>
      <c r="B2615" s="122"/>
      <c r="C2615" s="122"/>
      <c r="D2615" s="122"/>
      <c r="E2615" s="122"/>
      <c r="F2615" s="122"/>
      <c r="G2615" s="122"/>
      <c r="H2615" s="122"/>
      <c r="I2615" s="122"/>
      <c r="J2615" s="126"/>
      <c r="K2615" s="126"/>
      <c r="L2615" s="122"/>
      <c r="M2615" s="122"/>
      <c r="N2615" s="122"/>
      <c r="O2615" s="122"/>
      <c r="P2615" s="122"/>
      <c r="Q2615" s="122"/>
      <c r="R2615" s="122"/>
      <c r="S2615" s="122"/>
      <c r="T2615" s="127"/>
      <c r="U2615" s="130"/>
      <c r="V2615" s="130"/>
      <c r="W2615" s="130"/>
      <c r="X2615" s="97"/>
      <c r="Y2615" s="97"/>
      <c r="Z2615" s="98"/>
      <c r="AA2615" s="98"/>
      <c r="AB2615" s="99"/>
      <c r="AC2615" s="100"/>
      <c r="AD2615" s="100"/>
      <c r="AE2615" s="101"/>
      <c r="AF2615" s="124"/>
      <c r="AG2615" s="101"/>
      <c r="AH2615" s="101"/>
      <c r="AI2615" s="102"/>
    </row>
    <row r="2616" spans="1:35" ht="15.75" x14ac:dyDescent="0.25">
      <c r="A2616" s="122"/>
      <c r="B2616" s="122"/>
      <c r="C2616" s="122"/>
      <c r="D2616" s="122"/>
      <c r="E2616" s="122"/>
      <c r="F2616" s="122"/>
      <c r="G2616" s="122"/>
      <c r="H2616" s="122"/>
      <c r="I2616" s="122"/>
      <c r="J2616" s="126"/>
      <c r="K2616" s="126"/>
      <c r="L2616" s="122"/>
      <c r="M2616" s="122"/>
      <c r="N2616" s="122"/>
      <c r="O2616" s="122"/>
      <c r="P2616" s="122"/>
      <c r="Q2616" s="122"/>
      <c r="R2616" s="122"/>
      <c r="S2616" s="122"/>
      <c r="T2616" s="127"/>
      <c r="U2616" s="130"/>
      <c r="V2616" s="130"/>
      <c r="W2616" s="130"/>
      <c r="X2616" s="97"/>
      <c r="Y2616" s="97"/>
      <c r="Z2616" s="98"/>
      <c r="AA2616" s="98"/>
      <c r="AB2616" s="99"/>
      <c r="AC2616" s="100"/>
      <c r="AD2616" s="100"/>
      <c r="AE2616" s="101"/>
      <c r="AF2616" s="124"/>
      <c r="AG2616" s="101"/>
      <c r="AH2616" s="101"/>
      <c r="AI2616" s="102"/>
    </row>
    <row r="2617" spans="1:35" ht="15.75" x14ac:dyDescent="0.25">
      <c r="A2617" s="122"/>
      <c r="B2617" s="122"/>
      <c r="C2617" s="122"/>
      <c r="D2617" s="122"/>
      <c r="E2617" s="122"/>
      <c r="F2617" s="122"/>
      <c r="G2617" s="122"/>
      <c r="H2617" s="122"/>
      <c r="I2617" s="122"/>
      <c r="J2617" s="126"/>
      <c r="K2617" s="126"/>
      <c r="L2617" s="122"/>
      <c r="M2617" s="122"/>
      <c r="N2617" s="122"/>
      <c r="O2617" s="122"/>
      <c r="P2617" s="122"/>
      <c r="Q2617" s="122"/>
      <c r="R2617" s="122"/>
      <c r="S2617" s="122"/>
      <c r="T2617" s="127"/>
      <c r="U2617" s="130"/>
      <c r="V2617" s="130"/>
      <c r="W2617" s="130"/>
      <c r="X2617" s="97"/>
      <c r="Y2617" s="97"/>
      <c r="Z2617" s="98"/>
      <c r="AA2617" s="98"/>
      <c r="AB2617" s="99"/>
      <c r="AC2617" s="100"/>
      <c r="AD2617" s="100"/>
      <c r="AE2617" s="101"/>
      <c r="AF2617" s="124"/>
      <c r="AG2617" s="101"/>
      <c r="AH2617" s="101"/>
      <c r="AI2617" s="102"/>
    </row>
    <row r="2618" spans="1:35" ht="15.75" x14ac:dyDescent="0.25">
      <c r="A2618" s="122"/>
      <c r="B2618" s="122"/>
      <c r="C2618" s="122"/>
      <c r="D2618" s="122"/>
      <c r="E2618" s="122"/>
      <c r="F2618" s="122"/>
      <c r="G2618" s="122"/>
      <c r="H2618" s="122"/>
      <c r="I2618" s="122"/>
      <c r="J2618" s="126"/>
      <c r="K2618" s="126"/>
      <c r="L2618" s="122"/>
      <c r="M2618" s="122"/>
      <c r="N2618" s="122"/>
      <c r="O2618" s="122"/>
      <c r="P2618" s="122"/>
      <c r="Q2618" s="122"/>
      <c r="R2618" s="122"/>
      <c r="S2618" s="122"/>
      <c r="T2618" s="127"/>
      <c r="U2618" s="130"/>
      <c r="V2618" s="130"/>
      <c r="W2618" s="130"/>
      <c r="X2618" s="97"/>
      <c r="Y2618" s="97"/>
      <c r="Z2618" s="98"/>
      <c r="AA2618" s="98"/>
      <c r="AB2618" s="99"/>
      <c r="AC2618" s="100"/>
      <c r="AD2618" s="100"/>
      <c r="AE2618" s="101"/>
      <c r="AF2618" s="124"/>
      <c r="AG2618" s="101"/>
      <c r="AH2618" s="101"/>
      <c r="AI2618" s="102"/>
    </row>
    <row r="2619" spans="1:35" ht="15.75" x14ac:dyDescent="0.25">
      <c r="A2619" s="122"/>
      <c r="B2619" s="122"/>
      <c r="C2619" s="122"/>
      <c r="D2619" s="122"/>
      <c r="E2619" s="122"/>
      <c r="F2619" s="122"/>
      <c r="G2619" s="122"/>
      <c r="H2619" s="122"/>
      <c r="I2619" s="122"/>
      <c r="J2619" s="126"/>
      <c r="K2619" s="126"/>
      <c r="L2619" s="122"/>
      <c r="M2619" s="122"/>
      <c r="N2619" s="122"/>
      <c r="O2619" s="122"/>
      <c r="P2619" s="122"/>
      <c r="Q2619" s="122"/>
      <c r="R2619" s="122"/>
      <c r="S2619" s="122"/>
      <c r="T2619" s="127"/>
      <c r="U2619" s="130"/>
      <c r="V2619" s="130"/>
      <c r="W2619" s="130"/>
      <c r="X2619" s="97"/>
      <c r="Y2619" s="97"/>
      <c r="Z2619" s="98"/>
      <c r="AA2619" s="98"/>
      <c r="AB2619" s="99"/>
      <c r="AC2619" s="100"/>
      <c r="AD2619" s="100"/>
      <c r="AE2619" s="101"/>
      <c r="AF2619" s="124"/>
      <c r="AG2619" s="101"/>
      <c r="AH2619" s="101"/>
      <c r="AI2619" s="102"/>
    </row>
    <row r="2620" spans="1:35" ht="15.75" x14ac:dyDescent="0.25">
      <c r="A2620" s="122"/>
      <c r="B2620" s="122"/>
      <c r="C2620" s="122"/>
      <c r="D2620" s="122"/>
      <c r="E2620" s="122"/>
      <c r="F2620" s="122"/>
      <c r="G2620" s="122"/>
      <c r="H2620" s="122"/>
      <c r="I2620" s="122"/>
      <c r="J2620" s="126"/>
      <c r="K2620" s="126"/>
      <c r="L2620" s="122"/>
      <c r="M2620" s="122"/>
      <c r="N2620" s="122"/>
      <c r="O2620" s="122"/>
      <c r="P2620" s="122"/>
      <c r="Q2620" s="122"/>
      <c r="R2620" s="122"/>
      <c r="S2620" s="122"/>
      <c r="T2620" s="127"/>
      <c r="U2620" s="130"/>
      <c r="V2620" s="130"/>
      <c r="W2620" s="130"/>
      <c r="X2620" s="97"/>
      <c r="Y2620" s="97"/>
      <c r="Z2620" s="98"/>
      <c r="AA2620" s="98"/>
      <c r="AB2620" s="99"/>
      <c r="AC2620" s="100"/>
      <c r="AD2620" s="100"/>
      <c r="AE2620" s="101"/>
      <c r="AF2620" s="124"/>
      <c r="AG2620" s="101"/>
      <c r="AH2620" s="101"/>
      <c r="AI2620" s="102"/>
    </row>
    <row r="2621" spans="1:35" ht="15.75" x14ac:dyDescent="0.25">
      <c r="A2621" s="122"/>
      <c r="B2621" s="122"/>
      <c r="C2621" s="122"/>
      <c r="D2621" s="122"/>
      <c r="E2621" s="122"/>
      <c r="F2621" s="122"/>
      <c r="G2621" s="122"/>
      <c r="H2621" s="122"/>
      <c r="I2621" s="122"/>
      <c r="J2621" s="126"/>
      <c r="K2621" s="126"/>
      <c r="L2621" s="122"/>
      <c r="M2621" s="122"/>
      <c r="N2621" s="122"/>
      <c r="O2621" s="122"/>
      <c r="P2621" s="122"/>
      <c r="Q2621" s="122"/>
      <c r="R2621" s="122"/>
      <c r="S2621" s="122"/>
      <c r="T2621" s="127"/>
      <c r="U2621" s="130"/>
      <c r="V2621" s="130"/>
      <c r="W2621" s="130"/>
      <c r="X2621" s="97"/>
      <c r="Y2621" s="97"/>
      <c r="Z2621" s="98"/>
      <c r="AA2621" s="98"/>
      <c r="AB2621" s="99"/>
      <c r="AC2621" s="100"/>
      <c r="AD2621" s="100"/>
      <c r="AE2621" s="101"/>
      <c r="AF2621" s="124"/>
      <c r="AG2621" s="101"/>
      <c r="AH2621" s="101"/>
      <c r="AI2621" s="102"/>
    </row>
    <row r="2622" spans="1:35" ht="15.75" x14ac:dyDescent="0.25">
      <c r="A2622" s="122"/>
      <c r="B2622" s="122"/>
      <c r="C2622" s="122"/>
      <c r="D2622" s="122"/>
      <c r="E2622" s="122"/>
      <c r="F2622" s="122"/>
      <c r="G2622" s="122"/>
      <c r="H2622" s="122"/>
      <c r="I2622" s="122"/>
      <c r="J2622" s="126"/>
      <c r="K2622" s="126"/>
      <c r="L2622" s="122"/>
      <c r="M2622" s="122"/>
      <c r="N2622" s="122"/>
      <c r="O2622" s="122"/>
      <c r="P2622" s="122"/>
      <c r="Q2622" s="122"/>
      <c r="R2622" s="122"/>
      <c r="S2622" s="122"/>
      <c r="T2622" s="127"/>
      <c r="U2622" s="130"/>
      <c r="V2622" s="130"/>
      <c r="W2622" s="130"/>
      <c r="X2622" s="97"/>
      <c r="Y2622" s="97"/>
      <c r="Z2622" s="98"/>
      <c r="AA2622" s="98"/>
      <c r="AB2622" s="99"/>
      <c r="AC2622" s="100"/>
      <c r="AD2622" s="100"/>
      <c r="AE2622" s="101"/>
      <c r="AF2622" s="124"/>
      <c r="AG2622" s="101"/>
      <c r="AH2622" s="101"/>
      <c r="AI2622" s="102"/>
    </row>
    <row r="2623" spans="1:35" ht="15.75" x14ac:dyDescent="0.25">
      <c r="A2623" s="122"/>
      <c r="B2623" s="122"/>
      <c r="C2623" s="122"/>
      <c r="D2623" s="122"/>
      <c r="E2623" s="122"/>
      <c r="F2623" s="122"/>
      <c r="G2623" s="122"/>
      <c r="H2623" s="122"/>
      <c r="I2623" s="122"/>
      <c r="J2623" s="126"/>
      <c r="K2623" s="126"/>
      <c r="L2623" s="122"/>
      <c r="M2623" s="122"/>
      <c r="N2623" s="122"/>
      <c r="O2623" s="122"/>
      <c r="P2623" s="122"/>
      <c r="Q2623" s="122"/>
      <c r="R2623" s="122"/>
      <c r="S2623" s="122"/>
      <c r="T2623" s="127"/>
      <c r="U2623" s="130"/>
      <c r="V2623" s="130"/>
      <c r="W2623" s="130"/>
      <c r="X2623" s="97"/>
      <c r="Y2623" s="97"/>
      <c r="Z2623" s="98"/>
      <c r="AA2623" s="98"/>
      <c r="AB2623" s="99"/>
      <c r="AC2623" s="100"/>
      <c r="AD2623" s="100"/>
      <c r="AE2623" s="101"/>
      <c r="AF2623" s="124"/>
      <c r="AG2623" s="101"/>
      <c r="AH2623" s="101"/>
      <c r="AI2623" s="102"/>
    </row>
    <row r="2624" spans="1:35" ht="15.75" x14ac:dyDescent="0.25">
      <c r="A2624" s="122"/>
      <c r="B2624" s="122"/>
      <c r="C2624" s="122"/>
      <c r="D2624" s="122"/>
      <c r="E2624" s="122"/>
      <c r="F2624" s="122"/>
      <c r="G2624" s="122"/>
      <c r="H2624" s="122"/>
      <c r="I2624" s="122"/>
      <c r="J2624" s="126"/>
      <c r="K2624" s="126"/>
      <c r="L2624" s="122"/>
      <c r="M2624" s="122"/>
      <c r="N2624" s="122"/>
      <c r="O2624" s="122"/>
      <c r="P2624" s="122"/>
      <c r="Q2624" s="122"/>
      <c r="R2624" s="122"/>
      <c r="S2624" s="122"/>
      <c r="T2624" s="127"/>
      <c r="U2624" s="130"/>
      <c r="V2624" s="130"/>
      <c r="W2624" s="130"/>
      <c r="X2624" s="97"/>
      <c r="Y2624" s="97"/>
      <c r="Z2624" s="98"/>
      <c r="AA2624" s="98"/>
      <c r="AB2624" s="99"/>
      <c r="AC2624" s="100"/>
      <c r="AD2624" s="100"/>
      <c r="AE2624" s="101"/>
      <c r="AF2624" s="124"/>
      <c r="AG2624" s="101"/>
      <c r="AH2624" s="101"/>
      <c r="AI2624" s="102"/>
    </row>
    <row r="2625" spans="1:35" ht="15.75" x14ac:dyDescent="0.25">
      <c r="A2625" s="122"/>
      <c r="B2625" s="122"/>
      <c r="C2625" s="122"/>
      <c r="D2625" s="122"/>
      <c r="E2625" s="122"/>
      <c r="F2625" s="122"/>
      <c r="G2625" s="122"/>
      <c r="H2625" s="122"/>
      <c r="I2625" s="122"/>
      <c r="J2625" s="126"/>
      <c r="K2625" s="126"/>
      <c r="L2625" s="122"/>
      <c r="M2625" s="122"/>
      <c r="N2625" s="122"/>
      <c r="O2625" s="122"/>
      <c r="P2625" s="122"/>
      <c r="Q2625" s="122"/>
      <c r="R2625" s="122"/>
      <c r="S2625" s="122"/>
      <c r="T2625" s="127"/>
      <c r="U2625" s="130"/>
      <c r="V2625" s="130"/>
      <c r="W2625" s="130"/>
      <c r="X2625" s="97"/>
      <c r="Y2625" s="97"/>
      <c r="Z2625" s="98"/>
      <c r="AA2625" s="98"/>
      <c r="AB2625" s="99"/>
      <c r="AC2625" s="100"/>
      <c r="AD2625" s="100"/>
      <c r="AE2625" s="101"/>
      <c r="AF2625" s="124"/>
      <c r="AG2625" s="101"/>
      <c r="AH2625" s="101"/>
      <c r="AI2625" s="102"/>
    </row>
    <row r="2626" spans="1:35" ht="15.75" x14ac:dyDescent="0.25">
      <c r="A2626" s="122"/>
      <c r="B2626" s="122"/>
      <c r="C2626" s="122"/>
      <c r="D2626" s="122"/>
      <c r="E2626" s="122"/>
      <c r="F2626" s="122"/>
      <c r="G2626" s="122"/>
      <c r="H2626" s="122"/>
      <c r="I2626" s="122"/>
      <c r="J2626" s="126"/>
      <c r="K2626" s="126"/>
      <c r="L2626" s="122"/>
      <c r="M2626" s="122"/>
      <c r="N2626" s="122"/>
      <c r="O2626" s="122"/>
      <c r="P2626" s="122"/>
      <c r="Q2626" s="122"/>
      <c r="R2626" s="122"/>
      <c r="S2626" s="122"/>
      <c r="T2626" s="127"/>
      <c r="U2626" s="130"/>
      <c r="V2626" s="130"/>
      <c r="W2626" s="130"/>
      <c r="X2626" s="97"/>
      <c r="Y2626" s="97"/>
      <c r="Z2626" s="98"/>
      <c r="AA2626" s="98"/>
      <c r="AB2626" s="99"/>
      <c r="AC2626" s="100"/>
      <c r="AD2626" s="100"/>
      <c r="AE2626" s="101"/>
      <c r="AF2626" s="124"/>
      <c r="AG2626" s="101"/>
      <c r="AH2626" s="101"/>
      <c r="AI2626" s="102"/>
    </row>
    <row r="2627" spans="1:35" ht="15.75" x14ac:dyDescent="0.25">
      <c r="A2627" s="122"/>
      <c r="B2627" s="122"/>
      <c r="C2627" s="122"/>
      <c r="D2627" s="122"/>
      <c r="E2627" s="122"/>
      <c r="F2627" s="122"/>
      <c r="G2627" s="122"/>
      <c r="H2627" s="122"/>
      <c r="I2627" s="122"/>
      <c r="J2627" s="126"/>
      <c r="K2627" s="126"/>
      <c r="L2627" s="122"/>
      <c r="M2627" s="122"/>
      <c r="N2627" s="122"/>
      <c r="O2627" s="122"/>
      <c r="P2627" s="122"/>
      <c r="Q2627" s="122"/>
      <c r="R2627" s="122"/>
      <c r="S2627" s="122"/>
      <c r="T2627" s="127"/>
      <c r="U2627" s="130"/>
      <c r="V2627" s="130"/>
      <c r="W2627" s="130"/>
      <c r="X2627" s="97"/>
      <c r="Y2627" s="97"/>
      <c r="Z2627" s="98"/>
      <c r="AA2627" s="98"/>
      <c r="AB2627" s="99"/>
      <c r="AC2627" s="100"/>
      <c r="AD2627" s="100"/>
      <c r="AE2627" s="101"/>
      <c r="AF2627" s="124"/>
      <c r="AG2627" s="101"/>
      <c r="AH2627" s="101"/>
      <c r="AI2627" s="102"/>
    </row>
    <row r="2628" spans="1:35" ht="15.75" x14ac:dyDescent="0.25">
      <c r="A2628" s="122"/>
      <c r="B2628" s="122"/>
      <c r="C2628" s="122"/>
      <c r="D2628" s="122"/>
      <c r="E2628" s="122"/>
      <c r="F2628" s="122"/>
      <c r="G2628" s="122"/>
      <c r="H2628" s="122"/>
      <c r="I2628" s="122"/>
      <c r="J2628" s="126"/>
      <c r="K2628" s="126"/>
      <c r="L2628" s="122"/>
      <c r="M2628" s="122"/>
      <c r="N2628" s="122"/>
      <c r="O2628" s="122"/>
      <c r="P2628" s="122"/>
      <c r="Q2628" s="122"/>
      <c r="R2628" s="122"/>
      <c r="S2628" s="122"/>
      <c r="T2628" s="127"/>
      <c r="U2628" s="130"/>
      <c r="V2628" s="130"/>
      <c r="W2628" s="130"/>
      <c r="X2628" s="97"/>
      <c r="Y2628" s="97"/>
      <c r="Z2628" s="98"/>
      <c r="AA2628" s="98"/>
      <c r="AB2628" s="99"/>
      <c r="AC2628" s="100"/>
      <c r="AD2628" s="100"/>
      <c r="AE2628" s="101"/>
      <c r="AF2628" s="124"/>
      <c r="AG2628" s="101"/>
      <c r="AH2628" s="101"/>
      <c r="AI2628" s="102"/>
    </row>
    <row r="2629" spans="1:35" ht="15.75" x14ac:dyDescent="0.25">
      <c r="A2629" s="122"/>
      <c r="B2629" s="122"/>
      <c r="C2629" s="122"/>
      <c r="D2629" s="122"/>
      <c r="E2629" s="122"/>
      <c r="F2629" s="122"/>
      <c r="G2629" s="122"/>
      <c r="H2629" s="122"/>
      <c r="I2629" s="122"/>
      <c r="J2629" s="126"/>
      <c r="K2629" s="126"/>
      <c r="L2629" s="122"/>
      <c r="M2629" s="122"/>
      <c r="N2629" s="122"/>
      <c r="O2629" s="122"/>
      <c r="P2629" s="122"/>
      <c r="Q2629" s="122"/>
      <c r="R2629" s="122"/>
      <c r="S2629" s="122"/>
      <c r="T2629" s="127"/>
      <c r="U2629" s="130"/>
      <c r="V2629" s="130"/>
      <c r="W2629" s="130"/>
      <c r="X2629" s="97"/>
      <c r="Y2629" s="97"/>
      <c r="Z2629" s="98"/>
      <c r="AA2629" s="98"/>
      <c r="AB2629" s="99"/>
      <c r="AC2629" s="100"/>
      <c r="AD2629" s="100"/>
      <c r="AE2629" s="101"/>
      <c r="AF2629" s="124"/>
      <c r="AG2629" s="101"/>
      <c r="AH2629" s="101"/>
      <c r="AI2629" s="102"/>
    </row>
    <row r="2630" spans="1:35" ht="15.75" x14ac:dyDescent="0.25">
      <c r="A2630" s="122"/>
      <c r="B2630" s="122"/>
      <c r="C2630" s="122"/>
      <c r="D2630" s="122"/>
      <c r="E2630" s="122"/>
      <c r="F2630" s="122"/>
      <c r="G2630" s="122"/>
      <c r="H2630" s="122"/>
      <c r="I2630" s="122"/>
      <c r="J2630" s="126"/>
      <c r="K2630" s="126"/>
      <c r="L2630" s="122"/>
      <c r="M2630" s="122"/>
      <c r="N2630" s="122"/>
      <c r="O2630" s="122"/>
      <c r="P2630" s="122"/>
      <c r="Q2630" s="122"/>
      <c r="R2630" s="122"/>
      <c r="S2630" s="122"/>
      <c r="T2630" s="127"/>
      <c r="U2630" s="130"/>
      <c r="V2630" s="130"/>
      <c r="W2630" s="130"/>
      <c r="X2630" s="97"/>
      <c r="Y2630" s="97"/>
      <c r="Z2630" s="98"/>
      <c r="AA2630" s="98"/>
      <c r="AB2630" s="99"/>
      <c r="AC2630" s="100"/>
      <c r="AD2630" s="100"/>
      <c r="AE2630" s="101"/>
      <c r="AF2630" s="124"/>
      <c r="AG2630" s="101"/>
      <c r="AH2630" s="101"/>
      <c r="AI2630" s="102"/>
    </row>
    <row r="2631" spans="1:35" ht="15.75" x14ac:dyDescent="0.25">
      <c r="A2631" s="122"/>
      <c r="B2631" s="122"/>
      <c r="C2631" s="122"/>
      <c r="D2631" s="122"/>
      <c r="E2631" s="122"/>
      <c r="F2631" s="122"/>
      <c r="G2631" s="122"/>
      <c r="H2631" s="122"/>
      <c r="I2631" s="122"/>
      <c r="J2631" s="126"/>
      <c r="K2631" s="126"/>
      <c r="L2631" s="122"/>
      <c r="M2631" s="122"/>
      <c r="N2631" s="122"/>
      <c r="O2631" s="122"/>
      <c r="P2631" s="122"/>
      <c r="Q2631" s="122"/>
      <c r="R2631" s="122"/>
      <c r="S2631" s="122"/>
      <c r="T2631" s="127"/>
      <c r="U2631" s="130"/>
      <c r="V2631" s="130"/>
      <c r="W2631" s="130"/>
      <c r="X2631" s="97"/>
      <c r="Y2631" s="97"/>
      <c r="Z2631" s="98"/>
      <c r="AA2631" s="98"/>
      <c r="AB2631" s="99"/>
      <c r="AC2631" s="100"/>
      <c r="AD2631" s="100"/>
      <c r="AE2631" s="101"/>
      <c r="AF2631" s="124"/>
      <c r="AG2631" s="101"/>
      <c r="AH2631" s="101"/>
      <c r="AI2631" s="102"/>
    </row>
    <row r="2632" spans="1:35" ht="15.75" x14ac:dyDescent="0.25">
      <c r="A2632" s="122"/>
      <c r="B2632" s="122"/>
      <c r="C2632" s="122"/>
      <c r="D2632" s="122"/>
      <c r="E2632" s="122"/>
      <c r="F2632" s="122"/>
      <c r="G2632" s="122"/>
      <c r="H2632" s="122"/>
      <c r="I2632" s="122"/>
      <c r="J2632" s="126"/>
      <c r="K2632" s="126"/>
      <c r="L2632" s="122"/>
      <c r="M2632" s="122"/>
      <c r="N2632" s="122"/>
      <c r="O2632" s="122"/>
      <c r="P2632" s="122"/>
      <c r="Q2632" s="122"/>
      <c r="R2632" s="122"/>
      <c r="S2632" s="122"/>
      <c r="T2632" s="127"/>
      <c r="U2632" s="130"/>
      <c r="V2632" s="130"/>
      <c r="W2632" s="130"/>
      <c r="X2632" s="97"/>
      <c r="Y2632" s="97"/>
      <c r="Z2632" s="98"/>
      <c r="AA2632" s="98"/>
      <c r="AB2632" s="99"/>
      <c r="AC2632" s="100"/>
      <c r="AD2632" s="100"/>
      <c r="AE2632" s="101"/>
      <c r="AF2632" s="124"/>
      <c r="AG2632" s="101"/>
      <c r="AH2632" s="101"/>
      <c r="AI2632" s="102"/>
    </row>
    <row r="2633" spans="1:35" ht="15.75" x14ac:dyDescent="0.25">
      <c r="A2633" s="122"/>
      <c r="B2633" s="122"/>
      <c r="C2633" s="122"/>
      <c r="D2633" s="122"/>
      <c r="E2633" s="122"/>
      <c r="F2633" s="122"/>
      <c r="G2633" s="122"/>
      <c r="H2633" s="122"/>
      <c r="I2633" s="122"/>
      <c r="J2633" s="126"/>
      <c r="K2633" s="126"/>
      <c r="L2633" s="122"/>
      <c r="M2633" s="122"/>
      <c r="N2633" s="122"/>
      <c r="O2633" s="122"/>
      <c r="P2633" s="122"/>
      <c r="Q2633" s="122"/>
      <c r="R2633" s="122"/>
      <c r="S2633" s="122"/>
      <c r="T2633" s="127"/>
      <c r="U2633" s="130"/>
      <c r="V2633" s="130"/>
      <c r="W2633" s="130"/>
      <c r="X2633" s="97"/>
      <c r="Y2633" s="97"/>
      <c r="Z2633" s="98"/>
      <c r="AA2633" s="98"/>
      <c r="AB2633" s="99"/>
      <c r="AC2633" s="100"/>
      <c r="AD2633" s="100"/>
      <c r="AE2633" s="101"/>
      <c r="AF2633" s="124"/>
      <c r="AG2633" s="101"/>
      <c r="AH2633" s="101"/>
      <c r="AI2633" s="102"/>
    </row>
    <row r="2634" spans="1:35" ht="15.75" x14ac:dyDescent="0.25">
      <c r="A2634" s="122"/>
      <c r="B2634" s="122"/>
      <c r="C2634" s="122"/>
      <c r="D2634" s="122"/>
      <c r="E2634" s="122"/>
      <c r="F2634" s="122"/>
      <c r="G2634" s="122"/>
      <c r="H2634" s="122"/>
      <c r="I2634" s="122"/>
      <c r="J2634" s="126"/>
      <c r="K2634" s="126"/>
      <c r="L2634" s="122"/>
      <c r="M2634" s="122"/>
      <c r="N2634" s="122"/>
      <c r="O2634" s="122"/>
      <c r="P2634" s="122"/>
      <c r="Q2634" s="122"/>
      <c r="R2634" s="122"/>
      <c r="S2634" s="122"/>
      <c r="T2634" s="127"/>
      <c r="U2634" s="130"/>
      <c r="V2634" s="130"/>
      <c r="W2634" s="130"/>
      <c r="X2634" s="97"/>
      <c r="Y2634" s="97"/>
      <c r="Z2634" s="98"/>
      <c r="AA2634" s="98"/>
      <c r="AB2634" s="99"/>
      <c r="AC2634" s="100"/>
      <c r="AD2634" s="100"/>
      <c r="AE2634" s="101"/>
      <c r="AF2634" s="124"/>
      <c r="AG2634" s="101"/>
      <c r="AH2634" s="101"/>
      <c r="AI2634" s="102"/>
    </row>
    <row r="2635" spans="1:35" ht="15.75" x14ac:dyDescent="0.25">
      <c r="A2635" s="122"/>
      <c r="B2635" s="122"/>
      <c r="C2635" s="122"/>
      <c r="D2635" s="122"/>
      <c r="E2635" s="122"/>
      <c r="F2635" s="122"/>
      <c r="G2635" s="122"/>
      <c r="H2635" s="122"/>
      <c r="I2635" s="122"/>
      <c r="J2635" s="126"/>
      <c r="K2635" s="126"/>
      <c r="L2635" s="122"/>
      <c r="M2635" s="122"/>
      <c r="N2635" s="122"/>
      <c r="O2635" s="122"/>
      <c r="P2635" s="122"/>
      <c r="Q2635" s="122"/>
      <c r="R2635" s="122"/>
      <c r="S2635" s="122"/>
      <c r="T2635" s="127"/>
      <c r="U2635" s="130"/>
      <c r="V2635" s="130"/>
      <c r="W2635" s="130"/>
      <c r="X2635" s="97"/>
      <c r="Y2635" s="97"/>
      <c r="Z2635" s="98"/>
      <c r="AA2635" s="98"/>
      <c r="AB2635" s="99"/>
      <c r="AC2635" s="100"/>
      <c r="AD2635" s="100"/>
      <c r="AE2635" s="101"/>
      <c r="AF2635" s="124"/>
      <c r="AG2635" s="101"/>
      <c r="AH2635" s="101"/>
      <c r="AI2635" s="102"/>
    </row>
    <row r="2636" spans="1:35" ht="15.75" x14ac:dyDescent="0.25">
      <c r="A2636" s="122"/>
      <c r="B2636" s="122"/>
      <c r="C2636" s="122"/>
      <c r="D2636" s="122"/>
      <c r="E2636" s="122"/>
      <c r="F2636" s="122"/>
      <c r="G2636" s="122"/>
      <c r="H2636" s="122"/>
      <c r="I2636" s="122"/>
      <c r="J2636" s="126"/>
      <c r="K2636" s="126"/>
      <c r="L2636" s="122"/>
      <c r="M2636" s="122"/>
      <c r="N2636" s="122"/>
      <c r="O2636" s="122"/>
      <c r="P2636" s="122"/>
      <c r="Q2636" s="122"/>
      <c r="R2636" s="122"/>
      <c r="S2636" s="122"/>
      <c r="T2636" s="127"/>
      <c r="U2636" s="130"/>
      <c r="V2636" s="130"/>
      <c r="W2636" s="130"/>
      <c r="X2636" s="97"/>
      <c r="Y2636" s="97"/>
      <c r="Z2636" s="98"/>
      <c r="AA2636" s="98"/>
      <c r="AB2636" s="99"/>
      <c r="AC2636" s="100"/>
      <c r="AD2636" s="100"/>
      <c r="AE2636" s="101"/>
      <c r="AF2636" s="124"/>
      <c r="AG2636" s="101"/>
      <c r="AH2636" s="101"/>
      <c r="AI2636" s="102"/>
    </row>
    <row r="2637" spans="1:35" ht="15.75" x14ac:dyDescent="0.25">
      <c r="A2637" s="122"/>
      <c r="B2637" s="122"/>
      <c r="C2637" s="122"/>
      <c r="D2637" s="122"/>
      <c r="E2637" s="122"/>
      <c r="F2637" s="122"/>
      <c r="G2637" s="122"/>
      <c r="H2637" s="122"/>
      <c r="I2637" s="122"/>
      <c r="J2637" s="126"/>
      <c r="K2637" s="126"/>
      <c r="L2637" s="122"/>
      <c r="M2637" s="122"/>
      <c r="N2637" s="122"/>
      <c r="O2637" s="122"/>
      <c r="P2637" s="122"/>
      <c r="Q2637" s="122"/>
      <c r="R2637" s="122"/>
      <c r="S2637" s="122"/>
      <c r="T2637" s="127"/>
      <c r="U2637" s="130"/>
      <c r="V2637" s="130"/>
      <c r="W2637" s="130"/>
      <c r="X2637" s="97"/>
      <c r="Y2637" s="97"/>
      <c r="Z2637" s="98"/>
      <c r="AA2637" s="98"/>
      <c r="AB2637" s="99"/>
      <c r="AC2637" s="100"/>
      <c r="AD2637" s="100"/>
      <c r="AE2637" s="101"/>
      <c r="AF2637" s="124"/>
      <c r="AG2637" s="101"/>
      <c r="AH2637" s="101"/>
      <c r="AI2637" s="102"/>
    </row>
    <row r="2638" spans="1:35" ht="15.75" x14ac:dyDescent="0.25">
      <c r="A2638" s="122"/>
      <c r="B2638" s="122"/>
      <c r="C2638" s="122"/>
      <c r="D2638" s="122"/>
      <c r="E2638" s="122"/>
      <c r="F2638" s="122"/>
      <c r="G2638" s="122"/>
      <c r="H2638" s="122"/>
      <c r="I2638" s="122"/>
      <c r="J2638" s="126"/>
      <c r="K2638" s="126"/>
      <c r="L2638" s="122"/>
      <c r="M2638" s="122"/>
      <c r="N2638" s="122"/>
      <c r="O2638" s="122"/>
      <c r="P2638" s="122"/>
      <c r="Q2638" s="122"/>
      <c r="R2638" s="122"/>
      <c r="S2638" s="122"/>
      <c r="T2638" s="127"/>
      <c r="U2638" s="130"/>
      <c r="V2638" s="130"/>
      <c r="W2638" s="130"/>
      <c r="X2638" s="97"/>
      <c r="Y2638" s="97"/>
      <c r="Z2638" s="98"/>
      <c r="AA2638" s="98"/>
      <c r="AB2638" s="99"/>
      <c r="AC2638" s="100"/>
      <c r="AD2638" s="100"/>
      <c r="AE2638" s="101"/>
      <c r="AF2638" s="124"/>
      <c r="AG2638" s="101"/>
      <c r="AH2638" s="101"/>
      <c r="AI2638" s="102"/>
    </row>
    <row r="2639" spans="1:35" ht="15.75" x14ac:dyDescent="0.25">
      <c r="A2639" s="122"/>
      <c r="B2639" s="122"/>
      <c r="C2639" s="122"/>
      <c r="D2639" s="122"/>
      <c r="E2639" s="122"/>
      <c r="F2639" s="122"/>
      <c r="G2639" s="122"/>
      <c r="H2639" s="122"/>
      <c r="I2639" s="122"/>
      <c r="J2639" s="126"/>
      <c r="K2639" s="126"/>
      <c r="L2639" s="122"/>
      <c r="M2639" s="122"/>
      <c r="N2639" s="122"/>
      <c r="O2639" s="122"/>
      <c r="P2639" s="122"/>
      <c r="Q2639" s="122"/>
      <c r="R2639" s="122"/>
      <c r="S2639" s="122"/>
      <c r="T2639" s="127"/>
      <c r="U2639" s="130"/>
      <c r="V2639" s="130"/>
      <c r="W2639" s="130"/>
      <c r="X2639" s="97"/>
      <c r="Y2639" s="97"/>
      <c r="Z2639" s="98"/>
      <c r="AA2639" s="98"/>
      <c r="AB2639" s="99"/>
      <c r="AC2639" s="100"/>
      <c r="AD2639" s="100"/>
      <c r="AE2639" s="101"/>
      <c r="AF2639" s="124"/>
      <c r="AG2639" s="101"/>
      <c r="AH2639" s="101"/>
      <c r="AI2639" s="102"/>
    </row>
    <row r="2640" spans="1:35" ht="15.75" x14ac:dyDescent="0.25">
      <c r="A2640" s="122"/>
      <c r="B2640" s="122"/>
      <c r="C2640" s="122"/>
      <c r="D2640" s="122"/>
      <c r="E2640" s="122"/>
      <c r="F2640" s="122"/>
      <c r="G2640" s="122"/>
      <c r="H2640" s="122"/>
      <c r="I2640" s="122"/>
      <c r="J2640" s="126"/>
      <c r="K2640" s="126"/>
      <c r="L2640" s="122"/>
      <c r="M2640" s="122"/>
      <c r="N2640" s="122"/>
      <c r="O2640" s="122"/>
      <c r="P2640" s="122"/>
      <c r="Q2640" s="122"/>
      <c r="R2640" s="122"/>
      <c r="S2640" s="122"/>
      <c r="T2640" s="127"/>
      <c r="U2640" s="130"/>
      <c r="V2640" s="130"/>
      <c r="W2640" s="130"/>
      <c r="X2640" s="97"/>
      <c r="Y2640" s="97"/>
      <c r="Z2640" s="98"/>
      <c r="AA2640" s="98"/>
      <c r="AB2640" s="99"/>
      <c r="AC2640" s="100"/>
      <c r="AD2640" s="100"/>
      <c r="AE2640" s="101"/>
      <c r="AF2640" s="124"/>
      <c r="AG2640" s="101"/>
      <c r="AH2640" s="101"/>
      <c r="AI2640" s="102"/>
    </row>
    <row r="2641" spans="1:35" ht="15.75" x14ac:dyDescent="0.25">
      <c r="A2641" s="122"/>
      <c r="B2641" s="122"/>
      <c r="C2641" s="122"/>
      <c r="D2641" s="122"/>
      <c r="E2641" s="122"/>
      <c r="F2641" s="122"/>
      <c r="G2641" s="122"/>
      <c r="H2641" s="122"/>
      <c r="I2641" s="122"/>
      <c r="J2641" s="126"/>
      <c r="K2641" s="126"/>
      <c r="L2641" s="122"/>
      <c r="M2641" s="122"/>
      <c r="N2641" s="122"/>
      <c r="O2641" s="122"/>
      <c r="P2641" s="122"/>
      <c r="Q2641" s="122"/>
      <c r="R2641" s="122"/>
      <c r="S2641" s="122"/>
      <c r="T2641" s="127"/>
      <c r="U2641" s="130"/>
      <c r="V2641" s="130"/>
      <c r="W2641" s="130"/>
      <c r="X2641" s="97"/>
      <c r="Y2641" s="97"/>
      <c r="Z2641" s="98"/>
      <c r="AA2641" s="98"/>
      <c r="AB2641" s="99"/>
      <c r="AC2641" s="100"/>
      <c r="AD2641" s="100"/>
      <c r="AE2641" s="101"/>
      <c r="AF2641" s="124"/>
      <c r="AG2641" s="101"/>
      <c r="AH2641" s="101"/>
      <c r="AI2641" s="102"/>
    </row>
    <row r="2642" spans="1:35" ht="15.75" x14ac:dyDescent="0.25">
      <c r="A2642" s="122"/>
      <c r="B2642" s="122"/>
      <c r="C2642" s="122"/>
      <c r="D2642" s="122"/>
      <c r="E2642" s="122"/>
      <c r="F2642" s="122"/>
      <c r="G2642" s="122"/>
      <c r="H2642" s="122"/>
      <c r="I2642" s="122"/>
      <c r="J2642" s="126"/>
      <c r="K2642" s="126"/>
      <c r="L2642" s="122"/>
      <c r="M2642" s="122"/>
      <c r="N2642" s="122"/>
      <c r="O2642" s="122"/>
      <c r="P2642" s="122"/>
      <c r="Q2642" s="122"/>
      <c r="R2642" s="122"/>
      <c r="S2642" s="122"/>
      <c r="T2642" s="127"/>
      <c r="U2642" s="130"/>
      <c r="V2642" s="130"/>
      <c r="W2642" s="130"/>
      <c r="X2642" s="97"/>
      <c r="Y2642" s="97"/>
      <c r="Z2642" s="98"/>
      <c r="AA2642" s="98"/>
      <c r="AB2642" s="99"/>
      <c r="AC2642" s="100"/>
      <c r="AD2642" s="100"/>
      <c r="AE2642" s="101"/>
      <c r="AF2642" s="124"/>
      <c r="AG2642" s="101"/>
      <c r="AH2642" s="101"/>
      <c r="AI2642" s="102"/>
    </row>
    <row r="2643" spans="1:35" ht="15.75" x14ac:dyDescent="0.25">
      <c r="A2643" s="122"/>
      <c r="B2643" s="122"/>
      <c r="C2643" s="122"/>
      <c r="D2643" s="122"/>
      <c r="E2643" s="122"/>
      <c r="F2643" s="122"/>
      <c r="G2643" s="122"/>
      <c r="H2643" s="122"/>
      <c r="I2643" s="122"/>
      <c r="J2643" s="126"/>
      <c r="K2643" s="126"/>
      <c r="L2643" s="122"/>
      <c r="M2643" s="122"/>
      <c r="N2643" s="122"/>
      <c r="O2643" s="122"/>
      <c r="P2643" s="122"/>
      <c r="Q2643" s="122"/>
      <c r="R2643" s="122"/>
      <c r="S2643" s="122"/>
      <c r="T2643" s="127"/>
      <c r="U2643" s="130"/>
      <c r="V2643" s="130"/>
      <c r="W2643" s="130"/>
      <c r="X2643" s="97"/>
      <c r="Y2643" s="97"/>
      <c r="Z2643" s="98"/>
      <c r="AA2643" s="98"/>
      <c r="AB2643" s="99"/>
      <c r="AC2643" s="100"/>
      <c r="AD2643" s="100"/>
      <c r="AE2643" s="101"/>
      <c r="AF2643" s="124"/>
      <c r="AG2643" s="101"/>
      <c r="AH2643" s="101"/>
      <c r="AI2643" s="102"/>
    </row>
    <row r="2644" spans="1:35" ht="15.75" x14ac:dyDescent="0.25">
      <c r="A2644" s="122"/>
      <c r="B2644" s="122"/>
      <c r="C2644" s="122"/>
      <c r="D2644" s="122"/>
      <c r="E2644" s="122"/>
      <c r="F2644" s="122"/>
      <c r="G2644" s="122"/>
      <c r="H2644" s="122"/>
      <c r="I2644" s="122"/>
      <c r="J2644" s="126"/>
      <c r="K2644" s="126"/>
      <c r="L2644" s="122"/>
      <c r="M2644" s="122"/>
      <c r="N2644" s="122"/>
      <c r="O2644" s="122"/>
      <c r="P2644" s="122"/>
      <c r="Q2644" s="122"/>
      <c r="R2644" s="122"/>
      <c r="S2644" s="122"/>
      <c r="T2644" s="127"/>
      <c r="U2644" s="130"/>
      <c r="V2644" s="130"/>
      <c r="W2644" s="130"/>
      <c r="X2644" s="97"/>
      <c r="Y2644" s="97"/>
      <c r="Z2644" s="98"/>
      <c r="AA2644" s="98"/>
      <c r="AB2644" s="99"/>
      <c r="AC2644" s="100"/>
      <c r="AD2644" s="100"/>
      <c r="AE2644" s="101"/>
      <c r="AF2644" s="124"/>
      <c r="AG2644" s="101"/>
      <c r="AH2644" s="101"/>
      <c r="AI2644" s="102"/>
    </row>
    <row r="2645" spans="1:35" ht="15.75" x14ac:dyDescent="0.25">
      <c r="A2645" s="122"/>
      <c r="B2645" s="122"/>
      <c r="C2645" s="122"/>
      <c r="D2645" s="122"/>
      <c r="E2645" s="122"/>
      <c r="F2645" s="122"/>
      <c r="G2645" s="122"/>
      <c r="H2645" s="122"/>
      <c r="I2645" s="122"/>
      <c r="J2645" s="126"/>
      <c r="K2645" s="126"/>
      <c r="L2645" s="122"/>
      <c r="M2645" s="122"/>
      <c r="N2645" s="122"/>
      <c r="O2645" s="122"/>
      <c r="P2645" s="122"/>
      <c r="Q2645" s="122"/>
      <c r="R2645" s="122"/>
      <c r="S2645" s="122"/>
      <c r="T2645" s="127"/>
      <c r="U2645" s="130"/>
      <c r="V2645" s="130"/>
      <c r="W2645" s="130"/>
      <c r="X2645" s="97"/>
      <c r="Y2645" s="97"/>
      <c r="Z2645" s="98"/>
      <c r="AA2645" s="98"/>
      <c r="AB2645" s="99"/>
      <c r="AC2645" s="100"/>
      <c r="AD2645" s="100"/>
      <c r="AE2645" s="101"/>
      <c r="AF2645" s="124"/>
      <c r="AG2645" s="101"/>
      <c r="AH2645" s="101"/>
      <c r="AI2645" s="102"/>
    </row>
    <row r="2646" spans="1:35" ht="15.75" x14ac:dyDescent="0.25">
      <c r="A2646" s="122"/>
      <c r="B2646" s="122"/>
      <c r="C2646" s="122"/>
      <c r="D2646" s="122"/>
      <c r="E2646" s="122"/>
      <c r="F2646" s="122"/>
      <c r="G2646" s="122"/>
      <c r="H2646" s="122"/>
      <c r="I2646" s="122"/>
      <c r="J2646" s="126"/>
      <c r="K2646" s="126"/>
      <c r="L2646" s="122"/>
      <c r="M2646" s="122"/>
      <c r="N2646" s="122"/>
      <c r="O2646" s="122"/>
      <c r="P2646" s="122"/>
      <c r="Q2646" s="122"/>
      <c r="R2646" s="122"/>
      <c r="S2646" s="122"/>
      <c r="T2646" s="127"/>
      <c r="U2646" s="130"/>
      <c r="V2646" s="130"/>
      <c r="W2646" s="130"/>
      <c r="X2646" s="97"/>
      <c r="Y2646" s="97"/>
      <c r="Z2646" s="98"/>
      <c r="AA2646" s="98"/>
      <c r="AB2646" s="99"/>
      <c r="AC2646" s="100"/>
      <c r="AD2646" s="100"/>
      <c r="AE2646" s="101"/>
      <c r="AF2646" s="124"/>
      <c r="AG2646" s="101"/>
      <c r="AH2646" s="101"/>
      <c r="AI2646" s="102"/>
    </row>
    <row r="2647" spans="1:35" ht="15.75" x14ac:dyDescent="0.25">
      <c r="A2647" s="122"/>
      <c r="B2647" s="122"/>
      <c r="C2647" s="122"/>
      <c r="D2647" s="122"/>
      <c r="E2647" s="122"/>
      <c r="F2647" s="122"/>
      <c r="G2647" s="122"/>
      <c r="H2647" s="122"/>
      <c r="I2647" s="122"/>
      <c r="J2647" s="126"/>
      <c r="K2647" s="126"/>
      <c r="L2647" s="122"/>
      <c r="M2647" s="122"/>
      <c r="N2647" s="122"/>
      <c r="O2647" s="122"/>
      <c r="P2647" s="122"/>
      <c r="Q2647" s="122"/>
      <c r="R2647" s="122"/>
      <c r="S2647" s="122"/>
      <c r="T2647" s="127"/>
      <c r="U2647" s="130"/>
      <c r="V2647" s="130"/>
      <c r="W2647" s="130"/>
      <c r="X2647" s="97"/>
      <c r="Y2647" s="97"/>
      <c r="Z2647" s="98"/>
      <c r="AA2647" s="98"/>
      <c r="AB2647" s="99"/>
      <c r="AC2647" s="100"/>
      <c r="AD2647" s="100"/>
      <c r="AE2647" s="101"/>
      <c r="AF2647" s="124"/>
      <c r="AG2647" s="101"/>
      <c r="AH2647" s="101"/>
      <c r="AI2647" s="102"/>
    </row>
    <row r="2648" spans="1:35" ht="15.75" x14ac:dyDescent="0.25">
      <c r="A2648" s="122"/>
      <c r="B2648" s="122"/>
      <c r="C2648" s="122"/>
      <c r="D2648" s="122"/>
      <c r="E2648" s="122"/>
      <c r="F2648" s="122"/>
      <c r="G2648" s="122"/>
      <c r="H2648" s="122"/>
      <c r="I2648" s="122"/>
      <c r="J2648" s="126"/>
      <c r="K2648" s="126"/>
      <c r="L2648" s="122"/>
      <c r="M2648" s="122"/>
      <c r="N2648" s="122"/>
      <c r="O2648" s="122"/>
      <c r="P2648" s="122"/>
      <c r="Q2648" s="122"/>
      <c r="R2648" s="122"/>
      <c r="S2648" s="122"/>
      <c r="T2648" s="127"/>
      <c r="U2648" s="130"/>
      <c r="V2648" s="130"/>
      <c r="W2648" s="130"/>
      <c r="X2648" s="97"/>
      <c r="Y2648" s="97"/>
      <c r="Z2648" s="98"/>
      <c r="AA2648" s="98"/>
      <c r="AB2648" s="99"/>
      <c r="AC2648" s="100"/>
      <c r="AD2648" s="100"/>
      <c r="AE2648" s="101"/>
      <c r="AF2648" s="124"/>
      <c r="AG2648" s="101"/>
      <c r="AH2648" s="101"/>
      <c r="AI2648" s="102"/>
    </row>
    <row r="2649" spans="1:35" ht="15.75" x14ac:dyDescent="0.25">
      <c r="A2649" s="122"/>
      <c r="B2649" s="122"/>
      <c r="C2649" s="122"/>
      <c r="D2649" s="122"/>
      <c r="E2649" s="122"/>
      <c r="F2649" s="122"/>
      <c r="G2649" s="122"/>
      <c r="H2649" s="122"/>
      <c r="I2649" s="122"/>
      <c r="J2649" s="126"/>
      <c r="K2649" s="126"/>
      <c r="L2649" s="122"/>
      <c r="M2649" s="122"/>
      <c r="N2649" s="122"/>
      <c r="O2649" s="122"/>
      <c r="P2649" s="122"/>
      <c r="Q2649" s="122"/>
      <c r="R2649" s="122"/>
      <c r="S2649" s="122"/>
      <c r="T2649" s="127"/>
      <c r="U2649" s="130"/>
      <c r="V2649" s="130"/>
      <c r="W2649" s="130"/>
      <c r="X2649" s="97"/>
      <c r="Y2649" s="97"/>
      <c r="Z2649" s="98"/>
      <c r="AA2649" s="98"/>
      <c r="AB2649" s="99"/>
      <c r="AC2649" s="100"/>
      <c r="AD2649" s="100"/>
      <c r="AE2649" s="101"/>
      <c r="AF2649" s="124"/>
      <c r="AG2649" s="101"/>
      <c r="AH2649" s="101"/>
      <c r="AI2649" s="102"/>
    </row>
    <row r="2650" spans="1:35" ht="15.75" x14ac:dyDescent="0.25">
      <c r="A2650" s="122"/>
      <c r="B2650" s="122"/>
      <c r="C2650" s="122"/>
      <c r="D2650" s="122"/>
      <c r="E2650" s="122"/>
      <c r="F2650" s="122"/>
      <c r="G2650" s="122"/>
      <c r="H2650" s="122"/>
      <c r="I2650" s="122"/>
      <c r="J2650" s="126"/>
      <c r="K2650" s="126"/>
      <c r="L2650" s="122"/>
      <c r="M2650" s="122"/>
      <c r="N2650" s="122"/>
      <c r="O2650" s="122"/>
      <c r="P2650" s="122"/>
      <c r="Q2650" s="122"/>
      <c r="R2650" s="122"/>
      <c r="S2650" s="122"/>
      <c r="T2650" s="127"/>
      <c r="U2650" s="130"/>
      <c r="V2650" s="130"/>
      <c r="W2650" s="130"/>
      <c r="X2650" s="97"/>
      <c r="Y2650" s="97"/>
      <c r="Z2650" s="98"/>
      <c r="AA2650" s="98"/>
      <c r="AB2650" s="99"/>
      <c r="AC2650" s="100"/>
      <c r="AD2650" s="100"/>
      <c r="AE2650" s="101"/>
      <c r="AF2650" s="124"/>
      <c r="AG2650" s="101"/>
      <c r="AH2650" s="101"/>
      <c r="AI2650" s="102"/>
    </row>
    <row r="2651" spans="1:35" ht="15.75" x14ac:dyDescent="0.25">
      <c r="A2651" s="122"/>
      <c r="B2651" s="122"/>
      <c r="C2651" s="122"/>
      <c r="D2651" s="122"/>
      <c r="E2651" s="122"/>
      <c r="F2651" s="122"/>
      <c r="G2651" s="122"/>
      <c r="H2651" s="122"/>
      <c r="I2651" s="122"/>
      <c r="J2651" s="126"/>
      <c r="K2651" s="126"/>
      <c r="L2651" s="122"/>
      <c r="M2651" s="122"/>
      <c r="N2651" s="122"/>
      <c r="O2651" s="122"/>
      <c r="P2651" s="122"/>
      <c r="Q2651" s="122"/>
      <c r="R2651" s="122"/>
      <c r="S2651" s="122"/>
      <c r="T2651" s="127"/>
      <c r="U2651" s="130"/>
      <c r="V2651" s="130"/>
      <c r="W2651" s="130"/>
      <c r="X2651" s="97"/>
      <c r="Y2651" s="97"/>
      <c r="Z2651" s="98"/>
      <c r="AA2651" s="98"/>
      <c r="AB2651" s="99"/>
      <c r="AC2651" s="100"/>
      <c r="AD2651" s="100"/>
      <c r="AE2651" s="101"/>
      <c r="AF2651" s="124"/>
      <c r="AG2651" s="101"/>
      <c r="AH2651" s="101"/>
      <c r="AI2651" s="102"/>
    </row>
    <row r="2652" spans="1:35" ht="15.75" x14ac:dyDescent="0.25">
      <c r="A2652" s="122"/>
      <c r="B2652" s="122"/>
      <c r="C2652" s="122"/>
      <c r="D2652" s="122"/>
      <c r="E2652" s="122"/>
      <c r="F2652" s="122"/>
      <c r="G2652" s="122"/>
      <c r="H2652" s="122"/>
      <c r="I2652" s="122"/>
      <c r="J2652" s="126"/>
      <c r="K2652" s="126"/>
      <c r="L2652" s="122"/>
      <c r="M2652" s="122"/>
      <c r="N2652" s="122"/>
      <c r="O2652" s="122"/>
      <c r="P2652" s="122"/>
      <c r="Q2652" s="122"/>
      <c r="R2652" s="122"/>
      <c r="S2652" s="122"/>
      <c r="T2652" s="127"/>
      <c r="U2652" s="130"/>
      <c r="V2652" s="130"/>
      <c r="W2652" s="130"/>
      <c r="X2652" s="97"/>
      <c r="Y2652" s="97"/>
      <c r="Z2652" s="98"/>
      <c r="AA2652" s="98"/>
      <c r="AB2652" s="99"/>
      <c r="AC2652" s="100"/>
      <c r="AD2652" s="100"/>
      <c r="AE2652" s="101"/>
      <c r="AF2652" s="124"/>
      <c r="AG2652" s="101"/>
      <c r="AH2652" s="101"/>
      <c r="AI2652" s="102"/>
    </row>
    <row r="2653" spans="1:35" ht="15.75" x14ac:dyDescent="0.25">
      <c r="A2653" s="122"/>
      <c r="B2653" s="122"/>
      <c r="C2653" s="122"/>
      <c r="D2653" s="122"/>
      <c r="E2653" s="122"/>
      <c r="F2653" s="122"/>
      <c r="G2653" s="122"/>
      <c r="H2653" s="122"/>
      <c r="I2653" s="122"/>
      <c r="J2653" s="126"/>
      <c r="K2653" s="126"/>
      <c r="L2653" s="122"/>
      <c r="M2653" s="122"/>
      <c r="N2653" s="122"/>
      <c r="O2653" s="122"/>
      <c r="P2653" s="122"/>
      <c r="Q2653" s="122"/>
      <c r="R2653" s="122"/>
      <c r="S2653" s="122"/>
      <c r="T2653" s="127"/>
      <c r="U2653" s="130"/>
      <c r="V2653" s="130"/>
      <c r="W2653" s="130"/>
      <c r="X2653" s="97"/>
      <c r="Y2653" s="97"/>
      <c r="Z2653" s="98"/>
      <c r="AA2653" s="98"/>
      <c r="AB2653" s="99"/>
      <c r="AC2653" s="100"/>
      <c r="AD2653" s="100"/>
      <c r="AE2653" s="101"/>
      <c r="AF2653" s="124"/>
      <c r="AG2653" s="101"/>
      <c r="AH2653" s="101"/>
      <c r="AI2653" s="102"/>
    </row>
    <row r="2654" spans="1:35" ht="15.75" x14ac:dyDescent="0.25">
      <c r="A2654" s="122"/>
      <c r="B2654" s="122"/>
      <c r="C2654" s="122"/>
      <c r="D2654" s="122"/>
      <c r="E2654" s="122"/>
      <c r="F2654" s="122"/>
      <c r="G2654" s="122"/>
      <c r="H2654" s="122"/>
      <c r="I2654" s="122"/>
      <c r="J2654" s="126"/>
      <c r="K2654" s="126"/>
      <c r="L2654" s="122"/>
      <c r="M2654" s="122"/>
      <c r="N2654" s="122"/>
      <c r="O2654" s="122"/>
      <c r="P2654" s="122"/>
      <c r="Q2654" s="122"/>
      <c r="R2654" s="122"/>
      <c r="S2654" s="122"/>
      <c r="T2654" s="127"/>
      <c r="U2654" s="130"/>
      <c r="V2654" s="130"/>
      <c r="W2654" s="130"/>
      <c r="X2654" s="97"/>
      <c r="Y2654" s="97"/>
      <c r="Z2654" s="98"/>
      <c r="AA2654" s="98"/>
      <c r="AB2654" s="99"/>
      <c r="AC2654" s="100"/>
      <c r="AD2654" s="100"/>
      <c r="AE2654" s="101"/>
      <c r="AF2654" s="124"/>
      <c r="AG2654" s="101"/>
      <c r="AH2654" s="101"/>
      <c r="AI2654" s="102"/>
    </row>
    <row r="2655" spans="1:35" ht="15.75" x14ac:dyDescent="0.25">
      <c r="A2655" s="122"/>
      <c r="B2655" s="122"/>
      <c r="C2655" s="122"/>
      <c r="D2655" s="122"/>
      <c r="E2655" s="122"/>
      <c r="F2655" s="122"/>
      <c r="G2655" s="122"/>
      <c r="H2655" s="122"/>
      <c r="I2655" s="122"/>
      <c r="J2655" s="126"/>
      <c r="K2655" s="126"/>
      <c r="L2655" s="122"/>
      <c r="M2655" s="122"/>
      <c r="N2655" s="122"/>
      <c r="O2655" s="122"/>
      <c r="P2655" s="122"/>
      <c r="Q2655" s="122"/>
      <c r="R2655" s="122"/>
      <c r="S2655" s="122"/>
      <c r="T2655" s="127"/>
      <c r="U2655" s="130"/>
      <c r="V2655" s="130"/>
      <c r="W2655" s="130"/>
      <c r="X2655" s="97"/>
      <c r="Y2655" s="97"/>
      <c r="Z2655" s="98"/>
      <c r="AA2655" s="98"/>
      <c r="AB2655" s="99"/>
      <c r="AC2655" s="100"/>
      <c r="AD2655" s="100"/>
      <c r="AE2655" s="101"/>
      <c r="AF2655" s="124"/>
      <c r="AG2655" s="101"/>
      <c r="AH2655" s="101"/>
      <c r="AI2655" s="102"/>
    </row>
    <row r="2656" spans="1:35" ht="15.75" x14ac:dyDescent="0.25">
      <c r="A2656" s="122"/>
      <c r="B2656" s="122"/>
      <c r="C2656" s="122"/>
      <c r="D2656" s="122"/>
      <c r="E2656" s="122"/>
      <c r="F2656" s="122"/>
      <c r="G2656" s="122"/>
      <c r="H2656" s="122"/>
      <c r="I2656" s="122"/>
      <c r="J2656" s="126"/>
      <c r="K2656" s="126"/>
      <c r="L2656" s="122"/>
      <c r="M2656" s="122"/>
      <c r="N2656" s="122"/>
      <c r="O2656" s="122"/>
      <c r="P2656" s="122"/>
      <c r="Q2656" s="122"/>
      <c r="R2656" s="122"/>
      <c r="S2656" s="122"/>
      <c r="T2656" s="127"/>
      <c r="U2656" s="130"/>
      <c r="V2656" s="130"/>
      <c r="W2656" s="130"/>
      <c r="X2656" s="97"/>
      <c r="Y2656" s="97"/>
      <c r="Z2656" s="98"/>
      <c r="AA2656" s="98"/>
      <c r="AB2656" s="99"/>
      <c r="AC2656" s="100"/>
      <c r="AD2656" s="100"/>
      <c r="AE2656" s="101"/>
      <c r="AF2656" s="124"/>
      <c r="AG2656" s="101"/>
      <c r="AH2656" s="101"/>
      <c r="AI2656" s="102"/>
    </row>
    <row r="2657" spans="1:35" ht="15.75" x14ac:dyDescent="0.25">
      <c r="A2657" s="122"/>
      <c r="B2657" s="122"/>
      <c r="C2657" s="122"/>
      <c r="D2657" s="122"/>
      <c r="E2657" s="122"/>
      <c r="F2657" s="122"/>
      <c r="G2657" s="122"/>
      <c r="H2657" s="122"/>
      <c r="I2657" s="122"/>
      <c r="J2657" s="126"/>
      <c r="K2657" s="126"/>
      <c r="L2657" s="122"/>
      <c r="M2657" s="122"/>
      <c r="N2657" s="122"/>
      <c r="O2657" s="122"/>
      <c r="P2657" s="122"/>
      <c r="Q2657" s="122"/>
      <c r="R2657" s="122"/>
      <c r="S2657" s="122"/>
      <c r="T2657" s="127"/>
      <c r="U2657" s="130"/>
      <c r="V2657" s="130"/>
      <c r="W2657" s="130"/>
      <c r="X2657" s="97"/>
      <c r="Y2657" s="97"/>
      <c r="Z2657" s="98"/>
      <c r="AA2657" s="98"/>
      <c r="AB2657" s="99"/>
      <c r="AC2657" s="100"/>
      <c r="AD2657" s="100"/>
      <c r="AE2657" s="101"/>
      <c r="AF2657" s="124"/>
      <c r="AG2657" s="101"/>
      <c r="AH2657" s="101"/>
      <c r="AI2657" s="102"/>
    </row>
    <row r="2658" spans="1:35" ht="15.75" x14ac:dyDescent="0.25">
      <c r="A2658" s="122"/>
      <c r="B2658" s="122"/>
      <c r="C2658" s="122"/>
      <c r="D2658" s="122"/>
      <c r="E2658" s="122"/>
      <c r="F2658" s="122"/>
      <c r="G2658" s="122"/>
      <c r="H2658" s="122"/>
      <c r="I2658" s="122"/>
      <c r="J2658" s="126"/>
      <c r="K2658" s="126"/>
      <c r="L2658" s="122"/>
      <c r="M2658" s="122"/>
      <c r="N2658" s="122"/>
      <c r="O2658" s="122"/>
      <c r="P2658" s="122"/>
      <c r="Q2658" s="122"/>
      <c r="R2658" s="122"/>
      <c r="S2658" s="122"/>
      <c r="T2658" s="127"/>
      <c r="U2658" s="130"/>
      <c r="V2658" s="130"/>
      <c r="W2658" s="130"/>
      <c r="X2658" s="97"/>
      <c r="Y2658" s="97"/>
      <c r="Z2658" s="98"/>
      <c r="AA2658" s="98"/>
      <c r="AB2658" s="99"/>
      <c r="AC2658" s="100"/>
      <c r="AD2658" s="100"/>
      <c r="AE2658" s="101"/>
      <c r="AF2658" s="124"/>
      <c r="AG2658" s="101"/>
      <c r="AH2658" s="101"/>
      <c r="AI2658" s="102"/>
    </row>
    <row r="2659" spans="1:35" ht="15.75" x14ac:dyDescent="0.25">
      <c r="A2659" s="122"/>
      <c r="B2659" s="122"/>
      <c r="C2659" s="122"/>
      <c r="D2659" s="122"/>
      <c r="E2659" s="122"/>
      <c r="F2659" s="122"/>
      <c r="G2659" s="122"/>
      <c r="H2659" s="122"/>
      <c r="I2659" s="122"/>
      <c r="J2659" s="126"/>
      <c r="K2659" s="126"/>
      <c r="L2659" s="122"/>
      <c r="M2659" s="122"/>
      <c r="N2659" s="122"/>
      <c r="O2659" s="122"/>
      <c r="P2659" s="122"/>
      <c r="Q2659" s="122"/>
      <c r="R2659" s="122"/>
      <c r="S2659" s="122"/>
      <c r="T2659" s="127"/>
      <c r="U2659" s="130"/>
      <c r="V2659" s="130"/>
      <c r="W2659" s="130"/>
      <c r="X2659" s="97"/>
      <c r="Y2659" s="97"/>
      <c r="Z2659" s="98"/>
      <c r="AA2659" s="98"/>
      <c r="AB2659" s="99"/>
      <c r="AC2659" s="100"/>
      <c r="AD2659" s="100"/>
      <c r="AE2659" s="101"/>
      <c r="AF2659" s="124"/>
      <c r="AG2659" s="101"/>
      <c r="AH2659" s="101"/>
      <c r="AI2659" s="102"/>
    </row>
    <row r="2660" spans="1:35" ht="15.75" x14ac:dyDescent="0.25">
      <c r="A2660" s="122"/>
      <c r="B2660" s="122"/>
      <c r="C2660" s="122"/>
      <c r="D2660" s="122"/>
      <c r="E2660" s="122"/>
      <c r="F2660" s="122"/>
      <c r="G2660" s="122"/>
      <c r="H2660" s="122"/>
      <c r="I2660" s="122"/>
      <c r="J2660" s="126"/>
      <c r="K2660" s="126"/>
      <c r="L2660" s="122"/>
      <c r="M2660" s="122"/>
      <c r="N2660" s="122"/>
      <c r="O2660" s="122"/>
      <c r="P2660" s="122"/>
      <c r="Q2660" s="122"/>
      <c r="R2660" s="122"/>
      <c r="S2660" s="122"/>
      <c r="T2660" s="127"/>
      <c r="U2660" s="130"/>
      <c r="V2660" s="130"/>
      <c r="W2660" s="130"/>
      <c r="X2660" s="97"/>
      <c r="Y2660" s="97"/>
      <c r="Z2660" s="98"/>
      <c r="AA2660" s="98"/>
      <c r="AB2660" s="99"/>
      <c r="AC2660" s="100"/>
      <c r="AD2660" s="100"/>
      <c r="AE2660" s="101"/>
      <c r="AF2660" s="124"/>
      <c r="AG2660" s="101"/>
      <c r="AH2660" s="101"/>
      <c r="AI2660" s="102"/>
    </row>
    <row r="2661" spans="1:35" ht="15.75" x14ac:dyDescent="0.25">
      <c r="A2661" s="122"/>
      <c r="B2661" s="122"/>
      <c r="C2661" s="122"/>
      <c r="D2661" s="122"/>
      <c r="E2661" s="122"/>
      <c r="F2661" s="122"/>
      <c r="G2661" s="122"/>
      <c r="H2661" s="122"/>
      <c r="I2661" s="122"/>
      <c r="J2661" s="126"/>
      <c r="K2661" s="126"/>
      <c r="L2661" s="122"/>
      <c r="M2661" s="122"/>
      <c r="N2661" s="122"/>
      <c r="O2661" s="122"/>
      <c r="P2661" s="122"/>
      <c r="Q2661" s="122"/>
      <c r="R2661" s="122"/>
      <c r="S2661" s="122"/>
      <c r="T2661" s="127"/>
      <c r="U2661" s="130"/>
      <c r="V2661" s="130"/>
      <c r="W2661" s="130"/>
      <c r="X2661" s="97"/>
      <c r="Y2661" s="97"/>
      <c r="Z2661" s="98"/>
      <c r="AA2661" s="98"/>
      <c r="AB2661" s="99"/>
      <c r="AC2661" s="100"/>
      <c r="AD2661" s="100"/>
      <c r="AE2661" s="101"/>
      <c r="AF2661" s="124"/>
      <c r="AG2661" s="101"/>
      <c r="AH2661" s="101"/>
      <c r="AI2661" s="102"/>
    </row>
    <row r="2662" spans="1:35" ht="15.75" x14ac:dyDescent="0.25">
      <c r="A2662" s="122"/>
      <c r="B2662" s="122"/>
      <c r="C2662" s="122"/>
      <c r="D2662" s="122"/>
      <c r="E2662" s="122"/>
      <c r="F2662" s="122"/>
      <c r="G2662" s="122"/>
      <c r="H2662" s="122"/>
      <c r="I2662" s="122"/>
      <c r="J2662" s="126"/>
      <c r="K2662" s="126"/>
      <c r="L2662" s="122"/>
      <c r="M2662" s="122"/>
      <c r="N2662" s="122"/>
      <c r="O2662" s="122"/>
      <c r="P2662" s="122"/>
      <c r="Q2662" s="122"/>
      <c r="R2662" s="122"/>
      <c r="S2662" s="122"/>
      <c r="T2662" s="127"/>
      <c r="U2662" s="130"/>
      <c r="V2662" s="130"/>
      <c r="W2662" s="130"/>
      <c r="X2662" s="97"/>
      <c r="Y2662" s="97"/>
      <c r="Z2662" s="98"/>
      <c r="AA2662" s="98"/>
      <c r="AB2662" s="99"/>
      <c r="AC2662" s="100"/>
      <c r="AD2662" s="100"/>
      <c r="AE2662" s="101"/>
      <c r="AF2662" s="124"/>
      <c r="AG2662" s="101"/>
      <c r="AH2662" s="101"/>
      <c r="AI2662" s="102"/>
    </row>
    <row r="2663" spans="1:35" ht="15.75" x14ac:dyDescent="0.25">
      <c r="A2663" s="122"/>
      <c r="B2663" s="122"/>
      <c r="C2663" s="122"/>
      <c r="D2663" s="122"/>
      <c r="E2663" s="122"/>
      <c r="F2663" s="122"/>
      <c r="G2663" s="122"/>
      <c r="H2663" s="122"/>
      <c r="I2663" s="122"/>
      <c r="J2663" s="126"/>
      <c r="K2663" s="126"/>
      <c r="L2663" s="122"/>
      <c r="M2663" s="122"/>
      <c r="N2663" s="122"/>
      <c r="O2663" s="122"/>
      <c r="P2663" s="122"/>
      <c r="Q2663" s="122"/>
      <c r="R2663" s="122"/>
      <c r="S2663" s="122"/>
      <c r="T2663" s="127"/>
      <c r="U2663" s="130"/>
      <c r="V2663" s="130"/>
      <c r="W2663" s="130"/>
      <c r="X2663" s="97"/>
      <c r="Y2663" s="97"/>
      <c r="Z2663" s="98"/>
      <c r="AA2663" s="98"/>
      <c r="AB2663" s="99"/>
      <c r="AC2663" s="100"/>
      <c r="AD2663" s="100"/>
      <c r="AE2663" s="101"/>
      <c r="AF2663" s="124"/>
      <c r="AG2663" s="101"/>
      <c r="AH2663" s="101"/>
      <c r="AI2663" s="102"/>
    </row>
    <row r="2664" spans="1:35" ht="15.75" x14ac:dyDescent="0.25">
      <c r="A2664" s="122"/>
      <c r="B2664" s="122"/>
      <c r="C2664" s="122"/>
      <c r="D2664" s="122"/>
      <c r="E2664" s="122"/>
      <c r="F2664" s="122"/>
      <c r="G2664" s="122"/>
      <c r="H2664" s="122"/>
      <c r="I2664" s="122"/>
      <c r="J2664" s="126"/>
      <c r="K2664" s="126"/>
      <c r="L2664" s="122"/>
      <c r="M2664" s="122"/>
      <c r="N2664" s="122"/>
      <c r="O2664" s="122"/>
      <c r="P2664" s="122"/>
      <c r="Q2664" s="122"/>
      <c r="R2664" s="122"/>
      <c r="S2664" s="122"/>
      <c r="T2664" s="127"/>
      <c r="U2664" s="130"/>
      <c r="V2664" s="130"/>
      <c r="W2664" s="130"/>
      <c r="X2664" s="97"/>
      <c r="Y2664" s="97"/>
      <c r="Z2664" s="98"/>
      <c r="AA2664" s="98"/>
      <c r="AB2664" s="99"/>
      <c r="AC2664" s="100"/>
      <c r="AD2664" s="100"/>
      <c r="AE2664" s="101"/>
      <c r="AF2664" s="124"/>
      <c r="AG2664" s="101"/>
      <c r="AH2664" s="101"/>
      <c r="AI2664" s="102"/>
    </row>
    <row r="2665" spans="1:35" ht="15.75" x14ac:dyDescent="0.25">
      <c r="A2665" s="122"/>
      <c r="B2665" s="122"/>
      <c r="C2665" s="122"/>
      <c r="D2665" s="122"/>
      <c r="E2665" s="122"/>
      <c r="F2665" s="122"/>
      <c r="G2665" s="122"/>
      <c r="H2665" s="122"/>
      <c r="I2665" s="122"/>
      <c r="J2665" s="126"/>
      <c r="K2665" s="126"/>
      <c r="L2665" s="122"/>
      <c r="M2665" s="122"/>
      <c r="N2665" s="122"/>
      <c r="O2665" s="122"/>
      <c r="P2665" s="122"/>
      <c r="Q2665" s="122"/>
      <c r="R2665" s="122"/>
      <c r="S2665" s="122"/>
      <c r="T2665" s="127"/>
      <c r="U2665" s="130"/>
      <c r="V2665" s="130"/>
      <c r="W2665" s="130"/>
      <c r="X2665" s="97"/>
      <c r="Y2665" s="97"/>
      <c r="Z2665" s="98"/>
      <c r="AA2665" s="98"/>
      <c r="AB2665" s="99"/>
      <c r="AC2665" s="100"/>
      <c r="AD2665" s="100"/>
      <c r="AE2665" s="101"/>
      <c r="AF2665" s="124"/>
      <c r="AG2665" s="101"/>
      <c r="AH2665" s="101"/>
      <c r="AI2665" s="102"/>
    </row>
    <row r="2666" spans="1:35" ht="15.75" x14ac:dyDescent="0.25">
      <c r="A2666" s="122"/>
      <c r="B2666" s="122"/>
      <c r="C2666" s="122"/>
      <c r="D2666" s="122"/>
      <c r="E2666" s="122"/>
      <c r="F2666" s="122"/>
      <c r="G2666" s="122"/>
      <c r="H2666" s="122"/>
      <c r="I2666" s="122"/>
      <c r="J2666" s="126"/>
      <c r="K2666" s="126"/>
      <c r="L2666" s="122"/>
      <c r="M2666" s="122"/>
      <c r="N2666" s="122"/>
      <c r="O2666" s="122"/>
      <c r="P2666" s="122"/>
      <c r="Q2666" s="122"/>
      <c r="R2666" s="122"/>
      <c r="S2666" s="122"/>
      <c r="T2666" s="127"/>
      <c r="U2666" s="130"/>
      <c r="V2666" s="130"/>
      <c r="W2666" s="130"/>
      <c r="X2666" s="97"/>
      <c r="Y2666" s="97"/>
      <c r="Z2666" s="98"/>
      <c r="AA2666" s="98"/>
      <c r="AB2666" s="99"/>
      <c r="AC2666" s="100"/>
      <c r="AD2666" s="100"/>
      <c r="AE2666" s="101"/>
      <c r="AF2666" s="124"/>
      <c r="AG2666" s="101"/>
      <c r="AH2666" s="101"/>
      <c r="AI2666" s="102"/>
    </row>
    <row r="2667" spans="1:35" ht="15.75" x14ac:dyDescent="0.25">
      <c r="A2667" s="122"/>
      <c r="B2667" s="122"/>
      <c r="C2667" s="122"/>
      <c r="D2667" s="122"/>
      <c r="E2667" s="122"/>
      <c r="F2667" s="122"/>
      <c r="G2667" s="122"/>
      <c r="H2667" s="122"/>
      <c r="I2667" s="122"/>
      <c r="J2667" s="126"/>
      <c r="K2667" s="126"/>
      <c r="L2667" s="122"/>
      <c r="M2667" s="122"/>
      <c r="N2667" s="122"/>
      <c r="O2667" s="122"/>
      <c r="P2667" s="122"/>
      <c r="Q2667" s="122"/>
      <c r="R2667" s="122"/>
      <c r="S2667" s="122"/>
      <c r="T2667" s="127"/>
      <c r="U2667" s="130"/>
      <c r="V2667" s="130"/>
      <c r="W2667" s="130"/>
      <c r="X2667" s="97"/>
      <c r="Y2667" s="97"/>
      <c r="Z2667" s="98"/>
      <c r="AA2667" s="98"/>
      <c r="AB2667" s="99"/>
      <c r="AC2667" s="100"/>
      <c r="AD2667" s="100"/>
      <c r="AE2667" s="101"/>
      <c r="AF2667" s="124"/>
      <c r="AG2667" s="101"/>
      <c r="AH2667" s="101"/>
      <c r="AI2667" s="102"/>
    </row>
    <row r="2668" spans="1:35" ht="15.75" x14ac:dyDescent="0.25">
      <c r="A2668" s="122"/>
      <c r="B2668" s="122"/>
      <c r="C2668" s="122"/>
      <c r="D2668" s="122"/>
      <c r="E2668" s="122"/>
      <c r="F2668" s="122"/>
      <c r="G2668" s="122"/>
      <c r="H2668" s="122"/>
      <c r="I2668" s="122"/>
      <c r="J2668" s="126"/>
      <c r="K2668" s="126"/>
      <c r="L2668" s="122"/>
      <c r="M2668" s="122"/>
      <c r="N2668" s="122"/>
      <c r="O2668" s="122"/>
      <c r="P2668" s="122"/>
      <c r="Q2668" s="122"/>
      <c r="R2668" s="122"/>
      <c r="S2668" s="122"/>
      <c r="T2668" s="127"/>
      <c r="U2668" s="130"/>
      <c r="V2668" s="130"/>
      <c r="W2668" s="130"/>
      <c r="X2668" s="97"/>
      <c r="Y2668" s="97"/>
      <c r="Z2668" s="98"/>
      <c r="AA2668" s="98"/>
      <c r="AB2668" s="99"/>
      <c r="AC2668" s="100"/>
      <c r="AD2668" s="100"/>
      <c r="AE2668" s="101"/>
      <c r="AF2668" s="124"/>
      <c r="AG2668" s="101"/>
      <c r="AH2668" s="101"/>
      <c r="AI2668" s="102"/>
    </row>
    <row r="2669" spans="1:35" ht="15.75" x14ac:dyDescent="0.25">
      <c r="A2669" s="122"/>
      <c r="B2669" s="122"/>
      <c r="C2669" s="122"/>
      <c r="D2669" s="122"/>
      <c r="E2669" s="122"/>
      <c r="F2669" s="122"/>
      <c r="G2669" s="122"/>
      <c r="H2669" s="122"/>
      <c r="I2669" s="122"/>
      <c r="J2669" s="126"/>
      <c r="K2669" s="126"/>
      <c r="L2669" s="122"/>
      <c r="M2669" s="122"/>
      <c r="N2669" s="122"/>
      <c r="O2669" s="122"/>
      <c r="P2669" s="122"/>
      <c r="Q2669" s="122"/>
      <c r="R2669" s="122"/>
      <c r="S2669" s="122"/>
      <c r="T2669" s="127"/>
      <c r="U2669" s="130"/>
      <c r="V2669" s="130"/>
      <c r="W2669" s="130"/>
      <c r="X2669" s="97"/>
      <c r="Y2669" s="97"/>
      <c r="Z2669" s="98"/>
      <c r="AA2669" s="98"/>
      <c r="AB2669" s="99"/>
      <c r="AC2669" s="100"/>
      <c r="AD2669" s="100"/>
      <c r="AE2669" s="101"/>
      <c r="AF2669" s="124"/>
      <c r="AG2669" s="101"/>
      <c r="AH2669" s="101"/>
      <c r="AI2669" s="102"/>
    </row>
    <row r="2670" spans="1:35" ht="15.75" x14ac:dyDescent="0.25">
      <c r="A2670" s="122"/>
      <c r="B2670" s="122"/>
      <c r="C2670" s="122"/>
      <c r="D2670" s="122"/>
      <c r="E2670" s="122"/>
      <c r="F2670" s="122"/>
      <c r="G2670" s="122"/>
      <c r="H2670" s="122"/>
      <c r="I2670" s="122"/>
      <c r="J2670" s="126"/>
      <c r="K2670" s="126"/>
      <c r="L2670" s="122"/>
      <c r="M2670" s="122"/>
      <c r="N2670" s="122"/>
      <c r="O2670" s="122"/>
      <c r="P2670" s="122"/>
      <c r="Q2670" s="122"/>
      <c r="R2670" s="122"/>
      <c r="S2670" s="122"/>
      <c r="T2670" s="127"/>
      <c r="U2670" s="130"/>
      <c r="V2670" s="130"/>
      <c r="W2670" s="130"/>
      <c r="X2670" s="97"/>
      <c r="Y2670" s="97"/>
      <c r="Z2670" s="98"/>
      <c r="AA2670" s="98"/>
      <c r="AB2670" s="99"/>
      <c r="AC2670" s="100"/>
      <c r="AD2670" s="100"/>
      <c r="AE2670" s="101"/>
      <c r="AF2670" s="124"/>
      <c r="AG2670" s="101"/>
      <c r="AH2670" s="101"/>
      <c r="AI2670" s="102"/>
    </row>
    <row r="2671" spans="1:35" ht="15.75" x14ac:dyDescent="0.25">
      <c r="A2671" s="122"/>
      <c r="B2671" s="122"/>
      <c r="C2671" s="122"/>
      <c r="D2671" s="122"/>
      <c r="E2671" s="122"/>
      <c r="F2671" s="122"/>
      <c r="G2671" s="122"/>
      <c r="H2671" s="122"/>
      <c r="I2671" s="122"/>
      <c r="J2671" s="126"/>
      <c r="K2671" s="126"/>
      <c r="L2671" s="122"/>
      <c r="M2671" s="122"/>
      <c r="N2671" s="122"/>
      <c r="O2671" s="122"/>
      <c r="P2671" s="122"/>
      <c r="Q2671" s="122"/>
      <c r="R2671" s="122"/>
      <c r="S2671" s="122"/>
      <c r="T2671" s="127"/>
      <c r="U2671" s="130"/>
      <c r="V2671" s="130"/>
      <c r="W2671" s="130"/>
      <c r="X2671" s="97"/>
      <c r="Y2671" s="97"/>
      <c r="Z2671" s="98"/>
      <c r="AA2671" s="98"/>
      <c r="AB2671" s="99"/>
      <c r="AC2671" s="100"/>
      <c r="AD2671" s="100"/>
      <c r="AE2671" s="101"/>
      <c r="AF2671" s="124"/>
      <c r="AG2671" s="101"/>
      <c r="AH2671" s="101"/>
      <c r="AI2671" s="102"/>
    </row>
    <row r="2672" spans="1:35" ht="15.75" x14ac:dyDescent="0.25">
      <c r="A2672" s="122"/>
      <c r="B2672" s="122"/>
      <c r="C2672" s="122"/>
      <c r="D2672" s="122"/>
      <c r="E2672" s="122"/>
      <c r="F2672" s="122"/>
      <c r="G2672" s="122"/>
      <c r="H2672" s="122"/>
      <c r="I2672" s="122"/>
      <c r="J2672" s="126"/>
      <c r="K2672" s="126"/>
      <c r="L2672" s="122"/>
      <c r="M2672" s="122"/>
      <c r="N2672" s="122"/>
      <c r="O2672" s="122"/>
      <c r="P2672" s="122"/>
      <c r="Q2672" s="122"/>
      <c r="R2672" s="122"/>
      <c r="S2672" s="122"/>
      <c r="T2672" s="127"/>
      <c r="U2672" s="130"/>
      <c r="V2672" s="130"/>
      <c r="W2672" s="130"/>
      <c r="X2672" s="97"/>
      <c r="Y2672" s="97"/>
      <c r="Z2672" s="98"/>
      <c r="AA2672" s="98"/>
      <c r="AB2672" s="99"/>
      <c r="AC2672" s="100"/>
      <c r="AD2672" s="100"/>
      <c r="AE2672" s="101"/>
      <c r="AF2672" s="124"/>
      <c r="AG2672" s="101"/>
      <c r="AH2672" s="101"/>
      <c r="AI2672" s="102"/>
    </row>
    <row r="2673" spans="1:35" ht="15.75" x14ac:dyDescent="0.25">
      <c r="A2673" s="122"/>
      <c r="B2673" s="122"/>
      <c r="C2673" s="122"/>
      <c r="D2673" s="122"/>
      <c r="E2673" s="122"/>
      <c r="F2673" s="122"/>
      <c r="G2673" s="122"/>
      <c r="H2673" s="122"/>
      <c r="I2673" s="122"/>
      <c r="J2673" s="126"/>
      <c r="K2673" s="126"/>
      <c r="L2673" s="122"/>
      <c r="M2673" s="122"/>
      <c r="N2673" s="122"/>
      <c r="O2673" s="122"/>
      <c r="P2673" s="122"/>
      <c r="Q2673" s="122"/>
      <c r="R2673" s="122"/>
      <c r="S2673" s="122"/>
      <c r="T2673" s="127"/>
      <c r="U2673" s="130"/>
      <c r="V2673" s="130"/>
      <c r="W2673" s="130"/>
      <c r="X2673" s="97"/>
      <c r="Y2673" s="97"/>
      <c r="Z2673" s="98"/>
      <c r="AA2673" s="98"/>
      <c r="AB2673" s="99"/>
      <c r="AC2673" s="100"/>
      <c r="AD2673" s="100"/>
      <c r="AE2673" s="101"/>
      <c r="AF2673" s="124"/>
      <c r="AG2673" s="101"/>
      <c r="AH2673" s="101"/>
      <c r="AI2673" s="102"/>
    </row>
    <row r="2674" spans="1:35" ht="15.75" x14ac:dyDescent="0.25">
      <c r="A2674" s="122"/>
      <c r="B2674" s="122"/>
      <c r="C2674" s="122"/>
      <c r="D2674" s="122"/>
      <c r="E2674" s="122"/>
      <c r="F2674" s="122"/>
      <c r="G2674" s="122"/>
      <c r="H2674" s="122"/>
      <c r="I2674" s="122"/>
      <c r="J2674" s="126"/>
      <c r="K2674" s="126"/>
      <c r="L2674" s="122"/>
      <c r="M2674" s="122"/>
      <c r="N2674" s="122"/>
      <c r="O2674" s="122"/>
      <c r="P2674" s="122"/>
      <c r="Q2674" s="122"/>
      <c r="R2674" s="122"/>
      <c r="S2674" s="122"/>
      <c r="T2674" s="127"/>
      <c r="U2674" s="130"/>
      <c r="V2674" s="130"/>
      <c r="W2674" s="130"/>
      <c r="X2674" s="97"/>
      <c r="Y2674" s="97"/>
      <c r="Z2674" s="98"/>
      <c r="AA2674" s="98"/>
      <c r="AB2674" s="99"/>
      <c r="AC2674" s="100"/>
      <c r="AD2674" s="100"/>
      <c r="AE2674" s="101"/>
      <c r="AF2674" s="124"/>
      <c r="AG2674" s="101"/>
      <c r="AH2674" s="101"/>
      <c r="AI2674" s="102"/>
    </row>
    <row r="2675" spans="1:35" ht="15.75" x14ac:dyDescent="0.25">
      <c r="A2675" s="122"/>
      <c r="B2675" s="122"/>
      <c r="C2675" s="122"/>
      <c r="D2675" s="122"/>
      <c r="E2675" s="122"/>
      <c r="F2675" s="122"/>
      <c r="G2675" s="122"/>
      <c r="H2675" s="122"/>
      <c r="I2675" s="122"/>
      <c r="J2675" s="126"/>
      <c r="K2675" s="126"/>
      <c r="L2675" s="122"/>
      <c r="M2675" s="122"/>
      <c r="N2675" s="122"/>
      <c r="O2675" s="122"/>
      <c r="P2675" s="122"/>
      <c r="Q2675" s="122"/>
      <c r="R2675" s="122"/>
      <c r="S2675" s="122"/>
      <c r="T2675" s="127"/>
      <c r="U2675" s="130"/>
      <c r="V2675" s="130"/>
      <c r="W2675" s="130"/>
      <c r="X2675" s="97"/>
      <c r="Y2675" s="97"/>
      <c r="Z2675" s="98"/>
      <c r="AA2675" s="98"/>
      <c r="AB2675" s="99"/>
      <c r="AC2675" s="100"/>
      <c r="AD2675" s="100"/>
      <c r="AE2675" s="101"/>
      <c r="AF2675" s="124"/>
      <c r="AG2675" s="101"/>
      <c r="AH2675" s="101"/>
      <c r="AI2675" s="102"/>
    </row>
    <row r="2676" spans="1:35" ht="15.75" x14ac:dyDescent="0.25">
      <c r="A2676" s="122"/>
      <c r="B2676" s="122"/>
      <c r="C2676" s="122"/>
      <c r="D2676" s="122"/>
      <c r="E2676" s="122"/>
      <c r="F2676" s="122"/>
      <c r="G2676" s="122"/>
      <c r="H2676" s="122"/>
      <c r="I2676" s="122"/>
      <c r="J2676" s="126"/>
      <c r="K2676" s="126"/>
      <c r="L2676" s="122"/>
      <c r="M2676" s="122"/>
      <c r="N2676" s="122"/>
      <c r="O2676" s="122"/>
      <c r="P2676" s="122"/>
      <c r="Q2676" s="122"/>
      <c r="R2676" s="122"/>
      <c r="S2676" s="122"/>
      <c r="T2676" s="127"/>
      <c r="U2676" s="130"/>
      <c r="V2676" s="130"/>
      <c r="W2676" s="130"/>
      <c r="X2676" s="97"/>
      <c r="Y2676" s="97"/>
      <c r="Z2676" s="98"/>
      <c r="AA2676" s="98"/>
      <c r="AB2676" s="99"/>
      <c r="AC2676" s="100"/>
      <c r="AD2676" s="100"/>
      <c r="AE2676" s="101"/>
      <c r="AF2676" s="124"/>
      <c r="AG2676" s="101"/>
      <c r="AH2676" s="101"/>
      <c r="AI2676" s="102"/>
    </row>
    <row r="2677" spans="1:35" ht="15.75" x14ac:dyDescent="0.25">
      <c r="A2677" s="122"/>
      <c r="B2677" s="122"/>
      <c r="C2677" s="122"/>
      <c r="D2677" s="122"/>
      <c r="E2677" s="122"/>
      <c r="F2677" s="122"/>
      <c r="G2677" s="122"/>
      <c r="H2677" s="122"/>
      <c r="I2677" s="122"/>
      <c r="J2677" s="126"/>
      <c r="K2677" s="126"/>
      <c r="L2677" s="122"/>
      <c r="M2677" s="122"/>
      <c r="N2677" s="122"/>
      <c r="O2677" s="122"/>
      <c r="P2677" s="122"/>
      <c r="Q2677" s="122"/>
      <c r="R2677" s="122"/>
      <c r="S2677" s="122"/>
      <c r="T2677" s="127"/>
      <c r="U2677" s="130"/>
      <c r="V2677" s="130"/>
      <c r="W2677" s="130"/>
      <c r="X2677" s="97"/>
      <c r="Y2677" s="97"/>
      <c r="Z2677" s="98"/>
      <c r="AA2677" s="98"/>
      <c r="AB2677" s="99"/>
      <c r="AC2677" s="100"/>
      <c r="AD2677" s="100"/>
      <c r="AE2677" s="101"/>
      <c r="AF2677" s="124"/>
      <c r="AG2677" s="101"/>
      <c r="AH2677" s="101"/>
      <c r="AI2677" s="102"/>
    </row>
    <row r="2678" spans="1:35" ht="15.75" x14ac:dyDescent="0.25">
      <c r="A2678" s="122"/>
      <c r="B2678" s="122"/>
      <c r="C2678" s="122"/>
      <c r="D2678" s="122"/>
      <c r="E2678" s="122"/>
      <c r="F2678" s="122"/>
      <c r="G2678" s="122"/>
      <c r="H2678" s="122"/>
      <c r="I2678" s="122"/>
      <c r="J2678" s="126"/>
      <c r="K2678" s="126"/>
      <c r="L2678" s="122"/>
      <c r="M2678" s="122"/>
      <c r="N2678" s="122"/>
      <c r="O2678" s="122"/>
      <c r="P2678" s="122"/>
      <c r="Q2678" s="122"/>
      <c r="R2678" s="122"/>
      <c r="S2678" s="122"/>
      <c r="T2678" s="127"/>
      <c r="U2678" s="130"/>
      <c r="V2678" s="130"/>
      <c r="W2678" s="130"/>
      <c r="X2678" s="97"/>
      <c r="Y2678" s="97"/>
      <c r="Z2678" s="98"/>
      <c r="AA2678" s="98"/>
      <c r="AB2678" s="99"/>
      <c r="AC2678" s="100"/>
      <c r="AD2678" s="100"/>
      <c r="AE2678" s="101"/>
      <c r="AF2678" s="124"/>
      <c r="AG2678" s="101"/>
      <c r="AH2678" s="101"/>
      <c r="AI2678" s="102"/>
    </row>
    <row r="2679" spans="1:35" ht="15.75" x14ac:dyDescent="0.25">
      <c r="A2679" s="122"/>
      <c r="B2679" s="122"/>
      <c r="C2679" s="122"/>
      <c r="D2679" s="122"/>
      <c r="E2679" s="122"/>
      <c r="F2679" s="122"/>
      <c r="G2679" s="122"/>
      <c r="H2679" s="122"/>
      <c r="I2679" s="122"/>
      <c r="J2679" s="126"/>
      <c r="K2679" s="126"/>
      <c r="L2679" s="122"/>
      <c r="M2679" s="122"/>
      <c r="N2679" s="122"/>
      <c r="O2679" s="122"/>
      <c r="P2679" s="122"/>
      <c r="Q2679" s="122"/>
      <c r="R2679" s="122"/>
      <c r="S2679" s="122"/>
      <c r="T2679" s="127"/>
      <c r="U2679" s="130"/>
      <c r="V2679" s="130"/>
      <c r="W2679" s="130"/>
      <c r="X2679" s="97"/>
      <c r="Y2679" s="97"/>
      <c r="Z2679" s="98"/>
      <c r="AA2679" s="98"/>
      <c r="AB2679" s="99"/>
      <c r="AC2679" s="100"/>
      <c r="AD2679" s="100"/>
      <c r="AE2679" s="101"/>
      <c r="AF2679" s="124"/>
      <c r="AG2679" s="101"/>
      <c r="AH2679" s="101"/>
      <c r="AI2679" s="102"/>
    </row>
    <row r="2680" spans="1:35" ht="15.75" x14ac:dyDescent="0.25">
      <c r="A2680" s="122"/>
      <c r="B2680" s="122"/>
      <c r="C2680" s="122"/>
      <c r="D2680" s="122"/>
      <c r="E2680" s="122"/>
      <c r="F2680" s="122"/>
      <c r="G2680" s="122"/>
      <c r="H2680" s="122"/>
      <c r="I2680" s="122"/>
      <c r="J2680" s="126"/>
      <c r="K2680" s="126"/>
      <c r="L2680" s="122"/>
      <c r="M2680" s="122"/>
      <c r="N2680" s="122"/>
      <c r="O2680" s="122"/>
      <c r="P2680" s="122"/>
      <c r="Q2680" s="122"/>
      <c r="R2680" s="122"/>
      <c r="S2680" s="122"/>
      <c r="T2680" s="127"/>
      <c r="U2680" s="130"/>
      <c r="V2680" s="130"/>
      <c r="W2680" s="130"/>
      <c r="X2680" s="97"/>
      <c r="Y2680" s="97"/>
      <c r="Z2680" s="98"/>
      <c r="AA2680" s="98"/>
      <c r="AB2680" s="99"/>
      <c r="AC2680" s="100"/>
      <c r="AD2680" s="100"/>
      <c r="AE2680" s="101"/>
      <c r="AF2680" s="124"/>
      <c r="AG2680" s="101"/>
      <c r="AH2680" s="101"/>
      <c r="AI2680" s="102"/>
    </row>
    <row r="2681" spans="1:35" ht="15.75" x14ac:dyDescent="0.25">
      <c r="A2681" s="122"/>
      <c r="B2681" s="122"/>
      <c r="C2681" s="122"/>
      <c r="D2681" s="122"/>
      <c r="E2681" s="122"/>
      <c r="F2681" s="122"/>
      <c r="G2681" s="122"/>
      <c r="H2681" s="122"/>
      <c r="I2681" s="122"/>
      <c r="J2681" s="126"/>
      <c r="K2681" s="126"/>
      <c r="L2681" s="122"/>
      <c r="M2681" s="122"/>
      <c r="N2681" s="122"/>
      <c r="O2681" s="122"/>
      <c r="P2681" s="122"/>
      <c r="Q2681" s="122"/>
      <c r="R2681" s="122"/>
      <c r="S2681" s="122"/>
      <c r="T2681" s="127"/>
      <c r="U2681" s="130"/>
      <c r="V2681" s="130"/>
      <c r="W2681" s="130"/>
      <c r="X2681" s="97"/>
      <c r="Y2681" s="97"/>
      <c r="Z2681" s="98"/>
      <c r="AA2681" s="98"/>
      <c r="AB2681" s="99"/>
      <c r="AC2681" s="100"/>
      <c r="AD2681" s="100"/>
      <c r="AE2681" s="101"/>
      <c r="AF2681" s="124"/>
      <c r="AG2681" s="101"/>
      <c r="AH2681" s="101"/>
      <c r="AI2681" s="102"/>
    </row>
    <row r="2682" spans="1:35" ht="15.75" x14ac:dyDescent="0.25">
      <c r="A2682" s="122"/>
      <c r="B2682" s="122"/>
      <c r="C2682" s="122"/>
      <c r="D2682" s="122"/>
      <c r="E2682" s="122"/>
      <c r="F2682" s="122"/>
      <c r="G2682" s="122"/>
      <c r="H2682" s="122"/>
      <c r="I2682" s="122"/>
      <c r="J2682" s="126"/>
      <c r="K2682" s="126"/>
      <c r="L2682" s="122"/>
      <c r="M2682" s="122"/>
      <c r="N2682" s="122"/>
      <c r="O2682" s="122"/>
      <c r="P2682" s="122"/>
      <c r="Q2682" s="122"/>
      <c r="R2682" s="122"/>
      <c r="S2682" s="122"/>
      <c r="T2682" s="127"/>
      <c r="U2682" s="130"/>
      <c r="V2682" s="130"/>
      <c r="W2682" s="130"/>
      <c r="X2682" s="97"/>
      <c r="Y2682" s="97"/>
      <c r="Z2682" s="98"/>
      <c r="AA2682" s="98"/>
      <c r="AB2682" s="99"/>
      <c r="AC2682" s="100"/>
      <c r="AD2682" s="100"/>
      <c r="AE2682" s="101"/>
      <c r="AF2682" s="124"/>
      <c r="AG2682" s="101"/>
      <c r="AH2682" s="101"/>
      <c r="AI2682" s="102"/>
    </row>
    <row r="2683" spans="1:35" ht="15.75" x14ac:dyDescent="0.25">
      <c r="A2683" s="122"/>
      <c r="B2683" s="122"/>
      <c r="C2683" s="122"/>
      <c r="D2683" s="122"/>
      <c r="E2683" s="122"/>
      <c r="F2683" s="122"/>
      <c r="G2683" s="122"/>
      <c r="H2683" s="122"/>
      <c r="I2683" s="122"/>
      <c r="J2683" s="126"/>
      <c r="K2683" s="126"/>
      <c r="L2683" s="122"/>
      <c r="M2683" s="122"/>
      <c r="N2683" s="122"/>
      <c r="O2683" s="122"/>
      <c r="P2683" s="122"/>
      <c r="Q2683" s="122"/>
      <c r="R2683" s="122"/>
      <c r="S2683" s="122"/>
      <c r="T2683" s="127"/>
      <c r="U2683" s="130"/>
      <c r="V2683" s="130"/>
      <c r="W2683" s="130"/>
      <c r="X2683" s="97"/>
      <c r="Y2683" s="97"/>
      <c r="Z2683" s="98"/>
      <c r="AA2683" s="98"/>
      <c r="AB2683" s="99"/>
      <c r="AC2683" s="100"/>
      <c r="AD2683" s="100"/>
      <c r="AE2683" s="101"/>
      <c r="AF2683" s="124"/>
      <c r="AG2683" s="101"/>
      <c r="AH2683" s="101"/>
      <c r="AI2683" s="102"/>
    </row>
    <row r="2684" spans="1:35" ht="15.75" x14ac:dyDescent="0.25">
      <c r="A2684" s="122"/>
      <c r="B2684" s="122"/>
      <c r="C2684" s="122"/>
      <c r="D2684" s="122"/>
      <c r="E2684" s="122"/>
      <c r="F2684" s="122"/>
      <c r="G2684" s="122"/>
      <c r="H2684" s="122"/>
      <c r="I2684" s="122"/>
      <c r="J2684" s="126"/>
      <c r="K2684" s="126"/>
      <c r="L2684" s="122"/>
      <c r="M2684" s="122"/>
      <c r="N2684" s="122"/>
      <c r="O2684" s="122"/>
      <c r="P2684" s="122"/>
      <c r="Q2684" s="122"/>
      <c r="R2684" s="122"/>
      <c r="S2684" s="122"/>
      <c r="T2684" s="127"/>
      <c r="U2684" s="130"/>
      <c r="V2684" s="130"/>
      <c r="W2684" s="130"/>
      <c r="X2684" s="97"/>
      <c r="Y2684" s="97"/>
      <c r="Z2684" s="98"/>
      <c r="AA2684" s="98"/>
      <c r="AB2684" s="99"/>
      <c r="AC2684" s="100"/>
      <c r="AD2684" s="100"/>
      <c r="AE2684" s="101"/>
      <c r="AF2684" s="124"/>
      <c r="AG2684" s="101"/>
      <c r="AH2684" s="101"/>
      <c r="AI2684" s="102"/>
    </row>
    <row r="2685" spans="1:35" ht="15.75" x14ac:dyDescent="0.25">
      <c r="A2685" s="122"/>
      <c r="B2685" s="122"/>
      <c r="C2685" s="122"/>
      <c r="D2685" s="122"/>
      <c r="E2685" s="122"/>
      <c r="F2685" s="122"/>
      <c r="G2685" s="122"/>
      <c r="H2685" s="122"/>
      <c r="I2685" s="122"/>
      <c r="J2685" s="126"/>
      <c r="K2685" s="126"/>
      <c r="L2685" s="122"/>
      <c r="M2685" s="122"/>
      <c r="N2685" s="122"/>
      <c r="O2685" s="122"/>
      <c r="P2685" s="122"/>
      <c r="Q2685" s="122"/>
      <c r="R2685" s="122"/>
      <c r="S2685" s="122"/>
      <c r="T2685" s="127"/>
      <c r="U2685" s="130"/>
      <c r="V2685" s="130"/>
      <c r="W2685" s="130"/>
      <c r="X2685" s="97"/>
      <c r="Y2685" s="97"/>
      <c r="Z2685" s="98"/>
      <c r="AA2685" s="98"/>
      <c r="AB2685" s="99"/>
      <c r="AC2685" s="100"/>
      <c r="AD2685" s="100"/>
      <c r="AE2685" s="101"/>
      <c r="AF2685" s="124"/>
      <c r="AG2685" s="101"/>
      <c r="AH2685" s="101"/>
      <c r="AI2685" s="102"/>
    </row>
    <row r="2686" spans="1:35" ht="15.75" x14ac:dyDescent="0.25">
      <c r="A2686" s="122"/>
      <c r="B2686" s="122"/>
      <c r="C2686" s="122"/>
      <c r="D2686" s="122"/>
      <c r="E2686" s="122"/>
      <c r="F2686" s="122"/>
      <c r="G2686" s="122"/>
      <c r="H2686" s="122"/>
      <c r="I2686" s="122"/>
      <c r="J2686" s="126"/>
      <c r="K2686" s="126"/>
      <c r="L2686" s="122"/>
      <c r="M2686" s="122"/>
      <c r="N2686" s="122"/>
      <c r="O2686" s="122"/>
      <c r="P2686" s="122"/>
      <c r="Q2686" s="122"/>
      <c r="R2686" s="122"/>
      <c r="S2686" s="122"/>
      <c r="T2686" s="127"/>
      <c r="U2686" s="130"/>
      <c r="V2686" s="130"/>
      <c r="W2686" s="130"/>
      <c r="X2686" s="97"/>
      <c r="Y2686" s="97"/>
      <c r="Z2686" s="98"/>
      <c r="AA2686" s="98"/>
      <c r="AB2686" s="99"/>
      <c r="AC2686" s="100"/>
      <c r="AD2686" s="100"/>
      <c r="AE2686" s="101"/>
      <c r="AF2686" s="124"/>
      <c r="AG2686" s="101"/>
      <c r="AH2686" s="101"/>
      <c r="AI2686" s="102"/>
    </row>
    <row r="2687" spans="1:35" ht="15.75" x14ac:dyDescent="0.25">
      <c r="A2687" s="122"/>
      <c r="B2687" s="122"/>
      <c r="C2687" s="122"/>
      <c r="D2687" s="122"/>
      <c r="E2687" s="122"/>
      <c r="F2687" s="122"/>
      <c r="G2687" s="122"/>
      <c r="H2687" s="122"/>
      <c r="I2687" s="122"/>
      <c r="J2687" s="126"/>
      <c r="K2687" s="126"/>
      <c r="L2687" s="122"/>
      <c r="M2687" s="122"/>
      <c r="N2687" s="122"/>
      <c r="O2687" s="122"/>
      <c r="P2687" s="122"/>
      <c r="Q2687" s="122"/>
      <c r="R2687" s="122"/>
      <c r="S2687" s="122"/>
      <c r="T2687" s="127"/>
      <c r="U2687" s="130"/>
      <c r="V2687" s="130"/>
      <c r="W2687" s="130"/>
      <c r="X2687" s="97"/>
      <c r="Y2687" s="97"/>
      <c r="Z2687" s="98"/>
      <c r="AA2687" s="98"/>
      <c r="AB2687" s="99"/>
      <c r="AC2687" s="100"/>
      <c r="AD2687" s="100"/>
      <c r="AE2687" s="101"/>
      <c r="AF2687" s="124"/>
      <c r="AG2687" s="101"/>
      <c r="AH2687" s="101"/>
      <c r="AI2687" s="102"/>
    </row>
    <row r="2688" spans="1:35" ht="15.75" x14ac:dyDescent="0.25">
      <c r="A2688" s="122"/>
      <c r="B2688" s="122"/>
      <c r="C2688" s="122"/>
      <c r="D2688" s="122"/>
      <c r="E2688" s="122"/>
      <c r="F2688" s="122"/>
      <c r="G2688" s="122"/>
      <c r="H2688" s="122"/>
      <c r="I2688" s="122"/>
      <c r="J2688" s="126"/>
      <c r="K2688" s="126"/>
      <c r="L2688" s="122"/>
      <c r="M2688" s="122"/>
      <c r="N2688" s="122"/>
      <c r="O2688" s="122"/>
      <c r="P2688" s="122"/>
      <c r="Q2688" s="122"/>
      <c r="R2688" s="122"/>
      <c r="S2688" s="122"/>
      <c r="T2688" s="127"/>
      <c r="U2688" s="130"/>
      <c r="V2688" s="130"/>
      <c r="W2688" s="130"/>
      <c r="X2688" s="97"/>
      <c r="Y2688" s="97"/>
      <c r="Z2688" s="98"/>
      <c r="AA2688" s="98"/>
      <c r="AB2688" s="99"/>
      <c r="AC2688" s="100"/>
      <c r="AD2688" s="100"/>
      <c r="AE2688" s="101"/>
      <c r="AF2688" s="124"/>
      <c r="AG2688" s="101"/>
      <c r="AH2688" s="101"/>
      <c r="AI2688" s="102"/>
    </row>
    <row r="2689" spans="1:35" ht="15.75" x14ac:dyDescent="0.25">
      <c r="A2689" s="122"/>
      <c r="B2689" s="122"/>
      <c r="C2689" s="122"/>
      <c r="D2689" s="122"/>
      <c r="E2689" s="122"/>
      <c r="F2689" s="122"/>
      <c r="G2689" s="122"/>
      <c r="H2689" s="122"/>
      <c r="I2689" s="122"/>
      <c r="J2689" s="126"/>
      <c r="K2689" s="126"/>
      <c r="L2689" s="122"/>
      <c r="M2689" s="122"/>
      <c r="N2689" s="122"/>
      <c r="O2689" s="122"/>
      <c r="P2689" s="122"/>
      <c r="Q2689" s="122"/>
      <c r="R2689" s="122"/>
      <c r="S2689" s="122"/>
      <c r="T2689" s="127"/>
      <c r="U2689" s="130"/>
      <c r="V2689" s="130"/>
      <c r="W2689" s="130"/>
      <c r="X2689" s="97"/>
      <c r="Y2689" s="97"/>
      <c r="Z2689" s="98"/>
      <c r="AA2689" s="98"/>
      <c r="AB2689" s="99"/>
      <c r="AC2689" s="100"/>
      <c r="AD2689" s="100"/>
      <c r="AE2689" s="101"/>
      <c r="AF2689" s="124"/>
      <c r="AG2689" s="101"/>
      <c r="AH2689" s="101"/>
      <c r="AI2689" s="102"/>
    </row>
    <row r="2690" spans="1:35" ht="15.75" x14ac:dyDescent="0.25">
      <c r="A2690" s="122"/>
      <c r="B2690" s="122"/>
      <c r="C2690" s="122"/>
      <c r="D2690" s="122"/>
      <c r="E2690" s="122"/>
      <c r="F2690" s="122"/>
      <c r="G2690" s="122"/>
      <c r="H2690" s="122"/>
      <c r="I2690" s="122"/>
      <c r="J2690" s="126"/>
      <c r="K2690" s="126"/>
      <c r="L2690" s="122"/>
      <c r="M2690" s="122"/>
      <c r="N2690" s="122"/>
      <c r="O2690" s="122"/>
      <c r="P2690" s="122"/>
      <c r="Q2690" s="122"/>
      <c r="R2690" s="122"/>
      <c r="S2690" s="122"/>
      <c r="T2690" s="127"/>
      <c r="U2690" s="130"/>
      <c r="V2690" s="130"/>
      <c r="W2690" s="130"/>
      <c r="X2690" s="97"/>
      <c r="Y2690" s="97"/>
      <c r="Z2690" s="98"/>
      <c r="AA2690" s="98"/>
      <c r="AB2690" s="99"/>
      <c r="AC2690" s="100"/>
      <c r="AD2690" s="100"/>
      <c r="AE2690" s="101"/>
      <c r="AF2690" s="124"/>
      <c r="AG2690" s="101"/>
      <c r="AH2690" s="101"/>
      <c r="AI2690" s="102"/>
    </row>
    <row r="2691" spans="1:35" ht="15.75" x14ac:dyDescent="0.25">
      <c r="A2691" s="122"/>
      <c r="B2691" s="122"/>
      <c r="C2691" s="122"/>
      <c r="D2691" s="122"/>
      <c r="E2691" s="122"/>
      <c r="F2691" s="122"/>
      <c r="G2691" s="122"/>
      <c r="H2691" s="122"/>
      <c r="I2691" s="122"/>
      <c r="J2691" s="126"/>
      <c r="K2691" s="126"/>
      <c r="L2691" s="122"/>
      <c r="M2691" s="122"/>
      <c r="N2691" s="122"/>
      <c r="O2691" s="122"/>
      <c r="P2691" s="122"/>
      <c r="Q2691" s="122"/>
      <c r="R2691" s="122"/>
      <c r="S2691" s="122"/>
      <c r="T2691" s="127"/>
      <c r="U2691" s="130"/>
      <c r="V2691" s="130"/>
      <c r="W2691" s="130"/>
      <c r="X2691" s="97"/>
      <c r="Y2691" s="97"/>
      <c r="Z2691" s="98"/>
      <c r="AA2691" s="98"/>
      <c r="AB2691" s="99"/>
      <c r="AC2691" s="100"/>
      <c r="AD2691" s="100"/>
      <c r="AE2691" s="101"/>
      <c r="AF2691" s="124"/>
      <c r="AG2691" s="101"/>
      <c r="AH2691" s="101"/>
      <c r="AI2691" s="102"/>
    </row>
    <row r="2692" spans="1:35" ht="15.75" x14ac:dyDescent="0.25">
      <c r="A2692" s="122"/>
      <c r="B2692" s="122"/>
      <c r="C2692" s="122"/>
      <c r="D2692" s="122"/>
      <c r="E2692" s="122"/>
      <c r="F2692" s="122"/>
      <c r="G2692" s="122"/>
      <c r="H2692" s="122"/>
      <c r="I2692" s="122"/>
      <c r="J2692" s="126"/>
      <c r="K2692" s="126"/>
      <c r="L2692" s="122"/>
      <c r="M2692" s="122"/>
      <c r="N2692" s="122"/>
      <c r="O2692" s="122"/>
      <c r="P2692" s="122"/>
      <c r="Q2692" s="122"/>
      <c r="R2692" s="122"/>
      <c r="S2692" s="122"/>
      <c r="T2692" s="127"/>
      <c r="U2692" s="130"/>
      <c r="V2692" s="130"/>
      <c r="W2692" s="130"/>
      <c r="X2692" s="97"/>
      <c r="Y2692" s="97"/>
      <c r="Z2692" s="98"/>
      <c r="AA2692" s="98"/>
      <c r="AB2692" s="99"/>
      <c r="AC2692" s="100"/>
      <c r="AD2692" s="100"/>
      <c r="AE2692" s="101"/>
      <c r="AF2692" s="124"/>
      <c r="AG2692" s="101"/>
      <c r="AH2692" s="101"/>
      <c r="AI2692" s="102"/>
    </row>
    <row r="2693" spans="1:35" ht="15.75" x14ac:dyDescent="0.25">
      <c r="A2693" s="122"/>
      <c r="B2693" s="122"/>
      <c r="C2693" s="122"/>
      <c r="D2693" s="122"/>
      <c r="E2693" s="122"/>
      <c r="F2693" s="122"/>
      <c r="G2693" s="122"/>
      <c r="H2693" s="122"/>
      <c r="I2693" s="122"/>
      <c r="J2693" s="126"/>
      <c r="K2693" s="126"/>
      <c r="L2693" s="122"/>
      <c r="M2693" s="122"/>
      <c r="N2693" s="122"/>
      <c r="O2693" s="122"/>
      <c r="P2693" s="122"/>
      <c r="Q2693" s="122"/>
      <c r="R2693" s="122"/>
      <c r="S2693" s="122"/>
      <c r="T2693" s="127"/>
      <c r="U2693" s="130"/>
      <c r="V2693" s="130"/>
      <c r="W2693" s="130"/>
      <c r="X2693" s="97"/>
      <c r="Y2693" s="97"/>
      <c r="Z2693" s="98"/>
      <c r="AA2693" s="98"/>
      <c r="AB2693" s="99"/>
      <c r="AC2693" s="100"/>
      <c r="AD2693" s="100"/>
      <c r="AE2693" s="101"/>
      <c r="AF2693" s="124"/>
      <c r="AG2693" s="101"/>
      <c r="AH2693" s="101"/>
      <c r="AI2693" s="102"/>
    </row>
    <row r="2694" spans="1:35" ht="15.75" x14ac:dyDescent="0.25">
      <c r="A2694" s="122"/>
      <c r="B2694" s="122"/>
      <c r="C2694" s="122"/>
      <c r="D2694" s="122"/>
      <c r="E2694" s="122"/>
      <c r="F2694" s="122"/>
      <c r="G2694" s="122"/>
      <c r="H2694" s="122"/>
      <c r="I2694" s="122"/>
      <c r="J2694" s="126"/>
      <c r="K2694" s="126"/>
      <c r="L2694" s="122"/>
      <c r="M2694" s="122"/>
      <c r="N2694" s="122"/>
      <c r="O2694" s="122"/>
      <c r="P2694" s="122"/>
      <c r="Q2694" s="122"/>
      <c r="R2694" s="122"/>
      <c r="S2694" s="122"/>
      <c r="T2694" s="127"/>
      <c r="U2694" s="130"/>
      <c r="V2694" s="130"/>
      <c r="W2694" s="130"/>
      <c r="X2694" s="97"/>
      <c r="Y2694" s="97"/>
      <c r="Z2694" s="98"/>
      <c r="AA2694" s="98"/>
      <c r="AB2694" s="99"/>
      <c r="AC2694" s="100"/>
      <c r="AD2694" s="100"/>
      <c r="AE2694" s="101"/>
      <c r="AF2694" s="124"/>
      <c r="AG2694" s="101"/>
      <c r="AH2694" s="101"/>
      <c r="AI2694" s="102"/>
    </row>
    <row r="2695" spans="1:35" ht="15.75" x14ac:dyDescent="0.25">
      <c r="A2695" s="122"/>
      <c r="B2695" s="122"/>
      <c r="C2695" s="122"/>
      <c r="D2695" s="122"/>
      <c r="E2695" s="122"/>
      <c r="F2695" s="122"/>
      <c r="G2695" s="122"/>
      <c r="H2695" s="122"/>
      <c r="I2695" s="122"/>
      <c r="J2695" s="126"/>
      <c r="K2695" s="126"/>
      <c r="L2695" s="122"/>
      <c r="M2695" s="122"/>
      <c r="N2695" s="122"/>
      <c r="O2695" s="122"/>
      <c r="P2695" s="122"/>
      <c r="Q2695" s="122"/>
      <c r="R2695" s="122"/>
      <c r="S2695" s="122"/>
      <c r="T2695" s="127"/>
      <c r="U2695" s="130"/>
      <c r="V2695" s="130"/>
      <c r="W2695" s="130"/>
      <c r="X2695" s="97"/>
      <c r="Y2695" s="97"/>
      <c r="Z2695" s="98"/>
      <c r="AA2695" s="98"/>
      <c r="AB2695" s="99"/>
      <c r="AC2695" s="100"/>
      <c r="AD2695" s="100"/>
      <c r="AE2695" s="101"/>
      <c r="AF2695" s="124"/>
      <c r="AG2695" s="101"/>
      <c r="AH2695" s="101"/>
      <c r="AI2695" s="102"/>
    </row>
    <row r="2696" spans="1:35" ht="15.75" x14ac:dyDescent="0.25">
      <c r="A2696" s="122"/>
      <c r="B2696" s="122"/>
      <c r="C2696" s="122"/>
      <c r="D2696" s="122"/>
      <c r="E2696" s="122"/>
      <c r="F2696" s="122"/>
      <c r="G2696" s="122"/>
      <c r="H2696" s="122"/>
      <c r="I2696" s="122"/>
      <c r="J2696" s="126"/>
      <c r="K2696" s="126"/>
      <c r="L2696" s="122"/>
      <c r="M2696" s="122"/>
      <c r="N2696" s="122"/>
      <c r="O2696" s="122"/>
      <c r="P2696" s="122"/>
      <c r="Q2696" s="122"/>
      <c r="R2696" s="122"/>
      <c r="S2696" s="122"/>
      <c r="T2696" s="127"/>
      <c r="U2696" s="130"/>
      <c r="V2696" s="130"/>
      <c r="W2696" s="130"/>
      <c r="X2696" s="97"/>
      <c r="Y2696" s="97"/>
      <c r="Z2696" s="98"/>
      <c r="AA2696" s="98"/>
      <c r="AB2696" s="99"/>
      <c r="AC2696" s="100"/>
      <c r="AD2696" s="100"/>
      <c r="AE2696" s="101"/>
      <c r="AF2696" s="124"/>
      <c r="AG2696" s="101"/>
      <c r="AH2696" s="101"/>
      <c r="AI2696" s="102"/>
    </row>
    <row r="2697" spans="1:35" ht="15.75" x14ac:dyDescent="0.25">
      <c r="A2697" s="122"/>
      <c r="B2697" s="122"/>
      <c r="C2697" s="122"/>
      <c r="D2697" s="122"/>
      <c r="E2697" s="122"/>
      <c r="F2697" s="122"/>
      <c r="G2697" s="122"/>
      <c r="H2697" s="122"/>
      <c r="I2697" s="122"/>
      <c r="J2697" s="126"/>
      <c r="K2697" s="126"/>
      <c r="L2697" s="122"/>
      <c r="M2697" s="122"/>
      <c r="N2697" s="122"/>
      <c r="O2697" s="122"/>
      <c r="P2697" s="122"/>
      <c r="Q2697" s="122"/>
      <c r="R2697" s="122"/>
      <c r="S2697" s="122"/>
      <c r="T2697" s="127"/>
      <c r="U2697" s="130"/>
      <c r="V2697" s="130"/>
      <c r="W2697" s="130"/>
      <c r="X2697" s="97"/>
      <c r="Y2697" s="97"/>
      <c r="Z2697" s="98"/>
      <c r="AA2697" s="98"/>
      <c r="AB2697" s="99"/>
      <c r="AC2697" s="100"/>
      <c r="AD2697" s="100"/>
      <c r="AE2697" s="101"/>
      <c r="AF2697" s="124"/>
      <c r="AG2697" s="101"/>
      <c r="AH2697" s="101"/>
      <c r="AI2697" s="102"/>
    </row>
    <row r="2698" spans="1:35" ht="15.75" x14ac:dyDescent="0.25">
      <c r="A2698" s="122"/>
      <c r="B2698" s="122"/>
      <c r="C2698" s="122"/>
      <c r="D2698" s="122"/>
      <c r="E2698" s="122"/>
      <c r="F2698" s="122"/>
      <c r="G2698" s="122"/>
      <c r="H2698" s="122"/>
      <c r="I2698" s="122"/>
      <c r="J2698" s="126"/>
      <c r="K2698" s="126"/>
      <c r="L2698" s="122"/>
      <c r="M2698" s="122"/>
      <c r="N2698" s="122"/>
      <c r="O2698" s="122"/>
      <c r="P2698" s="122"/>
      <c r="Q2698" s="122"/>
      <c r="R2698" s="122"/>
      <c r="S2698" s="122"/>
      <c r="T2698" s="127"/>
      <c r="U2698" s="130"/>
      <c r="V2698" s="130"/>
      <c r="W2698" s="130"/>
      <c r="X2698" s="97"/>
      <c r="Y2698" s="97"/>
      <c r="Z2698" s="98"/>
      <c r="AA2698" s="98"/>
      <c r="AB2698" s="99"/>
      <c r="AC2698" s="100"/>
      <c r="AD2698" s="100"/>
      <c r="AE2698" s="101"/>
      <c r="AF2698" s="124"/>
      <c r="AG2698" s="101"/>
      <c r="AH2698" s="101"/>
      <c r="AI2698" s="102"/>
    </row>
    <row r="2699" spans="1:35" ht="15.75" x14ac:dyDescent="0.25">
      <c r="A2699" s="122"/>
      <c r="B2699" s="122"/>
      <c r="C2699" s="122"/>
      <c r="D2699" s="122"/>
      <c r="E2699" s="122"/>
      <c r="F2699" s="122"/>
      <c r="G2699" s="122"/>
      <c r="H2699" s="122"/>
      <c r="I2699" s="122"/>
      <c r="J2699" s="126"/>
      <c r="K2699" s="126"/>
      <c r="L2699" s="122"/>
      <c r="M2699" s="122"/>
      <c r="N2699" s="122"/>
      <c r="O2699" s="122"/>
      <c r="P2699" s="122"/>
      <c r="Q2699" s="122"/>
      <c r="R2699" s="122"/>
      <c r="S2699" s="122"/>
      <c r="T2699" s="127"/>
      <c r="U2699" s="130"/>
      <c r="V2699" s="130"/>
      <c r="W2699" s="130"/>
      <c r="X2699" s="97"/>
      <c r="Y2699" s="97"/>
      <c r="Z2699" s="98"/>
      <c r="AA2699" s="98"/>
      <c r="AB2699" s="99"/>
      <c r="AC2699" s="100"/>
      <c r="AD2699" s="100"/>
      <c r="AE2699" s="101"/>
      <c r="AF2699" s="124"/>
      <c r="AG2699" s="101"/>
      <c r="AH2699" s="101"/>
      <c r="AI2699" s="102"/>
    </row>
    <row r="2700" spans="1:35" ht="15.75" x14ac:dyDescent="0.25">
      <c r="A2700" s="122"/>
      <c r="B2700" s="122"/>
      <c r="C2700" s="122"/>
      <c r="D2700" s="122"/>
      <c r="E2700" s="122"/>
      <c r="F2700" s="122"/>
      <c r="G2700" s="122"/>
      <c r="H2700" s="122"/>
      <c r="I2700" s="122"/>
      <c r="J2700" s="126"/>
      <c r="K2700" s="126"/>
      <c r="L2700" s="122"/>
      <c r="M2700" s="122"/>
      <c r="N2700" s="122"/>
      <c r="O2700" s="122"/>
      <c r="P2700" s="122"/>
      <c r="Q2700" s="122"/>
      <c r="R2700" s="122"/>
      <c r="S2700" s="122"/>
      <c r="T2700" s="127"/>
      <c r="U2700" s="130"/>
      <c r="V2700" s="130"/>
      <c r="W2700" s="130"/>
      <c r="X2700" s="97"/>
      <c r="Y2700" s="97"/>
      <c r="Z2700" s="98"/>
      <c r="AA2700" s="98"/>
      <c r="AB2700" s="99"/>
      <c r="AC2700" s="100"/>
      <c r="AD2700" s="100"/>
      <c r="AE2700" s="101"/>
      <c r="AF2700" s="124"/>
      <c r="AG2700" s="101"/>
      <c r="AH2700" s="101"/>
      <c r="AI2700" s="102"/>
    </row>
    <row r="2701" spans="1:35" ht="15.75" x14ac:dyDescent="0.25">
      <c r="A2701" s="122"/>
      <c r="B2701" s="122"/>
      <c r="C2701" s="122"/>
      <c r="D2701" s="122"/>
      <c r="E2701" s="122"/>
      <c r="F2701" s="122"/>
      <c r="G2701" s="122"/>
      <c r="H2701" s="122"/>
      <c r="I2701" s="122"/>
      <c r="J2701" s="126"/>
      <c r="K2701" s="126"/>
      <c r="L2701" s="122"/>
      <c r="M2701" s="122"/>
      <c r="N2701" s="122"/>
      <c r="O2701" s="122"/>
      <c r="P2701" s="122"/>
      <c r="Q2701" s="122"/>
      <c r="R2701" s="122"/>
      <c r="S2701" s="122"/>
      <c r="T2701" s="127"/>
      <c r="U2701" s="130"/>
      <c r="V2701" s="130"/>
      <c r="W2701" s="130"/>
      <c r="X2701" s="97"/>
      <c r="Y2701" s="97"/>
      <c r="Z2701" s="98"/>
      <c r="AA2701" s="98"/>
      <c r="AB2701" s="99"/>
      <c r="AC2701" s="100"/>
      <c r="AD2701" s="100"/>
      <c r="AE2701" s="101"/>
      <c r="AF2701" s="124"/>
      <c r="AG2701" s="101"/>
      <c r="AH2701" s="101"/>
      <c r="AI2701" s="102"/>
    </row>
    <row r="2702" spans="1:35" ht="15.75" x14ac:dyDescent="0.25">
      <c r="A2702" s="122"/>
      <c r="B2702" s="122"/>
      <c r="C2702" s="122"/>
      <c r="D2702" s="122"/>
      <c r="E2702" s="122"/>
      <c r="F2702" s="122"/>
      <c r="G2702" s="122"/>
      <c r="H2702" s="122"/>
      <c r="I2702" s="122"/>
      <c r="J2702" s="126"/>
      <c r="K2702" s="126"/>
      <c r="L2702" s="122"/>
      <c r="M2702" s="122"/>
      <c r="N2702" s="122"/>
      <c r="O2702" s="122"/>
      <c r="P2702" s="122"/>
      <c r="Q2702" s="122"/>
      <c r="R2702" s="122"/>
      <c r="S2702" s="122"/>
      <c r="T2702" s="127"/>
      <c r="U2702" s="130"/>
      <c r="V2702" s="130"/>
      <c r="W2702" s="130"/>
      <c r="X2702" s="97"/>
      <c r="Y2702" s="97"/>
      <c r="Z2702" s="98"/>
      <c r="AA2702" s="98"/>
      <c r="AB2702" s="99"/>
      <c r="AC2702" s="100"/>
      <c r="AD2702" s="100"/>
      <c r="AE2702" s="101"/>
      <c r="AF2702" s="124"/>
      <c r="AG2702" s="101"/>
      <c r="AH2702" s="101"/>
      <c r="AI2702" s="102"/>
    </row>
    <row r="2703" spans="1:35" ht="15.75" x14ac:dyDescent="0.25">
      <c r="A2703" s="122"/>
      <c r="B2703" s="122"/>
      <c r="C2703" s="122"/>
      <c r="D2703" s="122"/>
      <c r="E2703" s="122"/>
      <c r="F2703" s="122"/>
      <c r="G2703" s="122"/>
      <c r="H2703" s="122"/>
      <c r="I2703" s="122"/>
      <c r="J2703" s="126"/>
      <c r="K2703" s="126"/>
      <c r="L2703" s="122"/>
      <c r="M2703" s="122"/>
      <c r="N2703" s="122"/>
      <c r="O2703" s="122"/>
      <c r="P2703" s="122"/>
      <c r="Q2703" s="122"/>
      <c r="R2703" s="122"/>
      <c r="S2703" s="122"/>
      <c r="T2703" s="127"/>
      <c r="U2703" s="130"/>
      <c r="V2703" s="130"/>
      <c r="W2703" s="130"/>
      <c r="X2703" s="97"/>
      <c r="Y2703" s="97"/>
      <c r="Z2703" s="98"/>
      <c r="AA2703" s="98"/>
      <c r="AB2703" s="99"/>
      <c r="AC2703" s="100"/>
      <c r="AD2703" s="100"/>
      <c r="AE2703" s="101"/>
      <c r="AF2703" s="124"/>
      <c r="AG2703" s="101"/>
      <c r="AH2703" s="101"/>
      <c r="AI2703" s="102"/>
    </row>
    <row r="2704" spans="1:35" ht="15.75" x14ac:dyDescent="0.25">
      <c r="A2704" s="122"/>
      <c r="B2704" s="122"/>
      <c r="C2704" s="122"/>
      <c r="D2704" s="122"/>
      <c r="E2704" s="122"/>
      <c r="F2704" s="122"/>
      <c r="G2704" s="122"/>
      <c r="H2704" s="122"/>
      <c r="I2704" s="122"/>
      <c r="J2704" s="126"/>
      <c r="K2704" s="126"/>
      <c r="L2704" s="122"/>
      <c r="M2704" s="122"/>
      <c r="N2704" s="122"/>
      <c r="O2704" s="122"/>
      <c r="P2704" s="122"/>
      <c r="Q2704" s="122"/>
      <c r="R2704" s="122"/>
      <c r="S2704" s="122"/>
      <c r="T2704" s="127"/>
      <c r="U2704" s="130"/>
      <c r="V2704" s="130"/>
      <c r="W2704" s="130"/>
      <c r="X2704" s="97"/>
      <c r="Y2704" s="97"/>
      <c r="Z2704" s="98"/>
      <c r="AA2704" s="98"/>
      <c r="AB2704" s="99"/>
      <c r="AC2704" s="100"/>
      <c r="AD2704" s="100"/>
      <c r="AE2704" s="101"/>
      <c r="AF2704" s="124"/>
      <c r="AG2704" s="101"/>
      <c r="AH2704" s="101"/>
      <c r="AI2704" s="102"/>
    </row>
    <row r="2705" spans="1:35" ht="15.75" x14ac:dyDescent="0.25">
      <c r="A2705" s="122"/>
      <c r="B2705" s="122"/>
      <c r="C2705" s="122"/>
      <c r="D2705" s="122"/>
      <c r="E2705" s="122"/>
      <c r="F2705" s="122"/>
      <c r="G2705" s="122"/>
      <c r="H2705" s="122"/>
      <c r="I2705" s="122"/>
      <c r="J2705" s="126"/>
      <c r="K2705" s="126"/>
      <c r="L2705" s="122"/>
      <c r="M2705" s="122"/>
      <c r="N2705" s="122"/>
      <c r="O2705" s="122"/>
      <c r="P2705" s="122"/>
      <c r="Q2705" s="122"/>
      <c r="R2705" s="122"/>
      <c r="S2705" s="122"/>
      <c r="T2705" s="127"/>
      <c r="U2705" s="130"/>
      <c r="V2705" s="130"/>
      <c r="W2705" s="130"/>
      <c r="X2705" s="97"/>
      <c r="Y2705" s="97"/>
      <c r="Z2705" s="98"/>
      <c r="AA2705" s="98"/>
      <c r="AB2705" s="99"/>
      <c r="AC2705" s="100"/>
      <c r="AD2705" s="100"/>
      <c r="AE2705" s="101"/>
      <c r="AF2705" s="124"/>
      <c r="AG2705" s="101"/>
      <c r="AH2705" s="101"/>
      <c r="AI2705" s="102"/>
    </row>
    <row r="2706" spans="1:35" ht="15.75" x14ac:dyDescent="0.25">
      <c r="A2706" s="122"/>
      <c r="B2706" s="122"/>
      <c r="C2706" s="122"/>
      <c r="D2706" s="122"/>
      <c r="E2706" s="122"/>
      <c r="F2706" s="122"/>
      <c r="G2706" s="122"/>
      <c r="H2706" s="122"/>
      <c r="I2706" s="122"/>
      <c r="J2706" s="126"/>
      <c r="K2706" s="126"/>
      <c r="L2706" s="122"/>
      <c r="M2706" s="122"/>
      <c r="N2706" s="122"/>
      <c r="O2706" s="122"/>
      <c r="P2706" s="122"/>
      <c r="Q2706" s="122"/>
      <c r="R2706" s="122"/>
      <c r="S2706" s="122"/>
      <c r="T2706" s="127"/>
      <c r="U2706" s="130"/>
      <c r="V2706" s="130"/>
      <c r="W2706" s="130"/>
      <c r="X2706" s="97"/>
      <c r="Y2706" s="97"/>
      <c r="Z2706" s="98"/>
      <c r="AA2706" s="98"/>
      <c r="AB2706" s="99"/>
      <c r="AC2706" s="100"/>
      <c r="AD2706" s="100"/>
      <c r="AE2706" s="101"/>
      <c r="AF2706" s="124"/>
      <c r="AG2706" s="101"/>
      <c r="AH2706" s="101"/>
      <c r="AI2706" s="102"/>
    </row>
    <row r="2707" spans="1:35" ht="15.75" x14ac:dyDescent="0.25">
      <c r="A2707" s="122"/>
      <c r="B2707" s="122"/>
      <c r="C2707" s="122"/>
      <c r="D2707" s="122"/>
      <c r="E2707" s="122"/>
      <c r="F2707" s="122"/>
      <c r="G2707" s="122"/>
      <c r="H2707" s="122"/>
      <c r="I2707" s="122"/>
      <c r="J2707" s="126"/>
      <c r="K2707" s="126"/>
      <c r="L2707" s="122"/>
      <c r="M2707" s="122"/>
      <c r="N2707" s="122"/>
      <c r="O2707" s="122"/>
      <c r="P2707" s="122"/>
      <c r="Q2707" s="122"/>
      <c r="R2707" s="122"/>
      <c r="S2707" s="122"/>
      <c r="T2707" s="127"/>
      <c r="U2707" s="130"/>
      <c r="V2707" s="130"/>
      <c r="W2707" s="130"/>
      <c r="X2707" s="97"/>
      <c r="Y2707" s="97"/>
      <c r="Z2707" s="98"/>
      <c r="AA2707" s="98"/>
      <c r="AB2707" s="99"/>
      <c r="AC2707" s="100"/>
      <c r="AD2707" s="100"/>
      <c r="AE2707" s="101"/>
      <c r="AF2707" s="124"/>
      <c r="AG2707" s="101"/>
      <c r="AH2707" s="101"/>
      <c r="AI2707" s="102"/>
    </row>
    <row r="2708" spans="1:35" ht="15.75" x14ac:dyDescent="0.25">
      <c r="A2708" s="122"/>
      <c r="B2708" s="122"/>
      <c r="C2708" s="122"/>
      <c r="D2708" s="122"/>
      <c r="E2708" s="122"/>
      <c r="F2708" s="122"/>
      <c r="G2708" s="122"/>
      <c r="H2708" s="122"/>
      <c r="I2708" s="122"/>
      <c r="J2708" s="126"/>
      <c r="K2708" s="126"/>
      <c r="L2708" s="122"/>
      <c r="M2708" s="122"/>
      <c r="N2708" s="122"/>
      <c r="O2708" s="122"/>
      <c r="P2708" s="122"/>
      <c r="Q2708" s="122"/>
      <c r="R2708" s="122"/>
      <c r="S2708" s="122"/>
      <c r="T2708" s="127"/>
      <c r="U2708" s="130"/>
      <c r="V2708" s="130"/>
      <c r="W2708" s="130"/>
      <c r="X2708" s="97"/>
      <c r="Y2708" s="97"/>
      <c r="Z2708" s="98"/>
      <c r="AA2708" s="98"/>
      <c r="AB2708" s="99"/>
      <c r="AC2708" s="100"/>
      <c r="AD2708" s="100"/>
      <c r="AE2708" s="101"/>
      <c r="AF2708" s="124"/>
      <c r="AG2708" s="101"/>
      <c r="AH2708" s="101"/>
      <c r="AI2708" s="102"/>
    </row>
    <row r="2709" spans="1:35" ht="15.75" x14ac:dyDescent="0.25">
      <c r="A2709" s="122"/>
      <c r="B2709" s="122"/>
      <c r="C2709" s="122"/>
      <c r="D2709" s="122"/>
      <c r="E2709" s="122"/>
      <c r="F2709" s="122"/>
      <c r="G2709" s="122"/>
      <c r="H2709" s="122"/>
      <c r="I2709" s="122"/>
      <c r="J2709" s="126"/>
      <c r="K2709" s="126"/>
      <c r="L2709" s="122"/>
      <c r="M2709" s="122"/>
      <c r="N2709" s="122"/>
      <c r="O2709" s="122"/>
      <c r="P2709" s="122"/>
      <c r="Q2709" s="122"/>
      <c r="R2709" s="122"/>
      <c r="S2709" s="122"/>
      <c r="T2709" s="127"/>
      <c r="U2709" s="130"/>
      <c r="V2709" s="130"/>
      <c r="W2709" s="130"/>
      <c r="X2709" s="97"/>
      <c r="Y2709" s="97"/>
      <c r="Z2709" s="98"/>
      <c r="AA2709" s="98"/>
      <c r="AB2709" s="99"/>
      <c r="AC2709" s="100"/>
      <c r="AD2709" s="100"/>
      <c r="AE2709" s="101"/>
      <c r="AF2709" s="124"/>
      <c r="AG2709" s="101"/>
      <c r="AH2709" s="101"/>
      <c r="AI2709" s="102"/>
    </row>
    <row r="2710" spans="1:35" ht="15.75" x14ac:dyDescent="0.25">
      <c r="A2710" s="122"/>
      <c r="B2710" s="122"/>
      <c r="C2710" s="122"/>
      <c r="D2710" s="122"/>
      <c r="E2710" s="122"/>
      <c r="F2710" s="122"/>
      <c r="G2710" s="122"/>
      <c r="H2710" s="122"/>
      <c r="I2710" s="122"/>
      <c r="J2710" s="126"/>
      <c r="K2710" s="126"/>
      <c r="L2710" s="122"/>
      <c r="M2710" s="122"/>
      <c r="N2710" s="122"/>
      <c r="O2710" s="122"/>
      <c r="P2710" s="122"/>
      <c r="Q2710" s="122"/>
      <c r="R2710" s="122"/>
      <c r="S2710" s="122"/>
      <c r="T2710" s="127"/>
      <c r="U2710" s="130"/>
      <c r="V2710" s="130"/>
      <c r="W2710" s="130"/>
      <c r="X2710" s="97"/>
      <c r="Y2710" s="97"/>
      <c r="Z2710" s="98"/>
      <c r="AA2710" s="98"/>
      <c r="AB2710" s="99"/>
      <c r="AC2710" s="100"/>
      <c r="AD2710" s="100"/>
      <c r="AE2710" s="101"/>
      <c r="AF2710" s="124"/>
      <c r="AG2710" s="101"/>
      <c r="AH2710" s="101"/>
      <c r="AI2710" s="102"/>
    </row>
    <row r="2711" spans="1:35" ht="15.75" x14ac:dyDescent="0.25">
      <c r="A2711" s="122"/>
      <c r="B2711" s="122"/>
      <c r="C2711" s="122"/>
      <c r="D2711" s="122"/>
      <c r="E2711" s="122"/>
      <c r="F2711" s="122"/>
      <c r="G2711" s="122"/>
      <c r="H2711" s="122"/>
      <c r="I2711" s="122"/>
      <c r="J2711" s="126"/>
      <c r="K2711" s="126"/>
      <c r="L2711" s="122"/>
      <c r="M2711" s="122"/>
      <c r="N2711" s="122"/>
      <c r="O2711" s="122"/>
      <c r="P2711" s="122"/>
      <c r="Q2711" s="122"/>
      <c r="R2711" s="122"/>
      <c r="S2711" s="122"/>
      <c r="T2711" s="127"/>
      <c r="U2711" s="130"/>
      <c r="V2711" s="130"/>
      <c r="W2711" s="130"/>
      <c r="X2711" s="97"/>
      <c r="Y2711" s="97"/>
      <c r="Z2711" s="98"/>
      <c r="AA2711" s="98"/>
      <c r="AB2711" s="99"/>
      <c r="AC2711" s="100"/>
      <c r="AD2711" s="100"/>
      <c r="AE2711" s="101"/>
      <c r="AF2711" s="124"/>
      <c r="AG2711" s="101"/>
      <c r="AH2711" s="101"/>
      <c r="AI2711" s="102"/>
    </row>
    <row r="2712" spans="1:35" ht="15.75" x14ac:dyDescent="0.25">
      <c r="A2712" s="122"/>
      <c r="B2712" s="122"/>
      <c r="C2712" s="122"/>
      <c r="D2712" s="122"/>
      <c r="E2712" s="122"/>
      <c r="F2712" s="122"/>
      <c r="G2712" s="122"/>
      <c r="H2712" s="122"/>
      <c r="I2712" s="122"/>
      <c r="J2712" s="126"/>
      <c r="K2712" s="126"/>
      <c r="L2712" s="122"/>
      <c r="M2712" s="122"/>
      <c r="N2712" s="122"/>
      <c r="O2712" s="122"/>
      <c r="P2712" s="122"/>
      <c r="Q2712" s="122"/>
      <c r="R2712" s="122"/>
      <c r="S2712" s="122"/>
      <c r="T2712" s="127"/>
      <c r="U2712" s="130"/>
      <c r="V2712" s="130"/>
      <c r="W2712" s="130"/>
      <c r="X2712" s="97"/>
      <c r="Y2712" s="97"/>
      <c r="Z2712" s="98"/>
      <c r="AA2712" s="98"/>
      <c r="AB2712" s="99"/>
      <c r="AC2712" s="100"/>
      <c r="AD2712" s="100"/>
      <c r="AE2712" s="101"/>
      <c r="AF2712" s="124"/>
      <c r="AG2712" s="101"/>
      <c r="AH2712" s="101"/>
      <c r="AI2712" s="102"/>
    </row>
    <row r="2713" spans="1:35" ht="15.75" x14ac:dyDescent="0.25">
      <c r="A2713" s="122"/>
      <c r="B2713" s="122"/>
      <c r="C2713" s="122"/>
      <c r="D2713" s="122"/>
      <c r="E2713" s="122"/>
      <c r="F2713" s="122"/>
      <c r="G2713" s="122"/>
      <c r="H2713" s="122"/>
      <c r="I2713" s="122"/>
      <c r="J2713" s="126"/>
      <c r="K2713" s="126"/>
      <c r="L2713" s="122"/>
      <c r="M2713" s="122"/>
      <c r="N2713" s="122"/>
      <c r="O2713" s="122"/>
      <c r="P2713" s="122"/>
      <c r="Q2713" s="122"/>
      <c r="R2713" s="122"/>
      <c r="S2713" s="122"/>
      <c r="T2713" s="127"/>
      <c r="U2713" s="130"/>
      <c r="V2713" s="130"/>
      <c r="W2713" s="130"/>
      <c r="X2713" s="97"/>
      <c r="Y2713" s="97"/>
      <c r="Z2713" s="98"/>
      <c r="AA2713" s="98"/>
      <c r="AB2713" s="99"/>
      <c r="AC2713" s="100"/>
      <c r="AD2713" s="100"/>
      <c r="AE2713" s="101"/>
      <c r="AF2713" s="124"/>
      <c r="AG2713" s="101"/>
      <c r="AH2713" s="101"/>
      <c r="AI2713" s="102"/>
    </row>
    <row r="2714" spans="1:35" ht="15.75" x14ac:dyDescent="0.25">
      <c r="A2714" s="122"/>
      <c r="B2714" s="122"/>
      <c r="C2714" s="122"/>
      <c r="D2714" s="122"/>
      <c r="E2714" s="122"/>
      <c r="F2714" s="122"/>
      <c r="G2714" s="122"/>
      <c r="H2714" s="122"/>
      <c r="I2714" s="122"/>
      <c r="J2714" s="126"/>
      <c r="K2714" s="126"/>
      <c r="L2714" s="122"/>
      <c r="M2714" s="122"/>
      <c r="N2714" s="122"/>
      <c r="O2714" s="122"/>
      <c r="P2714" s="122"/>
      <c r="Q2714" s="122"/>
      <c r="R2714" s="122"/>
      <c r="S2714" s="122"/>
      <c r="T2714" s="127"/>
      <c r="U2714" s="130"/>
      <c r="V2714" s="130"/>
      <c r="W2714" s="130"/>
      <c r="X2714" s="97"/>
      <c r="Y2714" s="97"/>
      <c r="Z2714" s="98"/>
      <c r="AA2714" s="98"/>
      <c r="AB2714" s="99"/>
      <c r="AC2714" s="100"/>
      <c r="AD2714" s="100"/>
      <c r="AE2714" s="101"/>
      <c r="AF2714" s="124"/>
      <c r="AG2714" s="101"/>
      <c r="AH2714" s="101"/>
      <c r="AI2714" s="102"/>
    </row>
    <row r="2715" spans="1:35" ht="15.75" x14ac:dyDescent="0.25">
      <c r="A2715" s="122"/>
      <c r="B2715" s="122"/>
      <c r="C2715" s="122"/>
      <c r="D2715" s="122"/>
      <c r="E2715" s="122"/>
      <c r="F2715" s="122"/>
      <c r="G2715" s="122"/>
      <c r="H2715" s="122"/>
      <c r="I2715" s="122"/>
      <c r="J2715" s="126"/>
      <c r="K2715" s="126"/>
      <c r="L2715" s="122"/>
      <c r="M2715" s="122"/>
      <c r="N2715" s="122"/>
      <c r="O2715" s="122"/>
      <c r="P2715" s="122"/>
      <c r="Q2715" s="122"/>
      <c r="R2715" s="122"/>
      <c r="S2715" s="122"/>
      <c r="T2715" s="127"/>
      <c r="U2715" s="130"/>
      <c r="V2715" s="130"/>
      <c r="W2715" s="130"/>
      <c r="X2715" s="97"/>
      <c r="Y2715" s="97"/>
      <c r="Z2715" s="98"/>
      <c r="AA2715" s="98"/>
      <c r="AB2715" s="99"/>
      <c r="AC2715" s="100"/>
      <c r="AD2715" s="100"/>
      <c r="AE2715" s="101"/>
      <c r="AF2715" s="124"/>
      <c r="AG2715" s="101"/>
      <c r="AH2715" s="101"/>
      <c r="AI2715" s="102"/>
    </row>
    <row r="2716" spans="1:35" ht="15.75" x14ac:dyDescent="0.25">
      <c r="A2716" s="122"/>
      <c r="B2716" s="122"/>
      <c r="C2716" s="122"/>
      <c r="D2716" s="122"/>
      <c r="E2716" s="122"/>
      <c r="F2716" s="122"/>
      <c r="G2716" s="122"/>
      <c r="H2716" s="122"/>
      <c r="I2716" s="122"/>
      <c r="J2716" s="126"/>
      <c r="K2716" s="126"/>
      <c r="L2716" s="122"/>
      <c r="M2716" s="122"/>
      <c r="N2716" s="122"/>
      <c r="O2716" s="122"/>
      <c r="P2716" s="122"/>
      <c r="Q2716" s="122"/>
      <c r="R2716" s="122"/>
      <c r="S2716" s="122"/>
      <c r="T2716" s="127"/>
      <c r="U2716" s="130"/>
      <c r="V2716" s="130"/>
      <c r="W2716" s="130"/>
      <c r="X2716" s="97"/>
      <c r="Y2716" s="97"/>
      <c r="Z2716" s="98"/>
      <c r="AA2716" s="98"/>
      <c r="AB2716" s="99"/>
      <c r="AC2716" s="100"/>
      <c r="AD2716" s="100"/>
      <c r="AE2716" s="101"/>
      <c r="AF2716" s="124"/>
      <c r="AG2716" s="101"/>
      <c r="AH2716" s="101"/>
      <c r="AI2716" s="102"/>
    </row>
    <row r="2717" spans="1:35" ht="15.75" x14ac:dyDescent="0.25">
      <c r="A2717" s="122"/>
      <c r="B2717" s="122"/>
      <c r="C2717" s="122"/>
      <c r="D2717" s="122"/>
      <c r="E2717" s="122"/>
      <c r="F2717" s="122"/>
      <c r="G2717" s="122"/>
      <c r="H2717" s="122"/>
      <c r="I2717" s="122"/>
      <c r="J2717" s="126"/>
      <c r="K2717" s="126"/>
      <c r="L2717" s="122"/>
      <c r="M2717" s="122"/>
      <c r="N2717" s="122"/>
      <c r="O2717" s="122"/>
      <c r="P2717" s="122"/>
      <c r="Q2717" s="122"/>
      <c r="R2717" s="122"/>
      <c r="S2717" s="122"/>
      <c r="T2717" s="127"/>
      <c r="U2717" s="130"/>
      <c r="V2717" s="130"/>
      <c r="W2717" s="130"/>
      <c r="X2717" s="97"/>
      <c r="Y2717" s="97"/>
      <c r="Z2717" s="98"/>
      <c r="AA2717" s="98"/>
      <c r="AB2717" s="99"/>
      <c r="AC2717" s="100"/>
      <c r="AD2717" s="100"/>
      <c r="AE2717" s="101"/>
      <c r="AF2717" s="124"/>
      <c r="AG2717" s="101"/>
      <c r="AH2717" s="101"/>
      <c r="AI2717" s="102"/>
    </row>
    <row r="2718" spans="1:35" ht="15.75" x14ac:dyDescent="0.25">
      <c r="A2718" s="122"/>
      <c r="B2718" s="122"/>
      <c r="C2718" s="122"/>
      <c r="D2718" s="122"/>
      <c r="E2718" s="122"/>
      <c r="F2718" s="122"/>
      <c r="G2718" s="122"/>
      <c r="H2718" s="122"/>
      <c r="I2718" s="122"/>
      <c r="J2718" s="126"/>
      <c r="K2718" s="126"/>
      <c r="L2718" s="122"/>
      <c r="M2718" s="122"/>
      <c r="N2718" s="122"/>
      <c r="O2718" s="122"/>
      <c r="P2718" s="122"/>
      <c r="Q2718" s="122"/>
      <c r="R2718" s="122"/>
      <c r="S2718" s="122"/>
      <c r="T2718" s="127"/>
      <c r="U2718" s="130"/>
      <c r="V2718" s="130"/>
      <c r="W2718" s="130"/>
      <c r="X2718" s="97"/>
      <c r="Y2718" s="97"/>
      <c r="Z2718" s="98"/>
      <c r="AA2718" s="98"/>
      <c r="AB2718" s="99"/>
      <c r="AC2718" s="100"/>
      <c r="AD2718" s="100"/>
      <c r="AE2718" s="101"/>
      <c r="AF2718" s="124"/>
      <c r="AG2718" s="101"/>
      <c r="AH2718" s="101"/>
      <c r="AI2718" s="102"/>
    </row>
    <row r="2719" spans="1:35" ht="15.75" x14ac:dyDescent="0.25">
      <c r="A2719" s="122"/>
      <c r="B2719" s="122"/>
      <c r="C2719" s="122"/>
      <c r="D2719" s="122"/>
      <c r="E2719" s="122"/>
      <c r="F2719" s="122"/>
      <c r="G2719" s="122"/>
      <c r="H2719" s="122"/>
      <c r="I2719" s="122"/>
      <c r="J2719" s="126"/>
      <c r="K2719" s="126"/>
      <c r="L2719" s="122"/>
      <c r="M2719" s="122"/>
      <c r="N2719" s="122"/>
      <c r="O2719" s="122"/>
      <c r="P2719" s="122"/>
      <c r="Q2719" s="122"/>
      <c r="R2719" s="122"/>
      <c r="S2719" s="122"/>
      <c r="T2719" s="127"/>
      <c r="U2719" s="130"/>
      <c r="V2719" s="130"/>
      <c r="W2719" s="130"/>
      <c r="X2719" s="97"/>
      <c r="Y2719" s="97"/>
      <c r="Z2719" s="98"/>
      <c r="AA2719" s="98"/>
      <c r="AB2719" s="99"/>
      <c r="AC2719" s="100"/>
      <c r="AD2719" s="100"/>
      <c r="AE2719" s="101"/>
      <c r="AF2719" s="124"/>
      <c r="AG2719" s="101"/>
      <c r="AH2719" s="101"/>
      <c r="AI2719" s="102"/>
    </row>
    <row r="2720" spans="1:35" ht="15.75" x14ac:dyDescent="0.25">
      <c r="A2720" s="122"/>
      <c r="B2720" s="122"/>
      <c r="C2720" s="122"/>
      <c r="D2720" s="122"/>
      <c r="E2720" s="122"/>
      <c r="F2720" s="122"/>
      <c r="G2720" s="122"/>
      <c r="H2720" s="122"/>
      <c r="I2720" s="122"/>
      <c r="J2720" s="126"/>
      <c r="K2720" s="126"/>
      <c r="L2720" s="122"/>
      <c r="M2720" s="122"/>
      <c r="N2720" s="122"/>
      <c r="O2720" s="122"/>
      <c r="P2720" s="122"/>
      <c r="Q2720" s="122"/>
      <c r="R2720" s="122"/>
      <c r="S2720" s="122"/>
      <c r="T2720" s="127"/>
      <c r="U2720" s="130"/>
      <c r="V2720" s="130"/>
      <c r="W2720" s="130"/>
      <c r="X2720" s="97"/>
      <c r="Y2720" s="97"/>
      <c r="Z2720" s="98"/>
      <c r="AA2720" s="98"/>
      <c r="AB2720" s="99"/>
      <c r="AC2720" s="100"/>
      <c r="AD2720" s="100"/>
      <c r="AE2720" s="101"/>
      <c r="AF2720" s="124"/>
      <c r="AG2720" s="101"/>
      <c r="AH2720" s="101"/>
      <c r="AI2720" s="102"/>
    </row>
    <row r="2721" spans="1:35" ht="15.75" x14ac:dyDescent="0.25">
      <c r="A2721" s="122"/>
      <c r="B2721" s="122"/>
      <c r="C2721" s="122"/>
      <c r="D2721" s="122"/>
      <c r="E2721" s="122"/>
      <c r="F2721" s="122"/>
      <c r="G2721" s="122"/>
      <c r="H2721" s="122"/>
      <c r="I2721" s="122"/>
      <c r="J2721" s="126"/>
      <c r="K2721" s="126"/>
      <c r="L2721" s="122"/>
      <c r="M2721" s="122"/>
      <c r="N2721" s="122"/>
      <c r="O2721" s="122"/>
      <c r="P2721" s="122"/>
      <c r="Q2721" s="122"/>
      <c r="R2721" s="122"/>
      <c r="S2721" s="122"/>
      <c r="T2721" s="127"/>
      <c r="U2721" s="130"/>
      <c r="V2721" s="130"/>
      <c r="W2721" s="130"/>
      <c r="X2721" s="97"/>
      <c r="Y2721" s="97"/>
      <c r="Z2721" s="98"/>
      <c r="AA2721" s="98"/>
      <c r="AB2721" s="99"/>
      <c r="AC2721" s="100"/>
      <c r="AD2721" s="100"/>
      <c r="AE2721" s="101"/>
      <c r="AF2721" s="124"/>
      <c r="AG2721" s="101"/>
      <c r="AH2721" s="101"/>
      <c r="AI2721" s="102"/>
    </row>
    <row r="2722" spans="1:35" ht="15.75" x14ac:dyDescent="0.25">
      <c r="A2722" s="122"/>
      <c r="B2722" s="122"/>
      <c r="C2722" s="122"/>
      <c r="D2722" s="122"/>
      <c r="E2722" s="122"/>
      <c r="F2722" s="122"/>
      <c r="G2722" s="122"/>
      <c r="H2722" s="122"/>
      <c r="I2722" s="122"/>
      <c r="J2722" s="126"/>
      <c r="K2722" s="126"/>
      <c r="L2722" s="122"/>
      <c r="M2722" s="122"/>
      <c r="N2722" s="122"/>
      <c r="O2722" s="122"/>
      <c r="P2722" s="122"/>
      <c r="Q2722" s="122"/>
      <c r="R2722" s="122"/>
      <c r="S2722" s="122"/>
      <c r="T2722" s="127"/>
      <c r="U2722" s="130"/>
      <c r="V2722" s="130"/>
      <c r="W2722" s="130"/>
      <c r="X2722" s="97"/>
      <c r="Y2722" s="97"/>
      <c r="Z2722" s="98"/>
      <c r="AA2722" s="98"/>
      <c r="AB2722" s="99"/>
      <c r="AC2722" s="100"/>
      <c r="AD2722" s="100"/>
      <c r="AE2722" s="101"/>
      <c r="AF2722" s="124"/>
      <c r="AG2722" s="101"/>
      <c r="AH2722" s="101"/>
      <c r="AI2722" s="102"/>
    </row>
    <row r="2723" spans="1:35" ht="15.75" x14ac:dyDescent="0.25">
      <c r="A2723" s="122"/>
      <c r="B2723" s="122"/>
      <c r="C2723" s="122"/>
      <c r="D2723" s="122"/>
      <c r="E2723" s="122"/>
      <c r="F2723" s="122"/>
      <c r="G2723" s="122"/>
      <c r="H2723" s="122"/>
      <c r="I2723" s="122"/>
      <c r="J2723" s="126"/>
      <c r="K2723" s="126"/>
      <c r="L2723" s="122"/>
      <c r="M2723" s="122"/>
      <c r="N2723" s="122"/>
      <c r="O2723" s="122"/>
      <c r="P2723" s="122"/>
      <c r="Q2723" s="122"/>
      <c r="R2723" s="122"/>
      <c r="S2723" s="122"/>
      <c r="T2723" s="127"/>
      <c r="U2723" s="130"/>
      <c r="V2723" s="130"/>
      <c r="W2723" s="130"/>
      <c r="X2723" s="97"/>
      <c r="Y2723" s="97"/>
      <c r="Z2723" s="98"/>
      <c r="AA2723" s="98"/>
      <c r="AB2723" s="99"/>
      <c r="AC2723" s="100"/>
      <c r="AD2723" s="100"/>
      <c r="AE2723" s="101"/>
      <c r="AF2723" s="124"/>
      <c r="AG2723" s="101"/>
      <c r="AH2723" s="101"/>
      <c r="AI2723" s="102"/>
    </row>
    <row r="2724" spans="1:35" ht="15.75" x14ac:dyDescent="0.25">
      <c r="A2724" s="122"/>
      <c r="B2724" s="122"/>
      <c r="C2724" s="122"/>
      <c r="D2724" s="122"/>
      <c r="E2724" s="122"/>
      <c r="F2724" s="122"/>
      <c r="G2724" s="122"/>
      <c r="H2724" s="122"/>
      <c r="I2724" s="122"/>
      <c r="J2724" s="126"/>
      <c r="K2724" s="126"/>
      <c r="L2724" s="122"/>
      <c r="M2724" s="122"/>
      <c r="N2724" s="122"/>
      <c r="O2724" s="122"/>
      <c r="P2724" s="122"/>
      <c r="Q2724" s="122"/>
      <c r="R2724" s="122"/>
      <c r="S2724" s="122"/>
      <c r="T2724" s="127"/>
      <c r="U2724" s="130"/>
      <c r="V2724" s="130"/>
      <c r="W2724" s="130"/>
      <c r="X2724" s="97"/>
      <c r="Y2724" s="97"/>
      <c r="Z2724" s="98"/>
      <c r="AA2724" s="98"/>
      <c r="AB2724" s="99"/>
      <c r="AC2724" s="100"/>
      <c r="AD2724" s="100"/>
      <c r="AE2724" s="101"/>
      <c r="AF2724" s="124"/>
      <c r="AG2724" s="101"/>
      <c r="AH2724" s="101"/>
      <c r="AI2724" s="102"/>
    </row>
    <row r="2725" spans="1:35" ht="15.75" x14ac:dyDescent="0.25">
      <c r="A2725" s="122"/>
      <c r="B2725" s="122"/>
      <c r="C2725" s="122"/>
      <c r="D2725" s="122"/>
      <c r="E2725" s="122"/>
      <c r="F2725" s="122"/>
      <c r="G2725" s="122"/>
      <c r="H2725" s="122"/>
      <c r="I2725" s="122"/>
      <c r="J2725" s="126"/>
      <c r="K2725" s="126"/>
      <c r="L2725" s="122"/>
      <c r="M2725" s="122"/>
      <c r="N2725" s="122"/>
      <c r="O2725" s="122"/>
      <c r="P2725" s="122"/>
      <c r="Q2725" s="122"/>
      <c r="R2725" s="122"/>
      <c r="S2725" s="122"/>
      <c r="T2725" s="127"/>
      <c r="U2725" s="130"/>
      <c r="V2725" s="130"/>
      <c r="W2725" s="130"/>
      <c r="X2725" s="97"/>
      <c r="Y2725" s="97"/>
      <c r="Z2725" s="98"/>
      <c r="AA2725" s="98"/>
      <c r="AB2725" s="99"/>
      <c r="AC2725" s="100"/>
      <c r="AD2725" s="100"/>
      <c r="AE2725" s="101"/>
      <c r="AF2725" s="124"/>
      <c r="AG2725" s="101"/>
      <c r="AH2725" s="101"/>
      <c r="AI2725" s="102"/>
    </row>
    <row r="2726" spans="1:35" ht="15.75" x14ac:dyDescent="0.25">
      <c r="A2726" s="122"/>
      <c r="B2726" s="122"/>
      <c r="C2726" s="122"/>
      <c r="D2726" s="122"/>
      <c r="E2726" s="122"/>
      <c r="F2726" s="122"/>
      <c r="G2726" s="122"/>
      <c r="H2726" s="122"/>
      <c r="I2726" s="122"/>
      <c r="J2726" s="126"/>
      <c r="K2726" s="126"/>
      <c r="L2726" s="122"/>
      <c r="M2726" s="122"/>
      <c r="N2726" s="122"/>
      <c r="O2726" s="122"/>
      <c r="P2726" s="122"/>
      <c r="Q2726" s="122"/>
      <c r="R2726" s="122"/>
      <c r="S2726" s="122"/>
      <c r="T2726" s="127"/>
      <c r="U2726" s="130"/>
      <c r="V2726" s="130"/>
      <c r="W2726" s="130"/>
      <c r="X2726" s="97"/>
      <c r="Y2726" s="97"/>
      <c r="Z2726" s="98"/>
      <c r="AA2726" s="98"/>
      <c r="AB2726" s="99"/>
      <c r="AC2726" s="100"/>
      <c r="AD2726" s="100"/>
      <c r="AE2726" s="101"/>
      <c r="AF2726" s="124"/>
      <c r="AG2726" s="101"/>
      <c r="AH2726" s="101"/>
      <c r="AI2726" s="102"/>
    </row>
    <row r="2727" spans="1:35" ht="15.75" x14ac:dyDescent="0.25">
      <c r="A2727" s="122"/>
      <c r="B2727" s="122"/>
      <c r="C2727" s="122"/>
      <c r="D2727" s="122"/>
      <c r="E2727" s="122"/>
      <c r="F2727" s="122"/>
      <c r="G2727" s="122"/>
      <c r="H2727" s="122"/>
      <c r="I2727" s="122"/>
      <c r="J2727" s="126"/>
      <c r="K2727" s="126"/>
      <c r="L2727" s="122"/>
      <c r="M2727" s="122"/>
      <c r="N2727" s="122"/>
      <c r="O2727" s="122"/>
      <c r="P2727" s="122"/>
      <c r="Q2727" s="122"/>
      <c r="R2727" s="122"/>
      <c r="S2727" s="122"/>
      <c r="T2727" s="127"/>
      <c r="U2727" s="130"/>
      <c r="V2727" s="130"/>
      <c r="W2727" s="130"/>
      <c r="X2727" s="97"/>
      <c r="Y2727" s="97"/>
      <c r="Z2727" s="98"/>
      <c r="AA2727" s="98"/>
      <c r="AB2727" s="99"/>
      <c r="AC2727" s="100"/>
      <c r="AD2727" s="100"/>
      <c r="AE2727" s="101"/>
      <c r="AF2727" s="124"/>
      <c r="AG2727" s="101"/>
      <c r="AH2727" s="101"/>
      <c r="AI2727" s="102"/>
    </row>
    <row r="2728" spans="1:35" ht="15.75" x14ac:dyDescent="0.25">
      <c r="A2728" s="122"/>
      <c r="B2728" s="122"/>
      <c r="C2728" s="122"/>
      <c r="D2728" s="122"/>
      <c r="E2728" s="122"/>
      <c r="F2728" s="122"/>
      <c r="G2728" s="122"/>
      <c r="H2728" s="122"/>
      <c r="I2728" s="122"/>
      <c r="J2728" s="126"/>
      <c r="K2728" s="126"/>
      <c r="L2728" s="122"/>
      <c r="M2728" s="122"/>
      <c r="N2728" s="122"/>
      <c r="O2728" s="122"/>
      <c r="P2728" s="122"/>
      <c r="Q2728" s="122"/>
      <c r="R2728" s="122"/>
      <c r="S2728" s="122"/>
      <c r="T2728" s="127"/>
      <c r="U2728" s="130"/>
      <c r="V2728" s="130"/>
      <c r="W2728" s="130"/>
      <c r="X2728" s="97"/>
      <c r="Y2728" s="97"/>
      <c r="Z2728" s="98"/>
      <c r="AA2728" s="98"/>
      <c r="AB2728" s="99"/>
      <c r="AC2728" s="100"/>
      <c r="AD2728" s="100"/>
      <c r="AE2728" s="101"/>
      <c r="AF2728" s="124"/>
      <c r="AG2728" s="101"/>
      <c r="AH2728" s="101"/>
      <c r="AI2728" s="102"/>
    </row>
    <row r="2729" spans="1:35" ht="15.75" x14ac:dyDescent="0.25">
      <c r="A2729" s="122"/>
      <c r="B2729" s="122"/>
      <c r="C2729" s="122"/>
      <c r="D2729" s="122"/>
      <c r="E2729" s="122"/>
      <c r="F2729" s="122"/>
      <c r="G2729" s="122"/>
      <c r="H2729" s="122"/>
      <c r="I2729" s="122"/>
      <c r="J2729" s="126"/>
      <c r="K2729" s="126"/>
      <c r="L2729" s="122"/>
      <c r="M2729" s="122"/>
      <c r="N2729" s="122"/>
      <c r="O2729" s="122"/>
      <c r="P2729" s="122"/>
      <c r="Q2729" s="122"/>
      <c r="R2729" s="122"/>
      <c r="S2729" s="122"/>
      <c r="T2729" s="127"/>
      <c r="U2729" s="130"/>
      <c r="V2729" s="130"/>
      <c r="W2729" s="130"/>
      <c r="X2729" s="97"/>
      <c r="Y2729" s="97"/>
      <c r="Z2729" s="98"/>
      <c r="AA2729" s="98"/>
      <c r="AB2729" s="99"/>
      <c r="AC2729" s="100"/>
      <c r="AD2729" s="100"/>
      <c r="AE2729" s="101"/>
      <c r="AF2729" s="124"/>
      <c r="AG2729" s="101"/>
      <c r="AH2729" s="101"/>
      <c r="AI2729" s="102"/>
    </row>
    <row r="2730" spans="1:35" ht="15.75" x14ac:dyDescent="0.25">
      <c r="A2730" s="122"/>
      <c r="B2730" s="122"/>
      <c r="C2730" s="122"/>
      <c r="D2730" s="122"/>
      <c r="E2730" s="122"/>
      <c r="F2730" s="122"/>
      <c r="G2730" s="122"/>
      <c r="H2730" s="122"/>
      <c r="I2730" s="122"/>
      <c r="J2730" s="126"/>
      <c r="K2730" s="126"/>
      <c r="L2730" s="122"/>
      <c r="M2730" s="122"/>
      <c r="N2730" s="122"/>
      <c r="O2730" s="122"/>
      <c r="P2730" s="122"/>
      <c r="Q2730" s="122"/>
      <c r="R2730" s="122"/>
      <c r="S2730" s="122"/>
      <c r="T2730" s="127"/>
      <c r="U2730" s="130"/>
      <c r="V2730" s="130"/>
      <c r="W2730" s="130"/>
      <c r="X2730" s="97"/>
      <c r="Y2730" s="97"/>
      <c r="Z2730" s="98"/>
      <c r="AA2730" s="98"/>
      <c r="AB2730" s="99"/>
      <c r="AC2730" s="100"/>
      <c r="AD2730" s="100"/>
      <c r="AE2730" s="101"/>
      <c r="AF2730" s="124"/>
      <c r="AG2730" s="101"/>
      <c r="AH2730" s="101"/>
      <c r="AI2730" s="102"/>
    </row>
    <row r="2731" spans="1:35" ht="15.75" x14ac:dyDescent="0.25">
      <c r="A2731" s="122"/>
      <c r="B2731" s="122"/>
      <c r="C2731" s="122"/>
      <c r="D2731" s="122"/>
      <c r="E2731" s="122"/>
      <c r="F2731" s="122"/>
      <c r="G2731" s="122"/>
      <c r="H2731" s="122"/>
      <c r="I2731" s="122"/>
      <c r="J2731" s="126"/>
      <c r="K2731" s="126"/>
      <c r="L2731" s="122"/>
      <c r="M2731" s="122"/>
      <c r="N2731" s="122"/>
      <c r="O2731" s="122"/>
      <c r="P2731" s="122"/>
      <c r="Q2731" s="122"/>
      <c r="R2731" s="122"/>
      <c r="S2731" s="122"/>
      <c r="T2731" s="127"/>
      <c r="U2731" s="130"/>
      <c r="V2731" s="130"/>
      <c r="W2731" s="130"/>
      <c r="X2731" s="97"/>
      <c r="Y2731" s="97"/>
      <c r="Z2731" s="98"/>
      <c r="AA2731" s="98"/>
      <c r="AB2731" s="99"/>
      <c r="AC2731" s="100"/>
      <c r="AD2731" s="100"/>
      <c r="AE2731" s="101"/>
      <c r="AF2731" s="124"/>
      <c r="AG2731" s="101"/>
      <c r="AH2731" s="101"/>
      <c r="AI2731" s="102"/>
    </row>
    <row r="2732" spans="1:35" ht="15.75" x14ac:dyDescent="0.25">
      <c r="A2732" s="122"/>
      <c r="B2732" s="122"/>
      <c r="C2732" s="122"/>
      <c r="D2732" s="122"/>
      <c r="E2732" s="122"/>
      <c r="F2732" s="122"/>
      <c r="G2732" s="122"/>
      <c r="H2732" s="122"/>
      <c r="I2732" s="122"/>
      <c r="J2732" s="126"/>
      <c r="K2732" s="126"/>
      <c r="L2732" s="122"/>
      <c r="M2732" s="122"/>
      <c r="N2732" s="122"/>
      <c r="O2732" s="122"/>
      <c r="P2732" s="122"/>
      <c r="Q2732" s="122"/>
      <c r="R2732" s="122"/>
      <c r="S2732" s="122"/>
      <c r="T2732" s="127"/>
      <c r="U2732" s="130"/>
      <c r="V2732" s="130"/>
      <c r="W2732" s="130"/>
      <c r="X2732" s="97"/>
      <c r="Y2732" s="97"/>
      <c r="Z2732" s="98"/>
      <c r="AA2732" s="98"/>
      <c r="AB2732" s="99"/>
      <c r="AC2732" s="100"/>
      <c r="AD2732" s="100"/>
      <c r="AE2732" s="101"/>
      <c r="AF2732" s="124"/>
      <c r="AG2732" s="101"/>
      <c r="AH2732" s="101"/>
      <c r="AI2732" s="102"/>
    </row>
    <row r="2733" spans="1:35" ht="15.75" x14ac:dyDescent="0.25">
      <c r="A2733" s="122"/>
      <c r="B2733" s="122"/>
      <c r="C2733" s="122"/>
      <c r="D2733" s="122"/>
      <c r="E2733" s="122"/>
      <c r="F2733" s="122"/>
      <c r="G2733" s="122"/>
      <c r="H2733" s="122"/>
      <c r="I2733" s="122"/>
      <c r="J2733" s="126"/>
      <c r="K2733" s="126"/>
      <c r="L2733" s="122"/>
      <c r="M2733" s="122"/>
      <c r="N2733" s="122"/>
      <c r="O2733" s="122"/>
      <c r="P2733" s="122"/>
      <c r="Q2733" s="122"/>
      <c r="R2733" s="122"/>
      <c r="S2733" s="122"/>
      <c r="T2733" s="127"/>
      <c r="U2733" s="130"/>
      <c r="V2733" s="130"/>
      <c r="W2733" s="130"/>
      <c r="X2733" s="97"/>
      <c r="Y2733" s="97"/>
      <c r="Z2733" s="98"/>
      <c r="AA2733" s="98"/>
      <c r="AB2733" s="99"/>
      <c r="AC2733" s="100"/>
      <c r="AD2733" s="100"/>
      <c r="AE2733" s="101"/>
      <c r="AF2733" s="124"/>
      <c r="AG2733" s="101"/>
      <c r="AH2733" s="101"/>
      <c r="AI2733" s="102"/>
    </row>
    <row r="2734" spans="1:35" ht="15.75" x14ac:dyDescent="0.25">
      <c r="A2734" s="122"/>
      <c r="B2734" s="122"/>
      <c r="C2734" s="122"/>
      <c r="D2734" s="122"/>
      <c r="E2734" s="122"/>
      <c r="F2734" s="122"/>
      <c r="G2734" s="122"/>
      <c r="H2734" s="122"/>
      <c r="I2734" s="122"/>
      <c r="J2734" s="126"/>
      <c r="K2734" s="126"/>
      <c r="L2734" s="122"/>
      <c r="M2734" s="122"/>
      <c r="N2734" s="122"/>
      <c r="O2734" s="122"/>
      <c r="P2734" s="122"/>
      <c r="Q2734" s="122"/>
      <c r="R2734" s="122"/>
      <c r="S2734" s="122"/>
      <c r="T2734" s="127"/>
      <c r="U2734" s="130"/>
      <c r="V2734" s="130"/>
      <c r="W2734" s="130"/>
      <c r="X2734" s="97"/>
      <c r="Y2734" s="97"/>
      <c r="Z2734" s="98"/>
      <c r="AA2734" s="98"/>
      <c r="AB2734" s="99"/>
      <c r="AC2734" s="100"/>
      <c r="AD2734" s="100"/>
      <c r="AE2734" s="101"/>
      <c r="AF2734" s="124"/>
      <c r="AG2734" s="101"/>
      <c r="AH2734" s="101"/>
      <c r="AI2734" s="102"/>
    </row>
    <row r="2735" spans="1:35" ht="15.75" x14ac:dyDescent="0.25">
      <c r="A2735" s="122"/>
      <c r="B2735" s="122"/>
      <c r="C2735" s="122"/>
      <c r="D2735" s="122"/>
      <c r="E2735" s="122"/>
      <c r="F2735" s="122"/>
      <c r="G2735" s="122"/>
      <c r="H2735" s="122"/>
      <c r="I2735" s="122"/>
      <c r="J2735" s="126"/>
      <c r="K2735" s="126"/>
      <c r="L2735" s="122"/>
      <c r="M2735" s="122"/>
      <c r="N2735" s="122"/>
      <c r="O2735" s="122"/>
      <c r="P2735" s="122"/>
      <c r="Q2735" s="122"/>
      <c r="R2735" s="122"/>
      <c r="S2735" s="122"/>
      <c r="T2735" s="127"/>
      <c r="U2735" s="130"/>
      <c r="V2735" s="130"/>
      <c r="W2735" s="130"/>
      <c r="X2735" s="97"/>
      <c r="Y2735" s="97"/>
      <c r="Z2735" s="98"/>
      <c r="AA2735" s="98"/>
      <c r="AB2735" s="99"/>
      <c r="AC2735" s="100"/>
      <c r="AD2735" s="100"/>
      <c r="AE2735" s="101"/>
      <c r="AF2735" s="124"/>
      <c r="AG2735" s="101"/>
      <c r="AH2735" s="101"/>
      <c r="AI2735" s="102"/>
    </row>
    <row r="2736" spans="1:35" ht="15.75" x14ac:dyDescent="0.25">
      <c r="A2736" s="122"/>
      <c r="B2736" s="122"/>
      <c r="C2736" s="122"/>
      <c r="D2736" s="122"/>
      <c r="E2736" s="122"/>
      <c r="F2736" s="122"/>
      <c r="G2736" s="122"/>
      <c r="H2736" s="122"/>
      <c r="I2736" s="122"/>
      <c r="J2736" s="126"/>
      <c r="K2736" s="126"/>
      <c r="L2736" s="122"/>
      <c r="M2736" s="122"/>
      <c r="N2736" s="122"/>
      <c r="O2736" s="122"/>
      <c r="P2736" s="122"/>
      <c r="Q2736" s="122"/>
      <c r="R2736" s="122"/>
      <c r="S2736" s="122"/>
      <c r="T2736" s="127"/>
      <c r="U2736" s="130"/>
      <c r="V2736" s="130"/>
      <c r="W2736" s="130"/>
      <c r="X2736" s="97"/>
      <c r="Y2736" s="97"/>
      <c r="Z2736" s="98"/>
      <c r="AA2736" s="98"/>
      <c r="AB2736" s="99"/>
      <c r="AC2736" s="100"/>
      <c r="AD2736" s="100"/>
      <c r="AE2736" s="101"/>
      <c r="AF2736" s="124"/>
      <c r="AG2736" s="101"/>
      <c r="AH2736" s="101"/>
      <c r="AI2736" s="102"/>
    </row>
    <row r="2737" spans="1:35" ht="15.75" x14ac:dyDescent="0.25">
      <c r="A2737" s="122"/>
      <c r="B2737" s="122"/>
      <c r="C2737" s="122"/>
      <c r="D2737" s="122"/>
      <c r="E2737" s="122"/>
      <c r="F2737" s="122"/>
      <c r="G2737" s="122"/>
      <c r="H2737" s="122"/>
      <c r="I2737" s="122"/>
      <c r="J2737" s="126"/>
      <c r="K2737" s="126"/>
      <c r="L2737" s="122"/>
      <c r="M2737" s="122"/>
      <c r="N2737" s="122"/>
      <c r="O2737" s="122"/>
      <c r="P2737" s="122"/>
      <c r="Q2737" s="122"/>
      <c r="R2737" s="122"/>
      <c r="S2737" s="122"/>
      <c r="T2737" s="127"/>
      <c r="U2737" s="130"/>
      <c r="V2737" s="130"/>
      <c r="W2737" s="130"/>
      <c r="X2737" s="97"/>
      <c r="Y2737" s="97"/>
      <c r="Z2737" s="98"/>
      <c r="AA2737" s="98"/>
      <c r="AB2737" s="99"/>
      <c r="AC2737" s="100"/>
      <c r="AD2737" s="100"/>
      <c r="AE2737" s="101"/>
      <c r="AF2737" s="124"/>
      <c r="AG2737" s="101"/>
      <c r="AH2737" s="101"/>
      <c r="AI2737" s="102"/>
    </row>
    <row r="2738" spans="1:35" ht="15.75" x14ac:dyDescent="0.25">
      <c r="A2738" s="122"/>
      <c r="B2738" s="122"/>
      <c r="C2738" s="122"/>
      <c r="D2738" s="122"/>
      <c r="E2738" s="122"/>
      <c r="F2738" s="122"/>
      <c r="G2738" s="122"/>
      <c r="H2738" s="122"/>
      <c r="I2738" s="122"/>
      <c r="J2738" s="126"/>
      <c r="K2738" s="126"/>
      <c r="L2738" s="122"/>
      <c r="M2738" s="122"/>
      <c r="N2738" s="122"/>
      <c r="O2738" s="122"/>
      <c r="P2738" s="122"/>
      <c r="Q2738" s="122"/>
      <c r="R2738" s="122"/>
      <c r="S2738" s="122"/>
      <c r="T2738" s="127"/>
      <c r="U2738" s="130"/>
      <c r="V2738" s="130"/>
      <c r="W2738" s="130"/>
      <c r="X2738" s="97"/>
      <c r="Y2738" s="97"/>
      <c r="Z2738" s="98"/>
      <c r="AA2738" s="98"/>
      <c r="AB2738" s="99"/>
      <c r="AC2738" s="100"/>
      <c r="AD2738" s="100"/>
      <c r="AE2738" s="101"/>
      <c r="AF2738" s="124"/>
      <c r="AG2738" s="101"/>
      <c r="AH2738" s="101"/>
      <c r="AI2738" s="102"/>
    </row>
    <row r="2739" spans="1:35" ht="15.75" x14ac:dyDescent="0.25">
      <c r="A2739" s="122"/>
      <c r="B2739" s="122"/>
      <c r="C2739" s="122"/>
      <c r="D2739" s="122"/>
      <c r="E2739" s="122"/>
      <c r="F2739" s="122"/>
      <c r="G2739" s="122"/>
      <c r="H2739" s="122"/>
      <c r="I2739" s="122"/>
      <c r="J2739" s="126"/>
      <c r="K2739" s="126"/>
      <c r="L2739" s="122"/>
      <c r="M2739" s="122"/>
      <c r="N2739" s="122"/>
      <c r="O2739" s="122"/>
      <c r="P2739" s="122"/>
      <c r="Q2739" s="122"/>
      <c r="R2739" s="122"/>
      <c r="S2739" s="122"/>
      <c r="T2739" s="127"/>
      <c r="U2739" s="130"/>
      <c r="V2739" s="130"/>
      <c r="W2739" s="130"/>
      <c r="X2739" s="97"/>
      <c r="Y2739" s="97"/>
      <c r="Z2739" s="98"/>
      <c r="AA2739" s="98"/>
      <c r="AB2739" s="99"/>
      <c r="AC2739" s="100"/>
      <c r="AD2739" s="100"/>
      <c r="AE2739" s="101"/>
      <c r="AF2739" s="124"/>
      <c r="AG2739" s="101"/>
      <c r="AH2739" s="101"/>
      <c r="AI2739" s="102"/>
    </row>
    <row r="2740" spans="1:35" ht="15.75" x14ac:dyDescent="0.25">
      <c r="A2740" s="122"/>
      <c r="B2740" s="122"/>
      <c r="C2740" s="122"/>
      <c r="D2740" s="122"/>
      <c r="E2740" s="122"/>
      <c r="F2740" s="122"/>
      <c r="G2740" s="122"/>
      <c r="H2740" s="122"/>
      <c r="I2740" s="122"/>
      <c r="J2740" s="126"/>
      <c r="K2740" s="126"/>
      <c r="L2740" s="122"/>
      <c r="M2740" s="122"/>
      <c r="N2740" s="122"/>
      <c r="O2740" s="122"/>
      <c r="P2740" s="122"/>
      <c r="Q2740" s="122"/>
      <c r="R2740" s="122"/>
      <c r="S2740" s="122"/>
      <c r="T2740" s="127"/>
      <c r="U2740" s="130"/>
      <c r="V2740" s="130"/>
      <c r="W2740" s="130"/>
      <c r="X2740" s="97"/>
      <c r="Y2740" s="97"/>
      <c r="Z2740" s="98"/>
      <c r="AA2740" s="98"/>
      <c r="AB2740" s="99"/>
      <c r="AC2740" s="100"/>
      <c r="AD2740" s="100"/>
      <c r="AE2740" s="101"/>
      <c r="AF2740" s="124"/>
      <c r="AG2740" s="101"/>
      <c r="AH2740" s="101"/>
      <c r="AI2740" s="102"/>
    </row>
    <row r="2741" spans="1:35" ht="15.75" x14ac:dyDescent="0.25">
      <c r="A2741" s="122"/>
      <c r="B2741" s="122"/>
      <c r="C2741" s="122"/>
      <c r="D2741" s="122"/>
      <c r="E2741" s="122"/>
      <c r="F2741" s="122"/>
      <c r="G2741" s="122"/>
      <c r="H2741" s="122"/>
      <c r="I2741" s="122"/>
      <c r="J2741" s="126"/>
      <c r="K2741" s="126"/>
      <c r="L2741" s="122"/>
      <c r="M2741" s="122"/>
      <c r="N2741" s="122"/>
      <c r="O2741" s="122"/>
      <c r="P2741" s="122"/>
      <c r="Q2741" s="122"/>
      <c r="R2741" s="122"/>
      <c r="S2741" s="122"/>
      <c r="T2741" s="127"/>
      <c r="U2741" s="130"/>
      <c r="V2741" s="130"/>
      <c r="W2741" s="130"/>
      <c r="X2741" s="97"/>
      <c r="Y2741" s="97"/>
      <c r="Z2741" s="98"/>
      <c r="AA2741" s="98"/>
      <c r="AB2741" s="99"/>
      <c r="AC2741" s="100"/>
      <c r="AD2741" s="100"/>
      <c r="AE2741" s="101"/>
      <c r="AF2741" s="124"/>
      <c r="AG2741" s="101"/>
      <c r="AH2741" s="101"/>
      <c r="AI2741" s="102"/>
    </row>
    <row r="2742" spans="1:35" ht="15.75" x14ac:dyDescent="0.25">
      <c r="A2742" s="122"/>
      <c r="B2742" s="122"/>
      <c r="C2742" s="122"/>
      <c r="D2742" s="122"/>
      <c r="E2742" s="122"/>
      <c r="F2742" s="122"/>
      <c r="G2742" s="122"/>
      <c r="H2742" s="122"/>
      <c r="I2742" s="122"/>
      <c r="J2742" s="126"/>
      <c r="K2742" s="126"/>
      <c r="L2742" s="122"/>
      <c r="M2742" s="122"/>
      <c r="N2742" s="122"/>
      <c r="O2742" s="122"/>
      <c r="P2742" s="122"/>
      <c r="Q2742" s="122"/>
      <c r="R2742" s="122"/>
      <c r="S2742" s="122"/>
      <c r="T2742" s="127"/>
      <c r="U2742" s="130"/>
      <c r="V2742" s="130"/>
      <c r="W2742" s="130"/>
      <c r="X2742" s="97"/>
      <c r="Y2742" s="97"/>
      <c r="Z2742" s="98"/>
      <c r="AA2742" s="98"/>
      <c r="AB2742" s="99"/>
      <c r="AC2742" s="100"/>
      <c r="AD2742" s="100"/>
      <c r="AE2742" s="101"/>
      <c r="AF2742" s="124"/>
      <c r="AG2742" s="101"/>
      <c r="AH2742" s="101"/>
      <c r="AI2742" s="102"/>
    </row>
    <row r="2743" spans="1:35" ht="15.75" x14ac:dyDescent="0.25">
      <c r="A2743" s="122"/>
      <c r="B2743" s="122"/>
      <c r="C2743" s="122"/>
      <c r="D2743" s="122"/>
      <c r="E2743" s="122"/>
      <c r="F2743" s="122"/>
      <c r="G2743" s="122"/>
      <c r="H2743" s="122"/>
      <c r="I2743" s="122"/>
      <c r="J2743" s="126"/>
      <c r="K2743" s="126"/>
      <c r="L2743" s="122"/>
      <c r="M2743" s="122"/>
      <c r="N2743" s="122"/>
      <c r="O2743" s="122"/>
      <c r="P2743" s="122"/>
      <c r="Q2743" s="122"/>
      <c r="R2743" s="122"/>
      <c r="S2743" s="122"/>
      <c r="T2743" s="127"/>
      <c r="U2743" s="130"/>
      <c r="V2743" s="130"/>
      <c r="W2743" s="130"/>
      <c r="X2743" s="97"/>
      <c r="Y2743" s="97"/>
      <c r="Z2743" s="98"/>
      <c r="AA2743" s="98"/>
      <c r="AB2743" s="99"/>
      <c r="AC2743" s="100"/>
      <c r="AD2743" s="100"/>
      <c r="AE2743" s="101"/>
      <c r="AF2743" s="124"/>
      <c r="AG2743" s="101"/>
      <c r="AH2743" s="101"/>
      <c r="AI2743" s="102"/>
    </row>
    <row r="2744" spans="1:35" ht="15.75" x14ac:dyDescent="0.25">
      <c r="A2744" s="122"/>
      <c r="B2744" s="122"/>
      <c r="C2744" s="122"/>
      <c r="D2744" s="122"/>
      <c r="E2744" s="122"/>
      <c r="F2744" s="122"/>
      <c r="G2744" s="122"/>
      <c r="H2744" s="122"/>
      <c r="I2744" s="122"/>
      <c r="J2744" s="126"/>
      <c r="K2744" s="126"/>
      <c r="L2744" s="122"/>
      <c r="M2744" s="122"/>
      <c r="N2744" s="122"/>
      <c r="O2744" s="122"/>
      <c r="P2744" s="122"/>
      <c r="Q2744" s="122"/>
      <c r="R2744" s="122"/>
      <c r="S2744" s="122"/>
      <c r="T2744" s="127"/>
      <c r="U2744" s="130"/>
      <c r="V2744" s="130"/>
      <c r="W2744" s="130"/>
      <c r="X2744" s="97"/>
      <c r="Y2744" s="97"/>
      <c r="Z2744" s="98"/>
      <c r="AA2744" s="98"/>
      <c r="AB2744" s="99"/>
      <c r="AC2744" s="100"/>
      <c r="AD2744" s="100"/>
      <c r="AE2744" s="101"/>
      <c r="AF2744" s="124"/>
      <c r="AG2744" s="101"/>
      <c r="AH2744" s="101"/>
      <c r="AI2744" s="102"/>
    </row>
    <row r="2745" spans="1:35" ht="15.75" x14ac:dyDescent="0.25">
      <c r="A2745" s="122"/>
      <c r="B2745" s="122"/>
      <c r="C2745" s="122"/>
      <c r="D2745" s="122"/>
      <c r="E2745" s="122"/>
      <c r="F2745" s="122"/>
      <c r="G2745" s="122"/>
      <c r="H2745" s="122"/>
      <c r="I2745" s="122"/>
      <c r="J2745" s="126"/>
      <c r="K2745" s="126"/>
      <c r="L2745" s="122"/>
      <c r="M2745" s="122"/>
      <c r="N2745" s="122"/>
      <c r="O2745" s="122"/>
      <c r="P2745" s="122"/>
      <c r="Q2745" s="122"/>
      <c r="R2745" s="122"/>
      <c r="S2745" s="122"/>
      <c r="T2745" s="127"/>
      <c r="U2745" s="130"/>
      <c r="V2745" s="130"/>
      <c r="W2745" s="130"/>
      <c r="X2745" s="97"/>
      <c r="Y2745" s="97"/>
      <c r="Z2745" s="98"/>
      <c r="AA2745" s="98"/>
      <c r="AB2745" s="99"/>
      <c r="AC2745" s="100"/>
      <c r="AD2745" s="100"/>
      <c r="AE2745" s="101"/>
      <c r="AF2745" s="124"/>
      <c r="AG2745" s="101"/>
      <c r="AH2745" s="101"/>
      <c r="AI2745" s="102"/>
    </row>
    <row r="2746" spans="1:35" ht="15.75" x14ac:dyDescent="0.25">
      <c r="A2746" s="122"/>
      <c r="B2746" s="122"/>
      <c r="C2746" s="122"/>
      <c r="D2746" s="122"/>
      <c r="E2746" s="122"/>
      <c r="F2746" s="122"/>
      <c r="G2746" s="122"/>
      <c r="H2746" s="122"/>
      <c r="I2746" s="122"/>
      <c r="J2746" s="126"/>
      <c r="K2746" s="126"/>
      <c r="L2746" s="122"/>
      <c r="M2746" s="122"/>
      <c r="N2746" s="122"/>
      <c r="O2746" s="122"/>
      <c r="P2746" s="122"/>
      <c r="Q2746" s="122"/>
      <c r="R2746" s="122"/>
      <c r="S2746" s="122"/>
      <c r="T2746" s="127"/>
      <c r="U2746" s="130"/>
      <c r="V2746" s="130"/>
      <c r="W2746" s="130"/>
      <c r="X2746" s="97"/>
      <c r="Y2746" s="97"/>
      <c r="Z2746" s="98"/>
      <c r="AA2746" s="98"/>
      <c r="AB2746" s="99"/>
      <c r="AC2746" s="100"/>
      <c r="AD2746" s="100"/>
      <c r="AE2746" s="101"/>
      <c r="AF2746" s="124"/>
      <c r="AG2746" s="101"/>
      <c r="AH2746" s="101"/>
      <c r="AI2746" s="102"/>
    </row>
    <row r="2747" spans="1:35" ht="15.75" x14ac:dyDescent="0.25">
      <c r="A2747" s="122"/>
      <c r="B2747" s="122"/>
      <c r="C2747" s="122"/>
      <c r="D2747" s="122"/>
      <c r="E2747" s="122"/>
      <c r="F2747" s="122"/>
      <c r="G2747" s="122"/>
      <c r="H2747" s="122"/>
      <c r="I2747" s="122"/>
      <c r="J2747" s="126"/>
      <c r="K2747" s="126"/>
      <c r="L2747" s="122"/>
      <c r="M2747" s="122"/>
      <c r="N2747" s="122"/>
      <c r="O2747" s="122"/>
      <c r="P2747" s="122"/>
      <c r="Q2747" s="122"/>
      <c r="R2747" s="122"/>
      <c r="S2747" s="122"/>
      <c r="T2747" s="127"/>
      <c r="U2747" s="130"/>
      <c r="V2747" s="130"/>
      <c r="W2747" s="130"/>
      <c r="X2747" s="97"/>
      <c r="Y2747" s="97"/>
      <c r="Z2747" s="98"/>
      <c r="AA2747" s="98"/>
      <c r="AB2747" s="99"/>
      <c r="AC2747" s="100"/>
      <c r="AD2747" s="100"/>
      <c r="AE2747" s="101"/>
      <c r="AF2747" s="124"/>
      <c r="AG2747" s="101"/>
      <c r="AH2747" s="101"/>
      <c r="AI2747" s="102"/>
    </row>
    <row r="2748" spans="1:35" ht="15.75" x14ac:dyDescent="0.25">
      <c r="A2748" s="122"/>
      <c r="B2748" s="122"/>
      <c r="C2748" s="122"/>
      <c r="D2748" s="122"/>
      <c r="E2748" s="122"/>
      <c r="F2748" s="122"/>
      <c r="G2748" s="122"/>
      <c r="H2748" s="122"/>
      <c r="I2748" s="122"/>
      <c r="J2748" s="126"/>
      <c r="K2748" s="126"/>
      <c r="L2748" s="122"/>
      <c r="M2748" s="122"/>
      <c r="N2748" s="122"/>
      <c r="O2748" s="122"/>
      <c r="P2748" s="122"/>
      <c r="Q2748" s="122"/>
      <c r="R2748" s="122"/>
      <c r="S2748" s="122"/>
      <c r="T2748" s="127"/>
      <c r="U2748" s="130"/>
      <c r="V2748" s="130"/>
      <c r="W2748" s="130"/>
      <c r="X2748" s="97"/>
      <c r="Y2748" s="97"/>
      <c r="Z2748" s="98"/>
      <c r="AA2748" s="98"/>
      <c r="AB2748" s="99"/>
      <c r="AC2748" s="100"/>
      <c r="AD2748" s="100"/>
      <c r="AE2748" s="101"/>
      <c r="AF2748" s="124"/>
      <c r="AG2748" s="101"/>
      <c r="AH2748" s="101"/>
      <c r="AI2748" s="102"/>
    </row>
    <row r="2749" spans="1:35" ht="15.75" x14ac:dyDescent="0.25">
      <c r="A2749" s="122"/>
      <c r="B2749" s="122"/>
      <c r="C2749" s="122"/>
      <c r="D2749" s="122"/>
      <c r="E2749" s="122"/>
      <c r="F2749" s="122"/>
      <c r="G2749" s="122"/>
      <c r="H2749" s="122"/>
      <c r="I2749" s="122"/>
      <c r="J2749" s="126"/>
      <c r="K2749" s="126"/>
      <c r="L2749" s="122"/>
      <c r="M2749" s="122"/>
      <c r="N2749" s="122"/>
      <c r="O2749" s="122"/>
      <c r="P2749" s="122"/>
      <c r="Q2749" s="122"/>
      <c r="R2749" s="122"/>
      <c r="S2749" s="122"/>
      <c r="T2749" s="127"/>
      <c r="U2749" s="130"/>
      <c r="V2749" s="130"/>
      <c r="W2749" s="130"/>
      <c r="X2749" s="97"/>
      <c r="Y2749" s="97"/>
      <c r="Z2749" s="98"/>
      <c r="AA2749" s="98"/>
      <c r="AB2749" s="99"/>
      <c r="AC2749" s="100"/>
      <c r="AD2749" s="100"/>
      <c r="AE2749" s="101"/>
      <c r="AF2749" s="124"/>
      <c r="AG2749" s="101"/>
      <c r="AH2749" s="101"/>
      <c r="AI2749" s="102"/>
    </row>
    <row r="2750" spans="1:35" ht="15.75" x14ac:dyDescent="0.25">
      <c r="A2750" s="122"/>
      <c r="B2750" s="122"/>
      <c r="C2750" s="122"/>
      <c r="D2750" s="122"/>
      <c r="E2750" s="122"/>
      <c r="F2750" s="122"/>
      <c r="G2750" s="122"/>
      <c r="H2750" s="122"/>
      <c r="I2750" s="122"/>
      <c r="J2750" s="126"/>
      <c r="K2750" s="126"/>
      <c r="L2750" s="122"/>
      <c r="M2750" s="122"/>
      <c r="N2750" s="122"/>
      <c r="O2750" s="122"/>
      <c r="P2750" s="122"/>
      <c r="Q2750" s="122"/>
      <c r="R2750" s="122"/>
      <c r="S2750" s="122"/>
      <c r="T2750" s="127"/>
      <c r="U2750" s="130"/>
      <c r="V2750" s="130"/>
      <c r="W2750" s="130"/>
      <c r="X2750" s="97"/>
      <c r="Y2750" s="97"/>
      <c r="Z2750" s="98"/>
      <c r="AA2750" s="98"/>
      <c r="AB2750" s="99"/>
      <c r="AC2750" s="100"/>
      <c r="AD2750" s="100"/>
      <c r="AE2750" s="101"/>
      <c r="AF2750" s="124"/>
      <c r="AG2750" s="101"/>
      <c r="AH2750" s="101"/>
      <c r="AI2750" s="102"/>
    </row>
    <row r="2751" spans="1:35" ht="15.75" x14ac:dyDescent="0.25">
      <c r="A2751" s="122"/>
      <c r="B2751" s="122"/>
      <c r="C2751" s="122"/>
      <c r="D2751" s="122"/>
      <c r="E2751" s="122"/>
      <c r="F2751" s="122"/>
      <c r="G2751" s="122"/>
      <c r="H2751" s="122"/>
      <c r="I2751" s="122"/>
      <c r="J2751" s="126"/>
      <c r="K2751" s="126"/>
      <c r="L2751" s="122"/>
      <c r="M2751" s="122"/>
      <c r="N2751" s="122"/>
      <c r="O2751" s="122"/>
      <c r="P2751" s="122"/>
      <c r="Q2751" s="122"/>
      <c r="R2751" s="122"/>
      <c r="S2751" s="122"/>
      <c r="T2751" s="127"/>
      <c r="U2751" s="130"/>
      <c r="V2751" s="130"/>
      <c r="W2751" s="130"/>
      <c r="X2751" s="97"/>
      <c r="Y2751" s="97"/>
      <c r="Z2751" s="98"/>
      <c r="AA2751" s="98"/>
      <c r="AB2751" s="99"/>
      <c r="AC2751" s="100"/>
      <c r="AD2751" s="100"/>
      <c r="AE2751" s="101"/>
      <c r="AF2751" s="124"/>
      <c r="AG2751" s="101"/>
      <c r="AH2751" s="101"/>
      <c r="AI2751" s="102"/>
    </row>
    <row r="2752" spans="1:35" ht="15.75" x14ac:dyDescent="0.25">
      <c r="A2752" s="122"/>
      <c r="B2752" s="122"/>
      <c r="C2752" s="122"/>
      <c r="D2752" s="122"/>
      <c r="E2752" s="122"/>
      <c r="F2752" s="122"/>
      <c r="G2752" s="122"/>
      <c r="H2752" s="122"/>
      <c r="I2752" s="122"/>
      <c r="J2752" s="126"/>
      <c r="K2752" s="126"/>
      <c r="L2752" s="122"/>
      <c r="M2752" s="122"/>
      <c r="N2752" s="122"/>
      <c r="O2752" s="122"/>
      <c r="P2752" s="122"/>
      <c r="Q2752" s="122"/>
      <c r="R2752" s="122"/>
      <c r="S2752" s="122"/>
      <c r="T2752" s="127"/>
      <c r="U2752" s="130"/>
      <c r="V2752" s="130"/>
      <c r="W2752" s="130"/>
      <c r="X2752" s="97"/>
      <c r="Y2752" s="97"/>
      <c r="Z2752" s="98"/>
      <c r="AA2752" s="98"/>
      <c r="AB2752" s="99"/>
      <c r="AC2752" s="100"/>
      <c r="AD2752" s="100"/>
      <c r="AE2752" s="101"/>
      <c r="AF2752" s="124"/>
      <c r="AG2752" s="101"/>
      <c r="AH2752" s="101"/>
      <c r="AI2752" s="102"/>
    </row>
    <row r="2753" spans="1:35" ht="15.75" x14ac:dyDescent="0.25">
      <c r="A2753" s="122"/>
      <c r="B2753" s="122"/>
      <c r="C2753" s="122"/>
      <c r="D2753" s="122"/>
      <c r="E2753" s="122"/>
      <c r="F2753" s="122"/>
      <c r="G2753" s="122"/>
      <c r="H2753" s="122"/>
      <c r="I2753" s="122"/>
      <c r="J2753" s="126"/>
      <c r="K2753" s="126"/>
      <c r="L2753" s="122"/>
      <c r="M2753" s="122"/>
      <c r="N2753" s="122"/>
      <c r="O2753" s="122"/>
      <c r="P2753" s="122"/>
      <c r="Q2753" s="122"/>
      <c r="R2753" s="122"/>
      <c r="S2753" s="122"/>
      <c r="T2753" s="127"/>
      <c r="U2753" s="130"/>
      <c r="V2753" s="130"/>
      <c r="W2753" s="130"/>
      <c r="X2753" s="97"/>
      <c r="Y2753" s="97"/>
      <c r="Z2753" s="98"/>
      <c r="AA2753" s="98"/>
      <c r="AB2753" s="99"/>
      <c r="AC2753" s="100"/>
      <c r="AD2753" s="100"/>
      <c r="AE2753" s="101"/>
      <c r="AF2753" s="124"/>
      <c r="AG2753" s="101"/>
      <c r="AH2753" s="101"/>
      <c r="AI2753" s="102"/>
    </row>
    <row r="2754" spans="1:35" ht="15.75" x14ac:dyDescent="0.25">
      <c r="A2754" s="122"/>
      <c r="B2754" s="122"/>
      <c r="C2754" s="122"/>
      <c r="D2754" s="122"/>
      <c r="E2754" s="122"/>
      <c r="F2754" s="122"/>
      <c r="G2754" s="122"/>
      <c r="H2754" s="122"/>
      <c r="I2754" s="122"/>
      <c r="J2754" s="126"/>
      <c r="K2754" s="126"/>
      <c r="L2754" s="122"/>
      <c r="M2754" s="122"/>
      <c r="N2754" s="122"/>
      <c r="O2754" s="122"/>
      <c r="P2754" s="122"/>
      <c r="Q2754" s="122"/>
      <c r="R2754" s="122"/>
      <c r="S2754" s="122"/>
      <c r="T2754" s="127"/>
      <c r="U2754" s="130"/>
      <c r="V2754" s="130"/>
      <c r="W2754" s="130"/>
      <c r="X2754" s="97"/>
      <c r="Y2754" s="97"/>
      <c r="Z2754" s="98"/>
      <c r="AA2754" s="98"/>
      <c r="AB2754" s="99"/>
      <c r="AC2754" s="100"/>
      <c r="AD2754" s="100"/>
      <c r="AE2754" s="101"/>
      <c r="AF2754" s="124"/>
      <c r="AG2754" s="101"/>
      <c r="AH2754" s="101"/>
      <c r="AI2754" s="102"/>
    </row>
    <row r="2755" spans="1:35" ht="15.75" x14ac:dyDescent="0.25">
      <c r="A2755" s="122"/>
      <c r="B2755" s="122"/>
      <c r="C2755" s="122"/>
      <c r="D2755" s="122"/>
      <c r="E2755" s="122"/>
      <c r="F2755" s="122"/>
      <c r="G2755" s="122"/>
      <c r="H2755" s="122"/>
      <c r="I2755" s="122"/>
      <c r="J2755" s="126"/>
      <c r="K2755" s="126"/>
      <c r="L2755" s="122"/>
      <c r="M2755" s="122"/>
      <c r="N2755" s="122"/>
      <c r="O2755" s="122"/>
      <c r="P2755" s="122"/>
      <c r="Q2755" s="122"/>
      <c r="R2755" s="122"/>
      <c r="S2755" s="122"/>
      <c r="T2755" s="127"/>
      <c r="U2755" s="130"/>
      <c r="V2755" s="130"/>
      <c r="W2755" s="130"/>
      <c r="X2755" s="97"/>
      <c r="Y2755" s="97"/>
      <c r="Z2755" s="98"/>
      <c r="AA2755" s="98"/>
      <c r="AB2755" s="99"/>
      <c r="AC2755" s="100"/>
      <c r="AD2755" s="100"/>
      <c r="AE2755" s="101"/>
      <c r="AF2755" s="124"/>
      <c r="AG2755" s="101"/>
      <c r="AH2755" s="101"/>
      <c r="AI2755" s="102"/>
    </row>
    <row r="2756" spans="1:35" ht="15.75" x14ac:dyDescent="0.25">
      <c r="A2756" s="122"/>
      <c r="B2756" s="122"/>
      <c r="C2756" s="122"/>
      <c r="D2756" s="122"/>
      <c r="E2756" s="122"/>
      <c r="F2756" s="122"/>
      <c r="G2756" s="122"/>
      <c r="H2756" s="122"/>
      <c r="I2756" s="122"/>
      <c r="J2756" s="126"/>
      <c r="K2756" s="126"/>
      <c r="L2756" s="122"/>
      <c r="M2756" s="122"/>
      <c r="N2756" s="122"/>
      <c r="O2756" s="122"/>
      <c r="P2756" s="122"/>
      <c r="Q2756" s="122"/>
      <c r="R2756" s="122"/>
      <c r="S2756" s="122"/>
      <c r="T2756" s="127"/>
      <c r="U2756" s="130"/>
      <c r="V2756" s="130"/>
      <c r="W2756" s="130"/>
      <c r="X2756" s="97"/>
      <c r="Y2756" s="97"/>
      <c r="Z2756" s="98"/>
      <c r="AA2756" s="98"/>
      <c r="AB2756" s="99"/>
      <c r="AC2756" s="100"/>
      <c r="AD2756" s="100"/>
      <c r="AE2756" s="101"/>
      <c r="AF2756" s="124"/>
      <c r="AG2756" s="101"/>
      <c r="AH2756" s="101"/>
      <c r="AI2756" s="102"/>
    </row>
    <row r="2757" spans="1:35" ht="15.75" x14ac:dyDescent="0.25">
      <c r="A2757" s="122"/>
      <c r="B2757" s="122"/>
      <c r="C2757" s="122"/>
      <c r="D2757" s="122"/>
      <c r="E2757" s="122"/>
      <c r="F2757" s="122"/>
      <c r="G2757" s="122"/>
      <c r="H2757" s="122"/>
      <c r="I2757" s="122"/>
      <c r="J2757" s="126"/>
      <c r="K2757" s="126"/>
      <c r="L2757" s="122"/>
      <c r="M2757" s="122"/>
      <c r="N2757" s="122"/>
      <c r="O2757" s="122"/>
      <c r="P2757" s="122"/>
      <c r="Q2757" s="122"/>
      <c r="R2757" s="122"/>
      <c r="S2757" s="122"/>
      <c r="T2757" s="127"/>
      <c r="U2757" s="130"/>
      <c r="V2757" s="130"/>
      <c r="W2757" s="130"/>
      <c r="X2757" s="97"/>
      <c r="Y2757" s="97"/>
      <c r="Z2757" s="98"/>
      <c r="AA2757" s="98"/>
      <c r="AB2757" s="99"/>
      <c r="AC2757" s="100"/>
      <c r="AD2757" s="100"/>
      <c r="AE2757" s="101"/>
      <c r="AF2757" s="124"/>
      <c r="AG2757" s="101"/>
      <c r="AH2757" s="101"/>
      <c r="AI2757" s="102"/>
    </row>
    <row r="2758" spans="1:35" ht="15.75" x14ac:dyDescent="0.25">
      <c r="A2758" s="122"/>
      <c r="B2758" s="122"/>
      <c r="C2758" s="122"/>
      <c r="D2758" s="122"/>
      <c r="E2758" s="122"/>
      <c r="F2758" s="122"/>
      <c r="G2758" s="122"/>
      <c r="H2758" s="122"/>
      <c r="I2758" s="122"/>
      <c r="J2758" s="126"/>
      <c r="K2758" s="126"/>
      <c r="L2758" s="122"/>
      <c r="M2758" s="122"/>
      <c r="N2758" s="122"/>
      <c r="O2758" s="122"/>
      <c r="P2758" s="122"/>
      <c r="Q2758" s="122"/>
      <c r="R2758" s="122"/>
      <c r="S2758" s="122"/>
      <c r="T2758" s="127"/>
      <c r="U2758" s="130"/>
      <c r="V2758" s="130"/>
      <c r="W2758" s="130"/>
      <c r="X2758" s="97"/>
      <c r="Y2758" s="97"/>
      <c r="Z2758" s="98"/>
      <c r="AA2758" s="98"/>
      <c r="AB2758" s="99"/>
      <c r="AC2758" s="100"/>
      <c r="AD2758" s="100"/>
      <c r="AE2758" s="101"/>
      <c r="AF2758" s="124"/>
      <c r="AG2758" s="101"/>
      <c r="AH2758" s="101"/>
      <c r="AI2758" s="102"/>
    </row>
    <row r="2759" spans="1:35" ht="15.75" x14ac:dyDescent="0.25">
      <c r="A2759" s="122"/>
      <c r="B2759" s="122"/>
      <c r="C2759" s="122"/>
      <c r="D2759" s="122"/>
      <c r="E2759" s="122"/>
      <c r="F2759" s="122"/>
      <c r="G2759" s="122"/>
      <c r="H2759" s="122"/>
      <c r="I2759" s="122"/>
      <c r="J2759" s="126"/>
      <c r="K2759" s="126"/>
      <c r="L2759" s="122"/>
      <c r="M2759" s="122"/>
      <c r="N2759" s="122"/>
      <c r="O2759" s="122"/>
      <c r="P2759" s="122"/>
      <c r="Q2759" s="122"/>
      <c r="R2759" s="122"/>
      <c r="S2759" s="122"/>
      <c r="T2759" s="127"/>
      <c r="U2759" s="130"/>
      <c r="V2759" s="130"/>
      <c r="W2759" s="130"/>
      <c r="X2759" s="97"/>
      <c r="Y2759" s="97"/>
      <c r="Z2759" s="98"/>
      <c r="AA2759" s="98"/>
      <c r="AB2759" s="99"/>
      <c r="AC2759" s="100"/>
      <c r="AD2759" s="100"/>
      <c r="AE2759" s="101"/>
      <c r="AF2759" s="124"/>
      <c r="AG2759" s="101"/>
      <c r="AH2759" s="101"/>
      <c r="AI2759" s="102"/>
    </row>
    <row r="2760" spans="1:35" ht="15.75" x14ac:dyDescent="0.25">
      <c r="A2760" s="122"/>
      <c r="B2760" s="122"/>
      <c r="C2760" s="122"/>
      <c r="D2760" s="122"/>
      <c r="E2760" s="122"/>
      <c r="F2760" s="122"/>
      <c r="G2760" s="122"/>
      <c r="H2760" s="122"/>
      <c r="I2760" s="122"/>
      <c r="J2760" s="126"/>
      <c r="K2760" s="126"/>
      <c r="L2760" s="122"/>
      <c r="M2760" s="122"/>
      <c r="N2760" s="122"/>
      <c r="O2760" s="122"/>
      <c r="P2760" s="122"/>
      <c r="Q2760" s="122"/>
      <c r="R2760" s="122"/>
      <c r="S2760" s="122"/>
      <c r="T2760" s="127"/>
      <c r="U2760" s="130"/>
      <c r="V2760" s="130"/>
      <c r="W2760" s="130"/>
      <c r="X2760" s="97"/>
      <c r="Y2760" s="97"/>
      <c r="Z2760" s="98"/>
      <c r="AA2760" s="98"/>
      <c r="AB2760" s="99"/>
      <c r="AC2760" s="100"/>
      <c r="AD2760" s="100"/>
      <c r="AE2760" s="101"/>
      <c r="AF2760" s="124"/>
      <c r="AG2760" s="101"/>
      <c r="AH2760" s="101"/>
      <c r="AI2760" s="102"/>
    </row>
    <row r="2761" spans="1:35" ht="15.75" x14ac:dyDescent="0.25">
      <c r="A2761" s="122"/>
      <c r="B2761" s="122"/>
      <c r="C2761" s="122"/>
      <c r="D2761" s="122"/>
      <c r="E2761" s="122"/>
      <c r="F2761" s="122"/>
      <c r="G2761" s="122"/>
      <c r="H2761" s="122"/>
      <c r="I2761" s="122"/>
      <c r="J2761" s="126"/>
      <c r="K2761" s="126"/>
      <c r="L2761" s="122"/>
      <c r="M2761" s="122"/>
      <c r="N2761" s="122"/>
      <c r="O2761" s="122"/>
      <c r="P2761" s="122"/>
      <c r="Q2761" s="122"/>
      <c r="R2761" s="122"/>
      <c r="S2761" s="122"/>
      <c r="T2761" s="127"/>
      <c r="U2761" s="130"/>
      <c r="V2761" s="130"/>
      <c r="W2761" s="130"/>
      <c r="X2761" s="97"/>
      <c r="Y2761" s="97"/>
      <c r="Z2761" s="98"/>
      <c r="AA2761" s="98"/>
      <c r="AB2761" s="99"/>
      <c r="AC2761" s="100"/>
      <c r="AD2761" s="100"/>
      <c r="AE2761" s="101"/>
      <c r="AF2761" s="124"/>
      <c r="AG2761" s="101"/>
      <c r="AH2761" s="101"/>
      <c r="AI2761" s="102"/>
    </row>
    <row r="2762" spans="1:35" ht="15.75" x14ac:dyDescent="0.25">
      <c r="A2762" s="122"/>
      <c r="B2762" s="122"/>
      <c r="C2762" s="122"/>
      <c r="D2762" s="122"/>
      <c r="E2762" s="122"/>
      <c r="F2762" s="122"/>
      <c r="G2762" s="122"/>
      <c r="H2762" s="122"/>
      <c r="I2762" s="122"/>
      <c r="J2762" s="126"/>
      <c r="K2762" s="126"/>
      <c r="L2762" s="122"/>
      <c r="M2762" s="122"/>
      <c r="N2762" s="122"/>
      <c r="O2762" s="122"/>
      <c r="P2762" s="122"/>
      <c r="Q2762" s="122"/>
      <c r="R2762" s="122"/>
      <c r="S2762" s="122"/>
      <c r="T2762" s="127"/>
      <c r="U2762" s="130"/>
      <c r="V2762" s="130"/>
      <c r="W2762" s="130"/>
      <c r="X2762" s="97"/>
      <c r="Y2762" s="97"/>
      <c r="Z2762" s="98"/>
      <c r="AA2762" s="98"/>
      <c r="AB2762" s="99"/>
      <c r="AC2762" s="100"/>
      <c r="AD2762" s="100"/>
      <c r="AE2762" s="101"/>
      <c r="AF2762" s="124"/>
      <c r="AG2762" s="101"/>
      <c r="AH2762" s="101"/>
      <c r="AI2762" s="102"/>
    </row>
    <row r="2763" spans="1:35" ht="15.75" x14ac:dyDescent="0.25">
      <c r="A2763" s="122"/>
      <c r="B2763" s="122"/>
      <c r="C2763" s="122"/>
      <c r="D2763" s="122"/>
      <c r="E2763" s="122"/>
      <c r="F2763" s="122"/>
      <c r="G2763" s="122"/>
      <c r="H2763" s="122"/>
      <c r="I2763" s="122"/>
      <c r="J2763" s="126"/>
      <c r="K2763" s="126"/>
      <c r="L2763" s="122"/>
      <c r="M2763" s="122"/>
      <c r="N2763" s="122"/>
      <c r="O2763" s="122"/>
      <c r="P2763" s="122"/>
      <c r="Q2763" s="122"/>
      <c r="R2763" s="122"/>
      <c r="S2763" s="122"/>
      <c r="T2763" s="127"/>
      <c r="U2763" s="130"/>
      <c r="V2763" s="130"/>
      <c r="W2763" s="130"/>
      <c r="X2763" s="97"/>
      <c r="Y2763" s="97"/>
      <c r="Z2763" s="98"/>
      <c r="AA2763" s="98"/>
      <c r="AB2763" s="99"/>
      <c r="AC2763" s="100"/>
      <c r="AD2763" s="100"/>
      <c r="AE2763" s="101"/>
      <c r="AF2763" s="124"/>
      <c r="AG2763" s="101"/>
      <c r="AH2763" s="101"/>
      <c r="AI2763" s="102"/>
    </row>
    <row r="2764" spans="1:35" ht="15.75" x14ac:dyDescent="0.25">
      <c r="A2764" s="122"/>
      <c r="B2764" s="122"/>
      <c r="C2764" s="122"/>
      <c r="D2764" s="122"/>
      <c r="E2764" s="122"/>
      <c r="F2764" s="122"/>
      <c r="G2764" s="122"/>
      <c r="H2764" s="122"/>
      <c r="I2764" s="122"/>
      <c r="J2764" s="126"/>
      <c r="K2764" s="126"/>
      <c r="L2764" s="122"/>
      <c r="M2764" s="122"/>
      <c r="N2764" s="122"/>
      <c r="O2764" s="122"/>
      <c r="P2764" s="122"/>
      <c r="Q2764" s="122"/>
      <c r="R2764" s="122"/>
      <c r="S2764" s="122"/>
      <c r="T2764" s="127"/>
      <c r="U2764" s="130"/>
      <c r="V2764" s="130"/>
      <c r="W2764" s="130"/>
      <c r="X2764" s="97"/>
      <c r="Y2764" s="97"/>
      <c r="Z2764" s="98"/>
      <c r="AA2764" s="98"/>
      <c r="AB2764" s="99"/>
      <c r="AC2764" s="100"/>
      <c r="AD2764" s="100"/>
      <c r="AE2764" s="101"/>
      <c r="AF2764" s="124"/>
      <c r="AG2764" s="101"/>
      <c r="AH2764" s="101"/>
      <c r="AI2764" s="102"/>
    </row>
    <row r="2765" spans="1:35" ht="15.75" x14ac:dyDescent="0.25">
      <c r="A2765" s="122"/>
      <c r="B2765" s="122"/>
      <c r="C2765" s="122"/>
      <c r="D2765" s="122"/>
      <c r="E2765" s="122"/>
      <c r="F2765" s="122"/>
      <c r="G2765" s="122"/>
      <c r="H2765" s="122"/>
      <c r="I2765" s="122"/>
      <c r="J2765" s="126"/>
      <c r="K2765" s="126"/>
      <c r="L2765" s="122"/>
      <c r="M2765" s="122"/>
      <c r="N2765" s="122"/>
      <c r="O2765" s="122"/>
      <c r="P2765" s="122"/>
      <c r="Q2765" s="122"/>
      <c r="R2765" s="122"/>
      <c r="S2765" s="122"/>
      <c r="T2765" s="127"/>
      <c r="U2765" s="130"/>
      <c r="V2765" s="130"/>
      <c r="W2765" s="130"/>
      <c r="X2765" s="97"/>
      <c r="Y2765" s="97"/>
      <c r="Z2765" s="98"/>
      <c r="AA2765" s="98"/>
      <c r="AB2765" s="99"/>
      <c r="AC2765" s="100"/>
      <c r="AD2765" s="100"/>
      <c r="AE2765" s="101"/>
      <c r="AF2765" s="124"/>
      <c r="AG2765" s="101"/>
      <c r="AH2765" s="101"/>
      <c r="AI2765" s="102"/>
    </row>
    <row r="2766" spans="1:35" ht="15.75" x14ac:dyDescent="0.25">
      <c r="A2766" s="122"/>
      <c r="B2766" s="122"/>
      <c r="C2766" s="122"/>
      <c r="D2766" s="122"/>
      <c r="E2766" s="122"/>
      <c r="F2766" s="122"/>
      <c r="G2766" s="122"/>
      <c r="H2766" s="122"/>
      <c r="I2766" s="122"/>
      <c r="J2766" s="126"/>
      <c r="K2766" s="126"/>
      <c r="L2766" s="122"/>
      <c r="M2766" s="122"/>
      <c r="N2766" s="122"/>
      <c r="O2766" s="122"/>
      <c r="P2766" s="122"/>
      <c r="Q2766" s="122"/>
      <c r="R2766" s="122"/>
      <c r="S2766" s="122"/>
      <c r="T2766" s="127"/>
      <c r="U2766" s="130"/>
      <c r="V2766" s="130"/>
      <c r="W2766" s="130"/>
      <c r="X2766" s="97"/>
      <c r="Y2766" s="97"/>
      <c r="Z2766" s="98"/>
      <c r="AA2766" s="98"/>
      <c r="AB2766" s="99"/>
      <c r="AC2766" s="100"/>
      <c r="AD2766" s="100"/>
      <c r="AE2766" s="101"/>
      <c r="AF2766" s="124"/>
      <c r="AG2766" s="101"/>
      <c r="AH2766" s="101"/>
      <c r="AI2766" s="102"/>
    </row>
    <row r="2767" spans="1:35" ht="15.75" x14ac:dyDescent="0.25">
      <c r="A2767" s="122"/>
      <c r="B2767" s="122"/>
      <c r="C2767" s="122"/>
      <c r="D2767" s="122"/>
      <c r="E2767" s="122"/>
      <c r="F2767" s="122"/>
      <c r="G2767" s="122"/>
      <c r="H2767" s="122"/>
      <c r="I2767" s="122"/>
      <c r="J2767" s="126"/>
      <c r="K2767" s="126"/>
      <c r="L2767" s="122"/>
      <c r="M2767" s="122"/>
      <c r="N2767" s="122"/>
      <c r="O2767" s="122"/>
      <c r="P2767" s="122"/>
      <c r="Q2767" s="122"/>
      <c r="R2767" s="122"/>
      <c r="S2767" s="122"/>
      <c r="T2767" s="127"/>
      <c r="U2767" s="130"/>
      <c r="V2767" s="130"/>
      <c r="W2767" s="130"/>
      <c r="X2767" s="97"/>
      <c r="Y2767" s="97"/>
      <c r="Z2767" s="98"/>
      <c r="AA2767" s="98"/>
      <c r="AB2767" s="99"/>
      <c r="AC2767" s="100"/>
      <c r="AD2767" s="100"/>
      <c r="AE2767" s="101"/>
      <c r="AF2767" s="124"/>
      <c r="AG2767" s="101"/>
      <c r="AH2767" s="101"/>
      <c r="AI2767" s="102"/>
    </row>
    <row r="2768" spans="1:35" ht="15.75" x14ac:dyDescent="0.25">
      <c r="A2768" s="122"/>
      <c r="B2768" s="122"/>
      <c r="C2768" s="122"/>
      <c r="D2768" s="122"/>
      <c r="E2768" s="122"/>
      <c r="F2768" s="122"/>
      <c r="G2768" s="122"/>
      <c r="H2768" s="122"/>
      <c r="I2768" s="122"/>
      <c r="J2768" s="126"/>
      <c r="K2768" s="126"/>
      <c r="L2768" s="122"/>
      <c r="M2768" s="122"/>
      <c r="N2768" s="122"/>
      <c r="O2768" s="122"/>
      <c r="P2768" s="122"/>
      <c r="Q2768" s="122"/>
      <c r="R2768" s="122"/>
      <c r="S2768" s="122"/>
      <c r="T2768" s="127"/>
      <c r="U2768" s="130"/>
      <c r="V2768" s="130"/>
      <c r="W2768" s="130"/>
      <c r="X2768" s="97"/>
      <c r="Y2768" s="97"/>
      <c r="Z2768" s="98"/>
      <c r="AA2768" s="98"/>
      <c r="AB2768" s="99"/>
      <c r="AC2768" s="100"/>
      <c r="AD2768" s="100"/>
      <c r="AE2768" s="101"/>
      <c r="AF2768" s="124"/>
      <c r="AG2768" s="101"/>
      <c r="AH2768" s="101"/>
      <c r="AI2768" s="102"/>
    </row>
    <row r="2769" spans="1:35" ht="15.75" x14ac:dyDescent="0.25">
      <c r="A2769" s="122"/>
      <c r="B2769" s="122"/>
      <c r="C2769" s="122"/>
      <c r="D2769" s="122"/>
      <c r="E2769" s="122"/>
      <c r="F2769" s="122"/>
      <c r="G2769" s="122"/>
      <c r="H2769" s="122"/>
      <c r="I2769" s="122"/>
      <c r="J2769" s="126"/>
      <c r="K2769" s="126"/>
      <c r="L2769" s="122"/>
      <c r="M2769" s="122"/>
      <c r="N2769" s="122"/>
      <c r="O2769" s="122"/>
      <c r="P2769" s="122"/>
      <c r="Q2769" s="122"/>
      <c r="R2769" s="122"/>
      <c r="S2769" s="122"/>
      <c r="T2769" s="127"/>
      <c r="U2769" s="130"/>
      <c r="V2769" s="130"/>
      <c r="W2769" s="130"/>
      <c r="X2769" s="97"/>
      <c r="Y2769" s="97"/>
      <c r="Z2769" s="98"/>
      <c r="AA2769" s="98"/>
      <c r="AB2769" s="99"/>
      <c r="AC2769" s="100"/>
      <c r="AD2769" s="100"/>
      <c r="AE2769" s="101"/>
      <c r="AF2769" s="124"/>
      <c r="AG2769" s="101"/>
      <c r="AH2769" s="101"/>
      <c r="AI2769" s="102"/>
    </row>
    <row r="2770" spans="1:35" ht="15.75" x14ac:dyDescent="0.25">
      <c r="A2770" s="122"/>
      <c r="B2770" s="122"/>
      <c r="C2770" s="122"/>
      <c r="D2770" s="122"/>
      <c r="E2770" s="122"/>
      <c r="F2770" s="122"/>
      <c r="G2770" s="122"/>
      <c r="H2770" s="122"/>
      <c r="I2770" s="122"/>
      <c r="J2770" s="126"/>
      <c r="K2770" s="126"/>
      <c r="L2770" s="122"/>
      <c r="M2770" s="122"/>
      <c r="N2770" s="122"/>
      <c r="O2770" s="122"/>
      <c r="P2770" s="122"/>
      <c r="Q2770" s="122"/>
      <c r="R2770" s="122"/>
      <c r="S2770" s="122"/>
      <c r="T2770" s="127"/>
      <c r="U2770" s="130"/>
      <c r="V2770" s="130"/>
      <c r="W2770" s="130"/>
      <c r="X2770" s="97"/>
      <c r="Y2770" s="97"/>
      <c r="Z2770" s="98"/>
      <c r="AA2770" s="98"/>
      <c r="AB2770" s="99"/>
      <c r="AC2770" s="100"/>
      <c r="AD2770" s="100"/>
      <c r="AE2770" s="101"/>
      <c r="AF2770" s="124"/>
      <c r="AG2770" s="101"/>
      <c r="AH2770" s="101"/>
      <c r="AI2770" s="102"/>
    </row>
    <row r="2771" spans="1:35" ht="15.75" x14ac:dyDescent="0.25">
      <c r="A2771" s="122"/>
      <c r="B2771" s="122"/>
      <c r="C2771" s="122"/>
      <c r="D2771" s="122"/>
      <c r="E2771" s="122"/>
      <c r="F2771" s="122"/>
      <c r="G2771" s="122"/>
      <c r="H2771" s="122"/>
      <c r="I2771" s="122"/>
      <c r="J2771" s="126"/>
      <c r="K2771" s="126"/>
      <c r="L2771" s="122"/>
      <c r="M2771" s="122"/>
      <c r="N2771" s="122"/>
      <c r="O2771" s="122"/>
      <c r="P2771" s="122"/>
      <c r="Q2771" s="122"/>
      <c r="R2771" s="122"/>
      <c r="S2771" s="122"/>
      <c r="T2771" s="127"/>
      <c r="U2771" s="130"/>
      <c r="V2771" s="130"/>
      <c r="W2771" s="130"/>
      <c r="X2771" s="97"/>
      <c r="Y2771" s="97"/>
      <c r="Z2771" s="98"/>
      <c r="AA2771" s="98"/>
      <c r="AB2771" s="99"/>
      <c r="AC2771" s="100"/>
      <c r="AD2771" s="100"/>
      <c r="AE2771" s="101"/>
      <c r="AF2771" s="124"/>
      <c r="AG2771" s="101"/>
      <c r="AH2771" s="101"/>
      <c r="AI2771" s="102"/>
    </row>
    <row r="2772" spans="1:35" ht="15.75" x14ac:dyDescent="0.25">
      <c r="A2772" s="122"/>
      <c r="B2772" s="122"/>
      <c r="C2772" s="122"/>
      <c r="D2772" s="122"/>
      <c r="E2772" s="122"/>
      <c r="F2772" s="122"/>
      <c r="G2772" s="122"/>
      <c r="H2772" s="122"/>
      <c r="I2772" s="122"/>
      <c r="J2772" s="126"/>
      <c r="K2772" s="126"/>
      <c r="L2772" s="122"/>
      <c r="M2772" s="122"/>
      <c r="N2772" s="122"/>
      <c r="O2772" s="122"/>
      <c r="P2772" s="122"/>
      <c r="Q2772" s="122"/>
      <c r="R2772" s="122"/>
      <c r="S2772" s="122"/>
      <c r="T2772" s="127"/>
      <c r="U2772" s="130"/>
      <c r="V2772" s="130"/>
      <c r="W2772" s="130"/>
      <c r="X2772" s="97"/>
      <c r="Y2772" s="97"/>
      <c r="Z2772" s="98"/>
      <c r="AA2772" s="98"/>
      <c r="AB2772" s="99"/>
      <c r="AC2772" s="100"/>
      <c r="AD2772" s="100"/>
      <c r="AE2772" s="101"/>
      <c r="AF2772" s="124"/>
      <c r="AG2772" s="101"/>
      <c r="AH2772" s="101"/>
      <c r="AI2772" s="102"/>
    </row>
    <row r="2773" spans="1:35" ht="15.75" x14ac:dyDescent="0.25">
      <c r="A2773" s="122"/>
      <c r="B2773" s="122"/>
      <c r="C2773" s="122"/>
      <c r="D2773" s="122"/>
      <c r="E2773" s="122"/>
      <c r="F2773" s="122"/>
      <c r="G2773" s="122"/>
      <c r="H2773" s="122"/>
      <c r="I2773" s="122"/>
      <c r="J2773" s="126"/>
      <c r="K2773" s="126"/>
      <c r="L2773" s="122"/>
      <c r="M2773" s="122"/>
      <c r="N2773" s="122"/>
      <c r="O2773" s="122"/>
      <c r="P2773" s="122"/>
      <c r="Q2773" s="122"/>
      <c r="R2773" s="122"/>
      <c r="S2773" s="122"/>
      <c r="T2773" s="127"/>
      <c r="U2773" s="130"/>
      <c r="V2773" s="130"/>
      <c r="W2773" s="130"/>
      <c r="X2773" s="97"/>
      <c r="Y2773" s="97"/>
      <c r="Z2773" s="98"/>
      <c r="AA2773" s="98"/>
      <c r="AB2773" s="99"/>
      <c r="AC2773" s="100"/>
      <c r="AD2773" s="100"/>
      <c r="AE2773" s="101"/>
      <c r="AF2773" s="124"/>
      <c r="AG2773" s="101"/>
      <c r="AH2773" s="101"/>
      <c r="AI2773" s="102"/>
    </row>
    <row r="2774" spans="1:35" ht="15.75" x14ac:dyDescent="0.25">
      <c r="A2774" s="122"/>
      <c r="B2774" s="122"/>
      <c r="C2774" s="122"/>
      <c r="D2774" s="122"/>
      <c r="E2774" s="122"/>
      <c r="F2774" s="122"/>
      <c r="G2774" s="122"/>
      <c r="H2774" s="122"/>
      <c r="I2774" s="122"/>
      <c r="J2774" s="126"/>
      <c r="K2774" s="126"/>
      <c r="L2774" s="122"/>
      <c r="M2774" s="122"/>
      <c r="N2774" s="122"/>
      <c r="O2774" s="122"/>
      <c r="P2774" s="122"/>
      <c r="Q2774" s="122"/>
      <c r="R2774" s="122"/>
      <c r="S2774" s="122"/>
      <c r="T2774" s="127"/>
      <c r="U2774" s="130"/>
      <c r="V2774" s="130"/>
      <c r="W2774" s="130"/>
      <c r="X2774" s="97"/>
      <c r="Y2774" s="97"/>
      <c r="Z2774" s="98"/>
      <c r="AA2774" s="98"/>
      <c r="AB2774" s="99"/>
      <c r="AC2774" s="100"/>
      <c r="AD2774" s="100"/>
      <c r="AE2774" s="101"/>
      <c r="AF2774" s="124"/>
      <c r="AG2774" s="101"/>
      <c r="AH2774" s="101"/>
      <c r="AI2774" s="102"/>
    </row>
    <row r="2775" spans="1:35" ht="15.75" x14ac:dyDescent="0.25">
      <c r="A2775" s="122"/>
      <c r="B2775" s="122"/>
      <c r="C2775" s="122"/>
      <c r="D2775" s="122"/>
      <c r="E2775" s="122"/>
      <c r="F2775" s="122"/>
      <c r="G2775" s="122"/>
      <c r="H2775" s="122"/>
      <c r="I2775" s="122"/>
      <c r="J2775" s="126"/>
      <c r="K2775" s="126"/>
      <c r="L2775" s="122"/>
      <c r="M2775" s="122"/>
      <c r="N2775" s="122"/>
      <c r="O2775" s="122"/>
      <c r="P2775" s="122"/>
      <c r="Q2775" s="122"/>
      <c r="R2775" s="122"/>
      <c r="S2775" s="122"/>
      <c r="T2775" s="127"/>
      <c r="U2775" s="130"/>
      <c r="V2775" s="130"/>
      <c r="W2775" s="130"/>
      <c r="X2775" s="97"/>
      <c r="Y2775" s="97"/>
      <c r="Z2775" s="98"/>
      <c r="AA2775" s="98"/>
      <c r="AB2775" s="99"/>
      <c r="AC2775" s="100"/>
      <c r="AD2775" s="100"/>
      <c r="AE2775" s="101"/>
      <c r="AF2775" s="124"/>
      <c r="AG2775" s="101"/>
      <c r="AH2775" s="101"/>
      <c r="AI2775" s="102"/>
    </row>
    <row r="2776" spans="1:35" ht="15.75" x14ac:dyDescent="0.25">
      <c r="A2776" s="122"/>
      <c r="B2776" s="122"/>
      <c r="C2776" s="122"/>
      <c r="D2776" s="122"/>
      <c r="E2776" s="122"/>
      <c r="F2776" s="122"/>
      <c r="G2776" s="122"/>
      <c r="H2776" s="122"/>
      <c r="I2776" s="122"/>
      <c r="J2776" s="126"/>
      <c r="K2776" s="126"/>
      <c r="L2776" s="122"/>
      <c r="M2776" s="122"/>
      <c r="N2776" s="122"/>
      <c r="O2776" s="122"/>
      <c r="P2776" s="122"/>
      <c r="Q2776" s="122"/>
      <c r="R2776" s="122"/>
      <c r="S2776" s="122"/>
      <c r="T2776" s="127"/>
      <c r="U2776" s="130"/>
      <c r="V2776" s="130"/>
      <c r="W2776" s="130"/>
      <c r="X2776" s="97"/>
      <c r="Y2776" s="97"/>
      <c r="Z2776" s="98"/>
      <c r="AA2776" s="98"/>
      <c r="AB2776" s="99"/>
      <c r="AC2776" s="100"/>
      <c r="AD2776" s="100"/>
      <c r="AE2776" s="101"/>
      <c r="AF2776" s="124"/>
      <c r="AG2776" s="101"/>
      <c r="AH2776" s="101"/>
      <c r="AI2776" s="102"/>
    </row>
    <row r="2777" spans="1:35" ht="15.75" x14ac:dyDescent="0.25">
      <c r="A2777" s="122"/>
      <c r="B2777" s="122"/>
      <c r="C2777" s="122"/>
      <c r="D2777" s="122"/>
      <c r="E2777" s="122"/>
      <c r="F2777" s="122"/>
      <c r="G2777" s="122"/>
      <c r="H2777" s="122"/>
      <c r="I2777" s="122"/>
      <c r="J2777" s="126"/>
      <c r="K2777" s="126"/>
      <c r="L2777" s="122"/>
      <c r="M2777" s="122"/>
      <c r="N2777" s="122"/>
      <c r="O2777" s="122"/>
      <c r="P2777" s="122"/>
      <c r="Q2777" s="122"/>
      <c r="R2777" s="122"/>
      <c r="S2777" s="122"/>
      <c r="T2777" s="127"/>
      <c r="U2777" s="130"/>
      <c r="V2777" s="130"/>
      <c r="W2777" s="130"/>
      <c r="X2777" s="97"/>
      <c r="Y2777" s="97"/>
      <c r="Z2777" s="98"/>
      <c r="AA2777" s="98"/>
      <c r="AB2777" s="99"/>
      <c r="AC2777" s="100"/>
      <c r="AD2777" s="100"/>
      <c r="AE2777" s="101"/>
      <c r="AF2777" s="124"/>
      <c r="AG2777" s="101"/>
      <c r="AH2777" s="101"/>
      <c r="AI2777" s="102"/>
    </row>
    <row r="2778" spans="1:35" ht="15.75" x14ac:dyDescent="0.25">
      <c r="A2778" s="122"/>
      <c r="B2778" s="122"/>
      <c r="C2778" s="122"/>
      <c r="D2778" s="122"/>
      <c r="E2778" s="122"/>
      <c r="F2778" s="122"/>
      <c r="G2778" s="122"/>
      <c r="H2778" s="122"/>
      <c r="I2778" s="122"/>
      <c r="J2778" s="126"/>
      <c r="K2778" s="126"/>
      <c r="L2778" s="122"/>
      <c r="M2778" s="122"/>
      <c r="N2778" s="122"/>
      <c r="O2778" s="122"/>
      <c r="P2778" s="122"/>
      <c r="Q2778" s="122"/>
      <c r="R2778" s="122"/>
      <c r="S2778" s="122"/>
      <c r="T2778" s="127"/>
      <c r="U2778" s="130"/>
      <c r="V2778" s="130"/>
      <c r="W2778" s="130"/>
      <c r="X2778" s="97"/>
      <c r="Y2778" s="97"/>
      <c r="Z2778" s="98"/>
      <c r="AA2778" s="98"/>
      <c r="AB2778" s="99"/>
      <c r="AC2778" s="100"/>
      <c r="AD2778" s="100"/>
      <c r="AE2778" s="101"/>
      <c r="AF2778" s="124"/>
      <c r="AG2778" s="101"/>
      <c r="AH2778" s="101"/>
      <c r="AI2778" s="102"/>
    </row>
    <row r="2779" spans="1:35" ht="15.75" x14ac:dyDescent="0.25">
      <c r="A2779" s="122"/>
      <c r="B2779" s="122"/>
      <c r="C2779" s="122"/>
      <c r="D2779" s="122"/>
      <c r="E2779" s="122"/>
      <c r="F2779" s="122"/>
      <c r="G2779" s="122"/>
      <c r="H2779" s="122"/>
      <c r="I2779" s="122"/>
      <c r="J2779" s="126"/>
      <c r="K2779" s="126"/>
      <c r="L2779" s="122"/>
      <c r="M2779" s="122"/>
      <c r="N2779" s="122"/>
      <c r="O2779" s="122"/>
      <c r="P2779" s="122"/>
      <c r="Q2779" s="122"/>
      <c r="R2779" s="122"/>
      <c r="S2779" s="122"/>
      <c r="T2779" s="127"/>
      <c r="U2779" s="130"/>
      <c r="V2779" s="130"/>
      <c r="W2779" s="130"/>
      <c r="X2779" s="97"/>
      <c r="Y2779" s="97"/>
      <c r="Z2779" s="98"/>
      <c r="AA2779" s="98"/>
      <c r="AB2779" s="99"/>
      <c r="AC2779" s="100"/>
      <c r="AD2779" s="100"/>
      <c r="AE2779" s="101"/>
      <c r="AF2779" s="124"/>
      <c r="AG2779" s="101"/>
      <c r="AH2779" s="101"/>
      <c r="AI2779" s="102"/>
    </row>
    <row r="2780" spans="1:35" ht="15.75" x14ac:dyDescent="0.25">
      <c r="A2780" s="122"/>
      <c r="B2780" s="122"/>
      <c r="C2780" s="122"/>
      <c r="D2780" s="122"/>
      <c r="E2780" s="122"/>
      <c r="F2780" s="122"/>
      <c r="G2780" s="122"/>
      <c r="H2780" s="122"/>
      <c r="I2780" s="122"/>
      <c r="J2780" s="126"/>
      <c r="K2780" s="126"/>
      <c r="L2780" s="122"/>
      <c r="M2780" s="122"/>
      <c r="N2780" s="122"/>
      <c r="O2780" s="122"/>
      <c r="P2780" s="122"/>
      <c r="Q2780" s="122"/>
      <c r="R2780" s="122"/>
      <c r="S2780" s="122"/>
      <c r="T2780" s="127"/>
      <c r="U2780" s="130"/>
      <c r="V2780" s="130"/>
      <c r="W2780" s="130"/>
      <c r="X2780" s="97"/>
      <c r="Y2780" s="97"/>
      <c r="Z2780" s="98"/>
      <c r="AA2780" s="98"/>
      <c r="AB2780" s="99"/>
      <c r="AC2780" s="100"/>
      <c r="AD2780" s="100"/>
      <c r="AE2780" s="101"/>
      <c r="AF2780" s="124"/>
      <c r="AG2780" s="101"/>
      <c r="AH2780" s="101"/>
      <c r="AI2780" s="102"/>
    </row>
    <row r="2781" spans="1:35" ht="15.75" x14ac:dyDescent="0.25">
      <c r="A2781" s="122"/>
      <c r="B2781" s="122"/>
      <c r="C2781" s="122"/>
      <c r="D2781" s="122"/>
      <c r="E2781" s="122"/>
      <c r="F2781" s="122"/>
      <c r="G2781" s="122"/>
      <c r="H2781" s="122"/>
      <c r="I2781" s="122"/>
      <c r="J2781" s="126"/>
      <c r="K2781" s="126"/>
      <c r="L2781" s="122"/>
      <c r="M2781" s="122"/>
      <c r="N2781" s="122"/>
      <c r="O2781" s="122"/>
      <c r="P2781" s="122"/>
      <c r="Q2781" s="122"/>
      <c r="R2781" s="122"/>
      <c r="S2781" s="122"/>
      <c r="T2781" s="127"/>
      <c r="U2781" s="130"/>
      <c r="V2781" s="130"/>
      <c r="W2781" s="130"/>
      <c r="X2781" s="97"/>
      <c r="Y2781" s="97"/>
      <c r="Z2781" s="98"/>
      <c r="AA2781" s="98"/>
      <c r="AB2781" s="99"/>
      <c r="AC2781" s="100"/>
      <c r="AD2781" s="100"/>
      <c r="AE2781" s="101"/>
      <c r="AF2781" s="124"/>
      <c r="AG2781" s="101"/>
      <c r="AH2781" s="101"/>
      <c r="AI2781" s="102"/>
    </row>
    <row r="2782" spans="1:35" ht="15.75" x14ac:dyDescent="0.25">
      <c r="A2782" s="122"/>
      <c r="B2782" s="122"/>
      <c r="C2782" s="122"/>
      <c r="D2782" s="122"/>
      <c r="E2782" s="122"/>
      <c r="F2782" s="122"/>
      <c r="G2782" s="122"/>
      <c r="H2782" s="122"/>
      <c r="I2782" s="122"/>
      <c r="J2782" s="126"/>
      <c r="K2782" s="126"/>
      <c r="L2782" s="122"/>
      <c r="M2782" s="122"/>
      <c r="N2782" s="122"/>
      <c r="O2782" s="122"/>
      <c r="P2782" s="122"/>
      <c r="Q2782" s="122"/>
      <c r="R2782" s="122"/>
      <c r="S2782" s="122"/>
      <c r="T2782" s="127"/>
      <c r="U2782" s="130"/>
      <c r="V2782" s="130"/>
      <c r="W2782" s="130"/>
      <c r="X2782" s="97"/>
      <c r="Y2782" s="97"/>
      <c r="Z2782" s="98"/>
      <c r="AA2782" s="98"/>
      <c r="AB2782" s="99"/>
      <c r="AC2782" s="100"/>
      <c r="AD2782" s="100"/>
      <c r="AE2782" s="101"/>
      <c r="AF2782" s="124"/>
      <c r="AG2782" s="101"/>
      <c r="AH2782" s="101"/>
      <c r="AI2782" s="102"/>
    </row>
    <row r="2783" spans="1:35" ht="15.75" x14ac:dyDescent="0.25">
      <c r="A2783" s="122"/>
      <c r="B2783" s="122"/>
      <c r="C2783" s="122"/>
      <c r="D2783" s="122"/>
      <c r="E2783" s="122"/>
      <c r="F2783" s="122"/>
      <c r="G2783" s="122"/>
      <c r="H2783" s="122"/>
      <c r="I2783" s="122"/>
      <c r="J2783" s="126"/>
      <c r="K2783" s="126"/>
      <c r="L2783" s="122"/>
      <c r="M2783" s="122"/>
      <c r="N2783" s="122"/>
      <c r="O2783" s="122"/>
      <c r="P2783" s="122"/>
      <c r="Q2783" s="122"/>
      <c r="R2783" s="122"/>
      <c r="S2783" s="122"/>
      <c r="T2783" s="127"/>
      <c r="U2783" s="130"/>
      <c r="V2783" s="130"/>
      <c r="W2783" s="130"/>
      <c r="X2783" s="97"/>
      <c r="Y2783" s="97"/>
      <c r="Z2783" s="98"/>
      <c r="AA2783" s="98"/>
      <c r="AB2783" s="99"/>
      <c r="AC2783" s="100"/>
      <c r="AD2783" s="100"/>
      <c r="AE2783" s="101"/>
      <c r="AF2783" s="124"/>
      <c r="AG2783" s="101"/>
      <c r="AH2783" s="101"/>
      <c r="AI2783" s="102"/>
    </row>
    <row r="2784" spans="1:35" ht="15.75" x14ac:dyDescent="0.25">
      <c r="A2784" s="122"/>
      <c r="B2784" s="122"/>
      <c r="C2784" s="122"/>
      <c r="D2784" s="122"/>
      <c r="E2784" s="122"/>
      <c r="F2784" s="122"/>
      <c r="G2784" s="122"/>
      <c r="H2784" s="122"/>
      <c r="I2784" s="122"/>
      <c r="J2784" s="126"/>
      <c r="K2784" s="126"/>
      <c r="L2784" s="122"/>
      <c r="M2784" s="122"/>
      <c r="N2784" s="122"/>
      <c r="O2784" s="122"/>
      <c r="P2784" s="122"/>
      <c r="Q2784" s="122"/>
      <c r="R2784" s="122"/>
      <c r="S2784" s="122"/>
      <c r="T2784" s="127"/>
      <c r="U2784" s="130"/>
      <c r="V2784" s="130"/>
      <c r="W2784" s="130"/>
      <c r="X2784" s="97"/>
      <c r="Y2784" s="97"/>
      <c r="Z2784" s="98"/>
      <c r="AA2784" s="98"/>
      <c r="AB2784" s="99"/>
      <c r="AC2784" s="100"/>
      <c r="AD2784" s="100"/>
      <c r="AE2784" s="101"/>
      <c r="AF2784" s="124"/>
      <c r="AG2784" s="101"/>
      <c r="AH2784" s="101"/>
      <c r="AI2784" s="102"/>
    </row>
    <row r="2785" spans="1:35" ht="15.75" x14ac:dyDescent="0.25">
      <c r="A2785" s="122"/>
      <c r="B2785" s="122"/>
      <c r="C2785" s="122"/>
      <c r="D2785" s="122"/>
      <c r="E2785" s="122"/>
      <c r="F2785" s="122"/>
      <c r="G2785" s="122"/>
      <c r="H2785" s="122"/>
      <c r="I2785" s="122"/>
      <c r="J2785" s="126"/>
      <c r="K2785" s="126"/>
      <c r="L2785" s="122"/>
      <c r="M2785" s="122"/>
      <c r="N2785" s="122"/>
      <c r="O2785" s="122"/>
      <c r="P2785" s="122"/>
      <c r="Q2785" s="122"/>
      <c r="R2785" s="122"/>
      <c r="S2785" s="122"/>
      <c r="T2785" s="127"/>
      <c r="U2785" s="130"/>
      <c r="V2785" s="130"/>
      <c r="W2785" s="130"/>
      <c r="X2785" s="97"/>
      <c r="Y2785" s="97"/>
      <c r="Z2785" s="98"/>
      <c r="AA2785" s="98"/>
      <c r="AB2785" s="99"/>
      <c r="AC2785" s="100"/>
      <c r="AD2785" s="100"/>
      <c r="AE2785" s="101"/>
      <c r="AF2785" s="124"/>
      <c r="AG2785" s="101"/>
      <c r="AH2785" s="101"/>
      <c r="AI2785" s="102"/>
    </row>
    <row r="2786" spans="1:35" ht="15.75" x14ac:dyDescent="0.25">
      <c r="A2786" s="122"/>
      <c r="B2786" s="122"/>
      <c r="C2786" s="122"/>
      <c r="D2786" s="122"/>
      <c r="E2786" s="122"/>
      <c r="F2786" s="122"/>
      <c r="G2786" s="122"/>
      <c r="H2786" s="122"/>
      <c r="I2786" s="122"/>
      <c r="J2786" s="126"/>
      <c r="K2786" s="126"/>
      <c r="L2786" s="122"/>
      <c r="M2786" s="122"/>
      <c r="N2786" s="122"/>
      <c r="O2786" s="122"/>
      <c r="P2786" s="122"/>
      <c r="Q2786" s="122"/>
      <c r="R2786" s="122"/>
      <c r="S2786" s="122"/>
      <c r="T2786" s="127"/>
      <c r="U2786" s="130"/>
      <c r="V2786" s="130"/>
      <c r="W2786" s="130"/>
      <c r="X2786" s="97"/>
      <c r="Y2786" s="97"/>
      <c r="Z2786" s="98"/>
      <c r="AA2786" s="98"/>
      <c r="AB2786" s="99"/>
      <c r="AC2786" s="100"/>
      <c r="AD2786" s="100"/>
      <c r="AE2786" s="101"/>
      <c r="AF2786" s="124"/>
      <c r="AG2786" s="101"/>
      <c r="AH2786" s="101"/>
      <c r="AI2786" s="102"/>
    </row>
    <row r="2787" spans="1:35" ht="15.75" x14ac:dyDescent="0.25">
      <c r="A2787" s="122"/>
      <c r="B2787" s="122"/>
      <c r="C2787" s="122"/>
      <c r="D2787" s="122"/>
      <c r="E2787" s="122"/>
      <c r="F2787" s="122"/>
      <c r="G2787" s="122"/>
      <c r="H2787" s="122"/>
      <c r="I2787" s="122"/>
      <c r="J2787" s="126"/>
      <c r="K2787" s="126"/>
      <c r="L2787" s="122"/>
      <c r="M2787" s="122"/>
      <c r="N2787" s="122"/>
      <c r="O2787" s="122"/>
      <c r="P2787" s="122"/>
      <c r="Q2787" s="122"/>
      <c r="R2787" s="122"/>
      <c r="S2787" s="122"/>
      <c r="T2787" s="127"/>
      <c r="U2787" s="130"/>
      <c r="V2787" s="130"/>
      <c r="W2787" s="130"/>
      <c r="X2787" s="97"/>
      <c r="Y2787" s="97"/>
      <c r="Z2787" s="98"/>
      <c r="AA2787" s="98"/>
      <c r="AB2787" s="99"/>
      <c r="AC2787" s="100"/>
      <c r="AD2787" s="100"/>
      <c r="AE2787" s="101"/>
      <c r="AF2787" s="124"/>
      <c r="AG2787" s="101"/>
      <c r="AH2787" s="101"/>
      <c r="AI2787" s="102"/>
    </row>
    <row r="2788" spans="1:35" ht="15.75" x14ac:dyDescent="0.25">
      <c r="A2788" s="122"/>
      <c r="B2788" s="122"/>
      <c r="C2788" s="122"/>
      <c r="D2788" s="122"/>
      <c r="E2788" s="122"/>
      <c r="F2788" s="122"/>
      <c r="G2788" s="122"/>
      <c r="H2788" s="122"/>
      <c r="I2788" s="122"/>
      <c r="J2788" s="126"/>
      <c r="K2788" s="126"/>
      <c r="L2788" s="122"/>
      <c r="M2788" s="122"/>
      <c r="N2788" s="122"/>
      <c r="O2788" s="122"/>
      <c r="P2788" s="122"/>
      <c r="Q2788" s="122"/>
      <c r="R2788" s="122"/>
      <c r="S2788" s="122"/>
      <c r="T2788" s="127"/>
      <c r="U2788" s="130"/>
      <c r="V2788" s="130"/>
      <c r="W2788" s="130"/>
      <c r="X2788" s="97"/>
      <c r="Y2788" s="97"/>
      <c r="Z2788" s="98"/>
      <c r="AA2788" s="98"/>
      <c r="AB2788" s="99"/>
      <c r="AC2788" s="100"/>
      <c r="AD2788" s="100"/>
      <c r="AE2788" s="101"/>
      <c r="AF2788" s="124"/>
      <c r="AG2788" s="101"/>
      <c r="AH2788" s="101"/>
      <c r="AI2788" s="102"/>
    </row>
    <row r="2789" spans="1:35" ht="15.75" x14ac:dyDescent="0.25">
      <c r="A2789" s="122"/>
      <c r="B2789" s="122"/>
      <c r="C2789" s="122"/>
      <c r="D2789" s="122"/>
      <c r="E2789" s="122"/>
      <c r="F2789" s="122"/>
      <c r="G2789" s="122"/>
      <c r="H2789" s="122"/>
      <c r="I2789" s="122"/>
      <c r="J2789" s="126"/>
      <c r="K2789" s="126"/>
      <c r="L2789" s="122"/>
      <c r="M2789" s="122"/>
      <c r="N2789" s="122"/>
      <c r="O2789" s="122"/>
      <c r="P2789" s="122"/>
      <c r="Q2789" s="122"/>
      <c r="R2789" s="122"/>
      <c r="S2789" s="122"/>
      <c r="T2789" s="127"/>
      <c r="U2789" s="130"/>
      <c r="V2789" s="130"/>
      <c r="W2789" s="130"/>
      <c r="X2789" s="97"/>
      <c r="Y2789" s="97"/>
      <c r="Z2789" s="98"/>
      <c r="AA2789" s="98"/>
      <c r="AB2789" s="99"/>
      <c r="AC2789" s="100"/>
      <c r="AD2789" s="100"/>
      <c r="AE2789" s="101"/>
      <c r="AF2789" s="124"/>
      <c r="AG2789" s="101"/>
      <c r="AH2789" s="101"/>
      <c r="AI2789" s="102"/>
    </row>
    <row r="2790" spans="1:35" ht="15.75" x14ac:dyDescent="0.25">
      <c r="A2790" s="122"/>
      <c r="B2790" s="122"/>
      <c r="C2790" s="122"/>
      <c r="D2790" s="122"/>
      <c r="E2790" s="122"/>
      <c r="F2790" s="122"/>
      <c r="G2790" s="122"/>
      <c r="H2790" s="122"/>
      <c r="I2790" s="122"/>
      <c r="J2790" s="126"/>
      <c r="K2790" s="126"/>
      <c r="L2790" s="122"/>
      <c r="M2790" s="122"/>
      <c r="N2790" s="122"/>
      <c r="O2790" s="122"/>
      <c r="P2790" s="122"/>
      <c r="Q2790" s="122"/>
      <c r="R2790" s="122"/>
      <c r="S2790" s="122"/>
      <c r="T2790" s="127"/>
      <c r="U2790" s="130"/>
      <c r="V2790" s="130"/>
      <c r="W2790" s="130"/>
      <c r="X2790" s="97"/>
      <c r="Y2790" s="97"/>
      <c r="Z2790" s="98"/>
      <c r="AA2790" s="98"/>
      <c r="AB2790" s="99"/>
      <c r="AC2790" s="100"/>
      <c r="AD2790" s="100"/>
      <c r="AE2790" s="101"/>
      <c r="AF2790" s="124"/>
      <c r="AG2790" s="101"/>
      <c r="AH2790" s="101"/>
      <c r="AI2790" s="102"/>
    </row>
    <row r="2791" spans="1:35" ht="15.75" x14ac:dyDescent="0.25">
      <c r="A2791" s="122"/>
      <c r="B2791" s="122"/>
      <c r="C2791" s="122"/>
      <c r="D2791" s="122"/>
      <c r="E2791" s="122"/>
      <c r="F2791" s="122"/>
      <c r="G2791" s="122"/>
      <c r="H2791" s="122"/>
      <c r="I2791" s="122"/>
      <c r="J2791" s="126"/>
      <c r="K2791" s="126"/>
      <c r="L2791" s="122"/>
      <c r="M2791" s="122"/>
      <c r="N2791" s="122"/>
      <c r="O2791" s="122"/>
      <c r="P2791" s="122"/>
      <c r="Q2791" s="122"/>
      <c r="R2791" s="122"/>
      <c r="S2791" s="122"/>
      <c r="T2791" s="127"/>
      <c r="U2791" s="130"/>
      <c r="V2791" s="130"/>
      <c r="W2791" s="130"/>
      <c r="X2791" s="97"/>
      <c r="Y2791" s="97"/>
      <c r="Z2791" s="98"/>
      <c r="AA2791" s="98"/>
      <c r="AB2791" s="99"/>
      <c r="AC2791" s="100"/>
      <c r="AD2791" s="100"/>
      <c r="AE2791" s="101"/>
      <c r="AF2791" s="124"/>
      <c r="AG2791" s="101"/>
      <c r="AH2791" s="101"/>
      <c r="AI2791" s="102"/>
    </row>
    <row r="2792" spans="1:35" ht="15.75" x14ac:dyDescent="0.25">
      <c r="A2792" s="122"/>
      <c r="B2792" s="122"/>
      <c r="C2792" s="122"/>
      <c r="D2792" s="122"/>
      <c r="E2792" s="122"/>
      <c r="F2792" s="122"/>
      <c r="G2792" s="122"/>
      <c r="H2792" s="122"/>
      <c r="I2792" s="122"/>
      <c r="J2792" s="126"/>
      <c r="K2792" s="126"/>
      <c r="L2792" s="122"/>
      <c r="M2792" s="122"/>
      <c r="N2792" s="122"/>
      <c r="O2792" s="122"/>
      <c r="P2792" s="122"/>
      <c r="Q2792" s="122"/>
      <c r="R2792" s="122"/>
      <c r="S2792" s="122"/>
      <c r="T2792" s="127"/>
      <c r="U2792" s="130"/>
      <c r="V2792" s="130"/>
      <c r="W2792" s="130"/>
      <c r="X2792" s="97"/>
      <c r="Y2792" s="97"/>
      <c r="Z2792" s="98"/>
      <c r="AA2792" s="98"/>
      <c r="AB2792" s="99"/>
      <c r="AC2792" s="100"/>
      <c r="AD2792" s="100"/>
      <c r="AE2792" s="101"/>
      <c r="AF2792" s="124"/>
      <c r="AG2792" s="101"/>
      <c r="AH2792" s="101"/>
      <c r="AI2792" s="102"/>
    </row>
    <row r="2793" spans="1:35" ht="15.75" x14ac:dyDescent="0.25">
      <c r="A2793" s="122"/>
      <c r="B2793" s="122"/>
      <c r="C2793" s="122"/>
      <c r="D2793" s="122"/>
      <c r="E2793" s="122"/>
      <c r="F2793" s="122"/>
      <c r="G2793" s="122"/>
      <c r="H2793" s="122"/>
      <c r="I2793" s="122"/>
      <c r="J2793" s="126"/>
      <c r="K2793" s="126"/>
      <c r="L2793" s="122"/>
      <c r="M2793" s="122"/>
      <c r="N2793" s="122"/>
      <c r="O2793" s="122"/>
      <c r="P2793" s="122"/>
      <c r="Q2793" s="122"/>
      <c r="R2793" s="122"/>
      <c r="S2793" s="122"/>
      <c r="T2793" s="127"/>
      <c r="U2793" s="130"/>
      <c r="V2793" s="130"/>
      <c r="W2793" s="130"/>
      <c r="X2793" s="97"/>
      <c r="Y2793" s="97"/>
      <c r="Z2793" s="98"/>
      <c r="AA2793" s="98"/>
      <c r="AB2793" s="99"/>
      <c r="AC2793" s="100"/>
      <c r="AD2793" s="100"/>
      <c r="AE2793" s="101"/>
      <c r="AF2793" s="124"/>
      <c r="AG2793" s="101"/>
      <c r="AH2793" s="101"/>
      <c r="AI2793" s="102"/>
    </row>
    <row r="2794" spans="1:35" ht="15.75" x14ac:dyDescent="0.25">
      <c r="A2794" s="122"/>
      <c r="B2794" s="122"/>
      <c r="C2794" s="122"/>
      <c r="D2794" s="122"/>
      <c r="E2794" s="122"/>
      <c r="F2794" s="122"/>
      <c r="G2794" s="122"/>
      <c r="H2794" s="122"/>
      <c r="I2794" s="122"/>
      <c r="J2794" s="126"/>
      <c r="K2794" s="126"/>
      <c r="L2794" s="122"/>
      <c r="M2794" s="122"/>
      <c r="N2794" s="122"/>
      <c r="O2794" s="122"/>
      <c r="P2794" s="122"/>
      <c r="Q2794" s="122"/>
      <c r="R2794" s="122"/>
      <c r="S2794" s="122"/>
      <c r="T2794" s="127"/>
      <c r="U2794" s="130"/>
      <c r="V2794" s="130"/>
      <c r="W2794" s="130"/>
      <c r="X2794" s="97"/>
      <c r="Y2794" s="97"/>
      <c r="Z2794" s="98"/>
      <c r="AA2794" s="98"/>
      <c r="AB2794" s="99"/>
      <c r="AC2794" s="100"/>
      <c r="AD2794" s="100"/>
      <c r="AE2794" s="101"/>
      <c r="AF2794" s="124"/>
      <c r="AG2794" s="101"/>
      <c r="AH2794" s="101"/>
      <c r="AI2794" s="102"/>
    </row>
    <row r="2795" spans="1:35" ht="15.75" x14ac:dyDescent="0.25">
      <c r="A2795" s="122"/>
      <c r="B2795" s="122"/>
      <c r="C2795" s="122"/>
      <c r="D2795" s="122"/>
      <c r="E2795" s="122"/>
      <c r="F2795" s="122"/>
      <c r="G2795" s="122"/>
      <c r="H2795" s="122"/>
      <c r="I2795" s="122"/>
      <c r="J2795" s="126"/>
      <c r="K2795" s="126"/>
      <c r="L2795" s="122"/>
      <c r="M2795" s="122"/>
      <c r="N2795" s="122"/>
      <c r="O2795" s="122"/>
      <c r="P2795" s="122"/>
      <c r="Q2795" s="122"/>
      <c r="R2795" s="122"/>
      <c r="S2795" s="122"/>
      <c r="T2795" s="127"/>
      <c r="U2795" s="130"/>
      <c r="V2795" s="130"/>
      <c r="W2795" s="130"/>
      <c r="X2795" s="97"/>
      <c r="Y2795" s="97"/>
      <c r="Z2795" s="98"/>
      <c r="AA2795" s="98"/>
      <c r="AB2795" s="99"/>
      <c r="AC2795" s="100"/>
      <c r="AD2795" s="100"/>
      <c r="AE2795" s="101"/>
      <c r="AF2795" s="124"/>
      <c r="AG2795" s="101"/>
      <c r="AH2795" s="101"/>
      <c r="AI2795" s="102"/>
    </row>
    <row r="2796" spans="1:35" ht="15.75" x14ac:dyDescent="0.25">
      <c r="A2796" s="122"/>
      <c r="B2796" s="122"/>
      <c r="C2796" s="122"/>
      <c r="D2796" s="122"/>
      <c r="E2796" s="122"/>
      <c r="F2796" s="122"/>
      <c r="G2796" s="122"/>
      <c r="H2796" s="122"/>
      <c r="I2796" s="122"/>
      <c r="J2796" s="126"/>
      <c r="K2796" s="126"/>
      <c r="L2796" s="122"/>
      <c r="M2796" s="122"/>
      <c r="N2796" s="122"/>
      <c r="O2796" s="122"/>
      <c r="P2796" s="122"/>
      <c r="Q2796" s="122"/>
      <c r="R2796" s="122"/>
      <c r="S2796" s="122"/>
      <c r="T2796" s="127"/>
      <c r="U2796" s="130"/>
      <c r="V2796" s="130"/>
      <c r="W2796" s="130"/>
      <c r="X2796" s="97"/>
      <c r="Y2796" s="97"/>
      <c r="Z2796" s="98"/>
      <c r="AA2796" s="98"/>
      <c r="AB2796" s="99"/>
      <c r="AC2796" s="100"/>
      <c r="AD2796" s="100"/>
      <c r="AE2796" s="101"/>
      <c r="AF2796" s="124"/>
      <c r="AG2796" s="101"/>
      <c r="AH2796" s="101"/>
      <c r="AI2796" s="102"/>
    </row>
    <row r="2797" spans="1:35" ht="15.75" x14ac:dyDescent="0.25">
      <c r="A2797" s="122"/>
      <c r="B2797" s="122"/>
      <c r="C2797" s="122"/>
      <c r="D2797" s="122"/>
      <c r="E2797" s="122"/>
      <c r="F2797" s="122"/>
      <c r="G2797" s="122"/>
      <c r="H2797" s="122"/>
      <c r="I2797" s="122"/>
      <c r="J2797" s="126"/>
      <c r="K2797" s="126"/>
      <c r="L2797" s="122"/>
      <c r="M2797" s="122"/>
      <c r="N2797" s="122"/>
      <c r="O2797" s="122"/>
      <c r="P2797" s="122"/>
      <c r="Q2797" s="122"/>
      <c r="R2797" s="122"/>
      <c r="S2797" s="122"/>
      <c r="T2797" s="127"/>
      <c r="U2797" s="130"/>
      <c r="V2797" s="130"/>
      <c r="W2797" s="130"/>
      <c r="X2797" s="97"/>
      <c r="Y2797" s="97"/>
      <c r="Z2797" s="98"/>
      <c r="AA2797" s="98"/>
      <c r="AB2797" s="99"/>
      <c r="AC2797" s="100"/>
      <c r="AD2797" s="100"/>
      <c r="AE2797" s="101"/>
      <c r="AF2797" s="124"/>
      <c r="AG2797" s="101"/>
      <c r="AH2797" s="101"/>
      <c r="AI2797" s="102"/>
    </row>
    <row r="2798" spans="1:35" ht="15.75" x14ac:dyDescent="0.25">
      <c r="A2798" s="122"/>
      <c r="B2798" s="122"/>
      <c r="C2798" s="122"/>
      <c r="D2798" s="122"/>
      <c r="E2798" s="122"/>
      <c r="F2798" s="122"/>
      <c r="G2798" s="122"/>
      <c r="H2798" s="122"/>
      <c r="I2798" s="122"/>
      <c r="J2798" s="126"/>
      <c r="K2798" s="126"/>
      <c r="L2798" s="122"/>
      <c r="M2798" s="122"/>
      <c r="N2798" s="122"/>
      <c r="O2798" s="122"/>
      <c r="P2798" s="122"/>
      <c r="Q2798" s="122"/>
      <c r="R2798" s="122"/>
      <c r="S2798" s="122"/>
      <c r="T2798" s="127"/>
      <c r="U2798" s="130"/>
      <c r="V2798" s="130"/>
      <c r="W2798" s="130"/>
      <c r="X2798" s="97"/>
      <c r="Y2798" s="97"/>
      <c r="Z2798" s="98"/>
      <c r="AA2798" s="98"/>
      <c r="AB2798" s="99"/>
      <c r="AC2798" s="100"/>
      <c r="AD2798" s="100"/>
      <c r="AE2798" s="101"/>
      <c r="AF2798" s="124"/>
      <c r="AG2798" s="101"/>
      <c r="AH2798" s="101"/>
      <c r="AI2798" s="102"/>
    </row>
    <row r="2799" spans="1:35" ht="15.75" x14ac:dyDescent="0.25">
      <c r="A2799" s="122"/>
      <c r="B2799" s="122"/>
      <c r="C2799" s="122"/>
      <c r="D2799" s="122"/>
      <c r="E2799" s="122"/>
      <c r="F2799" s="122"/>
      <c r="G2799" s="122"/>
      <c r="H2799" s="122"/>
      <c r="I2799" s="122"/>
      <c r="J2799" s="126"/>
      <c r="K2799" s="126"/>
      <c r="L2799" s="122"/>
      <c r="M2799" s="122"/>
      <c r="N2799" s="122"/>
      <c r="O2799" s="122"/>
      <c r="P2799" s="122"/>
      <c r="Q2799" s="122"/>
      <c r="R2799" s="122"/>
      <c r="S2799" s="122"/>
      <c r="T2799" s="127"/>
      <c r="U2799" s="130"/>
      <c r="V2799" s="130"/>
      <c r="W2799" s="130"/>
      <c r="X2799" s="97"/>
      <c r="Y2799" s="97"/>
      <c r="Z2799" s="98"/>
      <c r="AA2799" s="98"/>
      <c r="AB2799" s="99"/>
      <c r="AC2799" s="100"/>
      <c r="AD2799" s="100"/>
      <c r="AE2799" s="101"/>
      <c r="AF2799" s="124"/>
      <c r="AG2799" s="101"/>
      <c r="AH2799" s="101"/>
      <c r="AI2799" s="102"/>
    </row>
    <row r="2800" spans="1:35" ht="15.75" x14ac:dyDescent="0.25">
      <c r="A2800" s="122"/>
      <c r="B2800" s="122"/>
      <c r="C2800" s="122"/>
      <c r="D2800" s="122"/>
      <c r="E2800" s="122"/>
      <c r="F2800" s="122"/>
      <c r="G2800" s="122"/>
      <c r="H2800" s="122"/>
      <c r="I2800" s="122"/>
      <c r="J2800" s="126"/>
      <c r="K2800" s="126"/>
      <c r="L2800" s="122"/>
      <c r="M2800" s="122"/>
      <c r="N2800" s="122"/>
      <c r="O2800" s="122"/>
      <c r="P2800" s="122"/>
      <c r="Q2800" s="122"/>
      <c r="R2800" s="122"/>
      <c r="S2800" s="122"/>
      <c r="T2800" s="127"/>
      <c r="U2800" s="130"/>
      <c r="V2800" s="130"/>
      <c r="W2800" s="130"/>
      <c r="X2800" s="97"/>
      <c r="Y2800" s="97"/>
      <c r="Z2800" s="98"/>
      <c r="AA2800" s="98"/>
      <c r="AB2800" s="99"/>
      <c r="AC2800" s="100"/>
      <c r="AD2800" s="100"/>
      <c r="AE2800" s="101"/>
      <c r="AF2800" s="124"/>
      <c r="AG2800" s="101"/>
      <c r="AH2800" s="101"/>
      <c r="AI2800" s="102"/>
    </row>
    <row r="2801" spans="1:35" ht="15.75" x14ac:dyDescent="0.25">
      <c r="A2801" s="122"/>
      <c r="B2801" s="122"/>
      <c r="C2801" s="122"/>
      <c r="D2801" s="122"/>
      <c r="E2801" s="122"/>
      <c r="F2801" s="122"/>
      <c r="G2801" s="122"/>
      <c r="H2801" s="122"/>
      <c r="I2801" s="122"/>
      <c r="J2801" s="126"/>
      <c r="K2801" s="126"/>
      <c r="L2801" s="122"/>
      <c r="M2801" s="122"/>
      <c r="N2801" s="122"/>
      <c r="O2801" s="122"/>
      <c r="P2801" s="122"/>
      <c r="Q2801" s="122"/>
      <c r="R2801" s="122"/>
      <c r="S2801" s="122"/>
      <c r="T2801" s="127"/>
      <c r="U2801" s="130"/>
      <c r="V2801" s="130"/>
      <c r="W2801" s="130"/>
      <c r="X2801" s="97"/>
      <c r="Y2801" s="97"/>
      <c r="Z2801" s="98"/>
      <c r="AA2801" s="98"/>
      <c r="AB2801" s="99"/>
      <c r="AC2801" s="100"/>
      <c r="AD2801" s="100"/>
      <c r="AE2801" s="101"/>
      <c r="AF2801" s="124"/>
      <c r="AG2801" s="101"/>
      <c r="AH2801" s="101"/>
      <c r="AI2801" s="102"/>
    </row>
    <row r="2802" spans="1:35" ht="15.75" x14ac:dyDescent="0.25">
      <c r="A2802" s="122"/>
      <c r="B2802" s="122"/>
      <c r="C2802" s="122"/>
      <c r="D2802" s="122"/>
      <c r="E2802" s="122"/>
      <c r="F2802" s="122"/>
      <c r="G2802" s="122"/>
      <c r="H2802" s="122"/>
      <c r="I2802" s="122"/>
      <c r="J2802" s="126"/>
      <c r="K2802" s="126"/>
      <c r="L2802" s="122"/>
      <c r="M2802" s="122"/>
      <c r="N2802" s="122"/>
      <c r="O2802" s="122"/>
      <c r="P2802" s="122"/>
      <c r="Q2802" s="122"/>
      <c r="R2802" s="122"/>
      <c r="S2802" s="122"/>
      <c r="T2802" s="127"/>
      <c r="U2802" s="130"/>
      <c r="V2802" s="130"/>
      <c r="W2802" s="130"/>
      <c r="X2802" s="97"/>
      <c r="Y2802" s="97"/>
      <c r="Z2802" s="98"/>
      <c r="AA2802" s="98"/>
      <c r="AB2802" s="99"/>
      <c r="AC2802" s="100"/>
      <c r="AD2802" s="100"/>
      <c r="AE2802" s="101"/>
      <c r="AF2802" s="124"/>
      <c r="AG2802" s="101"/>
      <c r="AH2802" s="101"/>
      <c r="AI2802" s="102"/>
    </row>
    <row r="2803" spans="1:35" ht="15.75" x14ac:dyDescent="0.25">
      <c r="A2803" s="122"/>
      <c r="B2803" s="122"/>
      <c r="C2803" s="122"/>
      <c r="D2803" s="122"/>
      <c r="E2803" s="122"/>
      <c r="F2803" s="122"/>
      <c r="G2803" s="122"/>
      <c r="H2803" s="122"/>
      <c r="I2803" s="122"/>
      <c r="J2803" s="126"/>
      <c r="K2803" s="126"/>
      <c r="L2803" s="122"/>
      <c r="M2803" s="122"/>
      <c r="N2803" s="122"/>
      <c r="O2803" s="122"/>
      <c r="P2803" s="122"/>
      <c r="Q2803" s="122"/>
      <c r="R2803" s="122"/>
      <c r="S2803" s="122"/>
      <c r="T2803" s="127"/>
      <c r="U2803" s="130"/>
      <c r="V2803" s="130"/>
      <c r="W2803" s="130"/>
      <c r="X2803" s="97"/>
      <c r="Y2803" s="97"/>
      <c r="Z2803" s="98"/>
      <c r="AA2803" s="98"/>
      <c r="AB2803" s="99"/>
      <c r="AC2803" s="100"/>
      <c r="AD2803" s="100"/>
      <c r="AE2803" s="101"/>
      <c r="AF2803" s="124"/>
      <c r="AG2803" s="101"/>
      <c r="AH2803" s="101"/>
      <c r="AI2803" s="102"/>
    </row>
    <row r="2804" spans="1:35" ht="15.75" x14ac:dyDescent="0.25">
      <c r="A2804" s="122"/>
      <c r="B2804" s="122"/>
      <c r="C2804" s="122"/>
      <c r="D2804" s="122"/>
      <c r="E2804" s="122"/>
      <c r="F2804" s="122"/>
      <c r="G2804" s="122"/>
      <c r="H2804" s="122"/>
      <c r="I2804" s="122"/>
      <c r="J2804" s="126"/>
      <c r="K2804" s="126"/>
      <c r="L2804" s="122"/>
      <c r="M2804" s="122"/>
      <c r="N2804" s="122"/>
      <c r="O2804" s="122"/>
      <c r="P2804" s="122"/>
      <c r="Q2804" s="122"/>
      <c r="R2804" s="122"/>
      <c r="S2804" s="122"/>
      <c r="T2804" s="127"/>
      <c r="U2804" s="130"/>
      <c r="V2804" s="130"/>
      <c r="W2804" s="130"/>
      <c r="X2804" s="97"/>
      <c r="Y2804" s="97"/>
      <c r="Z2804" s="98"/>
      <c r="AA2804" s="98"/>
      <c r="AB2804" s="99"/>
      <c r="AC2804" s="100"/>
      <c r="AD2804" s="100"/>
      <c r="AE2804" s="101"/>
      <c r="AF2804" s="124"/>
      <c r="AG2804" s="101"/>
      <c r="AH2804" s="101"/>
      <c r="AI2804" s="102"/>
    </row>
    <row r="2805" spans="1:35" ht="15.75" x14ac:dyDescent="0.25">
      <c r="A2805" s="122"/>
      <c r="B2805" s="122"/>
      <c r="C2805" s="122"/>
      <c r="D2805" s="122"/>
      <c r="E2805" s="122"/>
      <c r="F2805" s="122"/>
      <c r="G2805" s="122"/>
      <c r="H2805" s="122"/>
      <c r="I2805" s="122"/>
      <c r="J2805" s="126"/>
      <c r="K2805" s="126"/>
      <c r="L2805" s="122"/>
      <c r="M2805" s="122"/>
      <c r="N2805" s="122"/>
      <c r="O2805" s="122"/>
      <c r="P2805" s="122"/>
      <c r="Q2805" s="122"/>
      <c r="R2805" s="122"/>
      <c r="S2805" s="122"/>
      <c r="T2805" s="127"/>
      <c r="U2805" s="130"/>
      <c r="V2805" s="130"/>
      <c r="W2805" s="130"/>
      <c r="X2805" s="97"/>
      <c r="Y2805" s="97"/>
      <c r="Z2805" s="98"/>
      <c r="AA2805" s="98"/>
      <c r="AB2805" s="99"/>
      <c r="AC2805" s="100"/>
      <c r="AD2805" s="100"/>
      <c r="AE2805" s="101"/>
      <c r="AF2805" s="124"/>
      <c r="AG2805" s="101"/>
      <c r="AH2805" s="101"/>
      <c r="AI2805" s="102"/>
    </row>
    <row r="2806" spans="1:35" ht="15.75" x14ac:dyDescent="0.25">
      <c r="A2806" s="122"/>
      <c r="B2806" s="122"/>
      <c r="C2806" s="122"/>
      <c r="D2806" s="122"/>
      <c r="E2806" s="122"/>
      <c r="F2806" s="122"/>
      <c r="G2806" s="122"/>
      <c r="H2806" s="122"/>
      <c r="I2806" s="122"/>
      <c r="J2806" s="126"/>
      <c r="K2806" s="126"/>
      <c r="L2806" s="122"/>
      <c r="M2806" s="122"/>
      <c r="N2806" s="122"/>
      <c r="O2806" s="122"/>
      <c r="P2806" s="122"/>
      <c r="Q2806" s="122"/>
      <c r="R2806" s="122"/>
      <c r="S2806" s="122"/>
      <c r="T2806" s="127"/>
      <c r="U2806" s="130"/>
      <c r="V2806" s="130"/>
      <c r="W2806" s="130"/>
      <c r="X2806" s="97"/>
      <c r="Y2806" s="97"/>
      <c r="Z2806" s="98"/>
      <c r="AA2806" s="98"/>
      <c r="AB2806" s="99"/>
      <c r="AC2806" s="100"/>
      <c r="AD2806" s="100"/>
      <c r="AE2806" s="101"/>
      <c r="AF2806" s="124"/>
      <c r="AG2806" s="101"/>
      <c r="AH2806" s="101"/>
      <c r="AI2806" s="102"/>
    </row>
    <row r="2807" spans="1:35" ht="15.75" x14ac:dyDescent="0.25">
      <c r="A2807" s="122"/>
      <c r="B2807" s="122"/>
      <c r="C2807" s="122"/>
      <c r="D2807" s="122"/>
      <c r="E2807" s="122"/>
      <c r="F2807" s="122"/>
      <c r="G2807" s="122"/>
      <c r="H2807" s="122"/>
      <c r="I2807" s="122"/>
      <c r="J2807" s="126"/>
      <c r="K2807" s="126"/>
      <c r="L2807" s="122"/>
      <c r="M2807" s="122"/>
      <c r="N2807" s="122"/>
      <c r="O2807" s="122"/>
      <c r="P2807" s="122"/>
      <c r="Q2807" s="122"/>
      <c r="R2807" s="122"/>
      <c r="S2807" s="122"/>
      <c r="T2807" s="127"/>
      <c r="U2807" s="130"/>
      <c r="V2807" s="130"/>
      <c r="W2807" s="130"/>
      <c r="X2807" s="97"/>
      <c r="Y2807" s="97"/>
      <c r="Z2807" s="98"/>
      <c r="AA2807" s="98"/>
      <c r="AB2807" s="99"/>
      <c r="AC2807" s="100"/>
      <c r="AD2807" s="100"/>
      <c r="AE2807" s="101"/>
      <c r="AF2807" s="124"/>
      <c r="AG2807" s="101"/>
      <c r="AH2807" s="101"/>
      <c r="AI2807" s="102"/>
    </row>
    <row r="2808" spans="1:35" ht="15.75" x14ac:dyDescent="0.25">
      <c r="A2808" s="122"/>
      <c r="B2808" s="122"/>
      <c r="C2808" s="122"/>
      <c r="D2808" s="122"/>
      <c r="E2808" s="122"/>
      <c r="F2808" s="122"/>
      <c r="G2808" s="122"/>
      <c r="H2808" s="122"/>
      <c r="I2808" s="122"/>
      <c r="J2808" s="126"/>
      <c r="K2808" s="126"/>
      <c r="L2808" s="122"/>
      <c r="M2808" s="122"/>
      <c r="N2808" s="122"/>
      <c r="O2808" s="122"/>
      <c r="P2808" s="122"/>
      <c r="Q2808" s="122"/>
      <c r="R2808" s="122"/>
      <c r="S2808" s="122"/>
      <c r="T2808" s="127"/>
      <c r="U2808" s="130"/>
      <c r="V2808" s="130"/>
      <c r="W2808" s="130"/>
      <c r="X2808" s="97"/>
      <c r="Y2808" s="97"/>
      <c r="Z2808" s="98"/>
      <c r="AA2808" s="98"/>
      <c r="AB2808" s="99"/>
      <c r="AC2808" s="100"/>
      <c r="AD2808" s="100"/>
      <c r="AE2808" s="101"/>
      <c r="AF2808" s="124"/>
      <c r="AG2808" s="101"/>
      <c r="AH2808" s="101"/>
      <c r="AI2808" s="102"/>
    </row>
    <row r="2809" spans="1:35" ht="15.75" x14ac:dyDescent="0.25">
      <c r="A2809" s="122"/>
      <c r="B2809" s="122"/>
      <c r="C2809" s="122"/>
      <c r="D2809" s="122"/>
      <c r="E2809" s="122"/>
      <c r="F2809" s="122"/>
      <c r="G2809" s="122"/>
      <c r="H2809" s="122"/>
      <c r="I2809" s="122"/>
      <c r="J2809" s="126"/>
      <c r="K2809" s="126"/>
      <c r="L2809" s="122"/>
      <c r="M2809" s="122"/>
      <c r="N2809" s="122"/>
      <c r="O2809" s="122"/>
      <c r="P2809" s="122"/>
      <c r="Q2809" s="122"/>
      <c r="R2809" s="122"/>
      <c r="S2809" s="122"/>
      <c r="T2809" s="127"/>
      <c r="U2809" s="130"/>
      <c r="V2809" s="130"/>
      <c r="W2809" s="130"/>
      <c r="X2809" s="97"/>
      <c r="Y2809" s="97"/>
      <c r="Z2809" s="98"/>
      <c r="AA2809" s="98"/>
      <c r="AB2809" s="99"/>
      <c r="AC2809" s="100"/>
      <c r="AD2809" s="100"/>
      <c r="AE2809" s="101"/>
      <c r="AF2809" s="124"/>
      <c r="AG2809" s="101"/>
      <c r="AH2809" s="101"/>
      <c r="AI2809" s="102"/>
    </row>
    <row r="2810" spans="1:35" ht="15.75" x14ac:dyDescent="0.25">
      <c r="A2810" s="122"/>
      <c r="B2810" s="122"/>
      <c r="C2810" s="122"/>
      <c r="D2810" s="122"/>
      <c r="E2810" s="122"/>
      <c r="F2810" s="122"/>
      <c r="G2810" s="122"/>
      <c r="H2810" s="122"/>
      <c r="I2810" s="122"/>
      <c r="J2810" s="126"/>
      <c r="K2810" s="126"/>
      <c r="L2810" s="122"/>
      <c r="M2810" s="122"/>
      <c r="N2810" s="122"/>
      <c r="O2810" s="122"/>
      <c r="P2810" s="122"/>
      <c r="Q2810" s="122"/>
      <c r="R2810" s="122"/>
      <c r="S2810" s="122"/>
      <c r="T2810" s="127"/>
      <c r="U2810" s="130"/>
      <c r="V2810" s="130"/>
      <c r="W2810" s="130"/>
      <c r="X2810" s="97"/>
      <c r="Y2810" s="97"/>
      <c r="Z2810" s="98"/>
      <c r="AA2810" s="98"/>
      <c r="AB2810" s="99"/>
      <c r="AC2810" s="100"/>
      <c r="AD2810" s="100"/>
      <c r="AE2810" s="101"/>
      <c r="AF2810" s="124"/>
      <c r="AG2810" s="101"/>
      <c r="AH2810" s="101"/>
      <c r="AI2810" s="102"/>
    </row>
    <row r="2811" spans="1:35" ht="15.75" x14ac:dyDescent="0.25">
      <c r="A2811" s="122"/>
      <c r="B2811" s="122"/>
      <c r="C2811" s="122"/>
      <c r="D2811" s="122"/>
      <c r="E2811" s="122"/>
      <c r="F2811" s="122"/>
      <c r="G2811" s="122"/>
      <c r="H2811" s="122"/>
      <c r="I2811" s="122"/>
      <c r="J2811" s="126"/>
      <c r="K2811" s="126"/>
      <c r="L2811" s="122"/>
      <c r="M2811" s="122"/>
      <c r="N2811" s="122"/>
      <c r="O2811" s="122"/>
      <c r="P2811" s="122"/>
      <c r="Q2811" s="122"/>
      <c r="R2811" s="122"/>
      <c r="S2811" s="122"/>
      <c r="T2811" s="127"/>
      <c r="U2811" s="130"/>
      <c r="V2811" s="130"/>
      <c r="W2811" s="130"/>
      <c r="X2811" s="97"/>
      <c r="Y2811" s="97"/>
      <c r="Z2811" s="98"/>
      <c r="AA2811" s="98"/>
      <c r="AB2811" s="99"/>
      <c r="AC2811" s="100"/>
      <c r="AD2811" s="100"/>
      <c r="AE2811" s="101"/>
      <c r="AF2811" s="124"/>
      <c r="AG2811" s="101"/>
      <c r="AH2811" s="101"/>
      <c r="AI2811" s="102"/>
    </row>
    <row r="2812" spans="1:35" ht="15.75" x14ac:dyDescent="0.25">
      <c r="A2812" s="122"/>
      <c r="B2812" s="122"/>
      <c r="C2812" s="122"/>
      <c r="D2812" s="122"/>
      <c r="E2812" s="122"/>
      <c r="F2812" s="122"/>
      <c r="G2812" s="122"/>
      <c r="H2812" s="122"/>
      <c r="I2812" s="122"/>
      <c r="J2812" s="126"/>
      <c r="K2812" s="126"/>
      <c r="L2812" s="122"/>
      <c r="M2812" s="122"/>
      <c r="N2812" s="122"/>
      <c r="O2812" s="122"/>
      <c r="P2812" s="122"/>
      <c r="Q2812" s="122"/>
      <c r="R2812" s="122"/>
      <c r="S2812" s="122"/>
      <c r="T2812" s="127"/>
      <c r="U2812" s="130"/>
      <c r="V2812" s="130"/>
      <c r="W2812" s="130"/>
      <c r="X2812" s="97"/>
      <c r="Y2812" s="97"/>
      <c r="Z2812" s="98"/>
      <c r="AA2812" s="98"/>
      <c r="AB2812" s="99"/>
      <c r="AC2812" s="100"/>
      <c r="AD2812" s="100"/>
      <c r="AE2812" s="101"/>
      <c r="AF2812" s="124"/>
      <c r="AG2812" s="101"/>
      <c r="AH2812" s="101"/>
      <c r="AI2812" s="102"/>
    </row>
    <row r="2813" spans="1:35" ht="15.75" x14ac:dyDescent="0.25">
      <c r="A2813" s="122"/>
      <c r="B2813" s="122"/>
      <c r="C2813" s="122"/>
      <c r="D2813" s="122"/>
      <c r="E2813" s="122"/>
      <c r="F2813" s="122"/>
      <c r="G2813" s="122"/>
      <c r="H2813" s="122"/>
      <c r="I2813" s="122"/>
      <c r="J2813" s="126"/>
      <c r="K2813" s="126"/>
      <c r="L2813" s="122"/>
      <c r="M2813" s="122"/>
      <c r="N2813" s="122"/>
      <c r="O2813" s="122"/>
      <c r="P2813" s="122"/>
      <c r="Q2813" s="122"/>
      <c r="R2813" s="122"/>
      <c r="S2813" s="122"/>
      <c r="T2813" s="127"/>
      <c r="U2813" s="130"/>
      <c r="V2813" s="130"/>
      <c r="W2813" s="130"/>
      <c r="X2813" s="97"/>
      <c r="Y2813" s="97"/>
      <c r="Z2813" s="98"/>
      <c r="AA2813" s="98"/>
      <c r="AB2813" s="99"/>
      <c r="AC2813" s="100"/>
      <c r="AD2813" s="100"/>
      <c r="AE2813" s="101"/>
      <c r="AF2813" s="124"/>
      <c r="AG2813" s="101"/>
      <c r="AH2813" s="101"/>
      <c r="AI2813" s="102"/>
    </row>
    <row r="2814" spans="1:35" ht="15.75" x14ac:dyDescent="0.25">
      <c r="A2814" s="122"/>
      <c r="B2814" s="122"/>
      <c r="C2814" s="122"/>
      <c r="D2814" s="122"/>
      <c r="E2814" s="122"/>
      <c r="F2814" s="122"/>
      <c r="G2814" s="122"/>
      <c r="H2814" s="122"/>
      <c r="I2814" s="122"/>
      <c r="J2814" s="126"/>
      <c r="K2814" s="126"/>
      <c r="L2814" s="122"/>
      <c r="M2814" s="122"/>
      <c r="N2814" s="122"/>
      <c r="O2814" s="122"/>
      <c r="P2814" s="122"/>
      <c r="Q2814" s="122"/>
      <c r="R2814" s="122"/>
      <c r="S2814" s="122"/>
      <c r="T2814" s="127"/>
      <c r="U2814" s="130"/>
      <c r="V2814" s="130"/>
      <c r="W2814" s="130"/>
      <c r="X2814" s="97"/>
      <c r="Y2814" s="97"/>
      <c r="Z2814" s="98"/>
      <c r="AA2814" s="98"/>
      <c r="AB2814" s="99"/>
      <c r="AC2814" s="100"/>
      <c r="AD2814" s="100"/>
      <c r="AE2814" s="101"/>
      <c r="AF2814" s="124"/>
      <c r="AG2814" s="101"/>
      <c r="AH2814" s="101"/>
      <c r="AI2814" s="102"/>
    </row>
    <row r="2815" spans="1:35" ht="15.75" x14ac:dyDescent="0.25">
      <c r="A2815" s="122"/>
      <c r="B2815" s="122"/>
      <c r="C2815" s="122"/>
      <c r="D2815" s="122"/>
      <c r="E2815" s="122"/>
      <c r="F2815" s="122"/>
      <c r="G2815" s="122"/>
      <c r="H2815" s="122"/>
      <c r="I2815" s="122"/>
      <c r="J2815" s="126"/>
      <c r="K2815" s="126"/>
      <c r="L2815" s="122"/>
      <c r="M2815" s="122"/>
      <c r="N2815" s="122"/>
      <c r="O2815" s="122"/>
      <c r="P2815" s="122"/>
      <c r="Q2815" s="122"/>
      <c r="R2815" s="122"/>
      <c r="S2815" s="122"/>
      <c r="T2815" s="127"/>
      <c r="U2815" s="130"/>
      <c r="V2815" s="130"/>
      <c r="W2815" s="130"/>
      <c r="X2815" s="97"/>
      <c r="Y2815" s="97"/>
      <c r="Z2815" s="98"/>
      <c r="AA2815" s="98"/>
      <c r="AB2815" s="99"/>
      <c r="AC2815" s="100"/>
      <c r="AD2815" s="100"/>
      <c r="AE2815" s="101"/>
      <c r="AF2815" s="124"/>
      <c r="AG2815" s="101"/>
      <c r="AH2815" s="101"/>
      <c r="AI2815" s="102"/>
    </row>
    <row r="2816" spans="1:35" ht="15.75" x14ac:dyDescent="0.25">
      <c r="A2816" s="122"/>
      <c r="B2816" s="122"/>
      <c r="C2816" s="122"/>
      <c r="D2816" s="122"/>
      <c r="E2816" s="122"/>
      <c r="F2816" s="122"/>
      <c r="G2816" s="122"/>
      <c r="H2816" s="122"/>
      <c r="I2816" s="122"/>
      <c r="J2816" s="126"/>
      <c r="K2816" s="126"/>
      <c r="L2816" s="122"/>
      <c r="M2816" s="122"/>
      <c r="N2816" s="122"/>
      <c r="O2816" s="122"/>
      <c r="P2816" s="122"/>
      <c r="Q2816" s="122"/>
      <c r="R2816" s="122"/>
      <c r="S2816" s="122"/>
      <c r="T2816" s="127"/>
      <c r="U2816" s="130"/>
      <c r="V2816" s="130"/>
      <c r="W2816" s="130"/>
      <c r="X2816" s="97"/>
      <c r="Y2816" s="97"/>
      <c r="Z2816" s="98"/>
      <c r="AA2816" s="98"/>
      <c r="AB2816" s="99"/>
      <c r="AC2816" s="100"/>
      <c r="AD2816" s="100"/>
      <c r="AE2816" s="101"/>
      <c r="AF2816" s="124"/>
      <c r="AG2816" s="101"/>
      <c r="AH2816" s="101"/>
      <c r="AI2816" s="102"/>
    </row>
    <row r="2817" spans="1:35" ht="15.75" x14ac:dyDescent="0.25">
      <c r="A2817" s="122"/>
      <c r="B2817" s="122"/>
      <c r="C2817" s="122"/>
      <c r="D2817" s="122"/>
      <c r="E2817" s="122"/>
      <c r="F2817" s="122"/>
      <c r="G2817" s="122"/>
      <c r="H2817" s="122"/>
      <c r="I2817" s="122"/>
      <c r="J2817" s="126"/>
      <c r="K2817" s="126"/>
      <c r="L2817" s="122"/>
      <c r="M2817" s="122"/>
      <c r="N2817" s="122"/>
      <c r="O2817" s="122"/>
      <c r="P2817" s="122"/>
      <c r="Q2817" s="122"/>
      <c r="R2817" s="122"/>
      <c r="S2817" s="122"/>
      <c r="T2817" s="127"/>
      <c r="U2817" s="130"/>
      <c r="V2817" s="130"/>
      <c r="W2817" s="130"/>
      <c r="X2817" s="97"/>
      <c r="Y2817" s="97"/>
      <c r="Z2817" s="98"/>
      <c r="AA2817" s="98"/>
      <c r="AB2817" s="99"/>
      <c r="AC2817" s="100"/>
      <c r="AD2817" s="100"/>
      <c r="AE2817" s="101"/>
      <c r="AF2817" s="124"/>
      <c r="AG2817" s="101"/>
      <c r="AH2817" s="101"/>
      <c r="AI2817" s="102"/>
    </row>
    <row r="2818" spans="1:35" ht="15.75" x14ac:dyDescent="0.25">
      <c r="A2818" s="122"/>
      <c r="B2818" s="122"/>
      <c r="C2818" s="122"/>
      <c r="D2818" s="122"/>
      <c r="E2818" s="122"/>
      <c r="F2818" s="122"/>
      <c r="G2818" s="122"/>
      <c r="H2818" s="122"/>
      <c r="I2818" s="122"/>
      <c r="J2818" s="126"/>
      <c r="K2818" s="126"/>
      <c r="L2818" s="122"/>
      <c r="M2818" s="122"/>
      <c r="N2818" s="122"/>
      <c r="O2818" s="122"/>
      <c r="P2818" s="122"/>
      <c r="Q2818" s="122"/>
      <c r="R2818" s="122"/>
      <c r="S2818" s="122"/>
      <c r="T2818" s="127"/>
      <c r="U2818" s="130"/>
      <c r="V2818" s="130"/>
      <c r="W2818" s="130"/>
      <c r="X2818" s="97"/>
      <c r="Y2818" s="97"/>
      <c r="Z2818" s="98"/>
      <c r="AA2818" s="98"/>
      <c r="AB2818" s="99"/>
      <c r="AC2818" s="100"/>
      <c r="AD2818" s="100"/>
      <c r="AE2818" s="101"/>
      <c r="AF2818" s="124"/>
      <c r="AG2818" s="101"/>
      <c r="AH2818" s="101"/>
      <c r="AI2818" s="102"/>
    </row>
    <row r="2819" spans="1:35" ht="15.75" x14ac:dyDescent="0.25">
      <c r="A2819" s="122"/>
      <c r="B2819" s="122"/>
      <c r="C2819" s="122"/>
      <c r="D2819" s="122"/>
      <c r="E2819" s="122"/>
      <c r="F2819" s="122"/>
      <c r="G2819" s="122"/>
      <c r="H2819" s="122"/>
      <c r="I2819" s="122"/>
      <c r="J2819" s="126"/>
      <c r="K2819" s="126"/>
      <c r="L2819" s="122"/>
      <c r="M2819" s="122"/>
      <c r="N2819" s="122"/>
      <c r="O2819" s="122"/>
      <c r="P2819" s="122"/>
      <c r="Q2819" s="122"/>
      <c r="R2819" s="122"/>
      <c r="S2819" s="122"/>
      <c r="T2819" s="127"/>
      <c r="U2819" s="130"/>
      <c r="V2819" s="130"/>
      <c r="W2819" s="130"/>
      <c r="X2819" s="97"/>
      <c r="Y2819" s="97"/>
      <c r="Z2819" s="98"/>
      <c r="AA2819" s="98"/>
      <c r="AB2819" s="99"/>
      <c r="AC2819" s="100"/>
      <c r="AD2819" s="100"/>
      <c r="AE2819" s="101"/>
      <c r="AF2819" s="124"/>
      <c r="AG2819" s="101"/>
      <c r="AH2819" s="101"/>
      <c r="AI2819" s="102"/>
    </row>
    <row r="2820" spans="1:35" ht="15.75" x14ac:dyDescent="0.25">
      <c r="A2820" s="122"/>
      <c r="B2820" s="122"/>
      <c r="C2820" s="122"/>
      <c r="D2820" s="122"/>
      <c r="E2820" s="122"/>
      <c r="F2820" s="122"/>
      <c r="G2820" s="122"/>
      <c r="H2820" s="122"/>
      <c r="I2820" s="122"/>
      <c r="J2820" s="126"/>
      <c r="K2820" s="126"/>
      <c r="L2820" s="122"/>
      <c r="M2820" s="122"/>
      <c r="N2820" s="122"/>
      <c r="O2820" s="122"/>
      <c r="P2820" s="122"/>
      <c r="Q2820" s="122"/>
      <c r="R2820" s="122"/>
      <c r="S2820" s="122"/>
      <c r="T2820" s="127"/>
      <c r="U2820" s="130"/>
      <c r="V2820" s="130"/>
      <c r="W2820" s="130"/>
      <c r="X2820" s="97"/>
      <c r="Y2820" s="97"/>
      <c r="Z2820" s="98"/>
      <c r="AA2820" s="98"/>
      <c r="AB2820" s="99"/>
      <c r="AC2820" s="100"/>
      <c r="AD2820" s="100"/>
      <c r="AE2820" s="101"/>
      <c r="AF2820" s="124"/>
      <c r="AG2820" s="101"/>
      <c r="AH2820" s="101"/>
      <c r="AI2820" s="102"/>
    </row>
    <row r="2821" spans="1:35" ht="15.75" x14ac:dyDescent="0.25">
      <c r="A2821" s="122"/>
      <c r="B2821" s="122"/>
      <c r="C2821" s="122"/>
      <c r="D2821" s="122"/>
      <c r="E2821" s="122"/>
      <c r="F2821" s="122"/>
      <c r="G2821" s="122"/>
      <c r="H2821" s="122"/>
      <c r="I2821" s="122"/>
      <c r="J2821" s="126"/>
      <c r="K2821" s="126"/>
      <c r="L2821" s="122"/>
      <c r="M2821" s="122"/>
      <c r="N2821" s="122"/>
      <c r="O2821" s="122"/>
      <c r="P2821" s="122"/>
      <c r="Q2821" s="122"/>
      <c r="R2821" s="122"/>
      <c r="S2821" s="122"/>
      <c r="T2821" s="127"/>
      <c r="U2821" s="130"/>
      <c r="V2821" s="130"/>
      <c r="W2821" s="130"/>
      <c r="X2821" s="97"/>
      <c r="Y2821" s="97"/>
      <c r="Z2821" s="98"/>
      <c r="AA2821" s="98"/>
      <c r="AB2821" s="99"/>
      <c r="AC2821" s="100"/>
      <c r="AD2821" s="100"/>
      <c r="AE2821" s="101"/>
      <c r="AF2821" s="124"/>
      <c r="AG2821" s="101"/>
      <c r="AH2821" s="101"/>
      <c r="AI2821" s="102"/>
    </row>
    <row r="2822" spans="1:35" ht="15.75" x14ac:dyDescent="0.25">
      <c r="A2822" s="122"/>
      <c r="B2822" s="122"/>
      <c r="C2822" s="122"/>
      <c r="D2822" s="122"/>
      <c r="E2822" s="122"/>
      <c r="F2822" s="122"/>
      <c r="G2822" s="122"/>
      <c r="H2822" s="122"/>
      <c r="I2822" s="122"/>
      <c r="J2822" s="126"/>
      <c r="K2822" s="126"/>
      <c r="L2822" s="122"/>
      <c r="M2822" s="122"/>
      <c r="N2822" s="122"/>
      <c r="O2822" s="122"/>
      <c r="P2822" s="122"/>
      <c r="Q2822" s="122"/>
      <c r="R2822" s="122"/>
      <c r="S2822" s="122"/>
      <c r="T2822" s="127"/>
      <c r="U2822" s="130"/>
      <c r="V2822" s="130"/>
      <c r="W2822" s="130"/>
      <c r="X2822" s="97"/>
      <c r="Y2822" s="97"/>
      <c r="Z2822" s="98"/>
      <c r="AA2822" s="98"/>
      <c r="AB2822" s="99"/>
      <c r="AC2822" s="100"/>
      <c r="AD2822" s="100"/>
      <c r="AE2822" s="101"/>
      <c r="AF2822" s="124"/>
      <c r="AG2822" s="101"/>
      <c r="AH2822" s="101"/>
      <c r="AI2822" s="102"/>
    </row>
    <row r="2823" spans="1:35" ht="15.75" x14ac:dyDescent="0.25">
      <c r="A2823" s="122"/>
      <c r="B2823" s="122"/>
      <c r="C2823" s="122"/>
      <c r="D2823" s="122"/>
      <c r="E2823" s="122"/>
      <c r="F2823" s="122"/>
      <c r="G2823" s="122"/>
      <c r="H2823" s="122"/>
      <c r="I2823" s="122"/>
      <c r="J2823" s="126"/>
      <c r="K2823" s="126"/>
      <c r="L2823" s="122"/>
      <c r="M2823" s="122"/>
      <c r="N2823" s="122"/>
      <c r="O2823" s="122"/>
      <c r="P2823" s="122"/>
      <c r="Q2823" s="122"/>
      <c r="R2823" s="122"/>
      <c r="S2823" s="122"/>
      <c r="T2823" s="127"/>
      <c r="U2823" s="130"/>
      <c r="V2823" s="130"/>
      <c r="W2823" s="130"/>
      <c r="X2823" s="97"/>
      <c r="Y2823" s="97"/>
      <c r="Z2823" s="98"/>
      <c r="AA2823" s="98"/>
      <c r="AB2823" s="99"/>
      <c r="AC2823" s="100"/>
      <c r="AD2823" s="100"/>
      <c r="AE2823" s="101"/>
      <c r="AF2823" s="124"/>
      <c r="AG2823" s="101"/>
      <c r="AH2823" s="101"/>
      <c r="AI2823" s="102"/>
    </row>
    <row r="2824" spans="1:35" ht="15.75" x14ac:dyDescent="0.25">
      <c r="A2824" s="122"/>
      <c r="B2824" s="122"/>
      <c r="C2824" s="122"/>
      <c r="D2824" s="122"/>
      <c r="E2824" s="122"/>
      <c r="F2824" s="122"/>
      <c r="G2824" s="122"/>
      <c r="H2824" s="122"/>
      <c r="I2824" s="122"/>
      <c r="J2824" s="126"/>
      <c r="K2824" s="126"/>
      <c r="L2824" s="122"/>
      <c r="M2824" s="122"/>
      <c r="N2824" s="122"/>
      <c r="O2824" s="122"/>
      <c r="P2824" s="122"/>
      <c r="Q2824" s="122"/>
      <c r="R2824" s="122"/>
      <c r="S2824" s="122"/>
      <c r="T2824" s="127"/>
      <c r="U2824" s="130"/>
      <c r="V2824" s="130"/>
      <c r="W2824" s="130"/>
      <c r="X2824" s="97"/>
      <c r="Y2824" s="97"/>
      <c r="Z2824" s="98"/>
      <c r="AA2824" s="98"/>
      <c r="AB2824" s="99"/>
      <c r="AC2824" s="100"/>
      <c r="AD2824" s="100"/>
      <c r="AE2824" s="101"/>
      <c r="AF2824" s="124"/>
      <c r="AG2824" s="101"/>
      <c r="AH2824" s="101"/>
      <c r="AI2824" s="102"/>
    </row>
    <row r="2825" spans="1:35" ht="15.75" x14ac:dyDescent="0.25">
      <c r="A2825" s="122"/>
      <c r="B2825" s="122"/>
      <c r="C2825" s="122"/>
      <c r="D2825" s="122"/>
      <c r="E2825" s="122"/>
      <c r="F2825" s="122"/>
      <c r="G2825" s="122"/>
      <c r="H2825" s="122"/>
      <c r="I2825" s="122"/>
      <c r="J2825" s="126"/>
      <c r="K2825" s="126"/>
      <c r="L2825" s="122"/>
      <c r="M2825" s="122"/>
      <c r="N2825" s="122"/>
      <c r="O2825" s="122"/>
      <c r="P2825" s="122"/>
      <c r="Q2825" s="122"/>
      <c r="R2825" s="122"/>
      <c r="S2825" s="122"/>
      <c r="T2825" s="127"/>
      <c r="U2825" s="130"/>
      <c r="V2825" s="130"/>
      <c r="W2825" s="130"/>
      <c r="X2825" s="97"/>
      <c r="Y2825" s="97"/>
      <c r="Z2825" s="98"/>
      <c r="AA2825" s="98"/>
      <c r="AB2825" s="99"/>
      <c r="AC2825" s="100"/>
      <c r="AD2825" s="100"/>
      <c r="AE2825" s="101"/>
      <c r="AF2825" s="124"/>
      <c r="AG2825" s="101"/>
      <c r="AH2825" s="101"/>
      <c r="AI2825" s="102"/>
    </row>
    <row r="2826" spans="1:35" ht="15.75" x14ac:dyDescent="0.25">
      <c r="A2826" s="122"/>
      <c r="B2826" s="122"/>
      <c r="C2826" s="122"/>
      <c r="D2826" s="122"/>
      <c r="E2826" s="122"/>
      <c r="F2826" s="122"/>
      <c r="G2826" s="122"/>
      <c r="H2826" s="122"/>
      <c r="I2826" s="122"/>
      <c r="J2826" s="126"/>
      <c r="K2826" s="126"/>
      <c r="L2826" s="122"/>
      <c r="M2826" s="122"/>
      <c r="N2826" s="122"/>
      <c r="O2826" s="122"/>
      <c r="P2826" s="122"/>
      <c r="Q2826" s="122"/>
      <c r="R2826" s="122"/>
      <c r="S2826" s="122"/>
      <c r="T2826" s="127"/>
      <c r="U2826" s="130"/>
      <c r="V2826" s="130"/>
      <c r="W2826" s="130"/>
      <c r="X2826" s="97"/>
      <c r="Y2826" s="97"/>
      <c r="Z2826" s="98"/>
      <c r="AA2826" s="98"/>
      <c r="AB2826" s="99"/>
      <c r="AC2826" s="100"/>
      <c r="AD2826" s="100"/>
      <c r="AE2826" s="101"/>
      <c r="AF2826" s="124"/>
      <c r="AG2826" s="101"/>
      <c r="AH2826" s="101"/>
      <c r="AI2826" s="102"/>
    </row>
    <row r="2827" spans="1:35" ht="15.75" x14ac:dyDescent="0.25">
      <c r="A2827" s="122"/>
      <c r="B2827" s="122"/>
      <c r="C2827" s="122"/>
      <c r="D2827" s="122"/>
      <c r="E2827" s="122"/>
      <c r="F2827" s="122"/>
      <c r="G2827" s="122"/>
      <c r="H2827" s="122"/>
      <c r="I2827" s="122"/>
      <c r="J2827" s="126"/>
      <c r="K2827" s="126"/>
      <c r="L2827" s="122"/>
      <c r="M2827" s="122"/>
      <c r="N2827" s="122"/>
      <c r="O2827" s="122"/>
      <c r="P2827" s="122"/>
      <c r="Q2827" s="122"/>
      <c r="R2827" s="122"/>
      <c r="S2827" s="122"/>
      <c r="T2827" s="127"/>
      <c r="U2827" s="130"/>
      <c r="V2827" s="130"/>
      <c r="W2827" s="130"/>
      <c r="X2827" s="97"/>
      <c r="Y2827" s="97"/>
      <c r="Z2827" s="98"/>
      <c r="AA2827" s="98"/>
      <c r="AB2827" s="99"/>
      <c r="AC2827" s="100"/>
      <c r="AD2827" s="100"/>
      <c r="AE2827" s="101"/>
      <c r="AF2827" s="124"/>
      <c r="AG2827" s="101"/>
      <c r="AH2827" s="101"/>
      <c r="AI2827" s="102"/>
    </row>
    <row r="2828" spans="1:35" ht="15.75" x14ac:dyDescent="0.25">
      <c r="A2828" s="122"/>
      <c r="B2828" s="122"/>
      <c r="C2828" s="122"/>
      <c r="D2828" s="122"/>
      <c r="E2828" s="122"/>
      <c r="F2828" s="122"/>
      <c r="G2828" s="122"/>
      <c r="H2828" s="122"/>
      <c r="I2828" s="122"/>
      <c r="J2828" s="126"/>
      <c r="K2828" s="126"/>
      <c r="L2828" s="122"/>
      <c r="M2828" s="122"/>
      <c r="N2828" s="122"/>
      <c r="O2828" s="122"/>
      <c r="P2828" s="122"/>
      <c r="Q2828" s="122"/>
      <c r="R2828" s="122"/>
      <c r="S2828" s="122"/>
      <c r="T2828" s="127"/>
      <c r="U2828" s="130"/>
      <c r="V2828" s="130"/>
      <c r="W2828" s="130"/>
      <c r="X2828" s="97"/>
      <c r="Y2828" s="97"/>
      <c r="Z2828" s="98"/>
      <c r="AA2828" s="98"/>
      <c r="AB2828" s="99"/>
      <c r="AC2828" s="100"/>
      <c r="AD2828" s="100"/>
      <c r="AE2828" s="101"/>
      <c r="AF2828" s="124"/>
      <c r="AG2828" s="101"/>
      <c r="AH2828" s="101"/>
      <c r="AI2828" s="102"/>
    </row>
    <row r="2829" spans="1:35" ht="15.75" x14ac:dyDescent="0.25">
      <c r="A2829" s="122"/>
      <c r="B2829" s="122"/>
      <c r="C2829" s="122"/>
      <c r="D2829" s="122"/>
      <c r="E2829" s="122"/>
      <c r="F2829" s="122"/>
      <c r="G2829" s="122"/>
      <c r="H2829" s="122"/>
      <c r="I2829" s="122"/>
      <c r="J2829" s="126"/>
      <c r="K2829" s="126"/>
      <c r="L2829" s="122"/>
      <c r="M2829" s="122"/>
      <c r="N2829" s="122"/>
      <c r="O2829" s="122"/>
      <c r="P2829" s="122"/>
      <c r="Q2829" s="122"/>
      <c r="R2829" s="122"/>
      <c r="S2829" s="122"/>
      <c r="T2829" s="127"/>
      <c r="U2829" s="130"/>
      <c r="V2829" s="130"/>
      <c r="W2829" s="130"/>
      <c r="X2829" s="97"/>
      <c r="Y2829" s="97"/>
      <c r="Z2829" s="98"/>
      <c r="AA2829" s="98"/>
      <c r="AB2829" s="99"/>
      <c r="AC2829" s="100"/>
      <c r="AD2829" s="100"/>
      <c r="AE2829" s="101"/>
      <c r="AF2829" s="124"/>
      <c r="AG2829" s="101"/>
      <c r="AH2829" s="101"/>
      <c r="AI2829" s="102"/>
    </row>
    <row r="2830" spans="1:35" ht="15.75" x14ac:dyDescent="0.25">
      <c r="A2830" s="122"/>
      <c r="B2830" s="122"/>
      <c r="C2830" s="122"/>
      <c r="D2830" s="122"/>
      <c r="E2830" s="122"/>
      <c r="F2830" s="122"/>
      <c r="G2830" s="122"/>
      <c r="H2830" s="122"/>
      <c r="I2830" s="122"/>
      <c r="J2830" s="126"/>
      <c r="K2830" s="126"/>
      <c r="L2830" s="122"/>
      <c r="M2830" s="122"/>
      <c r="N2830" s="122"/>
      <c r="O2830" s="122"/>
      <c r="P2830" s="122"/>
      <c r="Q2830" s="122"/>
      <c r="R2830" s="122"/>
      <c r="S2830" s="122"/>
      <c r="T2830" s="127"/>
      <c r="U2830" s="130"/>
      <c r="V2830" s="130"/>
      <c r="W2830" s="130"/>
      <c r="X2830" s="97"/>
      <c r="Y2830" s="97"/>
      <c r="Z2830" s="98"/>
      <c r="AA2830" s="98"/>
      <c r="AB2830" s="99"/>
      <c r="AC2830" s="100"/>
      <c r="AD2830" s="100"/>
      <c r="AE2830" s="101"/>
      <c r="AF2830" s="124"/>
      <c r="AG2830" s="101"/>
      <c r="AH2830" s="101"/>
      <c r="AI2830" s="102"/>
    </row>
    <row r="2831" spans="1:35" ht="15.75" x14ac:dyDescent="0.25">
      <c r="A2831" s="122"/>
      <c r="B2831" s="122"/>
      <c r="C2831" s="122"/>
      <c r="D2831" s="122"/>
      <c r="E2831" s="122"/>
      <c r="F2831" s="122"/>
      <c r="G2831" s="122"/>
      <c r="H2831" s="122"/>
      <c r="I2831" s="122"/>
      <c r="J2831" s="126"/>
      <c r="K2831" s="126"/>
      <c r="L2831" s="122"/>
      <c r="M2831" s="122"/>
      <c r="N2831" s="122"/>
      <c r="O2831" s="122"/>
      <c r="P2831" s="122"/>
      <c r="Q2831" s="122"/>
      <c r="R2831" s="122"/>
      <c r="S2831" s="122"/>
      <c r="T2831" s="127"/>
      <c r="U2831" s="130"/>
      <c r="V2831" s="130"/>
      <c r="W2831" s="130"/>
      <c r="X2831" s="97"/>
      <c r="Y2831" s="97"/>
      <c r="Z2831" s="98"/>
      <c r="AA2831" s="98"/>
      <c r="AB2831" s="99"/>
      <c r="AC2831" s="100"/>
      <c r="AD2831" s="100"/>
      <c r="AE2831" s="101"/>
      <c r="AF2831" s="124"/>
      <c r="AG2831" s="101"/>
      <c r="AH2831" s="101"/>
      <c r="AI2831" s="102"/>
    </row>
    <row r="2832" spans="1:35" ht="15.75" x14ac:dyDescent="0.25">
      <c r="A2832" s="122"/>
      <c r="B2832" s="122"/>
      <c r="C2832" s="122"/>
      <c r="D2832" s="122"/>
      <c r="E2832" s="122"/>
      <c r="F2832" s="122"/>
      <c r="G2832" s="122"/>
      <c r="H2832" s="122"/>
      <c r="I2832" s="122"/>
      <c r="J2832" s="126"/>
      <c r="K2832" s="126"/>
      <c r="L2832" s="122"/>
      <c r="M2832" s="122"/>
      <c r="N2832" s="122"/>
      <c r="O2832" s="122"/>
      <c r="P2832" s="122"/>
      <c r="Q2832" s="122"/>
      <c r="R2832" s="122"/>
      <c r="S2832" s="122"/>
      <c r="T2832" s="127"/>
      <c r="U2832" s="130"/>
      <c r="V2832" s="130"/>
      <c r="W2832" s="130"/>
      <c r="X2832" s="97"/>
      <c r="Y2832" s="97"/>
      <c r="Z2832" s="98"/>
      <c r="AA2832" s="98"/>
      <c r="AB2832" s="99"/>
      <c r="AC2832" s="100"/>
      <c r="AD2832" s="100"/>
      <c r="AE2832" s="101"/>
      <c r="AF2832" s="124"/>
      <c r="AG2832" s="101"/>
      <c r="AH2832" s="101"/>
      <c r="AI2832" s="102"/>
    </row>
    <row r="2833" spans="1:35" ht="15.75" x14ac:dyDescent="0.25">
      <c r="A2833" s="122"/>
      <c r="B2833" s="122"/>
      <c r="C2833" s="122"/>
      <c r="D2833" s="122"/>
      <c r="E2833" s="122"/>
      <c r="F2833" s="122"/>
      <c r="G2833" s="122"/>
      <c r="H2833" s="122"/>
      <c r="I2833" s="122"/>
      <c r="J2833" s="126"/>
      <c r="K2833" s="126"/>
      <c r="L2833" s="122"/>
      <c r="M2833" s="122"/>
      <c r="N2833" s="122"/>
      <c r="O2833" s="122"/>
      <c r="P2833" s="122"/>
      <c r="Q2833" s="122"/>
      <c r="R2833" s="122"/>
      <c r="S2833" s="122"/>
      <c r="T2833" s="127"/>
      <c r="U2833" s="130"/>
      <c r="V2833" s="130"/>
      <c r="W2833" s="130"/>
      <c r="X2833" s="97"/>
      <c r="Y2833" s="97"/>
      <c r="Z2833" s="98"/>
      <c r="AA2833" s="98"/>
      <c r="AB2833" s="99"/>
      <c r="AC2833" s="100"/>
      <c r="AD2833" s="100"/>
      <c r="AE2833" s="101"/>
      <c r="AF2833" s="124"/>
      <c r="AG2833" s="101"/>
      <c r="AH2833" s="101"/>
      <c r="AI2833" s="102"/>
    </row>
    <row r="2834" spans="1:35" ht="15.75" x14ac:dyDescent="0.25">
      <c r="A2834" s="122"/>
      <c r="B2834" s="122"/>
      <c r="C2834" s="122"/>
      <c r="D2834" s="122"/>
      <c r="E2834" s="122"/>
      <c r="F2834" s="122"/>
      <c r="G2834" s="122"/>
      <c r="H2834" s="122"/>
      <c r="I2834" s="122"/>
      <c r="J2834" s="126"/>
      <c r="K2834" s="126"/>
      <c r="L2834" s="122"/>
      <c r="M2834" s="122"/>
      <c r="N2834" s="122"/>
      <c r="O2834" s="122"/>
      <c r="P2834" s="122"/>
      <c r="Q2834" s="122"/>
      <c r="R2834" s="122"/>
      <c r="S2834" s="122"/>
      <c r="T2834" s="127"/>
      <c r="U2834" s="130"/>
      <c r="V2834" s="130"/>
      <c r="W2834" s="130"/>
      <c r="X2834" s="97"/>
      <c r="Y2834" s="97"/>
      <c r="Z2834" s="98"/>
      <c r="AA2834" s="98"/>
      <c r="AB2834" s="99"/>
      <c r="AC2834" s="100"/>
      <c r="AD2834" s="100"/>
      <c r="AE2834" s="101"/>
      <c r="AF2834" s="124"/>
      <c r="AG2834" s="101"/>
      <c r="AH2834" s="101"/>
      <c r="AI2834" s="102"/>
    </row>
    <row r="2835" spans="1:35" ht="15.75" x14ac:dyDescent="0.25">
      <c r="A2835" s="122"/>
      <c r="B2835" s="122"/>
      <c r="C2835" s="122"/>
      <c r="D2835" s="122"/>
      <c r="E2835" s="122"/>
      <c r="F2835" s="122"/>
      <c r="G2835" s="122"/>
      <c r="H2835" s="122"/>
      <c r="I2835" s="122"/>
      <c r="J2835" s="126"/>
      <c r="K2835" s="126"/>
      <c r="L2835" s="122"/>
      <c r="M2835" s="122"/>
      <c r="N2835" s="122"/>
      <c r="O2835" s="122"/>
      <c r="P2835" s="122"/>
      <c r="Q2835" s="122"/>
      <c r="R2835" s="122"/>
      <c r="S2835" s="122"/>
      <c r="T2835" s="127"/>
      <c r="U2835" s="130"/>
      <c r="V2835" s="130"/>
      <c r="W2835" s="130"/>
      <c r="X2835" s="97"/>
      <c r="Y2835" s="97"/>
      <c r="Z2835" s="98"/>
      <c r="AA2835" s="98"/>
      <c r="AB2835" s="99"/>
      <c r="AC2835" s="100"/>
      <c r="AD2835" s="100"/>
      <c r="AE2835" s="101"/>
      <c r="AF2835" s="124"/>
      <c r="AG2835" s="101"/>
      <c r="AH2835" s="101"/>
      <c r="AI2835" s="102"/>
    </row>
    <row r="2836" spans="1:35" ht="15.75" x14ac:dyDescent="0.25">
      <c r="A2836" s="122"/>
      <c r="B2836" s="122"/>
      <c r="C2836" s="122"/>
      <c r="D2836" s="122"/>
      <c r="E2836" s="122"/>
      <c r="F2836" s="122"/>
      <c r="G2836" s="122"/>
      <c r="H2836" s="122"/>
      <c r="I2836" s="122"/>
      <c r="J2836" s="126"/>
      <c r="K2836" s="126"/>
      <c r="L2836" s="122"/>
      <c r="M2836" s="122"/>
      <c r="N2836" s="122"/>
      <c r="O2836" s="122"/>
      <c r="P2836" s="122"/>
      <c r="Q2836" s="122"/>
      <c r="R2836" s="122"/>
      <c r="S2836" s="122"/>
      <c r="T2836" s="127"/>
      <c r="U2836" s="130"/>
      <c r="V2836" s="130"/>
      <c r="W2836" s="130"/>
      <c r="X2836" s="97"/>
      <c r="Y2836" s="97"/>
      <c r="Z2836" s="98"/>
      <c r="AA2836" s="98"/>
      <c r="AB2836" s="99"/>
      <c r="AC2836" s="100"/>
      <c r="AD2836" s="100"/>
      <c r="AE2836" s="101"/>
      <c r="AF2836" s="124"/>
      <c r="AG2836" s="101"/>
      <c r="AH2836" s="101"/>
      <c r="AI2836" s="102"/>
    </row>
    <row r="2837" spans="1:35" ht="15.75" x14ac:dyDescent="0.25">
      <c r="A2837" s="122"/>
      <c r="B2837" s="122"/>
      <c r="C2837" s="122"/>
      <c r="D2837" s="122"/>
      <c r="E2837" s="122"/>
      <c r="F2837" s="122"/>
      <c r="G2837" s="122"/>
      <c r="H2837" s="122"/>
      <c r="I2837" s="122"/>
      <c r="J2837" s="126"/>
      <c r="K2837" s="126"/>
      <c r="L2837" s="122"/>
      <c r="M2837" s="122"/>
      <c r="N2837" s="122"/>
      <c r="O2837" s="122"/>
      <c r="P2837" s="122"/>
      <c r="Q2837" s="122"/>
      <c r="R2837" s="122"/>
      <c r="S2837" s="122"/>
      <c r="T2837" s="127"/>
      <c r="U2837" s="130"/>
      <c r="V2837" s="130"/>
      <c r="W2837" s="130"/>
      <c r="X2837" s="97"/>
      <c r="Y2837" s="97"/>
      <c r="Z2837" s="98"/>
      <c r="AA2837" s="98"/>
      <c r="AB2837" s="99"/>
      <c r="AC2837" s="100"/>
      <c r="AD2837" s="100"/>
      <c r="AE2837" s="101"/>
      <c r="AF2837" s="124"/>
      <c r="AG2837" s="101"/>
      <c r="AH2837" s="101"/>
      <c r="AI2837" s="102"/>
    </row>
    <row r="2838" spans="1:35" ht="15.75" x14ac:dyDescent="0.25">
      <c r="A2838" s="122"/>
      <c r="B2838" s="122"/>
      <c r="C2838" s="122"/>
      <c r="D2838" s="122"/>
      <c r="E2838" s="122"/>
      <c r="F2838" s="122"/>
      <c r="G2838" s="122"/>
      <c r="H2838" s="122"/>
      <c r="I2838" s="122"/>
      <c r="J2838" s="126"/>
      <c r="K2838" s="126"/>
      <c r="L2838" s="122"/>
      <c r="M2838" s="122"/>
      <c r="N2838" s="122"/>
      <c r="O2838" s="122"/>
      <c r="P2838" s="122"/>
      <c r="Q2838" s="122"/>
      <c r="R2838" s="122"/>
      <c r="S2838" s="122"/>
      <c r="T2838" s="127"/>
      <c r="U2838" s="130"/>
      <c r="V2838" s="130"/>
      <c r="W2838" s="130"/>
      <c r="X2838" s="97"/>
      <c r="Y2838" s="97"/>
      <c r="Z2838" s="98"/>
      <c r="AA2838" s="98"/>
      <c r="AB2838" s="99"/>
      <c r="AC2838" s="100"/>
      <c r="AD2838" s="100"/>
      <c r="AE2838" s="101"/>
      <c r="AF2838" s="124"/>
      <c r="AG2838" s="101"/>
      <c r="AH2838" s="101"/>
      <c r="AI2838" s="102"/>
    </row>
    <row r="2839" spans="1:35" ht="15.75" x14ac:dyDescent="0.25">
      <c r="A2839" s="122"/>
      <c r="B2839" s="122"/>
      <c r="C2839" s="122"/>
      <c r="D2839" s="122"/>
      <c r="E2839" s="122"/>
      <c r="F2839" s="122"/>
      <c r="G2839" s="122"/>
      <c r="H2839" s="122"/>
      <c r="I2839" s="122"/>
      <c r="J2839" s="126"/>
      <c r="K2839" s="126"/>
      <c r="L2839" s="122"/>
      <c r="M2839" s="122"/>
      <c r="N2839" s="122"/>
      <c r="O2839" s="122"/>
      <c r="P2839" s="122"/>
      <c r="Q2839" s="122"/>
      <c r="R2839" s="122"/>
      <c r="S2839" s="122"/>
      <c r="T2839" s="127"/>
      <c r="U2839" s="130"/>
      <c r="V2839" s="130"/>
      <c r="W2839" s="130"/>
      <c r="X2839" s="97"/>
      <c r="Y2839" s="97"/>
      <c r="Z2839" s="98"/>
      <c r="AA2839" s="98"/>
      <c r="AB2839" s="99"/>
      <c r="AC2839" s="100"/>
      <c r="AD2839" s="100"/>
      <c r="AE2839" s="101"/>
      <c r="AF2839" s="124"/>
      <c r="AG2839" s="101"/>
      <c r="AH2839" s="101"/>
      <c r="AI2839" s="102"/>
    </row>
    <row r="2840" spans="1:35" ht="15.75" x14ac:dyDescent="0.25">
      <c r="A2840" s="122"/>
      <c r="B2840" s="122"/>
      <c r="C2840" s="122"/>
      <c r="D2840" s="122"/>
      <c r="E2840" s="122"/>
      <c r="F2840" s="122"/>
      <c r="G2840" s="122"/>
      <c r="H2840" s="122"/>
      <c r="I2840" s="122"/>
      <c r="J2840" s="126"/>
      <c r="K2840" s="126"/>
      <c r="L2840" s="122"/>
      <c r="M2840" s="122"/>
      <c r="N2840" s="122"/>
      <c r="O2840" s="122"/>
      <c r="P2840" s="122"/>
      <c r="Q2840" s="122"/>
      <c r="R2840" s="122"/>
      <c r="S2840" s="122"/>
      <c r="T2840" s="127"/>
      <c r="U2840" s="130"/>
      <c r="V2840" s="130"/>
      <c r="W2840" s="130"/>
      <c r="X2840" s="97"/>
      <c r="Y2840" s="97"/>
      <c r="Z2840" s="98"/>
      <c r="AA2840" s="98"/>
      <c r="AB2840" s="99"/>
      <c r="AC2840" s="100"/>
      <c r="AD2840" s="100"/>
      <c r="AE2840" s="101"/>
      <c r="AF2840" s="124"/>
      <c r="AG2840" s="101"/>
      <c r="AH2840" s="101"/>
      <c r="AI2840" s="102"/>
    </row>
    <row r="2841" spans="1:35" ht="15.75" x14ac:dyDescent="0.25">
      <c r="A2841" s="122"/>
      <c r="B2841" s="122"/>
      <c r="C2841" s="122"/>
      <c r="D2841" s="122"/>
      <c r="E2841" s="122"/>
      <c r="F2841" s="122"/>
      <c r="G2841" s="122"/>
      <c r="H2841" s="122"/>
      <c r="I2841" s="122"/>
      <c r="J2841" s="126"/>
      <c r="K2841" s="126"/>
      <c r="L2841" s="122"/>
      <c r="M2841" s="122"/>
      <c r="N2841" s="122"/>
      <c r="O2841" s="122"/>
      <c r="P2841" s="122"/>
      <c r="Q2841" s="122"/>
      <c r="R2841" s="122"/>
      <c r="S2841" s="122"/>
      <c r="T2841" s="127"/>
      <c r="U2841" s="130"/>
      <c r="V2841" s="130"/>
      <c r="W2841" s="130"/>
      <c r="X2841" s="97"/>
      <c r="Y2841" s="97"/>
      <c r="Z2841" s="98"/>
      <c r="AA2841" s="98"/>
      <c r="AB2841" s="99"/>
      <c r="AC2841" s="100"/>
      <c r="AD2841" s="100"/>
      <c r="AE2841" s="101"/>
      <c r="AF2841" s="124"/>
      <c r="AG2841" s="101"/>
      <c r="AH2841" s="101"/>
      <c r="AI2841" s="102"/>
    </row>
    <row r="2842" spans="1:35" ht="15.75" x14ac:dyDescent="0.25">
      <c r="A2842" s="122"/>
      <c r="B2842" s="122"/>
      <c r="C2842" s="122"/>
      <c r="D2842" s="122"/>
      <c r="E2842" s="122"/>
      <c r="F2842" s="122"/>
      <c r="G2842" s="122"/>
      <c r="H2842" s="122"/>
      <c r="I2842" s="122"/>
      <c r="J2842" s="126"/>
      <c r="K2842" s="126"/>
      <c r="L2842" s="122"/>
      <c r="M2842" s="122"/>
      <c r="N2842" s="122"/>
      <c r="O2842" s="122"/>
      <c r="P2842" s="122"/>
      <c r="Q2842" s="122"/>
      <c r="R2842" s="122"/>
      <c r="S2842" s="122"/>
      <c r="T2842" s="127"/>
      <c r="U2842" s="130"/>
      <c r="V2842" s="130"/>
      <c r="W2842" s="130"/>
      <c r="X2842" s="97"/>
      <c r="Y2842" s="97"/>
      <c r="Z2842" s="98"/>
      <c r="AA2842" s="98"/>
      <c r="AB2842" s="99"/>
      <c r="AC2842" s="100"/>
      <c r="AD2842" s="100"/>
      <c r="AE2842" s="101"/>
      <c r="AF2842" s="124"/>
      <c r="AG2842" s="101"/>
      <c r="AH2842" s="101"/>
      <c r="AI2842" s="102"/>
    </row>
    <row r="2843" spans="1:35" ht="15.75" x14ac:dyDescent="0.25">
      <c r="A2843" s="122"/>
      <c r="B2843" s="122"/>
      <c r="C2843" s="122"/>
      <c r="D2843" s="122"/>
      <c r="E2843" s="122"/>
      <c r="F2843" s="122"/>
      <c r="G2843" s="122"/>
      <c r="H2843" s="122"/>
      <c r="I2843" s="122"/>
      <c r="J2843" s="126"/>
      <c r="K2843" s="126"/>
      <c r="L2843" s="122"/>
      <c r="M2843" s="122"/>
      <c r="N2843" s="122"/>
      <c r="O2843" s="122"/>
      <c r="P2843" s="122"/>
      <c r="Q2843" s="122"/>
      <c r="R2843" s="122"/>
      <c r="S2843" s="122"/>
      <c r="T2843" s="127"/>
      <c r="U2843" s="130"/>
      <c r="V2843" s="130"/>
      <c r="W2843" s="130"/>
      <c r="X2843" s="97"/>
      <c r="Y2843" s="97"/>
      <c r="Z2843" s="98"/>
      <c r="AA2843" s="98"/>
      <c r="AB2843" s="99"/>
      <c r="AC2843" s="100"/>
      <c r="AD2843" s="100"/>
      <c r="AE2843" s="101"/>
      <c r="AF2843" s="124"/>
      <c r="AG2843" s="101"/>
      <c r="AH2843" s="101"/>
      <c r="AI2843" s="102"/>
    </row>
    <row r="2844" spans="1:35" ht="15.75" x14ac:dyDescent="0.25">
      <c r="A2844" s="122"/>
      <c r="B2844" s="122"/>
      <c r="C2844" s="122"/>
      <c r="D2844" s="122"/>
      <c r="E2844" s="122"/>
      <c r="F2844" s="122"/>
      <c r="G2844" s="122"/>
      <c r="H2844" s="122"/>
      <c r="I2844" s="122"/>
      <c r="J2844" s="126"/>
      <c r="K2844" s="126"/>
      <c r="L2844" s="122"/>
      <c r="M2844" s="122"/>
      <c r="N2844" s="122"/>
      <c r="O2844" s="122"/>
      <c r="P2844" s="122"/>
      <c r="Q2844" s="122"/>
      <c r="R2844" s="122"/>
      <c r="S2844" s="122"/>
      <c r="T2844" s="127"/>
      <c r="U2844" s="130"/>
      <c r="V2844" s="130"/>
      <c r="W2844" s="130"/>
      <c r="X2844" s="97"/>
      <c r="Y2844" s="97"/>
      <c r="Z2844" s="98"/>
      <c r="AA2844" s="98"/>
      <c r="AB2844" s="99"/>
      <c r="AC2844" s="100"/>
      <c r="AD2844" s="100"/>
      <c r="AE2844" s="101"/>
      <c r="AF2844" s="124"/>
      <c r="AG2844" s="101"/>
      <c r="AH2844" s="101"/>
      <c r="AI2844" s="102"/>
    </row>
    <row r="2845" spans="1:35" ht="15.75" x14ac:dyDescent="0.25">
      <c r="A2845" s="122"/>
      <c r="B2845" s="122"/>
      <c r="C2845" s="122"/>
      <c r="D2845" s="122"/>
      <c r="E2845" s="122"/>
      <c r="F2845" s="122"/>
      <c r="G2845" s="122"/>
      <c r="H2845" s="122"/>
      <c r="I2845" s="122"/>
      <c r="J2845" s="126"/>
      <c r="K2845" s="126"/>
      <c r="L2845" s="122"/>
      <c r="M2845" s="122"/>
      <c r="N2845" s="122"/>
      <c r="O2845" s="122"/>
      <c r="P2845" s="122"/>
      <c r="Q2845" s="122"/>
      <c r="R2845" s="122"/>
      <c r="S2845" s="122"/>
      <c r="T2845" s="127"/>
      <c r="U2845" s="130"/>
      <c r="V2845" s="130"/>
      <c r="W2845" s="130"/>
      <c r="X2845" s="97"/>
      <c r="Y2845" s="97"/>
      <c r="Z2845" s="98"/>
      <c r="AA2845" s="98"/>
      <c r="AB2845" s="99"/>
      <c r="AC2845" s="100"/>
      <c r="AD2845" s="100"/>
      <c r="AE2845" s="101"/>
      <c r="AF2845" s="124"/>
      <c r="AG2845" s="101"/>
      <c r="AH2845" s="101"/>
      <c r="AI2845" s="102"/>
    </row>
    <row r="2846" spans="1:35" ht="15.75" x14ac:dyDescent="0.25">
      <c r="A2846" s="122"/>
      <c r="B2846" s="122"/>
      <c r="C2846" s="122"/>
      <c r="D2846" s="122"/>
      <c r="E2846" s="122"/>
      <c r="F2846" s="122"/>
      <c r="G2846" s="122"/>
      <c r="H2846" s="122"/>
      <c r="I2846" s="122"/>
      <c r="J2846" s="126"/>
      <c r="K2846" s="126"/>
      <c r="L2846" s="122"/>
      <c r="M2846" s="122"/>
      <c r="N2846" s="122"/>
      <c r="O2846" s="122"/>
      <c r="P2846" s="122"/>
      <c r="Q2846" s="122"/>
      <c r="R2846" s="122"/>
      <c r="S2846" s="122"/>
      <c r="T2846" s="127"/>
      <c r="U2846" s="130"/>
      <c r="V2846" s="130"/>
      <c r="W2846" s="130"/>
      <c r="X2846" s="97"/>
      <c r="Y2846" s="97"/>
      <c r="Z2846" s="98"/>
      <c r="AA2846" s="98"/>
      <c r="AB2846" s="99"/>
      <c r="AC2846" s="100"/>
      <c r="AD2846" s="100"/>
      <c r="AE2846" s="101"/>
      <c r="AF2846" s="124"/>
      <c r="AG2846" s="101"/>
      <c r="AH2846" s="101"/>
      <c r="AI2846" s="102"/>
    </row>
    <row r="2847" spans="1:35" ht="15.75" x14ac:dyDescent="0.25">
      <c r="A2847" s="122"/>
      <c r="B2847" s="122"/>
      <c r="C2847" s="122"/>
      <c r="D2847" s="122"/>
      <c r="E2847" s="122"/>
      <c r="F2847" s="122"/>
      <c r="G2847" s="122"/>
      <c r="H2847" s="122"/>
      <c r="I2847" s="122"/>
      <c r="J2847" s="126"/>
      <c r="K2847" s="126"/>
      <c r="L2847" s="122"/>
      <c r="M2847" s="122"/>
      <c r="N2847" s="122"/>
      <c r="O2847" s="122"/>
      <c r="P2847" s="122"/>
      <c r="Q2847" s="122"/>
      <c r="R2847" s="122"/>
      <c r="S2847" s="122"/>
      <c r="T2847" s="127"/>
      <c r="U2847" s="130"/>
      <c r="V2847" s="130"/>
      <c r="W2847" s="130"/>
      <c r="X2847" s="97"/>
      <c r="Y2847" s="97"/>
      <c r="Z2847" s="98"/>
      <c r="AA2847" s="98"/>
      <c r="AB2847" s="99"/>
      <c r="AC2847" s="100"/>
      <c r="AD2847" s="100"/>
      <c r="AE2847" s="101"/>
      <c r="AF2847" s="124"/>
      <c r="AG2847" s="101"/>
      <c r="AH2847" s="101"/>
      <c r="AI2847" s="102"/>
    </row>
    <row r="2848" spans="1:35" ht="15.75" x14ac:dyDescent="0.25">
      <c r="A2848" s="122"/>
      <c r="B2848" s="122"/>
      <c r="C2848" s="122"/>
      <c r="D2848" s="122"/>
      <c r="E2848" s="122"/>
      <c r="F2848" s="122"/>
      <c r="G2848" s="122"/>
      <c r="H2848" s="122"/>
      <c r="I2848" s="122"/>
      <c r="J2848" s="126"/>
      <c r="K2848" s="126"/>
      <c r="L2848" s="122"/>
      <c r="M2848" s="122"/>
      <c r="N2848" s="122"/>
      <c r="O2848" s="122"/>
      <c r="P2848" s="122"/>
      <c r="Q2848" s="122"/>
      <c r="R2848" s="122"/>
      <c r="S2848" s="122"/>
      <c r="T2848" s="127"/>
      <c r="U2848" s="130"/>
      <c r="V2848" s="130"/>
      <c r="W2848" s="130"/>
      <c r="X2848" s="97"/>
      <c r="Y2848" s="97"/>
      <c r="Z2848" s="98"/>
      <c r="AA2848" s="98"/>
      <c r="AB2848" s="99"/>
      <c r="AC2848" s="100"/>
      <c r="AD2848" s="100"/>
      <c r="AE2848" s="101"/>
      <c r="AF2848" s="124"/>
      <c r="AG2848" s="101"/>
      <c r="AH2848" s="101"/>
      <c r="AI2848" s="102"/>
    </row>
    <row r="2849" spans="1:35" ht="15.75" x14ac:dyDescent="0.25">
      <c r="A2849" s="122"/>
      <c r="B2849" s="122"/>
      <c r="C2849" s="122"/>
      <c r="D2849" s="122"/>
      <c r="E2849" s="122"/>
      <c r="F2849" s="122"/>
      <c r="G2849" s="122"/>
      <c r="H2849" s="122"/>
      <c r="I2849" s="122"/>
      <c r="J2849" s="126"/>
      <c r="K2849" s="126"/>
      <c r="L2849" s="122"/>
      <c r="M2849" s="122"/>
      <c r="N2849" s="122"/>
      <c r="O2849" s="122"/>
      <c r="P2849" s="122"/>
      <c r="Q2849" s="122"/>
      <c r="R2849" s="122"/>
      <c r="S2849" s="122"/>
      <c r="T2849" s="127"/>
      <c r="U2849" s="130"/>
      <c r="V2849" s="130"/>
      <c r="W2849" s="130"/>
      <c r="X2849" s="97"/>
      <c r="Y2849" s="97"/>
      <c r="Z2849" s="98"/>
      <c r="AA2849" s="98"/>
      <c r="AB2849" s="99"/>
      <c r="AC2849" s="100"/>
      <c r="AD2849" s="100"/>
      <c r="AE2849" s="101"/>
      <c r="AF2849" s="124"/>
      <c r="AG2849" s="101"/>
      <c r="AH2849" s="101"/>
      <c r="AI2849" s="102"/>
    </row>
    <row r="2850" spans="1:35" ht="15.75" x14ac:dyDescent="0.25">
      <c r="A2850" s="122"/>
      <c r="B2850" s="122"/>
      <c r="C2850" s="122"/>
      <c r="D2850" s="122"/>
      <c r="E2850" s="122"/>
      <c r="F2850" s="122"/>
      <c r="G2850" s="122"/>
      <c r="H2850" s="122"/>
      <c r="I2850" s="122"/>
      <c r="J2850" s="126"/>
      <c r="K2850" s="126"/>
      <c r="L2850" s="122"/>
      <c r="M2850" s="122"/>
      <c r="N2850" s="122"/>
      <c r="O2850" s="122"/>
      <c r="P2850" s="122"/>
      <c r="Q2850" s="122"/>
      <c r="R2850" s="122"/>
      <c r="S2850" s="122"/>
      <c r="T2850" s="127"/>
      <c r="U2850" s="130"/>
      <c r="V2850" s="130"/>
      <c r="W2850" s="130"/>
      <c r="X2850" s="97"/>
      <c r="Y2850" s="97"/>
      <c r="Z2850" s="98"/>
      <c r="AA2850" s="98"/>
      <c r="AB2850" s="99"/>
      <c r="AC2850" s="100"/>
      <c r="AD2850" s="100"/>
      <c r="AE2850" s="101"/>
      <c r="AF2850" s="124"/>
      <c r="AG2850" s="101"/>
      <c r="AH2850" s="101"/>
      <c r="AI2850" s="102"/>
    </row>
    <row r="2851" spans="1:35" ht="15.75" x14ac:dyDescent="0.25">
      <c r="A2851" s="122"/>
      <c r="B2851" s="122"/>
      <c r="C2851" s="122"/>
      <c r="D2851" s="122"/>
      <c r="E2851" s="122"/>
      <c r="F2851" s="122"/>
      <c r="G2851" s="122"/>
      <c r="H2851" s="122"/>
      <c r="I2851" s="122"/>
      <c r="J2851" s="126"/>
      <c r="K2851" s="126"/>
      <c r="L2851" s="122"/>
      <c r="M2851" s="122"/>
      <c r="N2851" s="122"/>
      <c r="O2851" s="122"/>
      <c r="P2851" s="122"/>
      <c r="Q2851" s="122"/>
      <c r="R2851" s="122"/>
      <c r="S2851" s="122"/>
      <c r="T2851" s="127"/>
      <c r="U2851" s="130"/>
      <c r="V2851" s="130"/>
      <c r="W2851" s="130"/>
      <c r="X2851" s="97"/>
      <c r="Y2851" s="97"/>
      <c r="Z2851" s="98"/>
      <c r="AA2851" s="98"/>
      <c r="AB2851" s="99"/>
      <c r="AC2851" s="100"/>
      <c r="AD2851" s="100"/>
      <c r="AE2851" s="101"/>
      <c r="AF2851" s="124"/>
      <c r="AG2851" s="101"/>
      <c r="AH2851" s="101"/>
      <c r="AI2851" s="102"/>
    </row>
    <row r="2852" spans="1:35" ht="15.75" x14ac:dyDescent="0.25">
      <c r="A2852" s="122"/>
      <c r="B2852" s="122"/>
      <c r="C2852" s="122"/>
      <c r="D2852" s="122"/>
      <c r="E2852" s="122"/>
      <c r="F2852" s="122"/>
      <c r="G2852" s="122"/>
      <c r="H2852" s="122"/>
      <c r="I2852" s="122"/>
      <c r="J2852" s="126"/>
      <c r="K2852" s="126"/>
      <c r="L2852" s="122"/>
      <c r="M2852" s="122"/>
      <c r="N2852" s="122"/>
      <c r="O2852" s="122"/>
      <c r="P2852" s="122"/>
      <c r="Q2852" s="122"/>
      <c r="R2852" s="122"/>
      <c r="S2852" s="122"/>
      <c r="T2852" s="127"/>
      <c r="U2852" s="130"/>
      <c r="V2852" s="130"/>
      <c r="W2852" s="130"/>
      <c r="X2852" s="97"/>
      <c r="Y2852" s="97"/>
      <c r="Z2852" s="98"/>
      <c r="AA2852" s="98"/>
      <c r="AB2852" s="99"/>
      <c r="AC2852" s="100"/>
      <c r="AD2852" s="100"/>
      <c r="AE2852" s="101"/>
      <c r="AF2852" s="124"/>
      <c r="AG2852" s="101"/>
      <c r="AH2852" s="101"/>
      <c r="AI2852" s="102"/>
    </row>
    <row r="2853" spans="1:35" ht="15.75" x14ac:dyDescent="0.25">
      <c r="A2853" s="122"/>
      <c r="B2853" s="122"/>
      <c r="C2853" s="122"/>
      <c r="D2853" s="122"/>
      <c r="E2853" s="122"/>
      <c r="F2853" s="122"/>
      <c r="G2853" s="122"/>
      <c r="H2853" s="122"/>
      <c r="I2853" s="122"/>
      <c r="J2853" s="126"/>
      <c r="K2853" s="126"/>
      <c r="L2853" s="122"/>
      <c r="M2853" s="122"/>
      <c r="N2853" s="122"/>
      <c r="O2853" s="122"/>
      <c r="P2853" s="122"/>
      <c r="Q2853" s="122"/>
      <c r="R2853" s="122"/>
      <c r="S2853" s="122"/>
      <c r="T2853" s="127"/>
      <c r="U2853" s="130"/>
      <c r="V2853" s="130"/>
      <c r="W2853" s="130"/>
      <c r="X2853" s="97"/>
      <c r="Y2853" s="97"/>
      <c r="Z2853" s="98"/>
      <c r="AA2853" s="98"/>
      <c r="AB2853" s="99"/>
      <c r="AC2853" s="100"/>
      <c r="AD2853" s="100"/>
      <c r="AE2853" s="101"/>
      <c r="AF2853" s="124"/>
      <c r="AG2853" s="101"/>
      <c r="AH2853" s="101"/>
      <c r="AI2853" s="102"/>
    </row>
    <row r="2854" spans="1:35" ht="15.75" x14ac:dyDescent="0.25">
      <c r="A2854" s="122"/>
      <c r="B2854" s="122"/>
      <c r="C2854" s="122"/>
      <c r="D2854" s="122"/>
      <c r="E2854" s="122"/>
      <c r="F2854" s="122"/>
      <c r="G2854" s="122"/>
      <c r="H2854" s="122"/>
      <c r="I2854" s="122"/>
      <c r="J2854" s="126"/>
      <c r="K2854" s="126"/>
      <c r="L2854" s="122"/>
      <c r="M2854" s="122"/>
      <c r="N2854" s="122"/>
      <c r="O2854" s="122"/>
      <c r="P2854" s="122"/>
      <c r="Q2854" s="122"/>
      <c r="R2854" s="122"/>
      <c r="S2854" s="122"/>
      <c r="T2854" s="127"/>
      <c r="U2854" s="130"/>
      <c r="V2854" s="130"/>
      <c r="W2854" s="130"/>
      <c r="X2854" s="97"/>
      <c r="Y2854" s="97"/>
      <c r="Z2854" s="98"/>
      <c r="AA2854" s="98"/>
      <c r="AB2854" s="99"/>
      <c r="AC2854" s="100"/>
      <c r="AD2854" s="100"/>
      <c r="AE2854" s="101"/>
      <c r="AF2854" s="124"/>
      <c r="AG2854" s="101"/>
      <c r="AH2854" s="101"/>
      <c r="AI2854" s="102"/>
    </row>
    <row r="2855" spans="1:35" ht="15.75" x14ac:dyDescent="0.25">
      <c r="A2855" s="122"/>
      <c r="B2855" s="122"/>
      <c r="C2855" s="122"/>
      <c r="D2855" s="122"/>
      <c r="E2855" s="122"/>
      <c r="F2855" s="122"/>
      <c r="G2855" s="122"/>
      <c r="H2855" s="122"/>
      <c r="I2855" s="122"/>
      <c r="J2855" s="126"/>
      <c r="K2855" s="126"/>
      <c r="L2855" s="122"/>
      <c r="M2855" s="122"/>
      <c r="N2855" s="122"/>
      <c r="O2855" s="122"/>
      <c r="P2855" s="122"/>
      <c r="Q2855" s="122"/>
      <c r="R2855" s="122"/>
      <c r="S2855" s="122"/>
      <c r="T2855" s="127"/>
      <c r="U2855" s="130"/>
      <c r="V2855" s="130"/>
      <c r="W2855" s="130"/>
      <c r="X2855" s="97"/>
      <c r="Y2855" s="97"/>
      <c r="Z2855" s="98"/>
      <c r="AA2855" s="98"/>
      <c r="AB2855" s="99"/>
      <c r="AC2855" s="100"/>
      <c r="AD2855" s="100"/>
      <c r="AE2855" s="101"/>
      <c r="AF2855" s="124"/>
      <c r="AG2855" s="101"/>
      <c r="AH2855" s="101"/>
      <c r="AI2855" s="102"/>
    </row>
    <row r="2856" spans="1:35" ht="15.75" x14ac:dyDescent="0.25">
      <c r="A2856" s="122"/>
      <c r="B2856" s="122"/>
      <c r="C2856" s="122"/>
      <c r="D2856" s="122"/>
      <c r="E2856" s="122"/>
      <c r="F2856" s="122"/>
      <c r="G2856" s="122"/>
      <c r="H2856" s="122"/>
      <c r="I2856" s="122"/>
      <c r="J2856" s="126"/>
      <c r="K2856" s="126"/>
      <c r="L2856" s="122"/>
      <c r="M2856" s="122"/>
      <c r="N2856" s="122"/>
      <c r="O2856" s="122"/>
      <c r="P2856" s="122"/>
      <c r="Q2856" s="122"/>
      <c r="R2856" s="122"/>
      <c r="S2856" s="122"/>
      <c r="T2856" s="127"/>
      <c r="U2856" s="130"/>
      <c r="V2856" s="130"/>
      <c r="W2856" s="130"/>
      <c r="X2856" s="97"/>
      <c r="Y2856" s="97"/>
      <c r="Z2856" s="98"/>
      <c r="AA2856" s="98"/>
      <c r="AB2856" s="99"/>
      <c r="AC2856" s="100"/>
      <c r="AD2856" s="100"/>
      <c r="AE2856" s="101"/>
      <c r="AF2856" s="124"/>
      <c r="AG2856" s="101"/>
      <c r="AH2856" s="101"/>
      <c r="AI2856" s="102"/>
    </row>
    <row r="2857" spans="1:35" ht="15.75" x14ac:dyDescent="0.25">
      <c r="A2857" s="122"/>
      <c r="B2857" s="122"/>
      <c r="C2857" s="122"/>
      <c r="D2857" s="122"/>
      <c r="E2857" s="122"/>
      <c r="F2857" s="122"/>
      <c r="G2857" s="122"/>
      <c r="H2857" s="122"/>
      <c r="I2857" s="122"/>
      <c r="J2857" s="126"/>
      <c r="K2857" s="126"/>
      <c r="L2857" s="122"/>
      <c r="M2857" s="122"/>
      <c r="N2857" s="122"/>
      <c r="O2857" s="122"/>
      <c r="P2857" s="122"/>
      <c r="Q2857" s="122"/>
      <c r="R2857" s="122"/>
      <c r="S2857" s="122"/>
      <c r="T2857" s="127"/>
      <c r="U2857" s="130"/>
      <c r="V2857" s="130"/>
      <c r="W2857" s="130"/>
      <c r="X2857" s="97"/>
      <c r="Y2857" s="97"/>
      <c r="Z2857" s="98"/>
      <c r="AA2857" s="98"/>
      <c r="AB2857" s="99"/>
      <c r="AC2857" s="100"/>
      <c r="AD2857" s="100"/>
      <c r="AE2857" s="101"/>
      <c r="AF2857" s="124"/>
      <c r="AG2857" s="101"/>
      <c r="AH2857" s="101"/>
      <c r="AI2857" s="102"/>
    </row>
    <row r="2858" spans="1:35" ht="15.75" x14ac:dyDescent="0.25">
      <c r="A2858" s="122"/>
      <c r="B2858" s="122"/>
      <c r="C2858" s="122"/>
      <c r="D2858" s="122"/>
      <c r="E2858" s="122"/>
      <c r="F2858" s="122"/>
      <c r="G2858" s="122"/>
      <c r="H2858" s="122"/>
      <c r="I2858" s="122"/>
      <c r="J2858" s="126"/>
      <c r="K2858" s="126"/>
      <c r="L2858" s="122"/>
      <c r="M2858" s="122"/>
      <c r="N2858" s="122"/>
      <c r="O2858" s="122"/>
      <c r="P2858" s="122"/>
      <c r="Q2858" s="122"/>
      <c r="R2858" s="122"/>
      <c r="S2858" s="122"/>
      <c r="T2858" s="127"/>
      <c r="U2858" s="130"/>
      <c r="V2858" s="130"/>
      <c r="W2858" s="130"/>
      <c r="X2858" s="97"/>
      <c r="Y2858" s="97"/>
      <c r="Z2858" s="98"/>
      <c r="AA2858" s="98"/>
      <c r="AB2858" s="99"/>
      <c r="AC2858" s="100"/>
      <c r="AD2858" s="100"/>
      <c r="AE2858" s="101"/>
      <c r="AF2858" s="124"/>
      <c r="AG2858" s="101"/>
      <c r="AH2858" s="101"/>
      <c r="AI2858" s="102"/>
    </row>
    <row r="2859" spans="1:35" ht="15.75" x14ac:dyDescent="0.25">
      <c r="A2859" s="122"/>
      <c r="B2859" s="122"/>
      <c r="C2859" s="122"/>
      <c r="D2859" s="122"/>
      <c r="E2859" s="122"/>
      <c r="F2859" s="122"/>
      <c r="G2859" s="122"/>
      <c r="H2859" s="122"/>
      <c r="I2859" s="122"/>
      <c r="J2859" s="126"/>
      <c r="K2859" s="126"/>
      <c r="L2859" s="122"/>
      <c r="M2859" s="122"/>
      <c r="N2859" s="122"/>
      <c r="O2859" s="122"/>
      <c r="P2859" s="122"/>
      <c r="Q2859" s="122"/>
      <c r="R2859" s="122"/>
      <c r="S2859" s="122"/>
      <c r="T2859" s="127"/>
      <c r="U2859" s="130"/>
      <c r="V2859" s="130"/>
      <c r="W2859" s="130"/>
      <c r="X2859" s="97"/>
      <c r="Y2859" s="97"/>
      <c r="Z2859" s="98"/>
      <c r="AA2859" s="98"/>
      <c r="AB2859" s="99"/>
      <c r="AC2859" s="100"/>
      <c r="AD2859" s="100"/>
      <c r="AE2859" s="101"/>
      <c r="AF2859" s="124"/>
      <c r="AG2859" s="101"/>
      <c r="AH2859" s="101"/>
      <c r="AI2859" s="102"/>
    </row>
    <row r="2860" spans="1:35" ht="15.75" x14ac:dyDescent="0.25">
      <c r="A2860" s="122"/>
      <c r="B2860" s="122"/>
      <c r="C2860" s="122"/>
      <c r="D2860" s="122"/>
      <c r="E2860" s="122"/>
      <c r="F2860" s="122"/>
      <c r="G2860" s="122"/>
      <c r="H2860" s="122"/>
      <c r="I2860" s="122"/>
      <c r="J2860" s="126"/>
      <c r="K2860" s="126"/>
      <c r="L2860" s="122"/>
      <c r="M2860" s="122"/>
      <c r="N2860" s="122"/>
      <c r="O2860" s="122"/>
      <c r="P2860" s="122"/>
      <c r="Q2860" s="122"/>
      <c r="R2860" s="122"/>
      <c r="S2860" s="122"/>
      <c r="T2860" s="127"/>
      <c r="U2860" s="130"/>
      <c r="V2860" s="130"/>
      <c r="W2860" s="130"/>
      <c r="X2860" s="97"/>
      <c r="Y2860" s="97"/>
      <c r="Z2860" s="98"/>
      <c r="AA2860" s="98"/>
      <c r="AB2860" s="99"/>
      <c r="AC2860" s="100"/>
      <c r="AD2860" s="100"/>
      <c r="AE2860" s="101"/>
      <c r="AF2860" s="124"/>
      <c r="AG2860" s="101"/>
      <c r="AH2860" s="101"/>
      <c r="AI2860" s="102"/>
    </row>
    <row r="2861" spans="1:35" ht="15.75" x14ac:dyDescent="0.25">
      <c r="A2861" s="122"/>
      <c r="B2861" s="122"/>
      <c r="C2861" s="122"/>
      <c r="D2861" s="122"/>
      <c r="E2861" s="122"/>
      <c r="F2861" s="122"/>
      <c r="G2861" s="122"/>
      <c r="H2861" s="122"/>
      <c r="I2861" s="122"/>
      <c r="J2861" s="126"/>
      <c r="K2861" s="126"/>
      <c r="L2861" s="122"/>
      <c r="M2861" s="122"/>
      <c r="N2861" s="122"/>
      <c r="O2861" s="122"/>
      <c r="P2861" s="122"/>
      <c r="Q2861" s="122"/>
      <c r="R2861" s="122"/>
      <c r="S2861" s="122"/>
      <c r="T2861" s="127"/>
      <c r="U2861" s="130"/>
      <c r="V2861" s="130"/>
      <c r="W2861" s="130"/>
      <c r="X2861" s="97"/>
      <c r="Y2861" s="97"/>
      <c r="Z2861" s="98"/>
      <c r="AA2861" s="98"/>
      <c r="AB2861" s="99"/>
      <c r="AC2861" s="100"/>
      <c r="AD2861" s="100"/>
      <c r="AE2861" s="101"/>
      <c r="AF2861" s="124"/>
      <c r="AG2861" s="101"/>
      <c r="AH2861" s="101"/>
      <c r="AI2861" s="102"/>
    </row>
    <row r="2862" spans="1:35" ht="15.75" x14ac:dyDescent="0.25">
      <c r="A2862" s="122"/>
      <c r="B2862" s="122"/>
      <c r="C2862" s="122"/>
      <c r="D2862" s="122"/>
      <c r="E2862" s="122"/>
      <c r="F2862" s="122"/>
      <c r="G2862" s="122"/>
      <c r="H2862" s="122"/>
      <c r="I2862" s="122"/>
      <c r="J2862" s="126"/>
      <c r="K2862" s="126"/>
      <c r="L2862" s="122"/>
      <c r="M2862" s="122"/>
      <c r="N2862" s="122"/>
      <c r="O2862" s="122"/>
      <c r="P2862" s="122"/>
      <c r="Q2862" s="122"/>
      <c r="R2862" s="122"/>
      <c r="S2862" s="122"/>
      <c r="T2862" s="127"/>
      <c r="U2862" s="130"/>
      <c r="V2862" s="130"/>
      <c r="W2862" s="130"/>
      <c r="X2862" s="97"/>
      <c r="Y2862" s="97"/>
      <c r="Z2862" s="98"/>
      <c r="AA2862" s="98"/>
      <c r="AB2862" s="99"/>
      <c r="AC2862" s="100"/>
      <c r="AD2862" s="100"/>
      <c r="AE2862" s="101"/>
      <c r="AF2862" s="124"/>
      <c r="AG2862" s="101"/>
      <c r="AH2862" s="101"/>
      <c r="AI2862" s="102"/>
    </row>
    <row r="2863" spans="1:35" ht="15.75" x14ac:dyDescent="0.25">
      <c r="A2863" s="122"/>
      <c r="B2863" s="122"/>
      <c r="C2863" s="122"/>
      <c r="D2863" s="122"/>
      <c r="E2863" s="122"/>
      <c r="F2863" s="122"/>
      <c r="G2863" s="122"/>
      <c r="H2863" s="122"/>
      <c r="I2863" s="122"/>
      <c r="J2863" s="126"/>
      <c r="K2863" s="126"/>
      <c r="L2863" s="122"/>
      <c r="M2863" s="122"/>
      <c r="N2863" s="122"/>
      <c r="O2863" s="122"/>
      <c r="P2863" s="122"/>
      <c r="Q2863" s="122"/>
      <c r="R2863" s="122"/>
      <c r="S2863" s="122"/>
      <c r="T2863" s="127"/>
      <c r="U2863" s="130"/>
      <c r="V2863" s="130"/>
      <c r="W2863" s="130"/>
      <c r="X2863" s="97"/>
      <c r="Y2863" s="97"/>
      <c r="Z2863" s="98"/>
      <c r="AA2863" s="98"/>
      <c r="AB2863" s="99"/>
      <c r="AC2863" s="100"/>
      <c r="AD2863" s="100"/>
      <c r="AE2863" s="101"/>
      <c r="AF2863" s="124"/>
      <c r="AG2863" s="101"/>
      <c r="AH2863" s="101"/>
      <c r="AI2863" s="102"/>
    </row>
    <row r="2864" spans="1:35" ht="15.75" x14ac:dyDescent="0.25">
      <c r="A2864" s="122"/>
      <c r="B2864" s="122"/>
      <c r="C2864" s="122"/>
      <c r="D2864" s="122"/>
      <c r="E2864" s="122"/>
      <c r="F2864" s="122"/>
      <c r="G2864" s="122"/>
      <c r="H2864" s="122"/>
      <c r="I2864" s="122"/>
      <c r="J2864" s="126"/>
      <c r="K2864" s="126"/>
      <c r="L2864" s="122"/>
      <c r="M2864" s="122"/>
      <c r="N2864" s="122"/>
      <c r="O2864" s="122"/>
      <c r="P2864" s="122"/>
      <c r="Q2864" s="122"/>
      <c r="R2864" s="122"/>
      <c r="S2864" s="122"/>
      <c r="T2864" s="127"/>
      <c r="U2864" s="130"/>
      <c r="V2864" s="130"/>
      <c r="W2864" s="130"/>
      <c r="X2864" s="97"/>
      <c r="Y2864" s="97"/>
      <c r="Z2864" s="98"/>
      <c r="AA2864" s="98"/>
      <c r="AB2864" s="99"/>
      <c r="AC2864" s="100"/>
      <c r="AD2864" s="100"/>
      <c r="AE2864" s="101"/>
      <c r="AF2864" s="124"/>
      <c r="AG2864" s="101"/>
      <c r="AH2864" s="101"/>
      <c r="AI2864" s="102"/>
    </row>
    <row r="2865" spans="1:35" ht="15.75" x14ac:dyDescent="0.25">
      <c r="A2865" s="122"/>
      <c r="B2865" s="122"/>
      <c r="C2865" s="122"/>
      <c r="D2865" s="122"/>
      <c r="E2865" s="122"/>
      <c r="F2865" s="122"/>
      <c r="G2865" s="122"/>
      <c r="H2865" s="122"/>
      <c r="I2865" s="122"/>
      <c r="J2865" s="126"/>
      <c r="K2865" s="126"/>
      <c r="L2865" s="122"/>
      <c r="M2865" s="122"/>
      <c r="N2865" s="122"/>
      <c r="O2865" s="122"/>
      <c r="P2865" s="122"/>
      <c r="Q2865" s="122"/>
      <c r="R2865" s="122"/>
      <c r="S2865" s="122"/>
      <c r="T2865" s="127"/>
      <c r="U2865" s="130"/>
      <c r="V2865" s="130"/>
      <c r="W2865" s="130"/>
      <c r="X2865" s="97"/>
      <c r="Y2865" s="97"/>
      <c r="Z2865" s="98"/>
      <c r="AA2865" s="98"/>
      <c r="AB2865" s="99"/>
      <c r="AC2865" s="100"/>
      <c r="AD2865" s="100"/>
      <c r="AE2865" s="101"/>
      <c r="AF2865" s="124"/>
      <c r="AG2865" s="101"/>
      <c r="AH2865" s="101"/>
      <c r="AI2865" s="102"/>
    </row>
    <row r="2866" spans="1:35" ht="15.75" x14ac:dyDescent="0.25">
      <c r="A2866" s="122"/>
      <c r="B2866" s="122"/>
      <c r="C2866" s="122"/>
      <c r="D2866" s="122"/>
      <c r="E2866" s="122"/>
      <c r="F2866" s="122"/>
      <c r="G2866" s="122"/>
      <c r="H2866" s="122"/>
      <c r="I2866" s="122"/>
      <c r="J2866" s="126"/>
      <c r="K2866" s="126"/>
      <c r="L2866" s="122"/>
      <c r="M2866" s="122"/>
      <c r="N2866" s="122"/>
      <c r="O2866" s="122"/>
      <c r="P2866" s="122"/>
      <c r="Q2866" s="122"/>
      <c r="R2866" s="122"/>
      <c r="S2866" s="122"/>
      <c r="T2866" s="127"/>
      <c r="U2866" s="130"/>
      <c r="V2866" s="130"/>
      <c r="W2866" s="130"/>
      <c r="X2866" s="97"/>
      <c r="Y2866" s="97"/>
      <c r="Z2866" s="98"/>
      <c r="AA2866" s="98"/>
      <c r="AB2866" s="99"/>
      <c r="AC2866" s="100"/>
      <c r="AD2866" s="100"/>
      <c r="AE2866" s="101"/>
      <c r="AF2866" s="124"/>
      <c r="AG2866" s="101"/>
      <c r="AH2866" s="101"/>
      <c r="AI2866" s="102"/>
    </row>
    <row r="2867" spans="1:35" ht="15.75" x14ac:dyDescent="0.25">
      <c r="A2867" s="122"/>
      <c r="B2867" s="122"/>
      <c r="C2867" s="122"/>
      <c r="D2867" s="122"/>
      <c r="E2867" s="122"/>
      <c r="F2867" s="122"/>
      <c r="G2867" s="122"/>
      <c r="H2867" s="122"/>
      <c r="I2867" s="122"/>
      <c r="J2867" s="126"/>
      <c r="K2867" s="126"/>
      <c r="L2867" s="122"/>
      <c r="M2867" s="122"/>
      <c r="N2867" s="122"/>
      <c r="O2867" s="122"/>
      <c r="P2867" s="122"/>
      <c r="Q2867" s="122"/>
      <c r="R2867" s="122"/>
      <c r="S2867" s="122"/>
      <c r="T2867" s="127"/>
      <c r="U2867" s="130"/>
      <c r="V2867" s="130"/>
      <c r="W2867" s="130"/>
      <c r="X2867" s="97"/>
      <c r="Y2867" s="97"/>
      <c r="Z2867" s="98"/>
      <c r="AA2867" s="98"/>
      <c r="AB2867" s="99"/>
      <c r="AC2867" s="100"/>
      <c r="AD2867" s="100"/>
      <c r="AE2867" s="101"/>
      <c r="AF2867" s="124"/>
      <c r="AG2867" s="101"/>
      <c r="AH2867" s="101"/>
      <c r="AI2867" s="102"/>
    </row>
    <row r="2868" spans="1:35" ht="15.75" x14ac:dyDescent="0.25">
      <c r="A2868" s="122"/>
      <c r="B2868" s="122"/>
      <c r="C2868" s="122"/>
      <c r="D2868" s="122"/>
      <c r="E2868" s="122"/>
      <c r="F2868" s="122"/>
      <c r="G2868" s="122"/>
      <c r="H2868" s="122"/>
      <c r="I2868" s="122"/>
      <c r="J2868" s="126"/>
      <c r="K2868" s="126"/>
      <c r="L2868" s="122"/>
      <c r="M2868" s="122"/>
      <c r="N2868" s="122"/>
      <c r="O2868" s="122"/>
      <c r="P2868" s="122"/>
      <c r="Q2868" s="122"/>
      <c r="R2868" s="122"/>
      <c r="S2868" s="122"/>
      <c r="T2868" s="127"/>
      <c r="U2868" s="130"/>
      <c r="V2868" s="130"/>
      <c r="W2868" s="130"/>
      <c r="X2868" s="97"/>
      <c r="Y2868" s="97"/>
      <c r="Z2868" s="98"/>
      <c r="AA2868" s="98"/>
      <c r="AB2868" s="99"/>
      <c r="AC2868" s="100"/>
      <c r="AD2868" s="100"/>
      <c r="AE2868" s="101"/>
      <c r="AF2868" s="124"/>
      <c r="AG2868" s="101"/>
      <c r="AH2868" s="101"/>
      <c r="AI2868" s="102"/>
    </row>
    <row r="2869" spans="1:35" ht="15.75" x14ac:dyDescent="0.25">
      <c r="A2869" s="122"/>
      <c r="B2869" s="122"/>
      <c r="C2869" s="122"/>
      <c r="D2869" s="122"/>
      <c r="E2869" s="122"/>
      <c r="F2869" s="122"/>
      <c r="G2869" s="122"/>
      <c r="H2869" s="122"/>
      <c r="I2869" s="122"/>
      <c r="J2869" s="126"/>
      <c r="K2869" s="126"/>
      <c r="L2869" s="122"/>
      <c r="M2869" s="122"/>
      <c r="N2869" s="122"/>
      <c r="O2869" s="122"/>
      <c r="P2869" s="122"/>
      <c r="Q2869" s="122"/>
      <c r="R2869" s="122"/>
      <c r="S2869" s="122"/>
      <c r="T2869" s="127"/>
      <c r="U2869" s="130"/>
      <c r="V2869" s="130"/>
      <c r="W2869" s="130"/>
      <c r="X2869" s="97"/>
      <c r="Y2869" s="97"/>
      <c r="Z2869" s="98"/>
      <c r="AA2869" s="98"/>
      <c r="AB2869" s="99"/>
      <c r="AC2869" s="100"/>
      <c r="AD2869" s="100"/>
      <c r="AE2869" s="101"/>
      <c r="AF2869" s="124"/>
      <c r="AG2869" s="101"/>
      <c r="AH2869" s="101"/>
      <c r="AI2869" s="102"/>
    </row>
    <row r="2870" spans="1:35" ht="15.75" x14ac:dyDescent="0.25">
      <c r="A2870" s="122"/>
      <c r="B2870" s="122"/>
      <c r="C2870" s="122"/>
      <c r="D2870" s="122"/>
      <c r="E2870" s="122"/>
      <c r="F2870" s="122"/>
      <c r="G2870" s="122"/>
      <c r="H2870" s="122"/>
      <c r="I2870" s="122"/>
      <c r="J2870" s="126"/>
      <c r="K2870" s="126"/>
      <c r="L2870" s="122"/>
      <c r="M2870" s="122"/>
      <c r="N2870" s="122"/>
      <c r="O2870" s="122"/>
      <c r="P2870" s="122"/>
      <c r="Q2870" s="122"/>
      <c r="R2870" s="122"/>
      <c r="S2870" s="122"/>
      <c r="T2870" s="127"/>
      <c r="U2870" s="130"/>
      <c r="V2870" s="130"/>
      <c r="W2870" s="130"/>
      <c r="X2870" s="97"/>
      <c r="Y2870" s="97"/>
      <c r="Z2870" s="98"/>
      <c r="AA2870" s="98"/>
      <c r="AB2870" s="99"/>
      <c r="AC2870" s="100"/>
      <c r="AD2870" s="100"/>
      <c r="AE2870" s="101"/>
      <c r="AF2870" s="124"/>
      <c r="AG2870" s="101"/>
      <c r="AH2870" s="101"/>
      <c r="AI2870" s="102"/>
    </row>
    <row r="2871" spans="1:35" ht="15.75" x14ac:dyDescent="0.25">
      <c r="A2871" s="122"/>
      <c r="B2871" s="122"/>
      <c r="C2871" s="122"/>
      <c r="D2871" s="122"/>
      <c r="E2871" s="122"/>
      <c r="F2871" s="122"/>
      <c r="G2871" s="122"/>
      <c r="H2871" s="122"/>
      <c r="I2871" s="122"/>
      <c r="J2871" s="126"/>
      <c r="K2871" s="126"/>
      <c r="L2871" s="122"/>
      <c r="M2871" s="122"/>
      <c r="N2871" s="122"/>
      <c r="O2871" s="122"/>
      <c r="P2871" s="122"/>
      <c r="Q2871" s="122"/>
      <c r="R2871" s="122"/>
      <c r="S2871" s="122"/>
      <c r="T2871" s="127"/>
      <c r="U2871" s="130"/>
      <c r="V2871" s="130"/>
      <c r="W2871" s="130"/>
      <c r="X2871" s="97"/>
      <c r="Y2871" s="97"/>
      <c r="Z2871" s="98"/>
      <c r="AA2871" s="98"/>
      <c r="AB2871" s="99"/>
      <c r="AC2871" s="100"/>
      <c r="AD2871" s="100"/>
      <c r="AE2871" s="101"/>
      <c r="AF2871" s="124"/>
      <c r="AG2871" s="101"/>
      <c r="AH2871" s="101"/>
      <c r="AI2871" s="102"/>
    </row>
    <row r="2872" spans="1:35" ht="15.75" x14ac:dyDescent="0.25">
      <c r="A2872" s="122"/>
      <c r="B2872" s="122"/>
      <c r="C2872" s="122"/>
      <c r="D2872" s="122"/>
      <c r="E2872" s="122"/>
      <c r="F2872" s="122"/>
      <c r="G2872" s="122"/>
      <c r="H2872" s="122"/>
      <c r="I2872" s="122"/>
      <c r="J2872" s="126"/>
      <c r="K2872" s="126"/>
      <c r="L2872" s="122"/>
      <c r="M2872" s="122"/>
      <c r="N2872" s="122"/>
      <c r="O2872" s="122"/>
      <c r="P2872" s="122"/>
      <c r="Q2872" s="122"/>
      <c r="R2872" s="122"/>
      <c r="S2872" s="122"/>
      <c r="T2872" s="127"/>
      <c r="U2872" s="130"/>
      <c r="V2872" s="130"/>
      <c r="W2872" s="130"/>
      <c r="X2872" s="97"/>
      <c r="Y2872" s="97"/>
      <c r="Z2872" s="98"/>
      <c r="AA2872" s="98"/>
      <c r="AB2872" s="99"/>
      <c r="AC2872" s="100"/>
      <c r="AD2872" s="100"/>
      <c r="AE2872" s="101"/>
      <c r="AF2872" s="124"/>
      <c r="AG2872" s="101"/>
      <c r="AH2872" s="101"/>
      <c r="AI2872" s="102"/>
    </row>
    <row r="2873" spans="1:35" ht="15.75" x14ac:dyDescent="0.25">
      <c r="A2873" s="122"/>
      <c r="B2873" s="122"/>
      <c r="C2873" s="122"/>
      <c r="D2873" s="122"/>
      <c r="E2873" s="122"/>
      <c r="F2873" s="122"/>
      <c r="G2873" s="122"/>
      <c r="H2873" s="122"/>
      <c r="I2873" s="122"/>
      <c r="J2873" s="126"/>
      <c r="K2873" s="126"/>
      <c r="L2873" s="122"/>
      <c r="M2873" s="122"/>
      <c r="N2873" s="122"/>
      <c r="O2873" s="122"/>
      <c r="P2873" s="122"/>
      <c r="Q2873" s="122"/>
      <c r="R2873" s="122"/>
      <c r="S2873" s="122"/>
      <c r="T2873" s="127"/>
      <c r="U2873" s="130"/>
      <c r="V2873" s="130"/>
      <c r="W2873" s="130"/>
      <c r="X2873" s="97"/>
      <c r="Y2873" s="97"/>
      <c r="Z2873" s="98"/>
      <c r="AA2873" s="98"/>
      <c r="AB2873" s="99"/>
      <c r="AC2873" s="100"/>
      <c r="AD2873" s="100"/>
      <c r="AE2873" s="101"/>
      <c r="AF2873" s="124"/>
      <c r="AG2873" s="101"/>
      <c r="AH2873" s="101"/>
      <c r="AI2873" s="102"/>
    </row>
    <row r="2874" spans="1:35" ht="15.75" x14ac:dyDescent="0.25">
      <c r="A2874" s="122"/>
      <c r="B2874" s="122"/>
      <c r="C2874" s="122"/>
      <c r="D2874" s="122"/>
      <c r="E2874" s="122"/>
      <c r="F2874" s="122"/>
      <c r="G2874" s="122"/>
      <c r="H2874" s="122"/>
      <c r="I2874" s="122"/>
      <c r="J2874" s="126"/>
      <c r="K2874" s="126"/>
      <c r="L2874" s="122"/>
      <c r="M2874" s="122"/>
      <c r="N2874" s="122"/>
      <c r="O2874" s="122"/>
      <c r="P2874" s="122"/>
      <c r="Q2874" s="122"/>
      <c r="R2874" s="122"/>
      <c r="S2874" s="122"/>
      <c r="T2874" s="127"/>
      <c r="U2874" s="130"/>
      <c r="V2874" s="130"/>
      <c r="W2874" s="130"/>
      <c r="X2874" s="97"/>
      <c r="Y2874" s="97"/>
      <c r="Z2874" s="98"/>
      <c r="AA2874" s="98"/>
      <c r="AB2874" s="99"/>
      <c r="AC2874" s="100"/>
      <c r="AD2874" s="100"/>
      <c r="AE2874" s="101"/>
      <c r="AF2874" s="124"/>
      <c r="AG2874" s="101"/>
      <c r="AH2874" s="101"/>
      <c r="AI2874" s="102"/>
    </row>
    <row r="2875" spans="1:35" ht="15.75" x14ac:dyDescent="0.25">
      <c r="A2875" s="122"/>
      <c r="B2875" s="122"/>
      <c r="C2875" s="122"/>
      <c r="D2875" s="122"/>
      <c r="E2875" s="122"/>
      <c r="F2875" s="122"/>
      <c r="G2875" s="122"/>
      <c r="H2875" s="122"/>
      <c r="I2875" s="122"/>
      <c r="J2875" s="126"/>
      <c r="K2875" s="126"/>
      <c r="L2875" s="122"/>
      <c r="M2875" s="122"/>
      <c r="N2875" s="122"/>
      <c r="O2875" s="122"/>
      <c r="P2875" s="122"/>
      <c r="Q2875" s="122"/>
      <c r="R2875" s="122"/>
      <c r="S2875" s="122"/>
      <c r="T2875" s="127"/>
      <c r="U2875" s="130"/>
      <c r="V2875" s="130"/>
      <c r="W2875" s="130"/>
      <c r="X2875" s="97"/>
      <c r="Y2875" s="97"/>
      <c r="Z2875" s="98"/>
      <c r="AA2875" s="98"/>
      <c r="AB2875" s="99"/>
      <c r="AC2875" s="100"/>
      <c r="AD2875" s="100"/>
      <c r="AE2875" s="101"/>
      <c r="AF2875" s="124"/>
      <c r="AG2875" s="101"/>
      <c r="AH2875" s="101"/>
      <c r="AI2875" s="102"/>
    </row>
    <row r="2876" spans="1:35" ht="15.75" x14ac:dyDescent="0.25">
      <c r="A2876" s="122"/>
      <c r="B2876" s="122"/>
      <c r="C2876" s="122"/>
      <c r="D2876" s="122"/>
      <c r="E2876" s="122"/>
      <c r="F2876" s="122"/>
      <c r="G2876" s="122"/>
      <c r="H2876" s="122"/>
      <c r="I2876" s="122"/>
      <c r="J2876" s="126"/>
      <c r="K2876" s="126"/>
      <c r="L2876" s="122"/>
      <c r="M2876" s="122"/>
      <c r="N2876" s="122"/>
      <c r="O2876" s="122"/>
      <c r="P2876" s="122"/>
      <c r="Q2876" s="122"/>
      <c r="R2876" s="122"/>
      <c r="S2876" s="122"/>
      <c r="T2876" s="127"/>
      <c r="U2876" s="130"/>
      <c r="V2876" s="130"/>
      <c r="W2876" s="130"/>
      <c r="X2876" s="97"/>
      <c r="Y2876" s="97"/>
      <c r="Z2876" s="98"/>
      <c r="AA2876" s="98"/>
      <c r="AB2876" s="99"/>
      <c r="AC2876" s="100"/>
      <c r="AD2876" s="100"/>
      <c r="AE2876" s="101"/>
      <c r="AF2876" s="124"/>
      <c r="AG2876" s="101"/>
      <c r="AH2876" s="101"/>
      <c r="AI2876" s="102"/>
    </row>
    <row r="2877" spans="1:35" ht="15.75" x14ac:dyDescent="0.25">
      <c r="A2877" s="122"/>
      <c r="B2877" s="122"/>
      <c r="C2877" s="122"/>
      <c r="D2877" s="122"/>
      <c r="E2877" s="122"/>
      <c r="F2877" s="122"/>
      <c r="G2877" s="122"/>
      <c r="H2877" s="122"/>
      <c r="I2877" s="122"/>
      <c r="J2877" s="126"/>
      <c r="K2877" s="126"/>
      <c r="L2877" s="122"/>
      <c r="M2877" s="122"/>
      <c r="N2877" s="122"/>
      <c r="O2877" s="122"/>
      <c r="P2877" s="122"/>
      <c r="Q2877" s="122"/>
      <c r="R2877" s="122"/>
      <c r="S2877" s="122"/>
      <c r="T2877" s="127"/>
      <c r="U2877" s="130"/>
      <c r="V2877" s="130"/>
      <c r="W2877" s="130"/>
      <c r="X2877" s="97"/>
      <c r="Y2877" s="97"/>
      <c r="Z2877" s="98"/>
      <c r="AA2877" s="98"/>
      <c r="AB2877" s="99"/>
      <c r="AC2877" s="100"/>
      <c r="AD2877" s="100"/>
      <c r="AE2877" s="101"/>
      <c r="AF2877" s="124"/>
      <c r="AG2877" s="101"/>
      <c r="AH2877" s="101"/>
      <c r="AI2877" s="102"/>
    </row>
    <row r="2878" spans="1:35" ht="15.75" x14ac:dyDescent="0.25">
      <c r="A2878" s="122"/>
      <c r="B2878" s="122"/>
      <c r="C2878" s="122"/>
      <c r="D2878" s="122"/>
      <c r="E2878" s="122"/>
      <c r="F2878" s="122"/>
      <c r="G2878" s="122"/>
      <c r="H2878" s="122"/>
      <c r="I2878" s="122"/>
      <c r="J2878" s="126"/>
      <c r="K2878" s="126"/>
      <c r="L2878" s="122"/>
      <c r="M2878" s="122"/>
      <c r="N2878" s="122"/>
      <c r="O2878" s="122"/>
      <c r="P2878" s="122"/>
      <c r="Q2878" s="122"/>
      <c r="R2878" s="122"/>
      <c r="S2878" s="122"/>
      <c r="T2878" s="127"/>
      <c r="U2878" s="130"/>
      <c r="V2878" s="130"/>
      <c r="W2878" s="130"/>
      <c r="X2878" s="97"/>
      <c r="Y2878" s="97"/>
      <c r="Z2878" s="98"/>
      <c r="AA2878" s="98"/>
      <c r="AB2878" s="99"/>
      <c r="AC2878" s="100"/>
      <c r="AD2878" s="100"/>
      <c r="AE2878" s="101"/>
      <c r="AF2878" s="124"/>
      <c r="AG2878" s="101"/>
      <c r="AH2878" s="101"/>
      <c r="AI2878" s="102"/>
    </row>
    <row r="2879" spans="1:35" ht="15.75" x14ac:dyDescent="0.25">
      <c r="A2879" s="122"/>
      <c r="B2879" s="122"/>
      <c r="C2879" s="122"/>
      <c r="D2879" s="122"/>
      <c r="E2879" s="122"/>
      <c r="F2879" s="122"/>
      <c r="G2879" s="122"/>
      <c r="H2879" s="122"/>
      <c r="I2879" s="122"/>
      <c r="J2879" s="126"/>
      <c r="K2879" s="126"/>
      <c r="L2879" s="122"/>
      <c r="M2879" s="122"/>
      <c r="N2879" s="122"/>
      <c r="O2879" s="122"/>
      <c r="P2879" s="122"/>
      <c r="Q2879" s="122"/>
      <c r="R2879" s="122"/>
      <c r="S2879" s="122"/>
      <c r="T2879" s="127"/>
      <c r="U2879" s="130"/>
      <c r="V2879" s="130"/>
      <c r="W2879" s="130"/>
      <c r="X2879" s="97"/>
      <c r="Y2879" s="97"/>
      <c r="Z2879" s="98"/>
      <c r="AA2879" s="98"/>
      <c r="AB2879" s="99"/>
      <c r="AC2879" s="100"/>
      <c r="AD2879" s="100"/>
      <c r="AE2879" s="101"/>
      <c r="AF2879" s="124"/>
      <c r="AG2879" s="101"/>
      <c r="AH2879" s="101"/>
      <c r="AI2879" s="102"/>
    </row>
    <row r="2880" spans="1:35" ht="15.75" x14ac:dyDescent="0.25">
      <c r="A2880" s="122"/>
      <c r="B2880" s="122"/>
      <c r="C2880" s="122"/>
      <c r="D2880" s="122"/>
      <c r="E2880" s="122"/>
      <c r="F2880" s="122"/>
      <c r="G2880" s="122"/>
      <c r="H2880" s="122"/>
      <c r="I2880" s="122"/>
      <c r="J2880" s="126"/>
      <c r="K2880" s="126"/>
      <c r="L2880" s="122"/>
      <c r="M2880" s="122"/>
      <c r="N2880" s="122"/>
      <c r="O2880" s="122"/>
      <c r="P2880" s="122"/>
      <c r="Q2880" s="122"/>
      <c r="R2880" s="122"/>
      <c r="S2880" s="122"/>
      <c r="T2880" s="127"/>
      <c r="U2880" s="130"/>
      <c r="V2880" s="130"/>
      <c r="W2880" s="130"/>
      <c r="X2880" s="97"/>
      <c r="Y2880" s="97"/>
      <c r="Z2880" s="98"/>
      <c r="AA2880" s="98"/>
      <c r="AB2880" s="99"/>
      <c r="AC2880" s="100"/>
      <c r="AD2880" s="100"/>
      <c r="AE2880" s="101"/>
      <c r="AF2880" s="124"/>
      <c r="AG2880" s="101"/>
      <c r="AH2880" s="101"/>
      <c r="AI2880" s="102"/>
    </row>
    <row r="2881" spans="1:35" ht="15.75" x14ac:dyDescent="0.25">
      <c r="A2881" s="122"/>
      <c r="B2881" s="122"/>
      <c r="C2881" s="122"/>
      <c r="D2881" s="122"/>
      <c r="E2881" s="122"/>
      <c r="F2881" s="122"/>
      <c r="G2881" s="122"/>
      <c r="H2881" s="122"/>
      <c r="I2881" s="122"/>
      <c r="J2881" s="126"/>
      <c r="K2881" s="126"/>
      <c r="L2881" s="122"/>
      <c r="M2881" s="122"/>
      <c r="N2881" s="122"/>
      <c r="O2881" s="122"/>
      <c r="P2881" s="122"/>
      <c r="Q2881" s="122"/>
      <c r="R2881" s="122"/>
      <c r="S2881" s="122"/>
      <c r="T2881" s="127"/>
      <c r="U2881" s="130"/>
      <c r="V2881" s="130"/>
      <c r="W2881" s="130"/>
      <c r="X2881" s="97"/>
      <c r="Y2881" s="97"/>
      <c r="Z2881" s="98"/>
      <c r="AA2881" s="98"/>
      <c r="AB2881" s="99"/>
      <c r="AC2881" s="100"/>
      <c r="AD2881" s="100"/>
      <c r="AE2881" s="101"/>
      <c r="AF2881" s="124"/>
      <c r="AG2881" s="101"/>
      <c r="AH2881" s="101"/>
      <c r="AI2881" s="102"/>
    </row>
    <row r="2882" spans="1:35" ht="15.75" x14ac:dyDescent="0.25">
      <c r="A2882" s="122"/>
      <c r="B2882" s="122"/>
      <c r="C2882" s="122"/>
      <c r="D2882" s="122"/>
      <c r="E2882" s="122"/>
      <c r="F2882" s="122"/>
      <c r="G2882" s="122"/>
      <c r="H2882" s="122"/>
      <c r="I2882" s="122"/>
      <c r="J2882" s="126"/>
      <c r="K2882" s="126"/>
      <c r="L2882" s="122"/>
      <c r="M2882" s="122"/>
      <c r="N2882" s="122"/>
      <c r="O2882" s="122"/>
      <c r="P2882" s="122"/>
      <c r="Q2882" s="122"/>
      <c r="R2882" s="122"/>
      <c r="S2882" s="122"/>
      <c r="T2882" s="127"/>
      <c r="U2882" s="130"/>
      <c r="V2882" s="130"/>
      <c r="W2882" s="130"/>
      <c r="X2882" s="97"/>
      <c r="Y2882" s="97"/>
      <c r="Z2882" s="98"/>
      <c r="AA2882" s="98"/>
      <c r="AB2882" s="99"/>
      <c r="AC2882" s="100"/>
      <c r="AD2882" s="100"/>
      <c r="AE2882" s="101"/>
      <c r="AF2882" s="124"/>
      <c r="AG2882" s="101"/>
      <c r="AH2882" s="101"/>
      <c r="AI2882" s="102"/>
    </row>
    <row r="2883" spans="1:35" ht="15.75" x14ac:dyDescent="0.25">
      <c r="A2883" s="122"/>
      <c r="B2883" s="122"/>
      <c r="C2883" s="122"/>
      <c r="D2883" s="122"/>
      <c r="E2883" s="122"/>
      <c r="F2883" s="122"/>
      <c r="G2883" s="122"/>
      <c r="H2883" s="122"/>
      <c r="I2883" s="122"/>
      <c r="J2883" s="126"/>
      <c r="K2883" s="126"/>
      <c r="L2883" s="122"/>
      <c r="M2883" s="122"/>
      <c r="N2883" s="122"/>
      <c r="O2883" s="122"/>
      <c r="P2883" s="122"/>
      <c r="Q2883" s="122"/>
      <c r="R2883" s="122"/>
      <c r="S2883" s="122"/>
      <c r="T2883" s="127"/>
      <c r="U2883" s="130"/>
      <c r="V2883" s="130"/>
      <c r="W2883" s="130"/>
      <c r="X2883" s="97"/>
      <c r="Y2883" s="97"/>
      <c r="Z2883" s="98"/>
      <c r="AA2883" s="98"/>
      <c r="AB2883" s="99"/>
      <c r="AC2883" s="100"/>
      <c r="AD2883" s="100"/>
      <c r="AE2883" s="101"/>
      <c r="AF2883" s="124"/>
      <c r="AG2883" s="101"/>
      <c r="AH2883" s="101"/>
      <c r="AI2883" s="102"/>
    </row>
    <row r="2884" spans="1:35" ht="15.75" x14ac:dyDescent="0.25">
      <c r="A2884" s="122"/>
      <c r="B2884" s="122"/>
      <c r="C2884" s="122"/>
      <c r="D2884" s="122"/>
      <c r="E2884" s="122"/>
      <c r="F2884" s="122"/>
      <c r="G2884" s="122"/>
      <c r="H2884" s="122"/>
      <c r="I2884" s="122"/>
      <c r="J2884" s="126"/>
      <c r="K2884" s="126"/>
      <c r="L2884" s="122"/>
      <c r="M2884" s="122"/>
      <c r="N2884" s="122"/>
      <c r="O2884" s="122"/>
      <c r="P2884" s="122"/>
      <c r="Q2884" s="122"/>
      <c r="R2884" s="122"/>
      <c r="S2884" s="122"/>
      <c r="T2884" s="127"/>
      <c r="U2884" s="130"/>
      <c r="V2884" s="130"/>
      <c r="W2884" s="130"/>
      <c r="X2884" s="97"/>
      <c r="Y2884" s="97"/>
      <c r="Z2884" s="98"/>
      <c r="AA2884" s="98"/>
      <c r="AB2884" s="99"/>
      <c r="AC2884" s="100"/>
      <c r="AD2884" s="100"/>
      <c r="AE2884" s="101"/>
      <c r="AF2884" s="124"/>
      <c r="AG2884" s="101"/>
      <c r="AH2884" s="101"/>
      <c r="AI2884" s="102"/>
    </row>
    <row r="2885" spans="1:35" ht="15.75" x14ac:dyDescent="0.25">
      <c r="A2885" s="122"/>
      <c r="B2885" s="122"/>
      <c r="C2885" s="122"/>
      <c r="D2885" s="122"/>
      <c r="E2885" s="122"/>
      <c r="F2885" s="122"/>
      <c r="G2885" s="122"/>
      <c r="H2885" s="122"/>
      <c r="I2885" s="122"/>
      <c r="J2885" s="126"/>
      <c r="K2885" s="126"/>
      <c r="L2885" s="122"/>
      <c r="M2885" s="122"/>
      <c r="N2885" s="122"/>
      <c r="O2885" s="122"/>
      <c r="P2885" s="122"/>
      <c r="Q2885" s="122"/>
      <c r="R2885" s="122"/>
      <c r="S2885" s="122"/>
      <c r="T2885" s="127"/>
      <c r="U2885" s="130"/>
      <c r="V2885" s="130"/>
      <c r="W2885" s="130"/>
      <c r="X2885" s="97"/>
      <c r="Y2885" s="97"/>
      <c r="Z2885" s="98"/>
      <c r="AA2885" s="98"/>
      <c r="AB2885" s="99"/>
      <c r="AC2885" s="100"/>
      <c r="AD2885" s="100"/>
      <c r="AE2885" s="101"/>
      <c r="AF2885" s="124"/>
      <c r="AG2885" s="101"/>
      <c r="AH2885" s="101"/>
      <c r="AI2885" s="102"/>
    </row>
    <row r="2886" spans="1:35" ht="15.75" x14ac:dyDescent="0.25">
      <c r="A2886" s="122"/>
      <c r="B2886" s="122"/>
      <c r="C2886" s="122"/>
      <c r="D2886" s="122"/>
      <c r="E2886" s="122"/>
      <c r="F2886" s="122"/>
      <c r="G2886" s="122"/>
      <c r="H2886" s="122"/>
      <c r="I2886" s="122"/>
      <c r="J2886" s="126"/>
      <c r="K2886" s="126"/>
      <c r="L2886" s="122"/>
      <c r="M2886" s="122"/>
      <c r="N2886" s="122"/>
      <c r="O2886" s="122"/>
      <c r="P2886" s="122"/>
      <c r="Q2886" s="122"/>
      <c r="R2886" s="122"/>
      <c r="S2886" s="122"/>
      <c r="T2886" s="127"/>
      <c r="U2886" s="130"/>
      <c r="V2886" s="130"/>
      <c r="W2886" s="130"/>
      <c r="X2886" s="97"/>
      <c r="Y2886" s="97"/>
      <c r="Z2886" s="98"/>
      <c r="AA2886" s="98"/>
      <c r="AB2886" s="99"/>
      <c r="AC2886" s="100"/>
      <c r="AD2886" s="100"/>
      <c r="AE2886" s="101"/>
      <c r="AF2886" s="124"/>
      <c r="AG2886" s="101"/>
      <c r="AH2886" s="101"/>
      <c r="AI2886" s="102"/>
    </row>
    <row r="2887" spans="1:35" ht="15.75" x14ac:dyDescent="0.25">
      <c r="A2887" s="122"/>
      <c r="B2887" s="122"/>
      <c r="C2887" s="122"/>
      <c r="D2887" s="122"/>
      <c r="E2887" s="122"/>
      <c r="F2887" s="122"/>
      <c r="G2887" s="122"/>
      <c r="H2887" s="122"/>
      <c r="I2887" s="122"/>
      <c r="J2887" s="126"/>
      <c r="K2887" s="126"/>
      <c r="L2887" s="122"/>
      <c r="M2887" s="122"/>
      <c r="N2887" s="122"/>
      <c r="O2887" s="122"/>
      <c r="P2887" s="122"/>
      <c r="Q2887" s="122"/>
      <c r="R2887" s="122"/>
      <c r="S2887" s="122"/>
      <c r="T2887" s="127"/>
      <c r="U2887" s="130"/>
      <c r="V2887" s="130"/>
      <c r="W2887" s="130"/>
      <c r="X2887" s="97"/>
      <c r="Y2887" s="97"/>
      <c r="Z2887" s="98"/>
      <c r="AA2887" s="98"/>
      <c r="AB2887" s="99"/>
      <c r="AC2887" s="100"/>
      <c r="AD2887" s="100"/>
      <c r="AE2887" s="101"/>
      <c r="AF2887" s="124"/>
      <c r="AG2887" s="101"/>
      <c r="AH2887" s="101"/>
      <c r="AI2887" s="102"/>
    </row>
    <row r="2888" spans="1:35" ht="15.75" x14ac:dyDescent="0.25">
      <c r="A2888" s="122"/>
      <c r="B2888" s="122"/>
      <c r="C2888" s="122"/>
      <c r="D2888" s="122"/>
      <c r="E2888" s="122"/>
      <c r="F2888" s="122"/>
      <c r="G2888" s="122"/>
      <c r="H2888" s="122"/>
      <c r="I2888" s="122"/>
      <c r="J2888" s="126"/>
      <c r="K2888" s="126"/>
      <c r="L2888" s="122"/>
      <c r="M2888" s="122"/>
      <c r="N2888" s="122"/>
      <c r="O2888" s="122"/>
      <c r="P2888" s="122"/>
      <c r="Q2888" s="122"/>
      <c r="R2888" s="122"/>
      <c r="S2888" s="122"/>
      <c r="T2888" s="127"/>
      <c r="U2888" s="130"/>
      <c r="V2888" s="130"/>
      <c r="W2888" s="130"/>
      <c r="X2888" s="97"/>
      <c r="Y2888" s="97"/>
      <c r="Z2888" s="98"/>
      <c r="AA2888" s="98"/>
      <c r="AB2888" s="99"/>
      <c r="AC2888" s="100"/>
      <c r="AD2888" s="100"/>
      <c r="AE2888" s="101"/>
      <c r="AF2888" s="124"/>
      <c r="AG2888" s="101"/>
      <c r="AH2888" s="101"/>
      <c r="AI2888" s="102"/>
    </row>
    <row r="2889" spans="1:35" ht="15.75" x14ac:dyDescent="0.25">
      <c r="A2889" s="122"/>
      <c r="B2889" s="122"/>
      <c r="C2889" s="122"/>
      <c r="D2889" s="122"/>
      <c r="E2889" s="122"/>
      <c r="F2889" s="122"/>
      <c r="G2889" s="122"/>
      <c r="H2889" s="122"/>
      <c r="I2889" s="122"/>
      <c r="J2889" s="126"/>
      <c r="K2889" s="126"/>
      <c r="L2889" s="122"/>
      <c r="M2889" s="122"/>
      <c r="N2889" s="122"/>
      <c r="O2889" s="122"/>
      <c r="P2889" s="122"/>
      <c r="Q2889" s="122"/>
      <c r="R2889" s="122"/>
      <c r="S2889" s="122"/>
      <c r="T2889" s="127"/>
      <c r="U2889" s="130"/>
      <c r="V2889" s="130"/>
      <c r="W2889" s="130"/>
      <c r="X2889" s="97"/>
      <c r="Y2889" s="97"/>
      <c r="Z2889" s="98"/>
      <c r="AA2889" s="98"/>
      <c r="AB2889" s="99"/>
      <c r="AC2889" s="100"/>
      <c r="AD2889" s="100"/>
      <c r="AE2889" s="101"/>
      <c r="AF2889" s="124"/>
      <c r="AG2889" s="101"/>
      <c r="AH2889" s="101"/>
      <c r="AI2889" s="102"/>
    </row>
    <row r="2890" spans="1:35" ht="15.75" x14ac:dyDescent="0.25">
      <c r="A2890" s="122"/>
      <c r="B2890" s="122"/>
      <c r="C2890" s="122"/>
      <c r="D2890" s="122"/>
      <c r="E2890" s="122"/>
      <c r="F2890" s="122"/>
      <c r="G2890" s="122"/>
      <c r="H2890" s="122"/>
      <c r="I2890" s="122"/>
      <c r="J2890" s="126"/>
      <c r="K2890" s="126"/>
      <c r="L2890" s="122"/>
      <c r="M2890" s="122"/>
      <c r="N2890" s="122"/>
      <c r="O2890" s="122"/>
      <c r="P2890" s="122"/>
      <c r="Q2890" s="122"/>
      <c r="R2890" s="122"/>
      <c r="S2890" s="122"/>
      <c r="T2890" s="127"/>
      <c r="U2890" s="130"/>
      <c r="V2890" s="130"/>
      <c r="W2890" s="130"/>
      <c r="X2890" s="97"/>
      <c r="Y2890" s="97"/>
      <c r="Z2890" s="98"/>
      <c r="AA2890" s="98"/>
      <c r="AB2890" s="99"/>
      <c r="AC2890" s="100"/>
      <c r="AD2890" s="100"/>
      <c r="AE2890" s="101"/>
      <c r="AF2890" s="124"/>
      <c r="AG2890" s="101"/>
      <c r="AH2890" s="101"/>
      <c r="AI2890" s="102"/>
    </row>
    <row r="2891" spans="1:35" ht="15.75" x14ac:dyDescent="0.25">
      <c r="A2891" s="122"/>
      <c r="B2891" s="122"/>
      <c r="C2891" s="122"/>
      <c r="D2891" s="122"/>
      <c r="E2891" s="122"/>
      <c r="F2891" s="122"/>
      <c r="G2891" s="122"/>
      <c r="H2891" s="122"/>
      <c r="I2891" s="122"/>
      <c r="J2891" s="126"/>
      <c r="K2891" s="126"/>
      <c r="L2891" s="122"/>
      <c r="M2891" s="122"/>
      <c r="N2891" s="122"/>
      <c r="O2891" s="122"/>
      <c r="P2891" s="122"/>
      <c r="Q2891" s="122"/>
      <c r="R2891" s="122"/>
      <c r="S2891" s="122"/>
      <c r="T2891" s="127"/>
      <c r="U2891" s="130"/>
      <c r="V2891" s="130"/>
      <c r="W2891" s="130"/>
      <c r="X2891" s="97"/>
      <c r="Y2891" s="97"/>
      <c r="Z2891" s="98"/>
      <c r="AA2891" s="98"/>
      <c r="AB2891" s="99"/>
      <c r="AC2891" s="100"/>
      <c r="AD2891" s="100"/>
      <c r="AE2891" s="101"/>
      <c r="AF2891" s="124"/>
      <c r="AG2891" s="101"/>
      <c r="AH2891" s="101"/>
      <c r="AI2891" s="102"/>
    </row>
    <row r="2892" spans="1:35" ht="15.75" x14ac:dyDescent="0.25">
      <c r="A2892" s="122"/>
      <c r="B2892" s="122"/>
      <c r="C2892" s="122"/>
      <c r="D2892" s="122"/>
      <c r="E2892" s="122"/>
      <c r="F2892" s="122"/>
      <c r="G2892" s="122"/>
      <c r="H2892" s="122"/>
      <c r="I2892" s="122"/>
      <c r="J2892" s="126"/>
      <c r="K2892" s="126"/>
      <c r="L2892" s="122"/>
      <c r="M2892" s="122"/>
      <c r="N2892" s="122"/>
      <c r="O2892" s="122"/>
      <c r="P2892" s="122"/>
      <c r="Q2892" s="122"/>
      <c r="R2892" s="122"/>
      <c r="S2892" s="122"/>
      <c r="T2892" s="127"/>
      <c r="U2892" s="130"/>
      <c r="V2892" s="130"/>
      <c r="W2892" s="130"/>
      <c r="X2892" s="97"/>
      <c r="Y2892" s="97"/>
      <c r="Z2892" s="98"/>
      <c r="AA2892" s="98"/>
      <c r="AB2892" s="99"/>
      <c r="AC2892" s="100"/>
      <c r="AD2892" s="100"/>
      <c r="AE2892" s="101"/>
      <c r="AF2892" s="124"/>
      <c r="AG2892" s="101"/>
      <c r="AH2892" s="101"/>
      <c r="AI2892" s="102"/>
    </row>
    <row r="2893" spans="1:35" ht="15.75" x14ac:dyDescent="0.25">
      <c r="A2893" s="122"/>
      <c r="B2893" s="122"/>
      <c r="C2893" s="122"/>
      <c r="D2893" s="122"/>
      <c r="E2893" s="122"/>
      <c r="F2893" s="122"/>
      <c r="G2893" s="122"/>
      <c r="H2893" s="122"/>
      <c r="I2893" s="122"/>
      <c r="J2893" s="126"/>
      <c r="K2893" s="126"/>
      <c r="L2893" s="122"/>
      <c r="M2893" s="122"/>
      <c r="N2893" s="122"/>
      <c r="O2893" s="122"/>
      <c r="P2893" s="122"/>
      <c r="Q2893" s="122"/>
      <c r="R2893" s="122"/>
      <c r="S2893" s="122"/>
      <c r="T2893" s="127"/>
      <c r="U2893" s="130"/>
      <c r="V2893" s="130"/>
      <c r="W2893" s="130"/>
      <c r="X2893" s="97"/>
      <c r="Y2893" s="97"/>
      <c r="Z2893" s="98"/>
      <c r="AA2893" s="98"/>
      <c r="AB2893" s="99"/>
      <c r="AC2893" s="100"/>
      <c r="AD2893" s="100"/>
      <c r="AE2893" s="101"/>
      <c r="AF2893" s="124"/>
      <c r="AG2893" s="101"/>
      <c r="AH2893" s="101"/>
      <c r="AI2893" s="102"/>
    </row>
    <row r="2894" spans="1:35" ht="15.75" x14ac:dyDescent="0.25">
      <c r="A2894" s="122"/>
      <c r="B2894" s="122"/>
      <c r="C2894" s="122"/>
      <c r="D2894" s="122"/>
      <c r="E2894" s="122"/>
      <c r="F2894" s="122"/>
      <c r="G2894" s="122"/>
      <c r="H2894" s="122"/>
      <c r="I2894" s="122"/>
      <c r="J2894" s="126"/>
      <c r="K2894" s="126"/>
      <c r="L2894" s="122"/>
      <c r="M2894" s="122"/>
      <c r="N2894" s="122"/>
      <c r="O2894" s="122"/>
      <c r="P2894" s="122"/>
      <c r="Q2894" s="122"/>
      <c r="R2894" s="122"/>
      <c r="S2894" s="122"/>
      <c r="T2894" s="127"/>
      <c r="U2894" s="130"/>
      <c r="V2894" s="130"/>
      <c r="W2894" s="130"/>
      <c r="X2894" s="97"/>
      <c r="Y2894" s="97"/>
      <c r="Z2894" s="98"/>
      <c r="AA2894" s="98"/>
      <c r="AB2894" s="99"/>
      <c r="AC2894" s="100"/>
      <c r="AD2894" s="100"/>
      <c r="AE2894" s="101"/>
      <c r="AF2894" s="124"/>
      <c r="AG2894" s="101"/>
      <c r="AH2894" s="101"/>
      <c r="AI2894" s="102"/>
    </row>
    <row r="2895" spans="1:35" ht="15.75" x14ac:dyDescent="0.25">
      <c r="A2895" s="122"/>
      <c r="B2895" s="122"/>
      <c r="C2895" s="122"/>
      <c r="D2895" s="122"/>
      <c r="E2895" s="122"/>
      <c r="F2895" s="122"/>
      <c r="G2895" s="122"/>
      <c r="H2895" s="122"/>
      <c r="I2895" s="122"/>
      <c r="J2895" s="126"/>
      <c r="K2895" s="126"/>
      <c r="L2895" s="122"/>
      <c r="M2895" s="122"/>
      <c r="N2895" s="122"/>
      <c r="O2895" s="122"/>
      <c r="P2895" s="122"/>
      <c r="Q2895" s="122"/>
      <c r="R2895" s="122"/>
      <c r="S2895" s="122"/>
      <c r="T2895" s="127"/>
      <c r="U2895" s="130"/>
      <c r="V2895" s="130"/>
      <c r="W2895" s="130"/>
      <c r="X2895" s="97"/>
      <c r="Y2895" s="97"/>
      <c r="Z2895" s="98"/>
      <c r="AA2895" s="98"/>
      <c r="AB2895" s="99"/>
      <c r="AC2895" s="100"/>
      <c r="AD2895" s="100"/>
      <c r="AE2895" s="101"/>
      <c r="AF2895" s="124"/>
      <c r="AG2895" s="101"/>
      <c r="AH2895" s="101"/>
      <c r="AI2895" s="102"/>
    </row>
    <row r="2896" spans="1:35" ht="15.75" x14ac:dyDescent="0.25">
      <c r="A2896" s="122"/>
      <c r="B2896" s="122"/>
      <c r="C2896" s="122"/>
      <c r="D2896" s="122"/>
      <c r="E2896" s="122"/>
      <c r="F2896" s="122"/>
      <c r="G2896" s="122"/>
      <c r="H2896" s="122"/>
      <c r="I2896" s="122"/>
      <c r="J2896" s="126"/>
      <c r="K2896" s="126"/>
      <c r="L2896" s="122"/>
      <c r="M2896" s="122"/>
      <c r="N2896" s="122"/>
      <c r="O2896" s="122"/>
      <c r="P2896" s="122"/>
      <c r="Q2896" s="122"/>
      <c r="R2896" s="122"/>
      <c r="S2896" s="122"/>
      <c r="T2896" s="127"/>
      <c r="U2896" s="130"/>
      <c r="V2896" s="130"/>
      <c r="W2896" s="130"/>
      <c r="X2896" s="97"/>
      <c r="Y2896" s="97"/>
      <c r="Z2896" s="98"/>
      <c r="AA2896" s="98"/>
      <c r="AB2896" s="99"/>
      <c r="AC2896" s="100"/>
      <c r="AD2896" s="100"/>
      <c r="AE2896" s="101"/>
      <c r="AF2896" s="124"/>
      <c r="AG2896" s="101"/>
      <c r="AH2896" s="101"/>
      <c r="AI2896" s="102"/>
    </row>
    <row r="2897" spans="1:35" ht="15.75" x14ac:dyDescent="0.25">
      <c r="A2897" s="122"/>
      <c r="B2897" s="122"/>
      <c r="C2897" s="122"/>
      <c r="D2897" s="122"/>
      <c r="E2897" s="122"/>
      <c r="F2897" s="122"/>
      <c r="G2897" s="122"/>
      <c r="H2897" s="122"/>
      <c r="I2897" s="122"/>
      <c r="J2897" s="126"/>
      <c r="K2897" s="126"/>
      <c r="L2897" s="122"/>
      <c r="M2897" s="122"/>
      <c r="N2897" s="122"/>
      <c r="O2897" s="122"/>
      <c r="P2897" s="122"/>
      <c r="Q2897" s="122"/>
      <c r="R2897" s="122"/>
      <c r="S2897" s="122"/>
      <c r="T2897" s="127"/>
      <c r="U2897" s="130"/>
      <c r="V2897" s="130"/>
      <c r="W2897" s="130"/>
      <c r="X2897" s="97"/>
      <c r="Y2897" s="97"/>
      <c r="Z2897" s="98"/>
      <c r="AA2897" s="98"/>
      <c r="AB2897" s="99"/>
      <c r="AC2897" s="100"/>
      <c r="AD2897" s="100"/>
      <c r="AE2897" s="101"/>
      <c r="AF2897" s="124"/>
      <c r="AG2897" s="101"/>
      <c r="AH2897" s="101"/>
      <c r="AI2897" s="102"/>
    </row>
    <row r="2898" spans="1:35" ht="15.75" x14ac:dyDescent="0.25">
      <c r="A2898" s="122"/>
      <c r="B2898" s="122"/>
      <c r="C2898" s="122"/>
      <c r="D2898" s="122"/>
      <c r="E2898" s="122"/>
      <c r="F2898" s="122"/>
      <c r="G2898" s="122"/>
      <c r="H2898" s="122"/>
      <c r="I2898" s="122"/>
      <c r="J2898" s="126"/>
      <c r="K2898" s="126"/>
      <c r="L2898" s="122"/>
      <c r="M2898" s="122"/>
      <c r="N2898" s="122"/>
      <c r="O2898" s="122"/>
      <c r="P2898" s="122"/>
      <c r="Q2898" s="122"/>
      <c r="R2898" s="122"/>
      <c r="S2898" s="122"/>
      <c r="T2898" s="127"/>
      <c r="U2898" s="130"/>
      <c r="V2898" s="130"/>
      <c r="W2898" s="130"/>
      <c r="X2898" s="97"/>
      <c r="Y2898" s="97"/>
      <c r="Z2898" s="98"/>
      <c r="AA2898" s="98"/>
      <c r="AB2898" s="99"/>
      <c r="AC2898" s="100"/>
      <c r="AD2898" s="100"/>
      <c r="AE2898" s="101"/>
      <c r="AF2898" s="124"/>
      <c r="AG2898" s="101"/>
      <c r="AH2898" s="101"/>
      <c r="AI2898" s="102"/>
    </row>
    <row r="2899" spans="1:35" ht="15.75" x14ac:dyDescent="0.25">
      <c r="A2899" s="122"/>
      <c r="B2899" s="122"/>
      <c r="C2899" s="122"/>
      <c r="D2899" s="122"/>
      <c r="E2899" s="122"/>
      <c r="F2899" s="122"/>
      <c r="G2899" s="122"/>
      <c r="H2899" s="122"/>
      <c r="I2899" s="122"/>
      <c r="J2899" s="126"/>
      <c r="K2899" s="126"/>
      <c r="L2899" s="122"/>
      <c r="M2899" s="122"/>
      <c r="N2899" s="122"/>
      <c r="O2899" s="122"/>
      <c r="P2899" s="122"/>
      <c r="Q2899" s="122"/>
      <c r="R2899" s="122"/>
      <c r="S2899" s="122"/>
      <c r="T2899" s="127"/>
      <c r="U2899" s="130"/>
      <c r="V2899" s="130"/>
      <c r="W2899" s="130"/>
      <c r="X2899" s="97"/>
      <c r="Y2899" s="97"/>
      <c r="Z2899" s="98"/>
      <c r="AA2899" s="98"/>
      <c r="AB2899" s="99"/>
      <c r="AC2899" s="100"/>
      <c r="AD2899" s="100"/>
      <c r="AE2899" s="101"/>
      <c r="AF2899" s="124"/>
      <c r="AG2899" s="101"/>
      <c r="AH2899" s="101"/>
      <c r="AI2899" s="102"/>
    </row>
    <row r="2900" spans="1:35" ht="15.75" x14ac:dyDescent="0.25">
      <c r="A2900" s="122"/>
      <c r="B2900" s="122"/>
      <c r="C2900" s="122"/>
      <c r="D2900" s="122"/>
      <c r="E2900" s="122"/>
      <c r="F2900" s="122"/>
      <c r="G2900" s="122"/>
      <c r="H2900" s="122"/>
      <c r="I2900" s="122"/>
      <c r="J2900" s="126"/>
      <c r="K2900" s="126"/>
      <c r="L2900" s="122"/>
      <c r="M2900" s="122"/>
      <c r="N2900" s="122"/>
      <c r="O2900" s="122"/>
      <c r="P2900" s="122"/>
      <c r="Q2900" s="122"/>
      <c r="R2900" s="122"/>
      <c r="S2900" s="122"/>
      <c r="T2900" s="127"/>
      <c r="U2900" s="130"/>
      <c r="V2900" s="130"/>
      <c r="W2900" s="130"/>
      <c r="X2900" s="97"/>
      <c r="Y2900" s="97"/>
      <c r="Z2900" s="98"/>
      <c r="AA2900" s="98"/>
      <c r="AB2900" s="99"/>
      <c r="AC2900" s="100"/>
      <c r="AD2900" s="100"/>
      <c r="AE2900" s="101"/>
      <c r="AF2900" s="124"/>
      <c r="AG2900" s="101"/>
      <c r="AH2900" s="101"/>
      <c r="AI2900" s="102"/>
    </row>
    <row r="2901" spans="1:35" ht="15.75" x14ac:dyDescent="0.25">
      <c r="A2901" s="122"/>
      <c r="B2901" s="122"/>
      <c r="C2901" s="122"/>
      <c r="D2901" s="122"/>
      <c r="E2901" s="122"/>
      <c r="F2901" s="122"/>
      <c r="G2901" s="122"/>
      <c r="H2901" s="122"/>
      <c r="I2901" s="122"/>
      <c r="J2901" s="126"/>
      <c r="K2901" s="126"/>
      <c r="L2901" s="122"/>
      <c r="M2901" s="122"/>
      <c r="N2901" s="122"/>
      <c r="O2901" s="122"/>
      <c r="P2901" s="122"/>
      <c r="Q2901" s="122"/>
      <c r="R2901" s="122"/>
      <c r="S2901" s="122"/>
      <c r="T2901" s="127"/>
      <c r="U2901" s="130"/>
      <c r="V2901" s="130"/>
      <c r="W2901" s="130"/>
      <c r="X2901" s="97"/>
      <c r="Y2901" s="97"/>
      <c r="Z2901" s="98"/>
      <c r="AA2901" s="98"/>
      <c r="AB2901" s="99"/>
      <c r="AC2901" s="100"/>
      <c r="AD2901" s="100"/>
      <c r="AE2901" s="101"/>
      <c r="AF2901" s="124"/>
      <c r="AG2901" s="101"/>
      <c r="AH2901" s="101"/>
      <c r="AI2901" s="102"/>
    </row>
    <row r="2902" spans="1:35" ht="15.75" x14ac:dyDescent="0.25">
      <c r="A2902" s="122"/>
      <c r="B2902" s="122"/>
      <c r="C2902" s="122"/>
      <c r="D2902" s="122"/>
      <c r="E2902" s="122"/>
      <c r="F2902" s="122"/>
      <c r="G2902" s="122"/>
      <c r="H2902" s="122"/>
      <c r="I2902" s="122"/>
      <c r="J2902" s="126"/>
      <c r="K2902" s="126"/>
      <c r="L2902" s="122"/>
      <c r="M2902" s="122"/>
      <c r="N2902" s="122"/>
      <c r="O2902" s="122"/>
      <c r="P2902" s="122"/>
      <c r="Q2902" s="122"/>
      <c r="R2902" s="122"/>
      <c r="S2902" s="122"/>
      <c r="T2902" s="127"/>
      <c r="U2902" s="130"/>
      <c r="V2902" s="130"/>
      <c r="W2902" s="130"/>
      <c r="X2902" s="97"/>
      <c r="Y2902" s="97"/>
      <c r="Z2902" s="98"/>
      <c r="AA2902" s="98"/>
      <c r="AB2902" s="99"/>
      <c r="AC2902" s="100"/>
      <c r="AD2902" s="100"/>
      <c r="AE2902" s="101"/>
      <c r="AF2902" s="124"/>
      <c r="AG2902" s="101"/>
      <c r="AH2902" s="101"/>
      <c r="AI2902" s="102"/>
    </row>
    <row r="2903" spans="1:35" ht="15.75" x14ac:dyDescent="0.25">
      <c r="A2903" s="122"/>
      <c r="B2903" s="122"/>
      <c r="C2903" s="122"/>
      <c r="D2903" s="122"/>
      <c r="E2903" s="122"/>
      <c r="F2903" s="122"/>
      <c r="G2903" s="122"/>
      <c r="H2903" s="122"/>
      <c r="I2903" s="122"/>
      <c r="J2903" s="126"/>
      <c r="K2903" s="126"/>
      <c r="L2903" s="122"/>
      <c r="M2903" s="122"/>
      <c r="N2903" s="122"/>
      <c r="O2903" s="122"/>
      <c r="P2903" s="122"/>
      <c r="Q2903" s="122"/>
      <c r="R2903" s="122"/>
      <c r="S2903" s="122"/>
      <c r="T2903" s="127"/>
      <c r="U2903" s="130"/>
      <c r="V2903" s="130"/>
      <c r="W2903" s="130"/>
      <c r="X2903" s="97"/>
      <c r="Y2903" s="97"/>
      <c r="Z2903" s="98"/>
      <c r="AA2903" s="98"/>
      <c r="AB2903" s="99"/>
      <c r="AC2903" s="100"/>
      <c r="AD2903" s="100"/>
      <c r="AE2903" s="101"/>
      <c r="AF2903" s="124"/>
      <c r="AG2903" s="101"/>
      <c r="AH2903" s="101"/>
      <c r="AI2903" s="102"/>
    </row>
    <row r="2904" spans="1:35" ht="15.75" x14ac:dyDescent="0.25">
      <c r="A2904" s="122"/>
      <c r="B2904" s="122"/>
      <c r="C2904" s="122"/>
      <c r="D2904" s="122"/>
      <c r="E2904" s="122"/>
      <c r="F2904" s="122"/>
      <c r="G2904" s="122"/>
      <c r="H2904" s="122"/>
      <c r="I2904" s="122"/>
      <c r="J2904" s="126"/>
      <c r="K2904" s="126"/>
      <c r="L2904" s="122"/>
      <c r="M2904" s="122"/>
      <c r="N2904" s="122"/>
      <c r="O2904" s="122"/>
      <c r="P2904" s="122"/>
      <c r="Q2904" s="122"/>
      <c r="R2904" s="122"/>
      <c r="S2904" s="122"/>
      <c r="T2904" s="127"/>
      <c r="U2904" s="130"/>
      <c r="V2904" s="130"/>
      <c r="W2904" s="130"/>
      <c r="X2904" s="97"/>
      <c r="Y2904" s="97"/>
      <c r="Z2904" s="98"/>
      <c r="AA2904" s="98"/>
      <c r="AB2904" s="99"/>
      <c r="AC2904" s="100"/>
      <c r="AD2904" s="100"/>
      <c r="AE2904" s="101"/>
      <c r="AF2904" s="124"/>
      <c r="AG2904" s="101"/>
      <c r="AH2904" s="101"/>
      <c r="AI2904" s="102"/>
    </row>
    <row r="2905" spans="1:35" ht="15.75" x14ac:dyDescent="0.25">
      <c r="A2905" s="122"/>
      <c r="B2905" s="122"/>
      <c r="C2905" s="122"/>
      <c r="D2905" s="122"/>
      <c r="E2905" s="122"/>
      <c r="F2905" s="122"/>
      <c r="G2905" s="122"/>
      <c r="H2905" s="122"/>
      <c r="I2905" s="122"/>
      <c r="J2905" s="126"/>
      <c r="K2905" s="126"/>
      <c r="L2905" s="122"/>
      <c r="M2905" s="122"/>
      <c r="N2905" s="122"/>
      <c r="O2905" s="122"/>
      <c r="P2905" s="122"/>
      <c r="Q2905" s="122"/>
      <c r="R2905" s="122"/>
      <c r="S2905" s="122"/>
      <c r="T2905" s="127"/>
      <c r="U2905" s="130"/>
      <c r="V2905" s="130"/>
      <c r="W2905" s="130"/>
      <c r="X2905" s="97"/>
      <c r="Y2905" s="97"/>
      <c r="Z2905" s="98"/>
      <c r="AA2905" s="98"/>
      <c r="AB2905" s="99"/>
      <c r="AC2905" s="100"/>
      <c r="AD2905" s="100"/>
      <c r="AE2905" s="101"/>
      <c r="AF2905" s="124"/>
      <c r="AG2905" s="101"/>
      <c r="AH2905" s="101"/>
      <c r="AI2905" s="102"/>
    </row>
    <row r="2906" spans="1:35" ht="15.75" x14ac:dyDescent="0.25">
      <c r="A2906" s="122"/>
      <c r="B2906" s="122"/>
      <c r="C2906" s="122"/>
      <c r="D2906" s="122"/>
      <c r="E2906" s="122"/>
      <c r="F2906" s="122"/>
      <c r="G2906" s="122"/>
      <c r="H2906" s="122"/>
      <c r="I2906" s="122"/>
      <c r="J2906" s="126"/>
      <c r="K2906" s="126"/>
      <c r="L2906" s="122"/>
      <c r="M2906" s="122"/>
      <c r="N2906" s="122"/>
      <c r="O2906" s="122"/>
      <c r="P2906" s="122"/>
      <c r="Q2906" s="122"/>
      <c r="R2906" s="122"/>
      <c r="S2906" s="122"/>
      <c r="T2906" s="127"/>
      <c r="U2906" s="130"/>
      <c r="V2906" s="130"/>
      <c r="W2906" s="130"/>
      <c r="X2906" s="97"/>
      <c r="Y2906" s="97"/>
      <c r="Z2906" s="98"/>
      <c r="AA2906" s="98"/>
      <c r="AB2906" s="99"/>
      <c r="AC2906" s="100"/>
      <c r="AD2906" s="100"/>
      <c r="AE2906" s="101"/>
      <c r="AF2906" s="124"/>
      <c r="AG2906" s="101"/>
      <c r="AH2906" s="101"/>
      <c r="AI2906" s="102"/>
    </row>
    <row r="2907" spans="1:35" ht="15.75" x14ac:dyDescent="0.25">
      <c r="A2907" s="122"/>
      <c r="B2907" s="122"/>
      <c r="C2907" s="122"/>
      <c r="D2907" s="122"/>
      <c r="E2907" s="122"/>
      <c r="F2907" s="122"/>
      <c r="G2907" s="122"/>
      <c r="H2907" s="122"/>
      <c r="I2907" s="122"/>
      <c r="J2907" s="126"/>
      <c r="K2907" s="126"/>
      <c r="L2907" s="122"/>
      <c r="M2907" s="122"/>
      <c r="N2907" s="122"/>
      <c r="O2907" s="122"/>
      <c r="P2907" s="122"/>
      <c r="Q2907" s="122"/>
      <c r="R2907" s="122"/>
      <c r="S2907" s="122"/>
      <c r="T2907" s="127"/>
      <c r="U2907" s="130"/>
      <c r="V2907" s="130"/>
      <c r="W2907" s="130"/>
      <c r="X2907" s="97"/>
      <c r="Y2907" s="97"/>
      <c r="Z2907" s="98"/>
      <c r="AA2907" s="98"/>
      <c r="AB2907" s="99"/>
      <c r="AC2907" s="100"/>
      <c r="AD2907" s="100"/>
      <c r="AE2907" s="101"/>
      <c r="AF2907" s="124"/>
      <c r="AG2907" s="101"/>
      <c r="AH2907" s="101"/>
      <c r="AI2907" s="102"/>
    </row>
    <row r="2908" spans="1:35" ht="15.75" x14ac:dyDescent="0.25">
      <c r="A2908" s="122"/>
      <c r="B2908" s="122"/>
      <c r="C2908" s="122"/>
      <c r="D2908" s="122"/>
      <c r="E2908" s="122"/>
      <c r="F2908" s="122"/>
      <c r="G2908" s="122"/>
      <c r="H2908" s="122"/>
      <c r="I2908" s="122"/>
      <c r="J2908" s="126"/>
      <c r="K2908" s="126"/>
      <c r="L2908" s="122"/>
      <c r="M2908" s="122"/>
      <c r="N2908" s="122"/>
      <c r="O2908" s="122"/>
      <c r="P2908" s="122"/>
      <c r="Q2908" s="122"/>
      <c r="R2908" s="122"/>
      <c r="S2908" s="122"/>
      <c r="T2908" s="127"/>
      <c r="U2908" s="130"/>
      <c r="V2908" s="130"/>
      <c r="W2908" s="130"/>
      <c r="X2908" s="97"/>
      <c r="Y2908" s="97"/>
      <c r="Z2908" s="98"/>
      <c r="AA2908" s="98"/>
      <c r="AB2908" s="99"/>
      <c r="AC2908" s="100"/>
      <c r="AD2908" s="100"/>
      <c r="AE2908" s="101"/>
      <c r="AF2908" s="124"/>
      <c r="AG2908" s="101"/>
      <c r="AH2908" s="101"/>
      <c r="AI2908" s="102"/>
    </row>
    <row r="2909" spans="1:35" ht="15.75" x14ac:dyDescent="0.25">
      <c r="A2909" s="122"/>
      <c r="B2909" s="122"/>
      <c r="C2909" s="122"/>
      <c r="D2909" s="122"/>
      <c r="E2909" s="122"/>
      <c r="F2909" s="122"/>
      <c r="G2909" s="122"/>
      <c r="H2909" s="122"/>
      <c r="I2909" s="122"/>
      <c r="J2909" s="126"/>
      <c r="K2909" s="126"/>
      <c r="L2909" s="122"/>
      <c r="M2909" s="122"/>
      <c r="N2909" s="122"/>
      <c r="O2909" s="122"/>
      <c r="P2909" s="122"/>
      <c r="Q2909" s="122"/>
      <c r="R2909" s="122"/>
      <c r="S2909" s="122"/>
      <c r="T2909" s="127"/>
      <c r="U2909" s="130"/>
      <c r="V2909" s="130"/>
      <c r="W2909" s="130"/>
      <c r="X2909" s="97"/>
      <c r="Y2909" s="97"/>
      <c r="Z2909" s="98"/>
      <c r="AA2909" s="98"/>
      <c r="AB2909" s="99"/>
      <c r="AC2909" s="100"/>
      <c r="AD2909" s="100"/>
      <c r="AE2909" s="101"/>
      <c r="AF2909" s="124"/>
      <c r="AG2909" s="101"/>
      <c r="AH2909" s="101"/>
      <c r="AI2909" s="102"/>
    </row>
    <row r="2910" spans="1:35" ht="15.75" x14ac:dyDescent="0.25">
      <c r="A2910" s="122"/>
      <c r="B2910" s="122"/>
      <c r="C2910" s="122"/>
      <c r="D2910" s="122"/>
      <c r="E2910" s="122"/>
      <c r="F2910" s="122"/>
      <c r="G2910" s="122"/>
      <c r="H2910" s="122"/>
      <c r="I2910" s="122"/>
      <c r="J2910" s="126"/>
      <c r="K2910" s="126"/>
      <c r="L2910" s="122"/>
      <c r="M2910" s="122"/>
      <c r="N2910" s="122"/>
      <c r="O2910" s="122"/>
      <c r="P2910" s="122"/>
      <c r="Q2910" s="122"/>
      <c r="R2910" s="122"/>
      <c r="S2910" s="122"/>
      <c r="T2910" s="127"/>
      <c r="U2910" s="130"/>
      <c r="V2910" s="130"/>
      <c r="W2910" s="130"/>
      <c r="X2910" s="97"/>
      <c r="Y2910" s="97"/>
      <c r="Z2910" s="98"/>
      <c r="AA2910" s="98"/>
      <c r="AB2910" s="99"/>
      <c r="AC2910" s="100"/>
      <c r="AD2910" s="100"/>
      <c r="AE2910" s="101"/>
      <c r="AF2910" s="124"/>
      <c r="AG2910" s="101"/>
      <c r="AH2910" s="101"/>
      <c r="AI2910" s="102"/>
    </row>
    <row r="2911" spans="1:35" ht="15.75" x14ac:dyDescent="0.25">
      <c r="A2911" s="122"/>
      <c r="B2911" s="122"/>
      <c r="C2911" s="122"/>
      <c r="D2911" s="122"/>
      <c r="E2911" s="122"/>
      <c r="F2911" s="122"/>
      <c r="G2911" s="122"/>
      <c r="H2911" s="122"/>
      <c r="I2911" s="122"/>
      <c r="J2911" s="126"/>
      <c r="K2911" s="126"/>
      <c r="L2911" s="122"/>
      <c r="M2911" s="122"/>
      <c r="N2911" s="122"/>
      <c r="O2911" s="122"/>
      <c r="P2911" s="122"/>
      <c r="Q2911" s="122"/>
      <c r="R2911" s="122"/>
      <c r="S2911" s="122"/>
      <c r="T2911" s="127"/>
      <c r="U2911" s="130"/>
      <c r="V2911" s="130"/>
      <c r="W2911" s="130"/>
      <c r="X2911" s="97"/>
      <c r="Y2911" s="97"/>
      <c r="Z2911" s="98"/>
      <c r="AA2911" s="98"/>
      <c r="AB2911" s="99"/>
      <c r="AC2911" s="100"/>
      <c r="AD2911" s="100"/>
      <c r="AE2911" s="101"/>
      <c r="AF2911" s="124"/>
      <c r="AG2911" s="101"/>
      <c r="AH2911" s="101"/>
      <c r="AI2911" s="102"/>
    </row>
    <row r="2912" spans="1:35" ht="15.75" x14ac:dyDescent="0.25">
      <c r="A2912" s="122"/>
      <c r="B2912" s="122"/>
      <c r="C2912" s="122"/>
      <c r="D2912" s="122"/>
      <c r="E2912" s="122"/>
      <c r="F2912" s="122"/>
      <c r="G2912" s="122"/>
      <c r="H2912" s="122"/>
      <c r="I2912" s="122"/>
      <c r="J2912" s="126"/>
      <c r="K2912" s="126"/>
      <c r="L2912" s="122"/>
      <c r="M2912" s="122"/>
      <c r="N2912" s="122"/>
      <c r="O2912" s="122"/>
      <c r="P2912" s="122"/>
      <c r="Q2912" s="122"/>
      <c r="R2912" s="122"/>
      <c r="S2912" s="122"/>
      <c r="T2912" s="127"/>
      <c r="U2912" s="130"/>
      <c r="V2912" s="130"/>
      <c r="W2912" s="130"/>
      <c r="X2912" s="97"/>
      <c r="Y2912" s="97"/>
      <c r="Z2912" s="98"/>
      <c r="AA2912" s="98"/>
      <c r="AB2912" s="99"/>
      <c r="AC2912" s="100"/>
      <c r="AD2912" s="100"/>
      <c r="AE2912" s="101"/>
      <c r="AF2912" s="124"/>
      <c r="AG2912" s="101"/>
      <c r="AH2912" s="101"/>
      <c r="AI2912" s="102"/>
    </row>
    <row r="2913" spans="1:35" ht="15.75" x14ac:dyDescent="0.25">
      <c r="A2913" s="122"/>
      <c r="B2913" s="122"/>
      <c r="C2913" s="122"/>
      <c r="D2913" s="122"/>
      <c r="E2913" s="122"/>
      <c r="F2913" s="122"/>
      <c r="G2913" s="122"/>
      <c r="H2913" s="122"/>
      <c r="I2913" s="122"/>
      <c r="J2913" s="126"/>
      <c r="K2913" s="126"/>
      <c r="L2913" s="122"/>
      <c r="M2913" s="122"/>
      <c r="N2913" s="122"/>
      <c r="O2913" s="122"/>
      <c r="P2913" s="122"/>
      <c r="Q2913" s="122"/>
      <c r="R2913" s="122"/>
      <c r="S2913" s="122"/>
      <c r="T2913" s="127"/>
      <c r="U2913" s="130"/>
      <c r="V2913" s="130"/>
      <c r="W2913" s="130"/>
      <c r="X2913" s="97"/>
      <c r="Y2913" s="97"/>
      <c r="Z2913" s="98"/>
      <c r="AA2913" s="98"/>
      <c r="AB2913" s="99"/>
      <c r="AC2913" s="100"/>
      <c r="AD2913" s="100"/>
      <c r="AE2913" s="101"/>
      <c r="AF2913" s="124"/>
      <c r="AG2913" s="101"/>
      <c r="AH2913" s="101"/>
      <c r="AI2913" s="102"/>
    </row>
    <row r="2914" spans="1:35" ht="15.75" x14ac:dyDescent="0.25">
      <c r="A2914" s="122"/>
      <c r="B2914" s="122"/>
      <c r="C2914" s="122"/>
      <c r="D2914" s="122"/>
      <c r="E2914" s="122"/>
      <c r="F2914" s="122"/>
      <c r="G2914" s="122"/>
      <c r="H2914" s="122"/>
      <c r="I2914" s="122"/>
      <c r="J2914" s="126"/>
      <c r="K2914" s="126"/>
      <c r="L2914" s="122"/>
      <c r="M2914" s="122"/>
      <c r="N2914" s="122"/>
      <c r="O2914" s="122"/>
      <c r="P2914" s="122"/>
      <c r="Q2914" s="122"/>
      <c r="R2914" s="122"/>
      <c r="S2914" s="122"/>
      <c r="T2914" s="127"/>
      <c r="U2914" s="130"/>
      <c r="V2914" s="130"/>
      <c r="W2914" s="130"/>
      <c r="X2914" s="97"/>
      <c r="Y2914" s="97"/>
      <c r="Z2914" s="98"/>
      <c r="AA2914" s="98"/>
      <c r="AB2914" s="99"/>
      <c r="AC2914" s="100"/>
      <c r="AD2914" s="100"/>
      <c r="AE2914" s="101"/>
      <c r="AF2914" s="124"/>
      <c r="AG2914" s="101"/>
      <c r="AH2914" s="101"/>
      <c r="AI2914" s="102"/>
    </row>
    <row r="2915" spans="1:35" ht="15.75" x14ac:dyDescent="0.25">
      <c r="A2915" s="122"/>
      <c r="B2915" s="122"/>
      <c r="C2915" s="122"/>
      <c r="D2915" s="122"/>
      <c r="E2915" s="122"/>
      <c r="F2915" s="122"/>
      <c r="G2915" s="122"/>
      <c r="H2915" s="122"/>
      <c r="I2915" s="122"/>
      <c r="J2915" s="126"/>
      <c r="K2915" s="126"/>
      <c r="L2915" s="122"/>
      <c r="M2915" s="122"/>
      <c r="N2915" s="122"/>
      <c r="O2915" s="122"/>
      <c r="P2915" s="122"/>
      <c r="Q2915" s="122"/>
      <c r="R2915" s="122"/>
      <c r="S2915" s="122"/>
      <c r="T2915" s="127"/>
      <c r="U2915" s="130"/>
      <c r="V2915" s="130"/>
      <c r="W2915" s="130"/>
      <c r="X2915" s="97"/>
      <c r="Y2915" s="97"/>
      <c r="Z2915" s="98"/>
      <c r="AA2915" s="98"/>
      <c r="AB2915" s="99"/>
      <c r="AC2915" s="100"/>
      <c r="AD2915" s="100"/>
      <c r="AE2915" s="101"/>
      <c r="AF2915" s="124"/>
      <c r="AG2915" s="101"/>
      <c r="AH2915" s="101"/>
      <c r="AI2915" s="102"/>
    </row>
    <row r="2916" spans="1:35" ht="15.75" x14ac:dyDescent="0.25">
      <c r="A2916" s="122"/>
      <c r="B2916" s="122"/>
      <c r="C2916" s="122"/>
      <c r="D2916" s="122"/>
      <c r="E2916" s="122"/>
      <c r="F2916" s="122"/>
      <c r="G2916" s="122"/>
      <c r="H2916" s="122"/>
      <c r="I2916" s="122"/>
      <c r="J2916" s="126"/>
      <c r="K2916" s="126"/>
      <c r="L2916" s="122"/>
      <c r="M2916" s="122"/>
      <c r="N2916" s="122"/>
      <c r="O2916" s="122"/>
      <c r="P2916" s="122"/>
      <c r="Q2916" s="122"/>
      <c r="R2916" s="122"/>
      <c r="S2916" s="122"/>
      <c r="T2916" s="127"/>
      <c r="U2916" s="130"/>
      <c r="V2916" s="130"/>
      <c r="W2916" s="130"/>
      <c r="X2916" s="97"/>
      <c r="Y2916" s="97"/>
      <c r="Z2916" s="98"/>
      <c r="AA2916" s="98"/>
      <c r="AB2916" s="99"/>
      <c r="AC2916" s="100"/>
      <c r="AD2916" s="100"/>
      <c r="AE2916" s="101"/>
      <c r="AF2916" s="124"/>
      <c r="AG2916" s="101"/>
      <c r="AH2916" s="101"/>
      <c r="AI2916" s="102"/>
    </row>
    <row r="2917" spans="1:35" ht="15.75" x14ac:dyDescent="0.25">
      <c r="A2917" s="122"/>
      <c r="B2917" s="122"/>
      <c r="C2917" s="122"/>
      <c r="D2917" s="122"/>
      <c r="E2917" s="122"/>
      <c r="F2917" s="122"/>
      <c r="G2917" s="122"/>
      <c r="H2917" s="122"/>
      <c r="I2917" s="122"/>
      <c r="J2917" s="126"/>
      <c r="K2917" s="126"/>
      <c r="L2917" s="122"/>
      <c r="M2917" s="122"/>
      <c r="N2917" s="122"/>
      <c r="O2917" s="122"/>
      <c r="P2917" s="122"/>
      <c r="Q2917" s="122"/>
      <c r="R2917" s="122"/>
      <c r="S2917" s="122"/>
      <c r="T2917" s="127"/>
      <c r="U2917" s="130"/>
      <c r="V2917" s="130"/>
      <c r="W2917" s="130"/>
      <c r="X2917" s="97"/>
      <c r="Y2917" s="97"/>
      <c r="Z2917" s="98"/>
      <c r="AA2917" s="98"/>
      <c r="AB2917" s="99"/>
      <c r="AC2917" s="100"/>
      <c r="AD2917" s="100"/>
      <c r="AE2917" s="101"/>
      <c r="AF2917" s="124"/>
      <c r="AG2917" s="101"/>
      <c r="AH2917" s="101"/>
      <c r="AI2917" s="102"/>
    </row>
    <row r="2918" spans="1:35" ht="15.75" x14ac:dyDescent="0.25">
      <c r="A2918" s="122"/>
      <c r="B2918" s="122"/>
      <c r="C2918" s="122"/>
      <c r="D2918" s="122"/>
      <c r="E2918" s="122"/>
      <c r="F2918" s="122"/>
      <c r="G2918" s="122"/>
      <c r="H2918" s="122"/>
      <c r="I2918" s="122"/>
      <c r="J2918" s="126"/>
      <c r="K2918" s="126"/>
      <c r="L2918" s="122"/>
      <c r="M2918" s="122"/>
      <c r="N2918" s="122"/>
      <c r="O2918" s="122"/>
      <c r="P2918" s="122"/>
      <c r="Q2918" s="122"/>
      <c r="R2918" s="122"/>
      <c r="S2918" s="122"/>
      <c r="T2918" s="127"/>
      <c r="U2918" s="130"/>
      <c r="V2918" s="130"/>
      <c r="W2918" s="130"/>
      <c r="X2918" s="97"/>
      <c r="Y2918" s="97"/>
      <c r="Z2918" s="98"/>
      <c r="AA2918" s="98"/>
      <c r="AB2918" s="99"/>
      <c r="AC2918" s="100"/>
      <c r="AD2918" s="100"/>
      <c r="AE2918" s="101"/>
      <c r="AF2918" s="124"/>
      <c r="AG2918" s="101"/>
      <c r="AH2918" s="101"/>
      <c r="AI2918" s="102"/>
    </row>
    <row r="2919" spans="1:35" ht="15.75" x14ac:dyDescent="0.25">
      <c r="A2919" s="122"/>
      <c r="B2919" s="122"/>
      <c r="C2919" s="122"/>
      <c r="D2919" s="122"/>
      <c r="E2919" s="122"/>
      <c r="F2919" s="122"/>
      <c r="G2919" s="122"/>
      <c r="H2919" s="122"/>
      <c r="I2919" s="122"/>
      <c r="J2919" s="126"/>
      <c r="K2919" s="126"/>
      <c r="L2919" s="122"/>
      <c r="M2919" s="122"/>
      <c r="N2919" s="122"/>
      <c r="O2919" s="122"/>
      <c r="P2919" s="122"/>
      <c r="Q2919" s="122"/>
      <c r="R2919" s="122"/>
      <c r="S2919" s="122"/>
      <c r="T2919" s="127"/>
      <c r="U2919" s="130"/>
      <c r="V2919" s="130"/>
      <c r="W2919" s="130"/>
      <c r="X2919" s="97"/>
      <c r="Y2919" s="97"/>
      <c r="Z2919" s="98"/>
      <c r="AA2919" s="98"/>
      <c r="AB2919" s="99"/>
      <c r="AC2919" s="100"/>
      <c r="AD2919" s="100"/>
      <c r="AE2919" s="101"/>
      <c r="AF2919" s="124"/>
      <c r="AG2919" s="101"/>
      <c r="AH2919" s="101"/>
      <c r="AI2919" s="102"/>
    </row>
    <row r="2920" spans="1:35" ht="15.75" x14ac:dyDescent="0.25">
      <c r="A2920" s="122"/>
      <c r="B2920" s="122"/>
      <c r="C2920" s="122"/>
      <c r="D2920" s="122"/>
      <c r="E2920" s="122"/>
      <c r="F2920" s="122"/>
      <c r="G2920" s="122"/>
      <c r="H2920" s="122"/>
      <c r="I2920" s="122"/>
      <c r="J2920" s="126"/>
      <c r="K2920" s="126"/>
      <c r="L2920" s="122"/>
      <c r="M2920" s="122"/>
      <c r="N2920" s="122"/>
      <c r="O2920" s="122"/>
      <c r="P2920" s="122"/>
      <c r="Q2920" s="122"/>
      <c r="R2920" s="122"/>
      <c r="S2920" s="122"/>
      <c r="T2920" s="127"/>
      <c r="U2920" s="130"/>
      <c r="V2920" s="130"/>
      <c r="W2920" s="130"/>
      <c r="X2920" s="97"/>
      <c r="Y2920" s="97"/>
      <c r="Z2920" s="98"/>
      <c r="AA2920" s="98"/>
      <c r="AB2920" s="99"/>
      <c r="AC2920" s="100"/>
      <c r="AD2920" s="100"/>
      <c r="AE2920" s="101"/>
      <c r="AF2920" s="124"/>
      <c r="AG2920" s="101"/>
      <c r="AH2920" s="101"/>
      <c r="AI2920" s="102"/>
    </row>
    <row r="2921" spans="1:35" ht="15.75" x14ac:dyDescent="0.25">
      <c r="A2921" s="122"/>
      <c r="B2921" s="122"/>
      <c r="C2921" s="122"/>
      <c r="D2921" s="122"/>
      <c r="E2921" s="122"/>
      <c r="F2921" s="122"/>
      <c r="G2921" s="122"/>
      <c r="H2921" s="122"/>
      <c r="I2921" s="122"/>
      <c r="J2921" s="126"/>
      <c r="K2921" s="126"/>
      <c r="L2921" s="122"/>
      <c r="M2921" s="122"/>
      <c r="N2921" s="122"/>
      <c r="O2921" s="122"/>
      <c r="P2921" s="122"/>
      <c r="Q2921" s="122"/>
      <c r="R2921" s="122"/>
      <c r="S2921" s="122"/>
      <c r="T2921" s="127"/>
      <c r="U2921" s="130"/>
      <c r="V2921" s="130"/>
      <c r="W2921" s="130"/>
      <c r="X2921" s="97"/>
      <c r="Y2921" s="97"/>
      <c r="Z2921" s="98"/>
      <c r="AA2921" s="98"/>
      <c r="AB2921" s="99"/>
      <c r="AC2921" s="100"/>
      <c r="AD2921" s="100"/>
      <c r="AE2921" s="101"/>
      <c r="AF2921" s="124"/>
      <c r="AG2921" s="101"/>
      <c r="AH2921" s="101"/>
      <c r="AI2921" s="102"/>
    </row>
    <row r="2922" spans="1:35" ht="15.75" x14ac:dyDescent="0.25">
      <c r="A2922" s="122"/>
      <c r="B2922" s="122"/>
      <c r="C2922" s="122"/>
      <c r="D2922" s="122"/>
      <c r="E2922" s="122"/>
      <c r="F2922" s="122"/>
      <c r="G2922" s="122"/>
      <c r="H2922" s="122"/>
      <c r="I2922" s="122"/>
      <c r="J2922" s="126"/>
      <c r="K2922" s="126"/>
      <c r="L2922" s="122"/>
      <c r="M2922" s="122"/>
      <c r="N2922" s="122"/>
      <c r="O2922" s="122"/>
      <c r="P2922" s="122"/>
      <c r="Q2922" s="122"/>
      <c r="R2922" s="122"/>
      <c r="S2922" s="122"/>
      <c r="T2922" s="127"/>
      <c r="U2922" s="130"/>
      <c r="V2922" s="130"/>
      <c r="W2922" s="130"/>
      <c r="X2922" s="97"/>
      <c r="Y2922" s="97"/>
      <c r="Z2922" s="98"/>
      <c r="AA2922" s="98"/>
      <c r="AB2922" s="99"/>
      <c r="AC2922" s="100"/>
      <c r="AD2922" s="100"/>
      <c r="AE2922" s="101"/>
      <c r="AF2922" s="124"/>
      <c r="AG2922" s="101"/>
      <c r="AH2922" s="101"/>
      <c r="AI2922" s="102"/>
    </row>
    <row r="2923" spans="1:35" ht="15.75" x14ac:dyDescent="0.25">
      <c r="A2923" s="122"/>
      <c r="B2923" s="122"/>
      <c r="C2923" s="122"/>
      <c r="D2923" s="122"/>
      <c r="E2923" s="122"/>
      <c r="F2923" s="122"/>
      <c r="G2923" s="122"/>
      <c r="H2923" s="122"/>
      <c r="I2923" s="122"/>
      <c r="J2923" s="126"/>
      <c r="K2923" s="126"/>
      <c r="L2923" s="122"/>
      <c r="M2923" s="122"/>
      <c r="N2923" s="122"/>
      <c r="O2923" s="122"/>
      <c r="P2923" s="122"/>
      <c r="Q2923" s="122"/>
      <c r="R2923" s="122"/>
      <c r="S2923" s="122"/>
      <c r="T2923" s="127"/>
      <c r="U2923" s="130"/>
      <c r="V2923" s="130"/>
      <c r="W2923" s="130"/>
      <c r="X2923" s="97"/>
      <c r="Y2923" s="97"/>
      <c r="Z2923" s="98"/>
      <c r="AA2923" s="98"/>
      <c r="AB2923" s="99"/>
      <c r="AC2923" s="100"/>
      <c r="AD2923" s="100"/>
      <c r="AE2923" s="101"/>
      <c r="AF2923" s="124"/>
      <c r="AG2923" s="101"/>
      <c r="AH2923" s="101"/>
      <c r="AI2923" s="102"/>
    </row>
    <row r="2924" spans="1:35" ht="15.75" x14ac:dyDescent="0.25">
      <c r="A2924" s="122"/>
      <c r="B2924" s="122"/>
      <c r="C2924" s="122"/>
      <c r="D2924" s="122"/>
      <c r="E2924" s="122"/>
      <c r="F2924" s="122"/>
      <c r="G2924" s="122"/>
      <c r="H2924" s="122"/>
      <c r="I2924" s="122"/>
      <c r="J2924" s="126"/>
      <c r="K2924" s="126"/>
      <c r="L2924" s="122"/>
      <c r="M2924" s="122"/>
      <c r="N2924" s="122"/>
      <c r="O2924" s="122"/>
      <c r="P2924" s="122"/>
      <c r="Q2924" s="122"/>
      <c r="R2924" s="122"/>
      <c r="S2924" s="122"/>
      <c r="T2924" s="127"/>
      <c r="U2924" s="130"/>
      <c r="V2924" s="130"/>
      <c r="W2924" s="130"/>
      <c r="X2924" s="97"/>
      <c r="Y2924" s="97"/>
      <c r="Z2924" s="98"/>
      <c r="AA2924" s="98"/>
      <c r="AB2924" s="99"/>
      <c r="AC2924" s="100"/>
      <c r="AD2924" s="100"/>
      <c r="AE2924" s="101"/>
      <c r="AF2924" s="124"/>
      <c r="AG2924" s="101"/>
      <c r="AH2924" s="101"/>
      <c r="AI2924" s="102"/>
    </row>
    <row r="2925" spans="1:35" ht="15.75" x14ac:dyDescent="0.25">
      <c r="A2925" s="122"/>
      <c r="B2925" s="122"/>
      <c r="C2925" s="122"/>
      <c r="D2925" s="122"/>
      <c r="E2925" s="122"/>
      <c r="F2925" s="122"/>
      <c r="G2925" s="122"/>
      <c r="H2925" s="122"/>
      <c r="I2925" s="122"/>
      <c r="J2925" s="126"/>
      <c r="K2925" s="126"/>
      <c r="L2925" s="122"/>
      <c r="M2925" s="122"/>
      <c r="N2925" s="122"/>
      <c r="O2925" s="122"/>
      <c r="P2925" s="122"/>
      <c r="Q2925" s="122"/>
      <c r="R2925" s="122"/>
      <c r="S2925" s="122"/>
      <c r="T2925" s="127"/>
      <c r="U2925" s="130"/>
      <c r="V2925" s="130"/>
      <c r="W2925" s="130"/>
      <c r="X2925" s="97"/>
      <c r="Y2925" s="97"/>
      <c r="Z2925" s="98"/>
      <c r="AA2925" s="98"/>
      <c r="AB2925" s="99"/>
      <c r="AC2925" s="100"/>
      <c r="AD2925" s="100"/>
      <c r="AE2925" s="101"/>
      <c r="AF2925" s="124"/>
      <c r="AG2925" s="101"/>
      <c r="AH2925" s="101"/>
      <c r="AI2925" s="102"/>
    </row>
    <row r="2926" spans="1:35" ht="15.75" x14ac:dyDescent="0.25">
      <c r="A2926" s="122"/>
      <c r="B2926" s="122"/>
      <c r="C2926" s="122"/>
      <c r="D2926" s="122"/>
      <c r="E2926" s="122"/>
      <c r="F2926" s="122"/>
      <c r="G2926" s="122"/>
      <c r="H2926" s="122"/>
      <c r="I2926" s="122"/>
      <c r="J2926" s="126"/>
      <c r="K2926" s="126"/>
      <c r="L2926" s="122"/>
      <c r="M2926" s="122"/>
      <c r="N2926" s="122"/>
      <c r="O2926" s="122"/>
      <c r="P2926" s="122"/>
      <c r="Q2926" s="122"/>
      <c r="R2926" s="122"/>
      <c r="S2926" s="122"/>
      <c r="T2926" s="127"/>
      <c r="U2926" s="130"/>
      <c r="V2926" s="130"/>
      <c r="W2926" s="130"/>
      <c r="X2926" s="97"/>
      <c r="Y2926" s="97"/>
      <c r="Z2926" s="98"/>
      <c r="AA2926" s="98"/>
      <c r="AB2926" s="99"/>
      <c r="AC2926" s="100"/>
      <c r="AD2926" s="100"/>
      <c r="AE2926" s="101"/>
      <c r="AF2926" s="124"/>
      <c r="AG2926" s="101"/>
      <c r="AH2926" s="101"/>
      <c r="AI2926" s="102"/>
    </row>
    <row r="2927" spans="1:35" ht="15.75" x14ac:dyDescent="0.25">
      <c r="A2927" s="122"/>
      <c r="B2927" s="122"/>
      <c r="C2927" s="122"/>
      <c r="D2927" s="122"/>
      <c r="E2927" s="122"/>
      <c r="F2927" s="122"/>
      <c r="G2927" s="122"/>
      <c r="H2927" s="122"/>
      <c r="I2927" s="122"/>
      <c r="J2927" s="126"/>
      <c r="K2927" s="126"/>
      <c r="L2927" s="122"/>
      <c r="M2927" s="122"/>
      <c r="N2927" s="122"/>
      <c r="O2927" s="122"/>
      <c r="P2927" s="122"/>
      <c r="Q2927" s="122"/>
      <c r="R2927" s="122"/>
      <c r="S2927" s="122"/>
      <c r="T2927" s="127"/>
      <c r="U2927" s="130"/>
      <c r="V2927" s="130"/>
      <c r="W2927" s="130"/>
      <c r="X2927" s="97"/>
      <c r="Y2927" s="97"/>
      <c r="Z2927" s="98"/>
      <c r="AA2927" s="98"/>
      <c r="AB2927" s="99"/>
      <c r="AC2927" s="100"/>
      <c r="AD2927" s="100"/>
      <c r="AE2927" s="101"/>
      <c r="AF2927" s="124"/>
      <c r="AG2927" s="101"/>
      <c r="AH2927" s="101"/>
      <c r="AI2927" s="102"/>
    </row>
    <row r="2928" spans="1:35" ht="15.75" x14ac:dyDescent="0.25">
      <c r="A2928" s="122"/>
      <c r="B2928" s="122"/>
      <c r="C2928" s="122"/>
      <c r="D2928" s="122"/>
      <c r="E2928" s="122"/>
      <c r="F2928" s="122"/>
      <c r="G2928" s="122"/>
      <c r="H2928" s="122"/>
      <c r="I2928" s="122"/>
      <c r="J2928" s="126"/>
      <c r="K2928" s="126"/>
      <c r="L2928" s="122"/>
      <c r="M2928" s="122"/>
      <c r="N2928" s="122"/>
      <c r="O2928" s="122"/>
      <c r="P2928" s="122"/>
      <c r="Q2928" s="122"/>
      <c r="R2928" s="122"/>
      <c r="S2928" s="122"/>
      <c r="T2928" s="127"/>
      <c r="U2928" s="130"/>
      <c r="V2928" s="130"/>
      <c r="W2928" s="130"/>
      <c r="X2928" s="97"/>
      <c r="Y2928" s="97"/>
      <c r="Z2928" s="98"/>
      <c r="AA2928" s="98"/>
      <c r="AB2928" s="99"/>
      <c r="AC2928" s="100"/>
      <c r="AD2928" s="100"/>
      <c r="AE2928" s="101"/>
      <c r="AF2928" s="124"/>
      <c r="AG2928" s="101"/>
      <c r="AH2928" s="101"/>
      <c r="AI2928" s="102"/>
    </row>
    <row r="2929" spans="1:35" ht="15.75" x14ac:dyDescent="0.25">
      <c r="A2929" s="122"/>
      <c r="B2929" s="122"/>
      <c r="C2929" s="122"/>
      <c r="D2929" s="122"/>
      <c r="E2929" s="122"/>
      <c r="F2929" s="122"/>
      <c r="G2929" s="122"/>
      <c r="H2929" s="122"/>
      <c r="I2929" s="122"/>
      <c r="J2929" s="126"/>
      <c r="K2929" s="126"/>
      <c r="L2929" s="122"/>
      <c r="M2929" s="122"/>
      <c r="N2929" s="122"/>
      <c r="O2929" s="122"/>
      <c r="P2929" s="122"/>
      <c r="Q2929" s="122"/>
      <c r="R2929" s="122"/>
      <c r="S2929" s="122"/>
      <c r="T2929" s="127"/>
      <c r="U2929" s="130"/>
      <c r="V2929" s="130"/>
      <c r="W2929" s="130"/>
      <c r="X2929" s="97"/>
      <c r="Y2929" s="97"/>
      <c r="Z2929" s="98"/>
      <c r="AA2929" s="98"/>
      <c r="AB2929" s="99"/>
      <c r="AC2929" s="100"/>
      <c r="AD2929" s="100"/>
      <c r="AE2929" s="101"/>
      <c r="AF2929" s="124"/>
      <c r="AG2929" s="101"/>
      <c r="AH2929" s="101"/>
      <c r="AI2929" s="102"/>
    </row>
    <row r="2930" spans="1:35" ht="15.75" x14ac:dyDescent="0.25">
      <c r="A2930" s="122"/>
      <c r="B2930" s="122"/>
      <c r="C2930" s="122"/>
      <c r="D2930" s="122"/>
      <c r="E2930" s="122"/>
      <c r="F2930" s="122"/>
      <c r="G2930" s="122"/>
      <c r="H2930" s="122"/>
      <c r="I2930" s="122"/>
      <c r="J2930" s="126"/>
      <c r="K2930" s="126"/>
      <c r="L2930" s="122"/>
      <c r="M2930" s="122"/>
      <c r="N2930" s="122"/>
      <c r="O2930" s="122"/>
      <c r="P2930" s="122"/>
      <c r="Q2930" s="122"/>
      <c r="R2930" s="122"/>
      <c r="S2930" s="122"/>
      <c r="T2930" s="127"/>
      <c r="U2930" s="130"/>
      <c r="V2930" s="130"/>
      <c r="W2930" s="130"/>
      <c r="X2930" s="97"/>
      <c r="Y2930" s="97"/>
      <c r="Z2930" s="98"/>
      <c r="AA2930" s="98"/>
      <c r="AB2930" s="99"/>
      <c r="AC2930" s="100"/>
      <c r="AD2930" s="100"/>
      <c r="AE2930" s="101"/>
      <c r="AF2930" s="124"/>
      <c r="AG2930" s="101"/>
      <c r="AH2930" s="101"/>
      <c r="AI2930" s="102"/>
    </row>
    <row r="2931" spans="1:35" ht="15.75" x14ac:dyDescent="0.25">
      <c r="A2931" s="122"/>
      <c r="B2931" s="122"/>
      <c r="C2931" s="122"/>
      <c r="D2931" s="122"/>
      <c r="E2931" s="122"/>
      <c r="F2931" s="122"/>
      <c r="G2931" s="122"/>
      <c r="H2931" s="122"/>
      <c r="I2931" s="122"/>
      <c r="J2931" s="126"/>
      <c r="K2931" s="126"/>
      <c r="L2931" s="122"/>
      <c r="M2931" s="122"/>
      <c r="N2931" s="122"/>
      <c r="O2931" s="122"/>
      <c r="P2931" s="122"/>
      <c r="Q2931" s="122"/>
      <c r="R2931" s="122"/>
      <c r="S2931" s="122"/>
      <c r="T2931" s="127"/>
      <c r="U2931" s="130"/>
      <c r="V2931" s="130"/>
      <c r="W2931" s="130"/>
      <c r="X2931" s="97"/>
      <c r="Y2931" s="97"/>
      <c r="Z2931" s="98"/>
      <c r="AA2931" s="98"/>
      <c r="AB2931" s="99"/>
      <c r="AC2931" s="100"/>
      <c r="AD2931" s="100"/>
      <c r="AE2931" s="101"/>
      <c r="AF2931" s="124"/>
      <c r="AG2931" s="101"/>
      <c r="AH2931" s="101"/>
      <c r="AI2931" s="102"/>
    </row>
    <row r="2932" spans="1:35" ht="15.75" x14ac:dyDescent="0.25">
      <c r="A2932" s="122"/>
      <c r="B2932" s="122"/>
      <c r="C2932" s="122"/>
      <c r="D2932" s="122"/>
      <c r="E2932" s="122"/>
      <c r="F2932" s="122"/>
      <c r="G2932" s="122"/>
      <c r="H2932" s="122"/>
      <c r="I2932" s="122"/>
      <c r="J2932" s="126"/>
      <c r="K2932" s="126"/>
      <c r="L2932" s="122"/>
      <c r="M2932" s="122"/>
      <c r="N2932" s="122"/>
      <c r="O2932" s="122"/>
      <c r="P2932" s="122"/>
      <c r="Q2932" s="122"/>
      <c r="R2932" s="122"/>
      <c r="S2932" s="122"/>
      <c r="T2932" s="127"/>
      <c r="U2932" s="130"/>
      <c r="V2932" s="130"/>
      <c r="W2932" s="130"/>
      <c r="X2932" s="97"/>
      <c r="Y2932" s="97"/>
      <c r="Z2932" s="98"/>
      <c r="AA2932" s="98"/>
      <c r="AB2932" s="99"/>
      <c r="AC2932" s="100"/>
      <c r="AD2932" s="100"/>
      <c r="AE2932" s="101"/>
      <c r="AF2932" s="124"/>
      <c r="AG2932" s="101"/>
      <c r="AH2932" s="101"/>
      <c r="AI2932" s="102"/>
    </row>
    <row r="2933" spans="1:35" ht="15.75" x14ac:dyDescent="0.25">
      <c r="A2933" s="122"/>
      <c r="B2933" s="122"/>
      <c r="C2933" s="122"/>
      <c r="D2933" s="122"/>
      <c r="E2933" s="122"/>
      <c r="F2933" s="122"/>
      <c r="G2933" s="122"/>
      <c r="H2933" s="122"/>
      <c r="I2933" s="122"/>
      <c r="J2933" s="126"/>
      <c r="K2933" s="126"/>
      <c r="L2933" s="122"/>
      <c r="M2933" s="122"/>
      <c r="N2933" s="122"/>
      <c r="O2933" s="122"/>
      <c r="P2933" s="122"/>
      <c r="Q2933" s="122"/>
      <c r="R2933" s="122"/>
      <c r="S2933" s="122"/>
      <c r="T2933" s="127"/>
      <c r="U2933" s="130"/>
      <c r="V2933" s="130"/>
      <c r="W2933" s="130"/>
      <c r="X2933" s="97"/>
      <c r="Y2933" s="97"/>
      <c r="Z2933" s="98"/>
      <c r="AA2933" s="98"/>
      <c r="AB2933" s="99"/>
      <c r="AC2933" s="100"/>
      <c r="AD2933" s="100"/>
      <c r="AE2933" s="101"/>
      <c r="AF2933" s="124"/>
      <c r="AG2933" s="101"/>
      <c r="AH2933" s="101"/>
      <c r="AI2933" s="102"/>
    </row>
    <row r="2934" spans="1:35" ht="15.75" x14ac:dyDescent="0.25">
      <c r="A2934" s="122"/>
      <c r="B2934" s="122"/>
      <c r="C2934" s="122"/>
      <c r="D2934" s="122"/>
      <c r="E2934" s="122"/>
      <c r="F2934" s="122"/>
      <c r="G2934" s="122"/>
      <c r="H2934" s="122"/>
      <c r="I2934" s="122"/>
      <c r="J2934" s="126"/>
      <c r="K2934" s="126"/>
      <c r="L2934" s="122"/>
      <c r="M2934" s="122"/>
      <c r="N2934" s="122"/>
      <c r="O2934" s="122"/>
      <c r="P2934" s="122"/>
      <c r="Q2934" s="122"/>
      <c r="R2934" s="122"/>
      <c r="S2934" s="122"/>
      <c r="T2934" s="127"/>
      <c r="U2934" s="130"/>
      <c r="V2934" s="130"/>
      <c r="W2934" s="130"/>
      <c r="X2934" s="97"/>
      <c r="Y2934" s="97"/>
      <c r="Z2934" s="98"/>
      <c r="AA2934" s="98"/>
      <c r="AB2934" s="99"/>
      <c r="AC2934" s="100"/>
      <c r="AD2934" s="100"/>
      <c r="AE2934" s="101"/>
      <c r="AF2934" s="124"/>
      <c r="AG2934" s="101"/>
      <c r="AH2934" s="101"/>
      <c r="AI2934" s="102"/>
    </row>
    <row r="2935" spans="1:35" ht="15.75" x14ac:dyDescent="0.25">
      <c r="A2935" s="122"/>
      <c r="B2935" s="122"/>
      <c r="C2935" s="122"/>
      <c r="D2935" s="122"/>
      <c r="E2935" s="122"/>
      <c r="F2935" s="122"/>
      <c r="G2935" s="122"/>
      <c r="H2935" s="122"/>
      <c r="I2935" s="122"/>
      <c r="J2935" s="126"/>
      <c r="K2935" s="126"/>
      <c r="L2935" s="122"/>
      <c r="M2935" s="122"/>
      <c r="N2935" s="122"/>
      <c r="O2935" s="122"/>
      <c r="P2935" s="122"/>
      <c r="Q2935" s="122"/>
      <c r="R2935" s="122"/>
      <c r="S2935" s="122"/>
      <c r="T2935" s="127"/>
      <c r="U2935" s="130"/>
      <c r="V2935" s="130"/>
      <c r="W2935" s="130"/>
      <c r="X2935" s="97"/>
      <c r="Y2935" s="97"/>
      <c r="Z2935" s="98"/>
      <c r="AA2935" s="98"/>
      <c r="AB2935" s="99"/>
      <c r="AC2935" s="100"/>
      <c r="AD2935" s="100"/>
      <c r="AE2935" s="101"/>
      <c r="AF2935" s="124"/>
      <c r="AG2935" s="101"/>
      <c r="AH2935" s="101"/>
      <c r="AI2935" s="102"/>
    </row>
    <row r="2936" spans="1:35" ht="15.75" x14ac:dyDescent="0.25">
      <c r="A2936" s="122"/>
      <c r="B2936" s="122"/>
      <c r="C2936" s="122"/>
      <c r="D2936" s="122"/>
      <c r="E2936" s="122"/>
      <c r="F2936" s="122"/>
      <c r="G2936" s="122"/>
      <c r="H2936" s="122"/>
      <c r="I2936" s="122"/>
      <c r="J2936" s="126"/>
      <c r="K2936" s="126"/>
      <c r="L2936" s="122"/>
      <c r="M2936" s="122"/>
      <c r="N2936" s="122"/>
      <c r="O2936" s="122"/>
      <c r="P2936" s="122"/>
      <c r="Q2936" s="122"/>
      <c r="R2936" s="122"/>
      <c r="S2936" s="122"/>
      <c r="T2936" s="127"/>
      <c r="U2936" s="130"/>
      <c r="V2936" s="130"/>
      <c r="W2936" s="130"/>
      <c r="X2936" s="97"/>
      <c r="Y2936" s="97"/>
      <c r="Z2936" s="98"/>
      <c r="AA2936" s="98"/>
      <c r="AB2936" s="99"/>
      <c r="AC2936" s="100"/>
      <c r="AD2936" s="100"/>
      <c r="AE2936" s="101"/>
      <c r="AF2936" s="124"/>
      <c r="AG2936" s="101"/>
      <c r="AH2936" s="101"/>
      <c r="AI2936" s="102"/>
    </row>
    <row r="2937" spans="1:35" ht="15.75" x14ac:dyDescent="0.25">
      <c r="A2937" s="122"/>
      <c r="B2937" s="122"/>
      <c r="C2937" s="122"/>
      <c r="D2937" s="122"/>
      <c r="E2937" s="122"/>
      <c r="F2937" s="122"/>
      <c r="G2937" s="122"/>
      <c r="H2937" s="122"/>
      <c r="I2937" s="122"/>
      <c r="J2937" s="126"/>
      <c r="K2937" s="126"/>
      <c r="L2937" s="122"/>
      <c r="M2937" s="122"/>
      <c r="N2937" s="122"/>
      <c r="O2937" s="122"/>
      <c r="P2937" s="122"/>
      <c r="Q2937" s="122"/>
      <c r="R2937" s="122"/>
      <c r="S2937" s="122"/>
      <c r="T2937" s="127"/>
      <c r="U2937" s="130"/>
      <c r="V2937" s="130"/>
      <c r="W2937" s="130"/>
      <c r="X2937" s="97"/>
      <c r="Y2937" s="97"/>
      <c r="Z2937" s="98"/>
      <c r="AA2937" s="98"/>
      <c r="AB2937" s="99"/>
      <c r="AC2937" s="100"/>
      <c r="AD2937" s="100"/>
      <c r="AE2937" s="101"/>
      <c r="AF2937" s="124"/>
      <c r="AG2937" s="101"/>
      <c r="AH2937" s="101"/>
      <c r="AI2937" s="102"/>
    </row>
    <row r="2938" spans="1:35" ht="15.75" x14ac:dyDescent="0.25">
      <c r="A2938" s="122"/>
      <c r="B2938" s="122"/>
      <c r="C2938" s="122"/>
      <c r="D2938" s="122"/>
      <c r="E2938" s="122"/>
      <c r="F2938" s="122"/>
      <c r="G2938" s="122"/>
      <c r="H2938" s="122"/>
      <c r="I2938" s="122"/>
      <c r="J2938" s="126"/>
      <c r="K2938" s="126"/>
      <c r="L2938" s="122"/>
      <c r="M2938" s="122"/>
      <c r="N2938" s="122"/>
      <c r="O2938" s="122"/>
      <c r="P2938" s="122"/>
      <c r="Q2938" s="122"/>
      <c r="R2938" s="122"/>
      <c r="S2938" s="122"/>
      <c r="T2938" s="127"/>
      <c r="U2938" s="130"/>
      <c r="V2938" s="130"/>
      <c r="W2938" s="130"/>
      <c r="X2938" s="97"/>
      <c r="Y2938" s="97"/>
      <c r="Z2938" s="98"/>
      <c r="AA2938" s="98"/>
      <c r="AB2938" s="99"/>
      <c r="AC2938" s="100"/>
      <c r="AD2938" s="100"/>
      <c r="AE2938" s="101"/>
      <c r="AF2938" s="124"/>
      <c r="AG2938" s="101"/>
      <c r="AH2938" s="101"/>
      <c r="AI2938" s="102"/>
    </row>
    <row r="2939" spans="1:35" ht="15.75" x14ac:dyDescent="0.25">
      <c r="A2939" s="122"/>
      <c r="B2939" s="122"/>
      <c r="C2939" s="122"/>
      <c r="D2939" s="122"/>
      <c r="E2939" s="122"/>
      <c r="F2939" s="122"/>
      <c r="G2939" s="122"/>
      <c r="H2939" s="122"/>
      <c r="I2939" s="122"/>
      <c r="J2939" s="126"/>
      <c r="K2939" s="126"/>
      <c r="L2939" s="122"/>
      <c r="M2939" s="122"/>
      <c r="N2939" s="122"/>
      <c r="O2939" s="122"/>
      <c r="P2939" s="122"/>
      <c r="Q2939" s="122"/>
      <c r="R2939" s="122"/>
      <c r="S2939" s="122"/>
      <c r="T2939" s="127"/>
      <c r="U2939" s="130"/>
      <c r="V2939" s="130"/>
      <c r="W2939" s="130"/>
      <c r="X2939" s="97"/>
      <c r="Y2939" s="97"/>
      <c r="Z2939" s="98"/>
      <c r="AA2939" s="98"/>
      <c r="AB2939" s="99"/>
      <c r="AC2939" s="100"/>
      <c r="AD2939" s="100"/>
      <c r="AE2939" s="101"/>
      <c r="AF2939" s="124"/>
      <c r="AG2939" s="101"/>
      <c r="AH2939" s="101"/>
      <c r="AI2939" s="102"/>
    </row>
    <row r="2940" spans="1:35" ht="15.75" x14ac:dyDescent="0.25">
      <c r="A2940" s="122"/>
      <c r="B2940" s="122"/>
      <c r="C2940" s="122"/>
      <c r="D2940" s="122"/>
      <c r="E2940" s="122"/>
      <c r="F2940" s="122"/>
      <c r="G2940" s="122"/>
      <c r="H2940" s="122"/>
      <c r="I2940" s="122"/>
      <c r="J2940" s="126"/>
      <c r="K2940" s="126"/>
      <c r="L2940" s="122"/>
      <c r="M2940" s="122"/>
      <c r="N2940" s="122"/>
      <c r="O2940" s="122"/>
      <c r="P2940" s="122"/>
      <c r="Q2940" s="122"/>
      <c r="R2940" s="122"/>
      <c r="S2940" s="122"/>
      <c r="T2940" s="127"/>
      <c r="U2940" s="130"/>
      <c r="V2940" s="130"/>
      <c r="W2940" s="130"/>
      <c r="X2940" s="97"/>
      <c r="Y2940" s="97"/>
      <c r="Z2940" s="98"/>
      <c r="AA2940" s="98"/>
      <c r="AB2940" s="99"/>
      <c r="AC2940" s="100"/>
      <c r="AD2940" s="100"/>
      <c r="AE2940" s="101"/>
      <c r="AF2940" s="124"/>
      <c r="AG2940" s="101"/>
      <c r="AH2940" s="101"/>
      <c r="AI2940" s="102"/>
    </row>
    <row r="2941" spans="1:35" ht="15.75" x14ac:dyDescent="0.25">
      <c r="A2941" s="122"/>
      <c r="B2941" s="122"/>
      <c r="C2941" s="122"/>
      <c r="D2941" s="122"/>
      <c r="E2941" s="122"/>
      <c r="F2941" s="122"/>
      <c r="G2941" s="122"/>
      <c r="H2941" s="122"/>
      <c r="I2941" s="122"/>
      <c r="J2941" s="126"/>
      <c r="K2941" s="126"/>
      <c r="L2941" s="122"/>
      <c r="M2941" s="122"/>
      <c r="N2941" s="122"/>
      <c r="O2941" s="122"/>
      <c r="P2941" s="122"/>
      <c r="Q2941" s="122"/>
      <c r="R2941" s="122"/>
      <c r="S2941" s="122"/>
      <c r="T2941" s="127"/>
      <c r="U2941" s="130"/>
      <c r="V2941" s="130"/>
      <c r="W2941" s="130"/>
      <c r="X2941" s="97"/>
      <c r="Y2941" s="97"/>
      <c r="Z2941" s="98"/>
      <c r="AA2941" s="98"/>
      <c r="AB2941" s="99"/>
      <c r="AC2941" s="100"/>
      <c r="AD2941" s="100"/>
      <c r="AE2941" s="101"/>
      <c r="AF2941" s="124"/>
      <c r="AG2941" s="101"/>
      <c r="AH2941" s="101"/>
      <c r="AI2941" s="102"/>
    </row>
    <row r="2942" spans="1:35" ht="15.75" x14ac:dyDescent="0.25">
      <c r="A2942" s="122"/>
      <c r="B2942" s="122"/>
      <c r="C2942" s="122"/>
      <c r="D2942" s="122"/>
      <c r="E2942" s="122"/>
      <c r="F2942" s="122"/>
      <c r="G2942" s="122"/>
      <c r="H2942" s="122"/>
      <c r="I2942" s="122"/>
      <c r="J2942" s="126"/>
      <c r="K2942" s="126"/>
      <c r="L2942" s="122"/>
      <c r="M2942" s="122"/>
      <c r="N2942" s="122"/>
      <c r="O2942" s="122"/>
      <c r="P2942" s="122"/>
      <c r="Q2942" s="122"/>
      <c r="R2942" s="122"/>
      <c r="S2942" s="122"/>
      <c r="T2942" s="127"/>
      <c r="U2942" s="130"/>
      <c r="V2942" s="130"/>
      <c r="W2942" s="130"/>
      <c r="X2942" s="97"/>
      <c r="Y2942" s="97"/>
      <c r="Z2942" s="98"/>
      <c r="AA2942" s="98"/>
      <c r="AB2942" s="99"/>
      <c r="AC2942" s="100"/>
      <c r="AD2942" s="100"/>
      <c r="AE2942" s="101"/>
      <c r="AF2942" s="124"/>
      <c r="AG2942" s="101"/>
      <c r="AH2942" s="101"/>
      <c r="AI2942" s="102"/>
    </row>
    <row r="2943" spans="1:35" ht="15.75" x14ac:dyDescent="0.25">
      <c r="A2943" s="122"/>
      <c r="B2943" s="122"/>
      <c r="C2943" s="122"/>
      <c r="D2943" s="122"/>
      <c r="E2943" s="122"/>
      <c r="F2943" s="122"/>
      <c r="G2943" s="122"/>
      <c r="H2943" s="122"/>
      <c r="I2943" s="122"/>
      <c r="J2943" s="126"/>
      <c r="K2943" s="126"/>
      <c r="L2943" s="122"/>
      <c r="M2943" s="122"/>
      <c r="N2943" s="122"/>
      <c r="O2943" s="122"/>
      <c r="P2943" s="122"/>
      <c r="Q2943" s="122"/>
      <c r="R2943" s="122"/>
      <c r="S2943" s="122"/>
      <c r="T2943" s="127"/>
      <c r="U2943" s="130"/>
      <c r="V2943" s="130"/>
      <c r="W2943" s="130"/>
      <c r="X2943" s="97"/>
      <c r="Y2943" s="97"/>
      <c r="Z2943" s="98"/>
      <c r="AA2943" s="98"/>
      <c r="AB2943" s="99"/>
      <c r="AC2943" s="100"/>
      <c r="AD2943" s="100"/>
      <c r="AE2943" s="101"/>
      <c r="AF2943" s="124"/>
      <c r="AG2943" s="101"/>
      <c r="AH2943" s="101"/>
      <c r="AI2943" s="102"/>
    </row>
    <row r="2944" spans="1:35" ht="15.75" x14ac:dyDescent="0.25">
      <c r="A2944" s="122"/>
      <c r="B2944" s="122"/>
      <c r="C2944" s="122"/>
      <c r="D2944" s="122"/>
      <c r="E2944" s="122"/>
      <c r="F2944" s="122"/>
      <c r="G2944" s="122"/>
      <c r="H2944" s="122"/>
      <c r="I2944" s="122"/>
      <c r="J2944" s="126"/>
      <c r="K2944" s="126"/>
      <c r="L2944" s="122"/>
      <c r="M2944" s="122"/>
      <c r="N2944" s="122"/>
      <c r="O2944" s="122"/>
      <c r="P2944" s="122"/>
      <c r="Q2944" s="122"/>
      <c r="R2944" s="122"/>
      <c r="S2944" s="122"/>
      <c r="T2944" s="127"/>
      <c r="U2944" s="130"/>
      <c r="V2944" s="130"/>
      <c r="W2944" s="130"/>
      <c r="X2944" s="97"/>
      <c r="Y2944" s="97"/>
      <c r="Z2944" s="98"/>
      <c r="AA2944" s="98"/>
      <c r="AB2944" s="99"/>
      <c r="AC2944" s="100"/>
      <c r="AD2944" s="100"/>
      <c r="AE2944" s="101"/>
      <c r="AF2944" s="124"/>
      <c r="AG2944" s="101"/>
      <c r="AH2944" s="101"/>
      <c r="AI2944" s="102"/>
    </row>
    <row r="2945" spans="1:35" ht="15.75" x14ac:dyDescent="0.25">
      <c r="A2945" s="122"/>
      <c r="B2945" s="122"/>
      <c r="C2945" s="122"/>
      <c r="D2945" s="122"/>
      <c r="E2945" s="122"/>
      <c r="F2945" s="122"/>
      <c r="G2945" s="122"/>
      <c r="H2945" s="122"/>
      <c r="I2945" s="122"/>
      <c r="J2945" s="126"/>
      <c r="K2945" s="126"/>
      <c r="L2945" s="122"/>
      <c r="M2945" s="122"/>
      <c r="N2945" s="122"/>
      <c r="O2945" s="122"/>
      <c r="P2945" s="122"/>
      <c r="Q2945" s="122"/>
      <c r="R2945" s="122"/>
      <c r="S2945" s="122"/>
      <c r="T2945" s="127"/>
      <c r="U2945" s="130"/>
      <c r="V2945" s="130"/>
      <c r="W2945" s="130"/>
      <c r="X2945" s="97"/>
      <c r="Y2945" s="97"/>
      <c r="Z2945" s="98"/>
      <c r="AA2945" s="98"/>
      <c r="AB2945" s="99"/>
      <c r="AC2945" s="100"/>
      <c r="AD2945" s="100"/>
      <c r="AE2945" s="101"/>
      <c r="AF2945" s="124"/>
      <c r="AG2945" s="101"/>
      <c r="AH2945" s="101"/>
      <c r="AI2945" s="102"/>
    </row>
    <row r="2946" spans="1:35" ht="15.75" x14ac:dyDescent="0.25">
      <c r="A2946" s="122"/>
      <c r="B2946" s="122"/>
      <c r="C2946" s="122"/>
      <c r="D2946" s="122"/>
      <c r="E2946" s="122"/>
      <c r="F2946" s="122"/>
      <c r="G2946" s="122"/>
      <c r="H2946" s="122"/>
      <c r="I2946" s="122"/>
      <c r="J2946" s="126"/>
      <c r="K2946" s="126"/>
      <c r="L2946" s="122"/>
      <c r="M2946" s="122"/>
      <c r="N2946" s="122"/>
      <c r="O2946" s="122"/>
      <c r="P2946" s="122"/>
      <c r="Q2946" s="122"/>
      <c r="R2946" s="122"/>
      <c r="S2946" s="122"/>
      <c r="T2946" s="127"/>
      <c r="U2946" s="130"/>
      <c r="V2946" s="130"/>
      <c r="W2946" s="130"/>
      <c r="X2946" s="97"/>
      <c r="Y2946" s="97"/>
      <c r="Z2946" s="98"/>
      <c r="AA2946" s="98"/>
      <c r="AB2946" s="99"/>
      <c r="AC2946" s="100"/>
      <c r="AD2946" s="100"/>
      <c r="AE2946" s="101"/>
      <c r="AF2946" s="124"/>
      <c r="AG2946" s="101"/>
      <c r="AH2946" s="101"/>
      <c r="AI2946" s="102"/>
    </row>
    <row r="2947" spans="1:35" ht="15.75" x14ac:dyDescent="0.25">
      <c r="A2947" s="122"/>
      <c r="B2947" s="122"/>
      <c r="C2947" s="122"/>
      <c r="D2947" s="122"/>
      <c r="E2947" s="122"/>
      <c r="F2947" s="122"/>
      <c r="G2947" s="122"/>
      <c r="H2947" s="122"/>
      <c r="I2947" s="122"/>
      <c r="J2947" s="126"/>
      <c r="K2947" s="126"/>
      <c r="L2947" s="122"/>
      <c r="M2947" s="122"/>
      <c r="N2947" s="122"/>
      <c r="O2947" s="122"/>
      <c r="P2947" s="122"/>
      <c r="Q2947" s="122"/>
      <c r="R2947" s="122"/>
      <c r="S2947" s="122"/>
      <c r="T2947" s="127"/>
      <c r="U2947" s="130"/>
      <c r="V2947" s="130"/>
      <c r="W2947" s="130"/>
      <c r="X2947" s="97"/>
      <c r="Y2947" s="97"/>
      <c r="Z2947" s="98"/>
      <c r="AA2947" s="98"/>
      <c r="AB2947" s="99"/>
      <c r="AC2947" s="100"/>
      <c r="AD2947" s="100"/>
      <c r="AE2947" s="101"/>
      <c r="AF2947" s="124"/>
      <c r="AG2947" s="101"/>
      <c r="AH2947" s="101"/>
      <c r="AI2947" s="102"/>
    </row>
    <row r="2948" spans="1:35" ht="15.75" x14ac:dyDescent="0.25">
      <c r="A2948" s="122"/>
      <c r="B2948" s="122"/>
      <c r="C2948" s="122"/>
      <c r="D2948" s="122"/>
      <c r="E2948" s="122"/>
      <c r="F2948" s="122"/>
      <c r="G2948" s="122"/>
      <c r="H2948" s="122"/>
      <c r="I2948" s="122"/>
      <c r="J2948" s="126"/>
      <c r="K2948" s="126"/>
      <c r="L2948" s="122"/>
      <c r="M2948" s="122"/>
      <c r="N2948" s="122"/>
      <c r="O2948" s="122"/>
      <c r="P2948" s="122"/>
      <c r="Q2948" s="122"/>
      <c r="R2948" s="122"/>
      <c r="S2948" s="122"/>
      <c r="T2948" s="127"/>
      <c r="U2948" s="130"/>
      <c r="V2948" s="130"/>
      <c r="W2948" s="130"/>
      <c r="X2948" s="97"/>
      <c r="Y2948" s="97"/>
      <c r="Z2948" s="98"/>
      <c r="AA2948" s="98"/>
      <c r="AB2948" s="99"/>
      <c r="AC2948" s="100"/>
      <c r="AD2948" s="100"/>
      <c r="AE2948" s="101"/>
      <c r="AF2948" s="124"/>
      <c r="AG2948" s="101"/>
      <c r="AH2948" s="101"/>
      <c r="AI2948" s="102"/>
    </row>
    <row r="2949" spans="1:35" ht="15.75" x14ac:dyDescent="0.25">
      <c r="A2949" s="122"/>
      <c r="B2949" s="122"/>
      <c r="C2949" s="122"/>
      <c r="D2949" s="122"/>
      <c r="E2949" s="122"/>
      <c r="F2949" s="122"/>
      <c r="G2949" s="122"/>
      <c r="H2949" s="122"/>
      <c r="I2949" s="122"/>
      <c r="J2949" s="126"/>
      <c r="K2949" s="126"/>
      <c r="L2949" s="122"/>
      <c r="M2949" s="122"/>
      <c r="N2949" s="122"/>
      <c r="O2949" s="122"/>
      <c r="P2949" s="122"/>
      <c r="Q2949" s="122"/>
      <c r="R2949" s="122"/>
      <c r="S2949" s="122"/>
      <c r="T2949" s="127"/>
      <c r="U2949" s="130"/>
      <c r="V2949" s="130"/>
      <c r="W2949" s="130"/>
      <c r="X2949" s="97"/>
      <c r="Y2949" s="97"/>
      <c r="Z2949" s="98"/>
      <c r="AA2949" s="98"/>
      <c r="AB2949" s="99"/>
      <c r="AC2949" s="100"/>
      <c r="AD2949" s="100"/>
      <c r="AE2949" s="101"/>
      <c r="AF2949" s="124"/>
      <c r="AG2949" s="101"/>
      <c r="AH2949" s="101"/>
      <c r="AI2949" s="102"/>
    </row>
    <row r="2950" spans="1:35" ht="15.75" x14ac:dyDescent="0.25">
      <c r="A2950" s="122"/>
      <c r="B2950" s="122"/>
      <c r="C2950" s="122"/>
      <c r="D2950" s="122"/>
      <c r="E2950" s="122"/>
      <c r="F2950" s="122"/>
      <c r="G2950" s="122"/>
      <c r="H2950" s="122"/>
      <c r="I2950" s="122"/>
      <c r="J2950" s="126"/>
      <c r="K2950" s="126"/>
      <c r="L2950" s="122"/>
      <c r="M2950" s="122"/>
      <c r="N2950" s="122"/>
      <c r="O2950" s="122"/>
      <c r="P2950" s="122"/>
      <c r="Q2950" s="122"/>
      <c r="R2950" s="122"/>
      <c r="S2950" s="122"/>
      <c r="T2950" s="127"/>
      <c r="U2950" s="130"/>
      <c r="V2950" s="130"/>
      <c r="W2950" s="130"/>
      <c r="X2950" s="97"/>
      <c r="Y2950" s="97"/>
      <c r="Z2950" s="98"/>
      <c r="AA2950" s="98"/>
      <c r="AB2950" s="99"/>
      <c r="AC2950" s="100"/>
      <c r="AD2950" s="100"/>
      <c r="AE2950" s="101"/>
      <c r="AF2950" s="124"/>
      <c r="AG2950" s="101"/>
      <c r="AH2950" s="101"/>
      <c r="AI2950" s="102"/>
    </row>
    <row r="2951" spans="1:35" ht="15.75" x14ac:dyDescent="0.25">
      <c r="A2951" s="122"/>
      <c r="B2951" s="122"/>
      <c r="C2951" s="122"/>
      <c r="D2951" s="122"/>
      <c r="E2951" s="122"/>
      <c r="F2951" s="122"/>
      <c r="G2951" s="122"/>
      <c r="H2951" s="122"/>
      <c r="I2951" s="122"/>
      <c r="J2951" s="126"/>
      <c r="K2951" s="126"/>
      <c r="L2951" s="122"/>
      <c r="M2951" s="122"/>
      <c r="N2951" s="122"/>
      <c r="O2951" s="122"/>
      <c r="P2951" s="122"/>
      <c r="Q2951" s="122"/>
      <c r="R2951" s="122"/>
      <c r="S2951" s="122"/>
      <c r="T2951" s="127"/>
      <c r="U2951" s="130"/>
      <c r="V2951" s="130"/>
      <c r="W2951" s="130"/>
      <c r="X2951" s="97"/>
      <c r="Y2951" s="97"/>
      <c r="Z2951" s="98"/>
      <c r="AA2951" s="98"/>
      <c r="AB2951" s="99"/>
      <c r="AC2951" s="100"/>
      <c r="AD2951" s="100"/>
      <c r="AE2951" s="101"/>
      <c r="AF2951" s="124"/>
      <c r="AG2951" s="101"/>
      <c r="AH2951" s="101"/>
      <c r="AI2951" s="102"/>
    </row>
    <row r="2952" spans="1:35" ht="15.75" x14ac:dyDescent="0.25">
      <c r="A2952" s="122"/>
      <c r="B2952" s="122"/>
      <c r="C2952" s="122"/>
      <c r="D2952" s="122"/>
      <c r="E2952" s="122"/>
      <c r="F2952" s="122"/>
      <c r="G2952" s="122"/>
      <c r="H2952" s="122"/>
      <c r="I2952" s="122"/>
      <c r="J2952" s="126"/>
      <c r="K2952" s="126"/>
      <c r="L2952" s="122"/>
      <c r="M2952" s="122"/>
      <c r="N2952" s="122"/>
      <c r="O2952" s="122"/>
      <c r="P2952" s="122"/>
      <c r="Q2952" s="122"/>
      <c r="R2952" s="122"/>
      <c r="S2952" s="122"/>
      <c r="T2952" s="127"/>
      <c r="U2952" s="130"/>
      <c r="V2952" s="130"/>
      <c r="W2952" s="130"/>
      <c r="X2952" s="97"/>
      <c r="Y2952" s="97"/>
      <c r="Z2952" s="98"/>
      <c r="AA2952" s="98"/>
      <c r="AB2952" s="99"/>
      <c r="AC2952" s="100"/>
      <c r="AD2952" s="100"/>
      <c r="AE2952" s="101"/>
      <c r="AF2952" s="124"/>
      <c r="AG2952" s="101"/>
      <c r="AH2952" s="101"/>
      <c r="AI2952" s="102"/>
    </row>
    <row r="2953" spans="1:35" ht="15.75" x14ac:dyDescent="0.25">
      <c r="A2953" s="122"/>
      <c r="B2953" s="122"/>
      <c r="C2953" s="122"/>
      <c r="D2953" s="122"/>
      <c r="E2953" s="122"/>
      <c r="F2953" s="122"/>
      <c r="G2953" s="122"/>
      <c r="H2953" s="122"/>
      <c r="I2953" s="122"/>
      <c r="J2953" s="126"/>
      <c r="K2953" s="126"/>
      <c r="L2953" s="122"/>
      <c r="M2953" s="122"/>
      <c r="N2953" s="122"/>
      <c r="O2953" s="122"/>
      <c r="P2953" s="122"/>
      <c r="Q2953" s="122"/>
      <c r="R2953" s="122"/>
      <c r="S2953" s="122"/>
      <c r="T2953" s="127"/>
      <c r="U2953" s="130"/>
      <c r="V2953" s="130"/>
      <c r="W2953" s="130"/>
      <c r="X2953" s="97"/>
      <c r="Y2953" s="97"/>
      <c r="Z2953" s="98"/>
      <c r="AA2953" s="98"/>
      <c r="AB2953" s="99"/>
      <c r="AC2953" s="100"/>
      <c r="AD2953" s="100"/>
      <c r="AE2953" s="101"/>
      <c r="AF2953" s="124"/>
      <c r="AG2953" s="101"/>
      <c r="AH2953" s="101"/>
      <c r="AI2953" s="102"/>
    </row>
    <row r="2954" spans="1:35" ht="15.75" x14ac:dyDescent="0.25">
      <c r="A2954" s="122"/>
      <c r="B2954" s="122"/>
      <c r="C2954" s="122"/>
      <c r="D2954" s="122"/>
      <c r="E2954" s="122"/>
      <c r="F2954" s="122"/>
      <c r="G2954" s="122"/>
      <c r="H2954" s="122"/>
      <c r="I2954" s="122"/>
      <c r="J2954" s="126"/>
      <c r="K2954" s="126"/>
      <c r="L2954" s="122"/>
      <c r="M2954" s="122"/>
      <c r="N2954" s="122"/>
      <c r="O2954" s="122"/>
      <c r="P2954" s="122"/>
      <c r="Q2954" s="122"/>
      <c r="R2954" s="122"/>
      <c r="S2954" s="122"/>
      <c r="T2954" s="127"/>
      <c r="U2954" s="130"/>
      <c r="V2954" s="130"/>
      <c r="W2954" s="130"/>
      <c r="X2954" s="97"/>
      <c r="Y2954" s="97"/>
      <c r="Z2954" s="98"/>
      <c r="AA2954" s="98"/>
      <c r="AB2954" s="99"/>
      <c r="AC2954" s="100"/>
      <c r="AD2954" s="100"/>
      <c r="AE2954" s="101"/>
      <c r="AF2954" s="124"/>
      <c r="AG2954" s="101"/>
      <c r="AH2954" s="101"/>
      <c r="AI2954" s="102"/>
    </row>
    <row r="2955" spans="1:35" ht="15.75" x14ac:dyDescent="0.25">
      <c r="A2955" s="122"/>
      <c r="B2955" s="122"/>
      <c r="C2955" s="122"/>
      <c r="D2955" s="122"/>
      <c r="E2955" s="122"/>
      <c r="F2955" s="122"/>
      <c r="G2955" s="122"/>
      <c r="H2955" s="122"/>
      <c r="I2955" s="122"/>
      <c r="J2955" s="126"/>
      <c r="K2955" s="126"/>
      <c r="L2955" s="122"/>
      <c r="M2955" s="122"/>
      <c r="N2955" s="122"/>
      <c r="O2955" s="122"/>
      <c r="P2955" s="122"/>
      <c r="Q2955" s="122"/>
      <c r="R2955" s="122"/>
      <c r="S2955" s="122"/>
      <c r="T2955" s="127"/>
      <c r="U2955" s="130"/>
      <c r="V2955" s="130"/>
      <c r="W2955" s="130"/>
      <c r="X2955" s="97"/>
      <c r="Y2955" s="97"/>
      <c r="Z2955" s="98"/>
      <c r="AA2955" s="98"/>
      <c r="AB2955" s="99"/>
      <c r="AC2955" s="100"/>
      <c r="AD2955" s="100"/>
      <c r="AE2955" s="101"/>
      <c r="AF2955" s="124"/>
      <c r="AG2955" s="101"/>
      <c r="AH2955" s="101"/>
      <c r="AI2955" s="102"/>
    </row>
    <row r="2956" spans="1:35" ht="15.75" x14ac:dyDescent="0.25">
      <c r="A2956" s="122"/>
      <c r="B2956" s="122"/>
      <c r="C2956" s="122"/>
      <c r="D2956" s="122"/>
      <c r="E2956" s="122"/>
      <c r="F2956" s="122"/>
      <c r="G2956" s="122"/>
      <c r="H2956" s="122"/>
      <c r="I2956" s="122"/>
      <c r="J2956" s="126"/>
      <c r="K2956" s="126"/>
      <c r="L2956" s="122"/>
      <c r="M2956" s="122"/>
      <c r="N2956" s="122"/>
      <c r="O2956" s="122"/>
      <c r="P2956" s="122"/>
      <c r="Q2956" s="122"/>
      <c r="R2956" s="122"/>
      <c r="S2956" s="122"/>
      <c r="T2956" s="127"/>
      <c r="U2956" s="130"/>
      <c r="V2956" s="130"/>
      <c r="W2956" s="130"/>
      <c r="X2956" s="97"/>
      <c r="Y2956" s="97"/>
      <c r="Z2956" s="98"/>
      <c r="AA2956" s="98"/>
      <c r="AB2956" s="99"/>
      <c r="AC2956" s="100"/>
      <c r="AD2956" s="100"/>
      <c r="AE2956" s="101"/>
      <c r="AF2956" s="124"/>
      <c r="AG2956" s="101"/>
      <c r="AH2956" s="101"/>
      <c r="AI2956" s="102"/>
    </row>
    <row r="2957" spans="1:35" ht="15.75" x14ac:dyDescent="0.25">
      <c r="A2957" s="122"/>
      <c r="B2957" s="122"/>
      <c r="C2957" s="122"/>
      <c r="D2957" s="122"/>
      <c r="E2957" s="122"/>
      <c r="F2957" s="122"/>
      <c r="G2957" s="122"/>
      <c r="H2957" s="122"/>
      <c r="I2957" s="122"/>
      <c r="J2957" s="126"/>
      <c r="K2957" s="126"/>
      <c r="L2957" s="122"/>
      <c r="M2957" s="122"/>
      <c r="N2957" s="122"/>
      <c r="O2957" s="122"/>
      <c r="P2957" s="122"/>
      <c r="Q2957" s="122"/>
      <c r="R2957" s="122"/>
      <c r="S2957" s="122"/>
      <c r="T2957" s="127"/>
      <c r="U2957" s="130"/>
      <c r="V2957" s="130"/>
      <c r="W2957" s="130"/>
      <c r="X2957" s="97"/>
      <c r="Y2957" s="97"/>
      <c r="Z2957" s="98"/>
      <c r="AA2957" s="98"/>
      <c r="AB2957" s="99"/>
      <c r="AC2957" s="100"/>
      <c r="AD2957" s="100"/>
      <c r="AE2957" s="101"/>
      <c r="AF2957" s="124"/>
      <c r="AG2957" s="101"/>
      <c r="AH2957" s="101"/>
      <c r="AI2957" s="102"/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81F5-C1AA-4C2B-9084-181607E9F57A}">
  <dimension ref="A1:AC83"/>
  <sheetViews>
    <sheetView tabSelected="1" zoomScale="90" zoomScaleNormal="90" workbookViewId="0">
      <selection activeCell="B2" sqref="B2"/>
    </sheetView>
  </sheetViews>
  <sheetFormatPr defaultRowHeight="15.75" x14ac:dyDescent="0.25"/>
  <cols>
    <col min="1" max="1" width="18" style="4" bestFit="1" customWidth="1"/>
    <col min="2" max="2" width="24.5" style="4" customWidth="1"/>
    <col min="3" max="3" width="12.125" style="4" bestFit="1" customWidth="1"/>
    <col min="4" max="9" width="16" style="11" bestFit="1" customWidth="1"/>
    <col min="10" max="10" width="15.625" style="11" bestFit="1" customWidth="1"/>
    <col min="11" max="11" width="15.625" style="4" bestFit="1" customWidth="1"/>
    <col min="12" max="12" width="11.125" style="4" customWidth="1"/>
    <col min="13" max="13" width="18" style="4" bestFit="1" customWidth="1"/>
    <col min="14" max="14" width="19" style="4" bestFit="1" customWidth="1"/>
    <col min="15" max="15" width="13" style="4" bestFit="1" customWidth="1"/>
    <col min="16" max="21" width="16" style="4" bestFit="1" customWidth="1"/>
    <col min="22" max="25" width="15.625" style="4" bestFit="1" customWidth="1"/>
    <col min="26" max="28" width="16" style="4" bestFit="1" customWidth="1"/>
    <col min="29" max="29" width="15.625" style="4" bestFit="1" customWidth="1"/>
    <col min="30" max="30" width="14.75" style="4" bestFit="1" customWidth="1"/>
    <col min="31" max="36" width="14.5" style="4" bestFit="1" customWidth="1"/>
    <col min="37" max="37" width="14.75" style="4" bestFit="1" customWidth="1"/>
    <col min="38" max="42" width="14.5" style="4" bestFit="1" customWidth="1"/>
    <col min="43" max="43" width="14.75" style="4" bestFit="1" customWidth="1"/>
    <col min="44" max="47" width="14.5" style="4" bestFit="1" customWidth="1"/>
    <col min="48" max="48" width="14.75" style="4" bestFit="1" customWidth="1"/>
    <col min="49" max="52" width="14.5" style="4" bestFit="1" customWidth="1"/>
    <col min="53" max="53" width="14.75" style="4" bestFit="1" customWidth="1"/>
    <col min="54" max="58" width="14.5" style="4" bestFit="1" customWidth="1"/>
    <col min="59" max="59" width="14.75" style="4" bestFit="1" customWidth="1"/>
    <col min="60" max="61" width="14.5" style="4" bestFit="1" customWidth="1"/>
    <col min="62" max="125" width="13.875" style="4" bestFit="1" customWidth="1"/>
    <col min="126" max="16384" width="9" style="4"/>
  </cols>
  <sheetData>
    <row r="1" spans="1:29" ht="21.75" thickBot="1" x14ac:dyDescent="0.3">
      <c r="A1" s="150" t="s">
        <v>153</v>
      </c>
      <c r="B1" s="150"/>
      <c r="C1" s="150"/>
      <c r="D1" s="150"/>
      <c r="E1" s="150"/>
      <c r="F1" s="150"/>
      <c r="G1" s="150"/>
      <c r="H1" s="150"/>
      <c r="I1" s="150"/>
      <c r="J1" s="34"/>
      <c r="K1" s="34"/>
      <c r="L1" s="34"/>
      <c r="M1" s="150" t="s">
        <v>154</v>
      </c>
      <c r="N1" s="150"/>
      <c r="O1" s="150"/>
      <c r="P1" s="150"/>
      <c r="Q1" s="150"/>
      <c r="R1" s="150"/>
      <c r="S1" s="150"/>
      <c r="T1" s="150"/>
      <c r="U1" s="150"/>
      <c r="V1" s="150"/>
    </row>
    <row r="2" spans="1:29" s="9" customFormat="1" ht="19.5" thickBot="1" x14ac:dyDescent="0.35">
      <c r="A2" s="15" t="s">
        <v>155</v>
      </c>
      <c r="B2" s="30"/>
      <c r="C2" s="16"/>
      <c r="D2" s="8" t="s">
        <v>37</v>
      </c>
      <c r="E2" s="163" t="s">
        <v>20</v>
      </c>
      <c r="F2" s="12"/>
      <c r="G2" s="13"/>
      <c r="H2" s="13"/>
      <c r="I2" s="13"/>
      <c r="J2" s="14"/>
      <c r="K2"/>
      <c r="L2" s="120"/>
      <c r="M2" s="15" t="s">
        <v>155</v>
      </c>
      <c r="N2" s="30"/>
      <c r="O2" s="16"/>
      <c r="P2" s="8" t="s">
        <v>37</v>
      </c>
      <c r="Q2" s="163" t="s">
        <v>20</v>
      </c>
      <c r="R2" s="12"/>
      <c r="S2" s="13"/>
      <c r="T2" s="13"/>
      <c r="U2" s="13"/>
      <c r="V2" s="14"/>
      <c r="W2"/>
      <c r="X2"/>
      <c r="Y2"/>
      <c r="Z2"/>
      <c r="AA2"/>
      <c r="AB2"/>
      <c r="AC2"/>
    </row>
    <row r="3" spans="1:29" s="10" customFormat="1" ht="18.75" customHeight="1" thickBot="1" x14ac:dyDescent="0.35">
      <c r="A3" s="17"/>
      <c r="B3" s="31"/>
      <c r="C3" s="18"/>
      <c r="D3" s="4" t="s">
        <v>156</v>
      </c>
      <c r="E3" s="4" t="s">
        <v>157</v>
      </c>
      <c r="F3" s="4" t="s">
        <v>158</v>
      </c>
      <c r="G3" s="4" t="s">
        <v>159</v>
      </c>
      <c r="H3" s="4" t="s">
        <v>160</v>
      </c>
      <c r="I3" s="4" t="s">
        <v>4122</v>
      </c>
      <c r="J3" s="164" t="s">
        <v>161</v>
      </c>
      <c r="K3"/>
      <c r="L3" s="121"/>
      <c r="M3" s="17"/>
      <c r="N3" s="31"/>
      <c r="O3" s="18"/>
      <c r="P3" s="4" t="s">
        <v>156</v>
      </c>
      <c r="Q3" s="4" t="s">
        <v>157</v>
      </c>
      <c r="R3" s="4" t="s">
        <v>158</v>
      </c>
      <c r="S3" s="4" t="s">
        <v>159</v>
      </c>
      <c r="T3" s="4" t="s">
        <v>160</v>
      </c>
      <c r="U3" s="4" t="s">
        <v>600</v>
      </c>
      <c r="V3" s="164" t="s">
        <v>161</v>
      </c>
      <c r="W3"/>
      <c r="X3"/>
      <c r="Y3"/>
      <c r="Z3"/>
      <c r="AA3"/>
      <c r="AB3"/>
      <c r="AC3"/>
    </row>
    <row r="4" spans="1:29" s="3" customFormat="1" ht="16.5" thickBot="1" x14ac:dyDescent="0.3">
      <c r="A4" s="165" t="s">
        <v>14</v>
      </c>
      <c r="B4" s="8" t="s">
        <v>35</v>
      </c>
      <c r="C4" s="160" t="s">
        <v>21</v>
      </c>
      <c r="D4" s="29">
        <v>45789</v>
      </c>
      <c r="E4" s="29">
        <v>45790</v>
      </c>
      <c r="F4" s="29">
        <v>45791</v>
      </c>
      <c r="G4" s="29">
        <v>45792</v>
      </c>
      <c r="H4" s="29">
        <v>45793</v>
      </c>
      <c r="I4" s="29">
        <v>45794</v>
      </c>
      <c r="J4" s="164"/>
      <c r="K4"/>
      <c r="L4"/>
      <c r="M4" s="167" t="s">
        <v>14</v>
      </c>
      <c r="N4" s="60" t="s">
        <v>35</v>
      </c>
      <c r="O4" s="166" t="s">
        <v>21</v>
      </c>
      <c r="P4" s="29">
        <v>45789</v>
      </c>
      <c r="Q4" s="29">
        <v>45790</v>
      </c>
      <c r="R4" s="29">
        <v>45791</v>
      </c>
      <c r="S4" s="29">
        <v>45792</v>
      </c>
      <c r="T4" s="29">
        <v>45793</v>
      </c>
      <c r="U4" s="29">
        <v>45788</v>
      </c>
      <c r="V4" s="164"/>
      <c r="W4"/>
      <c r="X4"/>
      <c r="Y4"/>
      <c r="Z4"/>
      <c r="AA4"/>
      <c r="AB4"/>
      <c r="AC4"/>
    </row>
    <row r="5" spans="1:29" x14ac:dyDescent="0.25">
      <c r="A5" s="159" t="s">
        <v>89</v>
      </c>
      <c r="B5" s="73" t="s">
        <v>93</v>
      </c>
      <c r="D5" s="162"/>
      <c r="E5" s="162"/>
      <c r="F5" s="162"/>
      <c r="G5" s="162"/>
      <c r="H5" s="162">
        <v>5</v>
      </c>
      <c r="I5" s="162"/>
      <c r="J5" s="162">
        <v>5</v>
      </c>
      <c r="K5"/>
      <c r="L5"/>
      <c r="M5" s="159" t="s">
        <v>99</v>
      </c>
      <c r="N5" s="73" t="s">
        <v>162</v>
      </c>
      <c r="O5" s="73" t="s">
        <v>91</v>
      </c>
      <c r="P5" s="162"/>
      <c r="Q5" s="162"/>
      <c r="R5" s="162"/>
      <c r="S5" s="162">
        <v>4</v>
      </c>
      <c r="T5" s="162"/>
      <c r="U5" s="162"/>
      <c r="V5" s="162">
        <v>4</v>
      </c>
      <c r="W5"/>
      <c r="X5"/>
      <c r="Y5"/>
      <c r="Z5"/>
      <c r="AA5"/>
      <c r="AB5"/>
      <c r="AC5"/>
    </row>
    <row r="6" spans="1:29" x14ac:dyDescent="0.25">
      <c r="A6" s="159" t="s">
        <v>51</v>
      </c>
      <c r="B6" s="4" t="s">
        <v>547</v>
      </c>
      <c r="C6" s="4" t="s">
        <v>48</v>
      </c>
      <c r="D6" s="162">
        <v>8</v>
      </c>
      <c r="E6" s="162">
        <v>8</v>
      </c>
      <c r="F6" s="162">
        <v>8</v>
      </c>
      <c r="G6" s="162">
        <v>8</v>
      </c>
      <c r="H6" s="162">
        <v>8</v>
      </c>
      <c r="I6" s="162"/>
      <c r="J6" s="162">
        <v>40</v>
      </c>
      <c r="K6"/>
      <c r="L6"/>
      <c r="M6" s="159" t="s">
        <v>89</v>
      </c>
      <c r="N6" s="73" t="s">
        <v>93</v>
      </c>
      <c r="O6" s="73" t="s">
        <v>91</v>
      </c>
      <c r="P6" s="162">
        <v>72</v>
      </c>
      <c r="Q6" s="162">
        <v>64</v>
      </c>
      <c r="R6" s="162">
        <v>64</v>
      </c>
      <c r="S6" s="162">
        <v>64</v>
      </c>
      <c r="T6" s="162">
        <v>64</v>
      </c>
      <c r="U6" s="162"/>
      <c r="V6" s="162">
        <v>328</v>
      </c>
      <c r="W6"/>
      <c r="X6"/>
      <c r="Y6"/>
      <c r="Z6"/>
      <c r="AA6"/>
      <c r="AB6"/>
      <c r="AC6"/>
    </row>
    <row r="7" spans="1:29" x14ac:dyDescent="0.25">
      <c r="A7" s="159" t="s">
        <v>134</v>
      </c>
      <c r="B7" s="4" t="s">
        <v>93</v>
      </c>
      <c r="D7" s="162"/>
      <c r="E7" s="162"/>
      <c r="F7" s="162"/>
      <c r="G7" s="162"/>
      <c r="H7" s="162">
        <v>2</v>
      </c>
      <c r="I7" s="162"/>
      <c r="J7" s="162">
        <v>2</v>
      </c>
      <c r="K7"/>
      <c r="L7"/>
      <c r="M7" s="159" t="s">
        <v>51</v>
      </c>
      <c r="N7" s="4" t="s">
        <v>547</v>
      </c>
      <c r="O7" s="4" t="s">
        <v>91</v>
      </c>
      <c r="P7" s="162"/>
      <c r="Q7" s="162">
        <v>68</v>
      </c>
      <c r="R7" s="162">
        <v>68</v>
      </c>
      <c r="S7" s="162">
        <v>60.5</v>
      </c>
      <c r="T7" s="162">
        <v>58</v>
      </c>
      <c r="U7" s="162"/>
      <c r="V7" s="162">
        <v>254.5</v>
      </c>
      <c r="W7"/>
      <c r="X7"/>
      <c r="Y7"/>
      <c r="Z7"/>
      <c r="AA7"/>
      <c r="AB7"/>
      <c r="AC7"/>
    </row>
    <row r="8" spans="1:29" ht="16.5" thickBot="1" x14ac:dyDescent="0.3">
      <c r="A8" s="159" t="s">
        <v>102</v>
      </c>
      <c r="B8" s="4" t="s">
        <v>162</v>
      </c>
      <c r="C8" s="4" t="s">
        <v>48</v>
      </c>
      <c r="D8" s="162"/>
      <c r="E8" s="162"/>
      <c r="F8" s="162"/>
      <c r="G8" s="162">
        <v>2</v>
      </c>
      <c r="H8" s="162">
        <v>2</v>
      </c>
      <c r="I8" s="162"/>
      <c r="J8" s="162">
        <v>4</v>
      </c>
      <c r="K8"/>
      <c r="L8"/>
      <c r="M8" s="159" t="s">
        <v>134</v>
      </c>
      <c r="N8" s="73" t="s">
        <v>93</v>
      </c>
      <c r="O8" s="73" t="s">
        <v>91</v>
      </c>
      <c r="P8" s="162">
        <v>72</v>
      </c>
      <c r="Q8" s="162">
        <v>64</v>
      </c>
      <c r="R8" s="162">
        <v>78.5</v>
      </c>
      <c r="S8" s="162">
        <v>26</v>
      </c>
      <c r="T8" s="162">
        <v>16</v>
      </c>
      <c r="U8" s="162"/>
      <c r="V8" s="162">
        <v>256.5</v>
      </c>
      <c r="W8"/>
      <c r="X8"/>
      <c r="Y8"/>
      <c r="Z8"/>
      <c r="AA8"/>
      <c r="AB8"/>
      <c r="AC8"/>
    </row>
    <row r="9" spans="1:29" ht="16.5" thickBot="1" x14ac:dyDescent="0.3">
      <c r="A9" s="159" t="s">
        <v>112</v>
      </c>
      <c r="B9" s="4" t="s">
        <v>162</v>
      </c>
      <c r="C9" s="4" t="s">
        <v>48</v>
      </c>
      <c r="D9" s="162"/>
      <c r="E9" s="162"/>
      <c r="F9" s="162"/>
      <c r="G9" s="162"/>
      <c r="H9" s="162">
        <v>93</v>
      </c>
      <c r="I9" s="162">
        <v>32.5</v>
      </c>
      <c r="J9" s="162">
        <v>125.5</v>
      </c>
      <c r="K9"/>
      <c r="L9"/>
      <c r="M9" s="168" t="s">
        <v>46</v>
      </c>
      <c r="N9" s="149" t="s">
        <v>81</v>
      </c>
      <c r="O9" s="149" t="s">
        <v>91</v>
      </c>
      <c r="P9" s="162"/>
      <c r="Q9" s="162">
        <v>8</v>
      </c>
      <c r="R9" s="162"/>
      <c r="S9" s="162"/>
      <c r="T9" s="162"/>
      <c r="U9" s="162"/>
      <c r="V9" s="162">
        <v>8</v>
      </c>
      <c r="W9"/>
      <c r="X9"/>
      <c r="Y9"/>
      <c r="Z9"/>
      <c r="AA9"/>
      <c r="AB9"/>
      <c r="AC9"/>
    </row>
    <row r="10" spans="1:29" x14ac:dyDescent="0.25">
      <c r="A10" s="159" t="s">
        <v>73</v>
      </c>
      <c r="B10" s="4" t="s">
        <v>563</v>
      </c>
      <c r="C10" s="4" t="s">
        <v>48</v>
      </c>
      <c r="D10" s="162"/>
      <c r="E10" s="162"/>
      <c r="F10" s="162"/>
      <c r="G10" s="162">
        <v>213</v>
      </c>
      <c r="H10" s="162">
        <v>99.5</v>
      </c>
      <c r="I10" s="162">
        <v>24.5</v>
      </c>
      <c r="J10" s="162">
        <v>337</v>
      </c>
      <c r="K10"/>
      <c r="L10"/>
      <c r="M10" s="159" t="s">
        <v>102</v>
      </c>
      <c r="N10" s="73" t="s">
        <v>162</v>
      </c>
      <c r="O10" s="73" t="s">
        <v>91</v>
      </c>
      <c r="P10" s="162">
        <v>75</v>
      </c>
      <c r="Q10" s="162">
        <v>74.5</v>
      </c>
      <c r="R10" s="162">
        <v>68</v>
      </c>
      <c r="S10" s="162">
        <v>40</v>
      </c>
      <c r="T10" s="162">
        <v>16</v>
      </c>
      <c r="U10" s="162"/>
      <c r="V10" s="162">
        <v>273.5</v>
      </c>
      <c r="W10"/>
      <c r="X10"/>
      <c r="Y10"/>
      <c r="Z10"/>
      <c r="AA10"/>
      <c r="AB10"/>
      <c r="AC10"/>
    </row>
    <row r="11" spans="1:29" x14ac:dyDescent="0.25">
      <c r="A11" s="159" t="s">
        <v>138</v>
      </c>
      <c r="B11" s="4" t="s">
        <v>563</v>
      </c>
      <c r="C11" s="4" t="s">
        <v>48</v>
      </c>
      <c r="D11" s="162"/>
      <c r="E11" s="162"/>
      <c r="F11" s="162"/>
      <c r="G11" s="162"/>
      <c r="H11" s="162">
        <v>323.5</v>
      </c>
      <c r="I11" s="162">
        <v>604</v>
      </c>
      <c r="J11" s="162">
        <v>927.5</v>
      </c>
      <c r="K11"/>
      <c r="L11"/>
      <c r="M11" s="159" t="s">
        <v>112</v>
      </c>
      <c r="N11" s="4" t="s">
        <v>162</v>
      </c>
      <c r="O11" s="73" t="s">
        <v>91</v>
      </c>
      <c r="P11" s="162">
        <v>162.4</v>
      </c>
      <c r="Q11" s="162">
        <v>182.5</v>
      </c>
      <c r="R11" s="162">
        <v>187</v>
      </c>
      <c r="S11" s="162">
        <v>179</v>
      </c>
      <c r="T11" s="162">
        <v>74</v>
      </c>
      <c r="U11" s="162"/>
      <c r="V11" s="162">
        <v>784.9</v>
      </c>
      <c r="W11"/>
      <c r="X11"/>
      <c r="Y11"/>
      <c r="Z11"/>
      <c r="AA11"/>
      <c r="AB11"/>
      <c r="AC11"/>
    </row>
    <row r="12" spans="1:29" x14ac:dyDescent="0.25">
      <c r="A12" s="159" t="s">
        <v>62</v>
      </c>
      <c r="B12" s="73" t="s">
        <v>81</v>
      </c>
      <c r="C12" s="73" t="s">
        <v>48</v>
      </c>
      <c r="D12" s="162"/>
      <c r="E12" s="162"/>
      <c r="F12" s="162"/>
      <c r="G12" s="162">
        <v>26</v>
      </c>
      <c r="H12" s="162">
        <v>26</v>
      </c>
      <c r="I12" s="162"/>
      <c r="J12" s="162">
        <v>52</v>
      </c>
      <c r="K12"/>
      <c r="L12"/>
      <c r="M12" s="159" t="s">
        <v>55</v>
      </c>
      <c r="N12" s="4" t="s">
        <v>162</v>
      </c>
      <c r="O12" s="73" t="s">
        <v>91</v>
      </c>
      <c r="P12" s="162">
        <v>42</v>
      </c>
      <c r="Q12" s="162">
        <v>36</v>
      </c>
      <c r="R12" s="162">
        <v>36</v>
      </c>
      <c r="S12" s="162">
        <v>44</v>
      </c>
      <c r="T12" s="162">
        <v>20</v>
      </c>
      <c r="U12" s="162"/>
      <c r="V12" s="162">
        <v>178</v>
      </c>
      <c r="W12"/>
      <c r="X12"/>
      <c r="Y12"/>
      <c r="Z12"/>
      <c r="AA12"/>
      <c r="AB12"/>
      <c r="AC12"/>
    </row>
    <row r="13" spans="1:29" x14ac:dyDescent="0.25">
      <c r="A13" s="159" t="s">
        <v>95</v>
      </c>
      <c r="B13" s="4" t="s">
        <v>93</v>
      </c>
      <c r="D13" s="162"/>
      <c r="E13" s="162"/>
      <c r="F13" s="162">
        <v>255</v>
      </c>
      <c r="G13" s="162">
        <v>325</v>
      </c>
      <c r="H13" s="162">
        <v>294.5</v>
      </c>
      <c r="I13" s="162"/>
      <c r="J13" s="162">
        <v>874.5</v>
      </c>
      <c r="K13"/>
      <c r="L13"/>
      <c r="M13" s="159" t="s">
        <v>115</v>
      </c>
      <c r="N13" s="4" t="s">
        <v>162</v>
      </c>
      <c r="O13" s="73" t="s">
        <v>91</v>
      </c>
      <c r="P13" s="162">
        <v>16</v>
      </c>
      <c r="Q13" s="162">
        <v>8</v>
      </c>
      <c r="R13" s="162">
        <v>8</v>
      </c>
      <c r="S13" s="162">
        <v>8</v>
      </c>
      <c r="T13" s="162">
        <v>8</v>
      </c>
      <c r="U13" s="162"/>
      <c r="V13" s="162">
        <v>48</v>
      </c>
      <c r="W13"/>
      <c r="X13"/>
      <c r="Y13"/>
      <c r="Z13"/>
      <c r="AA13"/>
      <c r="AB13"/>
      <c r="AC13"/>
    </row>
    <row r="14" spans="1:29" x14ac:dyDescent="0.25">
      <c r="A14" s="159" t="s">
        <v>142</v>
      </c>
      <c r="B14" s="4" t="s">
        <v>93</v>
      </c>
      <c r="D14" s="162"/>
      <c r="E14" s="162"/>
      <c r="F14" s="162"/>
      <c r="G14" s="162"/>
      <c r="H14" s="162">
        <v>129.5</v>
      </c>
      <c r="I14" s="162"/>
      <c r="J14" s="162">
        <v>129.5</v>
      </c>
      <c r="K14"/>
      <c r="L14"/>
      <c r="M14" s="159" t="s">
        <v>73</v>
      </c>
      <c r="N14" s="4" t="s">
        <v>563</v>
      </c>
      <c r="O14" s="4" t="s">
        <v>91</v>
      </c>
      <c r="P14" s="162">
        <v>294</v>
      </c>
      <c r="Q14" s="162">
        <v>490</v>
      </c>
      <c r="R14" s="162">
        <v>453</v>
      </c>
      <c r="S14" s="162">
        <v>321.5</v>
      </c>
      <c r="T14" s="162">
        <v>4</v>
      </c>
      <c r="U14" s="162"/>
      <c r="V14" s="162">
        <v>1562.5</v>
      </c>
      <c r="W14"/>
      <c r="X14"/>
      <c r="Y14"/>
      <c r="Z14"/>
      <c r="AA14"/>
      <c r="AB14"/>
      <c r="AC14"/>
    </row>
    <row r="15" spans="1:29" x14ac:dyDescent="0.25">
      <c r="A15" s="161" t="s">
        <v>543</v>
      </c>
      <c r="B15" s="4" t="s">
        <v>162</v>
      </c>
      <c r="C15" s="4" t="s">
        <v>48</v>
      </c>
      <c r="D15" s="162"/>
      <c r="E15" s="162"/>
      <c r="F15" s="162"/>
      <c r="G15" s="162">
        <v>4</v>
      </c>
      <c r="H15" s="162"/>
      <c r="I15" s="162"/>
      <c r="J15" s="162">
        <v>4</v>
      </c>
      <c r="K15"/>
      <c r="L15"/>
      <c r="M15" s="159" t="s">
        <v>138</v>
      </c>
      <c r="N15" s="4" t="s">
        <v>563</v>
      </c>
      <c r="O15" s="4" t="s">
        <v>91</v>
      </c>
      <c r="P15" s="162">
        <v>134.5</v>
      </c>
      <c r="Q15" s="162">
        <v>19.5</v>
      </c>
      <c r="R15" s="162">
        <v>64</v>
      </c>
      <c r="S15" s="162">
        <v>10</v>
      </c>
      <c r="T15" s="162">
        <v>28</v>
      </c>
      <c r="U15" s="162">
        <v>363.5</v>
      </c>
      <c r="V15" s="162">
        <v>619.5</v>
      </c>
      <c r="W15"/>
      <c r="X15"/>
      <c r="Y15"/>
      <c r="Z15"/>
      <c r="AA15"/>
      <c r="AB15"/>
      <c r="AC15"/>
    </row>
    <row r="16" spans="1:29" x14ac:dyDescent="0.25">
      <c r="A16" s="161" t="s">
        <v>538</v>
      </c>
      <c r="B16" s="4" t="s">
        <v>81</v>
      </c>
      <c r="C16" s="4" t="s">
        <v>48</v>
      </c>
      <c r="D16" s="162">
        <v>20</v>
      </c>
      <c r="E16" s="162"/>
      <c r="F16" s="162"/>
      <c r="G16" s="162">
        <v>30</v>
      </c>
      <c r="H16" s="162">
        <v>21</v>
      </c>
      <c r="I16" s="162"/>
      <c r="J16" s="162">
        <v>71</v>
      </c>
      <c r="K16"/>
      <c r="L16"/>
      <c r="M16" s="159" t="s">
        <v>62</v>
      </c>
      <c r="N16" s="4" t="s">
        <v>81</v>
      </c>
      <c r="O16" s="4" t="s">
        <v>91</v>
      </c>
      <c r="P16" s="162">
        <v>64</v>
      </c>
      <c r="Q16" s="162">
        <v>26</v>
      </c>
      <c r="R16" s="162">
        <v>26</v>
      </c>
      <c r="S16" s="162"/>
      <c r="T16" s="162"/>
      <c r="U16" s="162"/>
      <c r="V16" s="162">
        <v>116</v>
      </c>
      <c r="W16"/>
      <c r="X16"/>
      <c r="Y16"/>
      <c r="Z16"/>
      <c r="AA16"/>
      <c r="AB16"/>
      <c r="AC16"/>
    </row>
    <row r="17" spans="1:29" x14ac:dyDescent="0.25">
      <c r="A17" s="161" t="s">
        <v>570</v>
      </c>
      <c r="B17" s="4" t="s">
        <v>81</v>
      </c>
      <c r="C17" s="4" t="s">
        <v>48</v>
      </c>
      <c r="D17" s="162">
        <v>8</v>
      </c>
      <c r="E17" s="162">
        <v>8</v>
      </c>
      <c r="F17" s="162">
        <v>8</v>
      </c>
      <c r="G17" s="162">
        <v>8</v>
      </c>
      <c r="H17" s="162">
        <v>178</v>
      </c>
      <c r="I17" s="162">
        <v>12</v>
      </c>
      <c r="J17" s="162">
        <v>222</v>
      </c>
      <c r="K17"/>
      <c r="L17"/>
      <c r="M17" s="159" t="s">
        <v>145</v>
      </c>
      <c r="N17" s="73" t="s">
        <v>93</v>
      </c>
      <c r="O17" s="73" t="s">
        <v>91</v>
      </c>
      <c r="P17" s="162">
        <v>8</v>
      </c>
      <c r="Q17" s="162">
        <v>20</v>
      </c>
      <c r="R17" s="162">
        <v>8</v>
      </c>
      <c r="S17" s="162">
        <v>8</v>
      </c>
      <c r="T17" s="162">
        <v>8</v>
      </c>
      <c r="U17" s="162"/>
      <c r="V17" s="162">
        <v>52</v>
      </c>
      <c r="W17"/>
      <c r="X17"/>
      <c r="Y17"/>
      <c r="Z17"/>
      <c r="AA17"/>
      <c r="AB17"/>
      <c r="AC17"/>
    </row>
    <row r="18" spans="1:29" x14ac:dyDescent="0.25">
      <c r="A18" s="161" t="s">
        <v>948</v>
      </c>
      <c r="B18" s="4" t="s">
        <v>775</v>
      </c>
      <c r="C18" s="4" t="s">
        <v>48</v>
      </c>
      <c r="D18" s="162">
        <v>32</v>
      </c>
      <c r="E18" s="162">
        <v>41</v>
      </c>
      <c r="F18" s="162">
        <v>31</v>
      </c>
      <c r="G18" s="162">
        <v>28</v>
      </c>
      <c r="H18" s="162">
        <v>28</v>
      </c>
      <c r="I18" s="162"/>
      <c r="J18" s="162">
        <v>160</v>
      </c>
      <c r="K18"/>
      <c r="L18"/>
      <c r="M18" s="159" t="s">
        <v>95</v>
      </c>
      <c r="N18" s="4" t="s">
        <v>93</v>
      </c>
      <c r="O18" s="73" t="s">
        <v>91</v>
      </c>
      <c r="P18" s="162">
        <v>337</v>
      </c>
      <c r="Q18" s="162">
        <v>321.5</v>
      </c>
      <c r="R18" s="162">
        <v>92</v>
      </c>
      <c r="S18" s="162">
        <v>56.5</v>
      </c>
      <c r="T18" s="162">
        <v>26</v>
      </c>
      <c r="U18" s="162"/>
      <c r="V18" s="162">
        <v>833</v>
      </c>
      <c r="W18"/>
      <c r="X18"/>
      <c r="Y18"/>
      <c r="Z18"/>
      <c r="AA18"/>
      <c r="AB18"/>
      <c r="AC18"/>
    </row>
    <row r="19" spans="1:29" x14ac:dyDescent="0.25">
      <c r="A19" s="159" t="s">
        <v>79</v>
      </c>
      <c r="B19" s="73" t="s">
        <v>164</v>
      </c>
      <c r="C19" s="73" t="s">
        <v>48</v>
      </c>
      <c r="D19" s="162">
        <v>1</v>
      </c>
      <c r="E19" s="162">
        <v>1</v>
      </c>
      <c r="F19" s="162">
        <v>2</v>
      </c>
      <c r="G19" s="162">
        <v>1</v>
      </c>
      <c r="H19" s="162"/>
      <c r="I19" s="162"/>
      <c r="J19" s="162">
        <v>5</v>
      </c>
      <c r="K19"/>
      <c r="L19"/>
      <c r="M19" s="159" t="s">
        <v>142</v>
      </c>
      <c r="N19" s="4" t="s">
        <v>93</v>
      </c>
      <c r="O19" s="73" t="s">
        <v>91</v>
      </c>
      <c r="P19" s="162">
        <v>136</v>
      </c>
      <c r="Q19" s="162">
        <v>137</v>
      </c>
      <c r="R19" s="162">
        <v>153</v>
      </c>
      <c r="S19" s="162">
        <v>147</v>
      </c>
      <c r="T19" s="162">
        <v>16</v>
      </c>
      <c r="U19" s="162"/>
      <c r="V19" s="162">
        <v>589</v>
      </c>
      <c r="W19"/>
      <c r="X19"/>
      <c r="Y19"/>
      <c r="Z19"/>
      <c r="AA19"/>
      <c r="AB19"/>
      <c r="AC19"/>
    </row>
    <row r="20" spans="1:29" x14ac:dyDescent="0.25">
      <c r="A20" s="161" t="s">
        <v>539</v>
      </c>
      <c r="B20" s="4" t="s">
        <v>106</v>
      </c>
      <c r="C20" s="4" t="s">
        <v>48</v>
      </c>
      <c r="D20" s="162"/>
      <c r="E20" s="162"/>
      <c r="F20" s="162"/>
      <c r="G20" s="162"/>
      <c r="H20" s="162">
        <v>38</v>
      </c>
      <c r="I20" s="162"/>
      <c r="J20" s="162">
        <v>38</v>
      </c>
      <c r="K20"/>
      <c r="L20"/>
      <c r="M20" s="161" t="s">
        <v>536</v>
      </c>
      <c r="N20" s="4" t="s">
        <v>81</v>
      </c>
      <c r="O20" s="4" t="s">
        <v>91</v>
      </c>
      <c r="P20" s="162"/>
      <c r="Q20" s="162">
        <v>9</v>
      </c>
      <c r="R20" s="162">
        <v>12.5</v>
      </c>
      <c r="S20" s="162"/>
      <c r="T20" s="162"/>
      <c r="U20" s="162"/>
      <c r="V20" s="162">
        <v>21.5</v>
      </c>
      <c r="W20"/>
      <c r="X20"/>
      <c r="Y20"/>
      <c r="Z20"/>
      <c r="AA20"/>
      <c r="AB20"/>
      <c r="AC20"/>
    </row>
    <row r="21" spans="1:29" x14ac:dyDescent="0.25">
      <c r="A21" s="159" t="s">
        <v>85</v>
      </c>
      <c r="B21" s="73" t="s">
        <v>164</v>
      </c>
      <c r="C21" s="73" t="s">
        <v>48</v>
      </c>
      <c r="D21" s="162">
        <v>2.5</v>
      </c>
      <c r="E21" s="162">
        <v>0.5</v>
      </c>
      <c r="F21" s="162"/>
      <c r="G21" s="162">
        <v>0.5</v>
      </c>
      <c r="H21" s="162"/>
      <c r="I21" s="162"/>
      <c r="J21" s="162">
        <v>3.5</v>
      </c>
      <c r="K21"/>
      <c r="L21"/>
      <c r="M21" s="159" t="s">
        <v>110</v>
      </c>
      <c r="N21" s="4" t="s">
        <v>162</v>
      </c>
      <c r="O21" s="4" t="s">
        <v>91</v>
      </c>
      <c r="P21" s="162">
        <v>70.5</v>
      </c>
      <c r="Q21" s="162">
        <v>92.5</v>
      </c>
      <c r="R21" s="162">
        <v>69</v>
      </c>
      <c r="S21" s="162">
        <v>65</v>
      </c>
      <c r="T21" s="162">
        <v>65.5</v>
      </c>
      <c r="U21" s="162">
        <v>4</v>
      </c>
      <c r="V21" s="162">
        <v>366.5</v>
      </c>
      <c r="W21"/>
      <c r="X21"/>
      <c r="Y21"/>
      <c r="Z21"/>
      <c r="AA21"/>
      <c r="AB21"/>
      <c r="AC21"/>
    </row>
    <row r="22" spans="1:29" x14ac:dyDescent="0.25">
      <c r="A22" s="161" t="s">
        <v>898</v>
      </c>
      <c r="B22" s="4" t="s">
        <v>775</v>
      </c>
      <c r="C22" s="4" t="s">
        <v>48</v>
      </c>
      <c r="D22" s="162">
        <v>61</v>
      </c>
      <c r="E22" s="162">
        <v>74.5</v>
      </c>
      <c r="F22" s="162">
        <v>41</v>
      </c>
      <c r="G22" s="162">
        <v>49</v>
      </c>
      <c r="H22" s="162"/>
      <c r="I22" s="162"/>
      <c r="J22" s="162">
        <v>225.5</v>
      </c>
      <c r="K22"/>
      <c r="L22"/>
      <c r="M22" s="159" t="s">
        <v>122</v>
      </c>
      <c r="N22" s="4" t="s">
        <v>162</v>
      </c>
      <c r="O22" s="4" t="s">
        <v>91</v>
      </c>
      <c r="P22" s="162">
        <v>87.5</v>
      </c>
      <c r="Q22" s="162">
        <v>80.5</v>
      </c>
      <c r="R22" s="162">
        <v>81.5</v>
      </c>
      <c r="S22" s="162">
        <v>92</v>
      </c>
      <c r="T22" s="162">
        <v>128</v>
      </c>
      <c r="U22" s="162"/>
      <c r="V22" s="162">
        <v>469.5</v>
      </c>
      <c r="W22"/>
      <c r="X22"/>
      <c r="Y22"/>
      <c r="Z22"/>
      <c r="AA22"/>
      <c r="AB22"/>
      <c r="AC22"/>
    </row>
    <row r="23" spans="1:29" x14ac:dyDescent="0.25">
      <c r="A23" s="159" t="s">
        <v>65</v>
      </c>
      <c r="B23" s="73" t="s">
        <v>164</v>
      </c>
      <c r="C23" s="73" t="s">
        <v>48</v>
      </c>
      <c r="D23" s="162">
        <v>22</v>
      </c>
      <c r="E23" s="162">
        <v>18</v>
      </c>
      <c r="F23" s="162">
        <v>14</v>
      </c>
      <c r="G23" s="162">
        <v>25</v>
      </c>
      <c r="H23" s="162">
        <v>24</v>
      </c>
      <c r="I23" s="162"/>
      <c r="J23" s="162">
        <v>103</v>
      </c>
      <c r="K23"/>
      <c r="L23"/>
      <c r="M23" s="159" t="s">
        <v>124</v>
      </c>
      <c r="N23" s="4" t="s">
        <v>162</v>
      </c>
      <c r="O23" s="4" t="s">
        <v>91</v>
      </c>
      <c r="P23" s="162">
        <v>10</v>
      </c>
      <c r="Q23" s="162">
        <v>24</v>
      </c>
      <c r="R23" s="162">
        <v>17</v>
      </c>
      <c r="S23" s="162">
        <v>34</v>
      </c>
      <c r="T23" s="162">
        <v>12</v>
      </c>
      <c r="U23" s="162"/>
      <c r="V23" s="162">
        <v>97</v>
      </c>
      <c r="W23"/>
      <c r="X23"/>
      <c r="Y23"/>
      <c r="Z23"/>
      <c r="AA23"/>
      <c r="AB23"/>
      <c r="AC23"/>
    </row>
    <row r="24" spans="1:29" x14ac:dyDescent="0.25">
      <c r="A24" s="159" t="s">
        <v>84</v>
      </c>
      <c r="B24" s="4" t="s">
        <v>164</v>
      </c>
      <c r="C24" s="73" t="s">
        <v>48</v>
      </c>
      <c r="D24" s="162">
        <v>0.5</v>
      </c>
      <c r="E24" s="162">
        <v>0.5</v>
      </c>
      <c r="F24" s="162"/>
      <c r="G24" s="162">
        <v>1.5</v>
      </c>
      <c r="H24" s="162"/>
      <c r="I24" s="162"/>
      <c r="J24" s="162">
        <v>2.5</v>
      </c>
      <c r="K24"/>
      <c r="L24"/>
      <c r="M24" s="159" t="s">
        <v>60</v>
      </c>
      <c r="N24" s="73" t="s">
        <v>81</v>
      </c>
      <c r="O24" s="73" t="s">
        <v>91</v>
      </c>
      <c r="P24" s="162">
        <v>8</v>
      </c>
      <c r="Q24" s="162">
        <v>12</v>
      </c>
      <c r="R24" s="162">
        <v>17</v>
      </c>
      <c r="S24" s="162">
        <v>8</v>
      </c>
      <c r="T24" s="162">
        <v>8</v>
      </c>
      <c r="U24" s="162"/>
      <c r="V24" s="162">
        <v>53</v>
      </c>
      <c r="W24"/>
      <c r="X24"/>
      <c r="Y24"/>
      <c r="Z24"/>
      <c r="AA24"/>
      <c r="AB24"/>
      <c r="AC24"/>
    </row>
    <row r="25" spans="1:29" x14ac:dyDescent="0.25">
      <c r="A25" s="6" t="s">
        <v>161</v>
      </c>
      <c r="B25" s="6"/>
      <c r="C25" s="6"/>
      <c r="D25" s="162">
        <v>155</v>
      </c>
      <c r="E25" s="162">
        <v>151.5</v>
      </c>
      <c r="F25" s="162">
        <v>359</v>
      </c>
      <c r="G25" s="162">
        <v>721</v>
      </c>
      <c r="H25" s="162">
        <v>1272</v>
      </c>
      <c r="I25" s="162">
        <v>673</v>
      </c>
      <c r="J25" s="162">
        <v>3331.5</v>
      </c>
      <c r="K25"/>
      <c r="L25"/>
      <c r="M25" s="161" t="s">
        <v>543</v>
      </c>
      <c r="N25" s="4" t="s">
        <v>162</v>
      </c>
      <c r="O25" s="4" t="s">
        <v>91</v>
      </c>
      <c r="P25" s="162"/>
      <c r="Q25" s="162">
        <v>5</v>
      </c>
      <c r="R25" s="162">
        <v>2</v>
      </c>
      <c r="S25" s="162">
        <v>1</v>
      </c>
      <c r="T25" s="162"/>
      <c r="U25" s="162"/>
      <c r="V25" s="162">
        <v>8</v>
      </c>
      <c r="W25"/>
      <c r="X25"/>
      <c r="Y25"/>
      <c r="Z25"/>
      <c r="AA25"/>
      <c r="AB25"/>
      <c r="AC25"/>
    </row>
    <row r="26" spans="1:29" x14ac:dyDescent="0.25">
      <c r="A26"/>
      <c r="B26"/>
      <c r="C26"/>
      <c r="D26"/>
      <c r="E26"/>
      <c r="F26"/>
      <c r="G26"/>
      <c r="H26"/>
      <c r="I26"/>
      <c r="J26"/>
      <c r="K26"/>
      <c r="L26"/>
      <c r="M26" s="161" t="s">
        <v>538</v>
      </c>
      <c r="N26" s="4" t="s">
        <v>81</v>
      </c>
      <c r="O26" s="4" t="s">
        <v>91</v>
      </c>
      <c r="P26" s="162">
        <v>16</v>
      </c>
      <c r="Q26" s="162">
        <v>8</v>
      </c>
      <c r="R26" s="162">
        <v>8</v>
      </c>
      <c r="S26" s="162">
        <v>8</v>
      </c>
      <c r="T26" s="162"/>
      <c r="U26" s="162"/>
      <c r="V26" s="162">
        <v>40</v>
      </c>
      <c r="W26"/>
      <c r="X26"/>
      <c r="Y26"/>
      <c r="Z26"/>
      <c r="AA26"/>
      <c r="AB26"/>
      <c r="AC26"/>
    </row>
    <row r="27" spans="1:29" x14ac:dyDescent="0.25">
      <c r="A27"/>
      <c r="B27"/>
      <c r="C27"/>
      <c r="D27"/>
      <c r="E27"/>
      <c r="F27"/>
      <c r="G27"/>
      <c r="H27"/>
      <c r="I27"/>
      <c r="J27"/>
      <c r="K27"/>
      <c r="L27"/>
      <c r="M27" s="161" t="s">
        <v>570</v>
      </c>
      <c r="N27" s="4" t="s">
        <v>81</v>
      </c>
      <c r="O27" s="4" t="s">
        <v>91</v>
      </c>
      <c r="P27" s="162">
        <v>174</v>
      </c>
      <c r="Q27" s="162">
        <v>217.5</v>
      </c>
      <c r="R27" s="162">
        <v>216</v>
      </c>
      <c r="S27" s="162">
        <v>215</v>
      </c>
      <c r="T27" s="162">
        <v>16</v>
      </c>
      <c r="U27" s="162"/>
      <c r="V27" s="162">
        <v>838.5</v>
      </c>
      <c r="W27"/>
      <c r="X27"/>
      <c r="Y27"/>
      <c r="Z27"/>
      <c r="AA27"/>
      <c r="AB27"/>
      <c r="AC27"/>
    </row>
    <row r="28" spans="1:29" x14ac:dyDescent="0.25">
      <c r="A28"/>
      <c r="B28"/>
      <c r="C28"/>
      <c r="D28"/>
      <c r="E28"/>
      <c r="F28"/>
      <c r="G28"/>
      <c r="H28"/>
      <c r="I28"/>
      <c r="J28"/>
      <c r="K28"/>
      <c r="L28"/>
      <c r="M28" s="161" t="s">
        <v>2058</v>
      </c>
      <c r="N28" s="4" t="s">
        <v>775</v>
      </c>
      <c r="O28" s="4" t="s">
        <v>91</v>
      </c>
      <c r="P28" s="162">
        <v>8</v>
      </c>
      <c r="Q28" s="162"/>
      <c r="R28" s="162"/>
      <c r="S28" s="162"/>
      <c r="T28" s="162"/>
      <c r="U28" s="162"/>
      <c r="V28" s="162">
        <v>8</v>
      </c>
      <c r="W28"/>
      <c r="X28"/>
      <c r="Y28"/>
      <c r="Z28"/>
      <c r="AA28"/>
      <c r="AB28"/>
      <c r="AC28"/>
    </row>
    <row r="29" spans="1:29" x14ac:dyDescent="0.25">
      <c r="A29"/>
      <c r="B29"/>
      <c r="C29"/>
      <c r="D29"/>
      <c r="E29"/>
      <c r="F29"/>
      <c r="G29"/>
      <c r="H29"/>
      <c r="I29"/>
      <c r="J29"/>
      <c r="K29"/>
      <c r="L29"/>
      <c r="M29" s="159" t="s">
        <v>79</v>
      </c>
      <c r="N29" s="4" t="s">
        <v>164</v>
      </c>
      <c r="O29" s="4" t="s">
        <v>91</v>
      </c>
      <c r="P29" s="162">
        <v>8</v>
      </c>
      <c r="Q29" s="162">
        <v>13</v>
      </c>
      <c r="R29" s="162">
        <v>8</v>
      </c>
      <c r="S29" s="162">
        <v>8</v>
      </c>
      <c r="T29" s="162">
        <v>8</v>
      </c>
      <c r="U29" s="162"/>
      <c r="V29" s="162">
        <v>45</v>
      </c>
      <c r="W29"/>
      <c r="X29"/>
      <c r="Y29"/>
      <c r="Z29"/>
      <c r="AA29"/>
      <c r="AB29"/>
      <c r="AC29"/>
    </row>
    <row r="30" spans="1:29" x14ac:dyDescent="0.25">
      <c r="A30"/>
      <c r="B30"/>
      <c r="C30"/>
      <c r="D30"/>
      <c r="E30"/>
      <c r="F30"/>
      <c r="G30"/>
      <c r="H30"/>
      <c r="I30"/>
      <c r="J30"/>
      <c r="K30"/>
      <c r="L30"/>
      <c r="M30" s="159" t="s">
        <v>76</v>
      </c>
      <c r="N30" s="4" t="s">
        <v>106</v>
      </c>
      <c r="O30" s="4" t="s">
        <v>91</v>
      </c>
      <c r="P30" s="162">
        <v>40</v>
      </c>
      <c r="Q30" s="162">
        <v>56</v>
      </c>
      <c r="R30" s="162">
        <v>48</v>
      </c>
      <c r="S30" s="162">
        <v>48</v>
      </c>
      <c r="T30" s="162">
        <v>56</v>
      </c>
      <c r="U30" s="162"/>
      <c r="V30" s="162">
        <v>248</v>
      </c>
      <c r="W30"/>
      <c r="X30"/>
      <c r="Y30"/>
      <c r="Z30"/>
      <c r="AA30"/>
      <c r="AB30"/>
      <c r="AC30"/>
    </row>
    <row r="31" spans="1:29" x14ac:dyDescent="0.25">
      <c r="A31"/>
      <c r="B31"/>
      <c r="C31"/>
      <c r="D31"/>
      <c r="E31"/>
      <c r="F31"/>
      <c r="G31"/>
      <c r="H31"/>
      <c r="I31"/>
      <c r="J31"/>
      <c r="K31"/>
      <c r="L31"/>
      <c r="M31" s="161" t="s">
        <v>539</v>
      </c>
      <c r="N31" s="4" t="s">
        <v>106</v>
      </c>
      <c r="O31" s="4" t="s">
        <v>91</v>
      </c>
      <c r="P31" s="162">
        <v>8</v>
      </c>
      <c r="Q31" s="162">
        <v>56</v>
      </c>
      <c r="R31" s="162">
        <v>56</v>
      </c>
      <c r="S31" s="162">
        <v>66</v>
      </c>
      <c r="T31" s="162">
        <v>8</v>
      </c>
      <c r="U31" s="162"/>
      <c r="V31" s="162">
        <v>194</v>
      </c>
      <c r="W31"/>
      <c r="X31"/>
      <c r="Y31"/>
      <c r="Z31"/>
      <c r="AA31"/>
      <c r="AB31"/>
      <c r="AC31"/>
    </row>
    <row r="32" spans="1:29" x14ac:dyDescent="0.25">
      <c r="A32"/>
      <c r="B32"/>
      <c r="C32"/>
      <c r="D32"/>
      <c r="E32"/>
      <c r="F32"/>
      <c r="G32"/>
      <c r="H32"/>
      <c r="I32"/>
      <c r="J32"/>
      <c r="K32"/>
      <c r="L32"/>
      <c r="M32" s="159" t="s">
        <v>65</v>
      </c>
      <c r="N32" s="4" t="s">
        <v>164</v>
      </c>
      <c r="O32" s="4" t="s">
        <v>91</v>
      </c>
      <c r="P32" s="162">
        <v>92</v>
      </c>
      <c r="Q32" s="162">
        <v>94</v>
      </c>
      <c r="R32" s="162">
        <v>107</v>
      </c>
      <c r="S32" s="162">
        <v>123</v>
      </c>
      <c r="T32" s="162">
        <v>105</v>
      </c>
      <c r="U32" s="162"/>
      <c r="V32" s="162">
        <v>521</v>
      </c>
      <c r="W32"/>
      <c r="X32"/>
      <c r="Y32"/>
      <c r="Z32"/>
      <c r="AA32"/>
      <c r="AB32"/>
      <c r="AC32"/>
    </row>
    <row r="33" spans="1:29" x14ac:dyDescent="0.25">
      <c r="A33"/>
      <c r="B33"/>
      <c r="C33"/>
      <c r="D33"/>
      <c r="E33"/>
      <c r="F33"/>
      <c r="G33"/>
      <c r="H33"/>
      <c r="I33"/>
      <c r="J33"/>
      <c r="K33"/>
      <c r="M33" s="6" t="s">
        <v>161</v>
      </c>
      <c r="N33" s="6"/>
      <c r="O33" s="6"/>
      <c r="P33" s="162">
        <v>1934.9</v>
      </c>
      <c r="Q33" s="162">
        <v>2186.5</v>
      </c>
      <c r="R33" s="162">
        <v>1947.5</v>
      </c>
      <c r="S33" s="162">
        <v>1636.5</v>
      </c>
      <c r="T33" s="162">
        <v>744.5</v>
      </c>
      <c r="U33" s="162">
        <v>367.5</v>
      </c>
      <c r="V33" s="162">
        <v>8817.4</v>
      </c>
      <c r="W33"/>
      <c r="X33"/>
      <c r="Y33"/>
      <c r="Z33"/>
      <c r="AA33"/>
      <c r="AB33"/>
      <c r="AC33"/>
    </row>
    <row r="34" spans="1:29" x14ac:dyDescent="0.25"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29" x14ac:dyDescent="0.25"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x14ac:dyDescent="0.25">
      <c r="B36" s="4" t="s">
        <v>165</v>
      </c>
      <c r="C36" s="11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29" ht="47.25" x14ac:dyDescent="0.25">
      <c r="A37" s="53" t="s">
        <v>14</v>
      </c>
      <c r="B37" s="54" t="s">
        <v>166</v>
      </c>
      <c r="C37" s="54" t="s">
        <v>167</v>
      </c>
      <c r="D37" s="54" t="s">
        <v>168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29" x14ac:dyDescent="0.25">
      <c r="A38" s="1" t="s">
        <v>169</v>
      </c>
      <c r="B38" s="6" t="str">
        <f>IFERROR(VLOOKUP($A38,$A$5:$I$28,9,FALSE),"")</f>
        <v/>
      </c>
      <c r="C38" s="6" t="str">
        <f t="shared" ref="C38:C73" si="0">IFERROR(VLOOKUP($A38,$M$5:$V$32,10,FALSE),"")</f>
        <v/>
      </c>
      <c r="D38" s="55" t="str">
        <f t="shared" ref="D38:D73" si="1">IFERROR($B38/$C38,"")</f>
        <v/>
      </c>
      <c r="F38" s="11" t="s">
        <v>169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29" x14ac:dyDescent="0.25">
      <c r="A39" s="6" t="s">
        <v>99</v>
      </c>
      <c r="B39" s="6" t="str">
        <f t="shared" ref="B39:B73" si="2">IFERROR(VLOOKUP($A39,$A$5:$I$28,9,FALSE),"")</f>
        <v/>
      </c>
      <c r="C39" s="6">
        <f t="shared" si="0"/>
        <v>4</v>
      </c>
      <c r="D39" s="55" t="str">
        <f t="shared" si="1"/>
        <v/>
      </c>
      <c r="F39" s="11" t="s">
        <v>99</v>
      </c>
      <c r="M39"/>
      <c r="N39"/>
      <c r="O39"/>
      <c r="P39"/>
      <c r="Q39"/>
      <c r="R39"/>
      <c r="S39"/>
      <c r="T39"/>
      <c r="U39"/>
      <c r="V39"/>
      <c r="W39"/>
    </row>
    <row r="40" spans="1:29" x14ac:dyDescent="0.25">
      <c r="A40" s="6" t="s">
        <v>117</v>
      </c>
      <c r="B40" s="6" t="str">
        <f t="shared" si="2"/>
        <v/>
      </c>
      <c r="C40" s="6" t="str">
        <f t="shared" si="0"/>
        <v/>
      </c>
      <c r="D40" s="55" t="str">
        <f t="shared" si="1"/>
        <v/>
      </c>
      <c r="F40" s="11" t="s">
        <v>117</v>
      </c>
    </row>
    <row r="41" spans="1:29" x14ac:dyDescent="0.25">
      <c r="A41" s="6" t="s">
        <v>89</v>
      </c>
      <c r="B41" s="6">
        <f t="shared" si="2"/>
        <v>0</v>
      </c>
      <c r="C41" s="6">
        <f t="shared" si="0"/>
        <v>328</v>
      </c>
      <c r="D41" s="55">
        <f t="shared" si="1"/>
        <v>0</v>
      </c>
      <c r="F41" s="11" t="s">
        <v>89</v>
      </c>
    </row>
    <row r="42" spans="1:29" x14ac:dyDescent="0.25">
      <c r="A42" s="6" t="s">
        <v>131</v>
      </c>
      <c r="B42" s="6" t="str">
        <f t="shared" si="2"/>
        <v/>
      </c>
      <c r="C42" s="6" t="str">
        <f t="shared" si="0"/>
        <v/>
      </c>
      <c r="D42" s="55" t="str">
        <f t="shared" si="1"/>
        <v/>
      </c>
      <c r="F42" s="11" t="s">
        <v>131</v>
      </c>
    </row>
    <row r="43" spans="1:29" x14ac:dyDescent="0.25">
      <c r="A43" s="6" t="s">
        <v>126</v>
      </c>
      <c r="B43" s="6" t="str">
        <f t="shared" si="2"/>
        <v/>
      </c>
      <c r="C43" s="6" t="str">
        <f t="shared" si="0"/>
        <v/>
      </c>
      <c r="D43" s="55" t="str">
        <f t="shared" si="1"/>
        <v/>
      </c>
      <c r="F43" s="11" t="s">
        <v>126</v>
      </c>
    </row>
    <row r="44" spans="1:29" x14ac:dyDescent="0.25">
      <c r="A44" s="6" t="s">
        <v>51</v>
      </c>
      <c r="B44" s="6">
        <f t="shared" si="2"/>
        <v>0</v>
      </c>
      <c r="C44" s="6">
        <f t="shared" si="0"/>
        <v>254.5</v>
      </c>
      <c r="D44" s="55">
        <f t="shared" si="1"/>
        <v>0</v>
      </c>
      <c r="F44" s="11" t="s">
        <v>51</v>
      </c>
    </row>
    <row r="45" spans="1:29" x14ac:dyDescent="0.25">
      <c r="A45" s="6" t="s">
        <v>134</v>
      </c>
      <c r="B45" s="6">
        <f t="shared" si="2"/>
        <v>0</v>
      </c>
      <c r="C45" s="6">
        <f t="shared" si="0"/>
        <v>256.5</v>
      </c>
      <c r="D45" s="55">
        <f t="shared" si="1"/>
        <v>0</v>
      </c>
      <c r="F45" s="11" t="s">
        <v>134</v>
      </c>
    </row>
    <row r="46" spans="1:29" x14ac:dyDescent="0.25">
      <c r="A46" s="6" t="s">
        <v>170</v>
      </c>
      <c r="B46" s="6" t="str">
        <f t="shared" si="2"/>
        <v/>
      </c>
      <c r="C46" s="6" t="str">
        <f t="shared" si="0"/>
        <v/>
      </c>
      <c r="D46" s="55" t="str">
        <f t="shared" si="1"/>
        <v/>
      </c>
      <c r="F46" s="11" t="s">
        <v>170</v>
      </c>
    </row>
    <row r="47" spans="1:29" x14ac:dyDescent="0.25">
      <c r="A47" s="6" t="s">
        <v>46</v>
      </c>
      <c r="B47" s="6" t="str">
        <f t="shared" si="2"/>
        <v/>
      </c>
      <c r="C47" s="6">
        <f t="shared" si="0"/>
        <v>8</v>
      </c>
      <c r="D47" s="55" t="str">
        <f t="shared" si="1"/>
        <v/>
      </c>
      <c r="F47" s="11" t="s">
        <v>46</v>
      </c>
    </row>
    <row r="48" spans="1:29" x14ac:dyDescent="0.25">
      <c r="A48" s="1" t="s">
        <v>77</v>
      </c>
      <c r="B48" s="6" t="str">
        <f t="shared" si="2"/>
        <v/>
      </c>
      <c r="C48" s="6" t="str">
        <f t="shared" si="0"/>
        <v/>
      </c>
      <c r="D48" s="55" t="str">
        <f t="shared" si="1"/>
        <v/>
      </c>
      <c r="F48" s="11" t="s">
        <v>102</v>
      </c>
    </row>
    <row r="49" spans="1:6" x14ac:dyDescent="0.25">
      <c r="A49" s="6" t="s">
        <v>102</v>
      </c>
      <c r="B49" s="6">
        <f t="shared" si="2"/>
        <v>0</v>
      </c>
      <c r="C49" s="6">
        <f t="shared" si="0"/>
        <v>273.5</v>
      </c>
      <c r="D49" s="55">
        <f t="shared" si="1"/>
        <v>0</v>
      </c>
      <c r="F49" s="11" t="s">
        <v>112</v>
      </c>
    </row>
    <row r="50" spans="1:6" x14ac:dyDescent="0.25">
      <c r="A50" s="6" t="s">
        <v>112</v>
      </c>
      <c r="B50" s="6">
        <f t="shared" si="2"/>
        <v>32.5</v>
      </c>
      <c r="C50" s="6">
        <f t="shared" si="0"/>
        <v>784.9</v>
      </c>
      <c r="D50" s="55">
        <f t="shared" si="1"/>
        <v>4.1406548604917826E-2</v>
      </c>
      <c r="F50" s="11" t="s">
        <v>55</v>
      </c>
    </row>
    <row r="51" spans="1:6" x14ac:dyDescent="0.25">
      <c r="A51" s="6" t="s">
        <v>55</v>
      </c>
      <c r="B51" s="6" t="str">
        <f t="shared" si="2"/>
        <v/>
      </c>
      <c r="C51" s="6">
        <f t="shared" si="0"/>
        <v>178</v>
      </c>
      <c r="D51" s="55" t="str">
        <f t="shared" si="1"/>
        <v/>
      </c>
      <c r="F51" s="11" t="s">
        <v>115</v>
      </c>
    </row>
    <row r="52" spans="1:6" x14ac:dyDescent="0.25">
      <c r="A52" s="6" t="s">
        <v>115</v>
      </c>
      <c r="B52" s="6" t="str">
        <f t="shared" si="2"/>
        <v/>
      </c>
      <c r="C52" s="6">
        <f t="shared" si="0"/>
        <v>48</v>
      </c>
      <c r="D52" s="55" t="str">
        <f t="shared" si="1"/>
        <v/>
      </c>
      <c r="F52" s="11" t="s">
        <v>70</v>
      </c>
    </row>
    <row r="53" spans="1:6" x14ac:dyDescent="0.25">
      <c r="A53" s="6" t="s">
        <v>70</v>
      </c>
      <c r="B53" s="6" t="str">
        <f t="shared" si="2"/>
        <v/>
      </c>
      <c r="C53" s="6" t="str">
        <f t="shared" si="0"/>
        <v/>
      </c>
      <c r="D53" s="55" t="str">
        <f t="shared" si="1"/>
        <v/>
      </c>
      <c r="F53" s="11" t="s">
        <v>58</v>
      </c>
    </row>
    <row r="54" spans="1:6" x14ac:dyDescent="0.25">
      <c r="A54" s="6" t="s">
        <v>58</v>
      </c>
      <c r="B54" s="6" t="str">
        <f t="shared" si="2"/>
        <v/>
      </c>
      <c r="C54" s="6" t="str">
        <f t="shared" si="0"/>
        <v/>
      </c>
      <c r="D54" s="55" t="str">
        <f t="shared" si="1"/>
        <v/>
      </c>
      <c r="F54" s="11" t="s">
        <v>87</v>
      </c>
    </row>
    <row r="55" spans="1:6" x14ac:dyDescent="0.25">
      <c r="A55" s="6" t="s">
        <v>87</v>
      </c>
      <c r="B55" s="6" t="str">
        <f t="shared" si="2"/>
        <v/>
      </c>
      <c r="C55" s="6" t="str">
        <f t="shared" si="0"/>
        <v/>
      </c>
      <c r="D55" s="55" t="str">
        <f t="shared" si="1"/>
        <v/>
      </c>
      <c r="F55" s="11" t="s">
        <v>119</v>
      </c>
    </row>
    <row r="56" spans="1:6" x14ac:dyDescent="0.25">
      <c r="A56" s="6" t="s">
        <v>119</v>
      </c>
      <c r="B56" s="6" t="str">
        <f t="shared" si="2"/>
        <v/>
      </c>
      <c r="C56" s="6" t="str">
        <f t="shared" si="0"/>
        <v/>
      </c>
      <c r="D56" s="55" t="str">
        <f t="shared" si="1"/>
        <v/>
      </c>
      <c r="F56" s="11" t="s">
        <v>73</v>
      </c>
    </row>
    <row r="57" spans="1:6" x14ac:dyDescent="0.25">
      <c r="A57" s="6" t="s">
        <v>73</v>
      </c>
      <c r="B57" s="6">
        <f t="shared" si="2"/>
        <v>24.5</v>
      </c>
      <c r="C57" s="6">
        <f t="shared" si="0"/>
        <v>1562.5</v>
      </c>
      <c r="D57" s="55">
        <f t="shared" si="1"/>
        <v>1.5679999999999999E-2</v>
      </c>
      <c r="F57" s="11" t="s">
        <v>138</v>
      </c>
    </row>
    <row r="58" spans="1:6" x14ac:dyDescent="0.25">
      <c r="A58" s="6" t="s">
        <v>138</v>
      </c>
      <c r="B58" s="6">
        <f t="shared" si="2"/>
        <v>604</v>
      </c>
      <c r="C58" s="6">
        <f t="shared" si="0"/>
        <v>619.5</v>
      </c>
      <c r="D58" s="55">
        <f t="shared" si="1"/>
        <v>0.97497982243744952</v>
      </c>
      <c r="F58" s="11" t="s">
        <v>62</v>
      </c>
    </row>
    <row r="59" spans="1:6" x14ac:dyDescent="0.25">
      <c r="A59" s="6" t="s">
        <v>62</v>
      </c>
      <c r="B59" s="6">
        <f t="shared" si="2"/>
        <v>0</v>
      </c>
      <c r="C59" s="6">
        <f t="shared" si="0"/>
        <v>116</v>
      </c>
      <c r="D59" s="55">
        <f t="shared" si="1"/>
        <v>0</v>
      </c>
      <c r="F59" s="11" t="s">
        <v>145</v>
      </c>
    </row>
    <row r="60" spans="1:6" x14ac:dyDescent="0.25">
      <c r="A60" s="6" t="s">
        <v>145</v>
      </c>
      <c r="B60" s="6" t="str">
        <f t="shared" si="2"/>
        <v/>
      </c>
      <c r="C60" s="6">
        <f t="shared" si="0"/>
        <v>52</v>
      </c>
      <c r="D60" s="55" t="str">
        <f t="shared" si="1"/>
        <v/>
      </c>
      <c r="F60" s="11" t="s">
        <v>95</v>
      </c>
    </row>
    <row r="61" spans="1:6" x14ac:dyDescent="0.25">
      <c r="A61" s="6" t="s">
        <v>95</v>
      </c>
      <c r="B61" s="6">
        <f t="shared" si="2"/>
        <v>0</v>
      </c>
      <c r="C61" s="6">
        <f t="shared" si="0"/>
        <v>833</v>
      </c>
      <c r="D61" s="55">
        <f t="shared" si="1"/>
        <v>0</v>
      </c>
      <c r="F61" s="11" t="s">
        <v>142</v>
      </c>
    </row>
    <row r="62" spans="1:6" x14ac:dyDescent="0.25">
      <c r="A62" s="6" t="s">
        <v>142</v>
      </c>
      <c r="B62" s="6">
        <f t="shared" si="2"/>
        <v>0</v>
      </c>
      <c r="C62" s="6">
        <f t="shared" si="0"/>
        <v>589</v>
      </c>
      <c r="D62" s="55">
        <f t="shared" si="1"/>
        <v>0</v>
      </c>
      <c r="F62" s="11" t="s">
        <v>149</v>
      </c>
    </row>
    <row r="63" spans="1:6" x14ac:dyDescent="0.25">
      <c r="A63" s="6" t="s">
        <v>149</v>
      </c>
      <c r="B63" s="6" t="str">
        <f t="shared" si="2"/>
        <v/>
      </c>
      <c r="C63" s="6" t="str">
        <f t="shared" si="0"/>
        <v/>
      </c>
      <c r="D63" s="55" t="str">
        <f t="shared" si="1"/>
        <v/>
      </c>
      <c r="F63" s="11" t="s">
        <v>110</v>
      </c>
    </row>
    <row r="64" spans="1:6" x14ac:dyDescent="0.25">
      <c r="A64" s="6" t="s">
        <v>110</v>
      </c>
      <c r="B64" s="6" t="str">
        <f t="shared" si="2"/>
        <v/>
      </c>
      <c r="C64" s="6">
        <f t="shared" si="0"/>
        <v>366.5</v>
      </c>
      <c r="D64" s="55" t="str">
        <f t="shared" si="1"/>
        <v/>
      </c>
      <c r="F64" s="11" t="s">
        <v>122</v>
      </c>
    </row>
    <row r="65" spans="1:7" x14ac:dyDescent="0.25">
      <c r="A65" s="6" t="s">
        <v>122</v>
      </c>
      <c r="B65" s="6" t="str">
        <f t="shared" si="2"/>
        <v/>
      </c>
      <c r="C65" s="6">
        <f t="shared" si="0"/>
        <v>469.5</v>
      </c>
      <c r="D65" s="55" t="str">
        <f t="shared" si="1"/>
        <v/>
      </c>
      <c r="F65" s="11" t="s">
        <v>124</v>
      </c>
    </row>
    <row r="66" spans="1:7" x14ac:dyDescent="0.25">
      <c r="A66" s="6" t="s">
        <v>124</v>
      </c>
      <c r="B66" s="6" t="str">
        <f t="shared" si="2"/>
        <v/>
      </c>
      <c r="C66" s="6">
        <f t="shared" si="0"/>
        <v>97</v>
      </c>
      <c r="D66" s="55" t="str">
        <f t="shared" si="1"/>
        <v/>
      </c>
      <c r="F66" s="11" t="s">
        <v>79</v>
      </c>
    </row>
    <row r="67" spans="1:7" x14ac:dyDescent="0.25">
      <c r="A67" s="6" t="s">
        <v>60</v>
      </c>
      <c r="B67" s="6" t="str">
        <f t="shared" si="2"/>
        <v/>
      </c>
      <c r="C67" s="6">
        <f t="shared" si="0"/>
        <v>53</v>
      </c>
      <c r="D67" s="55" t="str">
        <f t="shared" si="1"/>
        <v/>
      </c>
      <c r="F67" s="11" t="s">
        <v>76</v>
      </c>
    </row>
    <row r="68" spans="1:7" x14ac:dyDescent="0.25">
      <c r="A68" s="6" t="s">
        <v>79</v>
      </c>
      <c r="B68" s="6">
        <f t="shared" si="2"/>
        <v>0</v>
      </c>
      <c r="C68" s="6">
        <f t="shared" si="0"/>
        <v>45</v>
      </c>
      <c r="D68" s="55">
        <f t="shared" si="1"/>
        <v>0</v>
      </c>
      <c r="F68" s="11" t="s">
        <v>85</v>
      </c>
    </row>
    <row r="69" spans="1:7" x14ac:dyDescent="0.25">
      <c r="A69" s="6" t="s">
        <v>76</v>
      </c>
      <c r="B69" s="6" t="str">
        <f t="shared" si="2"/>
        <v/>
      </c>
      <c r="C69" s="6">
        <f t="shared" si="0"/>
        <v>248</v>
      </c>
      <c r="D69" s="55" t="str">
        <f t="shared" si="1"/>
        <v/>
      </c>
      <c r="F69" s="11" t="s">
        <v>152</v>
      </c>
    </row>
    <row r="70" spans="1:7" x14ac:dyDescent="0.25">
      <c r="A70" s="1" t="s">
        <v>85</v>
      </c>
      <c r="B70" s="6">
        <f t="shared" si="2"/>
        <v>0</v>
      </c>
      <c r="C70" s="6" t="str">
        <f t="shared" si="0"/>
        <v/>
      </c>
      <c r="D70" s="55" t="str">
        <f t="shared" si="1"/>
        <v/>
      </c>
      <c r="F70" s="11" t="s">
        <v>65</v>
      </c>
    </row>
    <row r="71" spans="1:7" x14ac:dyDescent="0.25">
      <c r="A71" s="6" t="s">
        <v>152</v>
      </c>
      <c r="B71" s="6" t="str">
        <f t="shared" si="2"/>
        <v/>
      </c>
      <c r="C71" s="6" t="str">
        <f t="shared" si="0"/>
        <v/>
      </c>
      <c r="D71" s="55" t="str">
        <f t="shared" si="1"/>
        <v/>
      </c>
      <c r="F71" s="11" t="s">
        <v>84</v>
      </c>
      <c r="G71"/>
    </row>
    <row r="72" spans="1:7" x14ac:dyDescent="0.25">
      <c r="A72" s="6" t="s">
        <v>65</v>
      </c>
      <c r="B72" s="6">
        <f t="shared" si="2"/>
        <v>0</v>
      </c>
      <c r="C72" s="6">
        <f t="shared" si="0"/>
        <v>521</v>
      </c>
      <c r="D72" s="55">
        <f t="shared" si="1"/>
        <v>0</v>
      </c>
      <c r="G72"/>
    </row>
    <row r="73" spans="1:7" x14ac:dyDescent="0.25">
      <c r="A73" s="6" t="s">
        <v>84</v>
      </c>
      <c r="B73" s="6">
        <f t="shared" si="2"/>
        <v>0</v>
      </c>
      <c r="C73" s="6" t="str">
        <f t="shared" si="0"/>
        <v/>
      </c>
      <c r="D73" s="55" t="str">
        <f t="shared" si="1"/>
        <v/>
      </c>
      <c r="G73"/>
    </row>
    <row r="74" spans="1:7" x14ac:dyDescent="0.25">
      <c r="B74"/>
      <c r="C74"/>
      <c r="D74"/>
      <c r="G74"/>
    </row>
    <row r="75" spans="1:7" x14ac:dyDescent="0.25">
      <c r="A75" s="56">
        <f>B75+C75</f>
        <v>8368.4</v>
      </c>
      <c r="B75" s="57">
        <f>SUM(B38:B73)</f>
        <v>661</v>
      </c>
      <c r="C75" s="58">
        <f>SUM(C38:C73)</f>
        <v>7707.4</v>
      </c>
      <c r="D75"/>
      <c r="G75"/>
    </row>
    <row r="76" spans="1:7" x14ac:dyDescent="0.25">
      <c r="A76" s="5" t="s">
        <v>171</v>
      </c>
      <c r="B76" s="5" t="s">
        <v>172</v>
      </c>
      <c r="C76" s="5" t="s">
        <v>173</v>
      </c>
      <c r="D76"/>
      <c r="G76"/>
    </row>
    <row r="77" spans="1:7" x14ac:dyDescent="0.25">
      <c r="G77"/>
    </row>
    <row r="78" spans="1:7" x14ac:dyDescent="0.25">
      <c r="G78"/>
    </row>
    <row r="79" spans="1:7" x14ac:dyDescent="0.25">
      <c r="G79"/>
    </row>
    <row r="80" spans="1:7" x14ac:dyDescent="0.25">
      <c r="G80"/>
    </row>
    <row r="81" spans="7:7" x14ac:dyDescent="0.25">
      <c r="G81"/>
    </row>
    <row r="82" spans="7:7" x14ac:dyDescent="0.25">
      <c r="G82"/>
    </row>
    <row r="83" spans="7:7" x14ac:dyDescent="0.25">
      <c r="G83"/>
    </row>
  </sheetData>
  <autoFilter ref="A37:D72" xr:uid="{4AAC81F5-C1AA-4C2B-9084-181607E9F57A}">
    <sortState xmlns:xlrd2="http://schemas.microsoft.com/office/spreadsheetml/2017/richdata2" ref="A38:D72">
      <sortCondition ref="A37:A68"/>
    </sortState>
  </autoFilter>
  <sortState xmlns:xlrd2="http://schemas.microsoft.com/office/spreadsheetml/2017/richdata2" ref="F38:F71">
    <sortCondition ref="F38:F71"/>
  </sortState>
  <mergeCells count="2">
    <mergeCell ref="A1:I1"/>
    <mergeCell ref="M1:V1"/>
  </mergeCells>
  <conditionalFormatting sqref="A76:A78 A71:A73 A39:A47 A49:A69">
    <cfRule type="duplicateValues" dxfId="955" priority="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787F-F23B-4056-9FC9-08AAA7457C74}">
  <dimension ref="A2:Z52"/>
  <sheetViews>
    <sheetView topLeftCell="K1" zoomScale="90" workbookViewId="0">
      <selection activeCell="O2" sqref="O2"/>
    </sheetView>
  </sheetViews>
  <sheetFormatPr defaultColWidth="12.625" defaultRowHeight="15" x14ac:dyDescent="0.25"/>
  <cols>
    <col min="1" max="1" width="18.125" style="35" bestFit="1" customWidth="1"/>
    <col min="2" max="2" width="40.125" style="35" bestFit="1" customWidth="1"/>
    <col min="3" max="4" width="23.375" style="65" bestFit="1" customWidth="1"/>
    <col min="5" max="5" width="17.75" style="65" bestFit="1" customWidth="1"/>
    <col min="6" max="7" width="20.375" style="65" bestFit="1" customWidth="1"/>
    <col min="8" max="8" width="17.75" style="65" bestFit="1" customWidth="1"/>
    <col min="9" max="10" width="20.375" style="65" bestFit="1" customWidth="1"/>
    <col min="11" max="11" width="20.625" style="65" bestFit="1" customWidth="1"/>
    <col min="12" max="13" width="20.375" style="65" bestFit="1" customWidth="1"/>
    <col min="14" max="14" width="18.375" style="65" bestFit="1" customWidth="1"/>
    <col min="15" max="16" width="20.375" style="65" bestFit="1" customWidth="1"/>
    <col min="17" max="17" width="16" style="65" bestFit="1" customWidth="1"/>
    <col min="18" max="18" width="17.125" style="65" bestFit="1" customWidth="1"/>
    <col min="19" max="19" width="16.875" style="65" bestFit="1" customWidth="1"/>
    <col min="20" max="20" width="20.375" style="65" bestFit="1" customWidth="1"/>
    <col min="21" max="21" width="18.125" style="65" bestFit="1" customWidth="1"/>
    <col min="22" max="22" width="16.75" style="65" bestFit="1" customWidth="1"/>
    <col min="23" max="23" width="14.125" style="65" bestFit="1" customWidth="1"/>
    <col min="24" max="25" width="16.75" style="65" bestFit="1" customWidth="1"/>
    <col min="26" max="16384" width="12.625" style="65"/>
  </cols>
  <sheetData>
    <row r="2" spans="1:26" ht="15.75" x14ac:dyDescent="0.25">
      <c r="A2" s="172" t="s">
        <v>182</v>
      </c>
      <c r="B2" s="171"/>
      <c r="C2" s="174" t="s">
        <v>37</v>
      </c>
      <c r="D2" s="174" t="s">
        <v>40</v>
      </c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/>
      <c r="W2"/>
      <c r="X2"/>
      <c r="Y2"/>
      <c r="Z2" s="66"/>
    </row>
    <row r="3" spans="1:26" ht="15.75" x14ac:dyDescent="0.25">
      <c r="A3" s="171"/>
      <c r="B3" s="171"/>
      <c r="C3" s="176" t="s">
        <v>156</v>
      </c>
      <c r="D3" s="176"/>
      <c r="E3" s="176" t="s">
        <v>183</v>
      </c>
      <c r="F3" s="176" t="s">
        <v>157</v>
      </c>
      <c r="G3" s="176"/>
      <c r="H3" s="176" t="s">
        <v>184</v>
      </c>
      <c r="I3" s="176" t="s">
        <v>158</v>
      </c>
      <c r="J3" s="176"/>
      <c r="K3" s="176" t="s">
        <v>185</v>
      </c>
      <c r="L3" s="176" t="s">
        <v>159</v>
      </c>
      <c r="M3" s="176"/>
      <c r="N3" s="176" t="s">
        <v>186</v>
      </c>
      <c r="O3" s="176" t="s">
        <v>160</v>
      </c>
      <c r="P3" s="176"/>
      <c r="Q3" s="176" t="s">
        <v>187</v>
      </c>
      <c r="R3" s="176" t="s">
        <v>600</v>
      </c>
      <c r="S3" s="176" t="s">
        <v>609</v>
      </c>
      <c r="T3" s="176" t="s">
        <v>4122</v>
      </c>
      <c r="U3" s="176" t="s">
        <v>4123</v>
      </c>
      <c r="V3"/>
      <c r="W3"/>
      <c r="X3"/>
      <c r="Y3"/>
      <c r="Z3" s="66"/>
    </row>
    <row r="4" spans="1:26" ht="15.75" x14ac:dyDescent="0.25">
      <c r="A4" s="172" t="s">
        <v>35</v>
      </c>
      <c r="B4" s="172" t="s">
        <v>34</v>
      </c>
      <c r="C4" s="170" t="s">
        <v>178</v>
      </c>
      <c r="D4" s="170" t="s">
        <v>179</v>
      </c>
      <c r="E4" s="176"/>
      <c r="F4" s="170" t="s">
        <v>178</v>
      </c>
      <c r="G4" s="170" t="s">
        <v>179</v>
      </c>
      <c r="H4" s="176"/>
      <c r="I4" s="170" t="s">
        <v>178</v>
      </c>
      <c r="J4" s="170" t="s">
        <v>179</v>
      </c>
      <c r="K4" s="176"/>
      <c r="L4" s="170" t="s">
        <v>178</v>
      </c>
      <c r="M4" s="170" t="s">
        <v>179</v>
      </c>
      <c r="N4" s="176"/>
      <c r="O4" s="170" t="s">
        <v>178</v>
      </c>
      <c r="P4" s="170" t="s">
        <v>179</v>
      </c>
      <c r="Q4" s="176"/>
      <c r="R4" s="170" t="s">
        <v>178</v>
      </c>
      <c r="S4" s="176"/>
      <c r="T4" s="170" t="s">
        <v>179</v>
      </c>
      <c r="U4" s="176"/>
      <c r="V4"/>
      <c r="W4"/>
      <c r="X4"/>
      <c r="Y4"/>
      <c r="Z4" s="66"/>
    </row>
    <row r="5" spans="1:26" ht="15.75" x14ac:dyDescent="0.25">
      <c r="A5" s="171" t="s">
        <v>93</v>
      </c>
      <c r="B5" s="169"/>
      <c r="C5" s="173">
        <v>625</v>
      </c>
      <c r="D5" s="173"/>
      <c r="E5" s="173">
        <v>625</v>
      </c>
      <c r="F5" s="173">
        <v>606.5</v>
      </c>
      <c r="G5" s="173"/>
      <c r="H5" s="173">
        <v>606.5</v>
      </c>
      <c r="I5" s="173">
        <v>395.5</v>
      </c>
      <c r="J5" s="173">
        <v>255</v>
      </c>
      <c r="K5" s="173">
        <v>650.5</v>
      </c>
      <c r="L5" s="173">
        <v>301.5</v>
      </c>
      <c r="M5" s="173">
        <v>325</v>
      </c>
      <c r="N5" s="173">
        <v>626.5</v>
      </c>
      <c r="O5" s="173">
        <v>130</v>
      </c>
      <c r="P5" s="173">
        <v>431</v>
      </c>
      <c r="Q5" s="173">
        <v>561</v>
      </c>
      <c r="R5" s="173"/>
      <c r="S5" s="173"/>
      <c r="T5" s="173"/>
      <c r="U5" s="173"/>
      <c r="V5"/>
      <c r="W5"/>
      <c r="X5"/>
      <c r="Y5"/>
      <c r="Z5" s="66"/>
    </row>
    <row r="6" spans="1:26" ht="15.75" x14ac:dyDescent="0.25">
      <c r="A6" s="171"/>
      <c r="B6" s="171" t="s">
        <v>942</v>
      </c>
      <c r="C6" s="173">
        <v>72</v>
      </c>
      <c r="D6" s="173"/>
      <c r="E6" s="173">
        <v>72</v>
      </c>
      <c r="F6" s="173">
        <v>64</v>
      </c>
      <c r="G6" s="173"/>
      <c r="H6" s="173">
        <v>64</v>
      </c>
      <c r="I6" s="173">
        <v>64</v>
      </c>
      <c r="J6" s="173"/>
      <c r="K6" s="173">
        <v>64</v>
      </c>
      <c r="L6" s="173">
        <v>64</v>
      </c>
      <c r="M6" s="173"/>
      <c r="N6" s="173">
        <v>64</v>
      </c>
      <c r="O6" s="173">
        <v>64</v>
      </c>
      <c r="P6" s="173">
        <v>5</v>
      </c>
      <c r="Q6" s="173">
        <v>69</v>
      </c>
      <c r="R6" s="173"/>
      <c r="S6" s="173"/>
      <c r="T6" s="173"/>
      <c r="U6" s="173"/>
      <c r="V6"/>
      <c r="W6"/>
      <c r="X6"/>
      <c r="Y6"/>
      <c r="Z6" s="66"/>
    </row>
    <row r="7" spans="1:26" ht="15.75" x14ac:dyDescent="0.25">
      <c r="A7" s="171"/>
      <c r="B7" s="171" t="s">
        <v>2520</v>
      </c>
      <c r="C7" s="173">
        <v>8</v>
      </c>
      <c r="D7" s="173"/>
      <c r="E7" s="173">
        <v>8</v>
      </c>
      <c r="F7" s="173">
        <v>20</v>
      </c>
      <c r="G7" s="173"/>
      <c r="H7" s="173">
        <v>20</v>
      </c>
      <c r="I7" s="173">
        <v>8</v>
      </c>
      <c r="J7" s="173"/>
      <c r="K7" s="173">
        <v>8</v>
      </c>
      <c r="L7" s="173">
        <v>8</v>
      </c>
      <c r="M7" s="173"/>
      <c r="N7" s="173">
        <v>8</v>
      </c>
      <c r="O7" s="173">
        <v>8</v>
      </c>
      <c r="P7" s="173"/>
      <c r="Q7" s="173">
        <v>8</v>
      </c>
      <c r="R7" s="173"/>
      <c r="S7" s="173"/>
      <c r="T7" s="173"/>
      <c r="U7" s="173"/>
      <c r="V7"/>
      <c r="W7"/>
      <c r="X7"/>
      <c r="Y7"/>
      <c r="Z7" s="66"/>
    </row>
    <row r="8" spans="1:26" ht="15.75" x14ac:dyDescent="0.25">
      <c r="A8" s="171"/>
      <c r="B8" s="171" t="s">
        <v>188</v>
      </c>
      <c r="C8" s="173">
        <v>337</v>
      </c>
      <c r="D8" s="173"/>
      <c r="E8" s="173">
        <v>337</v>
      </c>
      <c r="F8" s="173">
        <v>321.5</v>
      </c>
      <c r="G8" s="173"/>
      <c r="H8" s="173">
        <v>321.5</v>
      </c>
      <c r="I8" s="173">
        <v>92</v>
      </c>
      <c r="J8" s="173">
        <v>255</v>
      </c>
      <c r="K8" s="173">
        <v>347</v>
      </c>
      <c r="L8" s="173">
        <v>56.5</v>
      </c>
      <c r="M8" s="173">
        <v>325</v>
      </c>
      <c r="N8" s="173">
        <v>381.5</v>
      </c>
      <c r="O8" s="173">
        <v>26</v>
      </c>
      <c r="P8" s="173">
        <v>294.5</v>
      </c>
      <c r="Q8" s="173">
        <v>320.5</v>
      </c>
      <c r="R8" s="173"/>
      <c r="S8" s="173"/>
      <c r="T8" s="173"/>
      <c r="U8" s="173"/>
      <c r="V8"/>
      <c r="W8"/>
      <c r="X8"/>
      <c r="Y8"/>
      <c r="Z8" s="66"/>
    </row>
    <row r="9" spans="1:26" ht="15.75" x14ac:dyDescent="0.25">
      <c r="A9" s="171"/>
      <c r="B9" s="171" t="s">
        <v>636</v>
      </c>
      <c r="C9" s="173">
        <v>136</v>
      </c>
      <c r="D9" s="173"/>
      <c r="E9" s="173">
        <v>136</v>
      </c>
      <c r="F9" s="173">
        <v>137</v>
      </c>
      <c r="G9" s="173"/>
      <c r="H9" s="173">
        <v>137</v>
      </c>
      <c r="I9" s="173">
        <v>153</v>
      </c>
      <c r="J9" s="173"/>
      <c r="K9" s="173">
        <v>153</v>
      </c>
      <c r="L9" s="173">
        <v>147</v>
      </c>
      <c r="M9" s="173"/>
      <c r="N9" s="173">
        <v>147</v>
      </c>
      <c r="O9" s="173">
        <v>16</v>
      </c>
      <c r="P9" s="173">
        <v>129.5</v>
      </c>
      <c r="Q9" s="173">
        <v>145.5</v>
      </c>
      <c r="R9" s="173"/>
      <c r="S9" s="173"/>
      <c r="T9" s="173"/>
      <c r="U9" s="173"/>
      <c r="V9"/>
      <c r="W9"/>
      <c r="X9"/>
      <c r="Y9"/>
      <c r="Z9" s="66"/>
    </row>
    <row r="10" spans="1:26" ht="15.75" x14ac:dyDescent="0.25">
      <c r="A10" s="171"/>
      <c r="B10" s="171" t="s">
        <v>577</v>
      </c>
      <c r="C10" s="173">
        <v>72</v>
      </c>
      <c r="D10" s="173"/>
      <c r="E10" s="173">
        <v>72</v>
      </c>
      <c r="F10" s="173">
        <v>64</v>
      </c>
      <c r="G10" s="173"/>
      <c r="H10" s="173">
        <v>64</v>
      </c>
      <c r="I10" s="173">
        <v>78.5</v>
      </c>
      <c r="J10" s="173"/>
      <c r="K10" s="173">
        <v>78.5</v>
      </c>
      <c r="L10" s="173">
        <v>26</v>
      </c>
      <c r="M10" s="173"/>
      <c r="N10" s="173">
        <v>26</v>
      </c>
      <c r="O10" s="173">
        <v>16</v>
      </c>
      <c r="P10" s="173">
        <v>2</v>
      </c>
      <c r="Q10" s="173">
        <v>18</v>
      </c>
      <c r="R10" s="173"/>
      <c r="S10" s="173"/>
      <c r="T10" s="173"/>
      <c r="U10" s="173"/>
      <c r="V10"/>
      <c r="W10"/>
      <c r="X10"/>
      <c r="Y10"/>
      <c r="Z10" s="66"/>
    </row>
    <row r="11" spans="1:26" ht="15.75" x14ac:dyDescent="0.25">
      <c r="A11" s="171" t="s">
        <v>162</v>
      </c>
      <c r="B11" s="169"/>
      <c r="C11" s="173">
        <v>463.4</v>
      </c>
      <c r="D11" s="173"/>
      <c r="E11" s="173">
        <v>463.4</v>
      </c>
      <c r="F11" s="173">
        <v>503</v>
      </c>
      <c r="G11" s="173"/>
      <c r="H11" s="173">
        <v>503</v>
      </c>
      <c r="I11" s="173">
        <v>468.5</v>
      </c>
      <c r="J11" s="173"/>
      <c r="K11" s="173">
        <v>468.5</v>
      </c>
      <c r="L11" s="173">
        <v>467</v>
      </c>
      <c r="M11" s="173">
        <v>6</v>
      </c>
      <c r="N11" s="173">
        <v>473</v>
      </c>
      <c r="O11" s="173">
        <v>323.5</v>
      </c>
      <c r="P11" s="173">
        <v>95</v>
      </c>
      <c r="Q11" s="173">
        <v>418.5</v>
      </c>
      <c r="R11" s="173">
        <v>4</v>
      </c>
      <c r="S11" s="173">
        <v>4</v>
      </c>
      <c r="T11" s="173">
        <v>32.5</v>
      </c>
      <c r="U11" s="173">
        <v>32.5</v>
      </c>
      <c r="V11"/>
      <c r="W11"/>
      <c r="X11"/>
      <c r="Y11"/>
      <c r="Z11" s="66"/>
    </row>
    <row r="12" spans="1:26" ht="15.75" x14ac:dyDescent="0.25">
      <c r="A12" s="171"/>
      <c r="B12" s="171" t="s">
        <v>3475</v>
      </c>
      <c r="C12" s="173"/>
      <c r="D12" s="173"/>
      <c r="E12" s="173"/>
      <c r="F12" s="173"/>
      <c r="G12" s="173"/>
      <c r="H12" s="173"/>
      <c r="I12" s="173"/>
      <c r="J12" s="173"/>
      <c r="K12" s="173"/>
      <c r="L12" s="173">
        <v>4</v>
      </c>
      <c r="M12" s="173"/>
      <c r="N12" s="173">
        <v>4</v>
      </c>
      <c r="O12" s="173"/>
      <c r="P12" s="173"/>
      <c r="Q12" s="173"/>
      <c r="R12" s="173"/>
      <c r="S12" s="173"/>
      <c r="T12" s="173"/>
      <c r="U12" s="173"/>
      <c r="V12"/>
      <c r="W12"/>
      <c r="X12"/>
      <c r="Y12"/>
      <c r="Z12" s="66"/>
    </row>
    <row r="13" spans="1:26" ht="15.75" x14ac:dyDescent="0.25">
      <c r="A13" s="171"/>
      <c r="B13" s="171" t="s">
        <v>190</v>
      </c>
      <c r="C13" s="173">
        <v>162.4</v>
      </c>
      <c r="D13" s="173"/>
      <c r="E13" s="173">
        <v>162.4</v>
      </c>
      <c r="F13" s="173">
        <v>182.5</v>
      </c>
      <c r="G13" s="173"/>
      <c r="H13" s="173">
        <v>182.5</v>
      </c>
      <c r="I13" s="173">
        <v>187</v>
      </c>
      <c r="J13" s="173"/>
      <c r="K13" s="173">
        <v>187</v>
      </c>
      <c r="L13" s="173">
        <v>179</v>
      </c>
      <c r="M13" s="173"/>
      <c r="N13" s="173">
        <v>179</v>
      </c>
      <c r="O13" s="173">
        <v>74</v>
      </c>
      <c r="P13" s="173">
        <v>93</v>
      </c>
      <c r="Q13" s="173">
        <v>167</v>
      </c>
      <c r="R13" s="173"/>
      <c r="S13" s="173"/>
      <c r="T13" s="173">
        <v>32.5</v>
      </c>
      <c r="U13" s="173">
        <v>32.5</v>
      </c>
      <c r="V13"/>
      <c r="W13"/>
      <c r="X13"/>
      <c r="Y13"/>
      <c r="Z13" s="66"/>
    </row>
    <row r="14" spans="1:26" ht="15.75" x14ac:dyDescent="0.25">
      <c r="A14" s="171"/>
      <c r="B14" s="171" t="s">
        <v>191</v>
      </c>
      <c r="C14" s="173">
        <v>42</v>
      </c>
      <c r="D14" s="173"/>
      <c r="E14" s="173">
        <v>42</v>
      </c>
      <c r="F14" s="173">
        <v>36</v>
      </c>
      <c r="G14" s="173"/>
      <c r="H14" s="173">
        <v>36</v>
      </c>
      <c r="I14" s="173">
        <v>36</v>
      </c>
      <c r="J14" s="173"/>
      <c r="K14" s="173">
        <v>36</v>
      </c>
      <c r="L14" s="173">
        <v>44</v>
      </c>
      <c r="M14" s="173"/>
      <c r="N14" s="173">
        <v>44</v>
      </c>
      <c r="O14" s="173">
        <v>20</v>
      </c>
      <c r="P14" s="173"/>
      <c r="Q14" s="173">
        <v>20</v>
      </c>
      <c r="R14" s="173"/>
      <c r="S14" s="173"/>
      <c r="T14" s="173"/>
      <c r="U14" s="173"/>
      <c r="V14"/>
      <c r="W14"/>
      <c r="X14"/>
      <c r="Y14"/>
      <c r="Z14" s="66"/>
    </row>
    <row r="15" spans="1:26" ht="15.75" x14ac:dyDescent="0.25">
      <c r="A15" s="171"/>
      <c r="B15" s="171" t="s">
        <v>2992</v>
      </c>
      <c r="C15" s="173">
        <v>16</v>
      </c>
      <c r="D15" s="173"/>
      <c r="E15" s="173">
        <v>16</v>
      </c>
      <c r="F15" s="173">
        <v>8</v>
      </c>
      <c r="G15" s="173"/>
      <c r="H15" s="173">
        <v>8</v>
      </c>
      <c r="I15" s="173">
        <v>8</v>
      </c>
      <c r="J15" s="173"/>
      <c r="K15" s="173">
        <v>8</v>
      </c>
      <c r="L15" s="173">
        <v>8</v>
      </c>
      <c r="M15" s="173"/>
      <c r="N15" s="173">
        <v>8</v>
      </c>
      <c r="O15" s="173">
        <v>8</v>
      </c>
      <c r="P15" s="173"/>
      <c r="Q15" s="173">
        <v>8</v>
      </c>
      <c r="R15" s="173"/>
      <c r="S15" s="173"/>
      <c r="T15" s="173"/>
      <c r="U15" s="173"/>
      <c r="V15"/>
      <c r="W15"/>
      <c r="X15"/>
      <c r="Y15"/>
      <c r="Z15" s="66"/>
    </row>
    <row r="16" spans="1:26" ht="15.75" x14ac:dyDescent="0.25">
      <c r="A16" s="171"/>
      <c r="B16" s="169" t="s">
        <v>189</v>
      </c>
      <c r="C16" s="173">
        <v>70.5</v>
      </c>
      <c r="D16" s="173"/>
      <c r="E16" s="173">
        <v>70.5</v>
      </c>
      <c r="F16" s="173">
        <v>92.5</v>
      </c>
      <c r="G16" s="173"/>
      <c r="H16" s="173">
        <v>92.5</v>
      </c>
      <c r="I16" s="173">
        <v>69</v>
      </c>
      <c r="J16" s="173"/>
      <c r="K16" s="173">
        <v>69</v>
      </c>
      <c r="L16" s="173">
        <v>65</v>
      </c>
      <c r="M16" s="173"/>
      <c r="N16" s="173">
        <v>65</v>
      </c>
      <c r="O16" s="173">
        <v>65.5</v>
      </c>
      <c r="P16" s="173"/>
      <c r="Q16" s="173">
        <v>65.5</v>
      </c>
      <c r="R16" s="173">
        <v>4</v>
      </c>
      <c r="S16" s="173">
        <v>4</v>
      </c>
      <c r="T16" s="173"/>
      <c r="U16" s="173"/>
      <c r="V16"/>
      <c r="W16"/>
      <c r="X16"/>
      <c r="Y16"/>
      <c r="Z16" s="66"/>
    </row>
    <row r="17" spans="1:26" ht="15.75" x14ac:dyDescent="0.25">
      <c r="A17" s="171"/>
      <c r="B17" s="169" t="s">
        <v>599</v>
      </c>
      <c r="C17" s="173">
        <v>87.5</v>
      </c>
      <c r="D17" s="173"/>
      <c r="E17" s="173">
        <v>87.5</v>
      </c>
      <c r="F17" s="173">
        <v>80.5</v>
      </c>
      <c r="G17" s="173"/>
      <c r="H17" s="173">
        <v>80.5</v>
      </c>
      <c r="I17" s="173">
        <v>81.5</v>
      </c>
      <c r="J17" s="173"/>
      <c r="K17" s="173">
        <v>81.5</v>
      </c>
      <c r="L17" s="173">
        <v>92</v>
      </c>
      <c r="M17" s="173"/>
      <c r="N17" s="173">
        <v>92</v>
      </c>
      <c r="O17" s="173">
        <v>128</v>
      </c>
      <c r="P17" s="173"/>
      <c r="Q17" s="173">
        <v>128</v>
      </c>
      <c r="R17" s="173"/>
      <c r="S17" s="173"/>
      <c r="T17" s="173"/>
      <c r="U17" s="173"/>
      <c r="V17"/>
      <c r="W17"/>
      <c r="X17"/>
      <c r="Y17"/>
      <c r="Z17" s="66"/>
    </row>
    <row r="18" spans="1:26" ht="15.75" x14ac:dyDescent="0.25">
      <c r="A18" s="171"/>
      <c r="B18" s="169" t="s">
        <v>1135</v>
      </c>
      <c r="C18" s="173">
        <v>10</v>
      </c>
      <c r="D18" s="173"/>
      <c r="E18" s="173">
        <v>10</v>
      </c>
      <c r="F18" s="173">
        <v>24</v>
      </c>
      <c r="G18" s="173"/>
      <c r="H18" s="173">
        <v>24</v>
      </c>
      <c r="I18" s="173">
        <v>17</v>
      </c>
      <c r="J18" s="173"/>
      <c r="K18" s="173">
        <v>17</v>
      </c>
      <c r="L18" s="173">
        <v>34</v>
      </c>
      <c r="M18" s="173"/>
      <c r="N18" s="173">
        <v>34</v>
      </c>
      <c r="O18" s="173">
        <v>12</v>
      </c>
      <c r="P18" s="173"/>
      <c r="Q18" s="173">
        <v>12</v>
      </c>
      <c r="R18" s="173"/>
      <c r="S18" s="173"/>
      <c r="T18" s="173"/>
      <c r="U18" s="173"/>
      <c r="V18"/>
      <c r="W18"/>
      <c r="X18"/>
      <c r="Y18"/>
      <c r="Z18" s="66"/>
    </row>
    <row r="19" spans="1:26" ht="15.75" x14ac:dyDescent="0.25">
      <c r="A19" s="171"/>
      <c r="B19" s="169" t="s">
        <v>1889</v>
      </c>
      <c r="C19" s="173"/>
      <c r="D19" s="173"/>
      <c r="E19" s="173"/>
      <c r="F19" s="173">
        <v>5</v>
      </c>
      <c r="G19" s="173"/>
      <c r="H19" s="173">
        <v>5</v>
      </c>
      <c r="I19" s="173">
        <v>2</v>
      </c>
      <c r="J19" s="173"/>
      <c r="K19" s="173">
        <v>2</v>
      </c>
      <c r="L19" s="173">
        <v>1</v>
      </c>
      <c r="M19" s="173">
        <v>4</v>
      </c>
      <c r="N19" s="173">
        <v>5</v>
      </c>
      <c r="O19" s="173"/>
      <c r="P19" s="173"/>
      <c r="Q19" s="173"/>
      <c r="R19" s="173"/>
      <c r="S19" s="173"/>
      <c r="T19" s="173"/>
      <c r="U19" s="173"/>
      <c r="V19"/>
      <c r="W19"/>
      <c r="X19"/>
      <c r="Y19"/>
      <c r="Z19" s="66"/>
    </row>
    <row r="20" spans="1:26" ht="15.75" x14ac:dyDescent="0.25">
      <c r="A20" s="171"/>
      <c r="B20" s="169" t="s">
        <v>629</v>
      </c>
      <c r="C20" s="173">
        <v>75</v>
      </c>
      <c r="D20" s="173"/>
      <c r="E20" s="173">
        <v>75</v>
      </c>
      <c r="F20" s="173">
        <v>74.5</v>
      </c>
      <c r="G20" s="173"/>
      <c r="H20" s="173">
        <v>74.5</v>
      </c>
      <c r="I20" s="173">
        <v>68</v>
      </c>
      <c r="J20" s="173"/>
      <c r="K20" s="173">
        <v>68</v>
      </c>
      <c r="L20" s="173">
        <v>40</v>
      </c>
      <c r="M20" s="173">
        <v>2</v>
      </c>
      <c r="N20" s="173">
        <v>42</v>
      </c>
      <c r="O20" s="173">
        <v>16</v>
      </c>
      <c r="P20" s="173">
        <v>2</v>
      </c>
      <c r="Q20" s="173">
        <v>18</v>
      </c>
      <c r="R20" s="173"/>
      <c r="S20" s="173"/>
      <c r="T20" s="173"/>
      <c r="U20" s="173"/>
      <c r="V20"/>
      <c r="W20"/>
      <c r="X20"/>
      <c r="Y20"/>
      <c r="Z20" s="66"/>
    </row>
    <row r="21" spans="1:26" ht="15.75" x14ac:dyDescent="0.25">
      <c r="A21" s="171" t="s">
        <v>106</v>
      </c>
      <c r="B21" s="169"/>
      <c r="C21" s="173">
        <v>48</v>
      </c>
      <c r="D21" s="173"/>
      <c r="E21" s="173">
        <v>48</v>
      </c>
      <c r="F21" s="173">
        <v>112</v>
      </c>
      <c r="G21" s="173"/>
      <c r="H21" s="173">
        <v>112</v>
      </c>
      <c r="I21" s="173">
        <v>104</v>
      </c>
      <c r="J21" s="173"/>
      <c r="K21" s="173">
        <v>104</v>
      </c>
      <c r="L21" s="173">
        <v>114</v>
      </c>
      <c r="M21" s="173"/>
      <c r="N21" s="173">
        <v>114</v>
      </c>
      <c r="O21" s="173">
        <v>64</v>
      </c>
      <c r="P21" s="173">
        <v>38</v>
      </c>
      <c r="Q21" s="173">
        <v>102</v>
      </c>
      <c r="R21" s="173"/>
      <c r="S21" s="173"/>
      <c r="T21" s="173"/>
      <c r="U21" s="173"/>
      <c r="V21"/>
      <c r="W21"/>
      <c r="X21"/>
      <c r="Y21"/>
      <c r="Z21" s="66"/>
    </row>
    <row r="22" spans="1:26" ht="15.75" x14ac:dyDescent="0.25">
      <c r="A22" s="171"/>
      <c r="B22" s="171" t="s">
        <v>617</v>
      </c>
      <c r="C22" s="173">
        <v>40</v>
      </c>
      <c r="D22" s="173"/>
      <c r="E22" s="173">
        <v>40</v>
      </c>
      <c r="F22" s="173">
        <v>56</v>
      </c>
      <c r="G22" s="173"/>
      <c r="H22" s="173">
        <v>56</v>
      </c>
      <c r="I22" s="173">
        <v>48</v>
      </c>
      <c r="J22" s="173"/>
      <c r="K22" s="173">
        <v>48</v>
      </c>
      <c r="L22" s="173">
        <v>48</v>
      </c>
      <c r="M22" s="173"/>
      <c r="N22" s="173">
        <v>48</v>
      </c>
      <c r="O22" s="173">
        <v>56</v>
      </c>
      <c r="P22" s="173"/>
      <c r="Q22" s="173">
        <v>56</v>
      </c>
      <c r="R22" s="173"/>
      <c r="S22" s="173"/>
      <c r="T22" s="173"/>
      <c r="U22" s="173"/>
      <c r="V22"/>
      <c r="W22"/>
      <c r="X22"/>
      <c r="Y22"/>
      <c r="Z22" s="66"/>
    </row>
    <row r="23" spans="1:26" ht="15.75" x14ac:dyDescent="0.25">
      <c r="A23" s="171"/>
      <c r="B23" s="169" t="s">
        <v>1001</v>
      </c>
      <c r="C23" s="173">
        <v>8</v>
      </c>
      <c r="D23" s="173"/>
      <c r="E23" s="173">
        <v>8</v>
      </c>
      <c r="F23" s="173">
        <v>56</v>
      </c>
      <c r="G23" s="173"/>
      <c r="H23" s="173">
        <v>56</v>
      </c>
      <c r="I23" s="173">
        <v>56</v>
      </c>
      <c r="J23" s="173"/>
      <c r="K23" s="173">
        <v>56</v>
      </c>
      <c r="L23" s="173">
        <v>66</v>
      </c>
      <c r="M23" s="173"/>
      <c r="N23" s="173">
        <v>66</v>
      </c>
      <c r="O23" s="173">
        <v>8</v>
      </c>
      <c r="P23" s="173">
        <v>38</v>
      </c>
      <c r="Q23" s="173">
        <v>46</v>
      </c>
      <c r="R23" s="173"/>
      <c r="S23" s="173"/>
      <c r="T23" s="173"/>
      <c r="U23" s="173"/>
      <c r="V23"/>
      <c r="W23"/>
      <c r="X23"/>
      <c r="Y23"/>
      <c r="Z23" s="66"/>
    </row>
    <row r="24" spans="1:26" ht="15.75" x14ac:dyDescent="0.25">
      <c r="A24" s="171" t="s">
        <v>81</v>
      </c>
      <c r="B24" s="169"/>
      <c r="C24" s="173">
        <v>262</v>
      </c>
      <c r="D24" s="173">
        <v>28</v>
      </c>
      <c r="E24" s="173">
        <v>290</v>
      </c>
      <c r="F24" s="173">
        <v>280.5</v>
      </c>
      <c r="G24" s="173">
        <v>8</v>
      </c>
      <c r="H24" s="173">
        <v>288.5</v>
      </c>
      <c r="I24" s="173">
        <v>279.5</v>
      </c>
      <c r="J24" s="173">
        <v>8</v>
      </c>
      <c r="K24" s="173">
        <v>287.5</v>
      </c>
      <c r="L24" s="173">
        <v>231</v>
      </c>
      <c r="M24" s="173">
        <v>64</v>
      </c>
      <c r="N24" s="173">
        <v>295</v>
      </c>
      <c r="O24" s="173">
        <v>24</v>
      </c>
      <c r="P24" s="173">
        <v>225</v>
      </c>
      <c r="Q24" s="173">
        <v>249</v>
      </c>
      <c r="R24" s="173"/>
      <c r="S24" s="173"/>
      <c r="T24" s="173">
        <v>12</v>
      </c>
      <c r="U24" s="173">
        <v>12</v>
      </c>
      <c r="V24"/>
      <c r="W24"/>
      <c r="X24"/>
      <c r="Y24"/>
      <c r="Z24" s="66"/>
    </row>
    <row r="25" spans="1:26" ht="15.75" x14ac:dyDescent="0.25">
      <c r="A25" s="171"/>
      <c r="B25" s="171" t="s">
        <v>2765</v>
      </c>
      <c r="C25" s="173"/>
      <c r="D25" s="173"/>
      <c r="E25" s="173"/>
      <c r="F25" s="173">
        <v>8</v>
      </c>
      <c r="G25" s="173"/>
      <c r="H25" s="173">
        <v>8</v>
      </c>
      <c r="I25" s="173"/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  <c r="V25"/>
      <c r="W25"/>
      <c r="X25"/>
      <c r="Y25"/>
      <c r="Z25" s="66"/>
    </row>
    <row r="26" spans="1:26" ht="15.75" x14ac:dyDescent="0.25">
      <c r="A26" s="171"/>
      <c r="B26" s="171" t="s">
        <v>943</v>
      </c>
      <c r="C26" s="173">
        <v>64</v>
      </c>
      <c r="D26" s="173"/>
      <c r="E26" s="173">
        <v>64</v>
      </c>
      <c r="F26" s="173">
        <v>26</v>
      </c>
      <c r="G26" s="173"/>
      <c r="H26" s="173">
        <v>26</v>
      </c>
      <c r="I26" s="173">
        <v>26</v>
      </c>
      <c r="J26" s="173"/>
      <c r="K26" s="173">
        <v>26</v>
      </c>
      <c r="L26" s="173"/>
      <c r="M26" s="173">
        <v>26</v>
      </c>
      <c r="N26" s="173">
        <v>26</v>
      </c>
      <c r="O26" s="173"/>
      <c r="P26" s="173">
        <v>26</v>
      </c>
      <c r="Q26" s="173">
        <v>26</v>
      </c>
      <c r="R26" s="173"/>
      <c r="S26" s="173"/>
      <c r="T26" s="173"/>
      <c r="U26" s="173"/>
      <c r="V26"/>
      <c r="W26"/>
      <c r="X26"/>
      <c r="Y26"/>
      <c r="Z26" s="66"/>
    </row>
    <row r="27" spans="1:26" ht="15.75" x14ac:dyDescent="0.25">
      <c r="A27" s="171"/>
      <c r="B27" s="171" t="s">
        <v>1079</v>
      </c>
      <c r="C27" s="173">
        <v>8</v>
      </c>
      <c r="D27" s="173"/>
      <c r="E27" s="173">
        <v>8</v>
      </c>
      <c r="F27" s="173">
        <v>12</v>
      </c>
      <c r="G27" s="173"/>
      <c r="H27" s="173">
        <v>12</v>
      </c>
      <c r="I27" s="173">
        <v>17</v>
      </c>
      <c r="J27" s="173"/>
      <c r="K27" s="173">
        <v>17</v>
      </c>
      <c r="L27" s="173">
        <v>8</v>
      </c>
      <c r="M27" s="173"/>
      <c r="N27" s="173">
        <v>8</v>
      </c>
      <c r="O27" s="173">
        <v>8</v>
      </c>
      <c r="P27" s="173"/>
      <c r="Q27" s="173">
        <v>8</v>
      </c>
      <c r="R27" s="173"/>
      <c r="S27" s="173"/>
      <c r="T27" s="173"/>
      <c r="U27" s="173"/>
      <c r="V27"/>
      <c r="W27"/>
      <c r="X27"/>
      <c r="Y27"/>
      <c r="Z27" s="66"/>
    </row>
    <row r="28" spans="1:26" ht="15.75" x14ac:dyDescent="0.25">
      <c r="A28" s="171"/>
      <c r="B28" s="169" t="s">
        <v>2111</v>
      </c>
      <c r="C28" s="173"/>
      <c r="D28" s="173"/>
      <c r="E28" s="173"/>
      <c r="F28" s="173">
        <v>9</v>
      </c>
      <c r="G28" s="173"/>
      <c r="H28" s="173">
        <v>9</v>
      </c>
      <c r="I28" s="173">
        <v>12.5</v>
      </c>
      <c r="J28" s="173"/>
      <c r="K28" s="173">
        <v>12.5</v>
      </c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/>
      <c r="W28"/>
      <c r="X28"/>
      <c r="Y28"/>
      <c r="Z28" s="66"/>
    </row>
    <row r="29" spans="1:26" ht="15.75" x14ac:dyDescent="0.25">
      <c r="A29" s="171"/>
      <c r="B29" s="169" t="s">
        <v>859</v>
      </c>
      <c r="C29" s="173">
        <v>16</v>
      </c>
      <c r="D29" s="173">
        <v>20</v>
      </c>
      <c r="E29" s="173">
        <v>36</v>
      </c>
      <c r="F29" s="173">
        <v>8</v>
      </c>
      <c r="G29" s="173"/>
      <c r="H29" s="173">
        <v>8</v>
      </c>
      <c r="I29" s="173">
        <v>8</v>
      </c>
      <c r="J29" s="173"/>
      <c r="K29" s="173">
        <v>8</v>
      </c>
      <c r="L29" s="173">
        <v>8</v>
      </c>
      <c r="M29" s="173">
        <v>30</v>
      </c>
      <c r="N29" s="173">
        <v>38</v>
      </c>
      <c r="O29" s="173"/>
      <c r="P29" s="173">
        <v>21</v>
      </c>
      <c r="Q29" s="173">
        <v>21</v>
      </c>
      <c r="R29" s="173"/>
      <c r="S29" s="173"/>
      <c r="T29" s="173"/>
      <c r="U29" s="173"/>
      <c r="V29"/>
      <c r="W29"/>
      <c r="X29"/>
      <c r="Y29"/>
      <c r="Z29" s="66"/>
    </row>
    <row r="30" spans="1:26" ht="15.75" x14ac:dyDescent="0.25">
      <c r="A30" s="171"/>
      <c r="B30" s="169" t="s">
        <v>724</v>
      </c>
      <c r="C30" s="173">
        <v>174</v>
      </c>
      <c r="D30" s="173">
        <v>8</v>
      </c>
      <c r="E30" s="173">
        <v>182</v>
      </c>
      <c r="F30" s="173">
        <v>217.5</v>
      </c>
      <c r="G30" s="173">
        <v>8</v>
      </c>
      <c r="H30" s="173">
        <v>225.5</v>
      </c>
      <c r="I30" s="173">
        <v>216</v>
      </c>
      <c r="J30" s="173">
        <v>8</v>
      </c>
      <c r="K30" s="173">
        <v>224</v>
      </c>
      <c r="L30" s="173">
        <v>215</v>
      </c>
      <c r="M30" s="173">
        <v>8</v>
      </c>
      <c r="N30" s="173">
        <v>223</v>
      </c>
      <c r="O30" s="173">
        <v>16</v>
      </c>
      <c r="P30" s="173">
        <v>178</v>
      </c>
      <c r="Q30" s="173">
        <v>194</v>
      </c>
      <c r="R30" s="173"/>
      <c r="S30" s="173"/>
      <c r="T30" s="173">
        <v>12</v>
      </c>
      <c r="U30" s="173">
        <v>12</v>
      </c>
      <c r="V30"/>
      <c r="W30"/>
      <c r="X30"/>
      <c r="Y30"/>
      <c r="Z30" s="66"/>
    </row>
    <row r="31" spans="1:26" ht="15.75" x14ac:dyDescent="0.25">
      <c r="A31" s="171" t="s">
        <v>164</v>
      </c>
      <c r="B31" s="169"/>
      <c r="C31" s="173">
        <v>100</v>
      </c>
      <c r="D31" s="173">
        <v>26</v>
      </c>
      <c r="E31" s="173">
        <v>126</v>
      </c>
      <c r="F31" s="173">
        <v>107</v>
      </c>
      <c r="G31" s="173">
        <v>20</v>
      </c>
      <c r="H31" s="173">
        <v>127</v>
      </c>
      <c r="I31" s="173">
        <v>115</v>
      </c>
      <c r="J31" s="173">
        <v>16</v>
      </c>
      <c r="K31" s="173">
        <v>131</v>
      </c>
      <c r="L31" s="173">
        <v>131</v>
      </c>
      <c r="M31" s="173">
        <v>28</v>
      </c>
      <c r="N31" s="173">
        <v>159</v>
      </c>
      <c r="O31" s="173">
        <v>113</v>
      </c>
      <c r="P31" s="173">
        <v>24</v>
      </c>
      <c r="Q31" s="173">
        <v>137</v>
      </c>
      <c r="R31" s="173"/>
      <c r="S31" s="173"/>
      <c r="T31" s="173"/>
      <c r="U31" s="173"/>
      <c r="V31"/>
      <c r="W31"/>
      <c r="X31"/>
      <c r="Y31"/>
      <c r="Z31" s="66"/>
    </row>
    <row r="32" spans="1:26" ht="15.75" x14ac:dyDescent="0.25">
      <c r="A32" s="171"/>
      <c r="B32" s="171" t="s">
        <v>192</v>
      </c>
      <c r="C32" s="173">
        <v>8</v>
      </c>
      <c r="D32" s="173">
        <v>1</v>
      </c>
      <c r="E32" s="173">
        <v>9</v>
      </c>
      <c r="F32" s="173">
        <v>13</v>
      </c>
      <c r="G32" s="173">
        <v>1</v>
      </c>
      <c r="H32" s="173">
        <v>14</v>
      </c>
      <c r="I32" s="173">
        <v>8</v>
      </c>
      <c r="J32" s="173">
        <v>2</v>
      </c>
      <c r="K32" s="173">
        <v>10</v>
      </c>
      <c r="L32" s="173">
        <v>8</v>
      </c>
      <c r="M32" s="173">
        <v>1</v>
      </c>
      <c r="N32" s="173">
        <v>9</v>
      </c>
      <c r="O32" s="173">
        <v>8</v>
      </c>
      <c r="P32" s="173"/>
      <c r="Q32" s="173">
        <v>8</v>
      </c>
      <c r="R32" s="173"/>
      <c r="S32" s="173"/>
      <c r="T32" s="173"/>
      <c r="U32" s="173"/>
      <c r="V32"/>
      <c r="W32"/>
      <c r="X32"/>
      <c r="Y32"/>
      <c r="Z32" s="66"/>
    </row>
    <row r="33" spans="1:26" ht="15.75" x14ac:dyDescent="0.25">
      <c r="A33" s="171"/>
      <c r="B33" s="171" t="s">
        <v>193</v>
      </c>
      <c r="C33" s="173">
        <v>92</v>
      </c>
      <c r="D33" s="173">
        <v>22</v>
      </c>
      <c r="E33" s="173">
        <v>114</v>
      </c>
      <c r="F33" s="173">
        <v>94</v>
      </c>
      <c r="G33" s="173">
        <v>18</v>
      </c>
      <c r="H33" s="173">
        <v>112</v>
      </c>
      <c r="I33" s="173">
        <v>107</v>
      </c>
      <c r="J33" s="173">
        <v>14</v>
      </c>
      <c r="K33" s="173">
        <v>121</v>
      </c>
      <c r="L33" s="173">
        <v>123</v>
      </c>
      <c r="M33" s="173">
        <v>25</v>
      </c>
      <c r="N33" s="173">
        <v>148</v>
      </c>
      <c r="O33" s="173">
        <v>105</v>
      </c>
      <c r="P33" s="173">
        <v>24</v>
      </c>
      <c r="Q33" s="173">
        <v>129</v>
      </c>
      <c r="R33" s="173"/>
      <c r="S33" s="173"/>
      <c r="T33" s="173"/>
      <c r="U33" s="173"/>
      <c r="V33"/>
      <c r="W33"/>
      <c r="X33"/>
      <c r="Y33"/>
      <c r="Z33" s="66"/>
    </row>
    <row r="34" spans="1:26" ht="15.75" x14ac:dyDescent="0.25">
      <c r="A34" s="171"/>
      <c r="B34" s="171" t="s">
        <v>582</v>
      </c>
      <c r="C34" s="173"/>
      <c r="D34" s="173">
        <v>0.5</v>
      </c>
      <c r="E34" s="173">
        <v>0.5</v>
      </c>
      <c r="F34" s="173"/>
      <c r="G34" s="173">
        <v>0.5</v>
      </c>
      <c r="H34" s="173">
        <v>0.5</v>
      </c>
      <c r="I34" s="173"/>
      <c r="J34" s="173"/>
      <c r="K34" s="173"/>
      <c r="L34" s="173"/>
      <c r="M34" s="173">
        <v>1.5</v>
      </c>
      <c r="N34" s="173">
        <v>1.5</v>
      </c>
      <c r="O34" s="173"/>
      <c r="P34" s="173"/>
      <c r="Q34" s="173"/>
      <c r="R34" s="173"/>
      <c r="S34" s="173"/>
      <c r="T34" s="173"/>
      <c r="U34" s="173"/>
      <c r="V34"/>
      <c r="W34"/>
      <c r="X34"/>
      <c r="Y34"/>
      <c r="Z34" s="66"/>
    </row>
    <row r="35" spans="1:26" ht="15.75" x14ac:dyDescent="0.25">
      <c r="A35" s="171"/>
      <c r="B35" s="171" t="s">
        <v>583</v>
      </c>
      <c r="C35" s="173"/>
      <c r="D35" s="173">
        <v>2.5</v>
      </c>
      <c r="E35" s="173">
        <v>2.5</v>
      </c>
      <c r="F35" s="173"/>
      <c r="G35" s="173">
        <v>0.5</v>
      </c>
      <c r="H35" s="173">
        <v>0.5</v>
      </c>
      <c r="I35" s="173"/>
      <c r="J35" s="173"/>
      <c r="K35" s="173"/>
      <c r="L35" s="173"/>
      <c r="M35" s="173">
        <v>0.5</v>
      </c>
      <c r="N35" s="173">
        <v>0.5</v>
      </c>
      <c r="O35" s="173"/>
      <c r="P35" s="173"/>
      <c r="Q35" s="173"/>
      <c r="R35" s="173"/>
      <c r="S35" s="173"/>
      <c r="T35" s="173"/>
      <c r="U35" s="173"/>
      <c r="V35"/>
      <c r="W35"/>
      <c r="X35"/>
      <c r="Y35"/>
      <c r="Z35" s="66"/>
    </row>
    <row r="36" spans="1:26" ht="15.75" x14ac:dyDescent="0.25">
      <c r="A36" s="171" t="s">
        <v>775</v>
      </c>
      <c r="B36" s="169"/>
      <c r="C36" s="173">
        <v>8</v>
      </c>
      <c r="D36" s="173">
        <v>93</v>
      </c>
      <c r="E36" s="173">
        <v>101</v>
      </c>
      <c r="F36" s="173"/>
      <c r="G36" s="173">
        <v>115.5</v>
      </c>
      <c r="H36" s="173">
        <v>115.5</v>
      </c>
      <c r="I36" s="173"/>
      <c r="J36" s="173">
        <v>72</v>
      </c>
      <c r="K36" s="173">
        <v>72</v>
      </c>
      <c r="L36" s="173"/>
      <c r="M36" s="173">
        <v>77</v>
      </c>
      <c r="N36" s="173">
        <v>77</v>
      </c>
      <c r="O36" s="173"/>
      <c r="P36" s="173">
        <v>28</v>
      </c>
      <c r="Q36" s="173">
        <v>28</v>
      </c>
      <c r="R36" s="173"/>
      <c r="S36" s="173"/>
      <c r="T36" s="173"/>
      <c r="U36" s="173"/>
      <c r="V36"/>
      <c r="W36"/>
      <c r="X36"/>
      <c r="Y36"/>
      <c r="Z36" s="66"/>
    </row>
    <row r="37" spans="1:26" ht="15.75" x14ac:dyDescent="0.25">
      <c r="A37" s="171"/>
      <c r="B37" s="169" t="s">
        <v>902</v>
      </c>
      <c r="C37" s="173"/>
      <c r="D37" s="173">
        <v>61</v>
      </c>
      <c r="E37" s="173">
        <v>61</v>
      </c>
      <c r="F37" s="173"/>
      <c r="G37" s="173">
        <v>74.5</v>
      </c>
      <c r="H37" s="173">
        <v>74.5</v>
      </c>
      <c r="I37" s="173"/>
      <c r="J37" s="173">
        <v>41</v>
      </c>
      <c r="K37" s="173">
        <v>41</v>
      </c>
      <c r="L37" s="173"/>
      <c r="M37" s="173">
        <v>49</v>
      </c>
      <c r="N37" s="173">
        <v>49</v>
      </c>
      <c r="O37" s="173"/>
      <c r="P37" s="173"/>
      <c r="Q37" s="173"/>
      <c r="R37" s="173"/>
      <c r="S37" s="173"/>
      <c r="T37" s="173"/>
      <c r="U37" s="173"/>
      <c r="V37"/>
      <c r="W37"/>
      <c r="X37"/>
      <c r="Y37"/>
      <c r="Z37" s="66"/>
    </row>
    <row r="38" spans="1:26" ht="15.75" x14ac:dyDescent="0.25">
      <c r="A38" s="171"/>
      <c r="B38" s="169" t="s">
        <v>962</v>
      </c>
      <c r="C38" s="173"/>
      <c r="D38" s="173">
        <v>32</v>
      </c>
      <c r="E38" s="173">
        <v>32</v>
      </c>
      <c r="F38" s="173"/>
      <c r="G38" s="173">
        <v>41</v>
      </c>
      <c r="H38" s="173">
        <v>41</v>
      </c>
      <c r="I38" s="173"/>
      <c r="J38" s="173">
        <v>31</v>
      </c>
      <c r="K38" s="173">
        <v>31</v>
      </c>
      <c r="L38" s="173"/>
      <c r="M38" s="173">
        <v>28</v>
      </c>
      <c r="N38" s="173">
        <v>28</v>
      </c>
      <c r="O38" s="173"/>
      <c r="P38" s="173">
        <v>28</v>
      </c>
      <c r="Q38" s="173">
        <v>28</v>
      </c>
      <c r="R38" s="173"/>
      <c r="S38" s="173"/>
      <c r="T38" s="173"/>
      <c r="U38" s="173"/>
      <c r="V38"/>
      <c r="W38"/>
      <c r="X38"/>
      <c r="Y38"/>
      <c r="Z38" s="66"/>
    </row>
    <row r="39" spans="1:26" ht="15.75" x14ac:dyDescent="0.25">
      <c r="A39" s="171"/>
      <c r="B39" s="169" t="s">
        <v>2112</v>
      </c>
      <c r="C39" s="173">
        <v>8</v>
      </c>
      <c r="D39" s="173"/>
      <c r="E39" s="173">
        <v>8</v>
      </c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/>
      <c r="W39"/>
      <c r="X39"/>
      <c r="Y39"/>
      <c r="Z39" s="66"/>
    </row>
    <row r="40" spans="1:26" ht="15.75" x14ac:dyDescent="0.25">
      <c r="A40" s="171" t="s">
        <v>140</v>
      </c>
      <c r="B40" s="169"/>
      <c r="C40" s="173">
        <v>428.5</v>
      </c>
      <c r="D40" s="173"/>
      <c r="E40" s="173">
        <v>428.5</v>
      </c>
      <c r="F40" s="173">
        <v>509.5</v>
      </c>
      <c r="G40" s="173"/>
      <c r="H40" s="173">
        <v>509.5</v>
      </c>
      <c r="I40" s="173">
        <v>517</v>
      </c>
      <c r="J40" s="173"/>
      <c r="K40" s="173">
        <v>517</v>
      </c>
      <c r="L40" s="173">
        <v>331.5</v>
      </c>
      <c r="M40" s="173">
        <v>213</v>
      </c>
      <c r="N40" s="173">
        <v>544.5</v>
      </c>
      <c r="O40" s="173">
        <v>32</v>
      </c>
      <c r="P40" s="173">
        <v>423</v>
      </c>
      <c r="Q40" s="173">
        <v>455</v>
      </c>
      <c r="R40" s="173">
        <v>363.5</v>
      </c>
      <c r="S40" s="173">
        <v>363.5</v>
      </c>
      <c r="T40" s="173">
        <v>628.5</v>
      </c>
      <c r="U40" s="173">
        <v>628.5</v>
      </c>
      <c r="V40"/>
      <c r="W40"/>
      <c r="X40"/>
      <c r="Y40"/>
      <c r="Z40" s="66"/>
    </row>
    <row r="41" spans="1:26" ht="15.75" x14ac:dyDescent="0.25">
      <c r="A41" s="171"/>
      <c r="B41" s="169" t="s">
        <v>641</v>
      </c>
      <c r="C41" s="173">
        <v>134.5</v>
      </c>
      <c r="D41" s="173"/>
      <c r="E41" s="173">
        <v>134.5</v>
      </c>
      <c r="F41" s="173">
        <v>19.5</v>
      </c>
      <c r="G41" s="173"/>
      <c r="H41" s="173">
        <v>19.5</v>
      </c>
      <c r="I41" s="173">
        <v>64</v>
      </c>
      <c r="J41" s="173"/>
      <c r="K41" s="173">
        <v>64</v>
      </c>
      <c r="L41" s="173">
        <v>10</v>
      </c>
      <c r="M41" s="173"/>
      <c r="N41" s="173">
        <v>10</v>
      </c>
      <c r="O41" s="173">
        <v>28</v>
      </c>
      <c r="P41" s="173">
        <v>323.5</v>
      </c>
      <c r="Q41" s="173">
        <v>351.5</v>
      </c>
      <c r="R41" s="173">
        <v>363.5</v>
      </c>
      <c r="S41" s="173">
        <v>363.5</v>
      </c>
      <c r="T41" s="173">
        <v>604</v>
      </c>
      <c r="U41" s="173">
        <v>604</v>
      </c>
      <c r="V41"/>
      <c r="W41"/>
      <c r="X41"/>
      <c r="Y41"/>
      <c r="Z41" s="66"/>
    </row>
    <row r="42" spans="1:26" ht="15.75" x14ac:dyDescent="0.25">
      <c r="A42" s="171"/>
      <c r="B42" s="169" t="s">
        <v>1010</v>
      </c>
      <c r="C42" s="173">
        <v>294</v>
      </c>
      <c r="D42" s="173"/>
      <c r="E42" s="173">
        <v>294</v>
      </c>
      <c r="F42" s="173">
        <v>490</v>
      </c>
      <c r="G42" s="173"/>
      <c r="H42" s="173">
        <v>490</v>
      </c>
      <c r="I42" s="173">
        <v>453</v>
      </c>
      <c r="J42" s="173"/>
      <c r="K42" s="173">
        <v>453</v>
      </c>
      <c r="L42" s="173">
        <v>321.5</v>
      </c>
      <c r="M42" s="173">
        <v>213</v>
      </c>
      <c r="N42" s="173">
        <v>534.5</v>
      </c>
      <c r="O42" s="173">
        <v>4</v>
      </c>
      <c r="P42" s="173">
        <v>99.5</v>
      </c>
      <c r="Q42" s="173">
        <v>103.5</v>
      </c>
      <c r="R42" s="173"/>
      <c r="S42" s="173"/>
      <c r="T42" s="173">
        <v>24.5</v>
      </c>
      <c r="U42" s="173">
        <v>24.5</v>
      </c>
      <c r="V42"/>
      <c r="W42"/>
      <c r="X42"/>
      <c r="Y42"/>
      <c r="Z42" s="66"/>
    </row>
    <row r="43" spans="1:26" ht="15.75" x14ac:dyDescent="0.25">
      <c r="A43" s="171" t="s">
        <v>547</v>
      </c>
      <c r="B43" s="169"/>
      <c r="C43" s="173"/>
      <c r="D43" s="173">
        <v>8</v>
      </c>
      <c r="E43" s="173">
        <v>8</v>
      </c>
      <c r="F43" s="173">
        <v>68</v>
      </c>
      <c r="G43" s="173">
        <v>8</v>
      </c>
      <c r="H43" s="173">
        <v>76</v>
      </c>
      <c r="I43" s="173">
        <v>68</v>
      </c>
      <c r="J43" s="173">
        <v>8</v>
      </c>
      <c r="K43" s="173">
        <v>76</v>
      </c>
      <c r="L43" s="173">
        <v>60.5</v>
      </c>
      <c r="M43" s="173">
        <v>8</v>
      </c>
      <c r="N43" s="173">
        <v>68.5</v>
      </c>
      <c r="O43" s="173">
        <v>58</v>
      </c>
      <c r="P43" s="173">
        <v>8</v>
      </c>
      <c r="Q43" s="173">
        <v>66</v>
      </c>
      <c r="R43" s="173"/>
      <c r="S43" s="173"/>
      <c r="T43" s="173"/>
      <c r="U43" s="173"/>
      <c r="V43"/>
      <c r="W43"/>
      <c r="X43"/>
      <c r="Y43"/>
      <c r="Z43" s="66"/>
    </row>
    <row r="44" spans="1:26" ht="15.75" x14ac:dyDescent="0.25">
      <c r="A44" s="171"/>
      <c r="B44" s="169" t="s">
        <v>2766</v>
      </c>
      <c r="C44" s="173"/>
      <c r="D44" s="173">
        <v>8</v>
      </c>
      <c r="E44" s="173">
        <v>8</v>
      </c>
      <c r="F44" s="173">
        <v>68</v>
      </c>
      <c r="G44" s="173">
        <v>8</v>
      </c>
      <c r="H44" s="173">
        <v>76</v>
      </c>
      <c r="I44" s="173">
        <v>68</v>
      </c>
      <c r="J44" s="173">
        <v>8</v>
      </c>
      <c r="K44" s="173">
        <v>76</v>
      </c>
      <c r="L44" s="173">
        <v>60.5</v>
      </c>
      <c r="M44" s="173">
        <v>8</v>
      </c>
      <c r="N44" s="173">
        <v>68.5</v>
      </c>
      <c r="O44" s="173">
        <v>58</v>
      </c>
      <c r="P44" s="173">
        <v>8</v>
      </c>
      <c r="Q44" s="173">
        <v>66</v>
      </c>
      <c r="R44" s="173"/>
      <c r="S44" s="173"/>
      <c r="T44" s="173"/>
      <c r="U44" s="173"/>
      <c r="V44"/>
      <c r="W44"/>
      <c r="X44"/>
      <c r="Y44"/>
      <c r="Z44" s="66"/>
    </row>
    <row r="45" spans="1:26" ht="15.75" x14ac:dyDescent="0.25">
      <c r="A45" s="171" t="s">
        <v>161</v>
      </c>
      <c r="B45" s="171"/>
      <c r="C45" s="173">
        <v>1934.9</v>
      </c>
      <c r="D45" s="173">
        <v>155</v>
      </c>
      <c r="E45" s="173">
        <v>2089.9</v>
      </c>
      <c r="F45" s="173">
        <v>2186.5</v>
      </c>
      <c r="G45" s="173">
        <v>151.5</v>
      </c>
      <c r="H45" s="173">
        <v>2338</v>
      </c>
      <c r="I45" s="173">
        <v>1947.5</v>
      </c>
      <c r="J45" s="173">
        <v>359</v>
      </c>
      <c r="K45" s="173">
        <v>2306.5</v>
      </c>
      <c r="L45" s="173">
        <v>1636.5</v>
      </c>
      <c r="M45" s="173">
        <v>721</v>
      </c>
      <c r="N45" s="173">
        <v>2357.5</v>
      </c>
      <c r="O45" s="173">
        <v>744.5</v>
      </c>
      <c r="P45" s="173">
        <v>1272</v>
      </c>
      <c r="Q45" s="173">
        <v>2016.5</v>
      </c>
      <c r="R45" s="173">
        <v>367.5</v>
      </c>
      <c r="S45" s="173">
        <v>367.5</v>
      </c>
      <c r="T45" s="173">
        <v>673</v>
      </c>
      <c r="U45" s="173">
        <v>673</v>
      </c>
      <c r="V45"/>
      <c r="W45"/>
      <c r="X45"/>
      <c r="Y45"/>
      <c r="Z45" s="66"/>
    </row>
    <row r="46" spans="1:26" ht="15.7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s="66"/>
    </row>
    <row r="47" spans="1:26" ht="15.7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s="66"/>
    </row>
    <row r="48" spans="1:26" ht="15.7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s="66"/>
    </row>
    <row r="49" spans="1:26" ht="15.7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s="66"/>
    </row>
    <row r="50" spans="1:26" ht="15.7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 s="66"/>
    </row>
    <row r="51" spans="1:26" ht="15.7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6" ht="15.7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1D7D-CFA0-410E-88F2-25B3A94015DE}">
  <dimension ref="A1:T261"/>
  <sheetViews>
    <sheetView zoomScale="80" zoomScaleNormal="80" workbookViewId="0">
      <selection activeCell="L248" sqref="L248"/>
    </sheetView>
  </sheetViews>
  <sheetFormatPr defaultRowHeight="15.75" x14ac:dyDescent="0.25"/>
  <cols>
    <col min="1" max="1" width="13.75" bestFit="1" customWidth="1"/>
    <col min="2" max="2" width="17.875" bestFit="1" customWidth="1"/>
    <col min="3" max="3" width="7.5" bestFit="1" customWidth="1"/>
    <col min="4" max="4" width="20" bestFit="1" customWidth="1"/>
    <col min="5" max="5" width="9" bestFit="1" customWidth="1"/>
    <col min="6" max="6" width="34.375" bestFit="1" customWidth="1"/>
    <col min="7" max="7" width="8.25" bestFit="1" customWidth="1"/>
    <col min="8" max="8" width="10.625" bestFit="1" customWidth="1"/>
    <col min="9" max="9" width="8.625" bestFit="1" customWidth="1"/>
    <col min="10" max="10" width="18.75" style="72" customWidth="1"/>
    <col min="11" max="11" width="15.75" customWidth="1"/>
    <col min="12" max="12" width="8.625" bestFit="1" customWidth="1"/>
    <col min="13" max="13" width="14.75" customWidth="1"/>
    <col min="15" max="15" width="9.125" bestFit="1" customWidth="1"/>
    <col min="17" max="17" width="5" bestFit="1" customWidth="1"/>
  </cols>
  <sheetData>
    <row r="1" spans="1:20" ht="25.5" x14ac:dyDescent="0.25">
      <c r="J1" s="105" t="s">
        <v>194</v>
      </c>
      <c r="K1" s="105" t="s">
        <v>195</v>
      </c>
      <c r="M1" s="104" t="s">
        <v>196</v>
      </c>
    </row>
    <row r="2" spans="1:20" ht="23.25" x14ac:dyDescent="0.35">
      <c r="A2" s="74" t="s">
        <v>197</v>
      </c>
      <c r="B2" s="75" t="s">
        <v>198</v>
      </c>
      <c r="C2" s="75" t="s">
        <v>199</v>
      </c>
      <c r="D2" s="75" t="s">
        <v>200</v>
      </c>
      <c r="E2" s="76" t="s">
        <v>19</v>
      </c>
      <c r="F2" s="76" t="s">
        <v>23</v>
      </c>
      <c r="G2" s="76" t="s">
        <v>201</v>
      </c>
      <c r="H2" s="77" t="s">
        <v>202</v>
      </c>
      <c r="J2" s="85">
        <f>COUNTA(Table3[Employee '#])</f>
        <v>259</v>
      </c>
      <c r="K2" s="103" cm="1">
        <f t="array" ref="K2">SUMPRODUCT(1/COUNTIF(HRS!B5:B2297, HRS!B5:B2297))</f>
        <v>253.99999999999906</v>
      </c>
      <c r="L2" s="84"/>
      <c r="M2" s="103">
        <f>J2-K2</f>
        <v>5.0000000000009379</v>
      </c>
      <c r="N2" s="84"/>
      <c r="O2" s="84"/>
      <c r="P2" s="84"/>
      <c r="Q2" s="84"/>
      <c r="R2" s="84"/>
      <c r="S2" s="67"/>
      <c r="T2" s="67"/>
    </row>
    <row r="3" spans="1:20" hidden="1" x14ac:dyDescent="0.25">
      <c r="A3" s="78">
        <v>210003</v>
      </c>
      <c r="B3" s="79" t="s">
        <v>642</v>
      </c>
      <c r="C3" s="79" t="s">
        <v>303</v>
      </c>
      <c r="D3" s="79" t="s">
        <v>643</v>
      </c>
      <c r="E3" s="79">
        <f>SUMIF(HRS!B:B,Table3[[#This Row],[Employee '#]],HRS!I:I)</f>
        <v>40</v>
      </c>
      <c r="F3" s="79">
        <f>IFERROR(VLOOKUP(Table3[[#This Row],[Employee '#]],Table1[[#All],[EmployeeNo]:[Crew5]],12,FALSE),)</f>
        <v>0</v>
      </c>
      <c r="G3" s="79"/>
      <c r="H3" s="80"/>
      <c r="I3" s="70"/>
      <c r="J3" s="70"/>
      <c r="K3" s="70"/>
      <c r="L3" s="70"/>
      <c r="M3" s="70"/>
      <c r="N3" s="70"/>
      <c r="O3" s="70"/>
      <c r="P3" s="70"/>
      <c r="Q3" s="70"/>
      <c r="R3" s="67"/>
      <c r="S3" s="67"/>
      <c r="T3" s="67" t="s">
        <v>354</v>
      </c>
    </row>
    <row r="4" spans="1:20" hidden="1" x14ac:dyDescent="0.25">
      <c r="A4" s="78">
        <v>210010</v>
      </c>
      <c r="B4" s="79" t="s">
        <v>644</v>
      </c>
      <c r="C4" s="79"/>
      <c r="D4" s="79" t="s">
        <v>645</v>
      </c>
      <c r="E4" s="79">
        <f>SUMIF(HRS!B:B,Table3[[#This Row],[Employee '#]],HRS!I:I)</f>
        <v>32</v>
      </c>
      <c r="F4" s="79">
        <f>IFERROR(VLOOKUP(Table3[[#This Row],[Employee '#]],Table1[[#All],[EmployeeNo]:[Crew5]],12,FALSE),)</f>
        <v>0</v>
      </c>
      <c r="G4" s="79"/>
      <c r="H4" s="80"/>
      <c r="I4" s="67"/>
      <c r="J4" s="69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hidden="1" x14ac:dyDescent="0.25">
      <c r="A5" s="78">
        <v>210012</v>
      </c>
      <c r="B5" s="79" t="s">
        <v>203</v>
      </c>
      <c r="C5" s="79"/>
      <c r="D5" s="79" t="s">
        <v>204</v>
      </c>
      <c r="E5" s="79">
        <f>SUMIF(HRS!B:B,Table3[[#This Row],[Employee '#]],HRS!I:I)</f>
        <v>40</v>
      </c>
      <c r="F5" s="79">
        <f>IFERROR(VLOOKUP(Table3[[#This Row],[Employee '#]],Table1[[#All],[EmployeeNo]:[Crew5]],12,FALSE),)</f>
        <v>0</v>
      </c>
      <c r="G5" s="79"/>
      <c r="H5" s="80"/>
      <c r="I5" s="67"/>
      <c r="J5" s="69"/>
      <c r="K5" s="67"/>
      <c r="L5" s="67"/>
      <c r="M5" s="67"/>
      <c r="N5" s="67"/>
      <c r="O5" s="67"/>
      <c r="P5" s="67"/>
      <c r="Q5" s="67"/>
      <c r="R5" s="67"/>
      <c r="S5" s="67"/>
      <c r="T5" s="67"/>
    </row>
    <row r="6" spans="1:20" hidden="1" x14ac:dyDescent="0.25">
      <c r="A6" s="78">
        <v>210013</v>
      </c>
      <c r="B6" s="79" t="s">
        <v>205</v>
      </c>
      <c r="C6" s="79" t="s">
        <v>206</v>
      </c>
      <c r="D6" s="79" t="s">
        <v>207</v>
      </c>
      <c r="E6" s="79">
        <f>SUMIF(HRS!B:B,Table3[[#This Row],[Employee '#]],HRS!I:I)</f>
        <v>40</v>
      </c>
      <c r="F6" s="79">
        <f>IFERROR(VLOOKUP(Table3[[#This Row],[Employee '#]],Table1[[#All],[EmployeeNo]:[Crew5]],12,FALSE),)</f>
        <v>0</v>
      </c>
      <c r="G6" s="79"/>
      <c r="H6" s="80"/>
      <c r="I6" s="67"/>
      <c r="J6" s="69"/>
      <c r="K6" s="67"/>
      <c r="L6" s="67"/>
      <c r="M6" s="67"/>
      <c r="N6" s="67"/>
      <c r="O6" s="67"/>
      <c r="P6" s="67"/>
      <c r="Q6" s="67"/>
      <c r="R6" s="67"/>
      <c r="S6" s="67"/>
      <c r="T6" s="71"/>
    </row>
    <row r="7" spans="1:20" hidden="1" x14ac:dyDescent="0.25">
      <c r="A7" s="78">
        <v>210031</v>
      </c>
      <c r="B7" s="79" t="s">
        <v>208</v>
      </c>
      <c r="C7" s="79"/>
      <c r="D7" s="79" t="s">
        <v>209</v>
      </c>
      <c r="E7" s="79">
        <f>SUMIF(HRS!B:B,Table3[[#This Row],[Employee '#]],HRS!I:I)</f>
        <v>40</v>
      </c>
      <c r="F7" s="79">
        <f>IFERROR(VLOOKUP(Table3[[#This Row],[Employee '#]],Table1[[#All],[EmployeeNo]:[Crew5]],12,FALSE),)</f>
        <v>0</v>
      </c>
      <c r="G7" s="79"/>
      <c r="H7" s="80"/>
      <c r="I7" s="67"/>
      <c r="J7" s="69"/>
      <c r="K7" s="67"/>
      <c r="L7" s="67"/>
      <c r="M7" s="67"/>
      <c r="N7" s="67"/>
      <c r="O7" s="67"/>
      <c r="P7" s="67"/>
      <c r="Q7" s="67"/>
      <c r="R7" s="67"/>
      <c r="S7" s="67"/>
      <c r="T7" s="67"/>
    </row>
    <row r="8" spans="1:20" hidden="1" x14ac:dyDescent="0.25">
      <c r="A8" s="78">
        <v>210036</v>
      </c>
      <c r="B8" s="79" t="s">
        <v>210</v>
      </c>
      <c r="C8" s="79" t="s">
        <v>206</v>
      </c>
      <c r="D8" s="79" t="s">
        <v>211</v>
      </c>
      <c r="E8" s="79">
        <f>SUMIF(HRS!B:B,Table3[[#This Row],[Employee '#]],HRS!I:I)</f>
        <v>40</v>
      </c>
      <c r="F8" s="79">
        <f>IFERROR(VLOOKUP(Table3[[#This Row],[Employee '#]],Table1[[#All],[EmployeeNo]:[Crew5]],12,FALSE),)</f>
        <v>0</v>
      </c>
      <c r="G8" s="79"/>
      <c r="H8" s="80"/>
      <c r="I8" s="67"/>
      <c r="J8" s="69"/>
      <c r="K8" s="67"/>
      <c r="L8" s="67"/>
      <c r="M8" s="67"/>
      <c r="N8" s="67"/>
      <c r="O8" s="67"/>
      <c r="P8" s="67"/>
      <c r="Q8" s="67"/>
      <c r="R8" s="67"/>
      <c r="S8" s="67"/>
      <c r="T8" s="67"/>
    </row>
    <row r="9" spans="1:20" hidden="1" x14ac:dyDescent="0.25">
      <c r="A9" s="78">
        <v>210048</v>
      </c>
      <c r="B9" s="79" t="s">
        <v>215</v>
      </c>
      <c r="C9" s="79" t="s">
        <v>206</v>
      </c>
      <c r="D9" s="79" t="s">
        <v>216</v>
      </c>
      <c r="E9" s="79">
        <f>SUMIF(HRS!B:B,Table3[[#This Row],[Employee '#]],HRS!I:I)</f>
        <v>40</v>
      </c>
      <c r="F9" s="79">
        <f>IFERROR(VLOOKUP(Table3[[#This Row],[Employee '#]],Table1[[#All],[EmployeeNo]:[Crew5]],12,FALSE),)</f>
        <v>0</v>
      </c>
      <c r="G9" s="79"/>
      <c r="H9" s="80"/>
      <c r="I9" s="67"/>
      <c r="J9" s="69"/>
      <c r="K9" s="67"/>
      <c r="L9" s="67"/>
      <c r="M9" s="67"/>
      <c r="N9" s="67"/>
      <c r="O9" s="67"/>
      <c r="P9" s="67"/>
      <c r="Q9" s="67"/>
      <c r="R9" s="67"/>
      <c r="S9" s="67"/>
      <c r="T9" s="67"/>
    </row>
    <row r="10" spans="1:20" hidden="1" x14ac:dyDescent="0.25">
      <c r="A10" s="78">
        <v>210050</v>
      </c>
      <c r="B10" s="79" t="s">
        <v>217</v>
      </c>
      <c r="C10" s="79" t="s">
        <v>218</v>
      </c>
      <c r="D10" s="79" t="s">
        <v>219</v>
      </c>
      <c r="E10" s="79">
        <f>SUMIF(HRS!B:B,Table3[[#This Row],[Employee '#]],HRS!I:I)</f>
        <v>12</v>
      </c>
      <c r="F10" s="79">
        <f>IFERROR(VLOOKUP(Table3[[#This Row],[Employee '#]],Table1[[#All],[EmployeeNo]:[Crew5]],12,FALSE),)</f>
        <v>0</v>
      </c>
      <c r="G10" s="79"/>
      <c r="H10" s="80"/>
      <c r="I10" s="67"/>
      <c r="J10" s="69"/>
      <c r="K10" s="67"/>
      <c r="L10" s="67"/>
      <c r="M10" s="67"/>
      <c r="N10" s="67"/>
      <c r="O10" s="67"/>
      <c r="P10" s="67"/>
      <c r="Q10" s="67"/>
      <c r="R10" s="67"/>
      <c r="S10" s="67"/>
      <c r="T10" s="67"/>
    </row>
    <row r="11" spans="1:20" hidden="1" x14ac:dyDescent="0.25">
      <c r="A11" s="78">
        <v>210051</v>
      </c>
      <c r="B11" s="79" t="s">
        <v>220</v>
      </c>
      <c r="C11" s="79"/>
      <c r="D11" s="79" t="s">
        <v>221</v>
      </c>
      <c r="E11" s="79">
        <f>SUMIF(HRS!B:B,Table3[[#This Row],[Employee '#]],HRS!I:I)</f>
        <v>40</v>
      </c>
      <c r="F11" s="79">
        <f>IFERROR(VLOOKUP(Table3[[#This Row],[Employee '#]],Table1[[#All],[EmployeeNo]:[Crew5]],12,FALSE),)</f>
        <v>0</v>
      </c>
      <c r="G11" s="79"/>
      <c r="H11" s="80"/>
      <c r="I11" s="67"/>
      <c r="J11" s="69"/>
      <c r="K11" s="67"/>
      <c r="L11" s="67"/>
      <c r="M11" s="67"/>
      <c r="N11" s="67"/>
      <c r="O11" s="67"/>
      <c r="P11" s="67"/>
      <c r="Q11" s="67"/>
      <c r="R11" s="67"/>
      <c r="S11" s="67"/>
      <c r="T11" s="67"/>
    </row>
    <row r="12" spans="1:20" hidden="1" x14ac:dyDescent="0.25">
      <c r="A12" s="78">
        <v>210053</v>
      </c>
      <c r="B12" s="79" t="s">
        <v>222</v>
      </c>
      <c r="C12" s="79" t="s">
        <v>223</v>
      </c>
      <c r="D12" s="79" t="s">
        <v>224</v>
      </c>
      <c r="E12" s="79">
        <f>SUMIF(HRS!B:B,Table3[[#This Row],[Employee '#]],HRS!I:I)</f>
        <v>40</v>
      </c>
      <c r="F12" s="79">
        <f>IFERROR(VLOOKUP(Table3[[#This Row],[Employee '#]],Table1[[#All],[EmployeeNo]:[Crew5]],12,FALSE),)</f>
        <v>0</v>
      </c>
      <c r="G12" s="79"/>
      <c r="H12" s="80"/>
      <c r="I12" s="67"/>
      <c r="J12" s="69"/>
      <c r="K12" s="67"/>
      <c r="L12" s="67"/>
      <c r="M12" s="67"/>
      <c r="N12" s="67"/>
      <c r="O12" s="67"/>
      <c r="P12" s="67"/>
      <c r="Q12" s="67"/>
      <c r="R12" s="67"/>
      <c r="S12" s="67"/>
      <c r="T12" s="67"/>
    </row>
    <row r="13" spans="1:20" hidden="1" x14ac:dyDescent="0.25">
      <c r="A13" s="78">
        <v>210055</v>
      </c>
      <c r="B13" s="79" t="s">
        <v>225</v>
      </c>
      <c r="C13" s="79" t="s">
        <v>226</v>
      </c>
      <c r="D13" s="79" t="s">
        <v>227</v>
      </c>
      <c r="E13" s="79">
        <f>SUMIF(HRS!B:B,Table3[[#This Row],[Employee '#]],HRS!I:I)</f>
        <v>40</v>
      </c>
      <c r="F13" s="79">
        <f>IFERROR(VLOOKUP(Table3[[#This Row],[Employee '#]],Table1[[#All],[EmployeeNo]:[Crew5]],12,FALSE),)</f>
        <v>0</v>
      </c>
      <c r="G13" s="79"/>
      <c r="H13" s="80"/>
      <c r="I13" s="67"/>
      <c r="J13" s="69"/>
      <c r="K13" s="67"/>
      <c r="L13" s="67"/>
      <c r="M13" s="67"/>
      <c r="N13" s="67"/>
      <c r="O13" s="67"/>
      <c r="P13" s="67"/>
      <c r="Q13" s="67"/>
      <c r="R13" s="67"/>
      <c r="S13" s="67"/>
      <c r="T13" s="67"/>
    </row>
    <row r="14" spans="1:20" hidden="1" x14ac:dyDescent="0.25">
      <c r="A14" s="78">
        <v>210064</v>
      </c>
      <c r="B14" s="79" t="s">
        <v>228</v>
      </c>
      <c r="C14" s="79" t="s">
        <v>229</v>
      </c>
      <c r="D14" s="79" t="s">
        <v>230</v>
      </c>
      <c r="E14" s="79">
        <f>SUMIF(HRS!B:B,Table3[[#This Row],[Employee '#]],HRS!I:I)</f>
        <v>40</v>
      </c>
      <c r="F14" s="79">
        <f>IFERROR(VLOOKUP(Table3[[#This Row],[Employee '#]],Table1[[#All],[EmployeeNo]:[Crew5]],12,FALSE),)</f>
        <v>0</v>
      </c>
      <c r="G14" s="79"/>
      <c r="H14" s="80"/>
      <c r="I14" s="67"/>
      <c r="J14" s="69"/>
      <c r="K14" s="67"/>
      <c r="L14" s="67"/>
      <c r="M14" s="67"/>
      <c r="N14" s="67"/>
      <c r="O14" s="67"/>
      <c r="P14" s="67"/>
      <c r="Q14" s="67"/>
      <c r="R14" s="67"/>
      <c r="S14" s="67"/>
      <c r="T14" s="67"/>
    </row>
    <row r="15" spans="1:20" hidden="1" x14ac:dyDescent="0.25">
      <c r="A15" s="78">
        <v>210068</v>
      </c>
      <c r="B15" s="79" t="s">
        <v>231</v>
      </c>
      <c r="C15" s="79" t="s">
        <v>213</v>
      </c>
      <c r="D15" s="79" t="s">
        <v>232</v>
      </c>
      <c r="E15" s="79">
        <f>SUMIF(HRS!B:B,Table3[[#This Row],[Employee '#]],HRS!I:I)</f>
        <v>40</v>
      </c>
      <c r="F15" s="79">
        <f>IFERROR(VLOOKUP(Table3[[#This Row],[Employee '#]],Table1[[#All],[EmployeeNo]:[Crew5]],12,FALSE),)</f>
        <v>0</v>
      </c>
      <c r="G15" s="79"/>
      <c r="H15" s="80"/>
      <c r="I15" s="67"/>
      <c r="J15" s="69"/>
      <c r="K15" s="67"/>
      <c r="L15" s="67"/>
      <c r="M15" s="67"/>
      <c r="N15" s="67"/>
      <c r="O15" s="67"/>
      <c r="P15" s="67"/>
      <c r="Q15" s="67"/>
      <c r="R15" s="67"/>
      <c r="S15" s="67"/>
      <c r="T15" s="67"/>
    </row>
    <row r="16" spans="1:20" hidden="1" x14ac:dyDescent="0.25">
      <c r="A16" s="78">
        <v>210069</v>
      </c>
      <c r="B16" s="79" t="s">
        <v>210</v>
      </c>
      <c r="C16" s="79" t="s">
        <v>212</v>
      </c>
      <c r="D16" s="79" t="s">
        <v>233</v>
      </c>
      <c r="E16" s="79">
        <f>SUMIF(HRS!B:B,Table3[[#This Row],[Employee '#]],HRS!I:I)</f>
        <v>40</v>
      </c>
      <c r="F16" s="79">
        <f>IFERROR(VLOOKUP(Table3[[#This Row],[Employee '#]],Table1[[#All],[EmployeeNo]:[Crew5]],12,FALSE),)</f>
        <v>0</v>
      </c>
      <c r="G16" s="79"/>
      <c r="H16" s="80"/>
      <c r="I16" s="67"/>
      <c r="J16" s="69"/>
      <c r="K16" s="67"/>
      <c r="L16" s="67"/>
      <c r="M16" s="67"/>
      <c r="N16" s="67"/>
      <c r="O16" s="67"/>
      <c r="P16" s="67"/>
      <c r="Q16" s="67"/>
      <c r="R16" s="67"/>
      <c r="S16" s="67"/>
      <c r="T16" s="67"/>
    </row>
    <row r="17" spans="1:20" hidden="1" x14ac:dyDescent="0.25">
      <c r="A17" s="78">
        <v>210071</v>
      </c>
      <c r="B17" s="79" t="s">
        <v>234</v>
      </c>
      <c r="C17" s="79" t="s">
        <v>235</v>
      </c>
      <c r="D17" s="79" t="s">
        <v>236</v>
      </c>
      <c r="E17" s="79">
        <f>SUMIF(HRS!B:B,Table3[[#This Row],[Employee '#]],HRS!I:I)</f>
        <v>40</v>
      </c>
      <c r="F17" s="79">
        <f>IFERROR(VLOOKUP(Table3[[#This Row],[Employee '#]],Table1[[#All],[EmployeeNo]:[Crew5]],12,FALSE),)</f>
        <v>0</v>
      </c>
      <c r="G17" s="79"/>
      <c r="H17" s="80"/>
      <c r="I17" s="67"/>
      <c r="J17" s="69"/>
      <c r="K17" s="67"/>
      <c r="L17" s="67"/>
      <c r="M17" s="67"/>
      <c r="N17" s="67"/>
      <c r="O17" s="67"/>
      <c r="P17" s="67"/>
      <c r="Q17" s="67"/>
      <c r="R17" s="67"/>
      <c r="S17" s="67"/>
      <c r="T17" s="67"/>
    </row>
    <row r="18" spans="1:20" hidden="1" x14ac:dyDescent="0.25">
      <c r="A18" s="78">
        <v>210073</v>
      </c>
      <c r="B18" s="79" t="s">
        <v>237</v>
      </c>
      <c r="C18" s="79"/>
      <c r="D18" s="79" t="s">
        <v>238</v>
      </c>
      <c r="E18" s="79">
        <f>SUMIF(HRS!B:B,Table3[[#This Row],[Employee '#]],HRS!I:I)</f>
        <v>40</v>
      </c>
      <c r="F18" s="79">
        <f>IFERROR(VLOOKUP(Table3[[#This Row],[Employee '#]],Table1[[#All],[EmployeeNo]:[Crew5]],12,FALSE),)</f>
        <v>0</v>
      </c>
      <c r="G18" s="79"/>
      <c r="H18" s="80"/>
      <c r="I18" s="67"/>
      <c r="J18" s="69"/>
      <c r="K18" s="67"/>
      <c r="L18" s="67"/>
      <c r="M18" s="67"/>
      <c r="N18" s="67"/>
      <c r="O18" s="67"/>
      <c r="P18" s="67"/>
      <c r="Q18" s="67"/>
      <c r="R18" s="67"/>
      <c r="S18" s="67"/>
      <c r="T18" s="67"/>
    </row>
    <row r="19" spans="1:20" hidden="1" x14ac:dyDescent="0.25">
      <c r="A19" s="78">
        <v>210074</v>
      </c>
      <c r="B19" s="79" t="s">
        <v>239</v>
      </c>
      <c r="C19" s="79"/>
      <c r="D19" s="79" t="s">
        <v>240</v>
      </c>
      <c r="E19" s="79">
        <f>SUMIF(HRS!B:B,Table3[[#This Row],[Employee '#]],HRS!I:I)</f>
        <v>40</v>
      </c>
      <c r="F19" s="79">
        <f>IFERROR(VLOOKUP(Table3[[#This Row],[Employee '#]],Table1[[#All],[EmployeeNo]:[Crew5]],12,FALSE),)</f>
        <v>0</v>
      </c>
      <c r="G19" s="79"/>
      <c r="H19" s="80"/>
      <c r="I19" s="67"/>
      <c r="J19" s="69"/>
      <c r="K19" s="67"/>
      <c r="L19" s="67"/>
      <c r="M19" s="67"/>
      <c r="N19" s="67"/>
      <c r="O19" s="67"/>
      <c r="P19" s="67"/>
      <c r="Q19" s="67"/>
      <c r="R19" s="67"/>
      <c r="S19" s="67"/>
      <c r="T19" s="67"/>
    </row>
    <row r="20" spans="1:20" hidden="1" x14ac:dyDescent="0.25">
      <c r="A20" s="78">
        <v>210076</v>
      </c>
      <c r="B20" s="79" t="s">
        <v>241</v>
      </c>
      <c r="C20" s="79" t="s">
        <v>242</v>
      </c>
      <c r="D20" s="79" t="s">
        <v>243</v>
      </c>
      <c r="E20" s="79">
        <f>SUMIF(HRS!B:B,Table3[[#This Row],[Employee '#]],HRS!I:I)</f>
        <v>40</v>
      </c>
      <c r="F20" s="79">
        <f>IFERROR(VLOOKUP(Table3[[#This Row],[Employee '#]],Table1[[#All],[EmployeeNo]:[Crew5]],12,FALSE),)</f>
        <v>0</v>
      </c>
      <c r="G20" s="79"/>
      <c r="H20" s="80"/>
      <c r="I20" s="67"/>
      <c r="J20" s="69"/>
      <c r="K20" s="67"/>
      <c r="L20" s="67"/>
      <c r="M20" s="67"/>
      <c r="N20" s="67"/>
      <c r="O20" s="67"/>
      <c r="P20" s="67"/>
      <c r="Q20" s="67"/>
      <c r="R20" s="67"/>
      <c r="S20" s="67"/>
      <c r="T20" s="67"/>
    </row>
    <row r="21" spans="1:20" hidden="1" x14ac:dyDescent="0.25">
      <c r="A21" s="78">
        <v>210077</v>
      </c>
      <c r="B21" s="79" t="s">
        <v>244</v>
      </c>
      <c r="C21" s="79" t="s">
        <v>235</v>
      </c>
      <c r="D21" s="79" t="s">
        <v>245</v>
      </c>
      <c r="E21" s="79">
        <f>SUMIF(HRS!B:B,Table3[[#This Row],[Employee '#]],HRS!I:I)</f>
        <v>40</v>
      </c>
      <c r="F21" s="79">
        <f>IFERROR(VLOOKUP(Table3[[#This Row],[Employee '#]],Table1[[#All],[EmployeeNo]:[Crew5]],12,FALSE),)</f>
        <v>0</v>
      </c>
      <c r="G21" s="79"/>
      <c r="H21" s="80"/>
      <c r="I21" s="67"/>
      <c r="J21" s="69"/>
      <c r="K21" s="67"/>
      <c r="L21" s="67"/>
      <c r="M21" s="67"/>
      <c r="N21" s="67"/>
      <c r="O21" s="67"/>
      <c r="P21" s="67"/>
      <c r="Q21" s="67"/>
      <c r="R21" s="67"/>
      <c r="S21" s="67"/>
      <c r="T21" s="67"/>
    </row>
    <row r="22" spans="1:20" hidden="1" x14ac:dyDescent="0.25">
      <c r="A22" s="78">
        <v>210078</v>
      </c>
      <c r="B22" s="79" t="s">
        <v>241</v>
      </c>
      <c r="C22" s="79" t="s">
        <v>213</v>
      </c>
      <c r="D22" s="79" t="s">
        <v>246</v>
      </c>
      <c r="E22" s="79">
        <f>SUMIF(HRS!B:B,Table3[[#This Row],[Employee '#]],HRS!I:I)</f>
        <v>40</v>
      </c>
      <c r="F22" s="79">
        <f>IFERROR(VLOOKUP(Table3[[#This Row],[Employee '#]],Table1[[#All],[EmployeeNo]:[Crew5]],12,FALSE),)</f>
        <v>0</v>
      </c>
      <c r="G22" s="79"/>
      <c r="H22" s="80"/>
      <c r="I22" s="67"/>
      <c r="J22" s="69"/>
      <c r="K22" s="67"/>
      <c r="L22" s="67"/>
      <c r="M22" s="67"/>
      <c r="N22" s="67"/>
      <c r="O22" s="67"/>
      <c r="P22" s="67"/>
      <c r="Q22" s="67"/>
      <c r="R22" s="67"/>
      <c r="S22" s="67"/>
      <c r="T22" s="67"/>
    </row>
    <row r="23" spans="1:20" hidden="1" x14ac:dyDescent="0.25">
      <c r="A23" s="78">
        <v>210085</v>
      </c>
      <c r="B23" s="79" t="s">
        <v>247</v>
      </c>
      <c r="C23" s="79" t="s">
        <v>248</v>
      </c>
      <c r="D23" s="79" t="s">
        <v>211</v>
      </c>
      <c r="E23" s="79">
        <f>SUMIF(HRS!B:B,Table3[[#This Row],[Employee '#]],HRS!I:I)</f>
        <v>40</v>
      </c>
      <c r="F23" s="79">
        <f>IFERROR(VLOOKUP(Table3[[#This Row],[Employee '#]],Table1[[#All],[EmployeeNo]:[Crew5]],12,FALSE),)</f>
        <v>0</v>
      </c>
      <c r="G23" s="79"/>
      <c r="H23" s="80"/>
      <c r="I23" s="67"/>
      <c r="J23" s="69"/>
      <c r="K23" s="67"/>
      <c r="L23" s="67"/>
      <c r="M23" s="67"/>
      <c r="N23" s="67"/>
      <c r="O23" s="67"/>
      <c r="P23" s="67"/>
      <c r="Q23" s="67"/>
      <c r="R23" s="67"/>
      <c r="S23" s="67"/>
      <c r="T23" s="67"/>
    </row>
    <row r="24" spans="1:20" hidden="1" x14ac:dyDescent="0.25">
      <c r="A24" s="78">
        <v>210088</v>
      </c>
      <c r="B24" s="79" t="s">
        <v>250</v>
      </c>
      <c r="C24" s="79"/>
      <c r="D24" s="79" t="s">
        <v>251</v>
      </c>
      <c r="E24" s="79">
        <f>SUMIF(HRS!B:B,Table3[[#This Row],[Employee '#]],HRS!I:I)</f>
        <v>40</v>
      </c>
      <c r="F24" s="79">
        <f>IFERROR(VLOOKUP(Table3[[#This Row],[Employee '#]],Table1[[#All],[EmployeeNo]:[Crew5]],12,FALSE),)</f>
        <v>0</v>
      </c>
      <c r="G24" s="79"/>
      <c r="H24" s="80"/>
      <c r="I24" s="67"/>
      <c r="J24" s="69"/>
      <c r="K24" s="67"/>
      <c r="L24" s="67"/>
      <c r="M24" s="67"/>
      <c r="N24" s="67"/>
      <c r="O24" s="67"/>
      <c r="P24" s="67"/>
      <c r="Q24" s="67"/>
      <c r="R24" s="67"/>
      <c r="S24" s="67"/>
      <c r="T24" s="67"/>
    </row>
    <row r="25" spans="1:20" hidden="1" x14ac:dyDescent="0.25">
      <c r="A25" s="78">
        <v>210089</v>
      </c>
      <c r="B25" s="79" t="s">
        <v>252</v>
      </c>
      <c r="C25" s="79"/>
      <c r="D25" s="79" t="s">
        <v>253</v>
      </c>
      <c r="E25" s="79">
        <f>SUMIF(HRS!B:B,Table3[[#This Row],[Employee '#]],HRS!I:I)</f>
        <v>40</v>
      </c>
      <c r="F25" s="79">
        <f>IFERROR(VLOOKUP(Table3[[#This Row],[Employee '#]],Table1[[#All],[EmployeeNo]:[Crew5]],12,FALSE),)</f>
        <v>0</v>
      </c>
      <c r="G25" s="79"/>
      <c r="H25" s="80"/>
      <c r="I25" s="67"/>
      <c r="J25" s="69"/>
      <c r="K25" s="67"/>
      <c r="L25" s="67"/>
      <c r="M25" s="67"/>
      <c r="N25" s="67"/>
      <c r="O25" s="67"/>
      <c r="P25" s="67"/>
      <c r="Q25" s="67"/>
      <c r="R25" s="67"/>
      <c r="S25" s="67"/>
      <c r="T25" s="67"/>
    </row>
    <row r="26" spans="1:20" hidden="1" x14ac:dyDescent="0.25">
      <c r="A26" s="78">
        <v>210090</v>
      </c>
      <c r="B26" s="79" t="s">
        <v>254</v>
      </c>
      <c r="C26" s="79" t="s">
        <v>206</v>
      </c>
      <c r="D26" s="79" t="s">
        <v>255</v>
      </c>
      <c r="E26" s="79">
        <f>SUMIF(HRS!B:B,Table3[[#This Row],[Employee '#]],HRS!I:I)</f>
        <v>40</v>
      </c>
      <c r="F26" s="79">
        <f>IFERROR(VLOOKUP(Table3[[#This Row],[Employee '#]],Table1[[#All],[EmployeeNo]:[Crew5]],12,FALSE),)</f>
        <v>0</v>
      </c>
      <c r="G26" s="79"/>
      <c r="H26" s="80"/>
      <c r="I26" s="67"/>
      <c r="J26" s="69"/>
      <c r="K26" s="67"/>
      <c r="L26" s="67"/>
      <c r="M26" s="67"/>
      <c r="N26" s="67"/>
      <c r="O26" s="67"/>
      <c r="P26" s="67"/>
      <c r="Q26" s="67"/>
      <c r="R26" s="67"/>
      <c r="S26" s="67"/>
      <c r="T26" s="67"/>
    </row>
    <row r="27" spans="1:20" hidden="1" x14ac:dyDescent="0.25">
      <c r="A27" s="78">
        <v>210091</v>
      </c>
      <c r="B27" s="79" t="s">
        <v>256</v>
      </c>
      <c r="C27" s="79" t="s">
        <v>229</v>
      </c>
      <c r="D27" s="79" t="s">
        <v>257</v>
      </c>
      <c r="E27" s="79">
        <f>SUMIF(HRS!B:B,Table3[[#This Row],[Employee '#]],HRS!I:I)</f>
        <v>40</v>
      </c>
      <c r="F27" s="79">
        <f>IFERROR(VLOOKUP(Table3[[#This Row],[Employee '#]],Table1[[#All],[EmployeeNo]:[Crew5]],12,FALSE),)</f>
        <v>0</v>
      </c>
      <c r="G27" s="79"/>
      <c r="H27" s="80"/>
      <c r="I27" s="67"/>
      <c r="J27" s="69"/>
      <c r="K27" s="67"/>
      <c r="L27" s="67"/>
      <c r="M27" s="67"/>
      <c r="N27" s="67"/>
      <c r="O27" s="67"/>
      <c r="P27" s="67"/>
      <c r="Q27" s="67"/>
      <c r="R27" s="67"/>
      <c r="S27" s="67"/>
      <c r="T27" s="67"/>
    </row>
    <row r="28" spans="1:20" hidden="1" x14ac:dyDescent="0.25">
      <c r="A28" s="78">
        <v>210092</v>
      </c>
      <c r="B28" s="79" t="s">
        <v>646</v>
      </c>
      <c r="C28" s="79"/>
      <c r="D28" s="79" t="s">
        <v>647</v>
      </c>
      <c r="E28" s="79">
        <f>SUMIF(HRS!B:B,Table3[[#This Row],[Employee '#]],HRS!I:I)</f>
        <v>40</v>
      </c>
      <c r="F28" s="79">
        <f>IFERROR(VLOOKUP(Table3[[#This Row],[Employee '#]],Table1[[#All],[EmployeeNo]:[Crew5]],12,FALSE),)</f>
        <v>0</v>
      </c>
      <c r="G28" s="79"/>
      <c r="H28" s="80"/>
      <c r="I28" s="67"/>
      <c r="J28" s="69"/>
      <c r="K28" s="67"/>
      <c r="L28" s="67"/>
      <c r="M28" s="67"/>
      <c r="N28" s="67"/>
      <c r="O28" s="67"/>
      <c r="P28" s="67"/>
      <c r="Q28" s="67"/>
      <c r="R28" s="67"/>
      <c r="S28" s="67"/>
      <c r="T28" s="71"/>
    </row>
    <row r="29" spans="1:20" hidden="1" x14ac:dyDescent="0.25">
      <c r="A29" s="78">
        <v>210093</v>
      </c>
      <c r="B29" s="79" t="s">
        <v>758</v>
      </c>
      <c r="C29" s="79"/>
      <c r="D29" s="79" t="s">
        <v>759</v>
      </c>
      <c r="E29" s="79">
        <f>SUMIF(HRS!B:B,Table3[[#This Row],[Employee '#]],HRS!I:I)</f>
        <v>32</v>
      </c>
      <c r="F29" s="79">
        <f>IFERROR(VLOOKUP(Table3[[#This Row],[Employee '#]],Table1[[#All],[EmployeeNo]:[Crew5]],12,FALSE),)</f>
        <v>0</v>
      </c>
      <c r="G29" s="79"/>
      <c r="H29" s="80"/>
      <c r="I29" s="67"/>
      <c r="J29" s="69"/>
      <c r="K29" s="67"/>
      <c r="L29" s="67"/>
      <c r="M29" s="67"/>
      <c r="N29" s="67"/>
      <c r="O29" s="67"/>
      <c r="P29" s="67"/>
      <c r="Q29" s="67"/>
      <c r="R29" s="67"/>
      <c r="S29" s="67"/>
      <c r="T29" s="67"/>
    </row>
    <row r="30" spans="1:20" hidden="1" x14ac:dyDescent="0.25">
      <c r="A30" s="78">
        <v>230005</v>
      </c>
      <c r="B30" s="79" t="s">
        <v>258</v>
      </c>
      <c r="C30" s="79"/>
      <c r="D30" s="79" t="s">
        <v>259</v>
      </c>
      <c r="E30" s="79">
        <f>SUMIF(HRS!B:B,Table3[[#This Row],[Employee '#]],HRS!I:I)</f>
        <v>40</v>
      </c>
      <c r="F30" s="79">
        <f>IFERROR(VLOOKUP(Table3[[#This Row],[Employee '#]],Table1[[#All],[EmployeeNo]:[Crew5]],12,FALSE),)</f>
        <v>0</v>
      </c>
      <c r="G30" s="79"/>
      <c r="H30" s="80"/>
      <c r="I30" s="67"/>
      <c r="J30" s="69"/>
      <c r="K30" s="67"/>
      <c r="L30" s="67"/>
      <c r="M30" s="67"/>
      <c r="N30" s="67"/>
      <c r="O30" s="67"/>
      <c r="P30" s="67"/>
      <c r="Q30" s="67"/>
      <c r="R30" s="67"/>
      <c r="S30" s="67"/>
      <c r="T30" s="67"/>
    </row>
    <row r="31" spans="1:20" hidden="1" x14ac:dyDescent="0.25">
      <c r="A31" s="78">
        <v>230015</v>
      </c>
      <c r="B31" s="79" t="s">
        <v>260</v>
      </c>
      <c r="C31" s="79"/>
      <c r="D31" s="79" t="s">
        <v>261</v>
      </c>
      <c r="E31" s="79">
        <f>SUMIF(HRS!B:B,Table3[[#This Row],[Employee '#]],HRS!I:I)</f>
        <v>40</v>
      </c>
      <c r="F31" s="79">
        <f>IFERROR(VLOOKUP(Table3[[#This Row],[Employee '#]],Table1[[#All],[EmployeeNo]:[Crew5]],12,FALSE),)</f>
        <v>0</v>
      </c>
      <c r="G31" s="79"/>
      <c r="H31" s="80"/>
      <c r="I31" s="67"/>
      <c r="J31" s="69"/>
      <c r="K31" s="67"/>
      <c r="L31" s="67"/>
      <c r="M31" s="67"/>
      <c r="N31" s="67"/>
      <c r="O31" s="67"/>
      <c r="P31" s="67"/>
      <c r="Q31" s="67"/>
      <c r="R31" s="67"/>
      <c r="S31" s="67"/>
      <c r="T31" s="67"/>
    </row>
    <row r="32" spans="1:20" hidden="1" x14ac:dyDescent="0.25">
      <c r="A32" s="78">
        <v>230017</v>
      </c>
      <c r="B32" s="79" t="s">
        <v>262</v>
      </c>
      <c r="C32" s="79"/>
      <c r="D32" s="79" t="s">
        <v>263</v>
      </c>
      <c r="E32" s="79">
        <f>SUMIF(HRS!B:B,Table3[[#This Row],[Employee '#]],HRS!I:I)</f>
        <v>40</v>
      </c>
      <c r="F32" s="79">
        <f>IFERROR(VLOOKUP(Table3[[#This Row],[Employee '#]],Table1[[#All],[EmployeeNo]:[Crew5]],12,FALSE),)</f>
        <v>0</v>
      </c>
      <c r="G32" s="79"/>
      <c r="H32" s="80"/>
      <c r="I32" s="67"/>
      <c r="J32" s="69"/>
      <c r="K32" s="67"/>
      <c r="L32" s="67"/>
      <c r="M32" s="67"/>
      <c r="N32" s="67"/>
      <c r="O32" s="67"/>
      <c r="P32" s="67"/>
      <c r="Q32" s="67"/>
      <c r="R32" s="67"/>
      <c r="S32" s="67"/>
      <c r="T32" s="67"/>
    </row>
    <row r="33" spans="1:20" hidden="1" x14ac:dyDescent="0.25">
      <c r="A33" s="78">
        <v>230018</v>
      </c>
      <c r="B33" s="79" t="s">
        <v>264</v>
      </c>
      <c r="C33" s="79" t="s">
        <v>235</v>
      </c>
      <c r="D33" s="79" t="s">
        <v>265</v>
      </c>
      <c r="E33" s="79">
        <f>SUMIF(HRS!B:B,Table3[[#This Row],[Employee '#]],HRS!I:I)</f>
        <v>40</v>
      </c>
      <c r="F33" s="79">
        <f>IFERROR(VLOOKUP(Table3[[#This Row],[Employee '#]],Table1[[#All],[EmployeeNo]:[Crew5]],12,FALSE),)</f>
        <v>0</v>
      </c>
      <c r="G33" s="79"/>
      <c r="H33" s="80"/>
      <c r="I33" s="67"/>
      <c r="J33" s="69"/>
      <c r="K33" s="67"/>
      <c r="L33" s="67"/>
      <c r="M33" s="67"/>
      <c r="N33" s="67"/>
      <c r="O33" s="67"/>
      <c r="P33" s="67"/>
      <c r="Q33" s="67"/>
      <c r="R33" s="67"/>
      <c r="S33" s="67"/>
      <c r="T33" s="67"/>
    </row>
    <row r="34" spans="1:20" hidden="1" x14ac:dyDescent="0.25">
      <c r="A34" s="78">
        <v>230019</v>
      </c>
      <c r="B34" s="79" t="s">
        <v>266</v>
      </c>
      <c r="C34" s="79" t="s">
        <v>218</v>
      </c>
      <c r="D34" s="79" t="s">
        <v>267</v>
      </c>
      <c r="E34" s="79">
        <f>SUMIF(HRS!B:B,Table3[[#This Row],[Employee '#]],HRS!I:I)</f>
        <v>40</v>
      </c>
      <c r="F34" s="79">
        <f>IFERROR(VLOOKUP(Table3[[#This Row],[Employee '#]],Table1[[#All],[EmployeeNo]:[Crew5]],12,FALSE),)</f>
        <v>0</v>
      </c>
      <c r="G34" s="79"/>
      <c r="H34" s="80"/>
      <c r="I34" s="67"/>
      <c r="J34" s="69"/>
      <c r="K34" s="67"/>
      <c r="L34" s="67"/>
      <c r="M34" s="67"/>
      <c r="N34" s="67"/>
      <c r="O34" s="67"/>
      <c r="P34" s="67"/>
      <c r="Q34" s="67"/>
      <c r="R34" s="67"/>
      <c r="S34" s="67"/>
      <c r="T34" s="67"/>
    </row>
    <row r="35" spans="1:20" hidden="1" x14ac:dyDescent="0.25">
      <c r="A35" s="78">
        <v>230021</v>
      </c>
      <c r="B35" s="79" t="s">
        <v>648</v>
      </c>
      <c r="C35" s="79" t="s">
        <v>226</v>
      </c>
      <c r="D35" s="79" t="s">
        <v>649</v>
      </c>
      <c r="E35" s="79">
        <f>SUMIF(HRS!B:B,Table3[[#This Row],[Employee '#]],HRS!I:I)</f>
        <v>40</v>
      </c>
      <c r="F35" s="79">
        <f>IFERROR(VLOOKUP(Table3[[#This Row],[Employee '#]],Table1[[#All],[EmployeeNo]:[Crew5]],12,FALSE),)</f>
        <v>0</v>
      </c>
      <c r="G35" s="79"/>
      <c r="H35" s="80"/>
      <c r="I35" s="67"/>
      <c r="J35" s="69"/>
      <c r="K35" s="67"/>
      <c r="L35" s="67"/>
      <c r="M35" s="67"/>
      <c r="N35" s="67"/>
      <c r="O35" s="67"/>
      <c r="P35" s="67"/>
      <c r="Q35" s="67"/>
      <c r="R35" s="67"/>
      <c r="S35" s="67"/>
      <c r="T35" s="67"/>
    </row>
    <row r="36" spans="1:20" hidden="1" x14ac:dyDescent="0.25">
      <c r="A36" s="78">
        <v>240005</v>
      </c>
      <c r="B36" s="79" t="s">
        <v>249</v>
      </c>
      <c r="C36" s="79"/>
      <c r="D36" s="79" t="s">
        <v>268</v>
      </c>
      <c r="E36" s="79">
        <f>SUMIF(HRS!B:B,Table3[[#This Row],[Employee '#]],HRS!I:I)</f>
        <v>40</v>
      </c>
      <c r="F36" s="79">
        <f>IFERROR(VLOOKUP(Table3[[#This Row],[Employee '#]],Table1[[#All],[EmployeeNo]:[Crew5]],12,FALSE),)</f>
        <v>0</v>
      </c>
      <c r="G36" s="79"/>
      <c r="H36" s="80"/>
      <c r="I36" s="67"/>
      <c r="J36" s="69"/>
      <c r="K36" s="67"/>
      <c r="L36" s="67"/>
      <c r="M36" s="67"/>
      <c r="N36" s="67"/>
      <c r="O36" s="67"/>
      <c r="P36" s="67"/>
      <c r="Q36" s="67"/>
      <c r="R36" s="67"/>
      <c r="S36" s="67"/>
      <c r="T36" s="67"/>
    </row>
    <row r="37" spans="1:20" hidden="1" x14ac:dyDescent="0.25">
      <c r="A37" s="78">
        <v>240008</v>
      </c>
      <c r="B37" s="79" t="s">
        <v>270</v>
      </c>
      <c r="C37" s="79"/>
      <c r="D37" s="79" t="s">
        <v>271</v>
      </c>
      <c r="E37" s="79">
        <f>SUMIF(HRS!B:B,Table3[[#This Row],[Employee '#]],HRS!I:I)</f>
        <v>65</v>
      </c>
      <c r="F37" s="79">
        <f>IFERROR(VLOOKUP(Table3[[#This Row],[Employee '#]],Table1[[#All],[EmployeeNo]:[Crew5]],12,FALSE),)</f>
        <v>0</v>
      </c>
      <c r="G37" s="79"/>
      <c r="H37" s="80"/>
      <c r="I37" s="67"/>
      <c r="J37" s="69"/>
      <c r="K37" s="67"/>
      <c r="L37" s="67"/>
      <c r="M37" s="67"/>
      <c r="N37" s="67"/>
      <c r="O37" s="67"/>
      <c r="P37" s="67"/>
      <c r="Q37" s="67"/>
      <c r="R37" s="67"/>
      <c r="S37" s="67"/>
      <c r="T37" s="67"/>
    </row>
    <row r="38" spans="1:20" hidden="1" x14ac:dyDescent="0.25">
      <c r="A38" s="78">
        <v>240014</v>
      </c>
      <c r="B38" s="79" t="s">
        <v>272</v>
      </c>
      <c r="C38" s="79" t="s">
        <v>273</v>
      </c>
      <c r="D38" s="79" t="s">
        <v>274</v>
      </c>
      <c r="E38" s="79">
        <f>SUMIF(HRS!B:B,Table3[[#This Row],[Employee '#]],HRS!I:I)</f>
        <v>66</v>
      </c>
      <c r="F38" s="79">
        <f>IFERROR(VLOOKUP(Table3[[#This Row],[Employee '#]],Table1[[#All],[EmployeeNo]:[Crew5]],12,FALSE),)</f>
        <v>0</v>
      </c>
      <c r="G38" s="79"/>
      <c r="H38" s="80"/>
      <c r="I38" s="67"/>
      <c r="J38" s="69"/>
      <c r="K38" s="67"/>
      <c r="L38" s="67"/>
      <c r="M38" s="67"/>
      <c r="N38" s="67"/>
      <c r="O38" s="67"/>
      <c r="P38" s="67"/>
      <c r="Q38" s="67"/>
      <c r="R38" s="67"/>
      <c r="S38" s="67"/>
      <c r="T38" s="67"/>
    </row>
    <row r="39" spans="1:20" hidden="1" x14ac:dyDescent="0.25">
      <c r="A39" s="78">
        <v>240015</v>
      </c>
      <c r="B39" s="79" t="s">
        <v>275</v>
      </c>
      <c r="C39" s="79"/>
      <c r="D39" s="79" t="s">
        <v>276</v>
      </c>
      <c r="E39" s="79">
        <f>SUMIF(HRS!B:B,Table3[[#This Row],[Employee '#]],HRS!I:I)</f>
        <v>67</v>
      </c>
      <c r="F39" s="79">
        <f>IFERROR(VLOOKUP(Table3[[#This Row],[Employee '#]],Table1[[#All],[EmployeeNo]:[Crew5]],12,FALSE),)</f>
        <v>0</v>
      </c>
      <c r="G39" s="79"/>
      <c r="H39" s="80"/>
      <c r="I39" s="67"/>
      <c r="J39" s="69"/>
      <c r="K39" s="67"/>
      <c r="L39" s="67"/>
      <c r="M39" s="67"/>
      <c r="N39" s="67"/>
      <c r="O39" s="67"/>
      <c r="P39" s="67"/>
      <c r="Q39" s="67"/>
      <c r="R39" s="67"/>
      <c r="S39" s="67"/>
      <c r="T39" s="67"/>
    </row>
    <row r="40" spans="1:20" hidden="1" x14ac:dyDescent="0.25">
      <c r="A40" s="78">
        <v>240018</v>
      </c>
      <c r="B40" s="79" t="s">
        <v>277</v>
      </c>
      <c r="C40" s="79"/>
      <c r="D40" s="79" t="s">
        <v>278</v>
      </c>
      <c r="E40" s="79">
        <f>SUMIF(HRS!B:B,Table3[[#This Row],[Employee '#]],HRS!I:I)</f>
        <v>58</v>
      </c>
      <c r="F40" s="79">
        <f>IFERROR(VLOOKUP(Table3[[#This Row],[Employee '#]],Table1[[#All],[EmployeeNo]:[Crew5]],12,FALSE),)</f>
        <v>0</v>
      </c>
      <c r="G40" s="79"/>
      <c r="H40" s="80"/>
      <c r="I40" s="67"/>
      <c r="J40" s="69"/>
      <c r="K40" s="67"/>
      <c r="L40" s="67"/>
      <c r="M40" s="67"/>
      <c r="N40" s="67"/>
      <c r="O40" s="67"/>
      <c r="P40" s="67"/>
      <c r="Q40" s="67"/>
      <c r="R40" s="67"/>
      <c r="S40" s="67"/>
      <c r="T40" s="67"/>
    </row>
    <row r="41" spans="1:20" hidden="1" x14ac:dyDescent="0.25">
      <c r="A41" s="78">
        <v>240019</v>
      </c>
      <c r="B41" s="79" t="s">
        <v>279</v>
      </c>
      <c r="C41" s="79"/>
      <c r="D41" s="79" t="s">
        <v>278</v>
      </c>
      <c r="E41" s="79">
        <f>SUMIF(HRS!B:B,Table3[[#This Row],[Employee '#]],HRS!I:I)</f>
        <v>40</v>
      </c>
      <c r="F41" s="79">
        <f>IFERROR(VLOOKUP(Table3[[#This Row],[Employee '#]],Table1[[#All],[EmployeeNo]:[Crew5]],12,FALSE),)</f>
        <v>0</v>
      </c>
      <c r="G41" s="79"/>
      <c r="H41" s="80"/>
      <c r="I41" s="67"/>
      <c r="J41" s="69"/>
      <c r="K41" s="67"/>
      <c r="L41" s="67"/>
      <c r="M41" s="67"/>
      <c r="N41" s="67"/>
      <c r="O41" s="67"/>
      <c r="P41" s="67"/>
      <c r="Q41" s="67"/>
      <c r="R41" s="67"/>
      <c r="S41" s="67"/>
      <c r="T41" s="67"/>
    </row>
    <row r="42" spans="1:20" hidden="1" x14ac:dyDescent="0.25">
      <c r="A42" s="78">
        <v>240025</v>
      </c>
      <c r="B42" s="79" t="s">
        <v>215</v>
      </c>
      <c r="C42" s="79" t="s">
        <v>206</v>
      </c>
      <c r="D42" s="79" t="s">
        <v>814</v>
      </c>
      <c r="E42" s="79">
        <f>SUMIF(HRS!B:B,Table3[[#This Row],[Employee '#]],HRS!I:I)</f>
        <v>50</v>
      </c>
      <c r="F42" s="79">
        <f>IFERROR(VLOOKUP(Table3[[#This Row],[Employee '#]],Table1[[#All],[EmployeeNo]:[Crew5]],12,FALSE),)</f>
        <v>0</v>
      </c>
      <c r="G42" s="79"/>
      <c r="H42" s="80"/>
      <c r="I42" s="67"/>
      <c r="J42" s="69"/>
      <c r="K42" s="67"/>
      <c r="L42" s="67"/>
      <c r="M42" s="67"/>
      <c r="N42" s="67"/>
      <c r="O42" s="67"/>
      <c r="P42" s="67"/>
      <c r="Q42" s="67"/>
      <c r="R42" s="67"/>
      <c r="S42" s="67"/>
      <c r="T42" s="67"/>
    </row>
    <row r="43" spans="1:20" hidden="1" x14ac:dyDescent="0.25">
      <c r="A43" s="78">
        <v>240026</v>
      </c>
      <c r="B43" s="79" t="s">
        <v>210</v>
      </c>
      <c r="C43" s="79" t="s">
        <v>269</v>
      </c>
      <c r="D43" s="79" t="s">
        <v>280</v>
      </c>
      <c r="E43" s="79">
        <f>SUMIF(HRS!B:B,Table3[[#This Row],[Employee '#]],HRS!I:I)</f>
        <v>51</v>
      </c>
      <c r="F43" s="79">
        <f>IFERROR(VLOOKUP(Table3[[#This Row],[Employee '#]],Table1[[#All],[EmployeeNo]:[Crew5]],12,FALSE),)</f>
        <v>0</v>
      </c>
      <c r="G43" s="79"/>
      <c r="H43" s="80"/>
      <c r="I43" s="67"/>
      <c r="J43" s="69"/>
      <c r="K43" s="67"/>
      <c r="L43" s="67"/>
      <c r="M43" s="67"/>
      <c r="N43" s="67"/>
      <c r="O43" s="67"/>
      <c r="P43" s="67"/>
      <c r="Q43" s="67"/>
      <c r="R43" s="67"/>
      <c r="S43" s="67"/>
      <c r="T43" s="67"/>
    </row>
    <row r="44" spans="1:20" hidden="1" x14ac:dyDescent="0.25">
      <c r="A44" s="78">
        <v>240028</v>
      </c>
      <c r="B44" s="79" t="s">
        <v>272</v>
      </c>
      <c r="C44" s="79" t="s">
        <v>229</v>
      </c>
      <c r="D44" s="79" t="s">
        <v>281</v>
      </c>
      <c r="E44" s="79">
        <f>SUMIF(HRS!B:B,Table3[[#This Row],[Employee '#]],HRS!I:I)</f>
        <v>48</v>
      </c>
      <c r="F44" s="79">
        <f>IFERROR(VLOOKUP(Table3[[#This Row],[Employee '#]],Table1[[#All],[EmployeeNo]:[Crew5]],12,FALSE),)</f>
        <v>0</v>
      </c>
      <c r="G44" s="79"/>
      <c r="H44" s="80"/>
      <c r="I44" s="67"/>
      <c r="J44" s="69"/>
      <c r="K44" s="67"/>
      <c r="L44" s="67"/>
      <c r="M44" s="67"/>
      <c r="N44" s="67"/>
      <c r="O44" s="67"/>
      <c r="P44" s="67"/>
      <c r="Q44" s="67"/>
      <c r="R44" s="67"/>
      <c r="S44" s="67"/>
      <c r="T44" s="67"/>
    </row>
    <row r="45" spans="1:20" hidden="1" x14ac:dyDescent="0.25">
      <c r="A45" s="78">
        <v>240031</v>
      </c>
      <c r="B45" s="79" t="s">
        <v>380</v>
      </c>
      <c r="C45" s="79" t="s">
        <v>229</v>
      </c>
      <c r="D45" s="79" t="s">
        <v>815</v>
      </c>
      <c r="E45" s="79">
        <f>SUMIF(HRS!B:B,Table3[[#This Row],[Employee '#]],HRS!I:I)</f>
        <v>50</v>
      </c>
      <c r="F45" s="79">
        <f>IFERROR(VLOOKUP(Table3[[#This Row],[Employee '#]],Table1[[#All],[EmployeeNo]:[Crew5]],12,FALSE),)</f>
        <v>0</v>
      </c>
      <c r="G45" s="79"/>
      <c r="H45" s="80"/>
      <c r="I45" s="67"/>
      <c r="J45" s="69"/>
      <c r="K45" s="67"/>
      <c r="L45" s="67"/>
      <c r="M45" s="67"/>
      <c r="N45" s="67"/>
      <c r="O45" s="67"/>
      <c r="P45" s="67"/>
      <c r="Q45" s="67"/>
      <c r="R45" s="67"/>
      <c r="S45" s="67"/>
      <c r="T45" s="67"/>
    </row>
    <row r="46" spans="1:20" hidden="1" x14ac:dyDescent="0.25">
      <c r="A46" s="78">
        <v>240033</v>
      </c>
      <c r="B46" s="79" t="s">
        <v>282</v>
      </c>
      <c r="C46" s="79"/>
      <c r="D46" s="79" t="s">
        <v>283</v>
      </c>
      <c r="E46" s="79">
        <f>SUMIF(HRS!B:B,Table3[[#This Row],[Employee '#]],HRS!I:I)</f>
        <v>62.5</v>
      </c>
      <c r="F46" s="79">
        <f>IFERROR(VLOOKUP(Table3[[#This Row],[Employee '#]],Table1[[#All],[EmployeeNo]:[Crew5]],12,FALSE),)</f>
        <v>0</v>
      </c>
      <c r="G46" s="79"/>
      <c r="H46" s="80"/>
      <c r="I46" s="67"/>
      <c r="J46" s="69"/>
      <c r="K46" s="67"/>
      <c r="L46" s="67"/>
      <c r="M46" s="67"/>
      <c r="N46" s="67"/>
      <c r="O46" s="67"/>
      <c r="P46" s="67"/>
      <c r="Q46" s="67"/>
      <c r="R46" s="67"/>
      <c r="S46" s="67"/>
      <c r="T46" s="67"/>
    </row>
    <row r="47" spans="1:20" hidden="1" x14ac:dyDescent="0.25">
      <c r="A47" s="78">
        <v>240036</v>
      </c>
      <c r="B47" s="79" t="s">
        <v>284</v>
      </c>
      <c r="C47" s="79"/>
      <c r="D47" s="79" t="s">
        <v>285</v>
      </c>
      <c r="E47" s="79">
        <f>SUMIF(HRS!B:B,Table3[[#This Row],[Employee '#]],HRS!I:I)</f>
        <v>40</v>
      </c>
      <c r="F47" s="79">
        <f>IFERROR(VLOOKUP(Table3[[#This Row],[Employee '#]],Table1[[#All],[EmployeeNo]:[Crew5]],12,FALSE),)</f>
        <v>0</v>
      </c>
      <c r="G47" s="79"/>
      <c r="H47" s="80"/>
      <c r="I47" s="67"/>
      <c r="J47" s="69"/>
      <c r="K47" s="67"/>
      <c r="L47" s="67"/>
      <c r="M47" s="67"/>
      <c r="N47" s="67"/>
      <c r="O47" s="67"/>
      <c r="P47" s="67"/>
      <c r="Q47" s="67"/>
      <c r="R47" s="67"/>
      <c r="S47" s="67"/>
      <c r="T47" s="67"/>
    </row>
    <row r="48" spans="1:20" hidden="1" x14ac:dyDescent="0.25">
      <c r="A48" s="78">
        <v>240037</v>
      </c>
      <c r="B48" s="79" t="s">
        <v>284</v>
      </c>
      <c r="C48" s="79"/>
      <c r="D48" s="79" t="s">
        <v>286</v>
      </c>
      <c r="E48" s="79">
        <f>SUMIF(HRS!B:B,Table3[[#This Row],[Employee '#]],HRS!I:I)</f>
        <v>40</v>
      </c>
      <c r="F48" s="79">
        <f>IFERROR(VLOOKUP(Table3[[#This Row],[Employee '#]],Table1[[#All],[EmployeeNo]:[Crew5]],12,FALSE),)</f>
        <v>0</v>
      </c>
      <c r="G48" s="79"/>
      <c r="H48" s="80"/>
      <c r="I48" s="67"/>
      <c r="J48" s="69"/>
      <c r="K48" s="67"/>
      <c r="L48" s="67"/>
      <c r="M48" s="67"/>
      <c r="N48" s="67"/>
      <c r="O48" s="67"/>
      <c r="P48" s="67"/>
      <c r="Q48" s="67"/>
      <c r="R48" s="67"/>
      <c r="S48" s="67"/>
      <c r="T48" s="67"/>
    </row>
    <row r="49" spans="1:20" hidden="1" x14ac:dyDescent="0.25">
      <c r="A49" s="78">
        <v>240042</v>
      </c>
      <c r="B49" s="79" t="s">
        <v>287</v>
      </c>
      <c r="C49" s="79"/>
      <c r="D49" s="79" t="s">
        <v>219</v>
      </c>
      <c r="E49" s="79">
        <f>SUMIF(HRS!B:B,Table3[[#This Row],[Employee '#]],HRS!I:I)</f>
        <v>48</v>
      </c>
      <c r="F49" s="79">
        <f>IFERROR(VLOOKUP(Table3[[#This Row],[Employee '#]],Table1[[#All],[EmployeeNo]:[Crew5]],12,FALSE),)</f>
        <v>0</v>
      </c>
      <c r="G49" s="79"/>
      <c r="H49" s="80"/>
      <c r="I49" s="67"/>
      <c r="J49" s="69"/>
      <c r="K49" s="67"/>
      <c r="L49" s="67"/>
      <c r="M49" s="67"/>
      <c r="N49" s="67"/>
      <c r="O49" s="67"/>
      <c r="P49" s="67"/>
      <c r="Q49" s="67"/>
      <c r="R49" s="67"/>
      <c r="S49" s="67"/>
      <c r="T49" s="67"/>
    </row>
    <row r="50" spans="1:20" hidden="1" x14ac:dyDescent="0.25">
      <c r="A50" s="78">
        <v>240044</v>
      </c>
      <c r="B50" s="79" t="s">
        <v>288</v>
      </c>
      <c r="C50" s="79"/>
      <c r="D50" s="79" t="s">
        <v>289</v>
      </c>
      <c r="E50" s="79">
        <f>SUMIF(HRS!B:B,Table3[[#This Row],[Employee '#]],HRS!I:I)</f>
        <v>71</v>
      </c>
      <c r="F50" s="79">
        <f>IFERROR(VLOOKUP(Table3[[#This Row],[Employee '#]],Table1[[#All],[EmployeeNo]:[Crew5]],12,FALSE),)</f>
        <v>0</v>
      </c>
      <c r="G50" s="79"/>
      <c r="H50" s="80"/>
      <c r="I50" s="67"/>
      <c r="J50" s="69"/>
      <c r="K50" s="67"/>
      <c r="L50" s="67"/>
      <c r="M50" s="67"/>
      <c r="N50" s="67"/>
      <c r="O50" s="67"/>
      <c r="P50" s="67"/>
      <c r="Q50" s="67"/>
      <c r="R50" s="67"/>
      <c r="S50" s="67"/>
      <c r="T50" s="67"/>
    </row>
    <row r="51" spans="1:20" hidden="1" x14ac:dyDescent="0.25">
      <c r="A51" s="78">
        <v>240049</v>
      </c>
      <c r="B51" s="79" t="s">
        <v>210</v>
      </c>
      <c r="C51" s="79" t="s">
        <v>290</v>
      </c>
      <c r="D51" s="79" t="s">
        <v>291</v>
      </c>
      <c r="E51" s="79">
        <f>SUMIF(HRS!B:B,Table3[[#This Row],[Employee '#]],HRS!I:I)</f>
        <v>55</v>
      </c>
      <c r="F51" s="79">
        <f>IFERROR(VLOOKUP(Table3[[#This Row],[Employee '#]],Table1[[#All],[EmployeeNo]:[Crew5]],12,FALSE),)</f>
        <v>0</v>
      </c>
      <c r="G51" s="79"/>
      <c r="H51" s="80"/>
      <c r="I51" s="67"/>
      <c r="J51" s="69"/>
      <c r="K51" s="67"/>
      <c r="L51" s="67"/>
      <c r="M51" s="67"/>
      <c r="N51" s="67"/>
      <c r="O51" s="67"/>
      <c r="P51" s="67"/>
      <c r="Q51" s="67"/>
      <c r="R51" s="67"/>
      <c r="S51" s="67"/>
      <c r="T51" s="67"/>
    </row>
    <row r="52" spans="1:20" hidden="1" x14ac:dyDescent="0.25">
      <c r="A52" s="78">
        <v>240050</v>
      </c>
      <c r="B52" s="79" t="s">
        <v>292</v>
      </c>
      <c r="C52" s="79"/>
      <c r="D52" s="79" t="s">
        <v>293</v>
      </c>
      <c r="E52" s="79">
        <f>SUMIF(HRS!B:B,Table3[[#This Row],[Employee '#]],HRS!I:I)</f>
        <v>40</v>
      </c>
      <c r="F52" s="79">
        <f>IFERROR(VLOOKUP(Table3[[#This Row],[Employee '#]],Table1[[#All],[EmployeeNo]:[Crew5]],12,FALSE),)</f>
        <v>0</v>
      </c>
      <c r="G52" s="79"/>
      <c r="H52" s="80"/>
      <c r="I52" s="67"/>
      <c r="J52" s="69"/>
      <c r="K52" s="67"/>
      <c r="L52" s="67"/>
      <c r="M52" s="67"/>
      <c r="N52" s="67"/>
      <c r="O52" s="67"/>
      <c r="P52" s="67"/>
      <c r="Q52" s="67"/>
      <c r="R52" s="67"/>
      <c r="S52" s="67"/>
      <c r="T52" s="67"/>
    </row>
    <row r="53" spans="1:20" hidden="1" x14ac:dyDescent="0.25">
      <c r="A53" s="78">
        <v>240051</v>
      </c>
      <c r="B53" s="79" t="s">
        <v>294</v>
      </c>
      <c r="C53" s="79"/>
      <c r="D53" s="79" t="s">
        <v>295</v>
      </c>
      <c r="E53" s="79">
        <f>SUMIF(HRS!B:B,Table3[[#This Row],[Employee '#]],HRS!I:I)</f>
        <v>40</v>
      </c>
      <c r="F53" s="79">
        <f>IFERROR(VLOOKUP(Table3[[#This Row],[Employee '#]],Table1[[#All],[EmployeeNo]:[Crew5]],12,FALSE),)</f>
        <v>0</v>
      </c>
      <c r="G53" s="79"/>
      <c r="H53" s="80"/>
      <c r="I53" s="67"/>
      <c r="J53" s="69"/>
      <c r="K53" s="67"/>
      <c r="L53" s="67"/>
      <c r="M53" s="67"/>
      <c r="N53" s="67"/>
      <c r="O53" s="67"/>
      <c r="P53" s="67"/>
      <c r="Q53" s="67"/>
      <c r="R53" s="67"/>
      <c r="S53" s="67"/>
      <c r="T53" s="67"/>
    </row>
    <row r="54" spans="1:20" hidden="1" x14ac:dyDescent="0.25">
      <c r="A54" s="78">
        <v>240054</v>
      </c>
      <c r="B54" s="79" t="s">
        <v>296</v>
      </c>
      <c r="C54" s="79"/>
      <c r="D54" s="79" t="s">
        <v>295</v>
      </c>
      <c r="E54" s="79">
        <f>SUMIF(HRS!B:B,Table3[[#This Row],[Employee '#]],HRS!I:I)</f>
        <v>40</v>
      </c>
      <c r="F54" s="79">
        <f>IFERROR(VLOOKUP(Table3[[#This Row],[Employee '#]],Table1[[#All],[EmployeeNo]:[Crew5]],12,FALSE),)</f>
        <v>0</v>
      </c>
      <c r="G54" s="79"/>
      <c r="H54" s="80"/>
      <c r="I54" s="67"/>
      <c r="J54" s="69"/>
      <c r="K54" s="67"/>
      <c r="L54" s="67"/>
      <c r="M54" s="67"/>
      <c r="N54" s="67"/>
      <c r="O54" s="67"/>
      <c r="P54" s="67"/>
      <c r="Q54" s="67"/>
      <c r="R54" s="67"/>
      <c r="S54" s="67"/>
      <c r="T54" s="67"/>
    </row>
    <row r="55" spans="1:20" hidden="1" x14ac:dyDescent="0.25">
      <c r="A55" s="78">
        <v>240056</v>
      </c>
      <c r="B55" s="79" t="s">
        <v>650</v>
      </c>
      <c r="C55" s="79"/>
      <c r="D55" s="79" t="s">
        <v>651</v>
      </c>
      <c r="E55" s="79">
        <f>SUMIF(HRS!B:B,Table3[[#This Row],[Employee '#]],HRS!I:I)</f>
        <v>48</v>
      </c>
      <c r="F55" s="79">
        <f>IFERROR(VLOOKUP(Table3[[#This Row],[Employee '#]],Table1[[#All],[EmployeeNo]:[Crew5]],12,FALSE),)</f>
        <v>0</v>
      </c>
      <c r="G55" s="79"/>
      <c r="H55" s="80"/>
      <c r="I55" s="67"/>
      <c r="J55" s="69"/>
      <c r="K55" s="67"/>
      <c r="L55" s="67"/>
      <c r="M55" s="67"/>
      <c r="N55" s="67"/>
      <c r="O55" s="67"/>
      <c r="P55" s="67"/>
      <c r="Q55" s="67"/>
      <c r="R55" s="67"/>
      <c r="S55" s="67"/>
      <c r="T55" s="67"/>
    </row>
    <row r="56" spans="1:20" hidden="1" x14ac:dyDescent="0.25">
      <c r="A56" s="78">
        <v>240057</v>
      </c>
      <c r="B56" s="79" t="s">
        <v>297</v>
      </c>
      <c r="C56" s="79"/>
      <c r="D56" s="79" t="s">
        <v>298</v>
      </c>
      <c r="E56" s="79">
        <f>SUMIF(HRS!B:B,Table3[[#This Row],[Employee '#]],HRS!I:I)</f>
        <v>40</v>
      </c>
      <c r="F56" s="79">
        <f>IFERROR(VLOOKUP(Table3[[#This Row],[Employee '#]],Table1[[#All],[EmployeeNo]:[Crew5]],12,FALSE),)</f>
        <v>0</v>
      </c>
      <c r="G56" s="79"/>
      <c r="H56" s="80"/>
      <c r="I56" s="67"/>
      <c r="J56" s="69"/>
      <c r="K56" s="67"/>
      <c r="L56" s="67"/>
      <c r="M56" s="67"/>
      <c r="N56" s="67"/>
      <c r="O56" s="67"/>
      <c r="P56" s="67"/>
      <c r="Q56" s="67"/>
      <c r="R56" s="67"/>
      <c r="S56" s="67"/>
      <c r="T56" s="67"/>
    </row>
    <row r="57" spans="1:20" x14ac:dyDescent="0.25">
      <c r="A57" s="78">
        <v>240061</v>
      </c>
      <c r="B57" s="79" t="s">
        <v>299</v>
      </c>
      <c r="C57" s="79" t="s">
        <v>273</v>
      </c>
      <c r="D57" s="79" t="s">
        <v>300</v>
      </c>
      <c r="E57" s="79">
        <f>SUMIF(HRS!B:B,Table3[[#This Row],[Employee '#]],HRS!I:I)</f>
        <v>0</v>
      </c>
      <c r="F57" s="79">
        <f>IFERROR(VLOOKUP(Table3[[#This Row],[Employee '#]],Table1[[#All],[EmployeeNo]:[Crew5]],12,FALSE),)</f>
        <v>0</v>
      </c>
      <c r="G57" s="79"/>
      <c r="H57" s="80"/>
      <c r="I57" s="67"/>
      <c r="J57" s="69"/>
      <c r="K57" s="67"/>
      <c r="L57" s="67"/>
      <c r="M57" s="67"/>
      <c r="N57" s="67"/>
      <c r="O57" s="67"/>
      <c r="P57" s="67"/>
      <c r="Q57" s="67"/>
      <c r="R57" s="67"/>
      <c r="S57" s="67"/>
      <c r="T57" s="67"/>
    </row>
    <row r="58" spans="1:20" x14ac:dyDescent="0.25">
      <c r="A58" s="78">
        <v>240062</v>
      </c>
      <c r="B58" s="79" t="s">
        <v>252</v>
      </c>
      <c r="C58" s="79"/>
      <c r="D58" s="79" t="s">
        <v>301</v>
      </c>
      <c r="E58" s="79">
        <f>SUMIF(HRS!B:B,Table3[[#This Row],[Employee '#]],HRS!I:I)</f>
        <v>0</v>
      </c>
      <c r="F58" s="79">
        <f>IFERROR(VLOOKUP(Table3[[#This Row],[Employee '#]],Table1[[#All],[EmployeeNo]:[Crew5]],12,FALSE),)</f>
        <v>0</v>
      </c>
      <c r="G58" s="79"/>
      <c r="H58" s="80"/>
      <c r="I58" s="67"/>
      <c r="J58" s="69"/>
      <c r="K58" s="67"/>
      <c r="L58" s="67"/>
      <c r="M58" s="67"/>
      <c r="N58" s="67"/>
      <c r="O58" s="67"/>
      <c r="P58" s="67"/>
      <c r="Q58" s="67"/>
      <c r="R58" s="67"/>
      <c r="S58" s="67"/>
      <c r="T58" s="67"/>
    </row>
    <row r="59" spans="1:20" hidden="1" x14ac:dyDescent="0.25">
      <c r="A59" s="78">
        <v>240064</v>
      </c>
      <c r="B59" s="79" t="s">
        <v>210</v>
      </c>
      <c r="C59" s="79" t="s">
        <v>269</v>
      </c>
      <c r="D59" s="79" t="s">
        <v>302</v>
      </c>
      <c r="E59" s="79">
        <f>SUMIF(HRS!B:B,Table3[[#This Row],[Employee '#]],HRS!I:I)</f>
        <v>62.5</v>
      </c>
      <c r="F59" s="79">
        <f>IFERROR(VLOOKUP(Table3[[#This Row],[Employee '#]],Table1[[#All],[EmployeeNo]:[Crew5]],12,FALSE),)</f>
        <v>0</v>
      </c>
      <c r="G59" s="79"/>
      <c r="H59" s="80"/>
      <c r="I59" s="67"/>
      <c r="J59" s="69"/>
      <c r="K59" s="67"/>
      <c r="L59" s="67"/>
      <c r="M59" s="67"/>
      <c r="N59" s="67"/>
      <c r="O59" s="67"/>
      <c r="P59" s="67"/>
      <c r="Q59" s="67"/>
      <c r="R59" s="67"/>
      <c r="S59" s="67"/>
      <c r="T59" s="67"/>
    </row>
    <row r="60" spans="1:20" hidden="1" x14ac:dyDescent="0.25">
      <c r="A60" s="78">
        <v>240067</v>
      </c>
      <c r="B60" s="79" t="s">
        <v>210</v>
      </c>
      <c r="C60" s="79" t="s">
        <v>269</v>
      </c>
      <c r="D60" s="79" t="s">
        <v>304</v>
      </c>
      <c r="E60" s="79">
        <f>SUMIF(HRS!B:B,Table3[[#This Row],[Employee '#]],HRS!I:I)</f>
        <v>40</v>
      </c>
      <c r="F60" s="79">
        <f>IFERROR(VLOOKUP(Table3[[#This Row],[Employee '#]],Table1[[#All],[EmployeeNo]:[Crew5]],12,FALSE),)</f>
        <v>0</v>
      </c>
      <c r="G60" s="79"/>
      <c r="H60" s="80"/>
      <c r="I60" s="67"/>
      <c r="J60" s="69"/>
      <c r="K60" s="67"/>
      <c r="L60" s="67"/>
      <c r="M60" s="67"/>
      <c r="N60" s="67"/>
      <c r="O60" s="67"/>
      <c r="P60" s="67"/>
      <c r="Q60" s="67"/>
      <c r="R60" s="67"/>
      <c r="S60" s="67"/>
      <c r="T60" s="67"/>
    </row>
    <row r="61" spans="1:20" hidden="1" x14ac:dyDescent="0.25">
      <c r="A61" s="78">
        <v>240068</v>
      </c>
      <c r="B61" s="79" t="s">
        <v>215</v>
      </c>
      <c r="C61" s="79" t="s">
        <v>206</v>
      </c>
      <c r="D61" s="79" t="s">
        <v>305</v>
      </c>
      <c r="E61" s="79">
        <f>SUMIF(HRS!B:B,Table3[[#This Row],[Employee '#]],HRS!I:I)</f>
        <v>40</v>
      </c>
      <c r="F61" s="79">
        <f>IFERROR(VLOOKUP(Table3[[#This Row],[Employee '#]],Table1[[#All],[EmployeeNo]:[Crew5]],12,FALSE),)</f>
        <v>0</v>
      </c>
      <c r="G61" s="79"/>
      <c r="H61" s="80"/>
      <c r="I61" s="67"/>
      <c r="J61" s="69"/>
      <c r="K61" s="67"/>
      <c r="L61" s="67"/>
      <c r="M61" s="67"/>
      <c r="N61" s="67"/>
      <c r="O61" s="67"/>
      <c r="P61" s="67"/>
      <c r="Q61" s="67"/>
      <c r="R61" s="67"/>
      <c r="S61" s="67"/>
      <c r="T61" s="67"/>
    </row>
    <row r="62" spans="1:20" hidden="1" x14ac:dyDescent="0.25">
      <c r="A62" s="78">
        <v>240070</v>
      </c>
      <c r="B62" s="79" t="s">
        <v>282</v>
      </c>
      <c r="C62" s="79"/>
      <c r="D62" s="79" t="s">
        <v>306</v>
      </c>
      <c r="E62" s="79">
        <f>SUMIF(HRS!B:B,Table3[[#This Row],[Employee '#]],HRS!I:I)</f>
        <v>70.5</v>
      </c>
      <c r="F62" s="79">
        <f>IFERROR(VLOOKUP(Table3[[#This Row],[Employee '#]],Table1[[#All],[EmployeeNo]:[Crew5]],12,FALSE),)</f>
        <v>0</v>
      </c>
      <c r="G62" s="79"/>
      <c r="H62" s="80"/>
      <c r="I62" s="67"/>
      <c r="J62" s="69"/>
      <c r="K62" s="67"/>
      <c r="L62" s="67"/>
      <c r="M62" s="67"/>
      <c r="N62" s="67"/>
      <c r="O62" s="67"/>
      <c r="P62" s="67"/>
      <c r="Q62" s="67"/>
      <c r="R62" s="67"/>
      <c r="S62" s="67"/>
      <c r="T62" s="67"/>
    </row>
    <row r="63" spans="1:20" hidden="1" x14ac:dyDescent="0.25">
      <c r="A63" s="78">
        <v>240072</v>
      </c>
      <c r="B63" s="79" t="s">
        <v>210</v>
      </c>
      <c r="C63" s="79" t="s">
        <v>229</v>
      </c>
      <c r="D63" s="79" t="s">
        <v>307</v>
      </c>
      <c r="E63" s="79">
        <f>SUMIF(HRS!B:B,Table3[[#This Row],[Employee '#]],HRS!I:I)</f>
        <v>48</v>
      </c>
      <c r="F63" s="79">
        <f>IFERROR(VLOOKUP(Table3[[#This Row],[Employee '#]],Table1[[#All],[EmployeeNo]:[Crew5]],12,FALSE),)</f>
        <v>0</v>
      </c>
      <c r="G63" s="79"/>
      <c r="H63" s="80"/>
      <c r="I63" s="67"/>
      <c r="J63" s="69"/>
      <c r="K63" s="67"/>
      <c r="L63" s="67"/>
      <c r="M63" s="67"/>
      <c r="N63" s="67"/>
      <c r="O63" s="67"/>
      <c r="P63" s="67"/>
      <c r="Q63" s="67"/>
      <c r="R63" s="67"/>
      <c r="S63" s="67"/>
      <c r="T63" s="67"/>
    </row>
    <row r="64" spans="1:20" hidden="1" x14ac:dyDescent="0.25">
      <c r="A64" s="78">
        <v>240074</v>
      </c>
      <c r="B64" s="79" t="s">
        <v>294</v>
      </c>
      <c r="C64" s="79"/>
      <c r="D64" s="79" t="s">
        <v>309</v>
      </c>
      <c r="E64" s="79">
        <f>SUMIF(HRS!B:B,Table3[[#This Row],[Employee '#]],HRS!I:I)</f>
        <v>60</v>
      </c>
      <c r="F64" s="79">
        <f>IFERROR(VLOOKUP(Table3[[#This Row],[Employee '#]],Table1[[#All],[EmployeeNo]:[Crew5]],12,FALSE),)</f>
        <v>0</v>
      </c>
      <c r="G64" s="79"/>
      <c r="H64" s="80"/>
      <c r="I64" s="67"/>
      <c r="J64" s="69"/>
      <c r="K64" s="67"/>
      <c r="L64" s="67"/>
      <c r="M64" s="67"/>
      <c r="N64" s="67"/>
      <c r="O64" s="67"/>
      <c r="P64" s="67"/>
      <c r="Q64" s="67"/>
      <c r="R64" s="67"/>
      <c r="S64" s="67"/>
      <c r="T64" s="67"/>
    </row>
    <row r="65" spans="1:20" hidden="1" x14ac:dyDescent="0.25">
      <c r="A65" s="78">
        <v>240075</v>
      </c>
      <c r="B65" s="79" t="s">
        <v>215</v>
      </c>
      <c r="C65" s="79" t="s">
        <v>290</v>
      </c>
      <c r="D65" s="79" t="s">
        <v>274</v>
      </c>
      <c r="E65" s="79">
        <f>SUMIF(HRS!B:B,Table3[[#This Row],[Employee '#]],HRS!I:I)</f>
        <v>40</v>
      </c>
      <c r="F65" s="79">
        <f>IFERROR(VLOOKUP(Table3[[#This Row],[Employee '#]],Table1[[#All],[EmployeeNo]:[Crew5]],12,FALSE),)</f>
        <v>0</v>
      </c>
      <c r="G65" s="79"/>
      <c r="H65" s="80"/>
      <c r="I65" s="67"/>
      <c r="J65" s="69"/>
      <c r="K65" s="67"/>
      <c r="L65" s="67"/>
      <c r="M65" s="67"/>
      <c r="N65" s="67"/>
      <c r="O65" s="67"/>
      <c r="P65" s="67"/>
      <c r="Q65" s="67"/>
      <c r="R65" s="67"/>
      <c r="S65" s="67"/>
      <c r="T65" s="67"/>
    </row>
    <row r="66" spans="1:20" hidden="1" x14ac:dyDescent="0.25">
      <c r="A66" s="78">
        <v>240076</v>
      </c>
      <c r="B66" s="79" t="s">
        <v>308</v>
      </c>
      <c r="C66" s="79"/>
      <c r="D66" s="79" t="s">
        <v>274</v>
      </c>
      <c r="E66" s="79">
        <f>SUMIF(HRS!B:B,Table3[[#This Row],[Employee '#]],HRS!I:I)</f>
        <v>62.5</v>
      </c>
      <c r="F66" s="79">
        <f>IFERROR(VLOOKUP(Table3[[#This Row],[Employee '#]],Table1[[#All],[EmployeeNo]:[Crew5]],12,FALSE),)</f>
        <v>0</v>
      </c>
      <c r="G66" s="79"/>
      <c r="H66" s="80"/>
      <c r="I66" s="67"/>
      <c r="J66" s="69"/>
      <c r="K66" s="67"/>
      <c r="L66" s="67"/>
      <c r="M66" s="67"/>
      <c r="N66" s="67"/>
      <c r="O66" s="67"/>
      <c r="P66" s="67"/>
      <c r="Q66" s="67"/>
      <c r="R66" s="67"/>
      <c r="S66" s="67"/>
      <c r="T66" s="67"/>
    </row>
    <row r="67" spans="1:20" hidden="1" x14ac:dyDescent="0.25">
      <c r="A67" s="78">
        <v>240077</v>
      </c>
      <c r="B67" s="79" t="s">
        <v>310</v>
      </c>
      <c r="C67" s="79"/>
      <c r="D67" s="79" t="s">
        <v>311</v>
      </c>
      <c r="E67" s="79">
        <f>SUMIF(HRS!B:B,Table3[[#This Row],[Employee '#]],HRS!I:I)</f>
        <v>50</v>
      </c>
      <c r="F67" s="79">
        <f>IFERROR(VLOOKUP(Table3[[#This Row],[Employee '#]],Table1[[#All],[EmployeeNo]:[Crew5]],12,FALSE),)</f>
        <v>0</v>
      </c>
      <c r="G67" s="79"/>
      <c r="H67" s="80"/>
      <c r="I67" s="67"/>
      <c r="J67" s="69"/>
      <c r="K67" s="67"/>
      <c r="L67" s="67"/>
      <c r="M67" s="67"/>
      <c r="N67" s="67"/>
      <c r="O67" s="67"/>
      <c r="P67" s="67"/>
      <c r="Q67" s="67"/>
      <c r="R67" s="67"/>
      <c r="S67" s="67"/>
      <c r="T67" s="67"/>
    </row>
    <row r="68" spans="1:20" hidden="1" x14ac:dyDescent="0.25">
      <c r="A68" s="78">
        <v>240078</v>
      </c>
      <c r="B68" s="79" t="s">
        <v>210</v>
      </c>
      <c r="C68" s="79" t="s">
        <v>235</v>
      </c>
      <c r="D68" s="79" t="s">
        <v>312</v>
      </c>
      <c r="E68" s="79">
        <f>SUMIF(HRS!B:B,Table3[[#This Row],[Employee '#]],HRS!I:I)</f>
        <v>50</v>
      </c>
      <c r="F68" s="79">
        <f>IFERROR(VLOOKUP(Table3[[#This Row],[Employee '#]],Table1[[#All],[EmployeeNo]:[Crew5]],12,FALSE),)</f>
        <v>0</v>
      </c>
      <c r="G68" s="79"/>
      <c r="H68" s="80"/>
      <c r="I68" s="67"/>
      <c r="J68" s="69"/>
      <c r="K68" s="67"/>
      <c r="L68" s="67"/>
      <c r="M68" s="67"/>
      <c r="N68" s="67"/>
      <c r="O68" s="67"/>
      <c r="P68" s="67"/>
      <c r="Q68" s="67"/>
      <c r="R68" s="67"/>
      <c r="S68" s="67"/>
      <c r="T68" s="67"/>
    </row>
    <row r="69" spans="1:20" hidden="1" x14ac:dyDescent="0.25">
      <c r="A69" s="78">
        <v>240080</v>
      </c>
      <c r="B69" s="79" t="s">
        <v>215</v>
      </c>
      <c r="C69" s="79" t="s">
        <v>213</v>
      </c>
      <c r="D69" s="79" t="s">
        <v>313</v>
      </c>
      <c r="E69" s="79">
        <f>SUMIF(HRS!B:B,Table3[[#This Row],[Employee '#]],HRS!I:I)</f>
        <v>48</v>
      </c>
      <c r="F69" s="79">
        <f>IFERROR(VLOOKUP(Table3[[#This Row],[Employee '#]],Table1[[#All],[EmployeeNo]:[Crew5]],12,FALSE),)</f>
        <v>0</v>
      </c>
      <c r="G69" s="79"/>
      <c r="H69" s="80"/>
      <c r="I69" s="67"/>
      <c r="J69" s="69"/>
      <c r="K69" s="67"/>
      <c r="L69" s="67"/>
      <c r="M69" s="67"/>
      <c r="N69" s="67"/>
      <c r="O69" s="67"/>
      <c r="P69" s="67"/>
      <c r="Q69" s="67"/>
      <c r="R69" s="67"/>
      <c r="S69" s="67"/>
      <c r="T69" s="67"/>
    </row>
    <row r="70" spans="1:20" hidden="1" x14ac:dyDescent="0.25">
      <c r="A70" s="78">
        <v>240083</v>
      </c>
      <c r="B70" s="79" t="s">
        <v>272</v>
      </c>
      <c r="C70" s="79"/>
      <c r="D70" s="79" t="s">
        <v>314</v>
      </c>
      <c r="E70" s="79">
        <f>SUMIF(HRS!B:B,Table3[[#This Row],[Employee '#]],HRS!I:I)</f>
        <v>40</v>
      </c>
      <c r="F70" s="79">
        <f>IFERROR(VLOOKUP(Table3[[#This Row],[Employee '#]],Table1[[#All],[EmployeeNo]:[Crew5]],12,FALSE),)</f>
        <v>0</v>
      </c>
      <c r="G70" s="79"/>
      <c r="H70" s="80"/>
      <c r="I70" s="67"/>
      <c r="J70" s="69"/>
      <c r="K70" s="67"/>
      <c r="L70" s="67"/>
      <c r="M70" s="67"/>
      <c r="N70" s="67"/>
      <c r="O70" s="67"/>
      <c r="P70" s="67"/>
      <c r="Q70" s="67"/>
      <c r="R70" s="67"/>
      <c r="S70" s="67"/>
      <c r="T70" s="67"/>
    </row>
    <row r="71" spans="1:20" hidden="1" x14ac:dyDescent="0.25">
      <c r="A71" s="78">
        <v>240084</v>
      </c>
      <c r="B71" s="79" t="s">
        <v>652</v>
      </c>
      <c r="C71" s="79"/>
      <c r="D71" s="79" t="s">
        <v>314</v>
      </c>
      <c r="E71" s="79">
        <f>SUMIF(HRS!B:B,Table3[[#This Row],[Employee '#]],HRS!I:I)</f>
        <v>69</v>
      </c>
      <c r="F71" s="79">
        <f>IFERROR(VLOOKUP(Table3[[#This Row],[Employee '#]],Table1[[#All],[EmployeeNo]:[Crew5]],12,FALSE),)</f>
        <v>0</v>
      </c>
      <c r="G71" s="79"/>
      <c r="H71" s="80"/>
      <c r="I71" s="67"/>
      <c r="J71" s="69"/>
      <c r="K71" s="67"/>
      <c r="L71" s="67"/>
      <c r="M71" s="67"/>
      <c r="N71" s="67"/>
      <c r="O71" s="67"/>
      <c r="P71" s="67"/>
      <c r="Q71" s="67"/>
      <c r="R71" s="67"/>
      <c r="S71" s="67"/>
      <c r="T71" s="67"/>
    </row>
    <row r="72" spans="1:20" hidden="1" x14ac:dyDescent="0.25">
      <c r="A72" s="78">
        <v>240085</v>
      </c>
      <c r="B72" s="79" t="s">
        <v>220</v>
      </c>
      <c r="C72" s="79"/>
      <c r="D72" s="79" t="s">
        <v>314</v>
      </c>
      <c r="E72" s="79">
        <f>SUMIF(HRS!B:B,Table3[[#This Row],[Employee '#]],HRS!I:I)</f>
        <v>40</v>
      </c>
      <c r="F72" s="79">
        <f>IFERROR(VLOOKUP(Table3[[#This Row],[Employee '#]],Table1[[#All],[EmployeeNo]:[Crew5]],12,FALSE),)</f>
        <v>0</v>
      </c>
      <c r="G72" s="79"/>
      <c r="H72" s="80"/>
      <c r="I72" s="67"/>
      <c r="J72" s="69"/>
      <c r="K72" s="67"/>
      <c r="L72" s="67"/>
      <c r="M72" s="67"/>
      <c r="N72" s="67"/>
      <c r="O72" s="67"/>
      <c r="P72" s="67"/>
      <c r="Q72" s="67"/>
      <c r="R72" s="67"/>
      <c r="S72" s="67"/>
      <c r="T72" s="67"/>
    </row>
    <row r="73" spans="1:20" hidden="1" x14ac:dyDescent="0.25">
      <c r="A73" s="81">
        <v>240089</v>
      </c>
      <c r="B73" s="82" t="s">
        <v>308</v>
      </c>
      <c r="C73" s="82" t="s">
        <v>235</v>
      </c>
      <c r="D73" s="82" t="s">
        <v>315</v>
      </c>
      <c r="E73" s="79">
        <f>SUMIF(HRS!B:B,Table3[[#This Row],[Employee '#]],HRS!I:I)</f>
        <v>62</v>
      </c>
      <c r="F73" s="82">
        <f>IFERROR(VLOOKUP(Table3[[#This Row],[Employee '#]],Table1[[#All],[EmployeeNo]:[Crew5]],12,FALSE),)</f>
        <v>0</v>
      </c>
      <c r="G73" s="82"/>
      <c r="H73" s="83"/>
      <c r="I73" s="67"/>
      <c r="J73" s="69"/>
      <c r="K73" s="67"/>
      <c r="L73" s="67"/>
      <c r="M73" s="67"/>
      <c r="N73" s="67"/>
      <c r="O73" s="67"/>
      <c r="P73" s="67"/>
      <c r="Q73" s="67"/>
      <c r="R73" s="67"/>
      <c r="S73" s="67"/>
      <c r="T73" s="67"/>
    </row>
    <row r="74" spans="1:20" hidden="1" x14ac:dyDescent="0.25">
      <c r="A74" s="78">
        <v>240122</v>
      </c>
      <c r="B74" s="79" t="s">
        <v>215</v>
      </c>
      <c r="C74" s="79"/>
      <c r="D74" s="79" t="s">
        <v>295</v>
      </c>
      <c r="E74" s="79">
        <f>SUMIF(HRS!B:B,Table3[[#This Row],[Employee '#]],HRS!I:I)</f>
        <v>48</v>
      </c>
      <c r="F74" s="79">
        <f>IFERROR(VLOOKUP(Table3[[#This Row],[Employee '#]],Table1[[#All],[EmployeeNo]:[Crew5]],12,FALSE),)</f>
        <v>0</v>
      </c>
      <c r="G74" s="79"/>
      <c r="H74" s="80"/>
      <c r="I74" s="67"/>
      <c r="J74" s="69"/>
      <c r="K74" s="67"/>
      <c r="L74" s="67"/>
      <c r="M74" s="67"/>
      <c r="N74" s="67"/>
      <c r="O74" s="67"/>
      <c r="P74" s="67"/>
      <c r="Q74" s="67"/>
      <c r="R74" s="67"/>
      <c r="S74" s="67"/>
      <c r="T74" s="67"/>
    </row>
    <row r="75" spans="1:20" hidden="1" x14ac:dyDescent="0.25">
      <c r="A75" s="78">
        <v>240128</v>
      </c>
      <c r="B75" s="79" t="s">
        <v>316</v>
      </c>
      <c r="C75" s="79"/>
      <c r="D75" s="79" t="s">
        <v>317</v>
      </c>
      <c r="E75" s="79">
        <f>SUMIF(HRS!B:B,Table3[[#This Row],[Employee '#]],HRS!I:I)</f>
        <v>40</v>
      </c>
      <c r="F75" s="79">
        <f>IFERROR(VLOOKUP(Table3[[#This Row],[Employee '#]],Table1[[#All],[EmployeeNo]:[Crew5]],12,FALSE),)</f>
        <v>0</v>
      </c>
      <c r="G75" s="79"/>
      <c r="H75" s="80"/>
      <c r="I75" s="67"/>
      <c r="J75" s="69"/>
      <c r="K75" s="67"/>
      <c r="L75" s="67"/>
      <c r="N75" s="67"/>
      <c r="O75" s="67"/>
      <c r="P75" s="67"/>
      <c r="Q75" s="67"/>
      <c r="R75" s="67"/>
      <c r="S75" s="67"/>
      <c r="T75" s="67"/>
    </row>
    <row r="76" spans="1:20" hidden="1" x14ac:dyDescent="0.25">
      <c r="A76" s="78">
        <v>240129</v>
      </c>
      <c r="B76" s="79" t="s">
        <v>308</v>
      </c>
      <c r="C76" s="79" t="s">
        <v>235</v>
      </c>
      <c r="D76" s="79" t="s">
        <v>653</v>
      </c>
      <c r="E76" s="79">
        <f>SUMIF(HRS!B:B,Table3[[#This Row],[Employee '#]],HRS!I:I)</f>
        <v>67</v>
      </c>
      <c r="F76" s="79">
        <f>IFERROR(VLOOKUP(Table3[[#This Row],[Employee '#]],Table1[[#All],[EmployeeNo]:[Crew5]],12,FALSE),)</f>
        <v>0</v>
      </c>
      <c r="G76" s="79"/>
      <c r="H76" s="80"/>
      <c r="I76" s="67"/>
      <c r="J76" s="69"/>
      <c r="K76" s="67"/>
      <c r="L76" s="67"/>
      <c r="N76" s="67"/>
      <c r="O76" s="67"/>
      <c r="P76" s="67"/>
      <c r="Q76" s="67"/>
      <c r="R76" s="67"/>
      <c r="S76" s="67"/>
      <c r="T76" s="67"/>
    </row>
    <row r="77" spans="1:20" hidden="1" x14ac:dyDescent="0.25">
      <c r="A77" s="78">
        <v>240131</v>
      </c>
      <c r="B77" s="79" t="s">
        <v>210</v>
      </c>
      <c r="C77" s="79" t="s">
        <v>235</v>
      </c>
      <c r="D77" s="79" t="s">
        <v>318</v>
      </c>
      <c r="E77" s="79">
        <f>SUMIF(HRS!B:B,Table3[[#This Row],[Employee '#]],HRS!I:I)</f>
        <v>40</v>
      </c>
      <c r="F77" s="79">
        <f>IFERROR(VLOOKUP(Table3[[#This Row],[Employee '#]],Table1[[#All],[EmployeeNo]:[Crew5]],12,FALSE),)</f>
        <v>0</v>
      </c>
      <c r="G77" s="79"/>
      <c r="H77" s="80"/>
      <c r="I77" s="67"/>
      <c r="J77" s="69"/>
      <c r="K77" s="67"/>
      <c r="L77" s="67"/>
      <c r="N77" s="67"/>
      <c r="O77" s="67"/>
      <c r="P77" s="67"/>
      <c r="Q77" s="67"/>
      <c r="R77" s="67"/>
      <c r="S77" s="67"/>
      <c r="T77" s="67"/>
    </row>
    <row r="78" spans="1:20" hidden="1" x14ac:dyDescent="0.25">
      <c r="A78" s="78">
        <v>240160</v>
      </c>
      <c r="B78" s="79" t="s">
        <v>308</v>
      </c>
      <c r="C78" s="79"/>
      <c r="D78" s="79" t="s">
        <v>319</v>
      </c>
      <c r="E78" s="79">
        <f>SUMIF(HRS!B:B,Table3[[#This Row],[Employee '#]],HRS!I:I)</f>
        <v>69.5</v>
      </c>
      <c r="F78" s="79">
        <f>IFERROR(VLOOKUP(Table3[[#This Row],[Employee '#]],Table1[[#All],[EmployeeNo]:[Crew5]],12,FALSE),)</f>
        <v>0</v>
      </c>
      <c r="G78" s="79"/>
      <c r="H78" s="80"/>
      <c r="I78" s="67"/>
      <c r="J78" s="69"/>
      <c r="K78" s="67"/>
      <c r="L78" s="67"/>
      <c r="N78" s="67"/>
      <c r="O78" s="67"/>
      <c r="P78" s="67"/>
      <c r="Q78" s="67"/>
      <c r="R78" s="67"/>
      <c r="S78" s="67"/>
      <c r="T78" s="67"/>
    </row>
    <row r="79" spans="1:20" hidden="1" x14ac:dyDescent="0.25">
      <c r="A79" s="78">
        <v>240161</v>
      </c>
      <c r="B79" s="79" t="s">
        <v>320</v>
      </c>
      <c r="C79" s="79" t="s">
        <v>269</v>
      </c>
      <c r="D79" s="79" t="s">
        <v>321</v>
      </c>
      <c r="E79" s="79">
        <f>SUMIF(HRS!B:B,Table3[[#This Row],[Employee '#]],HRS!I:I)</f>
        <v>69.5</v>
      </c>
      <c r="F79" s="79">
        <f>IFERROR(VLOOKUP(Table3[[#This Row],[Employee '#]],Table1[[#All],[EmployeeNo]:[Crew5]],12,FALSE),)</f>
        <v>0</v>
      </c>
      <c r="G79" s="79"/>
      <c r="H79" s="80"/>
      <c r="I79" s="67"/>
      <c r="J79" s="69"/>
      <c r="K79" s="67"/>
      <c r="L79" s="67"/>
      <c r="N79" s="67"/>
      <c r="O79" s="67"/>
      <c r="P79" s="67"/>
      <c r="Q79" s="67"/>
      <c r="R79" s="67"/>
      <c r="S79" s="67"/>
      <c r="T79" s="67"/>
    </row>
    <row r="80" spans="1:20" hidden="1" x14ac:dyDescent="0.25">
      <c r="A80" s="78">
        <v>240164</v>
      </c>
      <c r="B80" s="79" t="s">
        <v>252</v>
      </c>
      <c r="C80" s="79"/>
      <c r="D80" s="79" t="s">
        <v>322</v>
      </c>
      <c r="E80" s="79">
        <f>SUMIF(HRS!B:B,Table3[[#This Row],[Employee '#]],HRS!I:I)</f>
        <v>48</v>
      </c>
      <c r="F80" s="79">
        <f>IFERROR(VLOOKUP(Table3[[#This Row],[Employee '#]],Table1[[#All],[EmployeeNo]:[Crew5]],12,FALSE),)</f>
        <v>0</v>
      </c>
      <c r="G80" s="79"/>
      <c r="H80" s="80"/>
      <c r="I80" s="67"/>
      <c r="J80" s="69"/>
      <c r="K80" s="67"/>
      <c r="L80" s="67"/>
      <c r="N80" s="67"/>
      <c r="O80" s="67"/>
      <c r="P80" s="67"/>
      <c r="Q80" s="67"/>
      <c r="R80" s="67"/>
      <c r="S80" s="67"/>
      <c r="T80" s="67"/>
    </row>
    <row r="81" spans="1:20" hidden="1" x14ac:dyDescent="0.25">
      <c r="A81" s="78">
        <v>240165</v>
      </c>
      <c r="B81" s="79" t="s">
        <v>247</v>
      </c>
      <c r="C81" s="79" t="s">
        <v>218</v>
      </c>
      <c r="D81" s="79" t="s">
        <v>323</v>
      </c>
      <c r="E81" s="79">
        <f>SUMIF(HRS!B:B,Table3[[#This Row],[Employee '#]],HRS!I:I)</f>
        <v>40</v>
      </c>
      <c r="F81" s="79">
        <f>IFERROR(VLOOKUP(Table3[[#This Row],[Employee '#]],Table1[[#All],[EmployeeNo]:[Crew5]],12,FALSE),)</f>
        <v>0</v>
      </c>
      <c r="G81" s="79"/>
      <c r="H81" s="80"/>
      <c r="I81" s="67"/>
      <c r="J81" s="69"/>
      <c r="K81" s="67"/>
      <c r="L81" s="67"/>
      <c r="N81" s="67"/>
      <c r="O81" s="67"/>
      <c r="P81" s="67"/>
      <c r="Q81" s="67"/>
      <c r="R81" s="67"/>
      <c r="S81" s="67"/>
      <c r="T81" s="67"/>
    </row>
    <row r="82" spans="1:20" x14ac:dyDescent="0.25">
      <c r="A82" s="78">
        <v>240174</v>
      </c>
      <c r="B82" s="79" t="s">
        <v>334</v>
      </c>
      <c r="C82" s="79" t="s">
        <v>248</v>
      </c>
      <c r="D82" s="79" t="s">
        <v>768</v>
      </c>
      <c r="E82" s="79">
        <f>SUMIF(HRS!B:B,Table3[[#This Row],[Employee '#]],HRS!I:I)</f>
        <v>0</v>
      </c>
      <c r="F82" s="79">
        <f>IFERROR(VLOOKUP(Table3[[#This Row],[Employee '#]],Table1[[#All],[EmployeeNo]:[Crew5]],12,FALSE),)</f>
        <v>0</v>
      </c>
      <c r="G82" s="79"/>
      <c r="H82" s="80"/>
      <c r="I82" s="67"/>
      <c r="J82" s="69"/>
      <c r="K82" s="67"/>
      <c r="L82" s="67"/>
      <c r="N82" s="67"/>
      <c r="O82" s="67"/>
      <c r="P82" s="67"/>
      <c r="Q82" s="67"/>
      <c r="R82" s="67"/>
      <c r="S82" s="67"/>
      <c r="T82" s="67"/>
    </row>
    <row r="83" spans="1:20" hidden="1" x14ac:dyDescent="0.25">
      <c r="A83" s="78">
        <v>240182</v>
      </c>
      <c r="B83" s="79" t="s">
        <v>494</v>
      </c>
      <c r="C83" s="79"/>
      <c r="D83" s="79" t="s">
        <v>654</v>
      </c>
      <c r="E83" s="79">
        <f>SUMIF(HRS!B:B,Table3[[#This Row],[Employee '#]],HRS!I:I)</f>
        <v>60.5</v>
      </c>
      <c r="F83" s="79">
        <f>IFERROR(VLOOKUP(Table3[[#This Row],[Employee '#]],Table1[[#All],[EmployeeNo]:[Crew5]],12,FALSE),)</f>
        <v>0</v>
      </c>
      <c r="G83" s="79"/>
      <c r="H83" s="80"/>
      <c r="I83" s="67"/>
      <c r="J83" s="69"/>
      <c r="K83" s="67"/>
      <c r="L83" s="67"/>
      <c r="N83" s="67"/>
      <c r="O83" s="67"/>
      <c r="P83" s="67"/>
      <c r="Q83" s="67"/>
      <c r="R83" s="67"/>
      <c r="S83" s="67"/>
      <c r="T83" s="67"/>
    </row>
    <row r="84" spans="1:20" hidden="1" x14ac:dyDescent="0.25">
      <c r="A84" s="78">
        <v>240219</v>
      </c>
      <c r="B84" s="79" t="s">
        <v>324</v>
      </c>
      <c r="C84" s="79"/>
      <c r="D84" s="79" t="s">
        <v>325</v>
      </c>
      <c r="E84" s="79">
        <f>SUMIF(HRS!B:B,Table3[[#This Row],[Employee '#]],HRS!I:I)</f>
        <v>48</v>
      </c>
      <c r="F84" s="79">
        <f>IFERROR(VLOOKUP(Table3[[#This Row],[Employee '#]],Table1[[#All],[EmployeeNo]:[Crew5]],12,FALSE),)</f>
        <v>0</v>
      </c>
      <c r="G84" s="79"/>
      <c r="H84" s="80"/>
      <c r="I84" s="67"/>
      <c r="J84" s="69"/>
      <c r="K84" s="67"/>
      <c r="L84" s="67"/>
      <c r="N84" s="67"/>
      <c r="O84" s="67"/>
      <c r="P84" s="67"/>
      <c r="Q84" s="67"/>
      <c r="R84" s="67"/>
      <c r="S84" s="67"/>
      <c r="T84" s="67"/>
    </row>
    <row r="85" spans="1:20" hidden="1" x14ac:dyDescent="0.25">
      <c r="A85" s="78">
        <v>240233</v>
      </c>
      <c r="B85" s="79" t="s">
        <v>292</v>
      </c>
      <c r="C85" s="79"/>
      <c r="D85" s="79" t="s">
        <v>326</v>
      </c>
      <c r="E85" s="79">
        <f>SUMIF(HRS!B:B,Table3[[#This Row],[Employee '#]],HRS!I:I)</f>
        <v>50</v>
      </c>
      <c r="F85" s="79">
        <f>IFERROR(VLOOKUP(Table3[[#This Row],[Employee '#]],Table1[[#All],[EmployeeNo]:[Crew5]],12,FALSE),)</f>
        <v>0</v>
      </c>
      <c r="G85" s="79"/>
      <c r="H85" s="80"/>
      <c r="I85" s="67"/>
      <c r="J85" s="69"/>
      <c r="K85" s="67"/>
      <c r="L85" s="67"/>
      <c r="N85" s="67"/>
      <c r="O85" s="67"/>
      <c r="P85" s="67"/>
      <c r="Q85" s="67"/>
      <c r="R85" s="67"/>
      <c r="S85" s="67"/>
      <c r="T85" s="67"/>
    </row>
    <row r="86" spans="1:20" hidden="1" x14ac:dyDescent="0.25">
      <c r="A86" s="78">
        <v>240254</v>
      </c>
      <c r="B86" s="79" t="s">
        <v>279</v>
      </c>
      <c r="C86" s="79"/>
      <c r="D86" s="79" t="s">
        <v>327</v>
      </c>
      <c r="E86" s="79">
        <f>SUMIF(HRS!B:B,Table3[[#This Row],[Employee '#]],HRS!I:I)</f>
        <v>77</v>
      </c>
      <c r="F86" s="79">
        <f>IFERROR(VLOOKUP(Table3[[#This Row],[Employee '#]],Table1[[#All],[EmployeeNo]:[Crew5]],12,FALSE),)</f>
        <v>0</v>
      </c>
      <c r="G86" s="79"/>
      <c r="H86" s="80"/>
      <c r="I86" s="67"/>
      <c r="J86" s="69"/>
      <c r="K86" s="67"/>
      <c r="L86" s="67"/>
      <c r="N86" s="67"/>
      <c r="O86" s="67"/>
      <c r="P86" s="67"/>
      <c r="Q86" s="67"/>
      <c r="R86" s="67"/>
      <c r="S86" s="67"/>
      <c r="T86" s="67"/>
    </row>
    <row r="87" spans="1:20" hidden="1" x14ac:dyDescent="0.25">
      <c r="A87" s="78">
        <v>240255</v>
      </c>
      <c r="B87" s="79" t="s">
        <v>215</v>
      </c>
      <c r="C87" s="79" t="s">
        <v>269</v>
      </c>
      <c r="D87" s="79" t="s">
        <v>328</v>
      </c>
      <c r="E87" s="79">
        <f>SUMIF(HRS!B:B,Table3[[#This Row],[Employee '#]],HRS!I:I)</f>
        <v>48</v>
      </c>
      <c r="F87" s="79">
        <f>IFERROR(VLOOKUP(Table3[[#This Row],[Employee '#]],Table1[[#All],[EmployeeNo]:[Crew5]],12,FALSE),)</f>
        <v>0</v>
      </c>
      <c r="G87" s="79"/>
      <c r="H87" s="80"/>
      <c r="I87" s="67"/>
      <c r="J87" s="69"/>
      <c r="K87" s="67"/>
      <c r="L87" s="67"/>
      <c r="N87" s="67"/>
      <c r="O87" s="67"/>
      <c r="P87" s="67"/>
      <c r="Q87" s="67"/>
      <c r="R87" s="67"/>
      <c r="S87" s="67"/>
      <c r="T87" s="67"/>
    </row>
    <row r="88" spans="1:20" hidden="1" x14ac:dyDescent="0.25">
      <c r="A88" s="78">
        <v>240259</v>
      </c>
      <c r="B88" s="79" t="s">
        <v>329</v>
      </c>
      <c r="C88" s="79"/>
      <c r="D88" s="79" t="s">
        <v>211</v>
      </c>
      <c r="E88" s="79">
        <f>SUMIF(HRS!B:B,Table3[[#This Row],[Employee '#]],HRS!I:I)</f>
        <v>40</v>
      </c>
      <c r="F88" s="79">
        <f>IFERROR(VLOOKUP(Table3[[#This Row],[Employee '#]],Table1[[#All],[EmployeeNo]:[Crew5]],12,FALSE),)</f>
        <v>0</v>
      </c>
      <c r="G88" s="79"/>
      <c r="H88" s="80"/>
      <c r="I88" s="67"/>
      <c r="J88" s="69"/>
      <c r="K88" s="67"/>
      <c r="L88" s="67"/>
      <c r="N88" s="67"/>
      <c r="O88" s="67"/>
      <c r="P88" s="67"/>
      <c r="Q88" s="67"/>
      <c r="R88" s="67"/>
      <c r="S88" s="67"/>
      <c r="T88" s="67"/>
    </row>
    <row r="89" spans="1:20" hidden="1" x14ac:dyDescent="0.25">
      <c r="A89" s="78">
        <v>240263</v>
      </c>
      <c r="B89" s="79" t="s">
        <v>330</v>
      </c>
      <c r="C89" s="79" t="s">
        <v>242</v>
      </c>
      <c r="D89" s="79" t="s">
        <v>331</v>
      </c>
      <c r="E89" s="79">
        <f>SUMIF(HRS!B:B,Table3[[#This Row],[Employee '#]],HRS!I:I)</f>
        <v>38.5</v>
      </c>
      <c r="F89" s="79">
        <f>IFERROR(VLOOKUP(Table3[[#This Row],[Employee '#]],Table1[[#All],[EmployeeNo]:[Crew5]],12,FALSE),)</f>
        <v>0</v>
      </c>
      <c r="G89" s="79"/>
      <c r="H89" s="80"/>
      <c r="I89" s="67"/>
      <c r="J89" s="69"/>
      <c r="K89" s="67"/>
      <c r="L89" s="67"/>
      <c r="N89" s="67"/>
      <c r="O89" s="67"/>
      <c r="P89" s="67"/>
      <c r="Q89" s="67"/>
      <c r="R89" s="67"/>
      <c r="S89" s="67"/>
      <c r="T89" s="67"/>
    </row>
    <row r="90" spans="1:20" x14ac:dyDescent="0.25">
      <c r="A90" s="78">
        <v>240278</v>
      </c>
      <c r="B90" s="79" t="s">
        <v>332</v>
      </c>
      <c r="C90" s="79"/>
      <c r="D90" s="79" t="s">
        <v>333</v>
      </c>
      <c r="E90" s="79">
        <f>SUMIF(HRS!B:B,Table3[[#This Row],[Employee '#]],HRS!I:I)</f>
        <v>0</v>
      </c>
      <c r="F90" s="79">
        <f>IFERROR(VLOOKUP(Table3[[#This Row],[Employee '#]],Table1[[#All],[EmployeeNo]:[Crew5]],12,FALSE),)</f>
        <v>0</v>
      </c>
      <c r="G90" s="79"/>
      <c r="H90" s="80"/>
      <c r="I90" s="67"/>
      <c r="J90" s="69"/>
      <c r="K90" s="67"/>
      <c r="L90" s="67"/>
      <c r="N90" s="67"/>
      <c r="O90" s="67"/>
      <c r="P90" s="67"/>
      <c r="Q90" s="67"/>
      <c r="R90" s="67"/>
      <c r="S90" s="67"/>
      <c r="T90" s="67"/>
    </row>
    <row r="91" spans="1:20" hidden="1" x14ac:dyDescent="0.25">
      <c r="A91" s="78">
        <v>240297</v>
      </c>
      <c r="B91" s="79" t="s">
        <v>334</v>
      </c>
      <c r="C91" s="79"/>
      <c r="D91" s="79" t="s">
        <v>335</v>
      </c>
      <c r="E91" s="79">
        <f>SUMIF(HRS!B:B,Table3[[#This Row],[Employee '#]],HRS!I:I)</f>
        <v>71.5</v>
      </c>
      <c r="F91" s="79">
        <f>IFERROR(VLOOKUP(Table3[[#This Row],[Employee '#]],Table1[[#All],[EmployeeNo]:[Crew5]],12,FALSE),)</f>
        <v>0</v>
      </c>
      <c r="G91" s="79"/>
      <c r="H91" s="80"/>
      <c r="I91" s="67"/>
      <c r="J91" s="69"/>
      <c r="K91" s="67"/>
      <c r="L91" s="67"/>
      <c r="N91" s="67"/>
      <c r="O91" s="67"/>
      <c r="P91" s="67"/>
      <c r="Q91" s="68"/>
    </row>
    <row r="92" spans="1:20" x14ac:dyDescent="0.25">
      <c r="A92" s="78">
        <v>240317</v>
      </c>
      <c r="B92" s="79" t="s">
        <v>336</v>
      </c>
      <c r="C92" s="79"/>
      <c r="D92" s="79" t="s">
        <v>337</v>
      </c>
      <c r="E92" s="79">
        <f>SUMIF(HRS!B:B,Table3[[#This Row],[Employee '#]],HRS!I:I)</f>
        <v>0</v>
      </c>
      <c r="F92" s="79">
        <f>IFERROR(VLOOKUP(Table3[[#This Row],[Employee '#]],Table1[[#All],[EmployeeNo]:[Crew5]],12,FALSE),)</f>
        <v>0</v>
      </c>
      <c r="G92" s="79"/>
      <c r="H92" s="80"/>
      <c r="I92" s="67"/>
      <c r="J92" s="69"/>
      <c r="K92" s="67"/>
      <c r="L92" s="67"/>
      <c r="N92" s="67"/>
      <c r="O92" s="67"/>
      <c r="P92" s="67"/>
      <c r="Q92" s="68"/>
    </row>
    <row r="93" spans="1:20" hidden="1" x14ac:dyDescent="0.25">
      <c r="A93" s="78">
        <v>240333</v>
      </c>
      <c r="B93" s="79" t="s">
        <v>338</v>
      </c>
      <c r="C93" s="79" t="s">
        <v>235</v>
      </c>
      <c r="D93" s="79" t="s">
        <v>339</v>
      </c>
      <c r="E93" s="79">
        <f>SUMIF(HRS!B:B,Table3[[#This Row],[Employee '#]],HRS!I:I)</f>
        <v>60</v>
      </c>
      <c r="F93" s="79">
        <f>IFERROR(VLOOKUP(Table3[[#This Row],[Employee '#]],Table1[[#All],[EmployeeNo]:[Crew5]],12,FALSE),)</f>
        <v>0</v>
      </c>
      <c r="G93" s="79"/>
      <c r="H93" s="80"/>
      <c r="I93" s="67"/>
      <c r="J93" s="69"/>
      <c r="K93" s="67"/>
      <c r="L93" s="67"/>
      <c r="N93" s="67"/>
      <c r="O93" s="67"/>
      <c r="P93" s="67"/>
      <c r="Q93" s="67"/>
    </row>
    <row r="94" spans="1:20" hidden="1" x14ac:dyDescent="0.25">
      <c r="A94" s="78">
        <v>240334</v>
      </c>
      <c r="B94" s="79" t="s">
        <v>340</v>
      </c>
      <c r="C94" s="79"/>
      <c r="D94" s="79" t="s">
        <v>341</v>
      </c>
      <c r="E94" s="79">
        <f>SUMIF(HRS!B:B,Table3[[#This Row],[Employee '#]],HRS!I:I)</f>
        <v>50</v>
      </c>
      <c r="F94" s="79">
        <f>IFERROR(VLOOKUP(Table3[[#This Row],[Employee '#]],Table1[[#All],[EmployeeNo]:[Crew5]],12,FALSE),)</f>
        <v>0</v>
      </c>
      <c r="G94" s="79"/>
      <c r="H94" s="80"/>
      <c r="I94" s="67"/>
      <c r="J94" s="69"/>
      <c r="K94" s="67"/>
      <c r="L94" s="67"/>
      <c r="N94" s="67"/>
      <c r="O94" s="67"/>
      <c r="P94" s="67"/>
      <c r="Q94" s="67"/>
    </row>
    <row r="95" spans="1:20" hidden="1" x14ac:dyDescent="0.25">
      <c r="A95" s="78">
        <v>240347</v>
      </c>
      <c r="B95" s="79" t="s">
        <v>342</v>
      </c>
      <c r="C95" s="79"/>
      <c r="D95" s="79" t="s">
        <v>343</v>
      </c>
      <c r="E95" s="79">
        <f>SUMIF(HRS!B:B,Table3[[#This Row],[Employee '#]],HRS!I:I)</f>
        <v>44.5</v>
      </c>
      <c r="F95" s="79">
        <f>IFERROR(VLOOKUP(Table3[[#This Row],[Employee '#]],Table1[[#All],[EmployeeNo]:[Crew5]],12,FALSE),)</f>
        <v>0</v>
      </c>
      <c r="G95" s="79"/>
      <c r="H95" s="80"/>
      <c r="I95" s="67"/>
      <c r="J95" s="69"/>
      <c r="K95" s="67"/>
      <c r="L95" s="67"/>
      <c r="N95" s="67"/>
      <c r="O95" s="67"/>
      <c r="P95" s="67"/>
      <c r="Q95" s="67"/>
    </row>
    <row r="96" spans="1:20" hidden="1" x14ac:dyDescent="0.25">
      <c r="A96" s="78">
        <v>240348</v>
      </c>
      <c r="B96" s="79" t="s">
        <v>344</v>
      </c>
      <c r="C96" s="79"/>
      <c r="D96" s="79" t="s">
        <v>345</v>
      </c>
      <c r="E96" s="79">
        <f>SUMIF(HRS!B:B,Table3[[#This Row],[Employee '#]],HRS!I:I)</f>
        <v>40</v>
      </c>
      <c r="F96" s="79">
        <f>IFERROR(VLOOKUP(Table3[[#This Row],[Employee '#]],Table1[[#All],[EmployeeNo]:[Crew5]],12,FALSE),)</f>
        <v>0</v>
      </c>
      <c r="G96" s="79"/>
      <c r="H96" s="80"/>
      <c r="I96" s="67"/>
      <c r="J96" s="69"/>
      <c r="K96" s="67"/>
      <c r="L96" s="67"/>
      <c r="N96" s="67"/>
      <c r="O96" s="67"/>
      <c r="P96" s="67"/>
      <c r="Q96" s="67"/>
    </row>
    <row r="97" spans="1:17" hidden="1" x14ac:dyDescent="0.25">
      <c r="A97" s="78">
        <v>240351</v>
      </c>
      <c r="B97" s="79" t="s">
        <v>346</v>
      </c>
      <c r="C97" s="79"/>
      <c r="D97" s="79" t="s">
        <v>347</v>
      </c>
      <c r="E97" s="79">
        <f>SUMIF(HRS!B:B,Table3[[#This Row],[Employee '#]],HRS!I:I)</f>
        <v>50.5</v>
      </c>
      <c r="F97" s="79">
        <f>IFERROR(VLOOKUP(Table3[[#This Row],[Employee '#]],Table1[[#All],[EmployeeNo]:[Crew5]],12,FALSE),)</f>
        <v>0</v>
      </c>
      <c r="G97" s="79"/>
      <c r="H97" s="80"/>
      <c r="I97" s="67"/>
      <c r="J97" s="69"/>
      <c r="K97" s="67"/>
      <c r="L97" s="67"/>
      <c r="N97" s="67"/>
      <c r="O97" s="67"/>
      <c r="P97" s="67"/>
      <c r="Q97" s="68"/>
    </row>
    <row r="98" spans="1:17" hidden="1" x14ac:dyDescent="0.25">
      <c r="A98" s="78">
        <v>240367</v>
      </c>
      <c r="B98" s="79" t="s">
        <v>210</v>
      </c>
      <c r="C98" s="79" t="s">
        <v>218</v>
      </c>
      <c r="D98" s="79" t="s">
        <v>348</v>
      </c>
      <c r="E98" s="79">
        <f>SUMIF(HRS!B:B,Table3[[#This Row],[Employee '#]],HRS!I:I)</f>
        <v>30</v>
      </c>
      <c r="F98" s="79">
        <f>IFERROR(VLOOKUP(Table3[[#This Row],[Employee '#]],Table1[[#All],[EmployeeNo]:[Crew5]],12,FALSE),)</f>
        <v>0</v>
      </c>
      <c r="G98" s="79"/>
      <c r="H98" s="80"/>
      <c r="I98" s="67"/>
      <c r="J98" s="69"/>
      <c r="K98" s="67"/>
      <c r="L98" s="67"/>
      <c r="N98" s="67"/>
      <c r="O98" s="67"/>
      <c r="P98" s="67"/>
      <c r="Q98" s="67"/>
    </row>
    <row r="99" spans="1:17" hidden="1" x14ac:dyDescent="0.25">
      <c r="A99" s="78">
        <v>240374</v>
      </c>
      <c r="B99" s="79" t="s">
        <v>349</v>
      </c>
      <c r="C99" s="79" t="s">
        <v>229</v>
      </c>
      <c r="D99" s="79" t="s">
        <v>350</v>
      </c>
      <c r="E99" s="79">
        <f>SUMIF(HRS!B:B,Table3[[#This Row],[Employee '#]],HRS!I:I)</f>
        <v>62.5</v>
      </c>
      <c r="F99" s="79">
        <f>IFERROR(VLOOKUP(Table3[[#This Row],[Employee '#]],Table1[[#All],[EmployeeNo]:[Crew5]],12,FALSE),)</f>
        <v>0</v>
      </c>
      <c r="G99" s="79"/>
      <c r="H99" s="80"/>
      <c r="I99" s="67"/>
      <c r="J99" s="69"/>
      <c r="K99" s="67"/>
      <c r="L99" s="67"/>
      <c r="N99" s="67"/>
      <c r="O99" s="67"/>
      <c r="P99" s="67"/>
      <c r="Q99" s="67"/>
    </row>
    <row r="100" spans="1:17" x14ac:dyDescent="0.25">
      <c r="A100" s="78">
        <v>240377</v>
      </c>
      <c r="B100" s="79" t="s">
        <v>351</v>
      </c>
      <c r="C100" s="79" t="s">
        <v>229</v>
      </c>
      <c r="D100" s="79" t="s">
        <v>352</v>
      </c>
      <c r="E100" s="79">
        <f>SUMIF(HRS!B:B,Table3[[#This Row],[Employee '#]],HRS!I:I)</f>
        <v>0</v>
      </c>
      <c r="F100" s="79">
        <f>IFERROR(VLOOKUP(Table3[[#This Row],[Employee '#]],Table1[[#All],[EmployeeNo]:[Crew5]],12,FALSE),)</f>
        <v>0</v>
      </c>
      <c r="G100" s="79"/>
      <c r="H100" s="80"/>
      <c r="I100" s="67"/>
      <c r="J100" s="69"/>
      <c r="K100" s="67"/>
      <c r="L100" s="67"/>
      <c r="N100" s="67"/>
      <c r="O100" s="67"/>
      <c r="P100" s="67"/>
      <c r="Q100" s="67"/>
    </row>
    <row r="101" spans="1:17" hidden="1" x14ac:dyDescent="0.25">
      <c r="A101" s="78">
        <v>240378</v>
      </c>
      <c r="B101" s="79" t="s">
        <v>272</v>
      </c>
      <c r="C101" s="79" t="s">
        <v>353</v>
      </c>
      <c r="D101" s="79" t="s">
        <v>345</v>
      </c>
      <c r="E101" s="79">
        <f>SUMIF(HRS!B:B,Table3[[#This Row],[Employee '#]],HRS!I:I)</f>
        <v>50.5</v>
      </c>
      <c r="F101" s="79">
        <f>IFERROR(VLOOKUP(Table3[[#This Row],[Employee '#]],Table1[[#All],[EmployeeNo]:[Crew5]],12,FALSE),)</f>
        <v>0</v>
      </c>
      <c r="G101" s="79"/>
      <c r="H101" s="80"/>
      <c r="I101" s="67"/>
      <c r="J101" s="69"/>
      <c r="K101" s="67"/>
      <c r="L101" s="67"/>
      <c r="N101" s="67"/>
      <c r="O101" s="67"/>
      <c r="P101" s="67"/>
      <c r="Q101" s="67"/>
    </row>
    <row r="102" spans="1:17" x14ac:dyDescent="0.25">
      <c r="A102" s="78">
        <v>240389</v>
      </c>
      <c r="B102" s="79" t="s">
        <v>336</v>
      </c>
      <c r="C102" s="79" t="s">
        <v>354</v>
      </c>
      <c r="D102" s="79" t="s">
        <v>352</v>
      </c>
      <c r="E102" s="79">
        <f>SUMIF(HRS!B:B,Table3[[#This Row],[Employee '#]],HRS!I:I)</f>
        <v>0</v>
      </c>
      <c r="F102" s="79">
        <f>IFERROR(VLOOKUP(Table3[[#This Row],[Employee '#]],Table1[[#All],[EmployeeNo]:[Crew5]],12,FALSE),)</f>
        <v>0</v>
      </c>
      <c r="G102" s="79"/>
      <c r="H102" s="80"/>
      <c r="I102" s="67"/>
      <c r="J102" s="69"/>
      <c r="K102" s="67"/>
      <c r="L102" s="67"/>
      <c r="N102" s="67"/>
      <c r="O102" s="67"/>
      <c r="P102" s="67"/>
      <c r="Q102" s="67"/>
    </row>
    <row r="103" spans="1:17" hidden="1" x14ac:dyDescent="0.25">
      <c r="A103" s="78">
        <v>240400</v>
      </c>
      <c r="B103" s="79" t="s">
        <v>214</v>
      </c>
      <c r="C103" s="79" t="s">
        <v>353</v>
      </c>
      <c r="D103" s="79" t="s">
        <v>355</v>
      </c>
      <c r="E103" s="79">
        <f>SUMIF(HRS!B:B,Table3[[#This Row],[Employee '#]],HRS!I:I)</f>
        <v>65</v>
      </c>
      <c r="F103" s="79">
        <f>IFERROR(VLOOKUP(Table3[[#This Row],[Employee '#]],Table1[[#All],[EmployeeNo]:[Crew5]],12,FALSE),)</f>
        <v>0</v>
      </c>
      <c r="G103" s="79"/>
      <c r="H103" s="80"/>
      <c r="I103" s="67"/>
      <c r="J103" s="69"/>
      <c r="K103" s="67"/>
      <c r="L103" s="67"/>
      <c r="N103" s="67"/>
      <c r="O103" s="67"/>
      <c r="P103" s="67"/>
      <c r="Q103" s="67"/>
    </row>
    <row r="104" spans="1:17" hidden="1" x14ac:dyDescent="0.25">
      <c r="A104" s="78">
        <v>240402</v>
      </c>
      <c r="B104" s="79" t="s">
        <v>356</v>
      </c>
      <c r="C104" s="79"/>
      <c r="D104" s="79" t="s">
        <v>357</v>
      </c>
      <c r="E104" s="79">
        <f>SUMIF(HRS!B:B,Table3[[#This Row],[Employee '#]],HRS!I:I)</f>
        <v>60</v>
      </c>
      <c r="F104" s="79">
        <f>IFERROR(VLOOKUP(Table3[[#This Row],[Employee '#]],Table1[[#All],[EmployeeNo]:[Crew5]],12,FALSE),)</f>
        <v>0</v>
      </c>
      <c r="G104" s="79"/>
      <c r="H104" s="80"/>
      <c r="I104" s="67"/>
      <c r="J104" s="69"/>
      <c r="K104" s="67"/>
      <c r="L104" s="67"/>
      <c r="N104" s="67"/>
      <c r="O104" s="67"/>
      <c r="P104" s="67"/>
      <c r="Q104" s="67"/>
    </row>
    <row r="105" spans="1:17" hidden="1" x14ac:dyDescent="0.25">
      <c r="A105" s="78">
        <v>240441</v>
      </c>
      <c r="B105" s="79" t="s">
        <v>215</v>
      </c>
      <c r="C105" s="79" t="s">
        <v>206</v>
      </c>
      <c r="D105" s="79" t="s">
        <v>358</v>
      </c>
      <c r="E105" s="79">
        <f>SUMIF(HRS!B:B,Table3[[#This Row],[Employee '#]],HRS!I:I)</f>
        <v>40</v>
      </c>
      <c r="F105" s="79">
        <f>IFERROR(VLOOKUP(Table3[[#This Row],[Employee '#]],Table1[[#All],[EmployeeNo]:[Crew5]],12,FALSE),)</f>
        <v>0</v>
      </c>
      <c r="G105" s="79"/>
      <c r="H105" s="80"/>
      <c r="I105" s="67"/>
      <c r="J105" s="69"/>
      <c r="K105" s="67"/>
      <c r="L105" s="67"/>
      <c r="N105" s="67"/>
      <c r="O105" s="67"/>
      <c r="P105" s="67"/>
      <c r="Q105" s="67"/>
    </row>
    <row r="106" spans="1:17" hidden="1" x14ac:dyDescent="0.25">
      <c r="A106" s="78">
        <v>240442</v>
      </c>
      <c r="B106" s="79" t="s">
        <v>359</v>
      </c>
      <c r="C106" s="79"/>
      <c r="D106" s="79" t="s">
        <v>360</v>
      </c>
      <c r="E106" s="79">
        <f>SUMIF(HRS!B:B,Table3[[#This Row],[Employee '#]],HRS!I:I)</f>
        <v>40</v>
      </c>
      <c r="F106" s="79">
        <f>IFERROR(VLOOKUP(Table3[[#This Row],[Employee '#]],Table1[[#All],[EmployeeNo]:[Crew5]],12,FALSE),)</f>
        <v>0</v>
      </c>
      <c r="G106" s="79"/>
      <c r="H106" s="80"/>
      <c r="I106" s="67"/>
      <c r="J106" s="69"/>
      <c r="K106" s="67"/>
      <c r="L106" s="67"/>
      <c r="N106" s="67"/>
      <c r="O106" s="67"/>
      <c r="P106" s="67"/>
      <c r="Q106" s="68"/>
    </row>
    <row r="107" spans="1:17" hidden="1" x14ac:dyDescent="0.25">
      <c r="A107" s="78">
        <v>240443</v>
      </c>
      <c r="B107" s="79" t="s">
        <v>215</v>
      </c>
      <c r="C107" s="79" t="s">
        <v>206</v>
      </c>
      <c r="D107" s="79" t="s">
        <v>361</v>
      </c>
      <c r="E107" s="79">
        <f>SUMIF(HRS!B:B,Table3[[#This Row],[Employee '#]],HRS!I:I)</f>
        <v>50</v>
      </c>
      <c r="F107" s="79">
        <f>IFERROR(VLOOKUP(Table3[[#This Row],[Employee '#]],Table1[[#All],[EmployeeNo]:[Crew5]],12,FALSE),)</f>
        <v>0</v>
      </c>
      <c r="G107" s="79"/>
      <c r="H107" s="80"/>
      <c r="I107" s="67"/>
      <c r="J107" s="69"/>
      <c r="K107" s="67"/>
      <c r="L107" s="67"/>
      <c r="N107" s="67"/>
      <c r="O107" s="67"/>
      <c r="P107" s="67"/>
      <c r="Q107" s="67"/>
    </row>
    <row r="108" spans="1:17" hidden="1" x14ac:dyDescent="0.25">
      <c r="A108" s="78">
        <v>240444</v>
      </c>
      <c r="B108" s="79" t="s">
        <v>362</v>
      </c>
      <c r="C108" s="79"/>
      <c r="D108" s="79" t="s">
        <v>363</v>
      </c>
      <c r="E108" s="79">
        <f>SUMIF(HRS!B:B,Table3[[#This Row],[Employee '#]],HRS!I:I)</f>
        <v>40</v>
      </c>
      <c r="F108" s="79">
        <f>IFERROR(VLOOKUP(Table3[[#This Row],[Employee '#]],Table1[[#All],[EmployeeNo]:[Crew5]],12,FALSE),)</f>
        <v>0</v>
      </c>
      <c r="G108" s="79"/>
      <c r="H108" s="80"/>
      <c r="I108" s="67"/>
      <c r="J108" s="69"/>
      <c r="K108" s="67"/>
      <c r="L108" s="67"/>
      <c r="N108" s="67"/>
      <c r="O108" s="67"/>
      <c r="P108" s="67"/>
      <c r="Q108" s="67"/>
    </row>
    <row r="109" spans="1:17" hidden="1" x14ac:dyDescent="0.25">
      <c r="A109" s="78">
        <v>240455</v>
      </c>
      <c r="B109" s="79" t="s">
        <v>292</v>
      </c>
      <c r="C109" s="79" t="s">
        <v>273</v>
      </c>
      <c r="D109" s="79" t="s">
        <v>364</v>
      </c>
      <c r="E109" s="79">
        <f>SUMIF(HRS!B:B,Table3[[#This Row],[Employee '#]],HRS!I:I)</f>
        <v>40</v>
      </c>
      <c r="F109" s="79">
        <f>IFERROR(VLOOKUP(Table3[[#This Row],[Employee '#]],Table1[[#All],[EmployeeNo]:[Crew5]],12,FALSE),)</f>
        <v>0</v>
      </c>
      <c r="G109" s="79"/>
      <c r="H109" s="80"/>
      <c r="I109" s="67"/>
      <c r="J109" s="69"/>
      <c r="K109" s="67"/>
      <c r="L109" s="67"/>
      <c r="N109" s="67"/>
      <c r="O109" s="67"/>
      <c r="P109" s="67"/>
      <c r="Q109" s="67"/>
    </row>
    <row r="110" spans="1:17" hidden="1" x14ac:dyDescent="0.25">
      <c r="A110" s="78">
        <v>240468</v>
      </c>
      <c r="B110" s="79" t="s">
        <v>297</v>
      </c>
      <c r="C110" s="79"/>
      <c r="D110" s="79" t="s">
        <v>365</v>
      </c>
      <c r="E110" s="79">
        <f>SUMIF(HRS!B:B,Table3[[#This Row],[Employee '#]],HRS!I:I)</f>
        <v>50</v>
      </c>
      <c r="F110" s="79">
        <f>IFERROR(VLOOKUP(Table3[[#This Row],[Employee '#]],Table1[[#All],[EmployeeNo]:[Crew5]],12,FALSE),)</f>
        <v>0</v>
      </c>
      <c r="G110" s="79"/>
      <c r="H110" s="80"/>
      <c r="I110" s="67"/>
      <c r="J110" s="69"/>
      <c r="K110" s="67"/>
      <c r="L110" s="67"/>
      <c r="N110" s="67"/>
      <c r="O110" s="67"/>
      <c r="P110" s="67"/>
      <c r="Q110" s="67"/>
    </row>
    <row r="111" spans="1:17" x14ac:dyDescent="0.25">
      <c r="A111" s="78">
        <v>240472</v>
      </c>
      <c r="B111" s="79" t="s">
        <v>292</v>
      </c>
      <c r="C111" s="79"/>
      <c r="D111" s="79" t="s">
        <v>366</v>
      </c>
      <c r="E111" s="79">
        <f>SUMIF(HRS!B:B,Table3[[#This Row],[Employee '#]],HRS!I:I)</f>
        <v>0</v>
      </c>
      <c r="F111" s="79">
        <f>IFERROR(VLOOKUP(Table3[[#This Row],[Employee '#]],Table1[[#All],[EmployeeNo]:[Crew5]],12,FALSE),)</f>
        <v>0</v>
      </c>
      <c r="G111" s="79"/>
      <c r="H111" s="80"/>
      <c r="I111" s="67"/>
      <c r="J111" s="69"/>
      <c r="K111" s="67"/>
      <c r="L111" s="67"/>
      <c r="N111" s="67"/>
      <c r="O111" s="67"/>
      <c r="P111" s="67"/>
      <c r="Q111" s="67"/>
    </row>
    <row r="112" spans="1:17" hidden="1" x14ac:dyDescent="0.25">
      <c r="A112" s="78">
        <v>240478</v>
      </c>
      <c r="B112" s="79" t="s">
        <v>367</v>
      </c>
      <c r="C112" s="79" t="s">
        <v>213</v>
      </c>
      <c r="D112" s="79" t="s">
        <v>368</v>
      </c>
      <c r="E112" s="79">
        <f>SUMIF(HRS!B:B,Table3[[#This Row],[Employee '#]],HRS!I:I)</f>
        <v>60</v>
      </c>
      <c r="F112" s="79">
        <f>IFERROR(VLOOKUP(Table3[[#This Row],[Employee '#]],Table1[[#All],[EmployeeNo]:[Crew5]],12,FALSE),)</f>
        <v>0</v>
      </c>
      <c r="G112" s="79"/>
      <c r="H112" s="80"/>
      <c r="I112" s="67"/>
      <c r="J112" s="69"/>
      <c r="K112" s="67"/>
      <c r="L112" s="67"/>
      <c r="N112" s="67"/>
      <c r="O112" s="67"/>
      <c r="P112" s="67"/>
      <c r="Q112" s="67"/>
    </row>
    <row r="113" spans="1:17" hidden="1" x14ac:dyDescent="0.25">
      <c r="A113" s="78">
        <v>240498</v>
      </c>
      <c r="B113" s="79" t="s">
        <v>370</v>
      </c>
      <c r="C113" s="79"/>
      <c r="D113" s="79" t="s">
        <v>302</v>
      </c>
      <c r="E113" s="79">
        <f>SUMIF(HRS!B:B,Table3[[#This Row],[Employee '#]],HRS!I:I)</f>
        <v>8</v>
      </c>
      <c r="F113" s="79">
        <f>IFERROR(VLOOKUP(Table3[[#This Row],[Employee '#]],Table1[[#All],[EmployeeNo]:[Crew5]],12,FALSE),)</f>
        <v>0</v>
      </c>
      <c r="G113" s="79"/>
      <c r="H113" s="80"/>
      <c r="I113" s="67"/>
      <c r="J113" s="69"/>
      <c r="K113" s="67"/>
      <c r="L113" s="67"/>
      <c r="N113" s="67"/>
      <c r="O113" s="67"/>
      <c r="P113" s="67"/>
      <c r="Q113" s="67"/>
    </row>
    <row r="114" spans="1:17" hidden="1" x14ac:dyDescent="0.25">
      <c r="A114" s="78">
        <v>240499</v>
      </c>
      <c r="B114" s="79" t="s">
        <v>371</v>
      </c>
      <c r="C114" s="79" t="s">
        <v>218</v>
      </c>
      <c r="D114" s="79" t="s">
        <v>372</v>
      </c>
      <c r="E114" s="79">
        <f>SUMIF(HRS!B:B,Table3[[#This Row],[Employee '#]],HRS!I:I)</f>
        <v>50</v>
      </c>
      <c r="F114" s="79">
        <f>IFERROR(VLOOKUP(Table3[[#This Row],[Employee '#]],Table1[[#All],[EmployeeNo]:[Crew5]],12,FALSE),)</f>
        <v>0</v>
      </c>
      <c r="G114" s="79"/>
      <c r="H114" s="80"/>
      <c r="I114" s="67"/>
      <c r="J114" s="69"/>
      <c r="K114" s="67"/>
      <c r="L114" s="67"/>
      <c r="N114" s="67"/>
      <c r="O114" s="67"/>
      <c r="P114" s="67"/>
      <c r="Q114" s="68"/>
    </row>
    <row r="115" spans="1:17" hidden="1" x14ac:dyDescent="0.25">
      <c r="A115" s="78">
        <v>240504</v>
      </c>
      <c r="B115" s="79" t="s">
        <v>648</v>
      </c>
      <c r="C115" s="79" t="s">
        <v>235</v>
      </c>
      <c r="D115" s="79" t="s">
        <v>655</v>
      </c>
      <c r="E115" s="79">
        <f>SUMIF(HRS!B:B,Table3[[#This Row],[Employee '#]],HRS!I:I)</f>
        <v>62.5</v>
      </c>
      <c r="F115" s="79">
        <f>IFERROR(VLOOKUP(Table3[[#This Row],[Employee '#]],Table1[[#All],[EmployeeNo]:[Crew5]],12,FALSE),)</f>
        <v>0</v>
      </c>
      <c r="G115" s="79"/>
      <c r="H115" s="80"/>
      <c r="I115" s="67"/>
      <c r="J115" s="69"/>
      <c r="K115" s="67"/>
      <c r="L115" s="67"/>
      <c r="N115" s="67"/>
      <c r="O115" s="67"/>
      <c r="P115" s="67"/>
      <c r="Q115" s="67"/>
    </row>
    <row r="116" spans="1:17" hidden="1" x14ac:dyDescent="0.25">
      <c r="A116" s="78">
        <v>240514</v>
      </c>
      <c r="B116" s="79" t="s">
        <v>656</v>
      </c>
      <c r="C116" s="79" t="s">
        <v>269</v>
      </c>
      <c r="D116" s="79" t="s">
        <v>219</v>
      </c>
      <c r="E116" s="79">
        <f>SUMIF(HRS!B:B,Table3[[#This Row],[Employee '#]],HRS!I:I)</f>
        <v>55.5</v>
      </c>
      <c r="F116" s="79">
        <f>IFERROR(VLOOKUP(Table3[[#This Row],[Employee '#]],Table1[[#All],[EmployeeNo]:[Crew5]],12,FALSE),)</f>
        <v>0</v>
      </c>
      <c r="G116" s="79"/>
      <c r="H116" s="80"/>
      <c r="I116" s="67"/>
      <c r="J116" s="69"/>
      <c r="K116" s="67"/>
      <c r="L116" s="67"/>
      <c r="N116" s="67"/>
      <c r="O116" s="67"/>
      <c r="P116" s="67"/>
      <c r="Q116" s="67"/>
    </row>
    <row r="117" spans="1:17" hidden="1" x14ac:dyDescent="0.25">
      <c r="A117" s="78">
        <v>240519</v>
      </c>
      <c r="B117" s="79" t="s">
        <v>215</v>
      </c>
      <c r="C117" s="79"/>
      <c r="D117" s="79" t="s">
        <v>374</v>
      </c>
      <c r="E117" s="79">
        <f>SUMIF(HRS!B:B,Table3[[#This Row],[Employee '#]],HRS!I:I)</f>
        <v>61</v>
      </c>
      <c r="F117" s="79">
        <f>IFERROR(VLOOKUP(Table3[[#This Row],[Employee '#]],Table1[[#All],[EmployeeNo]:[Crew5]],12,FALSE),)</f>
        <v>0</v>
      </c>
      <c r="G117" s="79"/>
      <c r="H117" s="80"/>
      <c r="I117" s="67"/>
      <c r="J117" s="69"/>
      <c r="K117" s="67"/>
      <c r="L117" s="67"/>
      <c r="N117" s="67"/>
      <c r="O117" s="67"/>
      <c r="P117" s="67"/>
      <c r="Q117" s="67"/>
    </row>
    <row r="118" spans="1:17" hidden="1" x14ac:dyDescent="0.25">
      <c r="A118" s="78">
        <v>240520</v>
      </c>
      <c r="B118" s="79" t="s">
        <v>375</v>
      </c>
      <c r="C118" s="79"/>
      <c r="D118" s="79" t="s">
        <v>376</v>
      </c>
      <c r="E118" s="79">
        <f>SUMIF(HRS!B:B,Table3[[#This Row],[Employee '#]],HRS!I:I)</f>
        <v>59</v>
      </c>
      <c r="F118" s="79">
        <f>IFERROR(VLOOKUP(Table3[[#This Row],[Employee '#]],Table1[[#All],[EmployeeNo]:[Crew5]],12,FALSE),)</f>
        <v>0</v>
      </c>
      <c r="G118" s="79"/>
      <c r="H118" s="80"/>
      <c r="I118" s="67"/>
      <c r="J118" s="69"/>
      <c r="K118" s="67"/>
      <c r="L118" s="67"/>
      <c r="N118" s="67"/>
      <c r="O118" s="67"/>
      <c r="P118" s="67"/>
      <c r="Q118" s="67"/>
    </row>
    <row r="119" spans="1:17" hidden="1" x14ac:dyDescent="0.25">
      <c r="A119" s="78">
        <v>240522</v>
      </c>
      <c r="B119" s="79" t="s">
        <v>210</v>
      </c>
      <c r="C119" s="79" t="s">
        <v>269</v>
      </c>
      <c r="D119" s="79" t="s">
        <v>377</v>
      </c>
      <c r="E119" s="79">
        <f>SUMIF(HRS!B:B,Table3[[#This Row],[Employee '#]],HRS!I:I)</f>
        <v>50.5</v>
      </c>
      <c r="F119" s="79">
        <f>IFERROR(VLOOKUP(Table3[[#This Row],[Employee '#]],Table1[[#All],[EmployeeNo]:[Crew5]],12,FALSE),)</f>
        <v>0</v>
      </c>
      <c r="G119" s="79"/>
      <c r="H119" s="80"/>
      <c r="I119" s="67"/>
      <c r="J119" s="69"/>
      <c r="K119" s="67"/>
      <c r="L119" s="67"/>
      <c r="N119" s="67"/>
      <c r="O119" s="67"/>
      <c r="P119" s="67"/>
      <c r="Q119" s="67"/>
    </row>
    <row r="120" spans="1:17" hidden="1" x14ac:dyDescent="0.25">
      <c r="A120" s="78">
        <v>240531</v>
      </c>
      <c r="B120" s="79" t="s">
        <v>378</v>
      </c>
      <c r="C120" s="79" t="s">
        <v>354</v>
      </c>
      <c r="D120" s="79" t="s">
        <v>379</v>
      </c>
      <c r="E120" s="79">
        <f>SUMIF(HRS!B:B,Table3[[#This Row],[Employee '#]],HRS!I:I)</f>
        <v>59</v>
      </c>
      <c r="F120" s="79">
        <f>IFERROR(VLOOKUP(Table3[[#This Row],[Employee '#]],Table1[[#All],[EmployeeNo]:[Crew5]],12,FALSE),)</f>
        <v>0</v>
      </c>
      <c r="G120" s="79"/>
      <c r="H120" s="80"/>
      <c r="I120" s="67"/>
      <c r="J120" s="69"/>
      <c r="K120" s="67"/>
      <c r="L120" s="67"/>
      <c r="N120" s="67"/>
      <c r="O120" s="67"/>
      <c r="P120" s="67"/>
      <c r="Q120" s="67"/>
    </row>
    <row r="121" spans="1:17" hidden="1" x14ac:dyDescent="0.25">
      <c r="A121" s="78">
        <v>240538</v>
      </c>
      <c r="B121" s="79" t="s">
        <v>380</v>
      </c>
      <c r="C121" s="79"/>
      <c r="D121" s="79" t="s">
        <v>381</v>
      </c>
      <c r="E121" s="79">
        <f>SUMIF(HRS!B:B,Table3[[#This Row],[Employee '#]],HRS!I:I)</f>
        <v>69.5</v>
      </c>
      <c r="F121" s="79">
        <f>IFERROR(VLOOKUP(Table3[[#This Row],[Employee '#]],Table1[[#All],[EmployeeNo]:[Crew5]],12,FALSE),)</f>
        <v>0</v>
      </c>
      <c r="G121" s="79"/>
      <c r="H121" s="80"/>
      <c r="I121" s="67"/>
      <c r="J121" s="69"/>
      <c r="K121" s="67"/>
      <c r="L121" s="67"/>
      <c r="N121" s="67"/>
      <c r="O121" s="67"/>
      <c r="P121" s="67"/>
      <c r="Q121" s="67"/>
    </row>
    <row r="122" spans="1:17" hidden="1" x14ac:dyDescent="0.25">
      <c r="A122" s="78">
        <v>240549</v>
      </c>
      <c r="B122" s="79" t="s">
        <v>264</v>
      </c>
      <c r="C122" s="79" t="s">
        <v>235</v>
      </c>
      <c r="D122" s="79" t="s">
        <v>382</v>
      </c>
      <c r="E122" s="79">
        <f>SUMIF(HRS!B:B,Table3[[#This Row],[Employee '#]],HRS!I:I)</f>
        <v>53.5</v>
      </c>
      <c r="F122" s="79">
        <f>IFERROR(VLOOKUP(Table3[[#This Row],[Employee '#]],Table1[[#All],[EmployeeNo]:[Crew5]],12,FALSE),)</f>
        <v>0</v>
      </c>
      <c r="G122" s="79"/>
      <c r="H122" s="80"/>
      <c r="I122" s="67"/>
      <c r="J122" s="69"/>
      <c r="K122" s="67"/>
      <c r="L122" s="67"/>
      <c r="N122" s="67"/>
      <c r="O122" s="67"/>
      <c r="P122" s="67"/>
      <c r="Q122" s="67"/>
    </row>
    <row r="123" spans="1:17" hidden="1" x14ac:dyDescent="0.25">
      <c r="A123" s="78">
        <v>240557</v>
      </c>
      <c r="B123" s="79" t="s">
        <v>383</v>
      </c>
      <c r="C123" s="79" t="s">
        <v>212</v>
      </c>
      <c r="D123" s="79" t="s">
        <v>384</v>
      </c>
      <c r="E123" s="79">
        <f>SUMIF(HRS!B:B,Table3[[#This Row],[Employee '#]],HRS!I:I)</f>
        <v>50</v>
      </c>
      <c r="F123" s="79">
        <f>IFERROR(VLOOKUP(Table3[[#This Row],[Employee '#]],Table1[[#All],[EmployeeNo]:[Crew5]],12,FALSE),)</f>
        <v>0</v>
      </c>
      <c r="G123" s="79"/>
      <c r="H123" s="80"/>
      <c r="I123" s="67"/>
      <c r="J123" s="69"/>
      <c r="K123" s="67"/>
      <c r="L123" s="67"/>
      <c r="N123" s="67"/>
      <c r="O123" s="67"/>
      <c r="P123" s="67"/>
      <c r="Q123" s="67"/>
    </row>
    <row r="124" spans="1:17" hidden="1" x14ac:dyDescent="0.25">
      <c r="A124" s="78">
        <v>240563</v>
      </c>
      <c r="B124" s="79" t="s">
        <v>428</v>
      </c>
      <c r="C124" s="79" t="s">
        <v>242</v>
      </c>
      <c r="D124" s="79" t="s">
        <v>657</v>
      </c>
      <c r="E124" s="79">
        <f>SUMIF(HRS!B:B,Table3[[#This Row],[Employee '#]],HRS!I:I)</f>
        <v>55</v>
      </c>
      <c r="F124" s="79">
        <f>IFERROR(VLOOKUP(Table3[[#This Row],[Employee '#]],Table1[[#All],[EmployeeNo]:[Crew5]],12,FALSE),)</f>
        <v>0</v>
      </c>
      <c r="G124" s="79"/>
      <c r="H124" s="80"/>
      <c r="I124" s="67"/>
      <c r="J124" s="69"/>
      <c r="K124" s="67"/>
      <c r="L124" s="67"/>
      <c r="N124" s="67"/>
      <c r="O124" s="67"/>
      <c r="P124" s="67"/>
      <c r="Q124" s="67"/>
    </row>
    <row r="125" spans="1:17" hidden="1" x14ac:dyDescent="0.25">
      <c r="A125" s="78">
        <v>240566</v>
      </c>
      <c r="B125" s="79" t="s">
        <v>215</v>
      </c>
      <c r="C125" s="79" t="s">
        <v>212</v>
      </c>
      <c r="D125" s="79" t="s">
        <v>385</v>
      </c>
      <c r="E125" s="79">
        <f>SUMIF(HRS!B:B,Table3[[#This Row],[Employee '#]],HRS!I:I)</f>
        <v>50</v>
      </c>
      <c r="F125" s="79">
        <f>IFERROR(VLOOKUP(Table3[[#This Row],[Employee '#]],Table1[[#All],[EmployeeNo]:[Crew5]],12,FALSE),)</f>
        <v>0</v>
      </c>
      <c r="G125" s="79"/>
      <c r="H125" s="80"/>
      <c r="I125" s="67"/>
      <c r="J125" s="69"/>
      <c r="K125" s="67"/>
      <c r="L125" s="67"/>
      <c r="N125" s="67"/>
      <c r="O125" s="67"/>
      <c r="P125" s="67"/>
      <c r="Q125" s="68"/>
    </row>
    <row r="126" spans="1:17" hidden="1" x14ac:dyDescent="0.25">
      <c r="A126" s="78">
        <v>240599</v>
      </c>
      <c r="B126" s="79" t="s">
        <v>334</v>
      </c>
      <c r="C126" s="79"/>
      <c r="D126" s="79" t="s">
        <v>386</v>
      </c>
      <c r="E126" s="79">
        <f>SUMIF(HRS!B:B,Table3[[#This Row],[Employee '#]],HRS!I:I)</f>
        <v>44.5</v>
      </c>
      <c r="F126" s="79">
        <f>IFERROR(VLOOKUP(Table3[[#This Row],[Employee '#]],Table1[[#All],[EmployeeNo]:[Crew5]],12,FALSE),)</f>
        <v>0</v>
      </c>
      <c r="G126" s="79"/>
      <c r="H126" s="80"/>
      <c r="I126" s="67"/>
      <c r="J126" s="69"/>
      <c r="K126" s="67"/>
      <c r="L126" s="67"/>
      <c r="N126" s="67"/>
      <c r="O126" s="67"/>
      <c r="P126" s="67"/>
      <c r="Q126" s="67"/>
    </row>
    <row r="127" spans="1:17" hidden="1" x14ac:dyDescent="0.25">
      <c r="A127" s="78">
        <v>240601</v>
      </c>
      <c r="B127" s="79" t="s">
        <v>387</v>
      </c>
      <c r="C127" s="79"/>
      <c r="D127" s="79" t="s">
        <v>388</v>
      </c>
      <c r="E127" s="79">
        <f>SUMIF(HRS!B:B,Table3[[#This Row],[Employee '#]],HRS!I:I)</f>
        <v>50</v>
      </c>
      <c r="F127" s="79">
        <f>IFERROR(VLOOKUP(Table3[[#This Row],[Employee '#]],Table1[[#All],[EmployeeNo]:[Crew5]],12,FALSE),)</f>
        <v>0</v>
      </c>
      <c r="G127" s="79"/>
      <c r="H127" s="80"/>
      <c r="I127" s="67"/>
      <c r="J127" s="69"/>
      <c r="K127" s="67"/>
      <c r="L127" s="67"/>
      <c r="N127" s="67"/>
      <c r="O127" s="67"/>
      <c r="P127" s="67"/>
      <c r="Q127" s="67"/>
    </row>
    <row r="128" spans="1:17" hidden="1" x14ac:dyDescent="0.25">
      <c r="A128" s="78">
        <v>240607</v>
      </c>
      <c r="B128" s="79" t="s">
        <v>231</v>
      </c>
      <c r="C128" s="79" t="s">
        <v>213</v>
      </c>
      <c r="D128" s="79" t="s">
        <v>350</v>
      </c>
      <c r="E128" s="79">
        <f>SUMIF(HRS!B:B,Table3[[#This Row],[Employee '#]],HRS!I:I)</f>
        <v>40</v>
      </c>
      <c r="F128" s="79">
        <f>IFERROR(VLOOKUP(Table3[[#This Row],[Employee '#]],Table1[[#All],[EmployeeNo]:[Crew5]],12,FALSE),)</f>
        <v>0</v>
      </c>
      <c r="G128" s="79"/>
      <c r="H128" s="80"/>
      <c r="I128" s="67"/>
      <c r="J128" s="69"/>
      <c r="K128" s="67"/>
      <c r="L128" s="67"/>
      <c r="N128" s="67"/>
      <c r="O128" s="67"/>
      <c r="P128" s="67"/>
      <c r="Q128" s="68"/>
    </row>
    <row r="129" spans="1:17" hidden="1" x14ac:dyDescent="0.25">
      <c r="A129" s="78">
        <v>240612</v>
      </c>
      <c r="B129" s="79" t="s">
        <v>389</v>
      </c>
      <c r="C129" s="79" t="s">
        <v>303</v>
      </c>
      <c r="D129" s="79" t="s">
        <v>390</v>
      </c>
      <c r="E129" s="79">
        <f>SUMIF(HRS!B:B,Table3[[#This Row],[Employee '#]],HRS!I:I)</f>
        <v>36</v>
      </c>
      <c r="F129" s="79">
        <f>IFERROR(VLOOKUP(Table3[[#This Row],[Employee '#]],Table1[[#All],[EmployeeNo]:[Crew5]],12,FALSE),)</f>
        <v>0</v>
      </c>
      <c r="G129" s="79"/>
      <c r="H129" s="80"/>
      <c r="I129" s="67"/>
      <c r="J129" s="69"/>
      <c r="K129" s="67"/>
      <c r="L129" s="67"/>
      <c r="N129" s="67"/>
      <c r="O129" s="67"/>
      <c r="P129" s="67"/>
      <c r="Q129" s="67"/>
    </row>
    <row r="130" spans="1:17" hidden="1" x14ac:dyDescent="0.25">
      <c r="A130" s="78">
        <v>240613</v>
      </c>
      <c r="B130" s="79" t="s">
        <v>391</v>
      </c>
      <c r="C130" s="79"/>
      <c r="D130" s="79" t="s">
        <v>392</v>
      </c>
      <c r="E130" s="79">
        <f>SUMIF(HRS!B:B,Table3[[#This Row],[Employee '#]],HRS!I:I)</f>
        <v>51</v>
      </c>
      <c r="F130" s="79">
        <f>IFERROR(VLOOKUP(Table3[[#This Row],[Employee '#]],Table1[[#All],[EmployeeNo]:[Crew5]],12,FALSE),)</f>
        <v>0</v>
      </c>
      <c r="G130" s="79"/>
      <c r="H130" s="80"/>
      <c r="I130" s="67"/>
      <c r="J130" s="69"/>
      <c r="K130" s="67"/>
      <c r="L130" s="67"/>
      <c r="N130" s="67"/>
      <c r="O130" s="67"/>
      <c r="P130" s="67"/>
      <c r="Q130" s="67"/>
    </row>
    <row r="131" spans="1:17" hidden="1" x14ac:dyDescent="0.25">
      <c r="A131" s="78">
        <v>240616</v>
      </c>
      <c r="B131" s="79" t="s">
        <v>340</v>
      </c>
      <c r="C131" s="79" t="s">
        <v>269</v>
      </c>
      <c r="D131" s="79" t="s">
        <v>393</v>
      </c>
      <c r="E131" s="79">
        <f>SUMIF(HRS!B:B,Table3[[#This Row],[Employee '#]],HRS!I:I)</f>
        <v>69</v>
      </c>
      <c r="F131" s="79">
        <f>IFERROR(VLOOKUP(Table3[[#This Row],[Employee '#]],Table1[[#All],[EmployeeNo]:[Crew5]],12,FALSE),)</f>
        <v>0</v>
      </c>
      <c r="G131" s="79"/>
      <c r="H131" s="80"/>
      <c r="I131" s="67"/>
      <c r="J131" s="69"/>
      <c r="K131" s="67"/>
      <c r="L131" s="67"/>
      <c r="N131" s="67"/>
      <c r="O131" s="67"/>
      <c r="P131" s="67"/>
      <c r="Q131" s="67"/>
    </row>
    <row r="132" spans="1:17" hidden="1" x14ac:dyDescent="0.25">
      <c r="A132" s="78">
        <v>240617</v>
      </c>
      <c r="B132" s="79" t="s">
        <v>394</v>
      </c>
      <c r="C132" s="79" t="s">
        <v>369</v>
      </c>
      <c r="D132" s="79" t="s">
        <v>395</v>
      </c>
      <c r="E132" s="79">
        <f>SUMIF(HRS!B:B,Table3[[#This Row],[Employee '#]],HRS!I:I)</f>
        <v>49</v>
      </c>
      <c r="F132" s="79">
        <f>IFERROR(VLOOKUP(Table3[[#This Row],[Employee '#]],Table1[[#All],[EmployeeNo]:[Crew5]],12,FALSE),)</f>
        <v>0</v>
      </c>
      <c r="G132" s="79"/>
      <c r="H132" s="80"/>
      <c r="I132" s="67"/>
      <c r="J132" s="69"/>
      <c r="K132" s="67"/>
      <c r="L132" s="67"/>
      <c r="N132" s="67"/>
      <c r="O132" s="67"/>
      <c r="P132" s="67"/>
      <c r="Q132" s="67"/>
    </row>
    <row r="133" spans="1:17" hidden="1" x14ac:dyDescent="0.25">
      <c r="A133" s="78">
        <v>240619</v>
      </c>
      <c r="B133" s="79" t="s">
        <v>272</v>
      </c>
      <c r="C133" s="79"/>
      <c r="D133" s="79" t="s">
        <v>396</v>
      </c>
      <c r="E133" s="79">
        <f>SUMIF(HRS!B:B,Table3[[#This Row],[Employee '#]],HRS!I:I)</f>
        <v>50</v>
      </c>
      <c r="F133" s="79">
        <f>IFERROR(VLOOKUP(Table3[[#This Row],[Employee '#]],Table1[[#All],[EmployeeNo]:[Crew5]],12,FALSE),)</f>
        <v>0</v>
      </c>
      <c r="G133" s="79"/>
      <c r="H133" s="80"/>
      <c r="I133" s="67"/>
      <c r="J133" s="69"/>
      <c r="K133" s="67"/>
      <c r="L133" s="67"/>
      <c r="N133" s="67"/>
      <c r="O133" s="67"/>
      <c r="P133" s="67"/>
      <c r="Q133" s="67"/>
    </row>
    <row r="134" spans="1:17" hidden="1" x14ac:dyDescent="0.25">
      <c r="A134" s="78">
        <v>240624</v>
      </c>
      <c r="B134" s="79" t="s">
        <v>397</v>
      </c>
      <c r="C134" s="79"/>
      <c r="D134" s="79" t="s">
        <v>398</v>
      </c>
      <c r="E134" s="79">
        <f>SUMIF(HRS!B:B,Table3[[#This Row],[Employee '#]],HRS!I:I)</f>
        <v>40</v>
      </c>
      <c r="F134" s="79">
        <f>IFERROR(VLOOKUP(Table3[[#This Row],[Employee '#]],Table1[[#All],[EmployeeNo]:[Crew5]],12,FALSE),)</f>
        <v>0</v>
      </c>
      <c r="G134" s="79"/>
      <c r="H134" s="80"/>
      <c r="I134" s="67"/>
      <c r="J134" s="69"/>
      <c r="K134" s="67"/>
      <c r="L134" s="67"/>
      <c r="N134" s="67"/>
      <c r="O134" s="67"/>
      <c r="P134" s="67"/>
      <c r="Q134" s="67"/>
    </row>
    <row r="135" spans="1:17" hidden="1" x14ac:dyDescent="0.25">
      <c r="A135" s="78">
        <v>240625</v>
      </c>
      <c r="B135" s="79" t="s">
        <v>399</v>
      </c>
      <c r="C135" s="79"/>
      <c r="D135" s="79" t="s">
        <v>400</v>
      </c>
      <c r="E135" s="79">
        <f>SUMIF(HRS!B:B,Table3[[#This Row],[Employee '#]],HRS!I:I)</f>
        <v>50</v>
      </c>
      <c r="F135" s="79">
        <f>IFERROR(VLOOKUP(Table3[[#This Row],[Employee '#]],Table1[[#All],[EmployeeNo]:[Crew5]],12,FALSE),)</f>
        <v>0</v>
      </c>
      <c r="G135" s="79"/>
      <c r="H135" s="80"/>
      <c r="I135" s="67"/>
      <c r="J135" s="69"/>
      <c r="K135" s="67"/>
      <c r="L135" s="67"/>
      <c r="N135" s="67"/>
      <c r="O135" s="67"/>
      <c r="P135" s="67"/>
      <c r="Q135" s="67"/>
    </row>
    <row r="136" spans="1:17" hidden="1" x14ac:dyDescent="0.25">
      <c r="A136" s="78">
        <v>240646</v>
      </c>
      <c r="B136" s="79" t="s">
        <v>401</v>
      </c>
      <c r="C136" s="79"/>
      <c r="D136" s="79" t="s">
        <v>402</v>
      </c>
      <c r="E136" s="79">
        <f>SUMIF(HRS!B:B,Table3[[#This Row],[Employee '#]],HRS!I:I)</f>
        <v>71.5</v>
      </c>
      <c r="F136" s="79">
        <f>IFERROR(VLOOKUP(Table3[[#This Row],[Employee '#]],Table1[[#All],[EmployeeNo]:[Crew5]],12,FALSE),)</f>
        <v>0</v>
      </c>
      <c r="G136" s="79"/>
      <c r="H136" s="80"/>
      <c r="I136" s="67"/>
      <c r="J136" s="69"/>
      <c r="K136" s="67"/>
      <c r="L136" s="67"/>
      <c r="N136" s="67"/>
      <c r="O136" s="67"/>
      <c r="P136" s="67"/>
      <c r="Q136" s="67"/>
    </row>
    <row r="137" spans="1:17" hidden="1" x14ac:dyDescent="0.25">
      <c r="A137" s="78">
        <v>240653</v>
      </c>
      <c r="B137" s="79" t="s">
        <v>403</v>
      </c>
      <c r="C137" s="79"/>
      <c r="D137" s="79" t="s">
        <v>404</v>
      </c>
      <c r="E137" s="79">
        <f>SUMIF(HRS!B:B,Table3[[#This Row],[Employee '#]],HRS!I:I)</f>
        <v>71.5</v>
      </c>
      <c r="F137" s="79">
        <f>IFERROR(VLOOKUP(Table3[[#This Row],[Employee '#]],Table1[[#All],[EmployeeNo]:[Crew5]],12,FALSE),)</f>
        <v>0</v>
      </c>
      <c r="G137" s="79"/>
      <c r="H137" s="80"/>
      <c r="I137" s="67"/>
      <c r="J137" s="69"/>
      <c r="K137" s="67"/>
      <c r="L137" s="67"/>
      <c r="N137" s="67"/>
      <c r="O137" s="67"/>
      <c r="P137" s="67"/>
      <c r="Q137" s="67"/>
    </row>
    <row r="138" spans="1:17" hidden="1" x14ac:dyDescent="0.25">
      <c r="A138" s="78">
        <v>240662</v>
      </c>
      <c r="B138" s="79" t="s">
        <v>405</v>
      </c>
      <c r="C138" s="79" t="s">
        <v>206</v>
      </c>
      <c r="D138" s="79" t="s">
        <v>406</v>
      </c>
      <c r="E138" s="79">
        <f>SUMIF(HRS!B:B,Table3[[#This Row],[Employee '#]],HRS!I:I)</f>
        <v>50</v>
      </c>
      <c r="F138" s="79">
        <f>IFERROR(VLOOKUP(Table3[[#This Row],[Employee '#]],Table1[[#All],[EmployeeNo]:[Crew5]],12,FALSE),)</f>
        <v>0</v>
      </c>
      <c r="G138" s="79"/>
      <c r="H138" s="80"/>
      <c r="I138" s="67"/>
      <c r="J138" s="69"/>
      <c r="K138" s="67"/>
      <c r="L138" s="67"/>
      <c r="N138" s="67"/>
      <c r="O138" s="67"/>
      <c r="P138" s="67"/>
      <c r="Q138" s="67"/>
    </row>
    <row r="139" spans="1:17" hidden="1" x14ac:dyDescent="0.25">
      <c r="A139" s="78">
        <v>240664</v>
      </c>
      <c r="B139" s="79" t="s">
        <v>407</v>
      </c>
      <c r="C139" s="79" t="s">
        <v>354</v>
      </c>
      <c r="D139" s="79" t="s">
        <v>408</v>
      </c>
      <c r="E139" s="79">
        <f>SUMIF(HRS!B:B,Table3[[#This Row],[Employee '#]],HRS!I:I)</f>
        <v>73.5</v>
      </c>
      <c r="F139" s="79">
        <f>IFERROR(VLOOKUP(Table3[[#This Row],[Employee '#]],Table1[[#All],[EmployeeNo]:[Crew5]],12,FALSE),)</f>
        <v>0</v>
      </c>
      <c r="G139" s="79"/>
      <c r="H139" s="80"/>
      <c r="I139" s="67"/>
      <c r="J139" s="69"/>
      <c r="K139" s="67"/>
      <c r="L139" s="67"/>
      <c r="N139" s="67"/>
      <c r="O139" s="67"/>
      <c r="P139" s="67"/>
      <c r="Q139" s="67"/>
    </row>
    <row r="140" spans="1:17" hidden="1" x14ac:dyDescent="0.25">
      <c r="A140" s="78">
        <v>240675</v>
      </c>
      <c r="B140" s="79" t="s">
        <v>409</v>
      </c>
      <c r="C140" s="79" t="s">
        <v>235</v>
      </c>
      <c r="D140" s="79" t="s">
        <v>410</v>
      </c>
      <c r="E140" s="79">
        <f>SUMIF(HRS!B:B,Table3[[#This Row],[Employee '#]],HRS!I:I)</f>
        <v>69</v>
      </c>
      <c r="F140" s="79">
        <f>IFERROR(VLOOKUP(Table3[[#This Row],[Employee '#]],Table1[[#All],[EmployeeNo]:[Crew5]],12,FALSE),)</f>
        <v>0</v>
      </c>
      <c r="G140" s="79"/>
      <c r="H140" s="80"/>
      <c r="I140" s="67"/>
      <c r="J140" s="69"/>
      <c r="K140" s="67"/>
      <c r="L140" s="67"/>
      <c r="N140" s="67"/>
      <c r="O140" s="67"/>
      <c r="P140" s="67"/>
      <c r="Q140" s="67"/>
    </row>
    <row r="141" spans="1:17" hidden="1" x14ac:dyDescent="0.25">
      <c r="A141" s="78">
        <v>240682</v>
      </c>
      <c r="B141" s="79" t="s">
        <v>658</v>
      </c>
      <c r="C141" s="79"/>
      <c r="D141" s="79" t="s">
        <v>271</v>
      </c>
      <c r="E141" s="79">
        <f>SUMIF(HRS!B:B,Table3[[#This Row],[Employee '#]],HRS!I:I)</f>
        <v>48</v>
      </c>
      <c r="F141" s="79">
        <f>IFERROR(VLOOKUP(Table3[[#This Row],[Employee '#]],Table1[[#All],[EmployeeNo]:[Crew5]],12,FALSE),)</f>
        <v>0</v>
      </c>
      <c r="G141" s="79"/>
      <c r="H141" s="80"/>
      <c r="I141" s="67"/>
      <c r="J141" s="69"/>
      <c r="K141" s="67"/>
      <c r="L141" s="67"/>
      <c r="N141" s="67"/>
      <c r="O141" s="67"/>
      <c r="P141" s="67"/>
      <c r="Q141" s="67"/>
    </row>
    <row r="142" spans="1:17" hidden="1" x14ac:dyDescent="0.25">
      <c r="A142" s="78">
        <v>240688</v>
      </c>
      <c r="B142" s="79" t="s">
        <v>411</v>
      </c>
      <c r="C142" s="79"/>
      <c r="D142" s="79" t="s">
        <v>412</v>
      </c>
      <c r="E142" s="79">
        <f>SUMIF(HRS!B:B,Table3[[#This Row],[Employee '#]],HRS!I:I)</f>
        <v>48</v>
      </c>
      <c r="F142" s="79">
        <f>IFERROR(VLOOKUP(Table3[[#This Row],[Employee '#]],Table1[[#All],[EmployeeNo]:[Crew5]],12,FALSE),)</f>
        <v>0</v>
      </c>
      <c r="G142" s="79"/>
      <c r="H142" s="80"/>
      <c r="I142" s="67"/>
      <c r="J142" s="69"/>
      <c r="K142" s="67"/>
      <c r="L142" s="67"/>
      <c r="N142" s="67"/>
      <c r="O142" s="67"/>
      <c r="P142" s="67"/>
      <c r="Q142" s="67"/>
    </row>
    <row r="143" spans="1:17" hidden="1" x14ac:dyDescent="0.25">
      <c r="A143" s="78">
        <v>240693</v>
      </c>
      <c r="B143" s="79" t="s">
        <v>329</v>
      </c>
      <c r="C143" s="79" t="s">
        <v>218</v>
      </c>
      <c r="D143" s="79" t="s">
        <v>413</v>
      </c>
      <c r="E143" s="79">
        <f>SUMIF(HRS!B:B,Table3[[#This Row],[Employee '#]],HRS!I:I)</f>
        <v>48</v>
      </c>
      <c r="F143" s="79">
        <f>IFERROR(VLOOKUP(Table3[[#This Row],[Employee '#]],Table1[[#All],[EmployeeNo]:[Crew5]],12,FALSE),)</f>
        <v>0</v>
      </c>
      <c r="G143" s="79"/>
      <c r="H143" s="80"/>
      <c r="I143" s="67"/>
      <c r="J143" s="69"/>
      <c r="K143" s="67"/>
      <c r="L143" s="67"/>
      <c r="N143" s="67"/>
      <c r="O143" s="67"/>
      <c r="P143" s="67"/>
      <c r="Q143" s="67"/>
    </row>
    <row r="144" spans="1:17" hidden="1" x14ac:dyDescent="0.25">
      <c r="A144" s="78">
        <v>240694</v>
      </c>
      <c r="B144" s="79" t="s">
        <v>292</v>
      </c>
      <c r="C144" s="79" t="s">
        <v>235</v>
      </c>
      <c r="D144" s="79" t="s">
        <v>414</v>
      </c>
      <c r="E144" s="79">
        <f>SUMIF(HRS!B:B,Table3[[#This Row],[Employee '#]],HRS!I:I)</f>
        <v>50</v>
      </c>
      <c r="F144" s="79">
        <f>IFERROR(VLOOKUP(Table3[[#This Row],[Employee '#]],Table1[[#All],[EmployeeNo]:[Crew5]],12,FALSE),)</f>
        <v>0</v>
      </c>
      <c r="G144" s="79"/>
      <c r="H144" s="80"/>
      <c r="I144" s="67"/>
      <c r="J144" s="69"/>
      <c r="K144" s="67"/>
      <c r="L144" s="67"/>
      <c r="N144" s="67"/>
      <c r="O144" s="67"/>
      <c r="P144" s="67"/>
      <c r="Q144" s="67"/>
    </row>
    <row r="145" spans="1:17" hidden="1" x14ac:dyDescent="0.25">
      <c r="A145" s="78">
        <v>240696</v>
      </c>
      <c r="B145" s="79" t="s">
        <v>415</v>
      </c>
      <c r="C145" s="79" t="s">
        <v>242</v>
      </c>
      <c r="D145" s="79" t="s">
        <v>416</v>
      </c>
      <c r="E145" s="79">
        <f>SUMIF(HRS!B:B,Table3[[#This Row],[Employee '#]],HRS!I:I)</f>
        <v>40</v>
      </c>
      <c r="F145" s="79">
        <f>IFERROR(VLOOKUP(Table3[[#This Row],[Employee '#]],Table1[[#All],[EmployeeNo]:[Crew5]],12,FALSE),)</f>
        <v>0</v>
      </c>
      <c r="G145" s="79"/>
      <c r="H145" s="80"/>
      <c r="I145" s="67"/>
      <c r="J145" s="69"/>
      <c r="K145" s="67"/>
      <c r="L145" s="67"/>
      <c r="N145" s="67"/>
      <c r="O145" s="67"/>
      <c r="P145" s="67"/>
      <c r="Q145" s="68"/>
    </row>
    <row r="146" spans="1:17" x14ac:dyDescent="0.25">
      <c r="A146" s="78">
        <v>240703</v>
      </c>
      <c r="B146" s="79" t="s">
        <v>292</v>
      </c>
      <c r="C146" s="79"/>
      <c r="D146" s="79" t="s">
        <v>417</v>
      </c>
      <c r="E146" s="79">
        <f>SUMIF(HRS!B:B,Table3[[#This Row],[Employee '#]],HRS!I:I)</f>
        <v>0</v>
      </c>
      <c r="F146" s="79">
        <f>IFERROR(VLOOKUP(Table3[[#This Row],[Employee '#]],Table1[[#All],[EmployeeNo]:[Crew5]],12,FALSE),)</f>
        <v>0</v>
      </c>
      <c r="G146" s="79"/>
      <c r="H146" s="80"/>
      <c r="I146" s="67"/>
      <c r="J146" s="69"/>
      <c r="K146" s="67"/>
      <c r="L146" s="67"/>
      <c r="N146" s="67"/>
      <c r="O146" s="67" t="s">
        <v>242</v>
      </c>
      <c r="P146" s="67"/>
      <c r="Q146" s="67"/>
    </row>
    <row r="147" spans="1:17" hidden="1" x14ac:dyDescent="0.25">
      <c r="A147" s="78">
        <v>240706</v>
      </c>
      <c r="B147" s="79" t="s">
        <v>210</v>
      </c>
      <c r="C147" s="79" t="s">
        <v>269</v>
      </c>
      <c r="D147" s="79" t="s">
        <v>418</v>
      </c>
      <c r="E147" s="79">
        <f>SUMIF(HRS!B:B,Table3[[#This Row],[Employee '#]],HRS!I:I)</f>
        <v>50.5</v>
      </c>
      <c r="F147" s="79">
        <f>IFERROR(VLOOKUP(Table3[[#This Row],[Employee '#]],Table1[[#All],[EmployeeNo]:[Crew5]],12,FALSE),)</f>
        <v>0</v>
      </c>
      <c r="G147" s="79"/>
      <c r="H147" s="80"/>
      <c r="I147" s="67"/>
      <c r="J147" s="69"/>
      <c r="K147" s="67"/>
      <c r="L147" s="67"/>
      <c r="N147" s="67"/>
      <c r="O147" s="67"/>
      <c r="P147" s="67"/>
      <c r="Q147" s="67"/>
    </row>
    <row r="148" spans="1:17" hidden="1" x14ac:dyDescent="0.25">
      <c r="A148" s="78">
        <v>240708</v>
      </c>
      <c r="B148" s="79" t="s">
        <v>419</v>
      </c>
      <c r="C148" s="79"/>
      <c r="D148" s="79" t="s">
        <v>392</v>
      </c>
      <c r="E148" s="79">
        <f>SUMIF(HRS!B:B,Table3[[#This Row],[Employee '#]],HRS!I:I)</f>
        <v>62.5</v>
      </c>
      <c r="F148" s="79">
        <f>IFERROR(VLOOKUP(Table3[[#This Row],[Employee '#]],Table1[[#All],[EmployeeNo]:[Crew5]],12,FALSE),)</f>
        <v>0</v>
      </c>
      <c r="G148" s="79"/>
      <c r="H148" s="80"/>
      <c r="I148" s="67"/>
      <c r="J148" s="69"/>
      <c r="K148" s="67"/>
      <c r="L148" s="67"/>
      <c r="N148" s="67"/>
      <c r="O148" s="67"/>
      <c r="P148" s="67"/>
      <c r="Q148" s="67"/>
    </row>
    <row r="149" spans="1:17" hidden="1" x14ac:dyDescent="0.25">
      <c r="A149" s="78">
        <v>240709</v>
      </c>
      <c r="B149" s="79" t="s">
        <v>420</v>
      </c>
      <c r="C149" s="79"/>
      <c r="D149" s="79" t="s">
        <v>421</v>
      </c>
      <c r="E149" s="79">
        <f>SUMIF(HRS!B:B,Table3[[#This Row],[Employee '#]],HRS!I:I)</f>
        <v>65</v>
      </c>
      <c r="F149" s="79">
        <f>IFERROR(VLOOKUP(Table3[[#This Row],[Employee '#]],Table1[[#All],[EmployeeNo]:[Crew5]],12,FALSE),)</f>
        <v>0</v>
      </c>
      <c r="G149" s="79"/>
      <c r="H149" s="80"/>
      <c r="I149" s="67"/>
      <c r="J149" s="69"/>
      <c r="K149" s="67"/>
      <c r="L149" s="67"/>
      <c r="N149" s="67"/>
      <c r="O149" s="67"/>
      <c r="P149" s="67"/>
      <c r="Q149" s="67"/>
    </row>
    <row r="150" spans="1:17" hidden="1" x14ac:dyDescent="0.25">
      <c r="A150" s="78">
        <v>240710</v>
      </c>
      <c r="B150" s="79" t="s">
        <v>215</v>
      </c>
      <c r="C150" s="79" t="s">
        <v>206</v>
      </c>
      <c r="D150" s="79" t="s">
        <v>422</v>
      </c>
      <c r="E150" s="79">
        <f>SUMIF(HRS!B:B,Table3[[#This Row],[Employee '#]],HRS!I:I)</f>
        <v>60.5</v>
      </c>
      <c r="F150" s="79">
        <f>IFERROR(VLOOKUP(Table3[[#This Row],[Employee '#]],Table1[[#All],[EmployeeNo]:[Crew5]],12,FALSE),)</f>
        <v>0</v>
      </c>
      <c r="G150" s="79"/>
      <c r="H150" s="80"/>
      <c r="I150" s="67"/>
      <c r="J150" s="69"/>
      <c r="K150" s="67"/>
      <c r="L150" s="67"/>
      <c r="N150" s="67"/>
      <c r="O150" s="67"/>
      <c r="P150" s="67"/>
      <c r="Q150" s="67"/>
    </row>
    <row r="151" spans="1:17" hidden="1" x14ac:dyDescent="0.25">
      <c r="A151" s="78">
        <v>240711</v>
      </c>
      <c r="B151" s="79" t="s">
        <v>659</v>
      </c>
      <c r="C151" s="79" t="s">
        <v>235</v>
      </c>
      <c r="D151" s="79" t="s">
        <v>423</v>
      </c>
      <c r="E151" s="79">
        <f>SUMIF(HRS!B:B,Table3[[#This Row],[Employee '#]],HRS!I:I)</f>
        <v>51</v>
      </c>
      <c r="F151" s="79">
        <f>IFERROR(VLOOKUP(Table3[[#This Row],[Employee '#]],Table1[[#All],[EmployeeNo]:[Crew5]],12,FALSE),)</f>
        <v>0</v>
      </c>
      <c r="G151" s="79"/>
      <c r="H151" s="80"/>
      <c r="I151" s="67"/>
      <c r="J151" s="69"/>
      <c r="K151" s="67"/>
      <c r="L151" s="67"/>
      <c r="N151" s="67"/>
      <c r="O151" s="67"/>
      <c r="P151" s="67"/>
      <c r="Q151" s="67"/>
    </row>
    <row r="152" spans="1:17" hidden="1" x14ac:dyDescent="0.25">
      <c r="A152" s="78">
        <v>240712</v>
      </c>
      <c r="B152" s="79" t="s">
        <v>220</v>
      </c>
      <c r="C152" s="79" t="s">
        <v>235</v>
      </c>
      <c r="D152" s="79" t="s">
        <v>424</v>
      </c>
      <c r="E152" s="79">
        <f>SUMIF(HRS!B:B,Table3[[#This Row],[Employee '#]],HRS!I:I)</f>
        <v>55</v>
      </c>
      <c r="F152" s="79">
        <f>IFERROR(VLOOKUP(Table3[[#This Row],[Employee '#]],Table1[[#All],[EmployeeNo]:[Crew5]],12,FALSE),)</f>
        <v>0</v>
      </c>
      <c r="G152" s="79"/>
      <c r="H152" s="80"/>
      <c r="I152" s="67"/>
      <c r="J152" s="69"/>
      <c r="K152" s="67"/>
      <c r="L152" s="67"/>
      <c r="N152" s="67"/>
      <c r="O152" s="67"/>
      <c r="P152" s="67"/>
      <c r="Q152" s="67"/>
    </row>
    <row r="153" spans="1:17" hidden="1" x14ac:dyDescent="0.25">
      <c r="A153" s="78">
        <v>240713</v>
      </c>
      <c r="B153" s="79" t="s">
        <v>425</v>
      </c>
      <c r="C153" s="79"/>
      <c r="D153" s="79" t="s">
        <v>426</v>
      </c>
      <c r="E153" s="79">
        <f>SUMIF(HRS!B:B,Table3[[#This Row],[Employee '#]],HRS!I:I)</f>
        <v>62</v>
      </c>
      <c r="F153" s="79">
        <f>IFERROR(VLOOKUP(Table3[[#This Row],[Employee '#]],Table1[[#All],[EmployeeNo]:[Crew5]],12,FALSE),)</f>
        <v>0</v>
      </c>
      <c r="G153" s="79"/>
      <c r="H153" s="80"/>
      <c r="I153" s="67"/>
      <c r="J153" s="69"/>
      <c r="K153" s="67"/>
      <c r="L153" s="67"/>
      <c r="N153" s="67"/>
      <c r="O153" s="67"/>
      <c r="P153" s="67"/>
      <c r="Q153" s="67"/>
    </row>
    <row r="154" spans="1:17" hidden="1" x14ac:dyDescent="0.25">
      <c r="A154" s="78">
        <v>240714</v>
      </c>
      <c r="B154" s="79" t="s">
        <v>215</v>
      </c>
      <c r="C154" s="79" t="s">
        <v>290</v>
      </c>
      <c r="D154" s="79" t="s">
        <v>427</v>
      </c>
      <c r="E154" s="79">
        <f>SUMIF(HRS!B:B,Table3[[#This Row],[Employee '#]],HRS!I:I)</f>
        <v>50.5</v>
      </c>
      <c r="F154" s="79">
        <f>IFERROR(VLOOKUP(Table3[[#This Row],[Employee '#]],Table1[[#All],[EmployeeNo]:[Crew5]],12,FALSE),)</f>
        <v>0</v>
      </c>
      <c r="G154" s="79"/>
      <c r="H154" s="80"/>
      <c r="I154" s="67"/>
      <c r="J154" s="69"/>
      <c r="K154" s="67"/>
      <c r="L154" s="67"/>
      <c r="N154" s="67"/>
      <c r="O154" s="67"/>
      <c r="P154" s="67"/>
      <c r="Q154" s="67"/>
    </row>
    <row r="155" spans="1:17" hidden="1" x14ac:dyDescent="0.25">
      <c r="A155" s="78">
        <v>240718</v>
      </c>
      <c r="B155" s="79" t="s">
        <v>428</v>
      </c>
      <c r="C155" s="79" t="s">
        <v>235</v>
      </c>
      <c r="D155" s="79" t="s">
        <v>429</v>
      </c>
      <c r="E155" s="79">
        <f>SUMIF(HRS!B:B,Table3[[#This Row],[Employee '#]],HRS!I:I)</f>
        <v>56</v>
      </c>
      <c r="F155" s="79">
        <f>IFERROR(VLOOKUP(Table3[[#This Row],[Employee '#]],Table1[[#All],[EmployeeNo]:[Crew5]],12,FALSE),)</f>
        <v>0</v>
      </c>
      <c r="G155" s="79"/>
      <c r="H155" s="80"/>
      <c r="I155" s="67"/>
      <c r="J155" s="69"/>
      <c r="K155" s="67"/>
      <c r="L155" s="67"/>
      <c r="N155" s="67"/>
      <c r="O155" s="67"/>
      <c r="P155" s="67"/>
      <c r="Q155" s="67"/>
    </row>
    <row r="156" spans="1:17" hidden="1" x14ac:dyDescent="0.25">
      <c r="A156" s="78">
        <v>240721</v>
      </c>
      <c r="B156" s="79" t="s">
        <v>430</v>
      </c>
      <c r="C156" s="79" t="s">
        <v>369</v>
      </c>
      <c r="D156" s="79" t="s">
        <v>431</v>
      </c>
      <c r="E156" s="79">
        <f>SUMIF(HRS!B:B,Table3[[#This Row],[Employee '#]],HRS!I:I)</f>
        <v>22.5</v>
      </c>
      <c r="F156" s="79">
        <f>IFERROR(VLOOKUP(Table3[[#This Row],[Employee '#]],Table1[[#All],[EmployeeNo]:[Crew5]],12,FALSE),)</f>
        <v>0</v>
      </c>
      <c r="G156" s="79"/>
      <c r="H156" s="80"/>
      <c r="I156" s="67"/>
      <c r="J156" s="69"/>
      <c r="K156" s="67"/>
      <c r="L156" s="67"/>
      <c r="N156" s="67"/>
      <c r="O156" s="67"/>
      <c r="P156" s="67"/>
      <c r="Q156" s="67"/>
    </row>
    <row r="157" spans="1:17" hidden="1" x14ac:dyDescent="0.25">
      <c r="A157" s="78">
        <v>240728</v>
      </c>
      <c r="B157" s="79" t="s">
        <v>432</v>
      </c>
      <c r="C157" s="79"/>
      <c r="D157" s="79" t="s">
        <v>433</v>
      </c>
      <c r="E157" s="79">
        <f>SUMIF(HRS!B:B,Table3[[#This Row],[Employee '#]],HRS!I:I)</f>
        <v>55</v>
      </c>
      <c r="F157" s="79">
        <f>IFERROR(VLOOKUP(Table3[[#This Row],[Employee '#]],Table1[[#All],[EmployeeNo]:[Crew5]],12,FALSE),)</f>
        <v>0</v>
      </c>
      <c r="G157" s="79"/>
      <c r="H157" s="80"/>
      <c r="I157" s="67"/>
      <c r="J157" s="69"/>
      <c r="K157" s="67"/>
      <c r="L157" s="67"/>
      <c r="N157" s="67"/>
      <c r="O157" s="67"/>
      <c r="P157" s="67"/>
      <c r="Q157" s="67"/>
    </row>
    <row r="158" spans="1:17" hidden="1" x14ac:dyDescent="0.25">
      <c r="A158" s="78">
        <v>240736</v>
      </c>
      <c r="B158" s="79" t="s">
        <v>435</v>
      </c>
      <c r="C158" s="79" t="s">
        <v>229</v>
      </c>
      <c r="D158" s="79" t="s">
        <v>436</v>
      </c>
      <c r="E158" s="79">
        <f>SUMIF(HRS!B:B,Table3[[#This Row],[Employee '#]],HRS!I:I)</f>
        <v>60.5</v>
      </c>
      <c r="F158" s="79">
        <f>IFERROR(VLOOKUP(Table3[[#This Row],[Employee '#]],Table1[[#All],[EmployeeNo]:[Crew5]],12,FALSE),)</f>
        <v>0</v>
      </c>
      <c r="G158" s="79"/>
      <c r="H158" s="80"/>
      <c r="I158" s="67"/>
      <c r="J158" s="69"/>
      <c r="K158" s="67"/>
      <c r="L158" s="67"/>
      <c r="N158" s="67"/>
      <c r="O158" s="67"/>
      <c r="P158" s="67"/>
      <c r="Q158" s="67"/>
    </row>
    <row r="159" spans="1:17" hidden="1" x14ac:dyDescent="0.25">
      <c r="A159" s="78">
        <v>240738</v>
      </c>
      <c r="B159" s="79" t="s">
        <v>437</v>
      </c>
      <c r="C159" s="79"/>
      <c r="D159" s="79" t="s">
        <v>438</v>
      </c>
      <c r="E159" s="79">
        <f>SUMIF(HRS!B:B,Table3[[#This Row],[Employee '#]],HRS!I:I)</f>
        <v>50</v>
      </c>
      <c r="F159" s="79">
        <f>IFERROR(VLOOKUP(Table3[[#This Row],[Employee '#]],Table1[[#All],[EmployeeNo]:[Crew5]],12,FALSE),)</f>
        <v>0</v>
      </c>
      <c r="G159" s="79"/>
      <c r="H159" s="80"/>
      <c r="I159" s="67"/>
      <c r="J159" s="69"/>
      <c r="K159" s="67"/>
      <c r="L159" s="67"/>
      <c r="N159" s="67"/>
      <c r="O159" s="67"/>
      <c r="P159" s="67"/>
      <c r="Q159" s="67"/>
    </row>
    <row r="160" spans="1:17" hidden="1" x14ac:dyDescent="0.25">
      <c r="A160" s="78">
        <v>240740</v>
      </c>
      <c r="B160" s="79" t="s">
        <v>215</v>
      </c>
      <c r="C160" s="79" t="s">
        <v>206</v>
      </c>
      <c r="D160" s="79" t="s">
        <v>439</v>
      </c>
      <c r="E160" s="79">
        <f>SUMIF(HRS!B:B,Table3[[#This Row],[Employee '#]],HRS!I:I)</f>
        <v>64</v>
      </c>
      <c r="F160" s="79">
        <f>IFERROR(VLOOKUP(Table3[[#This Row],[Employee '#]],Table1[[#All],[EmployeeNo]:[Crew5]],12,FALSE),)</f>
        <v>0</v>
      </c>
      <c r="G160" s="79"/>
      <c r="H160" s="80"/>
      <c r="I160" s="67"/>
      <c r="J160" s="69"/>
      <c r="K160" s="67"/>
      <c r="L160" s="67"/>
      <c r="N160" s="67"/>
      <c r="O160" s="67"/>
      <c r="P160" s="67"/>
      <c r="Q160" s="67"/>
    </row>
    <row r="161" spans="1:17" hidden="1" x14ac:dyDescent="0.25">
      <c r="A161" s="78">
        <v>240742</v>
      </c>
      <c r="B161" s="79" t="s">
        <v>435</v>
      </c>
      <c r="C161" s="79"/>
      <c r="D161" s="79" t="s">
        <v>440</v>
      </c>
      <c r="E161" s="79">
        <f>SUMIF(HRS!B:B,Table3[[#This Row],[Employee '#]],HRS!I:I)</f>
        <v>50</v>
      </c>
      <c r="F161" s="79">
        <f>IFERROR(VLOOKUP(Table3[[#This Row],[Employee '#]],Table1[[#All],[EmployeeNo]:[Crew5]],12,FALSE),)</f>
        <v>0</v>
      </c>
      <c r="G161" s="79"/>
      <c r="H161" s="80"/>
      <c r="I161" s="67"/>
      <c r="J161" s="69"/>
      <c r="K161" s="67"/>
      <c r="L161" s="67"/>
      <c r="N161" s="67"/>
      <c r="O161" s="67"/>
      <c r="P161" s="67"/>
      <c r="Q161" s="67"/>
    </row>
    <row r="162" spans="1:17" hidden="1" x14ac:dyDescent="0.25">
      <c r="A162" s="78">
        <v>240743</v>
      </c>
      <c r="B162" s="79" t="s">
        <v>215</v>
      </c>
      <c r="C162" s="79" t="s">
        <v>206</v>
      </c>
      <c r="D162" s="79" t="s">
        <v>441</v>
      </c>
      <c r="E162" s="79">
        <f>SUMIF(HRS!B:B,Table3[[#This Row],[Employee '#]],HRS!I:I)</f>
        <v>40</v>
      </c>
      <c r="F162" s="79">
        <f>IFERROR(VLOOKUP(Table3[[#This Row],[Employee '#]],Table1[[#All],[EmployeeNo]:[Crew5]],12,FALSE),)</f>
        <v>0</v>
      </c>
      <c r="G162" s="79"/>
      <c r="H162" s="80"/>
      <c r="I162" s="67"/>
      <c r="J162" s="69"/>
      <c r="K162" s="67"/>
      <c r="L162" s="67"/>
      <c r="N162" s="67"/>
      <c r="O162" s="67"/>
      <c r="P162" s="67"/>
      <c r="Q162" s="67"/>
    </row>
    <row r="163" spans="1:17" hidden="1" x14ac:dyDescent="0.25">
      <c r="A163" s="78">
        <v>240744</v>
      </c>
      <c r="B163" s="79" t="s">
        <v>215</v>
      </c>
      <c r="C163" s="79" t="s">
        <v>353</v>
      </c>
      <c r="D163" s="79" t="s">
        <v>442</v>
      </c>
      <c r="E163" s="79">
        <f>SUMIF(HRS!B:B,Table3[[#This Row],[Employee '#]],HRS!I:I)</f>
        <v>40</v>
      </c>
      <c r="F163" s="79">
        <f>IFERROR(VLOOKUP(Table3[[#This Row],[Employee '#]],Table1[[#All],[EmployeeNo]:[Crew5]],12,FALSE),)</f>
        <v>0</v>
      </c>
      <c r="G163" s="79"/>
      <c r="H163" s="80"/>
      <c r="I163" s="67"/>
      <c r="J163" s="69"/>
      <c r="K163" s="67"/>
      <c r="L163" s="67"/>
      <c r="N163" s="67"/>
      <c r="O163" s="67"/>
      <c r="P163" s="67"/>
      <c r="Q163" s="67"/>
    </row>
    <row r="164" spans="1:17" hidden="1" x14ac:dyDescent="0.25">
      <c r="A164" s="78">
        <v>240745</v>
      </c>
      <c r="B164" s="79" t="s">
        <v>443</v>
      </c>
      <c r="C164" s="79" t="s">
        <v>444</v>
      </c>
      <c r="D164" s="79" t="s">
        <v>445</v>
      </c>
      <c r="E164" s="79">
        <f>SUMIF(HRS!B:B,Table3[[#This Row],[Employee '#]],HRS!I:I)</f>
        <v>54</v>
      </c>
      <c r="F164" s="79">
        <f>IFERROR(VLOOKUP(Table3[[#This Row],[Employee '#]],Table1[[#All],[EmployeeNo]:[Crew5]],12,FALSE),)</f>
        <v>0</v>
      </c>
      <c r="G164" s="79"/>
      <c r="H164" s="80"/>
      <c r="I164" s="67"/>
      <c r="J164" s="69"/>
      <c r="K164" s="67"/>
      <c r="L164" s="67"/>
      <c r="N164" s="67"/>
      <c r="O164" s="67"/>
      <c r="P164" s="67"/>
      <c r="Q164" s="68"/>
    </row>
    <row r="165" spans="1:17" hidden="1" x14ac:dyDescent="0.25">
      <c r="A165" s="78">
        <v>240746</v>
      </c>
      <c r="B165" s="79" t="s">
        <v>215</v>
      </c>
      <c r="C165" s="79"/>
      <c r="D165" s="79" t="s">
        <v>446</v>
      </c>
      <c r="E165" s="79">
        <f>SUMIF(HRS!B:B,Table3[[#This Row],[Employee '#]],HRS!I:I)</f>
        <v>40</v>
      </c>
      <c r="F165" s="79">
        <f>IFERROR(VLOOKUP(Table3[[#This Row],[Employee '#]],Table1[[#All],[EmployeeNo]:[Crew5]],12,FALSE),)</f>
        <v>0</v>
      </c>
      <c r="G165" s="79"/>
      <c r="H165" s="80"/>
      <c r="I165" s="67"/>
      <c r="J165" s="69"/>
      <c r="K165" s="67"/>
      <c r="L165" s="67"/>
      <c r="N165" s="67"/>
      <c r="O165" s="67"/>
      <c r="P165" s="67"/>
      <c r="Q165" s="68"/>
    </row>
    <row r="166" spans="1:17" hidden="1" x14ac:dyDescent="0.25">
      <c r="A166" s="78">
        <v>240747</v>
      </c>
      <c r="B166" s="79" t="s">
        <v>447</v>
      </c>
      <c r="C166" s="79"/>
      <c r="D166" s="79" t="s">
        <v>448</v>
      </c>
      <c r="E166" s="79">
        <f>SUMIF(HRS!B:B,Table3[[#This Row],[Employee '#]],HRS!I:I)</f>
        <v>50</v>
      </c>
      <c r="F166" s="79">
        <f>IFERROR(VLOOKUP(Table3[[#This Row],[Employee '#]],Table1[[#All],[EmployeeNo]:[Crew5]],12,FALSE),)</f>
        <v>0</v>
      </c>
      <c r="G166" s="79"/>
      <c r="H166" s="80"/>
      <c r="I166" s="67"/>
      <c r="J166" s="69"/>
      <c r="K166" s="67"/>
      <c r="L166" s="67"/>
      <c r="N166" s="67"/>
      <c r="O166" s="67"/>
      <c r="P166" s="67"/>
      <c r="Q166" s="68"/>
    </row>
    <row r="167" spans="1:17" hidden="1" x14ac:dyDescent="0.25">
      <c r="A167" s="78">
        <v>240749</v>
      </c>
      <c r="B167" s="79" t="s">
        <v>449</v>
      </c>
      <c r="C167" s="79"/>
      <c r="D167" s="79" t="s">
        <v>300</v>
      </c>
      <c r="E167" s="79">
        <f>SUMIF(HRS!B:B,Table3[[#This Row],[Employee '#]],HRS!I:I)</f>
        <v>50</v>
      </c>
      <c r="F167" s="79">
        <f>IFERROR(VLOOKUP(Table3[[#This Row],[Employee '#]],Table1[[#All],[EmployeeNo]:[Crew5]],12,FALSE),)</f>
        <v>0</v>
      </c>
      <c r="G167" s="79"/>
      <c r="H167" s="80"/>
      <c r="I167" s="67"/>
      <c r="J167" s="69"/>
      <c r="K167" s="67"/>
      <c r="L167" s="67"/>
      <c r="N167" s="67"/>
      <c r="O167" s="67"/>
      <c r="P167" s="67"/>
      <c r="Q167" s="68"/>
    </row>
    <row r="168" spans="1:17" hidden="1" x14ac:dyDescent="0.25">
      <c r="A168" s="78">
        <v>240753</v>
      </c>
      <c r="B168" s="79" t="s">
        <v>420</v>
      </c>
      <c r="C168" s="79"/>
      <c r="D168" s="79" t="s">
        <v>450</v>
      </c>
      <c r="E168" s="79">
        <f>SUMIF(HRS!B:B,Table3[[#This Row],[Employee '#]],HRS!I:I)</f>
        <v>50</v>
      </c>
      <c r="F168" s="79">
        <f>IFERROR(VLOOKUP(Table3[[#This Row],[Employee '#]],Table1[[#All],[EmployeeNo]:[Crew5]],12,FALSE),)</f>
        <v>0</v>
      </c>
      <c r="G168" s="79"/>
      <c r="H168" s="80"/>
      <c r="I168" s="67"/>
      <c r="J168" s="69"/>
      <c r="K168" s="67"/>
      <c r="L168" s="67"/>
      <c r="N168" s="67"/>
      <c r="O168" s="67"/>
      <c r="P168" s="67"/>
      <c r="Q168" s="67"/>
    </row>
    <row r="169" spans="1:17" hidden="1" x14ac:dyDescent="0.25">
      <c r="A169" s="78">
        <v>240755</v>
      </c>
      <c r="B169" s="79" t="s">
        <v>451</v>
      </c>
      <c r="C169" s="79" t="s">
        <v>354</v>
      </c>
      <c r="D169" s="79" t="s">
        <v>306</v>
      </c>
      <c r="E169" s="79">
        <f>SUMIF(HRS!B:B,Table3[[#This Row],[Employee '#]],HRS!I:I)</f>
        <v>50</v>
      </c>
      <c r="F169" s="79">
        <f>IFERROR(VLOOKUP(Table3[[#This Row],[Employee '#]],Table1[[#All],[EmployeeNo]:[Crew5]],12,FALSE),)</f>
        <v>0</v>
      </c>
      <c r="G169" s="79"/>
      <c r="H169" s="80"/>
      <c r="I169" s="67"/>
      <c r="J169" s="69"/>
      <c r="K169" s="67"/>
      <c r="L169" s="67"/>
      <c r="N169" s="67"/>
      <c r="O169" s="67"/>
      <c r="P169" s="67"/>
      <c r="Q169" s="68"/>
    </row>
    <row r="170" spans="1:17" hidden="1" x14ac:dyDescent="0.25">
      <c r="A170" s="78">
        <v>240759</v>
      </c>
      <c r="B170" s="79" t="s">
        <v>452</v>
      </c>
      <c r="C170" s="79"/>
      <c r="D170" s="79" t="s">
        <v>271</v>
      </c>
      <c r="E170" s="79">
        <f>SUMIF(HRS!B:B,Table3[[#This Row],[Employee '#]],HRS!I:I)</f>
        <v>43</v>
      </c>
      <c r="F170" s="79">
        <f>IFERROR(VLOOKUP(Table3[[#This Row],[Employee '#]],Table1[[#All],[EmployeeNo]:[Crew5]],12,FALSE),)</f>
        <v>0</v>
      </c>
      <c r="G170" s="79"/>
      <c r="H170" s="80"/>
      <c r="I170" s="67"/>
      <c r="J170" s="69"/>
      <c r="K170" s="67"/>
      <c r="L170" s="67"/>
      <c r="N170" s="67"/>
      <c r="O170" s="67"/>
      <c r="P170" s="67"/>
      <c r="Q170" s="68"/>
    </row>
    <row r="171" spans="1:17" hidden="1" x14ac:dyDescent="0.25">
      <c r="A171" s="78">
        <v>240761</v>
      </c>
      <c r="B171" s="79" t="s">
        <v>453</v>
      </c>
      <c r="C171" s="79"/>
      <c r="D171" s="79" t="s">
        <v>454</v>
      </c>
      <c r="E171" s="79">
        <f>SUMIF(HRS!B:B,Table3[[#This Row],[Employee '#]],HRS!I:I)</f>
        <v>60</v>
      </c>
      <c r="F171" s="79">
        <f>IFERROR(VLOOKUP(Table3[[#This Row],[Employee '#]],Table1[[#All],[EmployeeNo]:[Crew5]],12,FALSE),)</f>
        <v>0</v>
      </c>
      <c r="G171" s="79"/>
      <c r="H171" s="80"/>
      <c r="I171" s="67"/>
      <c r="J171" s="69"/>
      <c r="K171" s="67"/>
      <c r="L171" s="67"/>
      <c r="N171" s="67"/>
      <c r="O171" s="67"/>
      <c r="P171" s="67"/>
      <c r="Q171" s="67"/>
    </row>
    <row r="172" spans="1:17" hidden="1" x14ac:dyDescent="0.25">
      <c r="A172" s="78">
        <v>240763</v>
      </c>
      <c r="B172" s="79" t="s">
        <v>455</v>
      </c>
      <c r="C172" s="79" t="s">
        <v>269</v>
      </c>
      <c r="D172" s="79" t="s">
        <v>456</v>
      </c>
      <c r="E172" s="79">
        <f>SUMIF(HRS!B:B,Table3[[#This Row],[Employee '#]],HRS!I:I)</f>
        <v>68</v>
      </c>
      <c r="F172" s="79">
        <f>IFERROR(VLOOKUP(Table3[[#This Row],[Employee '#]],Table1[[#All],[EmployeeNo]:[Crew5]],12,FALSE),)</f>
        <v>0</v>
      </c>
      <c r="G172" s="79"/>
      <c r="H172" s="80"/>
      <c r="I172" s="67"/>
      <c r="J172" s="69"/>
      <c r="K172" s="67"/>
      <c r="L172" s="67"/>
      <c r="N172" s="67"/>
      <c r="O172" s="67"/>
      <c r="P172" s="67"/>
      <c r="Q172" s="67"/>
    </row>
    <row r="173" spans="1:17" hidden="1" x14ac:dyDescent="0.25">
      <c r="A173" s="78">
        <v>240766</v>
      </c>
      <c r="B173" s="79" t="s">
        <v>457</v>
      </c>
      <c r="C173" s="79" t="s">
        <v>212</v>
      </c>
      <c r="D173" s="79" t="s">
        <v>458</v>
      </c>
      <c r="E173" s="79">
        <f>SUMIF(HRS!B:B,Table3[[#This Row],[Employee '#]],HRS!I:I)</f>
        <v>56.5</v>
      </c>
      <c r="F173" s="79">
        <f>IFERROR(VLOOKUP(Table3[[#This Row],[Employee '#]],Table1[[#All],[EmployeeNo]:[Crew5]],12,FALSE),)</f>
        <v>0</v>
      </c>
      <c r="G173" s="79"/>
      <c r="H173" s="80"/>
      <c r="I173" s="67"/>
      <c r="J173" s="69"/>
      <c r="K173" s="67"/>
      <c r="L173" s="67"/>
      <c r="N173" s="67"/>
      <c r="O173" s="67"/>
      <c r="P173" s="67"/>
      <c r="Q173" s="67"/>
    </row>
    <row r="174" spans="1:17" hidden="1" x14ac:dyDescent="0.25">
      <c r="A174" s="78">
        <v>240769</v>
      </c>
      <c r="B174" s="79" t="s">
        <v>320</v>
      </c>
      <c r="C174" s="79"/>
      <c r="D174" s="79" t="s">
        <v>459</v>
      </c>
      <c r="E174" s="79">
        <f>SUMIF(HRS!B:B,Table3[[#This Row],[Employee '#]],HRS!I:I)</f>
        <v>40</v>
      </c>
      <c r="F174" s="79">
        <f>IFERROR(VLOOKUP(Table3[[#This Row],[Employee '#]],Table1[[#All],[EmployeeNo]:[Crew5]],12,FALSE),)</f>
        <v>0</v>
      </c>
      <c r="G174" s="79"/>
      <c r="H174" s="80"/>
      <c r="I174" s="67"/>
      <c r="J174" s="69"/>
      <c r="K174" s="67"/>
      <c r="L174" s="67"/>
      <c r="N174" s="67"/>
      <c r="O174" s="67"/>
      <c r="P174" s="67"/>
      <c r="Q174" s="67"/>
    </row>
    <row r="175" spans="1:17" hidden="1" x14ac:dyDescent="0.25">
      <c r="A175" s="78">
        <v>240770</v>
      </c>
      <c r="B175" s="79" t="s">
        <v>460</v>
      </c>
      <c r="C175" s="79" t="s">
        <v>229</v>
      </c>
      <c r="D175" s="79" t="s">
        <v>357</v>
      </c>
      <c r="E175" s="79">
        <f>SUMIF(HRS!B:B,Table3[[#This Row],[Employee '#]],HRS!I:I)</f>
        <v>40</v>
      </c>
      <c r="F175" s="79">
        <f>IFERROR(VLOOKUP(Table3[[#This Row],[Employee '#]],Table1[[#All],[EmployeeNo]:[Crew5]],12,FALSE),)</f>
        <v>0</v>
      </c>
      <c r="G175" s="79"/>
      <c r="H175" s="80"/>
      <c r="I175" s="67"/>
      <c r="J175" s="69"/>
      <c r="K175" s="67"/>
      <c r="L175" s="67"/>
      <c r="N175" s="67"/>
      <c r="O175" s="67"/>
      <c r="P175" s="67"/>
      <c r="Q175" s="68"/>
    </row>
    <row r="176" spans="1:17" hidden="1" x14ac:dyDescent="0.25">
      <c r="A176" s="78">
        <v>240772</v>
      </c>
      <c r="B176" s="79" t="s">
        <v>461</v>
      </c>
      <c r="C176" s="79" t="s">
        <v>235</v>
      </c>
      <c r="D176" s="79" t="s">
        <v>462</v>
      </c>
      <c r="E176" s="79">
        <f>SUMIF(HRS!B:B,Table3[[#This Row],[Employee '#]],HRS!I:I)</f>
        <v>61</v>
      </c>
      <c r="F176" s="79">
        <f>IFERROR(VLOOKUP(Table3[[#This Row],[Employee '#]],Table1[[#All],[EmployeeNo]:[Crew5]],12,FALSE),)</f>
        <v>0</v>
      </c>
      <c r="G176" s="79"/>
      <c r="H176" s="80"/>
      <c r="I176" s="67"/>
      <c r="J176" s="69"/>
      <c r="K176" s="67"/>
      <c r="L176" s="67"/>
      <c r="N176" s="67"/>
      <c r="O176" s="67"/>
      <c r="P176" s="67"/>
      <c r="Q176" s="67"/>
    </row>
    <row r="177" spans="1:17" hidden="1" x14ac:dyDescent="0.25">
      <c r="A177" s="78">
        <v>240776</v>
      </c>
      <c r="B177" s="79" t="s">
        <v>336</v>
      </c>
      <c r="C177" s="79"/>
      <c r="D177" s="79" t="s">
        <v>660</v>
      </c>
      <c r="E177" s="79">
        <f>SUMIF(HRS!B:B,Table3[[#This Row],[Employee '#]],HRS!I:I)</f>
        <v>48</v>
      </c>
      <c r="F177" s="79">
        <f>IFERROR(VLOOKUP(Table3[[#This Row],[Employee '#]],Table1[[#All],[EmployeeNo]:[Crew5]],12,FALSE),)</f>
        <v>0</v>
      </c>
      <c r="G177" s="79"/>
      <c r="H177" s="80"/>
      <c r="I177" s="67"/>
      <c r="J177" s="69"/>
      <c r="K177" s="67"/>
      <c r="L177" s="67"/>
      <c r="N177" s="67"/>
      <c r="O177" s="67"/>
      <c r="P177" s="67"/>
      <c r="Q177" s="68"/>
    </row>
    <row r="178" spans="1:17" hidden="1" x14ac:dyDescent="0.25">
      <c r="A178" s="78">
        <v>240781</v>
      </c>
      <c r="B178" s="79" t="s">
        <v>661</v>
      </c>
      <c r="C178" s="79"/>
      <c r="D178" s="79" t="s">
        <v>662</v>
      </c>
      <c r="E178" s="79">
        <f>SUMIF(HRS!B:B,Table3[[#This Row],[Employee '#]],HRS!I:I)</f>
        <v>69.5</v>
      </c>
      <c r="F178" s="79">
        <f>IFERROR(VLOOKUP(Table3[[#This Row],[Employee '#]],Table1[[#All],[EmployeeNo]:[Crew5]],12,FALSE),)</f>
        <v>0</v>
      </c>
      <c r="G178" s="79"/>
      <c r="H178" s="80"/>
      <c r="I178" s="67"/>
      <c r="J178" s="69"/>
      <c r="K178" s="67"/>
      <c r="L178" s="67"/>
      <c r="N178" s="67"/>
      <c r="O178" s="67"/>
      <c r="P178" s="67"/>
      <c r="Q178" s="67"/>
    </row>
    <row r="179" spans="1:17" hidden="1" x14ac:dyDescent="0.25">
      <c r="A179" s="78">
        <v>240785</v>
      </c>
      <c r="B179" s="79" t="s">
        <v>663</v>
      </c>
      <c r="C179" s="79" t="s">
        <v>235</v>
      </c>
      <c r="D179" s="79" t="s">
        <v>664</v>
      </c>
      <c r="E179" s="79">
        <f>SUMIF(HRS!B:B,Table3[[#This Row],[Employee '#]],HRS!I:I)</f>
        <v>40</v>
      </c>
      <c r="F179" s="79">
        <f>IFERROR(VLOOKUP(Table3[[#This Row],[Employee '#]],Table1[[#All],[EmployeeNo]:[Crew5]],12,FALSE),)</f>
        <v>0</v>
      </c>
      <c r="G179" s="79"/>
      <c r="H179" s="80"/>
      <c r="I179" s="67"/>
      <c r="J179" s="69"/>
      <c r="K179" s="67"/>
      <c r="L179" s="67"/>
      <c r="N179" s="67"/>
      <c r="O179" s="67"/>
      <c r="P179" s="67"/>
      <c r="Q179" s="67"/>
    </row>
    <row r="180" spans="1:17" x14ac:dyDescent="0.25">
      <c r="A180" s="78">
        <v>240786</v>
      </c>
      <c r="B180" s="79" t="s">
        <v>648</v>
      </c>
      <c r="C180" s="79" t="s">
        <v>218</v>
      </c>
      <c r="D180" s="79" t="s">
        <v>665</v>
      </c>
      <c r="E180" s="79">
        <f>SUMIF(HRS!B:B,Table3[[#This Row],[Employee '#]],HRS!I:I)</f>
        <v>0</v>
      </c>
      <c r="F180" s="79">
        <f>IFERROR(VLOOKUP(Table3[[#This Row],[Employee '#]],Table1[[#All],[EmployeeNo]:[Crew5]],12,FALSE),)</f>
        <v>0</v>
      </c>
      <c r="G180" s="79" t="s">
        <v>498</v>
      </c>
      <c r="H180" s="80"/>
      <c r="I180" s="67"/>
      <c r="J180" s="69"/>
      <c r="K180" s="67"/>
      <c r="L180" s="67"/>
      <c r="N180" s="67"/>
      <c r="O180" s="67"/>
      <c r="P180" s="67"/>
      <c r="Q180" s="67"/>
    </row>
    <row r="181" spans="1:17" hidden="1" x14ac:dyDescent="0.25">
      <c r="A181" s="78">
        <v>240790</v>
      </c>
      <c r="B181" s="79" t="s">
        <v>666</v>
      </c>
      <c r="C181" s="79" t="s">
        <v>235</v>
      </c>
      <c r="D181" s="79" t="s">
        <v>667</v>
      </c>
      <c r="E181" s="79">
        <f>SUMIF(HRS!B:B,Table3[[#This Row],[Employee '#]],HRS!I:I)</f>
        <v>69.5</v>
      </c>
      <c r="F181" s="79">
        <f>IFERROR(VLOOKUP(Table3[[#This Row],[Employee '#]],Table1[[#All],[EmployeeNo]:[Crew5]],12,FALSE),)</f>
        <v>0</v>
      </c>
      <c r="G181" s="79"/>
      <c r="H181" s="80"/>
      <c r="I181" s="67"/>
      <c r="J181" s="69"/>
      <c r="K181" s="67"/>
      <c r="L181" s="67"/>
      <c r="N181" s="67"/>
      <c r="O181" s="67"/>
      <c r="P181" s="67"/>
      <c r="Q181" s="67"/>
    </row>
    <row r="182" spans="1:17" hidden="1" x14ac:dyDescent="0.25">
      <c r="A182" s="78">
        <v>240791</v>
      </c>
      <c r="B182" s="79" t="s">
        <v>349</v>
      </c>
      <c r="C182" s="79"/>
      <c r="D182" s="79" t="s">
        <v>668</v>
      </c>
      <c r="E182" s="79">
        <f>SUMIF(HRS!B:B,Table3[[#This Row],[Employee '#]],HRS!I:I)</f>
        <v>50</v>
      </c>
      <c r="F182" s="79">
        <f>IFERROR(VLOOKUP(Table3[[#This Row],[Employee '#]],Table1[[#All],[EmployeeNo]:[Crew5]],12,FALSE),)</f>
        <v>0</v>
      </c>
      <c r="G182" s="79"/>
      <c r="H182" s="80"/>
      <c r="I182" s="67"/>
      <c r="J182" s="69"/>
      <c r="K182" s="67"/>
      <c r="L182" s="67"/>
      <c r="N182" s="67"/>
      <c r="O182" s="67"/>
      <c r="P182" s="67"/>
      <c r="Q182" s="68"/>
    </row>
    <row r="183" spans="1:17" hidden="1" x14ac:dyDescent="0.25">
      <c r="A183" s="78">
        <v>240793</v>
      </c>
      <c r="B183" s="79" t="s">
        <v>210</v>
      </c>
      <c r="C183" s="79" t="s">
        <v>273</v>
      </c>
      <c r="D183" s="79" t="s">
        <v>669</v>
      </c>
      <c r="E183" s="79">
        <f>SUMIF(HRS!B:B,Table3[[#This Row],[Employee '#]],HRS!I:I)</f>
        <v>62</v>
      </c>
      <c r="F183" s="79">
        <f>IFERROR(VLOOKUP(Table3[[#This Row],[Employee '#]],Table1[[#All],[EmployeeNo]:[Crew5]],12,FALSE),)</f>
        <v>0</v>
      </c>
      <c r="G183" s="79"/>
      <c r="H183" s="80"/>
      <c r="I183" s="67"/>
      <c r="J183" s="69"/>
      <c r="K183" s="67"/>
      <c r="L183" s="67"/>
      <c r="N183" s="67"/>
      <c r="O183" s="67"/>
      <c r="P183" s="67"/>
      <c r="Q183" s="68"/>
    </row>
    <row r="184" spans="1:17" hidden="1" x14ac:dyDescent="0.25">
      <c r="A184" s="78">
        <v>240794</v>
      </c>
      <c r="B184" s="79" t="s">
        <v>670</v>
      </c>
      <c r="C184" s="79" t="s">
        <v>504</v>
      </c>
      <c r="D184" s="79" t="s">
        <v>671</v>
      </c>
      <c r="E184" s="79">
        <f>SUMIF(HRS!B:B,Table3[[#This Row],[Employee '#]],HRS!I:I)</f>
        <v>24</v>
      </c>
      <c r="F184" s="79">
        <f>IFERROR(VLOOKUP(Table3[[#This Row],[Employee '#]],Table1[[#All],[EmployeeNo]:[Crew5]],12,FALSE),)</f>
        <v>0</v>
      </c>
      <c r="G184" s="79"/>
      <c r="H184" s="80"/>
      <c r="I184" s="67"/>
      <c r="J184" s="69"/>
      <c r="K184" s="67"/>
      <c r="L184" s="67"/>
      <c r="N184" s="67"/>
      <c r="O184" s="67"/>
      <c r="P184" s="67"/>
      <c r="Q184" s="68"/>
    </row>
    <row r="185" spans="1:17" hidden="1" x14ac:dyDescent="0.25">
      <c r="A185" s="78">
        <v>240800</v>
      </c>
      <c r="B185" s="79" t="s">
        <v>672</v>
      </c>
      <c r="C185" s="79"/>
      <c r="D185" s="79" t="s">
        <v>339</v>
      </c>
      <c r="E185" s="79">
        <f>SUMIF(HRS!B:B,Table3[[#This Row],[Employee '#]],HRS!I:I)</f>
        <v>59</v>
      </c>
      <c r="F185" s="79">
        <f>IFERROR(VLOOKUP(Table3[[#This Row],[Employee '#]],Table1[[#All],[EmployeeNo]:[Crew5]],12,FALSE),)</f>
        <v>0</v>
      </c>
      <c r="G185" s="79"/>
      <c r="H185" s="80"/>
      <c r="I185" s="67"/>
      <c r="J185" s="69"/>
      <c r="K185" s="67"/>
      <c r="L185" s="67"/>
      <c r="N185" s="67"/>
      <c r="O185" s="67"/>
      <c r="P185" s="67"/>
      <c r="Q185" s="68"/>
    </row>
    <row r="186" spans="1:17" hidden="1" x14ac:dyDescent="0.25">
      <c r="A186" s="78">
        <v>240801</v>
      </c>
      <c r="B186" s="79" t="s">
        <v>673</v>
      </c>
      <c r="C186" s="79" t="s">
        <v>354</v>
      </c>
      <c r="D186" s="79" t="s">
        <v>674</v>
      </c>
      <c r="E186" s="79">
        <f>SUMIF(HRS!B:B,Table3[[#This Row],[Employee '#]],HRS!I:I)</f>
        <v>40</v>
      </c>
      <c r="F186" s="79">
        <f>IFERROR(VLOOKUP(Table3[[#This Row],[Employee '#]],Table1[[#All],[EmployeeNo]:[Crew5]],12,FALSE),)</f>
        <v>0</v>
      </c>
      <c r="G186" s="79"/>
      <c r="H186" s="80"/>
      <c r="I186" s="67"/>
      <c r="J186" s="69"/>
      <c r="K186" s="67"/>
      <c r="L186" s="67"/>
      <c r="N186" s="67"/>
      <c r="O186" s="67"/>
      <c r="P186" s="67"/>
      <c r="Q186" s="68"/>
    </row>
    <row r="187" spans="1:17" hidden="1" x14ac:dyDescent="0.25">
      <c r="A187" s="78">
        <v>240802</v>
      </c>
      <c r="B187" s="79" t="s">
        <v>308</v>
      </c>
      <c r="C187" s="79" t="s">
        <v>444</v>
      </c>
      <c r="D187" s="79" t="s">
        <v>675</v>
      </c>
      <c r="E187" s="79">
        <f>SUMIF(HRS!B:B,Table3[[#This Row],[Employee '#]],HRS!I:I)</f>
        <v>71</v>
      </c>
      <c r="F187" s="79">
        <f>IFERROR(VLOOKUP(Table3[[#This Row],[Employee '#]],Table1[[#All],[EmployeeNo]:[Crew5]],12,FALSE),)</f>
        <v>0</v>
      </c>
      <c r="G187" s="79"/>
      <c r="H187" s="80"/>
      <c r="I187" s="67"/>
      <c r="J187" s="69"/>
      <c r="K187" s="67"/>
      <c r="L187" s="67"/>
      <c r="N187" s="67"/>
      <c r="O187" s="67"/>
      <c r="P187" s="67"/>
      <c r="Q187" s="67"/>
    </row>
    <row r="188" spans="1:17" hidden="1" x14ac:dyDescent="0.25">
      <c r="A188" s="78">
        <v>240805</v>
      </c>
      <c r="B188" s="79" t="s">
        <v>760</v>
      </c>
      <c r="C188" s="79"/>
      <c r="D188" s="79" t="s">
        <v>261</v>
      </c>
      <c r="E188" s="79">
        <f>SUMIF(HRS!B:B,Table3[[#This Row],[Employee '#]],HRS!I:I)</f>
        <v>69</v>
      </c>
      <c r="F188" s="79">
        <f>IFERROR(VLOOKUP(Table3[[#This Row],[Employee '#]],Table1[[#All],[EmployeeNo]:[Crew5]],12,FALSE),)</f>
        <v>0</v>
      </c>
      <c r="G188" s="79"/>
      <c r="H188" s="80"/>
      <c r="I188" s="67"/>
      <c r="J188" s="69"/>
      <c r="K188" s="67"/>
      <c r="L188" s="67"/>
      <c r="N188" s="67"/>
      <c r="O188" s="67"/>
      <c r="P188" s="67"/>
      <c r="Q188" s="67"/>
    </row>
    <row r="189" spans="1:17" hidden="1" x14ac:dyDescent="0.25">
      <c r="A189" s="78">
        <v>240807</v>
      </c>
      <c r="B189" s="79" t="s">
        <v>761</v>
      </c>
      <c r="C189" s="79" t="s">
        <v>242</v>
      </c>
      <c r="D189" s="79" t="s">
        <v>762</v>
      </c>
      <c r="E189" s="79">
        <f>SUMIF(HRS!B:B,Table3[[#This Row],[Employee '#]],HRS!I:I)</f>
        <v>40</v>
      </c>
      <c r="F189" s="79">
        <f>IFERROR(VLOOKUP(Table3[[#This Row],[Employee '#]],Table1[[#All],[EmployeeNo]:[Crew5]],12,FALSE),)</f>
        <v>0</v>
      </c>
      <c r="G189" s="79"/>
      <c r="H189" s="80"/>
      <c r="I189" s="67"/>
      <c r="J189" s="69"/>
      <c r="K189" s="67"/>
      <c r="L189" s="67"/>
      <c r="N189" s="67"/>
      <c r="O189" s="67"/>
      <c r="P189" s="67"/>
      <c r="Q189" s="67"/>
    </row>
    <row r="190" spans="1:17" hidden="1" x14ac:dyDescent="0.25">
      <c r="A190" s="78">
        <v>240808</v>
      </c>
      <c r="B190" s="79" t="s">
        <v>292</v>
      </c>
      <c r="C190" s="79" t="s">
        <v>235</v>
      </c>
      <c r="D190" s="79" t="s">
        <v>763</v>
      </c>
      <c r="E190" s="79">
        <f>SUMIF(HRS!B:B,Table3[[#This Row],[Employee '#]],HRS!I:I)</f>
        <v>57.5</v>
      </c>
      <c r="F190" s="79">
        <f>IFERROR(VLOOKUP(Table3[[#This Row],[Employee '#]],Table1[[#All],[EmployeeNo]:[Crew5]],12,FALSE),)</f>
        <v>0</v>
      </c>
      <c r="G190" s="79"/>
      <c r="H190" s="80"/>
      <c r="I190" s="67"/>
      <c r="J190" s="69"/>
      <c r="K190" s="67"/>
      <c r="L190" s="67"/>
      <c r="N190" s="67"/>
      <c r="O190" s="67"/>
      <c r="P190" s="67"/>
      <c r="Q190" s="67"/>
    </row>
    <row r="191" spans="1:17" hidden="1" x14ac:dyDescent="0.25">
      <c r="A191" s="78">
        <v>240809</v>
      </c>
      <c r="B191" s="79" t="s">
        <v>437</v>
      </c>
      <c r="C191" s="79"/>
      <c r="D191" s="79" t="s">
        <v>764</v>
      </c>
      <c r="E191" s="79">
        <f>SUMIF(HRS!B:B,Table3[[#This Row],[Employee '#]],HRS!I:I)</f>
        <v>53.5</v>
      </c>
      <c r="F191" s="79">
        <f>IFERROR(VLOOKUP(Table3[[#This Row],[Employee '#]],Table1[[#All],[EmployeeNo]:[Crew5]],12,FALSE),)</f>
        <v>0</v>
      </c>
      <c r="G191" s="79"/>
      <c r="H191" s="80"/>
    </row>
    <row r="192" spans="1:17" x14ac:dyDescent="0.25">
      <c r="A192" s="78">
        <v>240810</v>
      </c>
      <c r="B192" s="79" t="s">
        <v>383</v>
      </c>
      <c r="C192" s="79"/>
      <c r="D192" s="79" t="s">
        <v>765</v>
      </c>
      <c r="E192" s="79">
        <f>SUMIF(HRS!B:B,Table3[[#This Row],[Employee '#]],HRS!I:I)</f>
        <v>0</v>
      </c>
      <c r="F192" s="79">
        <f>IFERROR(VLOOKUP(Table3[[#This Row],[Employee '#]],Table1[[#All],[EmployeeNo]:[Crew5]],12,FALSE),)</f>
        <v>0</v>
      </c>
      <c r="G192" s="79"/>
      <c r="H192" s="80"/>
    </row>
    <row r="193" spans="1:8" hidden="1" x14ac:dyDescent="0.25">
      <c r="A193" s="78">
        <v>240811</v>
      </c>
      <c r="B193" s="79" t="s">
        <v>766</v>
      </c>
      <c r="C193" s="79"/>
      <c r="D193" s="79" t="s">
        <v>767</v>
      </c>
      <c r="E193" s="79">
        <f>SUMIF(HRS!B:B,Table3[[#This Row],[Employee '#]],HRS!I:I)</f>
        <v>55</v>
      </c>
      <c r="F193" s="79">
        <f>IFERROR(VLOOKUP(Table3[[#This Row],[Employee '#]],Table1[[#All],[EmployeeNo]:[Crew5]],12,FALSE),)</f>
        <v>0</v>
      </c>
      <c r="G193" s="79"/>
      <c r="H193" s="80"/>
    </row>
    <row r="194" spans="1:8" hidden="1" x14ac:dyDescent="0.25">
      <c r="A194" s="78">
        <v>240812</v>
      </c>
      <c r="B194" s="79" t="s">
        <v>676</v>
      </c>
      <c r="C194" s="79"/>
      <c r="D194" s="79" t="s">
        <v>768</v>
      </c>
      <c r="E194" s="79">
        <f>SUMIF(HRS!B:B,Table3[[#This Row],[Employee '#]],HRS!I:I)</f>
        <v>40</v>
      </c>
      <c r="F194" s="79">
        <f>IFERROR(VLOOKUP(Table3[[#This Row],[Employee '#]],Table1[[#All],[EmployeeNo]:[Crew5]],12,FALSE),)</f>
        <v>0</v>
      </c>
      <c r="G194" s="79"/>
      <c r="H194" s="80"/>
    </row>
    <row r="195" spans="1:8" hidden="1" x14ac:dyDescent="0.25">
      <c r="A195" s="78">
        <v>240813</v>
      </c>
      <c r="B195" s="79" t="s">
        <v>225</v>
      </c>
      <c r="C195" s="79"/>
      <c r="D195" s="79" t="s">
        <v>393</v>
      </c>
      <c r="E195" s="79">
        <f>SUMIF(HRS!B:B,Table3[[#This Row],[Employee '#]],HRS!I:I)</f>
        <v>61.5</v>
      </c>
      <c r="F195" s="79">
        <f>IFERROR(VLOOKUP(Table3[[#This Row],[Employee '#]],Table1[[#All],[EmployeeNo]:[Crew5]],12,FALSE),)</f>
        <v>0</v>
      </c>
      <c r="G195" s="79"/>
      <c r="H195" s="80"/>
    </row>
    <row r="196" spans="1:8" hidden="1" x14ac:dyDescent="0.25">
      <c r="A196" s="78">
        <v>240815</v>
      </c>
      <c r="B196" s="79" t="s">
        <v>816</v>
      </c>
      <c r="C196" s="79"/>
      <c r="D196" s="79" t="s">
        <v>817</v>
      </c>
      <c r="E196" s="79">
        <f>SUMIF(HRS!B:B,Table3[[#This Row],[Employee '#]],HRS!I:I)</f>
        <v>40</v>
      </c>
      <c r="F196" s="79">
        <f>IFERROR(VLOOKUP(Table3[[#This Row],[Employee '#]],Table1[[#All],[EmployeeNo]:[Crew5]],12,FALSE),)</f>
        <v>0</v>
      </c>
      <c r="G196" s="79"/>
      <c r="H196" s="80"/>
    </row>
    <row r="197" spans="1:8" hidden="1" x14ac:dyDescent="0.25">
      <c r="A197" s="78">
        <v>240817</v>
      </c>
      <c r="B197" s="79" t="s">
        <v>818</v>
      </c>
      <c r="C197" s="79" t="s">
        <v>235</v>
      </c>
      <c r="D197" s="79" t="s">
        <v>271</v>
      </c>
      <c r="E197" s="79">
        <f>SUMIF(HRS!B:B,Table3[[#This Row],[Employee '#]],HRS!I:I)</f>
        <v>50</v>
      </c>
      <c r="F197" s="79">
        <f>IFERROR(VLOOKUP(Table3[[#This Row],[Employee '#]],Table1[[#All],[EmployeeNo]:[Crew5]],12,FALSE),)</f>
        <v>0</v>
      </c>
      <c r="G197" s="79"/>
      <c r="H197" s="80"/>
    </row>
    <row r="198" spans="1:8" hidden="1" x14ac:dyDescent="0.25">
      <c r="A198" s="78">
        <v>310008</v>
      </c>
      <c r="B198" s="79" t="s">
        <v>463</v>
      </c>
      <c r="C198" s="79"/>
      <c r="D198" s="79" t="s">
        <v>464</v>
      </c>
      <c r="E198" s="79">
        <f>SUMIF(HRS!B:B,Table3[[#This Row],[Employee '#]],HRS!I:I)</f>
        <v>40</v>
      </c>
      <c r="F198" s="79">
        <f>IFERROR(VLOOKUP(Table3[[#This Row],[Employee '#]],Table1[[#All],[EmployeeNo]:[Crew5]],12,FALSE),)</f>
        <v>0</v>
      </c>
      <c r="G198" s="79"/>
      <c r="H198" s="80"/>
    </row>
    <row r="199" spans="1:8" x14ac:dyDescent="0.25">
      <c r="A199" s="78">
        <v>340052</v>
      </c>
      <c r="B199" s="79" t="s">
        <v>677</v>
      </c>
      <c r="C199" s="79"/>
      <c r="D199" s="79" t="s">
        <v>678</v>
      </c>
      <c r="E199" s="79">
        <f>SUMIF(HRS!B:B,Table3[[#This Row],[Employee '#]],HRS!I:I)</f>
        <v>0</v>
      </c>
      <c r="F199" s="79">
        <f>IFERROR(VLOOKUP(Table3[[#This Row],[Employee '#]],Table1[[#All],[EmployeeNo]:[Crew5]],12,FALSE),)</f>
        <v>0</v>
      </c>
      <c r="G199" s="79"/>
      <c r="H199" s="80"/>
    </row>
    <row r="200" spans="1:8" hidden="1" x14ac:dyDescent="0.25">
      <c r="A200" s="78">
        <v>340055</v>
      </c>
      <c r="B200" s="79" t="s">
        <v>465</v>
      </c>
      <c r="C200" s="79"/>
      <c r="D200" s="79" t="s">
        <v>466</v>
      </c>
      <c r="E200" s="79">
        <f>SUMIF(HRS!B:B,Table3[[#This Row],[Employee '#]],HRS!I:I)</f>
        <v>66.5</v>
      </c>
      <c r="F200" s="79">
        <f>IFERROR(VLOOKUP(Table3[[#This Row],[Employee '#]],Table1[[#All],[EmployeeNo]:[Crew5]],12,FALSE),)</f>
        <v>0</v>
      </c>
      <c r="G200" s="79"/>
      <c r="H200" s="80"/>
    </row>
    <row r="201" spans="1:8" hidden="1" x14ac:dyDescent="0.25">
      <c r="A201" s="78">
        <v>340057</v>
      </c>
      <c r="B201" s="79" t="s">
        <v>467</v>
      </c>
      <c r="C201" s="79" t="s">
        <v>353</v>
      </c>
      <c r="D201" s="79" t="s">
        <v>468</v>
      </c>
      <c r="E201" s="79">
        <f>SUMIF(HRS!B:B,Table3[[#This Row],[Employee '#]],HRS!I:I)</f>
        <v>60.5</v>
      </c>
      <c r="F201" s="79">
        <f>IFERROR(VLOOKUP(Table3[[#This Row],[Employee '#]],Table1[[#All],[EmployeeNo]:[Crew5]],12,FALSE),)</f>
        <v>0</v>
      </c>
      <c r="G201" s="79"/>
      <c r="H201" s="80"/>
    </row>
    <row r="202" spans="1:8" hidden="1" x14ac:dyDescent="0.25">
      <c r="A202" s="78">
        <v>340058</v>
      </c>
      <c r="B202" s="79" t="s">
        <v>434</v>
      </c>
      <c r="C202" s="79" t="s">
        <v>290</v>
      </c>
      <c r="D202" s="79" t="s">
        <v>469</v>
      </c>
      <c r="E202" s="79">
        <f>SUMIF(HRS!B:B,Table3[[#This Row],[Employee '#]],HRS!I:I)</f>
        <v>66</v>
      </c>
      <c r="F202" s="79">
        <f>IFERROR(VLOOKUP(Table3[[#This Row],[Employee '#]],Table1[[#All],[EmployeeNo]:[Crew5]],12,FALSE),)</f>
        <v>0</v>
      </c>
      <c r="G202" s="79"/>
      <c r="H202" s="80"/>
    </row>
    <row r="203" spans="1:8" hidden="1" x14ac:dyDescent="0.25">
      <c r="A203" s="78">
        <v>340059</v>
      </c>
      <c r="B203" s="79" t="s">
        <v>434</v>
      </c>
      <c r="C203" s="79" t="s">
        <v>235</v>
      </c>
      <c r="D203" s="79" t="s">
        <v>470</v>
      </c>
      <c r="E203" s="79">
        <f>SUMIF(HRS!B:B,Table3[[#This Row],[Employee '#]],HRS!I:I)</f>
        <v>54</v>
      </c>
      <c r="F203" s="79">
        <f>IFERROR(VLOOKUP(Table3[[#This Row],[Employee '#]],Table1[[#All],[EmployeeNo]:[Crew5]],12,FALSE),)</f>
        <v>0</v>
      </c>
      <c r="G203" s="79"/>
      <c r="H203" s="80"/>
    </row>
    <row r="204" spans="1:8" x14ac:dyDescent="0.25">
      <c r="A204" s="78">
        <v>340060</v>
      </c>
      <c r="B204" s="79" t="s">
        <v>403</v>
      </c>
      <c r="C204" s="79"/>
      <c r="D204" s="79" t="s">
        <v>471</v>
      </c>
      <c r="E204" s="79">
        <f>SUMIF(HRS!B:B,Table3[[#This Row],[Employee '#]],HRS!I:I)</f>
        <v>0</v>
      </c>
      <c r="F204" s="79">
        <f>IFERROR(VLOOKUP(Table3[[#This Row],[Employee '#]],Table1[[#All],[EmployeeNo]:[Crew5]],12,FALSE),)</f>
        <v>0</v>
      </c>
      <c r="G204" s="79"/>
      <c r="H204" s="80"/>
    </row>
    <row r="205" spans="1:8" x14ac:dyDescent="0.25">
      <c r="A205" s="78">
        <v>410002</v>
      </c>
      <c r="B205" s="79" t="s">
        <v>247</v>
      </c>
      <c r="C205" s="79" t="s">
        <v>235</v>
      </c>
      <c r="D205" s="79" t="s">
        <v>384</v>
      </c>
      <c r="E205" s="79">
        <f>SUMIF(HRS!B:B,Table3[[#This Row],[Employee '#]],HRS!I:I)</f>
        <v>0</v>
      </c>
      <c r="F205" s="79">
        <f>IFERROR(VLOOKUP(Table3[[#This Row],[Employee '#]],Table1[[#All],[EmployeeNo]:[Crew5]],12,FALSE),)</f>
        <v>0</v>
      </c>
      <c r="G205" s="79"/>
      <c r="H205" s="80"/>
    </row>
    <row r="206" spans="1:8" hidden="1" x14ac:dyDescent="0.25">
      <c r="A206" s="78">
        <v>410009</v>
      </c>
      <c r="B206" s="79" t="s">
        <v>272</v>
      </c>
      <c r="C206" s="79" t="s">
        <v>679</v>
      </c>
      <c r="D206" s="79" t="s">
        <v>680</v>
      </c>
      <c r="E206" s="79">
        <f>SUMIF(HRS!B:B,Table3[[#This Row],[Employee '#]],HRS!I:I)</f>
        <v>40</v>
      </c>
      <c r="F206" s="79">
        <f>IFERROR(VLOOKUP(Table3[[#This Row],[Employee '#]],Table1[[#All],[EmployeeNo]:[Crew5]],12,FALSE),)</f>
        <v>0</v>
      </c>
      <c r="G206" s="79"/>
      <c r="H206" s="80"/>
    </row>
    <row r="207" spans="1:8" hidden="1" x14ac:dyDescent="0.25">
      <c r="A207" s="78">
        <v>410012</v>
      </c>
      <c r="B207" s="79" t="s">
        <v>472</v>
      </c>
      <c r="C207" s="79" t="s">
        <v>269</v>
      </c>
      <c r="D207" s="79" t="s">
        <v>473</v>
      </c>
      <c r="E207" s="79">
        <f>SUMIF(HRS!B:B,Table3[[#This Row],[Employee '#]],HRS!I:I)</f>
        <v>32</v>
      </c>
      <c r="F207" s="79">
        <f>IFERROR(VLOOKUP(Table3[[#This Row],[Employee '#]],Table1[[#All],[EmployeeNo]:[Crew5]],12,FALSE),)</f>
        <v>0</v>
      </c>
      <c r="G207" s="79"/>
      <c r="H207" s="80"/>
    </row>
    <row r="208" spans="1:8" hidden="1" x14ac:dyDescent="0.25">
      <c r="A208" s="78">
        <v>410032</v>
      </c>
      <c r="B208" s="79" t="s">
        <v>342</v>
      </c>
      <c r="C208" s="79"/>
      <c r="D208" s="79" t="s">
        <v>681</v>
      </c>
      <c r="E208" s="79">
        <f>SUMIF(HRS!B:B,Table3[[#This Row],[Employee '#]],HRS!I:I)</f>
        <v>40</v>
      </c>
      <c r="F208" s="79">
        <f>IFERROR(VLOOKUP(Table3[[#This Row],[Employee '#]],Table1[[#All],[EmployeeNo]:[Crew5]],12,FALSE),)</f>
        <v>0</v>
      </c>
      <c r="G208" s="79"/>
      <c r="H208" s="80"/>
    </row>
    <row r="209" spans="1:8" hidden="1" x14ac:dyDescent="0.25">
      <c r="A209" s="78">
        <v>410033</v>
      </c>
      <c r="B209" s="79" t="s">
        <v>292</v>
      </c>
      <c r="C209" s="79" t="s">
        <v>235</v>
      </c>
      <c r="D209" s="79" t="s">
        <v>682</v>
      </c>
      <c r="E209" s="79">
        <f>SUMIF(HRS!B:B,Table3[[#This Row],[Employee '#]],HRS!I:I)</f>
        <v>40</v>
      </c>
      <c r="F209" s="79">
        <f>IFERROR(VLOOKUP(Table3[[#This Row],[Employee '#]],Table1[[#All],[EmployeeNo]:[Crew5]],12,FALSE),)</f>
        <v>0</v>
      </c>
      <c r="G209" s="79"/>
      <c r="H209" s="80"/>
    </row>
    <row r="210" spans="1:8" x14ac:dyDescent="0.25">
      <c r="A210" s="78">
        <v>410034</v>
      </c>
      <c r="B210" s="79" t="s">
        <v>683</v>
      </c>
      <c r="C210" s="79" t="s">
        <v>269</v>
      </c>
      <c r="D210" s="79" t="s">
        <v>271</v>
      </c>
      <c r="E210" s="79">
        <f>SUMIF(HRS!B:B,Table3[[#This Row],[Employee '#]],HRS!I:I)</f>
        <v>0</v>
      </c>
      <c r="F210" s="79">
        <f>IFERROR(VLOOKUP(Table3[[#This Row],[Employee '#]],Table1[[#All],[EmployeeNo]:[Crew5]],12,FALSE),)</f>
        <v>0</v>
      </c>
      <c r="G210" s="79"/>
      <c r="H210" s="80"/>
    </row>
    <row r="211" spans="1:8" hidden="1" x14ac:dyDescent="0.25">
      <c r="A211" s="78">
        <v>440040</v>
      </c>
      <c r="B211" s="79" t="s">
        <v>474</v>
      </c>
      <c r="C211" s="79" t="s">
        <v>354</v>
      </c>
      <c r="D211" s="79" t="s">
        <v>475</v>
      </c>
      <c r="E211" s="79">
        <f>SUMIF(HRS!B:B,Table3[[#This Row],[Employee '#]],HRS!I:I)</f>
        <v>20</v>
      </c>
      <c r="F211" s="79">
        <f>IFERROR(VLOOKUP(Table3[[#This Row],[Employee '#]],Table1[[#All],[EmployeeNo]:[Crew5]],12,FALSE),)</f>
        <v>0</v>
      </c>
      <c r="G211" s="79"/>
      <c r="H211" s="80"/>
    </row>
    <row r="212" spans="1:8" hidden="1" x14ac:dyDescent="0.25">
      <c r="A212" s="78">
        <v>440061</v>
      </c>
      <c r="B212" s="79" t="s">
        <v>476</v>
      </c>
      <c r="C212" s="79"/>
      <c r="D212" s="79" t="s">
        <v>477</v>
      </c>
      <c r="E212" s="79">
        <f>SUMIF(HRS!B:B,Table3[[#This Row],[Employee '#]],HRS!I:I)</f>
        <v>40</v>
      </c>
      <c r="F212" s="79">
        <f>IFERROR(VLOOKUP(Table3[[#This Row],[Employee '#]],Table1[[#All],[EmployeeNo]:[Crew5]],12,FALSE),)</f>
        <v>0</v>
      </c>
      <c r="G212" s="79"/>
      <c r="H212" s="80"/>
    </row>
    <row r="213" spans="1:8" hidden="1" x14ac:dyDescent="0.25">
      <c r="A213" s="78">
        <v>440072</v>
      </c>
      <c r="B213" s="79" t="s">
        <v>478</v>
      </c>
      <c r="C213" s="79"/>
      <c r="D213" s="79" t="s">
        <v>479</v>
      </c>
      <c r="E213" s="79">
        <f>SUMIF(HRS!B:B,Table3[[#This Row],[Employee '#]],HRS!I:I)</f>
        <v>40</v>
      </c>
      <c r="F213" s="79">
        <f>IFERROR(VLOOKUP(Table3[[#This Row],[Employee '#]],Table1[[#All],[EmployeeNo]:[Crew5]],12,FALSE),)</f>
        <v>0</v>
      </c>
      <c r="G213" s="79"/>
      <c r="H213" s="80"/>
    </row>
    <row r="214" spans="1:8" hidden="1" x14ac:dyDescent="0.25">
      <c r="A214" s="78">
        <v>440082</v>
      </c>
      <c r="B214" s="79" t="s">
        <v>432</v>
      </c>
      <c r="C214" s="79" t="s">
        <v>218</v>
      </c>
      <c r="D214" s="79" t="s">
        <v>480</v>
      </c>
      <c r="E214" s="79">
        <f>SUMIF(HRS!B:B,Table3[[#This Row],[Employee '#]],HRS!I:I)</f>
        <v>40</v>
      </c>
      <c r="F214" s="79">
        <f>IFERROR(VLOOKUP(Table3[[#This Row],[Employee '#]],Table1[[#All],[EmployeeNo]:[Crew5]],12,FALSE),)</f>
        <v>0</v>
      </c>
      <c r="G214" s="79"/>
      <c r="H214" s="80"/>
    </row>
    <row r="215" spans="1:8" hidden="1" x14ac:dyDescent="0.25">
      <c r="A215" s="78">
        <v>440086</v>
      </c>
      <c r="B215" s="79" t="s">
        <v>481</v>
      </c>
      <c r="C215" s="79" t="s">
        <v>269</v>
      </c>
      <c r="D215" s="79" t="s">
        <v>482</v>
      </c>
      <c r="E215" s="79">
        <f>SUMIF(HRS!B:B,Table3[[#This Row],[Employee '#]],HRS!I:I)</f>
        <v>43</v>
      </c>
      <c r="F215" s="79">
        <f>IFERROR(VLOOKUP(Table3[[#This Row],[Employee '#]],Table1[[#All],[EmployeeNo]:[Crew5]],12,FALSE),)</f>
        <v>0</v>
      </c>
      <c r="G215" s="79"/>
      <c r="H215" s="80"/>
    </row>
    <row r="216" spans="1:8" hidden="1" x14ac:dyDescent="0.25">
      <c r="A216" s="78">
        <v>440121</v>
      </c>
      <c r="B216" s="79" t="s">
        <v>210</v>
      </c>
      <c r="C216" s="79" t="s">
        <v>483</v>
      </c>
      <c r="D216" s="79" t="s">
        <v>484</v>
      </c>
      <c r="E216" s="79">
        <f>SUMIF(HRS!B:B,Table3[[#This Row],[Employee '#]],HRS!I:I)</f>
        <v>51.5</v>
      </c>
      <c r="F216" s="79">
        <f>IFERROR(VLOOKUP(Table3[[#This Row],[Employee '#]],Table1[[#All],[EmployeeNo]:[Crew5]],12,FALSE),)</f>
        <v>0</v>
      </c>
      <c r="G216" s="79"/>
      <c r="H216" s="80"/>
    </row>
    <row r="217" spans="1:8" hidden="1" x14ac:dyDescent="0.25">
      <c r="A217" s="78">
        <v>440122</v>
      </c>
      <c r="B217" s="79" t="s">
        <v>308</v>
      </c>
      <c r="C217" s="79" t="s">
        <v>235</v>
      </c>
      <c r="D217" s="79" t="s">
        <v>485</v>
      </c>
      <c r="E217" s="79">
        <f>SUMIF(HRS!B:B,Table3[[#This Row],[Employee '#]],HRS!I:I)</f>
        <v>52</v>
      </c>
      <c r="F217" s="79">
        <f>IFERROR(VLOOKUP(Table3[[#This Row],[Employee '#]],Table1[[#All],[EmployeeNo]:[Crew5]],12,FALSE),)</f>
        <v>0</v>
      </c>
      <c r="G217" s="79"/>
      <c r="H217" s="80"/>
    </row>
    <row r="218" spans="1:8" hidden="1" x14ac:dyDescent="0.25">
      <c r="A218" s="78">
        <v>440128</v>
      </c>
      <c r="B218" s="79" t="s">
        <v>215</v>
      </c>
      <c r="C218" s="79" t="s">
        <v>248</v>
      </c>
      <c r="D218" s="79" t="s">
        <v>486</v>
      </c>
      <c r="E218" s="79">
        <f>SUMIF(HRS!B:B,Table3[[#This Row],[Employee '#]],HRS!I:I)</f>
        <v>52</v>
      </c>
      <c r="F218" s="79">
        <f>IFERROR(VLOOKUP(Table3[[#This Row],[Employee '#]],Table1[[#All],[EmployeeNo]:[Crew5]],12,FALSE),)</f>
        <v>0</v>
      </c>
      <c r="G218" s="79"/>
      <c r="H218" s="80"/>
    </row>
    <row r="219" spans="1:8" hidden="1" x14ac:dyDescent="0.25">
      <c r="A219" s="78">
        <v>440136</v>
      </c>
      <c r="B219" s="79" t="s">
        <v>684</v>
      </c>
      <c r="C219" s="79"/>
      <c r="D219" s="79" t="s">
        <v>685</v>
      </c>
      <c r="E219" s="79">
        <f>SUMIF(HRS!B:B,Table3[[#This Row],[Employee '#]],HRS!I:I)</f>
        <v>52.5</v>
      </c>
      <c r="F219" s="79">
        <f>IFERROR(VLOOKUP(Table3[[#This Row],[Employee '#]],Table1[[#All],[EmployeeNo]:[Crew5]],12,FALSE),)</f>
        <v>0</v>
      </c>
      <c r="G219" s="79"/>
      <c r="H219" s="80"/>
    </row>
    <row r="220" spans="1:8" hidden="1" x14ac:dyDescent="0.25">
      <c r="A220" s="78">
        <v>440207</v>
      </c>
      <c r="B220" s="79" t="s">
        <v>487</v>
      </c>
      <c r="C220" s="79"/>
      <c r="D220" s="79" t="s">
        <v>488</v>
      </c>
      <c r="E220" s="79">
        <f>SUMIF(HRS!B:B,Table3[[#This Row],[Employee '#]],HRS!I:I)</f>
        <v>40</v>
      </c>
      <c r="F220" s="79">
        <f>IFERROR(VLOOKUP(Table3[[#This Row],[Employee '#]],Table1[[#All],[EmployeeNo]:[Crew5]],12,FALSE),)</f>
        <v>0</v>
      </c>
      <c r="G220" s="79"/>
      <c r="H220" s="80"/>
    </row>
    <row r="221" spans="1:8" hidden="1" x14ac:dyDescent="0.25">
      <c r="A221" s="78">
        <v>440257</v>
      </c>
      <c r="B221" s="79" t="s">
        <v>247</v>
      </c>
      <c r="C221" s="79" t="s">
        <v>235</v>
      </c>
      <c r="D221" s="79" t="s">
        <v>489</v>
      </c>
      <c r="E221" s="79">
        <f>SUMIF(HRS!B:B,Table3[[#This Row],[Employee '#]],HRS!I:I)</f>
        <v>52</v>
      </c>
      <c r="F221" s="79">
        <f>IFERROR(VLOOKUP(Table3[[#This Row],[Employee '#]],Table1[[#All],[EmployeeNo]:[Crew5]],12,FALSE),)</f>
        <v>0</v>
      </c>
      <c r="G221" s="79"/>
      <c r="H221" s="80"/>
    </row>
    <row r="222" spans="1:8" hidden="1" x14ac:dyDescent="0.25">
      <c r="A222" s="78">
        <v>440259</v>
      </c>
      <c r="B222" s="79" t="s">
        <v>490</v>
      </c>
      <c r="C222" s="79"/>
      <c r="D222" s="79" t="s">
        <v>491</v>
      </c>
      <c r="E222" s="79">
        <f>SUMIF(HRS!B:B,Table3[[#This Row],[Employee '#]],HRS!I:I)</f>
        <v>40</v>
      </c>
      <c r="F222" s="79">
        <f>IFERROR(VLOOKUP(Table3[[#This Row],[Employee '#]],Table1[[#All],[EmployeeNo]:[Crew5]],12,FALSE),)</f>
        <v>0</v>
      </c>
      <c r="G222" s="79"/>
      <c r="H222" s="80"/>
    </row>
    <row r="223" spans="1:8" hidden="1" x14ac:dyDescent="0.25">
      <c r="A223" s="78">
        <v>440273</v>
      </c>
      <c r="B223" s="79" t="s">
        <v>492</v>
      </c>
      <c r="C223" s="79"/>
      <c r="D223" s="79" t="s">
        <v>306</v>
      </c>
      <c r="E223" s="79">
        <f>SUMIF(HRS!B:B,Table3[[#This Row],[Employee '#]],HRS!I:I)</f>
        <v>40</v>
      </c>
      <c r="F223" s="79">
        <f>IFERROR(VLOOKUP(Table3[[#This Row],[Employee '#]],Table1[[#All],[EmployeeNo]:[Crew5]],12,FALSE),)</f>
        <v>0</v>
      </c>
      <c r="G223" s="79"/>
      <c r="H223" s="80"/>
    </row>
    <row r="224" spans="1:8" hidden="1" x14ac:dyDescent="0.25">
      <c r="A224" s="78">
        <v>440285</v>
      </c>
      <c r="B224" s="79" t="s">
        <v>497</v>
      </c>
      <c r="C224" s="79" t="s">
        <v>229</v>
      </c>
      <c r="D224" s="79" t="s">
        <v>686</v>
      </c>
      <c r="E224" s="79">
        <f>SUMIF(HRS!B:B,Table3[[#This Row],[Employee '#]],HRS!I:I)</f>
        <v>10</v>
      </c>
      <c r="F224" s="79">
        <f>IFERROR(VLOOKUP(Table3[[#This Row],[Employee '#]],Table1[[#All],[EmployeeNo]:[Crew5]],12,FALSE),)</f>
        <v>0</v>
      </c>
      <c r="G224" s="79"/>
      <c r="H224" s="80"/>
    </row>
    <row r="225" spans="1:8" hidden="1" x14ac:dyDescent="0.25">
      <c r="A225" s="78">
        <v>440312</v>
      </c>
      <c r="B225" s="79" t="s">
        <v>687</v>
      </c>
      <c r="C225" s="79"/>
      <c r="D225" s="79" t="s">
        <v>688</v>
      </c>
      <c r="E225" s="79">
        <f>SUMIF(HRS!B:B,Table3[[#This Row],[Employee '#]],HRS!I:I)</f>
        <v>40</v>
      </c>
      <c r="F225" s="79">
        <f>IFERROR(VLOOKUP(Table3[[#This Row],[Employee '#]],Table1[[#All],[EmployeeNo]:[Crew5]],12,FALSE),)</f>
        <v>0</v>
      </c>
      <c r="G225" s="79"/>
      <c r="H225" s="80"/>
    </row>
    <row r="226" spans="1:8" hidden="1" x14ac:dyDescent="0.25">
      <c r="A226" s="78">
        <v>440336</v>
      </c>
      <c r="B226" s="79" t="s">
        <v>689</v>
      </c>
      <c r="C226" s="79"/>
      <c r="D226" s="79" t="s">
        <v>690</v>
      </c>
      <c r="E226" s="79">
        <f>SUMIF(HRS!B:B,Table3[[#This Row],[Employee '#]],HRS!I:I)</f>
        <v>52.5</v>
      </c>
      <c r="F226" s="79">
        <f>IFERROR(VLOOKUP(Table3[[#This Row],[Employee '#]],Table1[[#All],[EmployeeNo]:[Crew5]],12,FALSE),)</f>
        <v>0</v>
      </c>
      <c r="G226" s="79"/>
      <c r="H226" s="80"/>
    </row>
    <row r="227" spans="1:8" hidden="1" x14ac:dyDescent="0.25">
      <c r="A227" s="78">
        <v>440364</v>
      </c>
      <c r="B227" s="79" t="s">
        <v>210</v>
      </c>
      <c r="C227" s="79" t="s">
        <v>353</v>
      </c>
      <c r="D227" s="79" t="s">
        <v>493</v>
      </c>
      <c r="E227" s="79">
        <f>SUMIF(HRS!B:B,Table3[[#This Row],[Employee '#]],HRS!I:I)</f>
        <v>10</v>
      </c>
      <c r="F227" s="79">
        <f>IFERROR(VLOOKUP(Table3[[#This Row],[Employee '#]],Table1[[#All],[EmployeeNo]:[Crew5]],12,FALSE),)</f>
        <v>0</v>
      </c>
      <c r="G227" s="79"/>
      <c r="H227" s="80"/>
    </row>
    <row r="228" spans="1:8" hidden="1" x14ac:dyDescent="0.25">
      <c r="A228" s="78">
        <v>440390</v>
      </c>
      <c r="B228" s="79" t="s">
        <v>351</v>
      </c>
      <c r="C228" s="79" t="s">
        <v>354</v>
      </c>
      <c r="D228" s="79" t="s">
        <v>691</v>
      </c>
      <c r="E228" s="79">
        <f>SUMIF(HRS!B:B,Table3[[#This Row],[Employee '#]],HRS!I:I)</f>
        <v>24.5</v>
      </c>
      <c r="F228" s="79">
        <f>IFERROR(VLOOKUP(Table3[[#This Row],[Employee '#]],Table1[[#All],[EmployeeNo]:[Crew5]],12,FALSE),)</f>
        <v>0</v>
      </c>
      <c r="G228" s="79"/>
      <c r="H228" s="80"/>
    </row>
    <row r="229" spans="1:8" hidden="1" x14ac:dyDescent="0.25">
      <c r="A229" s="78">
        <v>440411</v>
      </c>
      <c r="B229" s="79" t="s">
        <v>494</v>
      </c>
      <c r="C229" s="79"/>
      <c r="D229" s="79" t="s">
        <v>495</v>
      </c>
      <c r="E229" s="79">
        <f>SUMIF(HRS!B:B,Table3[[#This Row],[Employee '#]],HRS!I:I)</f>
        <v>40</v>
      </c>
      <c r="F229" s="79">
        <f>IFERROR(VLOOKUP(Table3[[#This Row],[Employee '#]],Table1[[#All],[EmployeeNo]:[Crew5]],12,FALSE),)</f>
        <v>0</v>
      </c>
      <c r="G229" s="79"/>
      <c r="H229" s="80"/>
    </row>
    <row r="230" spans="1:8" hidden="1" x14ac:dyDescent="0.25">
      <c r="A230" s="78">
        <v>440434</v>
      </c>
      <c r="B230" s="79" t="s">
        <v>463</v>
      </c>
      <c r="C230" s="79"/>
      <c r="D230" s="79" t="s">
        <v>496</v>
      </c>
      <c r="E230" s="79">
        <f>SUMIF(HRS!B:B,Table3[[#This Row],[Employee '#]],HRS!I:I)</f>
        <v>40</v>
      </c>
      <c r="F230" s="79">
        <f>IFERROR(VLOOKUP(Table3[[#This Row],[Employee '#]],Table1[[#All],[EmployeeNo]:[Crew5]],12,FALSE),)</f>
        <v>0</v>
      </c>
      <c r="G230" s="79"/>
      <c r="H230" s="80"/>
    </row>
    <row r="231" spans="1:8" hidden="1" x14ac:dyDescent="0.25">
      <c r="A231" s="78">
        <v>440442</v>
      </c>
      <c r="B231" s="79" t="s">
        <v>432</v>
      </c>
      <c r="C231" s="79"/>
      <c r="D231" s="79" t="s">
        <v>499</v>
      </c>
      <c r="E231" s="79">
        <f>SUMIF(HRS!B:B,Table3[[#This Row],[Employee '#]],HRS!I:I)</f>
        <v>52</v>
      </c>
      <c r="F231" s="79">
        <f>IFERROR(VLOOKUP(Table3[[#This Row],[Employee '#]],Table1[[#All],[EmployeeNo]:[Crew5]],12,FALSE),)</f>
        <v>0</v>
      </c>
      <c r="G231" s="79"/>
      <c r="H231" s="80"/>
    </row>
    <row r="232" spans="1:8" hidden="1" x14ac:dyDescent="0.25">
      <c r="A232" s="78">
        <v>440449</v>
      </c>
      <c r="B232" s="79" t="s">
        <v>210</v>
      </c>
      <c r="C232" s="79" t="s">
        <v>269</v>
      </c>
      <c r="D232" s="79" t="s">
        <v>500</v>
      </c>
      <c r="E232" s="79">
        <f>SUMIF(HRS!B:B,Table3[[#This Row],[Employee '#]],HRS!I:I)</f>
        <v>40</v>
      </c>
      <c r="F232" s="79">
        <f>IFERROR(VLOOKUP(Table3[[#This Row],[Employee '#]],Table1[[#All],[EmployeeNo]:[Crew5]],12,FALSE),)</f>
        <v>0</v>
      </c>
      <c r="G232" s="79"/>
      <c r="H232" s="80"/>
    </row>
    <row r="233" spans="1:8" hidden="1" x14ac:dyDescent="0.25">
      <c r="A233" s="78">
        <v>440451</v>
      </c>
      <c r="B233" s="79" t="s">
        <v>282</v>
      </c>
      <c r="C233" s="79" t="s">
        <v>235</v>
      </c>
      <c r="D233" s="79" t="s">
        <v>219</v>
      </c>
      <c r="E233" s="79">
        <f>SUMIF(HRS!B:B,Table3[[#This Row],[Employee '#]],HRS!I:I)</f>
        <v>52.5</v>
      </c>
      <c r="F233" s="79">
        <f>IFERROR(VLOOKUP(Table3[[#This Row],[Employee '#]],Table1[[#All],[EmployeeNo]:[Crew5]],12,FALSE),)</f>
        <v>0</v>
      </c>
      <c r="G233" s="79"/>
      <c r="H233" s="80"/>
    </row>
    <row r="234" spans="1:8" hidden="1" x14ac:dyDescent="0.25">
      <c r="A234" s="78">
        <v>440455</v>
      </c>
      <c r="B234" s="79" t="s">
        <v>451</v>
      </c>
      <c r="C234" s="79"/>
      <c r="D234" s="79" t="s">
        <v>692</v>
      </c>
      <c r="E234" s="79">
        <f>SUMIF(HRS!B:B,Table3[[#This Row],[Employee '#]],HRS!I:I)</f>
        <v>37</v>
      </c>
      <c r="F234" s="79">
        <f>IFERROR(VLOOKUP(Table3[[#This Row],[Employee '#]],Table1[[#All],[EmployeeNo]:[Crew5]],12,FALSE),)</f>
        <v>0</v>
      </c>
      <c r="G234" s="79"/>
      <c r="H234" s="80"/>
    </row>
    <row r="235" spans="1:8" hidden="1" x14ac:dyDescent="0.25">
      <c r="A235" s="78">
        <v>440458</v>
      </c>
      <c r="B235" s="79" t="s">
        <v>403</v>
      </c>
      <c r="C235" s="79" t="s">
        <v>213</v>
      </c>
      <c r="D235" s="79" t="s">
        <v>693</v>
      </c>
      <c r="E235" s="79">
        <f>SUMIF(HRS!B:B,Table3[[#This Row],[Employee '#]],HRS!I:I)</f>
        <v>40</v>
      </c>
      <c r="F235" s="79">
        <f>IFERROR(VLOOKUP(Table3[[#This Row],[Employee '#]],Table1[[#All],[EmployeeNo]:[Crew5]],12,FALSE),)</f>
        <v>0</v>
      </c>
      <c r="G235" s="79"/>
      <c r="H235" s="80"/>
    </row>
    <row r="236" spans="1:8" hidden="1" x14ac:dyDescent="0.25">
      <c r="A236" s="78">
        <v>440459</v>
      </c>
      <c r="B236" s="79" t="s">
        <v>694</v>
      </c>
      <c r="C236" s="79" t="s">
        <v>695</v>
      </c>
      <c r="D236" s="79" t="s">
        <v>357</v>
      </c>
      <c r="E236" s="79">
        <f>SUMIF(HRS!B:B,Table3[[#This Row],[Employee '#]],HRS!I:I)</f>
        <v>52.5</v>
      </c>
      <c r="F236" s="79">
        <f>IFERROR(VLOOKUP(Table3[[#This Row],[Employee '#]],Table1[[#All],[EmployeeNo]:[Crew5]],12,FALSE),)</f>
        <v>0</v>
      </c>
      <c r="G236" s="79"/>
      <c r="H236" s="80"/>
    </row>
    <row r="237" spans="1:8" hidden="1" x14ac:dyDescent="0.25">
      <c r="A237" s="78">
        <v>440461</v>
      </c>
      <c r="B237" s="79" t="s">
        <v>215</v>
      </c>
      <c r="C237" s="79"/>
      <c r="D237" s="79" t="s">
        <v>499</v>
      </c>
      <c r="E237" s="79">
        <f>SUMIF(HRS!B:B,Table3[[#This Row],[Employee '#]],HRS!I:I)</f>
        <v>40</v>
      </c>
      <c r="F237" s="79">
        <f>IFERROR(VLOOKUP(Table3[[#This Row],[Employee '#]],Table1[[#All],[EmployeeNo]:[Crew5]],12,FALSE),)</f>
        <v>0</v>
      </c>
      <c r="G237" s="79"/>
      <c r="H237" s="80"/>
    </row>
    <row r="238" spans="1:8" hidden="1" x14ac:dyDescent="0.25">
      <c r="A238" s="78">
        <v>440462</v>
      </c>
      <c r="B238" s="79" t="s">
        <v>320</v>
      </c>
      <c r="C238" s="79" t="s">
        <v>235</v>
      </c>
      <c r="D238" s="79" t="s">
        <v>499</v>
      </c>
      <c r="E238" s="79">
        <f>SUMIF(HRS!B:B,Table3[[#This Row],[Employee '#]],HRS!I:I)</f>
        <v>52</v>
      </c>
      <c r="F238" s="79">
        <f>IFERROR(VLOOKUP(Table3[[#This Row],[Employee '#]],Table1[[#All],[EmployeeNo]:[Crew5]],12,FALSE),)</f>
        <v>0</v>
      </c>
      <c r="G238" s="79"/>
      <c r="H238" s="80"/>
    </row>
    <row r="239" spans="1:8" hidden="1" x14ac:dyDescent="0.25">
      <c r="A239" s="78">
        <v>440463</v>
      </c>
      <c r="B239" s="79" t="s">
        <v>294</v>
      </c>
      <c r="C239" s="79"/>
      <c r="D239" s="79" t="s">
        <v>769</v>
      </c>
      <c r="E239" s="79">
        <f>SUMIF(HRS!B:B,Table3[[#This Row],[Employee '#]],HRS!I:I)</f>
        <v>32</v>
      </c>
      <c r="F239" s="79">
        <f>IFERROR(VLOOKUP(Table3[[#This Row],[Employee '#]],Table1[[#All],[EmployeeNo]:[Crew5]],12,FALSE),)</f>
        <v>0</v>
      </c>
      <c r="G239" s="79"/>
      <c r="H239" s="80"/>
    </row>
    <row r="240" spans="1:8" x14ac:dyDescent="0.25">
      <c r="A240" s="78">
        <v>800004</v>
      </c>
      <c r="B240" s="79" t="s">
        <v>770</v>
      </c>
      <c r="C240" s="79" t="s">
        <v>213</v>
      </c>
      <c r="D240" s="79" t="s">
        <v>771</v>
      </c>
      <c r="E240" s="79">
        <f>SUMIF(HRS!B:B,Table3[[#This Row],[Employee '#]],HRS!I:I)</f>
        <v>0</v>
      </c>
      <c r="F240" s="79">
        <f>IFERROR(VLOOKUP(Table3[[#This Row],[Employee '#]],Table1[[#All],[EmployeeNo]:[Crew5]],12,FALSE),)</f>
        <v>0</v>
      </c>
      <c r="G240" s="79"/>
      <c r="H240" s="80"/>
    </row>
    <row r="241" spans="1:8" hidden="1" x14ac:dyDescent="0.25">
      <c r="A241" s="78">
        <v>800006</v>
      </c>
      <c r="B241" s="79" t="s">
        <v>696</v>
      </c>
      <c r="C241" s="79"/>
      <c r="D241" s="79" t="s">
        <v>697</v>
      </c>
      <c r="E241" s="79">
        <f>SUMIF(HRS!B:B,Table3[[#This Row],[Employee '#]],HRS!I:I)</f>
        <v>40</v>
      </c>
      <c r="F241" s="79">
        <f>IFERROR(VLOOKUP(Table3[[#This Row],[Employee '#]],Table1[[#All],[EmployeeNo]:[Crew5]],12,FALSE),)</f>
        <v>0</v>
      </c>
      <c r="G241" s="79"/>
      <c r="H241" s="80"/>
    </row>
    <row r="242" spans="1:8" hidden="1" x14ac:dyDescent="0.25">
      <c r="A242" s="78">
        <v>800021</v>
      </c>
      <c r="B242" s="79" t="s">
        <v>698</v>
      </c>
      <c r="C242" s="79"/>
      <c r="D242" s="79" t="s">
        <v>699</v>
      </c>
      <c r="E242" s="79">
        <f>SUMIF(HRS!B:B,Table3[[#This Row],[Employee '#]],HRS!I:I)</f>
        <v>40</v>
      </c>
      <c r="F242" s="79">
        <f>IFERROR(VLOOKUP(Table3[[#This Row],[Employee '#]],Table1[[#All],[EmployeeNo]:[Crew5]],12,FALSE),)</f>
        <v>0</v>
      </c>
      <c r="G242" s="79"/>
      <c r="H242" s="80"/>
    </row>
    <row r="243" spans="1:8" hidden="1" x14ac:dyDescent="0.25">
      <c r="A243" s="78">
        <v>800026</v>
      </c>
      <c r="B243" s="79" t="s">
        <v>501</v>
      </c>
      <c r="C243" s="79"/>
      <c r="D243" s="79" t="s">
        <v>502</v>
      </c>
      <c r="E243" s="79">
        <f>SUMIF(HRS!B:B,Table3[[#This Row],[Employee '#]],HRS!I:I)</f>
        <v>40</v>
      </c>
      <c r="F243" s="79">
        <f>IFERROR(VLOOKUP(Table3[[#This Row],[Employee '#]],Table1[[#All],[EmployeeNo]:[Crew5]],12,FALSE),)</f>
        <v>0</v>
      </c>
      <c r="G243" s="79"/>
      <c r="H243" s="80"/>
    </row>
    <row r="244" spans="1:8" hidden="1" x14ac:dyDescent="0.25">
      <c r="A244" s="81">
        <v>800029</v>
      </c>
      <c r="B244" s="82" t="s">
        <v>700</v>
      </c>
      <c r="C244" s="82" t="s">
        <v>269</v>
      </c>
      <c r="D244" s="82" t="s">
        <v>701</v>
      </c>
      <c r="E244" s="79">
        <f>SUMIF(HRS!B:B,Table3[[#This Row],[Employee '#]],HRS!I:I)</f>
        <v>40</v>
      </c>
      <c r="F244" s="82">
        <f>IFERROR(VLOOKUP(Table3[[#This Row],[Employee '#]],Table1[[#All],[EmployeeNo]:[Crew5]],12,FALSE),)</f>
        <v>0</v>
      </c>
      <c r="G244" s="82"/>
      <c r="H244" s="83"/>
    </row>
    <row r="245" spans="1:8" hidden="1" x14ac:dyDescent="0.25">
      <c r="A245" s="81">
        <v>800041</v>
      </c>
      <c r="B245" s="82" t="s">
        <v>210</v>
      </c>
      <c r="C245" s="82" t="s">
        <v>269</v>
      </c>
      <c r="D245" s="82" t="s">
        <v>702</v>
      </c>
      <c r="E245" s="79">
        <f>SUMIF(HRS!B:B,Table3[[#This Row],[Employee '#]],HRS!I:I)</f>
        <v>40</v>
      </c>
      <c r="F245" s="82">
        <f>IFERROR(VLOOKUP(Table3[[#This Row],[Employee '#]],Table1[[#All],[EmployeeNo]:[Crew5]],12,FALSE),)</f>
        <v>0</v>
      </c>
      <c r="G245" s="82"/>
      <c r="H245" s="83"/>
    </row>
    <row r="246" spans="1:8" hidden="1" x14ac:dyDescent="0.25">
      <c r="A246" s="81">
        <v>800047</v>
      </c>
      <c r="B246" s="82" t="s">
        <v>503</v>
      </c>
      <c r="C246" s="82" t="s">
        <v>354</v>
      </c>
      <c r="D246" s="82" t="s">
        <v>703</v>
      </c>
      <c r="E246" s="79">
        <f>SUMIF(HRS!B:B,Table3[[#This Row],[Employee '#]],HRS!I:I)</f>
        <v>40</v>
      </c>
      <c r="F246" s="82">
        <f>IFERROR(VLOOKUP(Table3[[#This Row],[Employee '#]],Table1[[#All],[EmployeeNo]:[Crew5]],12,FALSE),)</f>
        <v>0</v>
      </c>
      <c r="G246" s="82"/>
      <c r="H246" s="83"/>
    </row>
    <row r="247" spans="1:8" hidden="1" x14ac:dyDescent="0.25">
      <c r="A247" s="81">
        <v>800048</v>
      </c>
      <c r="B247" s="82" t="s">
        <v>704</v>
      </c>
      <c r="C247" s="82"/>
      <c r="D247" s="82" t="s">
        <v>261</v>
      </c>
      <c r="E247" s="79">
        <f>SUMIF(HRS!B:B,Table3[[#This Row],[Employee '#]],HRS!I:I)</f>
        <v>40</v>
      </c>
      <c r="F247" s="82">
        <f>IFERROR(VLOOKUP(Table3[[#This Row],[Employee '#]],Table1[[#All],[EmployeeNo]:[Crew5]],12,FALSE),)</f>
        <v>0</v>
      </c>
      <c r="G247" s="82"/>
      <c r="H247" s="83"/>
    </row>
    <row r="248" spans="1:8" x14ac:dyDescent="0.25">
      <c r="A248" s="81">
        <v>800055</v>
      </c>
      <c r="B248" s="82" t="s">
        <v>705</v>
      </c>
      <c r="C248" s="82" t="s">
        <v>353</v>
      </c>
      <c r="D248" s="82" t="s">
        <v>706</v>
      </c>
      <c r="E248" s="79">
        <f>SUMIF(HRS!B:B,Table3[[#This Row],[Employee '#]],HRS!I:I)</f>
        <v>0</v>
      </c>
      <c r="F248" s="82">
        <f>IFERROR(VLOOKUP(Table3[[#This Row],[Employee '#]],Table1[[#All],[EmployeeNo]:[Crew5]],12,FALSE),)</f>
        <v>0</v>
      </c>
      <c r="G248" s="82"/>
      <c r="H248" s="83"/>
    </row>
    <row r="249" spans="1:8" hidden="1" x14ac:dyDescent="0.25">
      <c r="A249" s="81">
        <v>800057</v>
      </c>
      <c r="B249" s="82" t="s">
        <v>707</v>
      </c>
      <c r="C249" s="82" t="s">
        <v>235</v>
      </c>
      <c r="D249" s="82" t="s">
        <v>708</v>
      </c>
      <c r="E249" s="79">
        <f>SUMIF(HRS!B:B,Table3[[#This Row],[Employee '#]],HRS!I:I)</f>
        <v>40</v>
      </c>
      <c r="F249" s="82">
        <f>IFERROR(VLOOKUP(Table3[[#This Row],[Employee '#]],Table1[[#All],[EmployeeNo]:[Crew5]],12,FALSE),)</f>
        <v>0</v>
      </c>
      <c r="G249" s="82"/>
      <c r="H249" s="83"/>
    </row>
    <row r="250" spans="1:8" x14ac:dyDescent="0.25">
      <c r="A250" s="81">
        <v>800059</v>
      </c>
      <c r="B250" s="82" t="s">
        <v>505</v>
      </c>
      <c r="C250" s="82" t="s">
        <v>354</v>
      </c>
      <c r="D250" s="82" t="s">
        <v>506</v>
      </c>
      <c r="E250" s="79">
        <f>SUMIF(HRS!B:B,Table3[[#This Row],[Employee '#]],HRS!I:I)</f>
        <v>0</v>
      </c>
      <c r="F250" s="82">
        <f>IFERROR(VLOOKUP(Table3[[#This Row],[Employee '#]],Table1[[#All],[EmployeeNo]:[Crew5]],12,FALSE),)</f>
        <v>0</v>
      </c>
      <c r="G250" s="82"/>
      <c r="H250" s="83"/>
    </row>
    <row r="251" spans="1:8" x14ac:dyDescent="0.25">
      <c r="A251" s="81">
        <v>800060</v>
      </c>
      <c r="B251" s="82" t="s">
        <v>709</v>
      </c>
      <c r="C251" s="82" t="s">
        <v>235</v>
      </c>
      <c r="D251" s="82" t="s">
        <v>298</v>
      </c>
      <c r="E251" s="79">
        <f>SUMIF(HRS!B:B,Table3[[#This Row],[Employee '#]],HRS!I:I)</f>
        <v>0</v>
      </c>
      <c r="F251" s="82">
        <f>IFERROR(VLOOKUP(Table3[[#This Row],[Employee '#]],Table1[[#All],[EmployeeNo]:[Crew5]],12,FALSE),)</f>
        <v>0</v>
      </c>
      <c r="G251" s="82"/>
      <c r="H251" s="83"/>
    </row>
    <row r="252" spans="1:8" x14ac:dyDescent="0.25">
      <c r="A252" s="81">
        <v>800063</v>
      </c>
      <c r="B252" s="82" t="s">
        <v>710</v>
      </c>
      <c r="C252" s="82" t="s">
        <v>213</v>
      </c>
      <c r="D252" s="82" t="s">
        <v>711</v>
      </c>
      <c r="E252" s="79">
        <f>SUMIF(HRS!B:B,Table3[[#This Row],[Employee '#]],HRS!I:I)</f>
        <v>0</v>
      </c>
      <c r="F252" s="82">
        <f>IFERROR(VLOOKUP(Table3[[#This Row],[Employee '#]],Table1[[#All],[EmployeeNo]:[Crew5]],12,FALSE),)</f>
        <v>0</v>
      </c>
      <c r="G252" s="82"/>
      <c r="H252" s="83"/>
    </row>
    <row r="253" spans="1:8" hidden="1" x14ac:dyDescent="0.25">
      <c r="A253" s="81">
        <v>800064</v>
      </c>
      <c r="B253" s="82" t="s">
        <v>373</v>
      </c>
      <c r="C253" s="82"/>
      <c r="D253" s="82" t="s">
        <v>712</v>
      </c>
      <c r="E253" s="79">
        <f>SUMIF(HRS!B:B,Table3[[#This Row],[Employee '#]],HRS!I:I)</f>
        <v>40</v>
      </c>
      <c r="F253" s="82">
        <f>IFERROR(VLOOKUP(Table3[[#This Row],[Employee '#]],Table1[[#All],[EmployeeNo]:[Crew5]],12,FALSE),)</f>
        <v>0</v>
      </c>
      <c r="G253" s="82"/>
      <c r="H253" s="83"/>
    </row>
    <row r="254" spans="1:8" hidden="1" x14ac:dyDescent="0.25">
      <c r="A254" s="81">
        <v>800065</v>
      </c>
      <c r="B254" s="82" t="s">
        <v>713</v>
      </c>
      <c r="C254" s="82"/>
      <c r="D254" s="82" t="s">
        <v>714</v>
      </c>
      <c r="E254" s="79">
        <f>SUMIF(HRS!B:B,Table3[[#This Row],[Employee '#]],HRS!I:I)</f>
        <v>38</v>
      </c>
      <c r="F254" s="82">
        <f>IFERROR(VLOOKUP(Table3[[#This Row],[Employee '#]],Table1[[#All],[EmployeeNo]:[Crew5]],12,FALSE),)</f>
        <v>0</v>
      </c>
      <c r="G254" s="82"/>
      <c r="H254" s="83"/>
    </row>
    <row r="255" spans="1:8" x14ac:dyDescent="0.25">
      <c r="A255" s="81">
        <v>800068</v>
      </c>
      <c r="B255" s="82" t="s">
        <v>715</v>
      </c>
      <c r="C255" s="82"/>
      <c r="D255" s="82" t="s">
        <v>716</v>
      </c>
      <c r="E255" s="79">
        <f>SUMIF(HRS!B:B,Table3[[#This Row],[Employee '#]],HRS!I:I)</f>
        <v>0</v>
      </c>
      <c r="F255" s="82">
        <f>IFERROR(VLOOKUP(Table3[[#This Row],[Employee '#]],Table1[[#All],[EmployeeNo]:[Crew5]],12,FALSE),)</f>
        <v>0</v>
      </c>
      <c r="G255" s="82"/>
      <c r="H255" s="83"/>
    </row>
    <row r="256" spans="1:8" hidden="1" x14ac:dyDescent="0.25">
      <c r="A256" s="81">
        <v>800069</v>
      </c>
      <c r="B256" s="82" t="s">
        <v>717</v>
      </c>
      <c r="C256" s="82" t="s">
        <v>235</v>
      </c>
      <c r="D256" s="82" t="s">
        <v>219</v>
      </c>
      <c r="E256" s="79">
        <f>SUMIF(HRS!B:B,Table3[[#This Row],[Employee '#]],HRS!I:I)</f>
        <v>40</v>
      </c>
      <c r="F256" s="82">
        <f>IFERROR(VLOOKUP(Table3[[#This Row],[Employee '#]],Table1[[#All],[EmployeeNo]:[Crew5]],12,FALSE),)</f>
        <v>0</v>
      </c>
      <c r="G256" s="82"/>
      <c r="H256" s="83"/>
    </row>
    <row r="257" spans="1:8" hidden="1" x14ac:dyDescent="0.25">
      <c r="A257" s="81">
        <v>800070</v>
      </c>
      <c r="B257" s="82" t="s">
        <v>215</v>
      </c>
      <c r="C257" s="82" t="s">
        <v>229</v>
      </c>
      <c r="D257" s="82" t="s">
        <v>718</v>
      </c>
      <c r="E257" s="79">
        <f>SUMIF(HRS!B:B,Table3[[#This Row],[Employee '#]],HRS!I:I)</f>
        <v>40</v>
      </c>
      <c r="F257" s="82">
        <f>IFERROR(VLOOKUP(Table3[[#This Row],[Employee '#]],Table1[[#All],[EmployeeNo]:[Crew5]],12,FALSE),)</f>
        <v>0</v>
      </c>
      <c r="G257" s="82"/>
      <c r="H257" s="83"/>
    </row>
    <row r="258" spans="1:8" x14ac:dyDescent="0.25">
      <c r="A258" s="81">
        <v>800071</v>
      </c>
      <c r="B258" s="82" t="s">
        <v>264</v>
      </c>
      <c r="C258" s="82"/>
      <c r="D258" s="82" t="s">
        <v>772</v>
      </c>
      <c r="E258" s="79">
        <f>SUMIF(HRS!B:B,Table3[[#This Row],[Employee '#]],HRS!I:I)</f>
        <v>0</v>
      </c>
      <c r="F258" s="82">
        <f>IFERROR(VLOOKUP(Table3[[#This Row],[Employee '#]],Table1[[#All],[EmployeeNo]:[Crew5]],12,FALSE),)</f>
        <v>0</v>
      </c>
      <c r="G258" s="82"/>
      <c r="H258" s="83"/>
    </row>
    <row r="259" spans="1:8" hidden="1" x14ac:dyDescent="0.25">
      <c r="A259" s="81">
        <v>800072</v>
      </c>
      <c r="B259" s="82" t="s">
        <v>819</v>
      </c>
      <c r="C259" s="82"/>
      <c r="D259" s="82" t="s">
        <v>820</v>
      </c>
      <c r="E259" s="79">
        <f>SUMIF(HRS!B:B,Table3[[#This Row],[Employee '#]],HRS!I:I)</f>
        <v>45</v>
      </c>
      <c r="F259" s="82">
        <f>IFERROR(VLOOKUP(Table3[[#This Row],[Employee '#]],Table1[[#All],[EmployeeNo]:[Crew5]],12,FALSE),)</f>
        <v>0</v>
      </c>
      <c r="G259" s="82"/>
      <c r="H259" s="83"/>
    </row>
    <row r="260" spans="1:8" hidden="1" x14ac:dyDescent="0.25">
      <c r="A260" s="78">
        <v>820001</v>
      </c>
      <c r="B260" s="79" t="s">
        <v>205</v>
      </c>
      <c r="C260" s="79" t="s">
        <v>235</v>
      </c>
      <c r="D260" s="79" t="s">
        <v>719</v>
      </c>
      <c r="E260" s="79">
        <f>SUMIF(HRS!B:B,Table3[[#This Row],[Employee '#]],HRS!I:I)</f>
        <v>40</v>
      </c>
      <c r="F260" s="79">
        <f>IFERROR(VLOOKUP(Table3[[#This Row],[Employee '#]],Table1[[#All],[EmployeeNo]:[Crew5]],12,FALSE),)</f>
        <v>0</v>
      </c>
      <c r="G260" s="79"/>
      <c r="H260" s="80"/>
    </row>
    <row r="261" spans="1:8" x14ac:dyDescent="0.25">
      <c r="A261" s="78">
        <v>820003</v>
      </c>
      <c r="B261" s="79" t="s">
        <v>720</v>
      </c>
      <c r="C261" s="79" t="s">
        <v>218</v>
      </c>
      <c r="D261" s="79" t="s">
        <v>721</v>
      </c>
      <c r="E261" s="79">
        <f>SUMIF(HRS!B:B,Table3[[#This Row],[Employee '#]],HRS!I:I)</f>
        <v>0</v>
      </c>
      <c r="F261" s="79">
        <f>IFERROR(VLOOKUP(Table3[[#This Row],[Employee '#]],Table1[[#All],[EmployeeNo]:[Crew5]],12,FALSE),)</f>
        <v>0</v>
      </c>
      <c r="G261" s="79"/>
      <c r="H261" s="80"/>
    </row>
  </sheetData>
  <conditionalFormatting sqref="E3:E261">
    <cfRule type="cellIs" dxfId="954" priority="1" operator="equal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8996-8160-4A62-95C6-01000B9EEB5A}">
  <dimension ref="A4:AD534"/>
  <sheetViews>
    <sheetView topLeftCell="A4" zoomScale="70" zoomScaleNormal="70" workbookViewId="0">
      <selection activeCell="T5" sqref="T5:AD486"/>
    </sheetView>
  </sheetViews>
  <sheetFormatPr defaultRowHeight="15" x14ac:dyDescent="0.25"/>
  <cols>
    <col min="1" max="1" width="6.5" style="62" bestFit="1" customWidth="1"/>
    <col min="2" max="2" width="9.25" style="62" bestFit="1" customWidth="1"/>
    <col min="3" max="3" width="22.875" style="62" bestFit="1" customWidth="1"/>
    <col min="4" max="4" width="8.875" style="62" bestFit="1" customWidth="1"/>
    <col min="5" max="5" width="24.375" style="62" bestFit="1" customWidth="1"/>
    <col min="6" max="6" width="8.125" style="62" bestFit="1" customWidth="1"/>
    <col min="7" max="7" width="5.625" style="62" bestFit="1" customWidth="1"/>
    <col min="8" max="8" width="10.375" style="62" bestFit="1" customWidth="1"/>
    <col min="9" max="9" width="7" style="62" bestFit="1" customWidth="1"/>
    <col min="10" max="10" width="25.25" style="62" bestFit="1" customWidth="1"/>
    <col min="11" max="11" width="9.25" style="62" bestFit="1" customWidth="1"/>
    <col min="12" max="12" width="18.75" style="62" bestFit="1" customWidth="1"/>
    <col min="13" max="13" width="12.5" style="62" bestFit="1" customWidth="1"/>
    <col min="14" max="14" width="10.625" style="62" bestFit="1" customWidth="1"/>
    <col min="15" max="15" width="15" style="62" bestFit="1" customWidth="1"/>
    <col min="16" max="16" width="18.75" style="62" bestFit="1" customWidth="1"/>
    <col min="17" max="17" width="21" style="62" bestFit="1" customWidth="1"/>
    <col min="18" max="18" width="10.25" style="62" bestFit="1" customWidth="1"/>
    <col min="19" max="19" width="10.5" style="62" bestFit="1" customWidth="1"/>
    <col min="20" max="20" width="11" style="59" bestFit="1" customWidth="1"/>
    <col min="21" max="21" width="38.375" style="59" bestFit="1" customWidth="1"/>
    <col min="22" max="22" width="14.875" style="59" bestFit="1" customWidth="1"/>
    <col min="23" max="23" width="11.125" style="59" bestFit="1" customWidth="1"/>
    <col min="24" max="24" width="19.375" style="59" bestFit="1" customWidth="1"/>
    <col min="25" max="25" width="19.25" style="59" bestFit="1" customWidth="1"/>
    <col min="26" max="26" width="20.125" style="59" bestFit="1" customWidth="1"/>
    <col min="27" max="27" width="41.125" style="59" bestFit="1" customWidth="1"/>
    <col min="28" max="28" width="9.25" style="59" bestFit="1" customWidth="1"/>
    <col min="29" max="29" width="15.5" style="59" bestFit="1" customWidth="1"/>
    <col min="30" max="30" width="32.375" style="59" bestFit="1" customWidth="1"/>
    <col min="31" max="16384" width="9" style="59"/>
  </cols>
  <sheetData>
    <row r="4" spans="1:30" x14ac:dyDescent="0.25">
      <c r="A4" s="61" t="s">
        <v>11</v>
      </c>
      <c r="B4" s="61" t="s">
        <v>14</v>
      </c>
      <c r="C4" s="61" t="s">
        <v>15</v>
      </c>
      <c r="D4" s="61" t="s">
        <v>16</v>
      </c>
      <c r="E4" s="61" t="s">
        <v>17</v>
      </c>
      <c r="F4" s="61" t="s">
        <v>507</v>
      </c>
      <c r="G4" s="61" t="s">
        <v>508</v>
      </c>
      <c r="H4" s="61" t="s">
        <v>20</v>
      </c>
      <c r="I4" s="61" t="s">
        <v>21</v>
      </c>
      <c r="J4" s="61" t="s">
        <v>23</v>
      </c>
      <c r="K4" s="61" t="s">
        <v>24</v>
      </c>
      <c r="L4" s="61" t="s">
        <v>25</v>
      </c>
      <c r="M4" s="61" t="s">
        <v>26</v>
      </c>
      <c r="N4" s="61" t="s">
        <v>27</v>
      </c>
      <c r="O4" s="61" t="s">
        <v>28</v>
      </c>
      <c r="P4" s="61" t="s">
        <v>29</v>
      </c>
      <c r="Q4" s="61" t="s">
        <v>30</v>
      </c>
      <c r="R4" s="61" t="s">
        <v>31</v>
      </c>
      <c r="S4" s="61" t="s">
        <v>32</v>
      </c>
      <c r="T4" s="47" t="s">
        <v>34</v>
      </c>
      <c r="U4" s="47" t="s">
        <v>509</v>
      </c>
      <c r="V4" s="47" t="s">
        <v>35</v>
      </c>
      <c r="W4" s="48" t="s">
        <v>37</v>
      </c>
      <c r="X4" s="48" t="s">
        <v>38</v>
      </c>
      <c r="Y4" s="48" t="s">
        <v>39</v>
      </c>
      <c r="Z4" s="48" t="s">
        <v>40</v>
      </c>
      <c r="AA4" s="48" t="s">
        <v>510</v>
      </c>
      <c r="AB4" s="48" t="s">
        <v>511</v>
      </c>
      <c r="AC4" s="48" t="s">
        <v>512</v>
      </c>
      <c r="AD4" s="63" t="s">
        <v>513</v>
      </c>
    </row>
    <row r="5" spans="1:30" ht="15.75" x14ac:dyDescent="0.25">
      <c r="A5" s="177">
        <v>101378</v>
      </c>
      <c r="B5" s="177" t="s">
        <v>570</v>
      </c>
      <c r="C5" s="177" t="s">
        <v>723</v>
      </c>
      <c r="D5" s="177" t="s">
        <v>1012</v>
      </c>
      <c r="E5" s="177" t="s">
        <v>1013</v>
      </c>
      <c r="F5" s="177">
        <v>0.1</v>
      </c>
      <c r="G5" s="177" t="s">
        <v>586</v>
      </c>
      <c r="H5" s="177" t="s">
        <v>2767</v>
      </c>
      <c r="I5" s="177" t="s">
        <v>514</v>
      </c>
      <c r="J5" s="177" t="s">
        <v>725</v>
      </c>
      <c r="K5" s="177" t="s">
        <v>49</v>
      </c>
      <c r="L5" s="177" t="s">
        <v>726</v>
      </c>
      <c r="M5" s="177" t="s">
        <v>2769</v>
      </c>
      <c r="N5" s="177"/>
      <c r="O5" s="177" t="s">
        <v>50</v>
      </c>
      <c r="P5" s="177"/>
      <c r="Q5" s="177" t="s">
        <v>50</v>
      </c>
      <c r="R5" s="177"/>
      <c r="S5" s="177"/>
      <c r="T5" s="49" t="str">
        <f>$B5</f>
        <v>2024-030</v>
      </c>
      <c r="U5" s="49" t="str">
        <f>$B5&amp;": "&amp;$C5</f>
        <v>2024-030: Matagorda SH 35 Bridge Replace</v>
      </c>
      <c r="V5" s="49" t="str">
        <f>IFERROR(VLOOKUP($B5,PM!$A:$H,2,FALSE),"")</f>
        <v>Luis A. Morales</v>
      </c>
      <c r="W5" s="50" t="str">
        <f>TEXT($H5,"dddd")</f>
        <v>Wednesday</v>
      </c>
      <c r="X5" s="51" t="str">
        <f>TEXT(DATE(MID($M5,7,4), LEFT($M5,2), MID($M5,4,2)) + TIME(LEFT(MID($M5,13,5),2), RIGHT(MID($M5,13,5),2), 0), "MM/DD/YYYY h:mm AM/PM")</f>
        <v>05/14/2025 11:00 AM</v>
      </c>
      <c r="Y5" s="52">
        <f>IFERROR(DATE(LEFT($Q5,4), MID($Q5,6,2), MID($Q5,9,2)) + TIME(MID($Q5,12,2), MID($Q5,15,2), MID($Q5,18,2)),"")</f>
        <v>367</v>
      </c>
      <c r="Z5" s="52" t="str">
        <f>IF(OR($Y5="1/1/01 12:00 AM", $Y5=""), "Not Approved", IF(VALUE($Y5) &lt;= (VALUE($X5) + 1 + TIME(9, 0, 0)), "Approved On Time", "Not Approved On Time"))</f>
        <v>Approved On Time</v>
      </c>
      <c r="AA5" s="52" t="str">
        <f>$D5&amp;" - "&amp;$E5</f>
        <v>496 6012G - REM STR Break Columns and Caps</v>
      </c>
      <c r="AB5" s="51">
        <f>$F5</f>
        <v>0.1</v>
      </c>
      <c r="AC5" s="52" t="str">
        <f>$G5</f>
        <v>EA</v>
      </c>
      <c r="AD5" s="64" t="str">
        <f>$J5</f>
        <v>Uriel Garcia's Crew</v>
      </c>
    </row>
    <row r="6" spans="1:30" ht="15.75" x14ac:dyDescent="0.25">
      <c r="A6" s="177">
        <v>101379</v>
      </c>
      <c r="B6" s="177" t="s">
        <v>570</v>
      </c>
      <c r="C6" s="177" t="s">
        <v>723</v>
      </c>
      <c r="D6" s="177" t="s">
        <v>1092</v>
      </c>
      <c r="E6" s="177" t="s">
        <v>1093</v>
      </c>
      <c r="F6" s="177">
        <v>300</v>
      </c>
      <c r="G6" s="177" t="s">
        <v>515</v>
      </c>
      <c r="H6" s="177" t="s">
        <v>2767</v>
      </c>
      <c r="I6" s="177" t="s">
        <v>514</v>
      </c>
      <c r="J6" s="177" t="s">
        <v>725</v>
      </c>
      <c r="K6" s="177" t="s">
        <v>49</v>
      </c>
      <c r="L6" s="177" t="s">
        <v>726</v>
      </c>
      <c r="M6" s="177" t="s">
        <v>2769</v>
      </c>
      <c r="N6" s="177"/>
      <c r="O6" s="177" t="s">
        <v>50</v>
      </c>
      <c r="P6" s="177"/>
      <c r="Q6" s="177" t="s">
        <v>50</v>
      </c>
      <c r="R6" s="177"/>
      <c r="S6" s="177"/>
      <c r="T6" s="49" t="str">
        <f t="shared" ref="T6:T69" si="0">$B6</f>
        <v>2024-030</v>
      </c>
      <c r="U6" s="49" t="str">
        <f t="shared" ref="U6:U69" si="1">$B6&amp;": "&amp;$C6</f>
        <v>2024-030: Matagorda SH 35 Bridge Replace</v>
      </c>
      <c r="V6" s="49" t="str">
        <f>IFERROR(VLOOKUP($B6,PM!$A:$H,2,FALSE),"")</f>
        <v>Luis A. Morales</v>
      </c>
      <c r="W6" s="50" t="str">
        <f t="shared" ref="W6:W69" si="2">TEXT($H6,"dddd")</f>
        <v>Wednesday</v>
      </c>
      <c r="X6" s="51" t="str">
        <f t="shared" ref="X6:X69" si="3">TEXT(DATE(MID($M6,7,4), LEFT($M6,2), MID($M6,4,2)) + TIME(LEFT(MID($M6,13,5),2), RIGHT(MID($M6,13,5),2), 0), "MM/DD/YYYY h:mm AM/PM")</f>
        <v>05/14/2025 11:00 AM</v>
      </c>
      <c r="Y6" s="52">
        <f t="shared" ref="Y6:Y69" si="4">IFERROR(DATE(LEFT($Q6,4), MID($Q6,6,2), MID($Q6,9,2)) + TIME(MID($Q6,12,2), MID($Q6,15,2), MID($Q6,18,2)),"")</f>
        <v>367</v>
      </c>
      <c r="Z6" s="52" t="str">
        <f t="shared" ref="Z6:Z69" si="5">IF(OR($Y6="1/1/01 12:00 AM", $Y6=""), "Not Approved", IF(VALUE($Y6) &lt;= (VALUE($X6) + 1 + TIME(9, 0, 0)), "Approved On Time", "Not Approved On Time"))</f>
        <v>Approved On Time</v>
      </c>
      <c r="AA6" s="52" t="str">
        <f t="shared" ref="AA6:AA69" si="6">$D6&amp;" - "&amp;$E6</f>
        <v>496 6012L - REM STR Process Load out Conc</v>
      </c>
      <c r="AB6" s="51">
        <f t="shared" ref="AB6:AB69" si="7">$F6</f>
        <v>300</v>
      </c>
      <c r="AC6" s="52" t="str">
        <f t="shared" ref="AC6:AC69" si="8">$G6</f>
        <v>CY</v>
      </c>
      <c r="AD6" s="64" t="str">
        <f t="shared" ref="AD6:AD69" si="9">$J6</f>
        <v>Uriel Garcia's Crew</v>
      </c>
    </row>
    <row r="7" spans="1:30" ht="15.75" x14ac:dyDescent="0.25">
      <c r="A7" s="177">
        <v>101514</v>
      </c>
      <c r="B7" s="177" t="s">
        <v>570</v>
      </c>
      <c r="C7" s="177" t="s">
        <v>723</v>
      </c>
      <c r="D7" s="177" t="s">
        <v>1092</v>
      </c>
      <c r="E7" s="177" t="s">
        <v>1093</v>
      </c>
      <c r="F7" s="177">
        <v>250</v>
      </c>
      <c r="G7" s="177" t="s">
        <v>515</v>
      </c>
      <c r="H7" s="177" t="s">
        <v>3000</v>
      </c>
      <c r="I7" s="177" t="s">
        <v>514</v>
      </c>
      <c r="J7" s="177" t="s">
        <v>725</v>
      </c>
      <c r="K7" s="177" t="s">
        <v>49</v>
      </c>
      <c r="L7" s="177" t="s">
        <v>726</v>
      </c>
      <c r="M7" s="177" t="s">
        <v>3021</v>
      </c>
      <c r="N7" s="177"/>
      <c r="O7" s="177" t="s">
        <v>50</v>
      </c>
      <c r="P7" s="177"/>
      <c r="Q7" s="177" t="s">
        <v>50</v>
      </c>
      <c r="R7" s="177"/>
      <c r="S7" s="177"/>
      <c r="T7" s="49" t="str">
        <f t="shared" si="0"/>
        <v>2024-030</v>
      </c>
      <c r="U7" s="49" t="str">
        <f t="shared" si="1"/>
        <v>2024-030: Matagorda SH 35 Bridge Replace</v>
      </c>
      <c r="V7" s="49" t="str">
        <f>IFERROR(VLOOKUP($B7,PM!$A:$H,2,FALSE),"")</f>
        <v>Luis A. Morales</v>
      </c>
      <c r="W7" s="50" t="str">
        <f t="shared" si="2"/>
        <v>Thursday</v>
      </c>
      <c r="X7" s="51" t="str">
        <f t="shared" si="3"/>
        <v>05/15/2025 10:58 PM</v>
      </c>
      <c r="Y7" s="52">
        <f t="shared" si="4"/>
        <v>367</v>
      </c>
      <c r="Z7" s="52" t="str">
        <f t="shared" si="5"/>
        <v>Approved On Time</v>
      </c>
      <c r="AA7" s="52" t="str">
        <f t="shared" si="6"/>
        <v>496 6012L - REM STR Process Load out Conc</v>
      </c>
      <c r="AB7" s="51">
        <f t="shared" si="7"/>
        <v>250</v>
      </c>
      <c r="AC7" s="52" t="str">
        <f t="shared" si="8"/>
        <v>CY</v>
      </c>
      <c r="AD7" s="64" t="str">
        <f t="shared" si="9"/>
        <v>Uriel Garcia's Crew</v>
      </c>
    </row>
    <row r="8" spans="1:30" ht="15.75" x14ac:dyDescent="0.25">
      <c r="A8" s="177">
        <v>101281</v>
      </c>
      <c r="B8" s="177" t="s">
        <v>570</v>
      </c>
      <c r="C8" s="177" t="s">
        <v>723</v>
      </c>
      <c r="D8" s="177" t="s">
        <v>2400</v>
      </c>
      <c r="E8" s="177" t="s">
        <v>2401</v>
      </c>
      <c r="F8" s="177">
        <v>7.0000000000000007E-2</v>
      </c>
      <c r="G8" s="177" t="s">
        <v>2521</v>
      </c>
      <c r="H8" s="177" t="s">
        <v>1890</v>
      </c>
      <c r="I8" s="177" t="s">
        <v>514</v>
      </c>
      <c r="J8" s="177" t="s">
        <v>725</v>
      </c>
      <c r="K8" s="177" t="s">
        <v>49</v>
      </c>
      <c r="L8" s="177" t="s">
        <v>726</v>
      </c>
      <c r="M8" s="177" t="s">
        <v>2115</v>
      </c>
      <c r="N8" s="177"/>
      <c r="O8" s="177" t="s">
        <v>50</v>
      </c>
      <c r="P8" s="177"/>
      <c r="Q8" s="177" t="s">
        <v>50</v>
      </c>
      <c r="R8" s="177"/>
      <c r="S8" s="177"/>
      <c r="T8" s="49" t="str">
        <f t="shared" si="0"/>
        <v>2024-030</v>
      </c>
      <c r="U8" s="49" t="str">
        <f t="shared" si="1"/>
        <v>2024-030: Matagorda SH 35 Bridge Replace</v>
      </c>
      <c r="V8" s="49" t="str">
        <f>IFERROR(VLOOKUP($B8,PM!$A:$H,2,FALSE),"")</f>
        <v>Luis A. Morales</v>
      </c>
      <c r="W8" s="50" t="str">
        <f t="shared" si="2"/>
        <v>Tuesday</v>
      </c>
      <c r="X8" s="51" t="str">
        <f t="shared" si="3"/>
        <v>05/13/2025 12:58 PM</v>
      </c>
      <c r="Y8" s="52">
        <f t="shared" si="4"/>
        <v>367</v>
      </c>
      <c r="Z8" s="52" t="str">
        <f t="shared" si="5"/>
        <v>Approved On Time</v>
      </c>
      <c r="AA8" s="52" t="str">
        <f t="shared" si="6"/>
        <v>100 6002E - PREP ROW Rem Haul Trees Brush</v>
      </c>
      <c r="AB8" s="51">
        <f t="shared" si="7"/>
        <v>7.0000000000000007E-2</v>
      </c>
      <c r="AC8" s="52" t="str">
        <f t="shared" si="8"/>
        <v>AC</v>
      </c>
      <c r="AD8" s="64" t="str">
        <f t="shared" si="9"/>
        <v>Uriel Garcia's Crew</v>
      </c>
    </row>
    <row r="9" spans="1:30" ht="15.75" x14ac:dyDescent="0.25">
      <c r="A9" s="177">
        <v>101282</v>
      </c>
      <c r="B9" s="177" t="s">
        <v>570</v>
      </c>
      <c r="C9" s="177" t="s">
        <v>723</v>
      </c>
      <c r="D9" s="177" t="s">
        <v>1092</v>
      </c>
      <c r="E9" s="177" t="s">
        <v>1093</v>
      </c>
      <c r="F9" s="177">
        <v>170</v>
      </c>
      <c r="G9" s="177" t="s">
        <v>515</v>
      </c>
      <c r="H9" s="177" t="s">
        <v>1890</v>
      </c>
      <c r="I9" s="177" t="s">
        <v>514</v>
      </c>
      <c r="J9" s="177" t="s">
        <v>725</v>
      </c>
      <c r="K9" s="177" t="s">
        <v>49</v>
      </c>
      <c r="L9" s="177" t="s">
        <v>726</v>
      </c>
      <c r="M9" s="177" t="s">
        <v>2115</v>
      </c>
      <c r="N9" s="177"/>
      <c r="O9" s="177" t="s">
        <v>50</v>
      </c>
      <c r="P9" s="177"/>
      <c r="Q9" s="177" t="s">
        <v>50</v>
      </c>
      <c r="R9" s="177"/>
      <c r="S9" s="177"/>
      <c r="T9" s="49" t="str">
        <f t="shared" si="0"/>
        <v>2024-030</v>
      </c>
      <c r="U9" s="49" t="str">
        <f t="shared" si="1"/>
        <v>2024-030: Matagorda SH 35 Bridge Replace</v>
      </c>
      <c r="V9" s="49" t="str">
        <f>IFERROR(VLOOKUP($B9,PM!$A:$H,2,FALSE),"")</f>
        <v>Luis A. Morales</v>
      </c>
      <c r="W9" s="50" t="str">
        <f t="shared" si="2"/>
        <v>Tuesday</v>
      </c>
      <c r="X9" s="51" t="str">
        <f t="shared" si="3"/>
        <v>05/13/2025 12:58 PM</v>
      </c>
      <c r="Y9" s="52">
        <f t="shared" si="4"/>
        <v>367</v>
      </c>
      <c r="Z9" s="52" t="str">
        <f t="shared" si="5"/>
        <v>Approved On Time</v>
      </c>
      <c r="AA9" s="52" t="str">
        <f t="shared" si="6"/>
        <v>496 6012L - REM STR Process Load out Conc</v>
      </c>
      <c r="AB9" s="51">
        <f t="shared" si="7"/>
        <v>170</v>
      </c>
      <c r="AC9" s="52" t="str">
        <f t="shared" si="8"/>
        <v>CY</v>
      </c>
      <c r="AD9" s="64" t="str">
        <f t="shared" si="9"/>
        <v>Uriel Garcia's Crew</v>
      </c>
    </row>
    <row r="10" spans="1:30" ht="15.75" x14ac:dyDescent="0.25">
      <c r="A10" s="177">
        <v>101283</v>
      </c>
      <c r="B10" s="177" t="s">
        <v>570</v>
      </c>
      <c r="C10" s="177" t="s">
        <v>723</v>
      </c>
      <c r="D10" s="177" t="s">
        <v>1012</v>
      </c>
      <c r="E10" s="177" t="s">
        <v>1013</v>
      </c>
      <c r="F10" s="177">
        <v>0.3</v>
      </c>
      <c r="G10" s="177" t="s">
        <v>586</v>
      </c>
      <c r="H10" s="177" t="s">
        <v>1890</v>
      </c>
      <c r="I10" s="177" t="s">
        <v>514</v>
      </c>
      <c r="J10" s="177" t="s">
        <v>725</v>
      </c>
      <c r="K10" s="177" t="s">
        <v>49</v>
      </c>
      <c r="L10" s="177" t="s">
        <v>726</v>
      </c>
      <c r="M10" s="177" t="s">
        <v>2116</v>
      </c>
      <c r="N10" s="177"/>
      <c r="O10" s="177" t="s">
        <v>50</v>
      </c>
      <c r="P10" s="177"/>
      <c r="Q10" s="177" t="s">
        <v>50</v>
      </c>
      <c r="R10" s="177"/>
      <c r="S10" s="177"/>
      <c r="T10" s="49" t="str">
        <f t="shared" si="0"/>
        <v>2024-030</v>
      </c>
      <c r="U10" s="49" t="str">
        <f t="shared" si="1"/>
        <v>2024-030: Matagorda SH 35 Bridge Replace</v>
      </c>
      <c r="V10" s="49" t="str">
        <f>IFERROR(VLOOKUP($B10,PM!$A:$H,2,FALSE),"")</f>
        <v>Luis A. Morales</v>
      </c>
      <c r="W10" s="50" t="str">
        <f t="shared" si="2"/>
        <v>Tuesday</v>
      </c>
      <c r="X10" s="51" t="str">
        <f t="shared" si="3"/>
        <v>05/13/2025 12:59 PM</v>
      </c>
      <c r="Y10" s="52">
        <f t="shared" si="4"/>
        <v>367</v>
      </c>
      <c r="Z10" s="52" t="str">
        <f t="shared" si="5"/>
        <v>Approved On Time</v>
      </c>
      <c r="AA10" s="52" t="str">
        <f t="shared" si="6"/>
        <v>496 6012G - REM STR Break Columns and Caps</v>
      </c>
      <c r="AB10" s="51">
        <f t="shared" si="7"/>
        <v>0.3</v>
      </c>
      <c r="AC10" s="52" t="str">
        <f t="shared" si="8"/>
        <v>EA</v>
      </c>
      <c r="AD10" s="64" t="str">
        <f t="shared" si="9"/>
        <v>Uriel Garcia's Crew</v>
      </c>
    </row>
    <row r="11" spans="1:30" ht="15.75" x14ac:dyDescent="0.25">
      <c r="A11" s="177">
        <v>101231</v>
      </c>
      <c r="B11" s="177" t="s">
        <v>570</v>
      </c>
      <c r="C11" s="177" t="s">
        <v>723</v>
      </c>
      <c r="D11" s="177" t="s">
        <v>1012</v>
      </c>
      <c r="E11" s="177" t="s">
        <v>1013</v>
      </c>
      <c r="F11" s="177">
        <v>0.6</v>
      </c>
      <c r="G11" s="177" t="s">
        <v>586</v>
      </c>
      <c r="H11" s="177" t="s">
        <v>1447</v>
      </c>
      <c r="I11" s="177" t="s">
        <v>514</v>
      </c>
      <c r="J11" s="177" t="s">
        <v>725</v>
      </c>
      <c r="K11" s="177" t="s">
        <v>49</v>
      </c>
      <c r="L11" s="177" t="s">
        <v>726</v>
      </c>
      <c r="M11" s="177" t="s">
        <v>1448</v>
      </c>
      <c r="N11" s="177"/>
      <c r="O11" s="177" t="s">
        <v>50</v>
      </c>
      <c r="P11" s="177"/>
      <c r="Q11" s="177" t="s">
        <v>50</v>
      </c>
      <c r="R11" s="177"/>
      <c r="S11" s="177"/>
      <c r="T11" s="49" t="str">
        <f t="shared" si="0"/>
        <v>2024-030</v>
      </c>
      <c r="U11" s="49" t="str">
        <f t="shared" si="1"/>
        <v>2024-030: Matagorda SH 35 Bridge Replace</v>
      </c>
      <c r="V11" s="49" t="str">
        <f>IFERROR(VLOOKUP($B11,PM!$A:$H,2,FALSE),"")</f>
        <v>Luis A. Morales</v>
      </c>
      <c r="W11" s="50" t="str">
        <f t="shared" si="2"/>
        <v>Monday</v>
      </c>
      <c r="X11" s="51" t="str">
        <f t="shared" si="3"/>
        <v>05/13/2025 3:59 AM</v>
      </c>
      <c r="Y11" s="52">
        <f t="shared" si="4"/>
        <v>367</v>
      </c>
      <c r="Z11" s="52" t="str">
        <f t="shared" si="5"/>
        <v>Approved On Time</v>
      </c>
      <c r="AA11" s="52" t="str">
        <f t="shared" si="6"/>
        <v>496 6012G - REM STR Break Columns and Caps</v>
      </c>
      <c r="AB11" s="51">
        <f t="shared" si="7"/>
        <v>0.6</v>
      </c>
      <c r="AC11" s="52" t="str">
        <f t="shared" si="8"/>
        <v>EA</v>
      </c>
      <c r="AD11" s="64" t="str">
        <f t="shared" si="9"/>
        <v>Uriel Garcia's Crew</v>
      </c>
    </row>
    <row r="12" spans="1:30" ht="15.75" x14ac:dyDescent="0.25">
      <c r="A12" s="177">
        <v>101232</v>
      </c>
      <c r="B12" s="177" t="s">
        <v>570</v>
      </c>
      <c r="C12" s="177" t="s">
        <v>723</v>
      </c>
      <c r="D12" s="177" t="s">
        <v>1092</v>
      </c>
      <c r="E12" s="177" t="s">
        <v>1093</v>
      </c>
      <c r="F12" s="177">
        <v>170</v>
      </c>
      <c r="G12" s="177" t="s">
        <v>515</v>
      </c>
      <c r="H12" s="177" t="s">
        <v>1447</v>
      </c>
      <c r="I12" s="177" t="s">
        <v>514</v>
      </c>
      <c r="J12" s="177" t="s">
        <v>725</v>
      </c>
      <c r="K12" s="177" t="s">
        <v>49</v>
      </c>
      <c r="L12" s="177" t="s">
        <v>726</v>
      </c>
      <c r="M12" s="177" t="s">
        <v>1239</v>
      </c>
      <c r="N12" s="177"/>
      <c r="O12" s="177" t="s">
        <v>50</v>
      </c>
      <c r="P12" s="177"/>
      <c r="Q12" s="177" t="s">
        <v>50</v>
      </c>
      <c r="R12" s="177"/>
      <c r="S12" s="177"/>
      <c r="T12" s="49" t="str">
        <f t="shared" si="0"/>
        <v>2024-030</v>
      </c>
      <c r="U12" s="49" t="str">
        <f t="shared" si="1"/>
        <v>2024-030: Matagorda SH 35 Bridge Replace</v>
      </c>
      <c r="V12" s="49" t="str">
        <f>IFERROR(VLOOKUP($B12,PM!$A:$H,2,FALSE),"")</f>
        <v>Luis A. Morales</v>
      </c>
      <c r="W12" s="50" t="str">
        <f t="shared" si="2"/>
        <v>Monday</v>
      </c>
      <c r="X12" s="51" t="str">
        <f t="shared" si="3"/>
        <v>05/13/2025 4:02 AM</v>
      </c>
      <c r="Y12" s="52">
        <f t="shared" si="4"/>
        <v>367</v>
      </c>
      <c r="Z12" s="52" t="str">
        <f t="shared" si="5"/>
        <v>Approved On Time</v>
      </c>
      <c r="AA12" s="52" t="str">
        <f t="shared" si="6"/>
        <v>496 6012L - REM STR Process Load out Conc</v>
      </c>
      <c r="AB12" s="51">
        <f t="shared" si="7"/>
        <v>170</v>
      </c>
      <c r="AC12" s="52" t="str">
        <f t="shared" si="8"/>
        <v>CY</v>
      </c>
      <c r="AD12" s="64" t="str">
        <f t="shared" si="9"/>
        <v>Uriel Garcia's Crew</v>
      </c>
    </row>
    <row r="13" spans="1:30" ht="15.75" x14ac:dyDescent="0.25">
      <c r="A13" s="177">
        <v>101465</v>
      </c>
      <c r="B13" s="177" t="s">
        <v>570</v>
      </c>
      <c r="C13" s="177" t="s">
        <v>723</v>
      </c>
      <c r="D13" s="177" t="s">
        <v>2548</v>
      </c>
      <c r="E13" s="177" t="s">
        <v>2549</v>
      </c>
      <c r="F13" s="177">
        <v>1</v>
      </c>
      <c r="G13" s="177" t="s">
        <v>2772</v>
      </c>
      <c r="H13" s="177" t="s">
        <v>3000</v>
      </c>
      <c r="I13" s="177" t="s">
        <v>514</v>
      </c>
      <c r="J13" s="177" t="s">
        <v>725</v>
      </c>
      <c r="K13" s="177" t="s">
        <v>49</v>
      </c>
      <c r="L13" s="177" t="s">
        <v>726</v>
      </c>
      <c r="M13" s="177" t="s">
        <v>3191</v>
      </c>
      <c r="N13" s="177"/>
      <c r="O13" s="177" t="s">
        <v>50</v>
      </c>
      <c r="P13" s="177"/>
      <c r="Q13" s="177" t="s">
        <v>50</v>
      </c>
      <c r="R13" s="177"/>
      <c r="S13" s="177"/>
      <c r="T13" s="49" t="str">
        <f t="shared" si="0"/>
        <v>2024-030</v>
      </c>
      <c r="U13" s="49" t="str">
        <f t="shared" si="1"/>
        <v>2024-030: Matagorda SH 35 Bridge Replace</v>
      </c>
      <c r="V13" s="49" t="str">
        <f>IFERROR(VLOOKUP($B13,PM!$A:$H,2,FALSE),"")</f>
        <v>Luis A. Morales</v>
      </c>
      <c r="W13" s="50" t="str">
        <f t="shared" si="2"/>
        <v>Thursday</v>
      </c>
      <c r="X13" s="51" t="str">
        <f t="shared" si="3"/>
        <v>05/15/2025 12:48 PM</v>
      </c>
      <c r="Y13" s="52">
        <f t="shared" si="4"/>
        <v>367</v>
      </c>
      <c r="Z13" s="52" t="str">
        <f t="shared" si="5"/>
        <v>Approved On Time</v>
      </c>
      <c r="AA13" s="52" t="str">
        <f t="shared" si="6"/>
        <v>8999 6001J - Unload all Materials</v>
      </c>
      <c r="AB13" s="51">
        <f t="shared" si="7"/>
        <v>1</v>
      </c>
      <c r="AC13" s="52" t="str">
        <f t="shared" si="8"/>
        <v>LD</v>
      </c>
      <c r="AD13" s="64" t="str">
        <f t="shared" si="9"/>
        <v>Uriel Garcia's Crew</v>
      </c>
    </row>
    <row r="14" spans="1:30" ht="15.75" x14ac:dyDescent="0.25">
      <c r="A14" s="177">
        <v>101638</v>
      </c>
      <c r="B14" s="177" t="s">
        <v>570</v>
      </c>
      <c r="C14" s="177" t="s">
        <v>723</v>
      </c>
      <c r="D14" s="177" t="s">
        <v>2548</v>
      </c>
      <c r="E14" s="177" t="s">
        <v>2549</v>
      </c>
      <c r="F14" s="177">
        <v>1</v>
      </c>
      <c r="G14" s="177" t="s">
        <v>2772</v>
      </c>
      <c r="H14" s="177" t="s">
        <v>4124</v>
      </c>
      <c r="I14" s="177" t="s">
        <v>514</v>
      </c>
      <c r="J14" s="177" t="s">
        <v>725</v>
      </c>
      <c r="K14" s="177" t="s">
        <v>49</v>
      </c>
      <c r="L14" s="177" t="s">
        <v>726</v>
      </c>
      <c r="M14" s="177" t="s">
        <v>4125</v>
      </c>
      <c r="N14" s="177"/>
      <c r="O14" s="177" t="s">
        <v>50</v>
      </c>
      <c r="P14" s="177"/>
      <c r="Q14" s="177" t="s">
        <v>50</v>
      </c>
      <c r="R14" s="177"/>
      <c r="S14" s="177"/>
      <c r="T14" s="49" t="str">
        <f t="shared" si="0"/>
        <v>2024-030</v>
      </c>
      <c r="U14" s="49" t="str">
        <f t="shared" si="1"/>
        <v>2024-030: Matagorda SH 35 Bridge Replace</v>
      </c>
      <c r="V14" s="49" t="str">
        <f>IFERROR(VLOOKUP($B14,PM!$A:$H,2,FALSE),"")</f>
        <v>Luis A. Morales</v>
      </c>
      <c r="W14" s="50" t="str">
        <f t="shared" si="2"/>
        <v>Friday</v>
      </c>
      <c r="X14" s="51" t="str">
        <f t="shared" si="3"/>
        <v>05/17/2025 10:32 AM</v>
      </c>
      <c r="Y14" s="52">
        <f t="shared" si="4"/>
        <v>367</v>
      </c>
      <c r="Z14" s="52" t="str">
        <f t="shared" si="5"/>
        <v>Approved On Time</v>
      </c>
      <c r="AA14" s="52" t="str">
        <f t="shared" si="6"/>
        <v>8999 6001J - Unload all Materials</v>
      </c>
      <c r="AB14" s="51">
        <f t="shared" si="7"/>
        <v>1</v>
      </c>
      <c r="AC14" s="52" t="str">
        <f t="shared" si="8"/>
        <v>LD</v>
      </c>
      <c r="AD14" s="64" t="str">
        <f t="shared" si="9"/>
        <v>Uriel Garcia's Crew</v>
      </c>
    </row>
    <row r="15" spans="1:30" ht="15.75" x14ac:dyDescent="0.25">
      <c r="A15" s="177">
        <v>101639</v>
      </c>
      <c r="B15" s="177" t="s">
        <v>570</v>
      </c>
      <c r="C15" s="177" t="s">
        <v>723</v>
      </c>
      <c r="D15" s="177" t="s">
        <v>3032</v>
      </c>
      <c r="E15" s="177" t="s">
        <v>3033</v>
      </c>
      <c r="F15" s="177">
        <v>1</v>
      </c>
      <c r="G15" s="177" t="s">
        <v>586</v>
      </c>
      <c r="H15" s="177" t="s">
        <v>4124</v>
      </c>
      <c r="I15" s="177" t="s">
        <v>514</v>
      </c>
      <c r="J15" s="177" t="s">
        <v>725</v>
      </c>
      <c r="K15" s="177" t="s">
        <v>49</v>
      </c>
      <c r="L15" s="177" t="s">
        <v>726</v>
      </c>
      <c r="M15" s="177" t="s">
        <v>4126</v>
      </c>
      <c r="N15" s="177"/>
      <c r="O15" s="177" t="s">
        <v>50</v>
      </c>
      <c r="P15" s="177"/>
      <c r="Q15" s="177" t="s">
        <v>50</v>
      </c>
      <c r="R15" s="177"/>
      <c r="S15" s="177"/>
      <c r="T15" s="49" t="str">
        <f t="shared" si="0"/>
        <v>2024-030</v>
      </c>
      <c r="U15" s="49" t="str">
        <f t="shared" si="1"/>
        <v>2024-030: Matagorda SH 35 Bridge Replace</v>
      </c>
      <c r="V15" s="49" t="str">
        <f>IFERROR(VLOOKUP($B15,PM!$A:$H,2,FALSE),"")</f>
        <v>Luis A. Morales</v>
      </c>
      <c r="W15" s="50" t="str">
        <f t="shared" si="2"/>
        <v>Friday</v>
      </c>
      <c r="X15" s="51" t="str">
        <f t="shared" si="3"/>
        <v>05/17/2025 10:36 AM</v>
      </c>
      <c r="Y15" s="52">
        <f t="shared" si="4"/>
        <v>367</v>
      </c>
      <c r="Z15" s="52" t="str">
        <f t="shared" si="5"/>
        <v>Approved On Time</v>
      </c>
      <c r="AA15" s="52" t="str">
        <f t="shared" si="6"/>
        <v>8999 6001F - Install Bent Caps</v>
      </c>
      <c r="AB15" s="51">
        <f t="shared" si="7"/>
        <v>1</v>
      </c>
      <c r="AC15" s="52" t="str">
        <f t="shared" si="8"/>
        <v>EA</v>
      </c>
      <c r="AD15" s="64" t="str">
        <f t="shared" si="9"/>
        <v>Uriel Garcia's Crew</v>
      </c>
    </row>
    <row r="16" spans="1:30" ht="15.75" x14ac:dyDescent="0.25">
      <c r="A16" s="177">
        <v>101640</v>
      </c>
      <c r="B16" s="177" t="s">
        <v>570</v>
      </c>
      <c r="C16" s="177" t="s">
        <v>723</v>
      </c>
      <c r="D16" s="177" t="s">
        <v>1092</v>
      </c>
      <c r="E16" s="177" t="s">
        <v>1093</v>
      </c>
      <c r="F16" s="177">
        <v>150</v>
      </c>
      <c r="G16" s="177" t="s">
        <v>515</v>
      </c>
      <c r="H16" s="177" t="s">
        <v>4124</v>
      </c>
      <c r="I16" s="177" t="s">
        <v>514</v>
      </c>
      <c r="J16" s="177" t="s">
        <v>725</v>
      </c>
      <c r="K16" s="177" t="s">
        <v>49</v>
      </c>
      <c r="L16" s="177" t="s">
        <v>726</v>
      </c>
      <c r="M16" s="177" t="s">
        <v>4126</v>
      </c>
      <c r="N16" s="177"/>
      <c r="O16" s="177" t="s">
        <v>50</v>
      </c>
      <c r="P16" s="177"/>
      <c r="Q16" s="177" t="s">
        <v>50</v>
      </c>
      <c r="R16" s="177"/>
      <c r="S16" s="177"/>
      <c r="T16" s="49" t="str">
        <f t="shared" si="0"/>
        <v>2024-030</v>
      </c>
      <c r="U16" s="49" t="str">
        <f t="shared" si="1"/>
        <v>2024-030: Matagorda SH 35 Bridge Replace</v>
      </c>
      <c r="V16" s="49" t="str">
        <f>IFERROR(VLOOKUP($B16,PM!$A:$H,2,FALSE),"")</f>
        <v>Luis A. Morales</v>
      </c>
      <c r="W16" s="50" t="str">
        <f t="shared" si="2"/>
        <v>Friday</v>
      </c>
      <c r="X16" s="51" t="str">
        <f t="shared" si="3"/>
        <v>05/17/2025 10:36 AM</v>
      </c>
      <c r="Y16" s="52">
        <f t="shared" si="4"/>
        <v>367</v>
      </c>
      <c r="Z16" s="52" t="str">
        <f t="shared" si="5"/>
        <v>Approved On Time</v>
      </c>
      <c r="AA16" s="52" t="str">
        <f t="shared" si="6"/>
        <v>496 6012L - REM STR Process Load out Conc</v>
      </c>
      <c r="AB16" s="51">
        <f t="shared" si="7"/>
        <v>150</v>
      </c>
      <c r="AC16" s="52" t="str">
        <f t="shared" si="8"/>
        <v>CY</v>
      </c>
      <c r="AD16" s="64" t="str">
        <f t="shared" si="9"/>
        <v>Uriel Garcia's Crew</v>
      </c>
    </row>
    <row r="17" spans="1:30" ht="15.75" x14ac:dyDescent="0.25">
      <c r="A17" s="177">
        <v>101611</v>
      </c>
      <c r="B17" s="177" t="s">
        <v>570</v>
      </c>
      <c r="C17" s="177" t="s">
        <v>723</v>
      </c>
      <c r="D17" s="177" t="s">
        <v>1092</v>
      </c>
      <c r="E17" s="177" t="s">
        <v>1093</v>
      </c>
      <c r="F17" s="177">
        <v>100</v>
      </c>
      <c r="G17" s="177" t="s">
        <v>515</v>
      </c>
      <c r="H17" s="177" t="s">
        <v>4124</v>
      </c>
      <c r="I17" s="177" t="s">
        <v>514</v>
      </c>
      <c r="J17" s="177" t="s">
        <v>909</v>
      </c>
      <c r="K17" s="177" t="s">
        <v>72</v>
      </c>
      <c r="L17" s="177" t="s">
        <v>910</v>
      </c>
      <c r="M17" s="177" t="s">
        <v>4127</v>
      </c>
      <c r="N17" s="177"/>
      <c r="O17" s="177" t="s">
        <v>50</v>
      </c>
      <c r="P17" s="177"/>
      <c r="Q17" s="177" t="s">
        <v>50</v>
      </c>
      <c r="R17" s="177"/>
      <c r="S17" s="177"/>
      <c r="T17" s="49" t="str">
        <f t="shared" si="0"/>
        <v>2024-030</v>
      </c>
      <c r="U17" s="49" t="str">
        <f t="shared" si="1"/>
        <v>2024-030: Matagorda SH 35 Bridge Replace</v>
      </c>
      <c r="V17" s="49" t="str">
        <f>IFERROR(VLOOKUP($B17,PM!$A:$H,2,FALSE),"")</f>
        <v>Luis A. Morales</v>
      </c>
      <c r="W17" s="50" t="str">
        <f t="shared" si="2"/>
        <v>Friday</v>
      </c>
      <c r="X17" s="51" t="str">
        <f t="shared" si="3"/>
        <v>05/17/2025 8:32 AM</v>
      </c>
      <c r="Y17" s="52">
        <f t="shared" si="4"/>
        <v>367</v>
      </c>
      <c r="Z17" s="52" t="str">
        <f t="shared" si="5"/>
        <v>Approved On Time</v>
      </c>
      <c r="AA17" s="52" t="str">
        <f t="shared" si="6"/>
        <v>496 6012L - REM STR Process Load out Conc</v>
      </c>
      <c r="AB17" s="51">
        <f t="shared" si="7"/>
        <v>100</v>
      </c>
      <c r="AC17" s="52" t="str">
        <f t="shared" si="8"/>
        <v>CY</v>
      </c>
      <c r="AD17" s="64" t="str">
        <f t="shared" si="9"/>
        <v>ROLANDO COLMENERO-GARCIA CREW</v>
      </c>
    </row>
    <row r="18" spans="1:30" ht="15.75" x14ac:dyDescent="0.25">
      <c r="A18" s="177">
        <v>101612</v>
      </c>
      <c r="B18" s="177" t="s">
        <v>570</v>
      </c>
      <c r="C18" s="177" t="s">
        <v>723</v>
      </c>
      <c r="D18" s="177" t="s">
        <v>1247</v>
      </c>
      <c r="E18" s="177" t="s">
        <v>1248</v>
      </c>
      <c r="F18" s="177">
        <v>1</v>
      </c>
      <c r="G18" s="177" t="s">
        <v>586</v>
      </c>
      <c r="H18" s="177" t="s">
        <v>4124</v>
      </c>
      <c r="I18" s="177" t="s">
        <v>514</v>
      </c>
      <c r="J18" s="177" t="s">
        <v>909</v>
      </c>
      <c r="K18" s="177" t="s">
        <v>72</v>
      </c>
      <c r="L18" s="177" t="s">
        <v>910</v>
      </c>
      <c r="M18" s="177" t="s">
        <v>4127</v>
      </c>
      <c r="N18" s="177"/>
      <c r="O18" s="177" t="s">
        <v>50</v>
      </c>
      <c r="P18" s="177"/>
      <c r="Q18" s="177" t="s">
        <v>50</v>
      </c>
      <c r="R18" s="177"/>
      <c r="S18" s="177"/>
      <c r="T18" s="49" t="str">
        <f t="shared" si="0"/>
        <v>2024-030</v>
      </c>
      <c r="U18" s="49" t="str">
        <f t="shared" si="1"/>
        <v>2024-030: Matagorda SH 35 Bridge Replace</v>
      </c>
      <c r="V18" s="49" t="str">
        <f>IFERROR(VLOOKUP($B18,PM!$A:$H,2,FALSE),"")</f>
        <v>Luis A. Morales</v>
      </c>
      <c r="W18" s="50" t="str">
        <f t="shared" si="2"/>
        <v>Friday</v>
      </c>
      <c r="X18" s="51" t="str">
        <f t="shared" si="3"/>
        <v>05/17/2025 8:32 AM</v>
      </c>
      <c r="Y18" s="52">
        <f t="shared" si="4"/>
        <v>367</v>
      </c>
      <c r="Z18" s="52" t="str">
        <f t="shared" si="5"/>
        <v>Approved On Time</v>
      </c>
      <c r="AA18" s="52" t="str">
        <f t="shared" si="6"/>
        <v>496 6012D - REM STR Break Deck Land</v>
      </c>
      <c r="AB18" s="51">
        <f t="shared" si="7"/>
        <v>1</v>
      </c>
      <c r="AC18" s="52" t="str">
        <f t="shared" si="8"/>
        <v>EA</v>
      </c>
      <c r="AD18" s="64" t="str">
        <f t="shared" si="9"/>
        <v>ROLANDO COLMENERO-GARCIA CREW</v>
      </c>
    </row>
    <row r="19" spans="1:30" ht="15.75" x14ac:dyDescent="0.25">
      <c r="A19" s="177">
        <v>101613</v>
      </c>
      <c r="B19" s="177" t="s">
        <v>570</v>
      </c>
      <c r="C19" s="177" t="s">
        <v>723</v>
      </c>
      <c r="D19" s="177" t="s">
        <v>3032</v>
      </c>
      <c r="E19" s="177" t="s">
        <v>3033</v>
      </c>
      <c r="F19" s="177">
        <v>2</v>
      </c>
      <c r="G19" s="177" t="s">
        <v>586</v>
      </c>
      <c r="H19" s="177" t="s">
        <v>4124</v>
      </c>
      <c r="I19" s="177" t="s">
        <v>514</v>
      </c>
      <c r="J19" s="177" t="s">
        <v>909</v>
      </c>
      <c r="K19" s="177" t="s">
        <v>72</v>
      </c>
      <c r="L19" s="177" t="s">
        <v>910</v>
      </c>
      <c r="M19" s="177" t="s">
        <v>3554</v>
      </c>
      <c r="N19" s="177"/>
      <c r="O19" s="177" t="s">
        <v>50</v>
      </c>
      <c r="P19" s="177"/>
      <c r="Q19" s="177" t="s">
        <v>50</v>
      </c>
      <c r="R19" s="177"/>
      <c r="S19" s="177"/>
      <c r="T19" s="49" t="str">
        <f t="shared" si="0"/>
        <v>2024-030</v>
      </c>
      <c r="U19" s="49" t="str">
        <f t="shared" si="1"/>
        <v>2024-030: Matagorda SH 35 Bridge Replace</v>
      </c>
      <c r="V19" s="49" t="str">
        <f>IFERROR(VLOOKUP($B19,PM!$A:$H,2,FALSE),"")</f>
        <v>Luis A. Morales</v>
      </c>
      <c r="W19" s="50" t="str">
        <f t="shared" si="2"/>
        <v>Friday</v>
      </c>
      <c r="X19" s="51" t="str">
        <f t="shared" si="3"/>
        <v>05/17/2025 8:33 AM</v>
      </c>
      <c r="Y19" s="52">
        <f t="shared" si="4"/>
        <v>367</v>
      </c>
      <c r="Z19" s="52" t="str">
        <f t="shared" si="5"/>
        <v>Approved On Time</v>
      </c>
      <c r="AA19" s="52" t="str">
        <f t="shared" si="6"/>
        <v>8999 6001F - Install Bent Caps</v>
      </c>
      <c r="AB19" s="51">
        <f t="shared" si="7"/>
        <v>2</v>
      </c>
      <c r="AC19" s="52" t="str">
        <f t="shared" si="8"/>
        <v>EA</v>
      </c>
      <c r="AD19" s="64" t="str">
        <f t="shared" si="9"/>
        <v>ROLANDO COLMENERO-GARCIA CREW</v>
      </c>
    </row>
    <row r="20" spans="1:30" ht="15.75" x14ac:dyDescent="0.25">
      <c r="A20" s="177">
        <v>101404</v>
      </c>
      <c r="B20" s="177" t="s">
        <v>570</v>
      </c>
      <c r="C20" s="177" t="s">
        <v>723</v>
      </c>
      <c r="D20" s="177" t="s">
        <v>1092</v>
      </c>
      <c r="E20" s="177" t="s">
        <v>1093</v>
      </c>
      <c r="F20" s="177">
        <v>150</v>
      </c>
      <c r="G20" s="177" t="s">
        <v>515</v>
      </c>
      <c r="H20" s="177" t="s">
        <v>2767</v>
      </c>
      <c r="I20" s="177" t="s">
        <v>514</v>
      </c>
      <c r="J20" s="177" t="s">
        <v>909</v>
      </c>
      <c r="K20" s="177" t="s">
        <v>72</v>
      </c>
      <c r="L20" s="177" t="s">
        <v>910</v>
      </c>
      <c r="M20" s="177" t="s">
        <v>2771</v>
      </c>
      <c r="N20" s="177"/>
      <c r="O20" s="177" t="s">
        <v>50</v>
      </c>
      <c r="P20" s="177"/>
      <c r="Q20" s="177" t="s">
        <v>50</v>
      </c>
      <c r="R20" s="131"/>
      <c r="S20" s="131"/>
      <c r="T20" s="49" t="str">
        <f t="shared" si="0"/>
        <v>2024-030</v>
      </c>
      <c r="U20" s="49" t="str">
        <f t="shared" si="1"/>
        <v>2024-030: Matagorda SH 35 Bridge Replace</v>
      </c>
      <c r="V20" s="49" t="str">
        <f>IFERROR(VLOOKUP($B20,PM!$A:$H,2,FALSE),"")</f>
        <v>Luis A. Morales</v>
      </c>
      <c r="W20" s="50" t="str">
        <f t="shared" si="2"/>
        <v>Wednesday</v>
      </c>
      <c r="X20" s="51" t="str">
        <f t="shared" si="3"/>
        <v>05/14/2025 8:06 PM</v>
      </c>
      <c r="Y20" s="52">
        <f t="shared" si="4"/>
        <v>367</v>
      </c>
      <c r="Z20" s="52" t="str">
        <f t="shared" si="5"/>
        <v>Approved On Time</v>
      </c>
      <c r="AA20" s="52" t="str">
        <f t="shared" si="6"/>
        <v>496 6012L - REM STR Process Load out Conc</v>
      </c>
      <c r="AB20" s="51">
        <f t="shared" si="7"/>
        <v>150</v>
      </c>
      <c r="AC20" s="52" t="str">
        <f t="shared" si="8"/>
        <v>CY</v>
      </c>
      <c r="AD20" s="64" t="str">
        <f t="shared" si="9"/>
        <v>ROLANDO COLMENERO-GARCIA CREW</v>
      </c>
    </row>
    <row r="21" spans="1:30" ht="15.75" x14ac:dyDescent="0.25">
      <c r="A21" s="177">
        <v>101405</v>
      </c>
      <c r="B21" s="177" t="s">
        <v>570</v>
      </c>
      <c r="C21" s="177" t="s">
        <v>723</v>
      </c>
      <c r="D21" s="177" t="s">
        <v>2548</v>
      </c>
      <c r="E21" s="177" t="s">
        <v>2549</v>
      </c>
      <c r="F21" s="177">
        <v>2</v>
      </c>
      <c r="G21" s="177" t="s">
        <v>2772</v>
      </c>
      <c r="H21" s="177" t="s">
        <v>2767</v>
      </c>
      <c r="I21" s="177" t="s">
        <v>514</v>
      </c>
      <c r="J21" s="177" t="s">
        <v>909</v>
      </c>
      <c r="K21" s="177" t="s">
        <v>72</v>
      </c>
      <c r="L21" s="177" t="s">
        <v>910</v>
      </c>
      <c r="M21" s="177" t="s">
        <v>2773</v>
      </c>
      <c r="N21" s="177"/>
      <c r="O21" s="177" t="s">
        <v>50</v>
      </c>
      <c r="P21" s="177"/>
      <c r="Q21" s="177" t="s">
        <v>50</v>
      </c>
      <c r="R21" s="131"/>
      <c r="S21" s="131"/>
      <c r="T21" s="49" t="str">
        <f t="shared" si="0"/>
        <v>2024-030</v>
      </c>
      <c r="U21" s="49" t="str">
        <f t="shared" si="1"/>
        <v>2024-030: Matagorda SH 35 Bridge Replace</v>
      </c>
      <c r="V21" s="49" t="str">
        <f>IFERROR(VLOOKUP($B21,PM!$A:$H,2,FALSE),"")</f>
        <v>Luis A. Morales</v>
      </c>
      <c r="W21" s="50" t="str">
        <f t="shared" si="2"/>
        <v>Wednesday</v>
      </c>
      <c r="X21" s="51" t="str">
        <f t="shared" si="3"/>
        <v>05/14/2025 8:08 PM</v>
      </c>
      <c r="Y21" s="52">
        <f t="shared" si="4"/>
        <v>367</v>
      </c>
      <c r="Z21" s="52" t="str">
        <f t="shared" si="5"/>
        <v>Approved On Time</v>
      </c>
      <c r="AA21" s="52" t="str">
        <f t="shared" si="6"/>
        <v>8999 6001J - Unload all Materials</v>
      </c>
      <c r="AB21" s="51">
        <f t="shared" si="7"/>
        <v>2</v>
      </c>
      <c r="AC21" s="52" t="str">
        <f t="shared" si="8"/>
        <v>LD</v>
      </c>
      <c r="AD21" s="64" t="str">
        <f t="shared" si="9"/>
        <v>ROLANDO COLMENERO-GARCIA CREW</v>
      </c>
    </row>
    <row r="22" spans="1:30" ht="15.75" x14ac:dyDescent="0.25">
      <c r="A22" s="177">
        <v>101406</v>
      </c>
      <c r="B22" s="177" t="s">
        <v>570</v>
      </c>
      <c r="C22" s="177" t="s">
        <v>723</v>
      </c>
      <c r="D22" s="177" t="s">
        <v>1012</v>
      </c>
      <c r="E22" s="177" t="s">
        <v>1013</v>
      </c>
      <c r="F22" s="177">
        <v>0.3</v>
      </c>
      <c r="G22" s="177" t="s">
        <v>586</v>
      </c>
      <c r="H22" s="177" t="s">
        <v>2767</v>
      </c>
      <c r="I22" s="177" t="s">
        <v>514</v>
      </c>
      <c r="J22" s="177" t="s">
        <v>909</v>
      </c>
      <c r="K22" s="177" t="s">
        <v>72</v>
      </c>
      <c r="L22" s="177" t="s">
        <v>910</v>
      </c>
      <c r="M22" s="177" t="s">
        <v>2774</v>
      </c>
      <c r="N22" s="177"/>
      <c r="O22" s="177" t="s">
        <v>50</v>
      </c>
      <c r="P22" s="177"/>
      <c r="Q22" s="177" t="s">
        <v>50</v>
      </c>
      <c r="R22" s="131"/>
      <c r="S22" s="131"/>
      <c r="T22" s="49" t="str">
        <f t="shared" si="0"/>
        <v>2024-030</v>
      </c>
      <c r="U22" s="49" t="str">
        <f t="shared" si="1"/>
        <v>2024-030: Matagorda SH 35 Bridge Replace</v>
      </c>
      <c r="V22" s="49" t="str">
        <f>IFERROR(VLOOKUP($B22,PM!$A:$H,2,FALSE),"")</f>
        <v>Luis A. Morales</v>
      </c>
      <c r="W22" s="50" t="str">
        <f t="shared" si="2"/>
        <v>Wednesday</v>
      </c>
      <c r="X22" s="51" t="str">
        <f t="shared" si="3"/>
        <v>05/14/2025 8:09 PM</v>
      </c>
      <c r="Y22" s="52">
        <f t="shared" si="4"/>
        <v>367</v>
      </c>
      <c r="Z22" s="52" t="str">
        <f t="shared" si="5"/>
        <v>Approved On Time</v>
      </c>
      <c r="AA22" s="52" t="str">
        <f t="shared" si="6"/>
        <v>496 6012G - REM STR Break Columns and Caps</v>
      </c>
      <c r="AB22" s="51">
        <f t="shared" si="7"/>
        <v>0.3</v>
      </c>
      <c r="AC22" s="52" t="str">
        <f t="shared" si="8"/>
        <v>EA</v>
      </c>
      <c r="AD22" s="64" t="str">
        <f t="shared" si="9"/>
        <v>ROLANDO COLMENERO-GARCIA CREW</v>
      </c>
    </row>
    <row r="23" spans="1:30" ht="15.75" x14ac:dyDescent="0.25">
      <c r="A23" s="177">
        <v>101511</v>
      </c>
      <c r="B23" s="177" t="s">
        <v>570</v>
      </c>
      <c r="C23" s="177" t="s">
        <v>723</v>
      </c>
      <c r="D23" s="177" t="s">
        <v>3032</v>
      </c>
      <c r="E23" s="177" t="s">
        <v>3033</v>
      </c>
      <c r="F23" s="177">
        <v>1.5</v>
      </c>
      <c r="G23" s="177" t="s">
        <v>586</v>
      </c>
      <c r="H23" s="177" t="s">
        <v>3000</v>
      </c>
      <c r="I23" s="177" t="s">
        <v>514</v>
      </c>
      <c r="J23" s="177" t="s">
        <v>909</v>
      </c>
      <c r="K23" s="177" t="s">
        <v>72</v>
      </c>
      <c r="L23" s="177" t="s">
        <v>910</v>
      </c>
      <c r="M23" s="177" t="s">
        <v>3192</v>
      </c>
      <c r="N23" s="177"/>
      <c r="O23" s="177" t="s">
        <v>50</v>
      </c>
      <c r="P23" s="177"/>
      <c r="Q23" s="177" t="s">
        <v>50</v>
      </c>
      <c r="R23" s="131"/>
      <c r="S23" s="131"/>
      <c r="T23" s="49" t="str">
        <f t="shared" si="0"/>
        <v>2024-030</v>
      </c>
      <c r="U23" s="49" t="str">
        <f t="shared" si="1"/>
        <v>2024-030: Matagorda SH 35 Bridge Replace</v>
      </c>
      <c r="V23" s="49" t="str">
        <f>IFERROR(VLOOKUP($B23,PM!$A:$H,2,FALSE),"")</f>
        <v>Luis A. Morales</v>
      </c>
      <c r="W23" s="50" t="str">
        <f t="shared" si="2"/>
        <v>Thursday</v>
      </c>
      <c r="X23" s="51" t="str">
        <f t="shared" si="3"/>
        <v>05/15/2025 8:49 PM</v>
      </c>
      <c r="Y23" s="52">
        <f t="shared" si="4"/>
        <v>367</v>
      </c>
      <c r="Z23" s="52" t="str">
        <f t="shared" si="5"/>
        <v>Approved On Time</v>
      </c>
      <c r="AA23" s="52" t="str">
        <f t="shared" si="6"/>
        <v>8999 6001F - Install Bent Caps</v>
      </c>
      <c r="AB23" s="51">
        <f t="shared" si="7"/>
        <v>1.5</v>
      </c>
      <c r="AC23" s="52" t="str">
        <f t="shared" si="8"/>
        <v>EA</v>
      </c>
      <c r="AD23" s="64" t="str">
        <f t="shared" si="9"/>
        <v>ROLANDO COLMENERO-GARCIA CREW</v>
      </c>
    </row>
    <row r="24" spans="1:30" ht="15.75" x14ac:dyDescent="0.25">
      <c r="A24" s="177">
        <v>101512</v>
      </c>
      <c r="B24" s="177" t="s">
        <v>570</v>
      </c>
      <c r="C24" s="177" t="s">
        <v>723</v>
      </c>
      <c r="D24" s="177" t="s">
        <v>3428</v>
      </c>
      <c r="E24" s="177" t="s">
        <v>3429</v>
      </c>
      <c r="F24" s="177">
        <v>2</v>
      </c>
      <c r="G24" s="177" t="s">
        <v>586</v>
      </c>
      <c r="H24" s="177" t="s">
        <v>3000</v>
      </c>
      <c r="I24" s="177" t="s">
        <v>514</v>
      </c>
      <c r="J24" s="177" t="s">
        <v>909</v>
      </c>
      <c r="K24" s="177" t="s">
        <v>72</v>
      </c>
      <c r="L24" s="177" t="s">
        <v>910</v>
      </c>
      <c r="M24" s="177" t="s">
        <v>3193</v>
      </c>
      <c r="N24" s="177"/>
      <c r="O24" s="177" t="s">
        <v>50</v>
      </c>
      <c r="P24" s="177"/>
      <c r="Q24" s="177" t="s">
        <v>50</v>
      </c>
      <c r="R24" s="131"/>
      <c r="S24" s="131"/>
      <c r="T24" s="49" t="str">
        <f t="shared" si="0"/>
        <v>2024-030</v>
      </c>
      <c r="U24" s="49" t="str">
        <f t="shared" si="1"/>
        <v>2024-030: Matagorda SH 35 Bridge Replace</v>
      </c>
      <c r="V24" s="49" t="str">
        <f>IFERROR(VLOOKUP($B24,PM!$A:$H,2,FALSE),"")</f>
        <v>Luis A. Morales</v>
      </c>
      <c r="W24" s="50" t="str">
        <f t="shared" si="2"/>
        <v>Thursday</v>
      </c>
      <c r="X24" s="51" t="str">
        <f t="shared" si="3"/>
        <v>05/15/2025 8:50 PM</v>
      </c>
      <c r="Y24" s="52">
        <f t="shared" si="4"/>
        <v>367</v>
      </c>
      <c r="Z24" s="52" t="str">
        <f t="shared" si="5"/>
        <v>Approved On Time</v>
      </c>
      <c r="AA24" s="52" t="str">
        <f t="shared" si="6"/>
        <v>8999 6001G - Install Crane Beams</v>
      </c>
      <c r="AB24" s="51">
        <f t="shared" si="7"/>
        <v>2</v>
      </c>
      <c r="AC24" s="52" t="str">
        <f t="shared" si="8"/>
        <v>EA</v>
      </c>
      <c r="AD24" s="64" t="str">
        <f t="shared" si="9"/>
        <v>ROLANDO COLMENERO-GARCIA CREW</v>
      </c>
    </row>
    <row r="25" spans="1:30" ht="15.75" x14ac:dyDescent="0.25">
      <c r="A25" s="177">
        <v>101513</v>
      </c>
      <c r="B25" s="177" t="s">
        <v>570</v>
      </c>
      <c r="C25" s="177" t="s">
        <v>723</v>
      </c>
      <c r="D25" s="177" t="s">
        <v>1247</v>
      </c>
      <c r="E25" s="177" t="s">
        <v>1248</v>
      </c>
      <c r="F25" s="177">
        <v>0.5</v>
      </c>
      <c r="G25" s="177" t="s">
        <v>586</v>
      </c>
      <c r="H25" s="177" t="s">
        <v>3000</v>
      </c>
      <c r="I25" s="177" t="s">
        <v>514</v>
      </c>
      <c r="J25" s="177" t="s">
        <v>909</v>
      </c>
      <c r="K25" s="177" t="s">
        <v>72</v>
      </c>
      <c r="L25" s="177" t="s">
        <v>910</v>
      </c>
      <c r="M25" s="177" t="s">
        <v>3031</v>
      </c>
      <c r="N25" s="177"/>
      <c r="O25" s="177" t="s">
        <v>50</v>
      </c>
      <c r="P25" s="177"/>
      <c r="Q25" s="177" t="s">
        <v>50</v>
      </c>
      <c r="R25" s="131"/>
      <c r="S25" s="131"/>
      <c r="T25" s="49" t="str">
        <f t="shared" si="0"/>
        <v>2024-030</v>
      </c>
      <c r="U25" s="49" t="str">
        <f t="shared" si="1"/>
        <v>2024-030: Matagorda SH 35 Bridge Replace</v>
      </c>
      <c r="V25" s="49" t="str">
        <f>IFERROR(VLOOKUP($B25,PM!$A:$H,2,FALSE),"")</f>
        <v>Luis A. Morales</v>
      </c>
      <c r="W25" s="50" t="str">
        <f t="shared" si="2"/>
        <v>Thursday</v>
      </c>
      <c r="X25" s="51" t="str">
        <f t="shared" si="3"/>
        <v>05/15/2025 8:51 PM</v>
      </c>
      <c r="Y25" s="52">
        <f t="shared" si="4"/>
        <v>367</v>
      </c>
      <c r="Z25" s="52" t="str">
        <f t="shared" si="5"/>
        <v>Approved On Time</v>
      </c>
      <c r="AA25" s="52" t="str">
        <f t="shared" si="6"/>
        <v>496 6012D - REM STR Break Deck Land</v>
      </c>
      <c r="AB25" s="51">
        <f t="shared" si="7"/>
        <v>0.5</v>
      </c>
      <c r="AC25" s="52" t="str">
        <f t="shared" si="8"/>
        <v>EA</v>
      </c>
      <c r="AD25" s="64" t="str">
        <f t="shared" si="9"/>
        <v>ROLANDO COLMENERO-GARCIA CREW</v>
      </c>
    </row>
    <row r="26" spans="1:30" ht="15.75" x14ac:dyDescent="0.25">
      <c r="A26" s="177">
        <v>101226</v>
      </c>
      <c r="B26" s="177" t="s">
        <v>570</v>
      </c>
      <c r="C26" s="177" t="s">
        <v>723</v>
      </c>
      <c r="D26" s="177" t="s">
        <v>1012</v>
      </c>
      <c r="E26" s="177" t="s">
        <v>1013</v>
      </c>
      <c r="F26" s="177">
        <v>0.5</v>
      </c>
      <c r="G26" s="177" t="s">
        <v>586</v>
      </c>
      <c r="H26" s="177" t="s">
        <v>1447</v>
      </c>
      <c r="I26" s="177" t="s">
        <v>514</v>
      </c>
      <c r="J26" s="177" t="s">
        <v>909</v>
      </c>
      <c r="K26" s="177" t="s">
        <v>72</v>
      </c>
      <c r="L26" s="177" t="s">
        <v>910</v>
      </c>
      <c r="M26" s="177" t="s">
        <v>1449</v>
      </c>
      <c r="N26" s="177"/>
      <c r="O26" s="177" t="s">
        <v>50</v>
      </c>
      <c r="P26" s="177"/>
      <c r="Q26" s="177" t="s">
        <v>50</v>
      </c>
      <c r="R26" s="131"/>
      <c r="S26" s="131"/>
      <c r="T26" s="49" t="str">
        <f t="shared" si="0"/>
        <v>2024-030</v>
      </c>
      <c r="U26" s="49" t="str">
        <f t="shared" si="1"/>
        <v>2024-030: Matagorda SH 35 Bridge Replace</v>
      </c>
      <c r="V26" s="49" t="str">
        <f>IFERROR(VLOOKUP($B26,PM!$A:$H,2,FALSE),"")</f>
        <v>Luis A. Morales</v>
      </c>
      <c r="W26" s="50" t="str">
        <f t="shared" si="2"/>
        <v>Monday</v>
      </c>
      <c r="X26" s="51" t="str">
        <f t="shared" si="3"/>
        <v>05/12/2025 8:11 PM</v>
      </c>
      <c r="Y26" s="52">
        <f t="shared" si="4"/>
        <v>367</v>
      </c>
      <c r="Z26" s="52" t="str">
        <f t="shared" si="5"/>
        <v>Approved On Time</v>
      </c>
      <c r="AA26" s="52" t="str">
        <f t="shared" si="6"/>
        <v>496 6012G - REM STR Break Columns and Caps</v>
      </c>
      <c r="AB26" s="51">
        <f t="shared" si="7"/>
        <v>0.5</v>
      </c>
      <c r="AC26" s="52" t="str">
        <f t="shared" si="8"/>
        <v>EA</v>
      </c>
      <c r="AD26" s="64" t="str">
        <f t="shared" si="9"/>
        <v>ROLANDO COLMENERO-GARCIA CREW</v>
      </c>
    </row>
    <row r="27" spans="1:30" ht="15.75" x14ac:dyDescent="0.25">
      <c r="A27" s="177">
        <v>101227</v>
      </c>
      <c r="B27" s="177" t="s">
        <v>570</v>
      </c>
      <c r="C27" s="177" t="s">
        <v>723</v>
      </c>
      <c r="D27" s="177" t="s">
        <v>1247</v>
      </c>
      <c r="E27" s="177" t="s">
        <v>1248</v>
      </c>
      <c r="F27" s="177">
        <v>0.4</v>
      </c>
      <c r="G27" s="177" t="s">
        <v>586</v>
      </c>
      <c r="H27" s="177" t="s">
        <v>1447</v>
      </c>
      <c r="I27" s="177" t="s">
        <v>514</v>
      </c>
      <c r="J27" s="177" t="s">
        <v>909</v>
      </c>
      <c r="K27" s="177" t="s">
        <v>72</v>
      </c>
      <c r="L27" s="177" t="s">
        <v>910</v>
      </c>
      <c r="M27" s="177" t="s">
        <v>1450</v>
      </c>
      <c r="N27" s="177"/>
      <c r="O27" s="177" t="s">
        <v>50</v>
      </c>
      <c r="P27" s="177"/>
      <c r="Q27" s="177" t="s">
        <v>50</v>
      </c>
      <c r="R27" s="131"/>
      <c r="S27" s="131"/>
      <c r="T27" s="49" t="str">
        <f t="shared" si="0"/>
        <v>2024-030</v>
      </c>
      <c r="U27" s="49" t="str">
        <f t="shared" si="1"/>
        <v>2024-030: Matagorda SH 35 Bridge Replace</v>
      </c>
      <c r="V27" s="49" t="str">
        <f>IFERROR(VLOOKUP($B27,PM!$A:$H,2,FALSE),"")</f>
        <v>Luis A. Morales</v>
      </c>
      <c r="W27" s="50" t="str">
        <f t="shared" si="2"/>
        <v>Monday</v>
      </c>
      <c r="X27" s="51" t="str">
        <f t="shared" si="3"/>
        <v>05/12/2025 8:13 PM</v>
      </c>
      <c r="Y27" s="52">
        <f t="shared" si="4"/>
        <v>367</v>
      </c>
      <c r="Z27" s="52" t="str">
        <f t="shared" si="5"/>
        <v>Approved On Time</v>
      </c>
      <c r="AA27" s="52" t="str">
        <f t="shared" si="6"/>
        <v>496 6012D - REM STR Break Deck Land</v>
      </c>
      <c r="AB27" s="51">
        <f t="shared" si="7"/>
        <v>0.4</v>
      </c>
      <c r="AC27" s="52" t="str">
        <f t="shared" si="8"/>
        <v>EA</v>
      </c>
      <c r="AD27" s="64" t="str">
        <f t="shared" si="9"/>
        <v>ROLANDO COLMENERO-GARCIA CREW</v>
      </c>
    </row>
    <row r="28" spans="1:30" ht="15.75" x14ac:dyDescent="0.25">
      <c r="A28" s="177">
        <v>101228</v>
      </c>
      <c r="B28" s="177" t="s">
        <v>570</v>
      </c>
      <c r="C28" s="177" t="s">
        <v>723</v>
      </c>
      <c r="D28" s="177" t="s">
        <v>1092</v>
      </c>
      <c r="E28" s="177" t="s">
        <v>1093</v>
      </c>
      <c r="F28" s="177">
        <v>100</v>
      </c>
      <c r="G28" s="177" t="s">
        <v>515</v>
      </c>
      <c r="H28" s="177" t="s">
        <v>1447</v>
      </c>
      <c r="I28" s="177" t="s">
        <v>514</v>
      </c>
      <c r="J28" s="177" t="s">
        <v>909</v>
      </c>
      <c r="K28" s="177" t="s">
        <v>72</v>
      </c>
      <c r="L28" s="177" t="s">
        <v>910</v>
      </c>
      <c r="M28" s="177" t="s">
        <v>1451</v>
      </c>
      <c r="N28" s="177"/>
      <c r="O28" s="177" t="s">
        <v>50</v>
      </c>
      <c r="P28" s="177"/>
      <c r="Q28" s="177" t="s">
        <v>50</v>
      </c>
      <c r="R28" s="131"/>
      <c r="S28" s="131"/>
      <c r="T28" s="49" t="str">
        <f t="shared" si="0"/>
        <v>2024-030</v>
      </c>
      <c r="U28" s="49" t="str">
        <f t="shared" si="1"/>
        <v>2024-030: Matagorda SH 35 Bridge Replace</v>
      </c>
      <c r="V28" s="49" t="str">
        <f>IFERROR(VLOOKUP($B28,PM!$A:$H,2,FALSE),"")</f>
        <v>Luis A. Morales</v>
      </c>
      <c r="W28" s="50" t="str">
        <f t="shared" si="2"/>
        <v>Monday</v>
      </c>
      <c r="X28" s="51" t="str">
        <f t="shared" si="3"/>
        <v>05/12/2025 8:14 PM</v>
      </c>
      <c r="Y28" s="52">
        <f t="shared" si="4"/>
        <v>367</v>
      </c>
      <c r="Z28" s="52" t="str">
        <f t="shared" si="5"/>
        <v>Approved On Time</v>
      </c>
      <c r="AA28" s="52" t="str">
        <f t="shared" si="6"/>
        <v>496 6012L - REM STR Process Load out Conc</v>
      </c>
      <c r="AB28" s="51">
        <f t="shared" si="7"/>
        <v>100</v>
      </c>
      <c r="AC28" s="52" t="str">
        <f t="shared" si="8"/>
        <v>CY</v>
      </c>
      <c r="AD28" s="64" t="str">
        <f t="shared" si="9"/>
        <v>ROLANDO COLMENERO-GARCIA CREW</v>
      </c>
    </row>
    <row r="29" spans="1:30" ht="15.75" x14ac:dyDescent="0.25">
      <c r="A29" s="177">
        <v>101330</v>
      </c>
      <c r="B29" s="177" t="s">
        <v>570</v>
      </c>
      <c r="C29" s="177" t="s">
        <v>723</v>
      </c>
      <c r="D29" s="177" t="s">
        <v>1247</v>
      </c>
      <c r="E29" s="177" t="s">
        <v>1248</v>
      </c>
      <c r="F29" s="177">
        <v>0.5</v>
      </c>
      <c r="G29" s="177" t="s">
        <v>586</v>
      </c>
      <c r="H29" s="177" t="s">
        <v>1890</v>
      </c>
      <c r="I29" s="177" t="s">
        <v>514</v>
      </c>
      <c r="J29" s="177" t="s">
        <v>909</v>
      </c>
      <c r="K29" s="177" t="s">
        <v>72</v>
      </c>
      <c r="L29" s="177" t="s">
        <v>910</v>
      </c>
      <c r="M29" s="177" t="s">
        <v>2113</v>
      </c>
      <c r="N29" s="177"/>
      <c r="O29" s="177" t="s">
        <v>50</v>
      </c>
      <c r="P29" s="177"/>
      <c r="Q29" s="177" t="s">
        <v>50</v>
      </c>
      <c r="R29" s="131"/>
      <c r="S29" s="131"/>
      <c r="T29" s="49" t="str">
        <f t="shared" si="0"/>
        <v>2024-030</v>
      </c>
      <c r="U29" s="49" t="str">
        <f t="shared" si="1"/>
        <v>2024-030: Matagorda SH 35 Bridge Replace</v>
      </c>
      <c r="V29" s="49" t="str">
        <f>IFERROR(VLOOKUP($B29,PM!$A:$H,2,FALSE),"")</f>
        <v>Luis A. Morales</v>
      </c>
      <c r="W29" s="50" t="str">
        <f t="shared" si="2"/>
        <v>Tuesday</v>
      </c>
      <c r="X29" s="51" t="str">
        <f t="shared" si="3"/>
        <v>05/13/2025 8:03 PM</v>
      </c>
      <c r="Y29" s="52">
        <f t="shared" si="4"/>
        <v>367</v>
      </c>
      <c r="Z29" s="52" t="str">
        <f t="shared" si="5"/>
        <v>Approved On Time</v>
      </c>
      <c r="AA29" s="52" t="str">
        <f t="shared" si="6"/>
        <v>496 6012D - REM STR Break Deck Land</v>
      </c>
      <c r="AB29" s="51">
        <f t="shared" si="7"/>
        <v>0.5</v>
      </c>
      <c r="AC29" s="52" t="str">
        <f t="shared" si="8"/>
        <v>EA</v>
      </c>
      <c r="AD29" s="64" t="str">
        <f t="shared" si="9"/>
        <v>ROLANDO COLMENERO-GARCIA CREW</v>
      </c>
    </row>
    <row r="30" spans="1:30" ht="15.75" x14ac:dyDescent="0.25">
      <c r="A30" s="177">
        <v>101331</v>
      </c>
      <c r="B30" s="177" t="s">
        <v>570</v>
      </c>
      <c r="C30" s="177" t="s">
        <v>723</v>
      </c>
      <c r="D30" s="177" t="s">
        <v>1092</v>
      </c>
      <c r="E30" s="177" t="s">
        <v>1093</v>
      </c>
      <c r="F30" s="177">
        <v>100</v>
      </c>
      <c r="G30" s="177" t="s">
        <v>515</v>
      </c>
      <c r="H30" s="177" t="s">
        <v>1890</v>
      </c>
      <c r="I30" s="177" t="s">
        <v>514</v>
      </c>
      <c r="J30" s="177" t="s">
        <v>909</v>
      </c>
      <c r="K30" s="177" t="s">
        <v>72</v>
      </c>
      <c r="L30" s="177" t="s">
        <v>910</v>
      </c>
      <c r="M30" s="177" t="s">
        <v>2113</v>
      </c>
      <c r="N30" s="177"/>
      <c r="O30" s="177" t="s">
        <v>50</v>
      </c>
      <c r="P30" s="177"/>
      <c r="Q30" s="177" t="s">
        <v>50</v>
      </c>
      <c r="R30" s="131"/>
      <c r="S30" s="131"/>
      <c r="T30" s="49" t="str">
        <f t="shared" si="0"/>
        <v>2024-030</v>
      </c>
      <c r="U30" s="49" t="str">
        <f t="shared" si="1"/>
        <v>2024-030: Matagorda SH 35 Bridge Replace</v>
      </c>
      <c r="V30" s="49" t="str">
        <f>IFERROR(VLOOKUP($B30,PM!$A:$H,2,FALSE),"")</f>
        <v>Luis A. Morales</v>
      </c>
      <c r="W30" s="50" t="str">
        <f t="shared" si="2"/>
        <v>Tuesday</v>
      </c>
      <c r="X30" s="51" t="str">
        <f t="shared" si="3"/>
        <v>05/13/2025 8:03 PM</v>
      </c>
      <c r="Y30" s="52">
        <f t="shared" si="4"/>
        <v>367</v>
      </c>
      <c r="Z30" s="52" t="str">
        <f t="shared" si="5"/>
        <v>Approved On Time</v>
      </c>
      <c r="AA30" s="52" t="str">
        <f t="shared" si="6"/>
        <v>496 6012L - REM STR Process Load out Conc</v>
      </c>
      <c r="AB30" s="51">
        <f t="shared" si="7"/>
        <v>100</v>
      </c>
      <c r="AC30" s="52" t="str">
        <f t="shared" si="8"/>
        <v>CY</v>
      </c>
      <c r="AD30" s="64" t="str">
        <f t="shared" si="9"/>
        <v>ROLANDO COLMENERO-GARCIA CREW</v>
      </c>
    </row>
    <row r="31" spans="1:30" ht="15.75" x14ac:dyDescent="0.25">
      <c r="A31" s="177">
        <v>101332</v>
      </c>
      <c r="B31" s="177" t="s">
        <v>570</v>
      </c>
      <c r="C31" s="177" t="s">
        <v>723</v>
      </c>
      <c r="D31" s="177" t="s">
        <v>2381</v>
      </c>
      <c r="E31" s="177" t="s">
        <v>2382</v>
      </c>
      <c r="F31" s="177">
        <v>0.25</v>
      </c>
      <c r="G31" s="177" t="s">
        <v>573</v>
      </c>
      <c r="H31" s="177" t="s">
        <v>1890</v>
      </c>
      <c r="I31" s="177" t="s">
        <v>514</v>
      </c>
      <c r="J31" s="177" t="s">
        <v>909</v>
      </c>
      <c r="K31" s="177" t="s">
        <v>72</v>
      </c>
      <c r="L31" s="177" t="s">
        <v>910</v>
      </c>
      <c r="M31" s="177" t="s">
        <v>2114</v>
      </c>
      <c r="N31" s="177"/>
      <c r="O31" s="177" t="s">
        <v>50</v>
      </c>
      <c r="P31" s="177"/>
      <c r="Q31" s="177" t="s">
        <v>50</v>
      </c>
      <c r="R31" s="131"/>
      <c r="S31" s="131"/>
      <c r="T31" s="49" t="str">
        <f t="shared" si="0"/>
        <v>2024-030</v>
      </c>
      <c r="U31" s="49" t="str">
        <f t="shared" si="1"/>
        <v>2024-030: Matagorda SH 35 Bridge Replace</v>
      </c>
      <c r="V31" s="49" t="str">
        <f>IFERROR(VLOOKUP($B31,PM!$A:$H,2,FALSE),"")</f>
        <v>Luis A. Morales</v>
      </c>
      <c r="W31" s="50" t="str">
        <f t="shared" si="2"/>
        <v>Tuesday</v>
      </c>
      <c r="X31" s="51" t="str">
        <f t="shared" si="3"/>
        <v>05/13/2025 8:05 PM</v>
      </c>
      <c r="Y31" s="52">
        <f t="shared" si="4"/>
        <v>367</v>
      </c>
      <c r="Z31" s="52" t="str">
        <f t="shared" si="5"/>
        <v>Approved On Time</v>
      </c>
      <c r="AA31" s="52" t="str">
        <f t="shared" si="6"/>
        <v>8999 6001D - Fabricate Template for Pile Dr</v>
      </c>
      <c r="AB31" s="51">
        <f t="shared" si="7"/>
        <v>0.25</v>
      </c>
      <c r="AC31" s="52" t="str">
        <f t="shared" si="8"/>
        <v>DAY</v>
      </c>
      <c r="AD31" s="64" t="str">
        <f t="shared" si="9"/>
        <v>ROLANDO COLMENERO-GARCIA CREW</v>
      </c>
    </row>
    <row r="32" spans="1:30" ht="15.75" x14ac:dyDescent="0.25">
      <c r="A32" s="177">
        <v>101561</v>
      </c>
      <c r="B32" s="177" t="s">
        <v>112</v>
      </c>
      <c r="C32" s="177" t="s">
        <v>113</v>
      </c>
      <c r="D32" s="177" t="s">
        <v>1184</v>
      </c>
      <c r="E32" s="177" t="s">
        <v>1185</v>
      </c>
      <c r="F32" s="177">
        <v>3000</v>
      </c>
      <c r="G32" s="177" t="s">
        <v>587</v>
      </c>
      <c r="H32" s="177" t="s">
        <v>4124</v>
      </c>
      <c r="I32" s="177" t="s">
        <v>514</v>
      </c>
      <c r="J32" s="177" t="s">
        <v>118</v>
      </c>
      <c r="K32" s="177" t="s">
        <v>72</v>
      </c>
      <c r="L32" s="177" t="s">
        <v>1551</v>
      </c>
      <c r="M32" s="177" t="s">
        <v>3556</v>
      </c>
      <c r="N32" s="177"/>
      <c r="O32" s="177" t="s">
        <v>50</v>
      </c>
      <c r="P32" s="177"/>
      <c r="Q32" s="177" t="s">
        <v>50</v>
      </c>
      <c r="R32" s="131"/>
      <c r="S32" s="131"/>
      <c r="T32" s="49" t="str">
        <f t="shared" si="0"/>
        <v>2023-007</v>
      </c>
      <c r="U32" s="49" t="str">
        <f t="shared" si="1"/>
        <v>2023-007: Ector BI 20E Rehab Roadway</v>
      </c>
      <c r="V32" s="49" t="str">
        <f>IFERROR(VLOOKUP($B32,PM!$A:$H,2,FALSE),"")</f>
        <v>Bikhyat Adhikari</v>
      </c>
      <c r="W32" s="50" t="str">
        <f t="shared" si="2"/>
        <v>Friday</v>
      </c>
      <c r="X32" s="51" t="str">
        <f t="shared" si="3"/>
        <v>05/16/2025 1:34 PM</v>
      </c>
      <c r="Y32" s="52">
        <f t="shared" si="4"/>
        <v>367</v>
      </c>
      <c r="Z32" s="52" t="str">
        <f t="shared" si="5"/>
        <v>Approved On Time</v>
      </c>
      <c r="AA32" s="52" t="str">
        <f t="shared" si="6"/>
        <v>110 6001B - FG Subgrade Mainline</v>
      </c>
      <c r="AB32" s="51">
        <f t="shared" si="7"/>
        <v>3000</v>
      </c>
      <c r="AC32" s="52" t="str">
        <f t="shared" si="8"/>
        <v>SY</v>
      </c>
      <c r="AD32" s="64" t="str">
        <f t="shared" si="9"/>
        <v>Jorge Flores's Crew</v>
      </c>
    </row>
    <row r="33" spans="1:30" ht="15.75" x14ac:dyDescent="0.25">
      <c r="A33" s="177">
        <v>101562</v>
      </c>
      <c r="B33" s="177" t="s">
        <v>112</v>
      </c>
      <c r="C33" s="177" t="s">
        <v>113</v>
      </c>
      <c r="D33" s="177" t="s">
        <v>3557</v>
      </c>
      <c r="E33" s="177" t="s">
        <v>3558</v>
      </c>
      <c r="F33" s="177">
        <v>300</v>
      </c>
      <c r="G33" s="177" t="s">
        <v>1892</v>
      </c>
      <c r="H33" s="177" t="s">
        <v>4124</v>
      </c>
      <c r="I33" s="177" t="s">
        <v>514</v>
      </c>
      <c r="J33" s="177" t="s">
        <v>118</v>
      </c>
      <c r="K33" s="177" t="s">
        <v>72</v>
      </c>
      <c r="L33" s="177" t="s">
        <v>1551</v>
      </c>
      <c r="M33" s="177" t="s">
        <v>3559</v>
      </c>
      <c r="N33" s="177"/>
      <c r="O33" s="177" t="s">
        <v>50</v>
      </c>
      <c r="P33" s="177"/>
      <c r="Q33" s="177" t="s">
        <v>50</v>
      </c>
      <c r="R33" s="131"/>
      <c r="S33" s="131"/>
      <c r="T33" s="49" t="str">
        <f t="shared" si="0"/>
        <v>2023-007</v>
      </c>
      <c r="U33" s="49" t="str">
        <f t="shared" si="1"/>
        <v>2023-007: Ector BI 20E Rehab Roadway</v>
      </c>
      <c r="V33" s="49" t="str">
        <f>IFERROR(VLOOKUP($B33,PM!$A:$H,2,FALSE),"")</f>
        <v>Bikhyat Adhikari</v>
      </c>
      <c r="W33" s="50" t="str">
        <f t="shared" si="2"/>
        <v>Friday</v>
      </c>
      <c r="X33" s="51" t="str">
        <f t="shared" si="3"/>
        <v>05/16/2025 1:36 PM</v>
      </c>
      <c r="Y33" s="52">
        <f t="shared" si="4"/>
        <v>367</v>
      </c>
      <c r="Z33" s="52" t="str">
        <f t="shared" si="5"/>
        <v>Approved On Time</v>
      </c>
      <c r="AA33" s="52" t="str">
        <f t="shared" si="6"/>
        <v>132 6007A - Cut Place TY D Common Truck Ha</v>
      </c>
      <c r="AB33" s="51">
        <f t="shared" si="7"/>
        <v>300</v>
      </c>
      <c r="AC33" s="52" t="str">
        <f t="shared" si="8"/>
        <v>LCY</v>
      </c>
      <c r="AD33" s="64" t="str">
        <f t="shared" si="9"/>
        <v>Jorge Flores's Crew</v>
      </c>
    </row>
    <row r="34" spans="1:30" ht="15.75" x14ac:dyDescent="0.25">
      <c r="A34" s="177">
        <v>101710</v>
      </c>
      <c r="B34" s="177" t="s">
        <v>112</v>
      </c>
      <c r="C34" s="177" t="s">
        <v>113</v>
      </c>
      <c r="D34" s="177" t="s">
        <v>1533</v>
      </c>
      <c r="E34" s="177" t="s">
        <v>1534</v>
      </c>
      <c r="F34" s="177">
        <v>1</v>
      </c>
      <c r="G34" s="177" t="s">
        <v>736</v>
      </c>
      <c r="H34" s="177" t="s">
        <v>4124</v>
      </c>
      <c r="I34" s="177" t="s">
        <v>514</v>
      </c>
      <c r="J34" s="177" t="s">
        <v>1535</v>
      </c>
      <c r="K34" s="177" t="s">
        <v>64</v>
      </c>
      <c r="L34" s="177" t="s">
        <v>1551</v>
      </c>
      <c r="M34" s="177" t="s">
        <v>3546</v>
      </c>
      <c r="N34" s="177"/>
      <c r="O34" s="177" t="s">
        <v>50</v>
      </c>
      <c r="P34" s="177"/>
      <c r="Q34" s="177" t="s">
        <v>50</v>
      </c>
      <c r="R34" s="131"/>
      <c r="S34" s="131"/>
      <c r="T34" s="49" t="str">
        <f t="shared" si="0"/>
        <v>2023-007</v>
      </c>
      <c r="U34" s="49" t="str">
        <f t="shared" si="1"/>
        <v>2023-007: Ector BI 20E Rehab Roadway</v>
      </c>
      <c r="V34" s="49" t="str">
        <f>IFERROR(VLOOKUP($B34,PM!$A:$H,2,FALSE),"")</f>
        <v>Bikhyat Adhikari</v>
      </c>
      <c r="W34" s="50" t="str">
        <f t="shared" si="2"/>
        <v>Friday</v>
      </c>
      <c r="X34" s="51" t="str">
        <f t="shared" si="3"/>
        <v>05/19/2025 7:01 AM</v>
      </c>
      <c r="Y34" s="52">
        <f t="shared" si="4"/>
        <v>367</v>
      </c>
      <c r="Z34" s="52" t="str">
        <f t="shared" si="5"/>
        <v>Approved On Time</v>
      </c>
      <c r="AA34" s="52" t="str">
        <f t="shared" si="6"/>
        <v>9606 6056I - BARRICADES SIGNS AND TRAFFIC H</v>
      </c>
      <c r="AB34" s="51">
        <f t="shared" si="7"/>
        <v>1</v>
      </c>
      <c r="AC34" s="52" t="str">
        <f t="shared" si="8"/>
        <v>DAYS</v>
      </c>
      <c r="AD34" s="64" t="str">
        <f t="shared" si="9"/>
        <v>WILLIAM PERSINGER WTX TC</v>
      </c>
    </row>
    <row r="35" spans="1:30" ht="15.75" x14ac:dyDescent="0.25">
      <c r="A35" s="177">
        <v>101711</v>
      </c>
      <c r="B35" s="177" t="s">
        <v>112</v>
      </c>
      <c r="C35" s="177" t="s">
        <v>113</v>
      </c>
      <c r="D35" s="177" t="s">
        <v>3563</v>
      </c>
      <c r="E35" s="177" t="s">
        <v>1947</v>
      </c>
      <c r="F35" s="177">
        <v>1</v>
      </c>
      <c r="G35" s="177" t="s">
        <v>573</v>
      </c>
      <c r="H35" s="177" t="s">
        <v>4124</v>
      </c>
      <c r="I35" s="177" t="s">
        <v>514</v>
      </c>
      <c r="J35" s="177" t="s">
        <v>1535</v>
      </c>
      <c r="K35" s="177" t="s">
        <v>64</v>
      </c>
      <c r="L35" s="177" t="s">
        <v>1551</v>
      </c>
      <c r="M35" s="177" t="s">
        <v>3546</v>
      </c>
      <c r="N35" s="177"/>
      <c r="O35" s="177" t="s">
        <v>50</v>
      </c>
      <c r="P35" s="177"/>
      <c r="Q35" s="177" t="s">
        <v>50</v>
      </c>
      <c r="R35" s="131"/>
      <c r="S35" s="131"/>
      <c r="T35" s="49" t="str">
        <f t="shared" si="0"/>
        <v>2023-007</v>
      </c>
      <c r="U35" s="49" t="str">
        <f t="shared" si="1"/>
        <v>2023-007: Ector BI 20E Rehab Roadway</v>
      </c>
      <c r="V35" s="49" t="str">
        <f>IFERROR(VLOOKUP($B35,PM!$A:$H,2,FALSE),"")</f>
        <v>Bikhyat Adhikari</v>
      </c>
      <c r="W35" s="50" t="str">
        <f t="shared" si="2"/>
        <v>Friday</v>
      </c>
      <c r="X35" s="51" t="str">
        <f t="shared" si="3"/>
        <v>05/19/2025 7:01 AM</v>
      </c>
      <c r="Y35" s="52">
        <f t="shared" si="4"/>
        <v>367</v>
      </c>
      <c r="Z35" s="52" t="str">
        <f t="shared" si="5"/>
        <v>Approved On Time</v>
      </c>
      <c r="AA35" s="52" t="str">
        <f t="shared" si="6"/>
        <v>6185 6002A - Install Maintain Remove Attenu</v>
      </c>
      <c r="AB35" s="51">
        <f t="shared" si="7"/>
        <v>1</v>
      </c>
      <c r="AC35" s="52" t="str">
        <f t="shared" si="8"/>
        <v>DAY</v>
      </c>
      <c r="AD35" s="64" t="str">
        <f t="shared" si="9"/>
        <v>WILLIAM PERSINGER WTX TC</v>
      </c>
    </row>
    <row r="36" spans="1:30" ht="15.75" x14ac:dyDescent="0.25">
      <c r="A36" s="177">
        <v>101407</v>
      </c>
      <c r="B36" s="177" t="s">
        <v>95</v>
      </c>
      <c r="C36" s="177" t="s">
        <v>96</v>
      </c>
      <c r="D36" s="177" t="s">
        <v>973</v>
      </c>
      <c r="E36" s="177" t="s">
        <v>974</v>
      </c>
      <c r="F36" s="177">
        <v>3.5</v>
      </c>
      <c r="G36" s="177" t="s">
        <v>517</v>
      </c>
      <c r="H36" s="177" t="s">
        <v>2767</v>
      </c>
      <c r="I36" s="177" t="s">
        <v>514</v>
      </c>
      <c r="J36" s="177" t="s">
        <v>824</v>
      </c>
      <c r="K36" s="177" t="s">
        <v>72</v>
      </c>
      <c r="L36" s="177" t="s">
        <v>823</v>
      </c>
      <c r="M36" s="177" t="s">
        <v>2768</v>
      </c>
      <c r="N36" s="177"/>
      <c r="O36" s="177" t="s">
        <v>50</v>
      </c>
      <c r="P36" s="177"/>
      <c r="Q36" s="177" t="s">
        <v>50</v>
      </c>
      <c r="R36" s="131"/>
      <c r="S36" s="131"/>
      <c r="T36" s="49" t="str">
        <f t="shared" si="0"/>
        <v>2024-004</v>
      </c>
      <c r="U36" s="49" t="str">
        <f t="shared" si="1"/>
        <v>2024-004: City of Dallas Sidewalk 2024</v>
      </c>
      <c r="V36" s="49" t="str">
        <f>IFERROR(VLOOKUP($B36,PM!$A:$H,2,FALSE),"")</f>
        <v>Adam H. Goode</v>
      </c>
      <c r="W36" s="50" t="str">
        <f t="shared" si="2"/>
        <v>Wednesday</v>
      </c>
      <c r="X36" s="51" t="str">
        <f t="shared" si="3"/>
        <v>05/14/2025 9:45 PM</v>
      </c>
      <c r="Y36" s="52">
        <f t="shared" si="4"/>
        <v>367</v>
      </c>
      <c r="Z36" s="52" t="str">
        <f t="shared" si="5"/>
        <v>Approved On Time</v>
      </c>
      <c r="AA36" s="52" t="str">
        <f t="shared" si="6"/>
        <v>250 4000A - 455 FG CURB 18</v>
      </c>
      <c r="AB36" s="51">
        <f t="shared" si="7"/>
        <v>3.5</v>
      </c>
      <c r="AC36" s="52" t="str">
        <f t="shared" si="8"/>
        <v>LF</v>
      </c>
      <c r="AD36" s="64" t="str">
        <f t="shared" si="9"/>
        <v>Valentin Lopez's Crew</v>
      </c>
    </row>
    <row r="37" spans="1:30" ht="15.75" x14ac:dyDescent="0.25">
      <c r="A37" s="177">
        <v>101408</v>
      </c>
      <c r="B37" s="177" t="s">
        <v>95</v>
      </c>
      <c r="C37" s="177" t="s">
        <v>96</v>
      </c>
      <c r="D37" s="177" t="s">
        <v>975</v>
      </c>
      <c r="E37" s="177" t="s">
        <v>976</v>
      </c>
      <c r="F37" s="177">
        <v>3.5</v>
      </c>
      <c r="G37" s="177" t="s">
        <v>517</v>
      </c>
      <c r="H37" s="177" t="s">
        <v>2767</v>
      </c>
      <c r="I37" s="177" t="s">
        <v>514</v>
      </c>
      <c r="J37" s="177" t="s">
        <v>824</v>
      </c>
      <c r="K37" s="177" t="s">
        <v>72</v>
      </c>
      <c r="L37" s="177" t="s">
        <v>823</v>
      </c>
      <c r="M37" s="177" t="s">
        <v>2768</v>
      </c>
      <c r="N37" s="177"/>
      <c r="O37" s="177" t="s">
        <v>50</v>
      </c>
      <c r="P37" s="177"/>
      <c r="Q37" s="177" t="s">
        <v>50</v>
      </c>
      <c r="R37" s="131"/>
      <c r="S37" s="131"/>
      <c r="T37" s="49" t="str">
        <f t="shared" si="0"/>
        <v>2024-004</v>
      </c>
      <c r="U37" s="49" t="str">
        <f t="shared" si="1"/>
        <v>2024-004: City of Dallas Sidewalk 2024</v>
      </c>
      <c r="V37" s="49" t="str">
        <f>IFERROR(VLOOKUP($B37,PM!$A:$H,2,FALSE),"")</f>
        <v>Adam H. Goode</v>
      </c>
      <c r="W37" s="50" t="str">
        <f t="shared" si="2"/>
        <v>Wednesday</v>
      </c>
      <c r="X37" s="51" t="str">
        <f t="shared" si="3"/>
        <v>05/14/2025 9:45 PM</v>
      </c>
      <c r="Y37" s="52">
        <f t="shared" si="4"/>
        <v>367</v>
      </c>
      <c r="Z37" s="52" t="str">
        <f t="shared" si="5"/>
        <v>Approved On Time</v>
      </c>
      <c r="AA37" s="52" t="str">
        <f t="shared" si="6"/>
        <v>250 4000B - 455 F P S CURB 18</v>
      </c>
      <c r="AB37" s="51">
        <f t="shared" si="7"/>
        <v>3.5</v>
      </c>
      <c r="AC37" s="52" t="str">
        <f t="shared" si="8"/>
        <v>LF</v>
      </c>
      <c r="AD37" s="64" t="str">
        <f t="shared" si="9"/>
        <v>Valentin Lopez's Crew</v>
      </c>
    </row>
    <row r="38" spans="1:30" ht="15.75" x14ac:dyDescent="0.25">
      <c r="A38" s="177">
        <v>101409</v>
      </c>
      <c r="B38" s="177" t="s">
        <v>95</v>
      </c>
      <c r="C38" s="177" t="s">
        <v>96</v>
      </c>
      <c r="D38" s="177" t="s">
        <v>1901</v>
      </c>
      <c r="E38" s="177" t="s">
        <v>1902</v>
      </c>
      <c r="F38" s="177">
        <v>10.31</v>
      </c>
      <c r="G38" s="177" t="s">
        <v>2128</v>
      </c>
      <c r="H38" s="177" t="s">
        <v>2767</v>
      </c>
      <c r="I38" s="177" t="s">
        <v>514</v>
      </c>
      <c r="J38" s="177" t="s">
        <v>824</v>
      </c>
      <c r="K38" s="177" t="s">
        <v>72</v>
      </c>
      <c r="L38" s="177" t="s">
        <v>823</v>
      </c>
      <c r="M38" s="177" t="s">
        <v>2768</v>
      </c>
      <c r="N38" s="177"/>
      <c r="O38" s="177" t="s">
        <v>50</v>
      </c>
      <c r="P38" s="177"/>
      <c r="Q38" s="177" t="s">
        <v>50</v>
      </c>
      <c r="R38" s="131"/>
      <c r="S38" s="131"/>
      <c r="T38" s="49" t="str">
        <f t="shared" si="0"/>
        <v>2024-004</v>
      </c>
      <c r="U38" s="49" t="str">
        <f t="shared" si="1"/>
        <v>2024-004: City of Dallas Sidewalk 2024</v>
      </c>
      <c r="V38" s="49" t="str">
        <f>IFERROR(VLOOKUP($B38,PM!$A:$H,2,FALSE),"")</f>
        <v>Adam H. Goode</v>
      </c>
      <c r="W38" s="50" t="str">
        <f t="shared" si="2"/>
        <v>Wednesday</v>
      </c>
      <c r="X38" s="51" t="str">
        <f t="shared" si="3"/>
        <v>05/14/2025 9:45 PM</v>
      </c>
      <c r="Y38" s="52">
        <f t="shared" si="4"/>
        <v>367</v>
      </c>
      <c r="Z38" s="52" t="str">
        <f t="shared" si="5"/>
        <v>Approved On Time</v>
      </c>
      <c r="AA38" s="52" t="str">
        <f t="shared" si="6"/>
        <v>370 4000A - 463 FG PVMT 8</v>
      </c>
      <c r="AB38" s="51">
        <f t="shared" si="7"/>
        <v>10.31</v>
      </c>
      <c r="AC38" s="52" t="str">
        <f t="shared" si="8"/>
        <v>SYS</v>
      </c>
      <c r="AD38" s="64" t="str">
        <f t="shared" si="9"/>
        <v>Valentin Lopez's Crew</v>
      </c>
    </row>
    <row r="39" spans="1:30" ht="15.75" x14ac:dyDescent="0.25">
      <c r="A39" s="177">
        <v>101412</v>
      </c>
      <c r="B39" s="177" t="s">
        <v>95</v>
      </c>
      <c r="C39" s="177" t="s">
        <v>96</v>
      </c>
      <c r="D39" s="177" t="s">
        <v>1905</v>
      </c>
      <c r="E39" s="177" t="s">
        <v>1906</v>
      </c>
      <c r="F39" s="177">
        <v>10.31</v>
      </c>
      <c r="G39" s="177" t="s">
        <v>2128</v>
      </c>
      <c r="H39" s="177" t="s">
        <v>2767</v>
      </c>
      <c r="I39" s="177" t="s">
        <v>514</v>
      </c>
      <c r="J39" s="177" t="s">
        <v>824</v>
      </c>
      <c r="K39" s="177" t="s">
        <v>72</v>
      </c>
      <c r="L39" s="177" t="s">
        <v>823</v>
      </c>
      <c r="M39" s="177" t="s">
        <v>2768</v>
      </c>
      <c r="N39" s="177"/>
      <c r="O39" s="177" t="s">
        <v>50</v>
      </c>
      <c r="P39" s="177"/>
      <c r="Q39" s="177" t="s">
        <v>50</v>
      </c>
      <c r="R39" s="131"/>
      <c r="S39" s="131"/>
      <c r="T39" s="49" t="str">
        <f t="shared" si="0"/>
        <v>2024-004</v>
      </c>
      <c r="U39" s="49" t="str">
        <f t="shared" si="1"/>
        <v>2024-004: City of Dallas Sidewalk 2024</v>
      </c>
      <c r="V39" s="49" t="str">
        <f>IFERROR(VLOOKUP($B39,PM!$A:$H,2,FALSE),"")</f>
        <v>Adam H. Goode</v>
      </c>
      <c r="W39" s="50" t="str">
        <f t="shared" si="2"/>
        <v>Wednesday</v>
      </c>
      <c r="X39" s="51" t="str">
        <f t="shared" si="3"/>
        <v>05/14/2025 9:45 PM</v>
      </c>
      <c r="Y39" s="52">
        <f t="shared" si="4"/>
        <v>367</v>
      </c>
      <c r="Z39" s="52" t="str">
        <f t="shared" si="5"/>
        <v>Approved On Time</v>
      </c>
      <c r="AA39" s="52" t="str">
        <f t="shared" si="6"/>
        <v>370 4000B - 463 F P S PVMT 8</v>
      </c>
      <c r="AB39" s="51">
        <f t="shared" si="7"/>
        <v>10.31</v>
      </c>
      <c r="AC39" s="52" t="str">
        <f t="shared" si="8"/>
        <v>SYS</v>
      </c>
      <c r="AD39" s="64" t="str">
        <f t="shared" si="9"/>
        <v>Valentin Lopez's Crew</v>
      </c>
    </row>
    <row r="40" spans="1:30" ht="15.75" x14ac:dyDescent="0.25">
      <c r="A40" s="177">
        <v>101455</v>
      </c>
      <c r="B40" s="177" t="s">
        <v>95</v>
      </c>
      <c r="C40" s="177" t="s">
        <v>96</v>
      </c>
      <c r="D40" s="177" t="s">
        <v>1147</v>
      </c>
      <c r="E40" s="177" t="s">
        <v>1148</v>
      </c>
      <c r="F40" s="177">
        <v>72.67</v>
      </c>
      <c r="G40" s="177" t="s">
        <v>587</v>
      </c>
      <c r="H40" s="177" t="s">
        <v>2767</v>
      </c>
      <c r="I40" s="177" t="s">
        <v>514</v>
      </c>
      <c r="J40" s="177" t="s">
        <v>148</v>
      </c>
      <c r="K40" s="177" t="s">
        <v>72</v>
      </c>
      <c r="L40" s="177" t="s">
        <v>147</v>
      </c>
      <c r="M40" s="177" t="s">
        <v>2993</v>
      </c>
      <c r="N40" s="177"/>
      <c r="O40" s="177" t="s">
        <v>50</v>
      </c>
      <c r="P40" s="177"/>
      <c r="Q40" s="177" t="s">
        <v>50</v>
      </c>
      <c r="R40" s="131"/>
      <c r="S40" s="131"/>
      <c r="T40" s="49" t="str">
        <f t="shared" si="0"/>
        <v>2024-004</v>
      </c>
      <c r="U40" s="49" t="str">
        <f t="shared" si="1"/>
        <v>2024-004: City of Dallas Sidewalk 2024</v>
      </c>
      <c r="V40" s="49" t="str">
        <f>IFERROR(VLOOKUP($B40,PM!$A:$H,2,FALSE),"")</f>
        <v>Adam H. Goode</v>
      </c>
      <c r="W40" s="50" t="str">
        <f t="shared" si="2"/>
        <v>Wednesday</v>
      </c>
      <c r="X40" s="51" t="str">
        <f t="shared" si="3"/>
        <v>05/15/2025 7:53 AM</v>
      </c>
      <c r="Y40" s="52">
        <f t="shared" si="4"/>
        <v>367</v>
      </c>
      <c r="Z40" s="52" t="str">
        <f t="shared" si="5"/>
        <v>Approved On Time</v>
      </c>
      <c r="AA40" s="52" t="str">
        <f t="shared" si="6"/>
        <v>280 4000B - 432 F P S DRIVE 8</v>
      </c>
      <c r="AB40" s="51">
        <f t="shared" si="7"/>
        <v>72.67</v>
      </c>
      <c r="AC40" s="52" t="str">
        <f t="shared" si="8"/>
        <v>SY</v>
      </c>
      <c r="AD40" s="64" t="str">
        <f t="shared" si="9"/>
        <v>Jose Rangel's Crew</v>
      </c>
    </row>
    <row r="41" spans="1:30" ht="15.75" x14ac:dyDescent="0.25">
      <c r="A41" s="177">
        <v>101456</v>
      </c>
      <c r="B41" s="177" t="s">
        <v>95</v>
      </c>
      <c r="C41" s="177" t="s">
        <v>96</v>
      </c>
      <c r="D41" s="177" t="s">
        <v>2797</v>
      </c>
      <c r="E41" s="177" t="s">
        <v>2798</v>
      </c>
      <c r="F41" s="177">
        <v>1E-3</v>
      </c>
      <c r="G41" s="177" t="s">
        <v>516</v>
      </c>
      <c r="H41" s="177" t="s">
        <v>2767</v>
      </c>
      <c r="I41" s="177" t="s">
        <v>514</v>
      </c>
      <c r="J41" s="177" t="s">
        <v>148</v>
      </c>
      <c r="K41" s="177" t="s">
        <v>72</v>
      </c>
      <c r="L41" s="177" t="s">
        <v>147</v>
      </c>
      <c r="M41" s="177" t="s">
        <v>2993</v>
      </c>
      <c r="N41" s="177"/>
      <c r="O41" s="177" t="s">
        <v>50</v>
      </c>
      <c r="P41" s="177"/>
      <c r="Q41" s="177" t="s">
        <v>50</v>
      </c>
      <c r="R41" s="131"/>
      <c r="S41" s="131"/>
      <c r="T41" s="49" t="str">
        <f t="shared" si="0"/>
        <v>2024-004</v>
      </c>
      <c r="U41" s="49" t="str">
        <f t="shared" si="1"/>
        <v>2024-004: City of Dallas Sidewalk 2024</v>
      </c>
      <c r="V41" s="49" t="str">
        <f>IFERROR(VLOOKUP($B41,PM!$A:$H,2,FALSE),"")</f>
        <v>Adam H. Goode</v>
      </c>
      <c r="W41" s="50" t="str">
        <f t="shared" si="2"/>
        <v>Wednesday</v>
      </c>
      <c r="X41" s="51" t="str">
        <f t="shared" si="3"/>
        <v>05/15/2025 7:53 AM</v>
      </c>
      <c r="Y41" s="52">
        <f t="shared" si="4"/>
        <v>367</v>
      </c>
      <c r="Z41" s="52" t="str">
        <f t="shared" si="5"/>
        <v>Approved On Time</v>
      </c>
      <c r="AA41" s="52" t="str">
        <f t="shared" si="6"/>
        <v>200 4000D - SDW 4 Clean Project</v>
      </c>
      <c r="AB41" s="51">
        <f t="shared" si="7"/>
        <v>1E-3</v>
      </c>
      <c r="AC41" s="52" t="str">
        <f t="shared" si="8"/>
        <v>WK</v>
      </c>
      <c r="AD41" s="64" t="str">
        <f t="shared" si="9"/>
        <v>Jose Rangel's Crew</v>
      </c>
    </row>
    <row r="42" spans="1:30" ht="15.75" x14ac:dyDescent="0.25">
      <c r="A42" s="177">
        <v>101463</v>
      </c>
      <c r="B42" s="177" t="s">
        <v>95</v>
      </c>
      <c r="C42" s="177" t="s">
        <v>96</v>
      </c>
      <c r="D42" s="177" t="s">
        <v>1964</v>
      </c>
      <c r="E42" s="177" t="s">
        <v>1965</v>
      </c>
      <c r="F42" s="177">
        <v>48</v>
      </c>
      <c r="G42" s="177" t="s">
        <v>515</v>
      </c>
      <c r="H42" s="177" t="s">
        <v>3000</v>
      </c>
      <c r="I42" s="177" t="s">
        <v>514</v>
      </c>
      <c r="J42" s="177" t="s">
        <v>1074</v>
      </c>
      <c r="K42" s="177" t="s">
        <v>722</v>
      </c>
      <c r="L42" s="177" t="s">
        <v>94</v>
      </c>
      <c r="M42" s="177" t="s">
        <v>3195</v>
      </c>
      <c r="N42" s="177"/>
      <c r="O42" s="177" t="s">
        <v>50</v>
      </c>
      <c r="P42" s="177"/>
      <c r="Q42" s="177" t="s">
        <v>50</v>
      </c>
      <c r="R42" s="131"/>
      <c r="S42" s="131"/>
      <c r="T42" s="49" t="str">
        <f t="shared" si="0"/>
        <v>2024-004</v>
      </c>
      <c r="U42" s="49" t="str">
        <f t="shared" si="1"/>
        <v>2024-004: City of Dallas Sidewalk 2024</v>
      </c>
      <c r="V42" s="49" t="str">
        <f>IFERROR(VLOOKUP($B42,PM!$A:$H,2,FALSE),"")</f>
        <v>Adam H. Goode</v>
      </c>
      <c r="W42" s="50" t="str">
        <f t="shared" si="2"/>
        <v>Thursday</v>
      </c>
      <c r="X42" s="51" t="str">
        <f t="shared" si="3"/>
        <v>05/15/2025 11:03 AM</v>
      </c>
      <c r="Y42" s="52">
        <f t="shared" si="4"/>
        <v>367</v>
      </c>
      <c r="Z42" s="52" t="str">
        <f t="shared" si="5"/>
        <v>Approved On Time</v>
      </c>
      <c r="AA42" s="52" t="str">
        <f t="shared" si="6"/>
        <v>110 4000A - 100 SDW EXCAVATION</v>
      </c>
      <c r="AB42" s="51">
        <f t="shared" si="7"/>
        <v>48</v>
      </c>
      <c r="AC42" s="52" t="str">
        <f t="shared" si="8"/>
        <v>CY</v>
      </c>
      <c r="AD42" s="64" t="str">
        <f t="shared" si="9"/>
        <v>Justin - Grading Crew</v>
      </c>
    </row>
    <row r="43" spans="1:30" ht="15.75" x14ac:dyDescent="0.25">
      <c r="A43" s="177">
        <v>101597</v>
      </c>
      <c r="B43" s="177" t="s">
        <v>95</v>
      </c>
      <c r="C43" s="177" t="s">
        <v>96</v>
      </c>
      <c r="D43" s="177" t="s">
        <v>611</v>
      </c>
      <c r="E43" s="177" t="s">
        <v>612</v>
      </c>
      <c r="F43" s="177">
        <v>0.2</v>
      </c>
      <c r="G43" s="177" t="s">
        <v>578</v>
      </c>
      <c r="H43" s="177" t="s">
        <v>4124</v>
      </c>
      <c r="I43" s="177" t="s">
        <v>514</v>
      </c>
      <c r="J43" s="177" t="s">
        <v>128</v>
      </c>
      <c r="K43" s="177" t="s">
        <v>64</v>
      </c>
      <c r="L43" s="177" t="s">
        <v>129</v>
      </c>
      <c r="M43" s="177" t="s">
        <v>3565</v>
      </c>
      <c r="N43" s="177"/>
      <c r="O43" s="177" t="s">
        <v>50</v>
      </c>
      <c r="P43" s="177"/>
      <c r="Q43" s="177" t="s">
        <v>50</v>
      </c>
      <c r="R43" s="131"/>
      <c r="S43" s="131"/>
      <c r="T43" s="49" t="str">
        <f t="shared" si="0"/>
        <v>2024-004</v>
      </c>
      <c r="U43" s="49" t="str">
        <f t="shared" si="1"/>
        <v>2024-004: City of Dallas Sidewalk 2024</v>
      </c>
      <c r="V43" s="49" t="str">
        <f>IFERROR(VLOOKUP($B43,PM!$A:$H,2,FALSE),"")</f>
        <v>Adam H. Goode</v>
      </c>
      <c r="W43" s="50" t="str">
        <f t="shared" si="2"/>
        <v>Friday</v>
      </c>
      <c r="X43" s="51" t="str">
        <f t="shared" si="3"/>
        <v>05/16/2025 9:38 PM</v>
      </c>
      <c r="Y43" s="52">
        <f t="shared" si="4"/>
        <v>367</v>
      </c>
      <c r="Z43" s="52" t="str">
        <f t="shared" si="5"/>
        <v>Approved On Time</v>
      </c>
      <c r="AA43" s="52" t="str">
        <f t="shared" si="6"/>
        <v>580 4000A - 1601A TRAFFIC CONTROL</v>
      </c>
      <c r="AB43" s="51">
        <f t="shared" si="7"/>
        <v>0.2</v>
      </c>
      <c r="AC43" s="52" t="str">
        <f t="shared" si="8"/>
        <v>WKS</v>
      </c>
      <c r="AD43" s="64" t="str">
        <f t="shared" si="9"/>
        <v>Roberto Lumbreras's Crew</v>
      </c>
    </row>
    <row r="44" spans="1:30" ht="15.75" x14ac:dyDescent="0.25">
      <c r="A44" s="177">
        <v>101241</v>
      </c>
      <c r="B44" s="177" t="s">
        <v>95</v>
      </c>
      <c r="C44" s="177" t="s">
        <v>96</v>
      </c>
      <c r="D44" s="177" t="s">
        <v>611</v>
      </c>
      <c r="E44" s="177" t="s">
        <v>612</v>
      </c>
      <c r="F44" s="177">
        <v>0.2</v>
      </c>
      <c r="G44" s="177" t="s">
        <v>578</v>
      </c>
      <c r="H44" s="177" t="s">
        <v>1447</v>
      </c>
      <c r="I44" s="177" t="s">
        <v>514</v>
      </c>
      <c r="J44" s="177" t="s">
        <v>128</v>
      </c>
      <c r="K44" s="177" t="s">
        <v>64</v>
      </c>
      <c r="L44" s="177" t="s">
        <v>129</v>
      </c>
      <c r="M44" s="177" t="s">
        <v>1255</v>
      </c>
      <c r="N44" s="177"/>
      <c r="O44" s="177" t="s">
        <v>50</v>
      </c>
      <c r="P44" s="177"/>
      <c r="Q44" s="177" t="s">
        <v>50</v>
      </c>
      <c r="R44" s="131"/>
      <c r="S44" s="131"/>
      <c r="T44" s="49" t="str">
        <f t="shared" si="0"/>
        <v>2024-004</v>
      </c>
      <c r="U44" s="49" t="str">
        <f t="shared" si="1"/>
        <v>2024-004: City of Dallas Sidewalk 2024</v>
      </c>
      <c r="V44" s="49" t="str">
        <f>IFERROR(VLOOKUP($B44,PM!$A:$H,2,FALSE),"")</f>
        <v>Adam H. Goode</v>
      </c>
      <c r="W44" s="50" t="str">
        <f t="shared" si="2"/>
        <v>Monday</v>
      </c>
      <c r="X44" s="51" t="str">
        <f t="shared" si="3"/>
        <v>05/13/2025 6:26 AM</v>
      </c>
      <c r="Y44" s="52">
        <f t="shared" si="4"/>
        <v>367</v>
      </c>
      <c r="Z44" s="52" t="str">
        <f t="shared" si="5"/>
        <v>Approved On Time</v>
      </c>
      <c r="AA44" s="52" t="str">
        <f t="shared" si="6"/>
        <v>580 4000A - 1601A TRAFFIC CONTROL</v>
      </c>
      <c r="AB44" s="51">
        <f t="shared" si="7"/>
        <v>0.2</v>
      </c>
      <c r="AC44" s="52" t="str">
        <f t="shared" si="8"/>
        <v>WKS</v>
      </c>
      <c r="AD44" s="64" t="str">
        <f t="shared" si="9"/>
        <v>Roberto Lumbreras's Crew</v>
      </c>
    </row>
    <row r="45" spans="1:30" ht="15.75" x14ac:dyDescent="0.25">
      <c r="A45" s="177">
        <v>101542</v>
      </c>
      <c r="B45" s="177" t="s">
        <v>95</v>
      </c>
      <c r="C45" s="177" t="s">
        <v>96</v>
      </c>
      <c r="D45" s="177" t="s">
        <v>611</v>
      </c>
      <c r="E45" s="177" t="s">
        <v>612</v>
      </c>
      <c r="F45" s="177">
        <v>0.01</v>
      </c>
      <c r="G45" s="177" t="s">
        <v>578</v>
      </c>
      <c r="H45" s="177" t="s">
        <v>3000</v>
      </c>
      <c r="I45" s="177" t="s">
        <v>514</v>
      </c>
      <c r="J45" s="177" t="s">
        <v>128</v>
      </c>
      <c r="K45" s="177" t="s">
        <v>64</v>
      </c>
      <c r="L45" s="177" t="s">
        <v>129</v>
      </c>
      <c r="M45" s="177" t="s">
        <v>3226</v>
      </c>
      <c r="N45" s="177"/>
      <c r="O45" s="177" t="s">
        <v>50</v>
      </c>
      <c r="P45" s="177"/>
      <c r="Q45" s="177" t="s">
        <v>50</v>
      </c>
      <c r="R45" s="131"/>
      <c r="S45" s="131"/>
      <c r="T45" s="49" t="str">
        <f t="shared" si="0"/>
        <v>2024-004</v>
      </c>
      <c r="U45" s="49" t="str">
        <f t="shared" si="1"/>
        <v>2024-004: City of Dallas Sidewalk 2024</v>
      </c>
      <c r="V45" s="49" t="str">
        <f>IFERROR(VLOOKUP($B45,PM!$A:$H,2,FALSE),"")</f>
        <v>Adam H. Goode</v>
      </c>
      <c r="W45" s="50" t="str">
        <f t="shared" si="2"/>
        <v>Thursday</v>
      </c>
      <c r="X45" s="51" t="str">
        <f t="shared" si="3"/>
        <v>05/16/2025 7:14 AM</v>
      </c>
      <c r="Y45" s="52">
        <f t="shared" si="4"/>
        <v>367</v>
      </c>
      <c r="Z45" s="52" t="str">
        <f t="shared" si="5"/>
        <v>Approved On Time</v>
      </c>
      <c r="AA45" s="52" t="str">
        <f t="shared" si="6"/>
        <v>580 4000A - 1601A TRAFFIC CONTROL</v>
      </c>
      <c r="AB45" s="51">
        <f t="shared" si="7"/>
        <v>0.01</v>
      </c>
      <c r="AC45" s="52" t="str">
        <f t="shared" si="8"/>
        <v>WKS</v>
      </c>
      <c r="AD45" s="64" t="str">
        <f t="shared" si="9"/>
        <v>Roberto Lumbreras's Crew</v>
      </c>
    </row>
    <row r="46" spans="1:30" ht="15.75" x14ac:dyDescent="0.25">
      <c r="A46" s="177">
        <v>101415</v>
      </c>
      <c r="B46" s="177" t="s">
        <v>95</v>
      </c>
      <c r="C46" s="177" t="s">
        <v>96</v>
      </c>
      <c r="D46" s="177" t="s">
        <v>611</v>
      </c>
      <c r="E46" s="177" t="s">
        <v>612</v>
      </c>
      <c r="F46" s="177">
        <v>0.2</v>
      </c>
      <c r="G46" s="177" t="s">
        <v>578</v>
      </c>
      <c r="H46" s="177" t="s">
        <v>2767</v>
      </c>
      <c r="I46" s="177" t="s">
        <v>514</v>
      </c>
      <c r="J46" s="177" t="s">
        <v>128</v>
      </c>
      <c r="K46" s="177" t="s">
        <v>64</v>
      </c>
      <c r="L46" s="177" t="s">
        <v>129</v>
      </c>
      <c r="M46" s="177" t="s">
        <v>2581</v>
      </c>
      <c r="N46" s="177"/>
      <c r="O46" s="177" t="s">
        <v>50</v>
      </c>
      <c r="P46" s="177"/>
      <c r="Q46" s="177" t="s">
        <v>50</v>
      </c>
      <c r="R46" s="131"/>
      <c r="S46" s="131"/>
      <c r="T46" s="49" t="str">
        <f t="shared" si="0"/>
        <v>2024-004</v>
      </c>
      <c r="U46" s="49" t="str">
        <f t="shared" si="1"/>
        <v>2024-004: City of Dallas Sidewalk 2024</v>
      </c>
      <c r="V46" s="49" t="str">
        <f>IFERROR(VLOOKUP($B46,PM!$A:$H,2,FALSE),"")</f>
        <v>Adam H. Goode</v>
      </c>
      <c r="W46" s="50" t="str">
        <f t="shared" si="2"/>
        <v>Wednesday</v>
      </c>
      <c r="X46" s="51" t="str">
        <f t="shared" si="3"/>
        <v>05/15/2025 1:35 AM</v>
      </c>
      <c r="Y46" s="52">
        <f t="shared" si="4"/>
        <v>367</v>
      </c>
      <c r="Z46" s="52" t="str">
        <f t="shared" si="5"/>
        <v>Approved On Time</v>
      </c>
      <c r="AA46" s="52" t="str">
        <f t="shared" si="6"/>
        <v>580 4000A - 1601A TRAFFIC CONTROL</v>
      </c>
      <c r="AB46" s="51">
        <f t="shared" si="7"/>
        <v>0.2</v>
      </c>
      <c r="AC46" s="52" t="str">
        <f t="shared" si="8"/>
        <v>WKS</v>
      </c>
      <c r="AD46" s="64" t="str">
        <f t="shared" si="9"/>
        <v>Roberto Lumbreras's Crew</v>
      </c>
    </row>
    <row r="47" spans="1:30" ht="15.75" x14ac:dyDescent="0.25">
      <c r="A47" s="177">
        <v>101537</v>
      </c>
      <c r="B47" s="177" t="s">
        <v>898</v>
      </c>
      <c r="C47" s="177" t="s">
        <v>899</v>
      </c>
      <c r="D47" s="177" t="s">
        <v>900</v>
      </c>
      <c r="E47" s="177" t="s">
        <v>901</v>
      </c>
      <c r="F47" s="177">
        <v>0.01</v>
      </c>
      <c r="G47" s="177" t="s">
        <v>775</v>
      </c>
      <c r="H47" s="177" t="s">
        <v>2767</v>
      </c>
      <c r="I47" s="177" t="s">
        <v>514</v>
      </c>
      <c r="J47" s="177" t="s">
        <v>128</v>
      </c>
      <c r="K47" s="177" t="s">
        <v>64</v>
      </c>
      <c r="L47" s="177" t="s">
        <v>129</v>
      </c>
      <c r="M47" s="177" t="s">
        <v>3476</v>
      </c>
      <c r="N47" s="177"/>
      <c r="O47" s="177" t="s">
        <v>50</v>
      </c>
      <c r="P47" s="177"/>
      <c r="Q47" s="177" t="s">
        <v>50</v>
      </c>
      <c r="R47" s="131"/>
      <c r="S47" s="131"/>
      <c r="T47" s="49" t="str">
        <f t="shared" si="0"/>
        <v>SEL-2025</v>
      </c>
      <c r="U47" s="49" t="str">
        <f t="shared" si="1"/>
        <v>SEL-2025: Select Maintenance 2025</v>
      </c>
      <c r="V47" s="49" t="str">
        <f>IFERROR(VLOOKUP($B47,PM!$A:$H,2,FALSE),"")</f>
        <v/>
      </c>
      <c r="W47" s="50" t="str">
        <f t="shared" si="2"/>
        <v>Wednesday</v>
      </c>
      <c r="X47" s="51" t="str">
        <f t="shared" si="3"/>
        <v>05/16/2025 7:05 AM</v>
      </c>
      <c r="Y47" s="52">
        <f t="shared" si="4"/>
        <v>367</v>
      </c>
      <c r="Z47" s="52" t="str">
        <f t="shared" si="5"/>
        <v>Approved On Time</v>
      </c>
      <c r="AA47" s="52" t="str">
        <f t="shared" si="6"/>
        <v>0024 0006 - NTTA DNT Seg 3 Joint Seal</v>
      </c>
      <c r="AB47" s="51">
        <f t="shared" si="7"/>
        <v>0.01</v>
      </c>
      <c r="AC47" s="52" t="str">
        <f t="shared" si="8"/>
        <v/>
      </c>
      <c r="AD47" s="64" t="str">
        <f t="shared" si="9"/>
        <v>Roberto Lumbreras's Crew</v>
      </c>
    </row>
    <row r="48" spans="1:30" ht="15.75" x14ac:dyDescent="0.25">
      <c r="A48" s="177">
        <v>101544</v>
      </c>
      <c r="B48" s="177" t="s">
        <v>898</v>
      </c>
      <c r="C48" s="177" t="s">
        <v>899</v>
      </c>
      <c r="D48" s="177" t="s">
        <v>900</v>
      </c>
      <c r="E48" s="177" t="s">
        <v>901</v>
      </c>
      <c r="F48" s="177">
        <v>0.01</v>
      </c>
      <c r="G48" s="177" t="s">
        <v>775</v>
      </c>
      <c r="H48" s="177" t="s">
        <v>3000</v>
      </c>
      <c r="I48" s="177" t="s">
        <v>514</v>
      </c>
      <c r="J48" s="177" t="s">
        <v>128</v>
      </c>
      <c r="K48" s="177" t="s">
        <v>64</v>
      </c>
      <c r="L48" s="177" t="s">
        <v>129</v>
      </c>
      <c r="M48" s="177" t="s">
        <v>3224</v>
      </c>
      <c r="N48" s="177"/>
      <c r="O48" s="177" t="s">
        <v>50</v>
      </c>
      <c r="P48" s="177"/>
      <c r="Q48" s="177" t="s">
        <v>50</v>
      </c>
      <c r="R48" s="131"/>
      <c r="S48" s="131"/>
      <c r="T48" s="49" t="str">
        <f t="shared" si="0"/>
        <v>SEL-2025</v>
      </c>
      <c r="U48" s="49" t="str">
        <f t="shared" si="1"/>
        <v>SEL-2025: Select Maintenance 2025</v>
      </c>
      <c r="V48" s="49" t="str">
        <f>IFERROR(VLOOKUP($B48,PM!$A:$H,2,FALSE),"")</f>
        <v/>
      </c>
      <c r="W48" s="50" t="str">
        <f t="shared" si="2"/>
        <v>Thursday</v>
      </c>
      <c r="X48" s="51" t="str">
        <f t="shared" si="3"/>
        <v>05/16/2025 7:18 AM</v>
      </c>
      <c r="Y48" s="52">
        <f t="shared" si="4"/>
        <v>367</v>
      </c>
      <c r="Z48" s="52" t="str">
        <f t="shared" si="5"/>
        <v>Approved On Time</v>
      </c>
      <c r="AA48" s="52" t="str">
        <f t="shared" si="6"/>
        <v>0024 0006 - NTTA DNT Seg 3 Joint Seal</v>
      </c>
      <c r="AB48" s="51">
        <f t="shared" si="7"/>
        <v>0.01</v>
      </c>
      <c r="AC48" s="52" t="str">
        <f t="shared" si="8"/>
        <v/>
      </c>
      <c r="AD48" s="64" t="str">
        <f t="shared" si="9"/>
        <v>Roberto Lumbreras's Crew</v>
      </c>
    </row>
    <row r="49" spans="1:30" ht="15.75" x14ac:dyDescent="0.25">
      <c r="A49" s="177">
        <v>101344</v>
      </c>
      <c r="B49" s="177" t="s">
        <v>898</v>
      </c>
      <c r="C49" s="177" t="s">
        <v>899</v>
      </c>
      <c r="D49" s="177" t="s">
        <v>900</v>
      </c>
      <c r="E49" s="177" t="s">
        <v>901</v>
      </c>
      <c r="F49" s="177">
        <v>0.01</v>
      </c>
      <c r="G49" s="177" t="s">
        <v>775</v>
      </c>
      <c r="H49" s="177" t="s">
        <v>1890</v>
      </c>
      <c r="I49" s="177" t="s">
        <v>514</v>
      </c>
      <c r="J49" s="177" t="s">
        <v>128</v>
      </c>
      <c r="K49" s="177" t="s">
        <v>64</v>
      </c>
      <c r="L49" s="177" t="s">
        <v>129</v>
      </c>
      <c r="M49" s="177" t="s">
        <v>1954</v>
      </c>
      <c r="N49" s="177"/>
      <c r="O49" s="177" t="s">
        <v>50</v>
      </c>
      <c r="P49" s="177"/>
      <c r="Q49" s="177" t="s">
        <v>50</v>
      </c>
      <c r="R49" s="131"/>
      <c r="S49" s="131"/>
      <c r="T49" s="49" t="str">
        <f t="shared" si="0"/>
        <v>SEL-2025</v>
      </c>
      <c r="U49" s="49" t="str">
        <f t="shared" si="1"/>
        <v>SEL-2025: Select Maintenance 2025</v>
      </c>
      <c r="V49" s="49" t="str">
        <f>IFERROR(VLOOKUP($B49,PM!$A:$H,2,FALSE),"")</f>
        <v/>
      </c>
      <c r="W49" s="50" t="str">
        <f t="shared" si="2"/>
        <v>Tuesday</v>
      </c>
      <c r="X49" s="51" t="str">
        <f t="shared" si="3"/>
        <v>05/14/2025 6:33 AM</v>
      </c>
      <c r="Y49" s="52">
        <f t="shared" si="4"/>
        <v>367</v>
      </c>
      <c r="Z49" s="52" t="str">
        <f t="shared" si="5"/>
        <v>Approved On Time</v>
      </c>
      <c r="AA49" s="52" t="str">
        <f t="shared" si="6"/>
        <v>0024 0006 - NTTA DNT Seg 3 Joint Seal</v>
      </c>
      <c r="AB49" s="51">
        <f t="shared" si="7"/>
        <v>0.01</v>
      </c>
      <c r="AC49" s="52" t="str">
        <f t="shared" si="8"/>
        <v/>
      </c>
      <c r="AD49" s="64" t="str">
        <f t="shared" si="9"/>
        <v>Roberto Lumbreras's Crew</v>
      </c>
    </row>
    <row r="50" spans="1:30" ht="15.75" x14ac:dyDescent="0.25">
      <c r="A50" s="177">
        <v>101242</v>
      </c>
      <c r="B50" s="177" t="s">
        <v>898</v>
      </c>
      <c r="C50" s="177" t="s">
        <v>899</v>
      </c>
      <c r="D50" s="177" t="s">
        <v>900</v>
      </c>
      <c r="E50" s="177" t="s">
        <v>901</v>
      </c>
      <c r="F50" s="177">
        <v>0.01</v>
      </c>
      <c r="G50" s="177" t="s">
        <v>775</v>
      </c>
      <c r="H50" s="177" t="s">
        <v>1447</v>
      </c>
      <c r="I50" s="177" t="s">
        <v>514</v>
      </c>
      <c r="J50" s="177" t="s">
        <v>128</v>
      </c>
      <c r="K50" s="177" t="s">
        <v>64</v>
      </c>
      <c r="L50" s="177" t="s">
        <v>129</v>
      </c>
      <c r="M50" s="177" t="s">
        <v>1254</v>
      </c>
      <c r="N50" s="177"/>
      <c r="O50" s="177" t="s">
        <v>50</v>
      </c>
      <c r="P50" s="177"/>
      <c r="Q50" s="177" t="s">
        <v>50</v>
      </c>
      <c r="R50" s="131"/>
      <c r="S50" s="131"/>
      <c r="T50" s="49" t="str">
        <f t="shared" si="0"/>
        <v>SEL-2025</v>
      </c>
      <c r="U50" s="49" t="str">
        <f t="shared" si="1"/>
        <v>SEL-2025: Select Maintenance 2025</v>
      </c>
      <c r="V50" s="49" t="str">
        <f>IFERROR(VLOOKUP($B50,PM!$A:$H,2,FALSE),"")</f>
        <v/>
      </c>
      <c r="W50" s="50" t="str">
        <f t="shared" si="2"/>
        <v>Monday</v>
      </c>
      <c r="X50" s="51" t="str">
        <f t="shared" si="3"/>
        <v>05/13/2025 6:28 AM</v>
      </c>
      <c r="Y50" s="52">
        <f t="shared" si="4"/>
        <v>367</v>
      </c>
      <c r="Z50" s="52" t="str">
        <f t="shared" si="5"/>
        <v>Approved On Time</v>
      </c>
      <c r="AA50" s="52" t="str">
        <f t="shared" si="6"/>
        <v>0024 0006 - NTTA DNT Seg 3 Joint Seal</v>
      </c>
      <c r="AB50" s="51">
        <f t="shared" si="7"/>
        <v>0.01</v>
      </c>
      <c r="AC50" s="52" t="str">
        <f t="shared" si="8"/>
        <v/>
      </c>
      <c r="AD50" s="64" t="str">
        <f t="shared" si="9"/>
        <v>Roberto Lumbreras's Crew</v>
      </c>
    </row>
    <row r="51" spans="1:30" ht="15.75" x14ac:dyDescent="0.25">
      <c r="A51" s="177">
        <v>101596</v>
      </c>
      <c r="B51" s="177" t="s">
        <v>142</v>
      </c>
      <c r="C51" s="177" t="s">
        <v>143</v>
      </c>
      <c r="D51" s="177" t="s">
        <v>57</v>
      </c>
      <c r="E51" s="177" t="s">
        <v>1061</v>
      </c>
      <c r="F51" s="177">
        <v>0.01</v>
      </c>
      <c r="G51" s="177" t="s">
        <v>516</v>
      </c>
      <c r="H51" s="177" t="s">
        <v>4124</v>
      </c>
      <c r="I51" s="177" t="s">
        <v>514</v>
      </c>
      <c r="J51" s="177" t="s">
        <v>128</v>
      </c>
      <c r="K51" s="177" t="s">
        <v>64</v>
      </c>
      <c r="L51" s="177" t="s">
        <v>129</v>
      </c>
      <c r="M51" s="177" t="s">
        <v>3564</v>
      </c>
      <c r="N51" s="177"/>
      <c r="O51" s="177" t="s">
        <v>50</v>
      </c>
      <c r="P51" s="177"/>
      <c r="Q51" s="177" t="s">
        <v>50</v>
      </c>
      <c r="R51" s="131"/>
      <c r="S51" s="131"/>
      <c r="T51" s="49" t="str">
        <f t="shared" si="0"/>
        <v>2024-012</v>
      </c>
      <c r="U51" s="49" t="str">
        <f t="shared" si="1"/>
        <v>2024-012: Dallas IH 635 U-Turn Bridge</v>
      </c>
      <c r="V51" s="49" t="str">
        <f>IFERROR(VLOOKUP($B51,PM!$A:$H,2,FALSE),"")</f>
        <v>Adam H. Goode</v>
      </c>
      <c r="W51" s="50" t="str">
        <f t="shared" si="2"/>
        <v>Friday</v>
      </c>
      <c r="X51" s="51" t="str">
        <f t="shared" si="3"/>
        <v>05/16/2025 9:37 PM</v>
      </c>
      <c r="Y51" s="52">
        <f t="shared" si="4"/>
        <v>367</v>
      </c>
      <c r="Z51" s="52" t="str">
        <f t="shared" si="5"/>
        <v>Approved On Time</v>
      </c>
      <c r="AA51" s="52" t="str">
        <f t="shared" si="6"/>
        <v>502 6001B - TRAFF Daily Ops</v>
      </c>
      <c r="AB51" s="51">
        <f t="shared" si="7"/>
        <v>0.01</v>
      </c>
      <c r="AC51" s="52" t="str">
        <f t="shared" si="8"/>
        <v>WK</v>
      </c>
      <c r="AD51" s="64" t="str">
        <f t="shared" si="9"/>
        <v>Roberto Lumbreras's Crew</v>
      </c>
    </row>
    <row r="52" spans="1:30" ht="15.75" x14ac:dyDescent="0.25">
      <c r="A52" s="177">
        <v>101667</v>
      </c>
      <c r="B52" s="177" t="s">
        <v>138</v>
      </c>
      <c r="C52" s="177" t="s">
        <v>139</v>
      </c>
      <c r="D52" s="177" t="s">
        <v>2035</v>
      </c>
      <c r="E52" s="177" t="s">
        <v>3570</v>
      </c>
      <c r="F52" s="177">
        <v>0.5</v>
      </c>
      <c r="G52" s="177" t="s">
        <v>1136</v>
      </c>
      <c r="H52" s="177" t="s">
        <v>4128</v>
      </c>
      <c r="I52" s="177" t="s">
        <v>514</v>
      </c>
      <c r="J52" s="177" t="s">
        <v>1632</v>
      </c>
      <c r="K52" s="177" t="s">
        <v>49</v>
      </c>
      <c r="L52" s="177" t="s">
        <v>1630</v>
      </c>
      <c r="M52" s="177" t="s">
        <v>4129</v>
      </c>
      <c r="N52" s="177"/>
      <c r="O52" s="177" t="s">
        <v>50</v>
      </c>
      <c r="P52" s="177"/>
      <c r="Q52" s="177" t="s">
        <v>50</v>
      </c>
      <c r="R52" s="132"/>
      <c r="S52" s="132"/>
      <c r="T52" s="49" t="str">
        <f t="shared" si="0"/>
        <v>2023-034</v>
      </c>
      <c r="U52" s="49" t="str">
        <f t="shared" si="1"/>
        <v>2023-034: Dallas IH 45 Bridge Maintenanc</v>
      </c>
      <c r="V52" s="49" t="str">
        <f>IFERROR(VLOOKUP($B52,PM!$A:$H,2,FALSE),"")</f>
        <v>Eric Giebelhaus</v>
      </c>
      <c r="W52" s="50" t="str">
        <f t="shared" si="2"/>
        <v>Saturday</v>
      </c>
      <c r="X52" s="51" t="str">
        <f t="shared" si="3"/>
        <v>05/18/2025 8:40 AM</v>
      </c>
      <c r="Y52" s="52">
        <f t="shared" si="4"/>
        <v>367</v>
      </c>
      <c r="Z52" s="52" t="str">
        <f t="shared" si="5"/>
        <v>Approved On Time</v>
      </c>
      <c r="AA52" s="52" t="str">
        <f t="shared" si="6"/>
        <v>4106 6001C - PPC Setup Machine</v>
      </c>
      <c r="AB52" s="51">
        <f t="shared" si="7"/>
        <v>0.5</v>
      </c>
      <c r="AC52" s="52" t="str">
        <f t="shared" si="8"/>
        <v>EACH</v>
      </c>
      <c r="AD52" s="64" t="str">
        <f t="shared" si="9"/>
        <v>Juan Rodriguez's Crew</v>
      </c>
    </row>
    <row r="53" spans="1:30" ht="15.75" x14ac:dyDescent="0.25">
      <c r="A53" s="177">
        <v>101668</v>
      </c>
      <c r="B53" s="177" t="s">
        <v>138</v>
      </c>
      <c r="C53" s="177" t="s">
        <v>139</v>
      </c>
      <c r="D53" s="177" t="s">
        <v>1186</v>
      </c>
      <c r="E53" s="177" t="s">
        <v>3571</v>
      </c>
      <c r="F53" s="177">
        <v>0.5</v>
      </c>
      <c r="G53" s="177" t="s">
        <v>1136</v>
      </c>
      <c r="H53" s="177" t="s">
        <v>4128</v>
      </c>
      <c r="I53" s="177" t="s">
        <v>514</v>
      </c>
      <c r="J53" s="177" t="s">
        <v>1632</v>
      </c>
      <c r="K53" s="177" t="s">
        <v>49</v>
      </c>
      <c r="L53" s="177" t="s">
        <v>1630</v>
      </c>
      <c r="M53" s="177" t="s">
        <v>4130</v>
      </c>
      <c r="N53" s="177"/>
      <c r="O53" s="177" t="s">
        <v>50</v>
      </c>
      <c r="P53" s="177"/>
      <c r="Q53" s="177" t="s">
        <v>50</v>
      </c>
      <c r="R53" s="132"/>
      <c r="S53" s="132"/>
      <c r="T53" s="49" t="str">
        <f t="shared" si="0"/>
        <v>2023-034</v>
      </c>
      <c r="U53" s="49" t="str">
        <f t="shared" si="1"/>
        <v>2023-034: Dallas IH 45 Bridge Maintenanc</v>
      </c>
      <c r="V53" s="49" t="str">
        <f>IFERROR(VLOOKUP($B53,PM!$A:$H,2,FALSE),"")</f>
        <v>Eric Giebelhaus</v>
      </c>
      <c r="W53" s="50" t="str">
        <f t="shared" si="2"/>
        <v>Saturday</v>
      </c>
      <c r="X53" s="51" t="str">
        <f t="shared" si="3"/>
        <v>05/18/2025 8:41 AM</v>
      </c>
      <c r="Y53" s="52">
        <f t="shared" si="4"/>
        <v>367</v>
      </c>
      <c r="Z53" s="52" t="str">
        <f t="shared" si="5"/>
        <v>Approved On Time</v>
      </c>
      <c r="AA53" s="52" t="str">
        <f t="shared" si="6"/>
        <v>4106 6001D - PPC Prep for Overlay</v>
      </c>
      <c r="AB53" s="51">
        <f t="shared" si="7"/>
        <v>0.5</v>
      </c>
      <c r="AC53" s="52" t="str">
        <f t="shared" si="8"/>
        <v>EACH</v>
      </c>
      <c r="AD53" s="64" t="str">
        <f t="shared" si="9"/>
        <v>Juan Rodriguez's Crew</v>
      </c>
    </row>
    <row r="54" spans="1:30" ht="15.75" x14ac:dyDescent="0.25">
      <c r="A54" s="177">
        <v>101669</v>
      </c>
      <c r="B54" s="177" t="s">
        <v>138</v>
      </c>
      <c r="C54" s="177" t="s">
        <v>139</v>
      </c>
      <c r="D54" s="177" t="s">
        <v>1187</v>
      </c>
      <c r="E54" s="177" t="s">
        <v>1188</v>
      </c>
      <c r="F54" s="177">
        <v>12</v>
      </c>
      <c r="G54" s="177" t="s">
        <v>515</v>
      </c>
      <c r="H54" s="177" t="s">
        <v>4128</v>
      </c>
      <c r="I54" s="177" t="s">
        <v>514</v>
      </c>
      <c r="J54" s="177" t="s">
        <v>1632</v>
      </c>
      <c r="K54" s="177" t="s">
        <v>49</v>
      </c>
      <c r="L54" s="177" t="s">
        <v>1630</v>
      </c>
      <c r="M54" s="177" t="s">
        <v>4130</v>
      </c>
      <c r="N54" s="177"/>
      <c r="O54" s="177" t="s">
        <v>50</v>
      </c>
      <c r="P54" s="177"/>
      <c r="Q54" s="177" t="s">
        <v>50</v>
      </c>
      <c r="R54" s="132"/>
      <c r="S54" s="132"/>
      <c r="T54" s="49" t="str">
        <f t="shared" si="0"/>
        <v>2023-034</v>
      </c>
      <c r="U54" s="49" t="str">
        <f t="shared" si="1"/>
        <v>2023-034: Dallas IH 45 Bridge Maintenanc</v>
      </c>
      <c r="V54" s="49" t="str">
        <f>IFERROR(VLOOKUP($B54,PM!$A:$H,2,FALSE),"")</f>
        <v>Eric Giebelhaus</v>
      </c>
      <c r="W54" s="50" t="str">
        <f t="shared" si="2"/>
        <v>Saturday</v>
      </c>
      <c r="X54" s="51" t="str">
        <f t="shared" si="3"/>
        <v>05/18/2025 8:41 AM</v>
      </c>
      <c r="Y54" s="52">
        <f t="shared" si="4"/>
        <v>367</v>
      </c>
      <c r="Z54" s="52" t="str">
        <f t="shared" si="5"/>
        <v>Approved On Time</v>
      </c>
      <c r="AA54" s="52" t="str">
        <f t="shared" si="6"/>
        <v>4106 6001G - PPC Pour</v>
      </c>
      <c r="AB54" s="51">
        <f t="shared" si="7"/>
        <v>12</v>
      </c>
      <c r="AC54" s="52" t="str">
        <f t="shared" si="8"/>
        <v>CY</v>
      </c>
      <c r="AD54" s="64" t="str">
        <f t="shared" si="9"/>
        <v>Juan Rodriguez's Crew</v>
      </c>
    </row>
    <row r="55" spans="1:30" ht="15.75" x14ac:dyDescent="0.25">
      <c r="A55" s="177">
        <v>101497</v>
      </c>
      <c r="B55" s="177" t="s">
        <v>73</v>
      </c>
      <c r="C55" s="177" t="s">
        <v>1009</v>
      </c>
      <c r="D55" s="177" t="s">
        <v>1635</v>
      </c>
      <c r="E55" s="177" t="s">
        <v>1636</v>
      </c>
      <c r="F55" s="177">
        <v>0.25</v>
      </c>
      <c r="G55" s="177" t="s">
        <v>1136</v>
      </c>
      <c r="H55" s="177" t="s">
        <v>2767</v>
      </c>
      <c r="I55" s="177" t="s">
        <v>514</v>
      </c>
      <c r="J55" s="177" t="s">
        <v>1632</v>
      </c>
      <c r="K55" s="177" t="s">
        <v>49</v>
      </c>
      <c r="L55" s="177" t="s">
        <v>1630</v>
      </c>
      <c r="M55" s="177" t="s">
        <v>3045</v>
      </c>
      <c r="N55" s="177"/>
      <c r="O55" s="177" t="s">
        <v>50</v>
      </c>
      <c r="P55" s="177"/>
      <c r="Q55" s="177" t="s">
        <v>50</v>
      </c>
      <c r="R55" s="132"/>
      <c r="S55" s="132"/>
      <c r="T55" s="49" t="str">
        <f t="shared" si="0"/>
        <v>2023-032</v>
      </c>
      <c r="U55" s="49" t="str">
        <f t="shared" si="1"/>
        <v>2023-032: IH-345 BRIDGE REHABILITATION</v>
      </c>
      <c r="V55" s="49" t="str">
        <f>IFERROR(VLOOKUP($B55,PM!$A:$H,2,FALSE),"")</f>
        <v>Eric Giebelhaus</v>
      </c>
      <c r="W55" s="50" t="str">
        <f t="shared" si="2"/>
        <v>Wednesday</v>
      </c>
      <c r="X55" s="51" t="str">
        <f t="shared" si="3"/>
        <v>05/15/2025 5:53 PM</v>
      </c>
      <c r="Y55" s="52">
        <f t="shared" si="4"/>
        <v>367</v>
      </c>
      <c r="Z55" s="52" t="str">
        <f t="shared" si="5"/>
        <v>Approved On Time</v>
      </c>
      <c r="AA55" s="52" t="str">
        <f t="shared" si="6"/>
        <v>4106 6001H - PPO Conc Overlay Clean After P</v>
      </c>
      <c r="AB55" s="51">
        <f t="shared" si="7"/>
        <v>0.25</v>
      </c>
      <c r="AC55" s="52" t="str">
        <f t="shared" si="8"/>
        <v>EACH</v>
      </c>
      <c r="AD55" s="64" t="str">
        <f t="shared" si="9"/>
        <v>Juan Rodriguez's Crew</v>
      </c>
    </row>
    <row r="56" spans="1:30" ht="15.75" x14ac:dyDescent="0.25">
      <c r="A56" s="177">
        <v>101524</v>
      </c>
      <c r="B56" s="177" t="s">
        <v>73</v>
      </c>
      <c r="C56" s="177" t="s">
        <v>1009</v>
      </c>
      <c r="D56" s="177" t="s">
        <v>3041</v>
      </c>
      <c r="E56" s="177" t="s">
        <v>3042</v>
      </c>
      <c r="F56" s="177">
        <v>150</v>
      </c>
      <c r="G56" s="177" t="s">
        <v>517</v>
      </c>
      <c r="H56" s="177" t="s">
        <v>2767</v>
      </c>
      <c r="I56" s="177" t="s">
        <v>514</v>
      </c>
      <c r="J56" s="177" t="s">
        <v>1632</v>
      </c>
      <c r="K56" s="177" t="s">
        <v>49</v>
      </c>
      <c r="L56" s="177" t="s">
        <v>1630</v>
      </c>
      <c r="M56" s="177" t="s">
        <v>3043</v>
      </c>
      <c r="N56" s="177"/>
      <c r="O56" s="177" t="s">
        <v>50</v>
      </c>
      <c r="P56" s="177"/>
      <c r="Q56" s="177" t="s">
        <v>50</v>
      </c>
      <c r="R56" s="132"/>
      <c r="S56" s="132"/>
      <c r="T56" s="49" t="str">
        <f t="shared" si="0"/>
        <v>2023-032</v>
      </c>
      <c r="U56" s="49" t="str">
        <f t="shared" si="1"/>
        <v>2023-032: IH-345 BRIDGE REHABILITATION</v>
      </c>
      <c r="V56" s="49" t="str">
        <f>IFERROR(VLOOKUP($B56,PM!$A:$H,2,FALSE),"")</f>
        <v>Eric Giebelhaus</v>
      </c>
      <c r="W56" s="50" t="str">
        <f t="shared" si="2"/>
        <v>Wednesday</v>
      </c>
      <c r="X56" s="51" t="str">
        <f t="shared" si="3"/>
        <v>05/16/2025 5:37 AM</v>
      </c>
      <c r="Y56" s="52">
        <f t="shared" si="4"/>
        <v>367</v>
      </c>
      <c r="Z56" s="52" t="str">
        <f t="shared" si="5"/>
        <v>Approved On Time</v>
      </c>
      <c r="AA56" s="52" t="str">
        <f t="shared" si="6"/>
        <v>451 6012G - RET T402 Prefab Forms</v>
      </c>
      <c r="AB56" s="51">
        <f t="shared" si="7"/>
        <v>150</v>
      </c>
      <c r="AC56" s="52" t="str">
        <f t="shared" si="8"/>
        <v>LF</v>
      </c>
      <c r="AD56" s="64" t="str">
        <f t="shared" si="9"/>
        <v>Juan Rodriguez's Crew</v>
      </c>
    </row>
    <row r="57" spans="1:30" ht="15.75" x14ac:dyDescent="0.25">
      <c r="A57" s="177">
        <v>101526</v>
      </c>
      <c r="B57" s="177" t="s">
        <v>73</v>
      </c>
      <c r="C57" s="177" t="s">
        <v>1009</v>
      </c>
      <c r="D57" s="177" t="s">
        <v>3196</v>
      </c>
      <c r="E57" s="177" t="s">
        <v>3197</v>
      </c>
      <c r="F57" s="177">
        <v>160</v>
      </c>
      <c r="G57" s="177" t="s">
        <v>517</v>
      </c>
      <c r="H57" s="177" t="s">
        <v>3000</v>
      </c>
      <c r="I57" s="177" t="s">
        <v>514</v>
      </c>
      <c r="J57" s="177" t="s">
        <v>1632</v>
      </c>
      <c r="K57" s="177" t="s">
        <v>49</v>
      </c>
      <c r="L57" s="177" t="s">
        <v>1630</v>
      </c>
      <c r="M57" s="177" t="s">
        <v>3198</v>
      </c>
      <c r="N57" s="177"/>
      <c r="O57" s="177" t="s">
        <v>50</v>
      </c>
      <c r="P57" s="177"/>
      <c r="Q57" s="177" t="s">
        <v>50</v>
      </c>
      <c r="R57" s="132"/>
      <c r="S57" s="132"/>
      <c r="T57" s="49" t="str">
        <f t="shared" si="0"/>
        <v>2023-032</v>
      </c>
      <c r="U57" s="49" t="str">
        <f t="shared" si="1"/>
        <v>2023-032: IH-345 BRIDGE REHABILITATION</v>
      </c>
      <c r="V57" s="49" t="str">
        <f>IFERROR(VLOOKUP($B57,PM!$A:$H,2,FALSE),"")</f>
        <v>Eric Giebelhaus</v>
      </c>
      <c r="W57" s="50" t="str">
        <f t="shared" si="2"/>
        <v>Thursday</v>
      </c>
      <c r="X57" s="51" t="str">
        <f t="shared" si="3"/>
        <v>05/16/2025 5:43 AM</v>
      </c>
      <c r="Y57" s="52">
        <f t="shared" si="4"/>
        <v>367</v>
      </c>
      <c r="Z57" s="52" t="str">
        <f t="shared" si="5"/>
        <v>Approved On Time</v>
      </c>
      <c r="AA57" s="52" t="str">
        <f t="shared" si="6"/>
        <v>450 6011F - RAIL T402 Slipform</v>
      </c>
      <c r="AB57" s="51">
        <f t="shared" si="7"/>
        <v>160</v>
      </c>
      <c r="AC57" s="52" t="str">
        <f t="shared" si="8"/>
        <v>LF</v>
      </c>
      <c r="AD57" s="64" t="str">
        <f t="shared" si="9"/>
        <v>Juan Rodriguez's Crew</v>
      </c>
    </row>
    <row r="58" spans="1:30" ht="15.75" x14ac:dyDescent="0.25">
      <c r="A58" s="177">
        <v>101388</v>
      </c>
      <c r="B58" s="177" t="s">
        <v>73</v>
      </c>
      <c r="C58" s="177" t="s">
        <v>1009</v>
      </c>
      <c r="D58" s="177" t="s">
        <v>1187</v>
      </c>
      <c r="E58" s="177" t="s">
        <v>1631</v>
      </c>
      <c r="F58" s="177">
        <v>17</v>
      </c>
      <c r="G58" s="177" t="s">
        <v>515</v>
      </c>
      <c r="H58" s="177" t="s">
        <v>1890</v>
      </c>
      <c r="I58" s="177" t="s">
        <v>514</v>
      </c>
      <c r="J58" s="177" t="s">
        <v>1632</v>
      </c>
      <c r="K58" s="177" t="s">
        <v>49</v>
      </c>
      <c r="L58" s="177" t="s">
        <v>1630</v>
      </c>
      <c r="M58" s="177" t="s">
        <v>2778</v>
      </c>
      <c r="N58" s="177"/>
      <c r="O58" s="177" t="s">
        <v>50</v>
      </c>
      <c r="P58" s="177"/>
      <c r="Q58" s="177" t="s">
        <v>50</v>
      </c>
      <c r="R58" s="132"/>
      <c r="S58" s="132"/>
      <c r="T58" s="49" t="str">
        <f t="shared" si="0"/>
        <v>2023-032</v>
      </c>
      <c r="U58" s="49" t="str">
        <f t="shared" si="1"/>
        <v>2023-032: IH-345 BRIDGE REHABILITATION</v>
      </c>
      <c r="V58" s="49" t="str">
        <f>IFERROR(VLOOKUP($B58,PM!$A:$H,2,FALSE),"")</f>
        <v>Eric Giebelhaus</v>
      </c>
      <c r="W58" s="50" t="str">
        <f t="shared" si="2"/>
        <v>Tuesday</v>
      </c>
      <c r="X58" s="51" t="str">
        <f t="shared" si="3"/>
        <v>05/14/2025 1:56 PM</v>
      </c>
      <c r="Y58" s="52">
        <f t="shared" si="4"/>
        <v>367</v>
      </c>
      <c r="Z58" s="52" t="str">
        <f t="shared" si="5"/>
        <v>Approved On Time</v>
      </c>
      <c r="AA58" s="52" t="str">
        <f t="shared" si="6"/>
        <v>4106 6001G - PPO Conc Overlay Pour</v>
      </c>
      <c r="AB58" s="51">
        <f t="shared" si="7"/>
        <v>17</v>
      </c>
      <c r="AC58" s="52" t="str">
        <f t="shared" si="8"/>
        <v>CY</v>
      </c>
      <c r="AD58" s="64" t="str">
        <f t="shared" si="9"/>
        <v>Juan Rodriguez's Crew</v>
      </c>
    </row>
    <row r="59" spans="1:30" ht="15.75" x14ac:dyDescent="0.25">
      <c r="A59" s="177">
        <v>101389</v>
      </c>
      <c r="B59" s="177" t="s">
        <v>73</v>
      </c>
      <c r="C59" s="177" t="s">
        <v>1009</v>
      </c>
      <c r="D59" s="177" t="s">
        <v>1635</v>
      </c>
      <c r="E59" s="177" t="s">
        <v>1636</v>
      </c>
      <c r="F59" s="177">
        <v>0.25</v>
      </c>
      <c r="G59" s="177" t="s">
        <v>1136</v>
      </c>
      <c r="H59" s="177" t="s">
        <v>1890</v>
      </c>
      <c r="I59" s="177" t="s">
        <v>514</v>
      </c>
      <c r="J59" s="177" t="s">
        <v>1632</v>
      </c>
      <c r="K59" s="177" t="s">
        <v>49</v>
      </c>
      <c r="L59" s="177" t="s">
        <v>1630</v>
      </c>
      <c r="M59" s="177" t="s">
        <v>2725</v>
      </c>
      <c r="N59" s="177"/>
      <c r="O59" s="177" t="s">
        <v>50</v>
      </c>
      <c r="P59" s="177"/>
      <c r="Q59" s="177" t="s">
        <v>50</v>
      </c>
      <c r="R59" s="132"/>
      <c r="S59" s="132"/>
      <c r="T59" s="49" t="str">
        <f t="shared" si="0"/>
        <v>2023-032</v>
      </c>
      <c r="U59" s="49" t="str">
        <f t="shared" si="1"/>
        <v>2023-032: IH-345 BRIDGE REHABILITATION</v>
      </c>
      <c r="V59" s="49" t="str">
        <f>IFERROR(VLOOKUP($B59,PM!$A:$H,2,FALSE),"")</f>
        <v>Eric Giebelhaus</v>
      </c>
      <c r="W59" s="50" t="str">
        <f t="shared" si="2"/>
        <v>Tuesday</v>
      </c>
      <c r="X59" s="51" t="str">
        <f t="shared" si="3"/>
        <v>05/14/2025 1:57 PM</v>
      </c>
      <c r="Y59" s="52">
        <f t="shared" si="4"/>
        <v>367</v>
      </c>
      <c r="Z59" s="52" t="str">
        <f t="shared" si="5"/>
        <v>Approved On Time</v>
      </c>
      <c r="AA59" s="52" t="str">
        <f t="shared" si="6"/>
        <v>4106 6001H - PPO Conc Overlay Clean After P</v>
      </c>
      <c r="AB59" s="51">
        <f t="shared" si="7"/>
        <v>0.25</v>
      </c>
      <c r="AC59" s="52" t="str">
        <f t="shared" si="8"/>
        <v>EACH</v>
      </c>
      <c r="AD59" s="64" t="str">
        <f t="shared" si="9"/>
        <v>Juan Rodriguez's Crew</v>
      </c>
    </row>
    <row r="60" spans="1:30" ht="15.75" x14ac:dyDescent="0.25">
      <c r="A60" s="177">
        <v>101530</v>
      </c>
      <c r="B60" s="177" t="s">
        <v>73</v>
      </c>
      <c r="C60" s="177" t="s">
        <v>1009</v>
      </c>
      <c r="D60" s="177" t="s">
        <v>3199</v>
      </c>
      <c r="E60" s="177" t="s">
        <v>3200</v>
      </c>
      <c r="F60" s="177">
        <v>1</v>
      </c>
      <c r="G60" s="177" t="s">
        <v>586</v>
      </c>
      <c r="H60" s="177" t="s">
        <v>3000</v>
      </c>
      <c r="I60" s="177" t="s">
        <v>514</v>
      </c>
      <c r="J60" s="177" t="s">
        <v>1632</v>
      </c>
      <c r="K60" s="177" t="s">
        <v>49</v>
      </c>
      <c r="L60" s="177" t="s">
        <v>1630</v>
      </c>
      <c r="M60" s="177" t="s">
        <v>3201</v>
      </c>
      <c r="N60" s="177"/>
      <c r="O60" s="177" t="s">
        <v>50</v>
      </c>
      <c r="P60" s="177"/>
      <c r="Q60" s="177" t="s">
        <v>50</v>
      </c>
      <c r="R60" s="132"/>
      <c r="S60" s="132"/>
      <c r="T60" s="49" t="str">
        <f t="shared" si="0"/>
        <v>2023-032</v>
      </c>
      <c r="U60" s="49" t="str">
        <f t="shared" si="1"/>
        <v>2023-032: IH-345 BRIDGE REHABILITATION</v>
      </c>
      <c r="V60" s="49" t="str">
        <f>IFERROR(VLOOKUP($B60,PM!$A:$H,2,FALSE),"")</f>
        <v>Eric Giebelhaus</v>
      </c>
      <c r="W60" s="50" t="str">
        <f t="shared" si="2"/>
        <v>Thursday</v>
      </c>
      <c r="X60" s="51" t="str">
        <f t="shared" si="3"/>
        <v>05/16/2025 5:46 AM</v>
      </c>
      <c r="Y60" s="52">
        <f t="shared" si="4"/>
        <v>367</v>
      </c>
      <c r="Z60" s="52" t="str">
        <f t="shared" si="5"/>
        <v>Approved On Time</v>
      </c>
      <c r="AA60" s="52" t="str">
        <f t="shared" si="6"/>
        <v>450 6011D - RAIL T402 Set Tear Machine</v>
      </c>
      <c r="AB60" s="51">
        <f t="shared" si="7"/>
        <v>1</v>
      </c>
      <c r="AC60" s="52" t="str">
        <f t="shared" si="8"/>
        <v>EA</v>
      </c>
      <c r="AD60" s="64" t="str">
        <f t="shared" si="9"/>
        <v>Juan Rodriguez's Crew</v>
      </c>
    </row>
    <row r="61" spans="1:30" ht="15.75" x14ac:dyDescent="0.25">
      <c r="A61" s="177">
        <v>101495</v>
      </c>
      <c r="B61" s="177" t="s">
        <v>73</v>
      </c>
      <c r="C61" s="177" t="s">
        <v>1009</v>
      </c>
      <c r="D61" s="177" t="s">
        <v>1187</v>
      </c>
      <c r="E61" s="177" t="s">
        <v>1631</v>
      </c>
      <c r="F61" s="177">
        <v>5</v>
      </c>
      <c r="G61" s="177" t="s">
        <v>515</v>
      </c>
      <c r="H61" s="177" t="s">
        <v>2767</v>
      </c>
      <c r="I61" s="177" t="s">
        <v>514</v>
      </c>
      <c r="J61" s="177" t="s">
        <v>1632</v>
      </c>
      <c r="K61" s="177" t="s">
        <v>49</v>
      </c>
      <c r="L61" s="177" t="s">
        <v>1630</v>
      </c>
      <c r="M61" s="177" t="s">
        <v>3202</v>
      </c>
      <c r="N61" s="177"/>
      <c r="O61" s="177" t="s">
        <v>50</v>
      </c>
      <c r="P61" s="177"/>
      <c r="Q61" s="177" t="s">
        <v>50</v>
      </c>
      <c r="R61" s="132"/>
      <c r="S61" s="132"/>
      <c r="T61" s="49" t="str">
        <f t="shared" si="0"/>
        <v>2023-032</v>
      </c>
      <c r="U61" s="49" t="str">
        <f t="shared" si="1"/>
        <v>2023-032: IH-345 BRIDGE REHABILITATION</v>
      </c>
      <c r="V61" s="49" t="str">
        <f>IFERROR(VLOOKUP($B61,PM!$A:$H,2,FALSE),"")</f>
        <v>Eric Giebelhaus</v>
      </c>
      <c r="W61" s="50" t="str">
        <f t="shared" si="2"/>
        <v>Wednesday</v>
      </c>
      <c r="X61" s="51" t="str">
        <f t="shared" si="3"/>
        <v>05/15/2025 5:51 PM</v>
      </c>
      <c r="Y61" s="52">
        <f t="shared" si="4"/>
        <v>367</v>
      </c>
      <c r="Z61" s="52" t="str">
        <f t="shared" si="5"/>
        <v>Approved On Time</v>
      </c>
      <c r="AA61" s="52" t="str">
        <f t="shared" si="6"/>
        <v>4106 6001G - PPO Conc Overlay Pour</v>
      </c>
      <c r="AB61" s="51">
        <f t="shared" si="7"/>
        <v>5</v>
      </c>
      <c r="AC61" s="52" t="str">
        <f t="shared" si="8"/>
        <v>CY</v>
      </c>
      <c r="AD61" s="64" t="str">
        <f t="shared" si="9"/>
        <v>Juan Rodriguez's Crew</v>
      </c>
    </row>
    <row r="62" spans="1:30" ht="15.75" x14ac:dyDescent="0.25">
      <c r="A62" s="177">
        <v>101528</v>
      </c>
      <c r="B62" s="177" t="s">
        <v>73</v>
      </c>
      <c r="C62" s="177" t="s">
        <v>1009</v>
      </c>
      <c r="D62" s="177" t="s">
        <v>3203</v>
      </c>
      <c r="E62" s="177" t="s">
        <v>3204</v>
      </c>
      <c r="F62" s="177">
        <v>200</v>
      </c>
      <c r="G62" s="177" t="s">
        <v>517</v>
      </c>
      <c r="H62" s="177" t="s">
        <v>3000</v>
      </c>
      <c r="I62" s="177" t="s">
        <v>514</v>
      </c>
      <c r="J62" s="177" t="s">
        <v>1632</v>
      </c>
      <c r="K62" s="177" t="s">
        <v>49</v>
      </c>
      <c r="L62" s="177" t="s">
        <v>1630</v>
      </c>
      <c r="M62" s="177" t="s">
        <v>3205</v>
      </c>
      <c r="N62" s="177"/>
      <c r="O62" s="177" t="s">
        <v>50</v>
      </c>
      <c r="P62" s="177"/>
      <c r="Q62" s="177" t="s">
        <v>50</v>
      </c>
      <c r="R62" s="132"/>
      <c r="S62" s="132"/>
      <c r="T62" s="49" t="str">
        <f t="shared" si="0"/>
        <v>2023-032</v>
      </c>
      <c r="U62" s="49" t="str">
        <f t="shared" si="1"/>
        <v>2023-032: IH-345 BRIDGE REHABILITATION</v>
      </c>
      <c r="V62" s="49" t="str">
        <f>IFERROR(VLOOKUP($B62,PM!$A:$H,2,FALSE),"")</f>
        <v>Eric Giebelhaus</v>
      </c>
      <c r="W62" s="50" t="str">
        <f t="shared" si="2"/>
        <v>Thursday</v>
      </c>
      <c r="X62" s="51" t="str">
        <f t="shared" si="3"/>
        <v>05/16/2025 5:44 AM</v>
      </c>
      <c r="Y62" s="52">
        <f t="shared" si="4"/>
        <v>367</v>
      </c>
      <c r="Z62" s="52" t="str">
        <f t="shared" si="5"/>
        <v>Approved On Time</v>
      </c>
      <c r="AA62" s="52" t="str">
        <f t="shared" si="6"/>
        <v>450 6011E - RAIL T402 Dry Run</v>
      </c>
      <c r="AB62" s="51">
        <f t="shared" si="7"/>
        <v>200</v>
      </c>
      <c r="AC62" s="52" t="str">
        <f t="shared" si="8"/>
        <v>LF</v>
      </c>
      <c r="AD62" s="64" t="str">
        <f t="shared" si="9"/>
        <v>Juan Rodriguez's Crew</v>
      </c>
    </row>
    <row r="63" spans="1:30" ht="15.75" x14ac:dyDescent="0.25">
      <c r="A63" s="177">
        <v>101216</v>
      </c>
      <c r="B63" s="177" t="s">
        <v>95</v>
      </c>
      <c r="C63" s="177" t="s">
        <v>96</v>
      </c>
      <c r="D63" s="177" t="s">
        <v>1181</v>
      </c>
      <c r="E63" s="177" t="s">
        <v>1182</v>
      </c>
      <c r="F63" s="177">
        <v>20</v>
      </c>
      <c r="G63" s="177" t="s">
        <v>517</v>
      </c>
      <c r="H63" s="177" t="s">
        <v>1447</v>
      </c>
      <c r="I63" s="177" t="s">
        <v>514</v>
      </c>
      <c r="J63" s="177" t="s">
        <v>574</v>
      </c>
      <c r="K63" s="177" t="s">
        <v>72</v>
      </c>
      <c r="L63" s="177" t="s">
        <v>575</v>
      </c>
      <c r="M63" s="177" t="s">
        <v>1454</v>
      </c>
      <c r="N63" s="177"/>
      <c r="O63" s="177" t="s">
        <v>50</v>
      </c>
      <c r="P63" s="177"/>
      <c r="Q63" s="177" t="s">
        <v>50</v>
      </c>
      <c r="R63" s="132"/>
      <c r="S63" s="132"/>
      <c r="T63" s="49" t="str">
        <f t="shared" si="0"/>
        <v>2024-004</v>
      </c>
      <c r="U63" s="49" t="str">
        <f t="shared" si="1"/>
        <v>2024-004: City of Dallas Sidewalk 2024</v>
      </c>
      <c r="V63" s="49" t="str">
        <f>IFERROR(VLOOKUP($B63,PM!$A:$H,2,FALSE),"")</f>
        <v>Adam H. Goode</v>
      </c>
      <c r="W63" s="50" t="str">
        <f t="shared" si="2"/>
        <v>Monday</v>
      </c>
      <c r="X63" s="51" t="str">
        <f t="shared" si="3"/>
        <v>05/12/2025 7:03 PM</v>
      </c>
      <c r="Y63" s="52">
        <f t="shared" si="4"/>
        <v>367</v>
      </c>
      <c r="Z63" s="52" t="str">
        <f t="shared" si="5"/>
        <v>Approved On Time</v>
      </c>
      <c r="AA63" s="52" t="str">
        <f t="shared" si="6"/>
        <v>190 4000B - 355 F P S SDW CURB</v>
      </c>
      <c r="AB63" s="51">
        <f t="shared" si="7"/>
        <v>20</v>
      </c>
      <c r="AC63" s="52" t="str">
        <f t="shared" si="8"/>
        <v>LF</v>
      </c>
      <c r="AD63" s="64" t="str">
        <f t="shared" si="9"/>
        <v>Jesus Lopez's Crew</v>
      </c>
    </row>
    <row r="64" spans="1:30" ht="15.75" x14ac:dyDescent="0.25">
      <c r="A64" s="177">
        <v>101316</v>
      </c>
      <c r="B64" s="177" t="s">
        <v>95</v>
      </c>
      <c r="C64" s="177" t="s">
        <v>96</v>
      </c>
      <c r="D64" s="177" t="s">
        <v>1143</v>
      </c>
      <c r="E64" s="177" t="s">
        <v>1144</v>
      </c>
      <c r="F64" s="177">
        <v>3</v>
      </c>
      <c r="G64" s="177" t="s">
        <v>586</v>
      </c>
      <c r="H64" s="177" t="s">
        <v>1890</v>
      </c>
      <c r="I64" s="177" t="s">
        <v>514</v>
      </c>
      <c r="J64" s="177" t="s">
        <v>574</v>
      </c>
      <c r="K64" s="177" t="s">
        <v>72</v>
      </c>
      <c r="L64" s="177" t="s">
        <v>575</v>
      </c>
      <c r="M64" s="177" t="s">
        <v>2118</v>
      </c>
      <c r="N64" s="177"/>
      <c r="O64" s="177" t="s">
        <v>50</v>
      </c>
      <c r="P64" s="177"/>
      <c r="Q64" s="177" t="s">
        <v>50</v>
      </c>
      <c r="R64" s="132"/>
      <c r="S64" s="132"/>
      <c r="T64" s="49" t="str">
        <f t="shared" si="0"/>
        <v>2024-004</v>
      </c>
      <c r="U64" s="49" t="str">
        <f t="shared" si="1"/>
        <v>2024-004: City of Dallas Sidewalk 2024</v>
      </c>
      <c r="V64" s="49" t="str">
        <f>IFERROR(VLOOKUP($B64,PM!$A:$H,2,FALSE),"")</f>
        <v>Adam H. Goode</v>
      </c>
      <c r="W64" s="50" t="str">
        <f t="shared" si="2"/>
        <v>Tuesday</v>
      </c>
      <c r="X64" s="51" t="str">
        <f t="shared" si="3"/>
        <v>05/13/2025 4:56 PM</v>
      </c>
      <c r="Y64" s="52">
        <f t="shared" si="4"/>
        <v>367</v>
      </c>
      <c r="Z64" s="52" t="str">
        <f t="shared" si="5"/>
        <v>Approved On Time</v>
      </c>
      <c r="AA64" s="52" t="str">
        <f t="shared" si="6"/>
        <v>180 4000A - 227 REM RESET SPRINKLER</v>
      </c>
      <c r="AB64" s="51">
        <f t="shared" si="7"/>
        <v>3</v>
      </c>
      <c r="AC64" s="52" t="str">
        <f t="shared" si="8"/>
        <v>EA</v>
      </c>
      <c r="AD64" s="64" t="str">
        <f t="shared" si="9"/>
        <v>Jesus Lopez's Crew</v>
      </c>
    </row>
    <row r="65" spans="1:30" ht="15.75" x14ac:dyDescent="0.25">
      <c r="A65" s="177">
        <v>101317</v>
      </c>
      <c r="B65" s="177" t="s">
        <v>95</v>
      </c>
      <c r="C65" s="177" t="s">
        <v>96</v>
      </c>
      <c r="D65" s="177" t="s">
        <v>786</v>
      </c>
      <c r="E65" s="177" t="s">
        <v>787</v>
      </c>
      <c r="F65" s="177">
        <v>1E-3</v>
      </c>
      <c r="G65" s="177" t="s">
        <v>517</v>
      </c>
      <c r="H65" s="177" t="s">
        <v>1890</v>
      </c>
      <c r="I65" s="177" t="s">
        <v>514</v>
      </c>
      <c r="J65" s="177" t="s">
        <v>574</v>
      </c>
      <c r="K65" s="177" t="s">
        <v>72</v>
      </c>
      <c r="L65" s="177" t="s">
        <v>575</v>
      </c>
      <c r="M65" s="177" t="s">
        <v>2118</v>
      </c>
      <c r="N65" s="177"/>
      <c r="O65" s="177" t="s">
        <v>50</v>
      </c>
      <c r="P65" s="177"/>
      <c r="Q65" s="177" t="s">
        <v>50</v>
      </c>
      <c r="R65" s="132"/>
      <c r="S65" s="132"/>
      <c r="T65" s="49" t="str">
        <f t="shared" si="0"/>
        <v>2024-004</v>
      </c>
      <c r="U65" s="49" t="str">
        <f t="shared" si="1"/>
        <v>2024-004: City of Dallas Sidewalk 2024</v>
      </c>
      <c r="V65" s="49" t="str">
        <f>IFERROR(VLOOKUP($B65,PM!$A:$H,2,FALSE),"")</f>
        <v>Adam H. Goode</v>
      </c>
      <c r="W65" s="50" t="str">
        <f t="shared" si="2"/>
        <v>Tuesday</v>
      </c>
      <c r="X65" s="51" t="str">
        <f t="shared" si="3"/>
        <v>05/13/2025 4:56 PM</v>
      </c>
      <c r="Y65" s="52">
        <f t="shared" si="4"/>
        <v>367</v>
      </c>
      <c r="Z65" s="52" t="str">
        <f t="shared" si="5"/>
        <v>Approved On Time</v>
      </c>
      <c r="AA65" s="52" t="str">
        <f t="shared" si="6"/>
        <v>140 4000A - 202 REM SEPARATE CURB</v>
      </c>
      <c r="AB65" s="51">
        <f t="shared" si="7"/>
        <v>1E-3</v>
      </c>
      <c r="AC65" s="52" t="str">
        <f t="shared" si="8"/>
        <v>LF</v>
      </c>
      <c r="AD65" s="64" t="str">
        <f t="shared" si="9"/>
        <v>Jesus Lopez's Crew</v>
      </c>
    </row>
    <row r="66" spans="1:30" ht="15.75" x14ac:dyDescent="0.25">
      <c r="A66" s="177">
        <v>101318</v>
      </c>
      <c r="B66" s="177" t="s">
        <v>95</v>
      </c>
      <c r="C66" s="177" t="s">
        <v>96</v>
      </c>
      <c r="D66" s="177" t="s">
        <v>739</v>
      </c>
      <c r="E66" s="177" t="s">
        <v>740</v>
      </c>
      <c r="F66" s="177">
        <v>1E-3</v>
      </c>
      <c r="G66" s="177" t="s">
        <v>589</v>
      </c>
      <c r="H66" s="177" t="s">
        <v>1890</v>
      </c>
      <c r="I66" s="177" t="s">
        <v>514</v>
      </c>
      <c r="J66" s="177" t="s">
        <v>574</v>
      </c>
      <c r="K66" s="177" t="s">
        <v>72</v>
      </c>
      <c r="L66" s="177" t="s">
        <v>575</v>
      </c>
      <c r="M66" s="177" t="s">
        <v>2119</v>
      </c>
      <c r="N66" s="177"/>
      <c r="O66" s="177" t="s">
        <v>50</v>
      </c>
      <c r="P66" s="177"/>
      <c r="Q66" s="177" t="s">
        <v>50</v>
      </c>
      <c r="R66" s="132"/>
      <c r="S66" s="132"/>
      <c r="T66" s="49" t="str">
        <f t="shared" si="0"/>
        <v>2024-004</v>
      </c>
      <c r="U66" s="49" t="str">
        <f t="shared" si="1"/>
        <v>2024-004: City of Dallas Sidewalk 2024</v>
      </c>
      <c r="V66" s="49" t="str">
        <f>IFERROR(VLOOKUP($B66,PM!$A:$H,2,FALSE),"")</f>
        <v>Adam H. Goode</v>
      </c>
      <c r="W66" s="50" t="str">
        <f t="shared" si="2"/>
        <v>Tuesday</v>
      </c>
      <c r="X66" s="51" t="str">
        <f t="shared" si="3"/>
        <v>05/13/2025 4:57 PM</v>
      </c>
      <c r="Y66" s="52">
        <f t="shared" si="4"/>
        <v>367</v>
      </c>
      <c r="Z66" s="52" t="str">
        <f t="shared" si="5"/>
        <v>Approved On Time</v>
      </c>
      <c r="AA66" s="52" t="str">
        <f t="shared" si="6"/>
        <v>200 4000A - 355 REM SDW 4</v>
      </c>
      <c r="AB66" s="51">
        <f t="shared" si="7"/>
        <v>1E-3</v>
      </c>
      <c r="AC66" s="52" t="str">
        <f t="shared" si="8"/>
        <v>SF</v>
      </c>
      <c r="AD66" s="64" t="str">
        <f t="shared" si="9"/>
        <v>Jesus Lopez's Crew</v>
      </c>
    </row>
    <row r="67" spans="1:30" ht="15.75" x14ac:dyDescent="0.25">
      <c r="A67" s="177">
        <v>101319</v>
      </c>
      <c r="B67" s="177" t="s">
        <v>95</v>
      </c>
      <c r="C67" s="177" t="s">
        <v>96</v>
      </c>
      <c r="D67" s="177" t="s">
        <v>638</v>
      </c>
      <c r="E67" s="177" t="s">
        <v>639</v>
      </c>
      <c r="F67" s="177">
        <v>1E-3</v>
      </c>
      <c r="G67" s="177" t="s">
        <v>587</v>
      </c>
      <c r="H67" s="177" t="s">
        <v>1890</v>
      </c>
      <c r="I67" s="177" t="s">
        <v>514</v>
      </c>
      <c r="J67" s="177" t="s">
        <v>574</v>
      </c>
      <c r="K67" s="177" t="s">
        <v>72</v>
      </c>
      <c r="L67" s="177" t="s">
        <v>575</v>
      </c>
      <c r="M67" s="177" t="s">
        <v>2119</v>
      </c>
      <c r="N67" s="177"/>
      <c r="O67" s="177" t="s">
        <v>50</v>
      </c>
      <c r="P67" s="177"/>
      <c r="Q67" s="177" t="s">
        <v>50</v>
      </c>
      <c r="T67" s="49" t="str">
        <f t="shared" si="0"/>
        <v>2024-004</v>
      </c>
      <c r="U67" s="49" t="str">
        <f t="shared" si="1"/>
        <v>2024-004: City of Dallas Sidewalk 2024</v>
      </c>
      <c r="V67" s="49" t="str">
        <f>IFERROR(VLOOKUP($B67,PM!$A:$H,2,FALSE),"")</f>
        <v>Adam H. Goode</v>
      </c>
      <c r="W67" s="50" t="str">
        <f t="shared" si="2"/>
        <v>Tuesday</v>
      </c>
      <c r="X67" s="51" t="str">
        <f t="shared" si="3"/>
        <v>05/13/2025 4:57 PM</v>
      </c>
      <c r="Y67" s="52">
        <f t="shared" si="4"/>
        <v>367</v>
      </c>
      <c r="Z67" s="52" t="str">
        <f t="shared" si="5"/>
        <v>Approved On Time</v>
      </c>
      <c r="AA67" s="52" t="str">
        <f t="shared" si="6"/>
        <v>130 4000A - 201 REM CONC DRIVE PVMT APRON</v>
      </c>
      <c r="AB67" s="51">
        <f t="shared" si="7"/>
        <v>1E-3</v>
      </c>
      <c r="AC67" s="52" t="str">
        <f t="shared" si="8"/>
        <v>SY</v>
      </c>
      <c r="AD67" s="64" t="str">
        <f t="shared" si="9"/>
        <v>Jesus Lopez's Crew</v>
      </c>
    </row>
    <row r="68" spans="1:30" ht="15.75" x14ac:dyDescent="0.25">
      <c r="A68" s="177">
        <v>101320</v>
      </c>
      <c r="B68" s="177" t="s">
        <v>95</v>
      </c>
      <c r="C68" s="177" t="s">
        <v>96</v>
      </c>
      <c r="D68" s="177" t="s">
        <v>1964</v>
      </c>
      <c r="E68" s="177" t="s">
        <v>1965</v>
      </c>
      <c r="F68" s="177">
        <v>1E-3</v>
      </c>
      <c r="G68" s="177" t="s">
        <v>515</v>
      </c>
      <c r="H68" s="177" t="s">
        <v>1890</v>
      </c>
      <c r="I68" s="177" t="s">
        <v>514</v>
      </c>
      <c r="J68" s="177" t="s">
        <v>574</v>
      </c>
      <c r="K68" s="177" t="s">
        <v>72</v>
      </c>
      <c r="L68" s="177" t="s">
        <v>575</v>
      </c>
      <c r="M68" s="177" t="s">
        <v>2120</v>
      </c>
      <c r="N68" s="177"/>
      <c r="O68" s="177" t="s">
        <v>50</v>
      </c>
      <c r="P68" s="177"/>
      <c r="Q68" s="177" t="s">
        <v>50</v>
      </c>
      <c r="T68" s="49" t="str">
        <f t="shared" si="0"/>
        <v>2024-004</v>
      </c>
      <c r="U68" s="49" t="str">
        <f t="shared" si="1"/>
        <v>2024-004: City of Dallas Sidewalk 2024</v>
      </c>
      <c r="V68" s="49" t="str">
        <f>IFERROR(VLOOKUP($B68,PM!$A:$H,2,FALSE),"")</f>
        <v>Adam H. Goode</v>
      </c>
      <c r="W68" s="50" t="str">
        <f t="shared" si="2"/>
        <v>Tuesday</v>
      </c>
      <c r="X68" s="51" t="str">
        <f t="shared" si="3"/>
        <v>05/13/2025 4:58 PM</v>
      </c>
      <c r="Y68" s="52">
        <f t="shared" si="4"/>
        <v>367</v>
      </c>
      <c r="Z68" s="52" t="str">
        <f t="shared" si="5"/>
        <v>Approved On Time</v>
      </c>
      <c r="AA68" s="52" t="str">
        <f t="shared" si="6"/>
        <v>110 4000A - 100 SDW EXCAVATION</v>
      </c>
      <c r="AB68" s="51">
        <f t="shared" si="7"/>
        <v>1E-3</v>
      </c>
      <c r="AC68" s="52" t="str">
        <f t="shared" si="8"/>
        <v>CY</v>
      </c>
      <c r="AD68" s="64" t="str">
        <f t="shared" si="9"/>
        <v>Jesus Lopez's Crew</v>
      </c>
    </row>
    <row r="69" spans="1:30" ht="15.75" x14ac:dyDescent="0.25">
      <c r="A69" s="177">
        <v>101321</v>
      </c>
      <c r="B69" s="177" t="s">
        <v>95</v>
      </c>
      <c r="C69" s="177" t="s">
        <v>96</v>
      </c>
      <c r="D69" s="177" t="s">
        <v>1966</v>
      </c>
      <c r="E69" s="177" t="s">
        <v>1967</v>
      </c>
      <c r="F69" s="177">
        <v>1</v>
      </c>
      <c r="G69" s="177" t="s">
        <v>586</v>
      </c>
      <c r="H69" s="177" t="s">
        <v>1890</v>
      </c>
      <c r="I69" s="177" t="s">
        <v>514</v>
      </c>
      <c r="J69" s="177" t="s">
        <v>574</v>
      </c>
      <c r="K69" s="177" t="s">
        <v>72</v>
      </c>
      <c r="L69" s="177" t="s">
        <v>575</v>
      </c>
      <c r="M69" s="177" t="s">
        <v>2120</v>
      </c>
      <c r="N69" s="177"/>
      <c r="O69" s="177" t="s">
        <v>50</v>
      </c>
      <c r="P69" s="177"/>
      <c r="Q69" s="177" t="s">
        <v>50</v>
      </c>
      <c r="T69" s="49" t="str">
        <f t="shared" si="0"/>
        <v>2024-004</v>
      </c>
      <c r="U69" s="49" t="str">
        <f t="shared" si="1"/>
        <v>2024-004: City of Dallas Sidewalk 2024</v>
      </c>
      <c r="V69" s="49" t="str">
        <f>IFERROR(VLOOKUP($B69,PM!$A:$H,2,FALSE),"")</f>
        <v>Adam H. Goode</v>
      </c>
      <c r="W69" s="50" t="str">
        <f t="shared" si="2"/>
        <v>Tuesday</v>
      </c>
      <c r="X69" s="51" t="str">
        <f t="shared" si="3"/>
        <v>05/13/2025 4:58 PM</v>
      </c>
      <c r="Y69" s="52">
        <f t="shared" si="4"/>
        <v>367</v>
      </c>
      <c r="Z69" s="52" t="str">
        <f t="shared" si="5"/>
        <v>Approved On Time</v>
      </c>
      <c r="AA69" s="52" t="str">
        <f t="shared" si="6"/>
        <v>700 4000A - 1505 REM EXIST INLET</v>
      </c>
      <c r="AB69" s="51">
        <f t="shared" si="7"/>
        <v>1</v>
      </c>
      <c r="AC69" s="52" t="str">
        <f t="shared" si="8"/>
        <v>EA</v>
      </c>
      <c r="AD69" s="64" t="str">
        <f t="shared" si="9"/>
        <v>Jesus Lopez's Crew</v>
      </c>
    </row>
    <row r="70" spans="1:30" ht="15.75" x14ac:dyDescent="0.25">
      <c r="A70" s="177">
        <v>101322</v>
      </c>
      <c r="B70" s="177" t="s">
        <v>95</v>
      </c>
      <c r="C70" s="177" t="s">
        <v>96</v>
      </c>
      <c r="D70" s="177" t="s">
        <v>805</v>
      </c>
      <c r="E70" s="177" t="s">
        <v>806</v>
      </c>
      <c r="F70" s="177">
        <v>1E-3</v>
      </c>
      <c r="G70" s="177" t="s">
        <v>515</v>
      </c>
      <c r="H70" s="177" t="s">
        <v>1890</v>
      </c>
      <c r="I70" s="177" t="s">
        <v>514</v>
      </c>
      <c r="J70" s="177" t="s">
        <v>574</v>
      </c>
      <c r="K70" s="177" t="s">
        <v>72</v>
      </c>
      <c r="L70" s="177" t="s">
        <v>575</v>
      </c>
      <c r="M70" s="177" t="s">
        <v>1963</v>
      </c>
      <c r="N70" s="177"/>
      <c r="O70" s="177" t="s">
        <v>50</v>
      </c>
      <c r="P70" s="177"/>
      <c r="Q70" s="177" t="s">
        <v>50</v>
      </c>
      <c r="T70" s="49" t="str">
        <f t="shared" ref="T70:T133" si="10">$B70</f>
        <v>2024-004</v>
      </c>
      <c r="U70" s="49" t="str">
        <f t="shared" ref="U70:U133" si="11">$B70&amp;": "&amp;$C70</f>
        <v>2024-004: City of Dallas Sidewalk 2024</v>
      </c>
      <c r="V70" s="49" t="str">
        <f>IFERROR(VLOOKUP($B70,PM!$A:$H,2,FALSE),"")</f>
        <v>Adam H. Goode</v>
      </c>
      <c r="W70" s="50" t="str">
        <f t="shared" ref="W70:W133" si="12">TEXT($H70,"dddd")</f>
        <v>Tuesday</v>
      </c>
      <c r="X70" s="51" t="str">
        <f t="shared" ref="X70:X133" si="13">TEXT(DATE(MID($M70,7,4), LEFT($M70,2), MID($M70,4,2)) + TIME(LEFT(MID($M70,13,5),2), RIGHT(MID($M70,13,5),2), 0), "MM/DD/YYYY h:mm AM/PM")</f>
        <v>05/13/2025 5:02 PM</v>
      </c>
      <c r="Y70" s="52">
        <f t="shared" ref="Y70:Y133" si="14">IFERROR(DATE(LEFT($Q70,4), MID($Q70,6,2), MID($Q70,9,2)) + TIME(MID($Q70,12,2), MID($Q70,15,2), MID($Q70,18,2)),"")</f>
        <v>367</v>
      </c>
      <c r="Z70" s="52" t="str">
        <f t="shared" ref="Z70:Z133" si="15">IF(OR($Y70="1/1/01 12:00 AM", $Y70=""), "Not Approved", IF(VALUE($Y70) &lt;= (VALUE($X70) + 1 + TIME(9, 0, 0)), "Approved On Time", "Not Approved On Time"))</f>
        <v>Approved On Time</v>
      </c>
      <c r="AA70" s="52" t="str">
        <f t="shared" ref="AA70:AA133" si="16">$D70&amp;" - "&amp;$E70</f>
        <v>130 4000B - 201 HAUL CONC DRIVE PVMT APRON</v>
      </c>
      <c r="AB70" s="51">
        <f t="shared" ref="AB70:AB133" si="17">$F70</f>
        <v>1E-3</v>
      </c>
      <c r="AC70" s="52" t="str">
        <f t="shared" ref="AC70:AC133" si="18">$G70</f>
        <v>CY</v>
      </c>
      <c r="AD70" s="64" t="str">
        <f t="shared" ref="AD70:AD133" si="19">$J70</f>
        <v>Jesus Lopez's Crew</v>
      </c>
    </row>
    <row r="71" spans="1:30" ht="15.75" x14ac:dyDescent="0.25">
      <c r="A71" s="177">
        <v>101393</v>
      </c>
      <c r="B71" s="177" t="s">
        <v>95</v>
      </c>
      <c r="C71" s="177" t="s">
        <v>96</v>
      </c>
      <c r="D71" s="177" t="s">
        <v>2593</v>
      </c>
      <c r="E71" s="177" t="s">
        <v>2594</v>
      </c>
      <c r="F71" s="177">
        <v>15.45</v>
      </c>
      <c r="G71" s="177" t="s">
        <v>587</v>
      </c>
      <c r="H71" s="177" t="s">
        <v>2767</v>
      </c>
      <c r="I71" s="177" t="s">
        <v>514</v>
      </c>
      <c r="J71" s="177" t="s">
        <v>574</v>
      </c>
      <c r="K71" s="177" t="s">
        <v>72</v>
      </c>
      <c r="L71" s="177" t="s">
        <v>575</v>
      </c>
      <c r="M71" s="177" t="s">
        <v>2780</v>
      </c>
      <c r="N71" s="177"/>
      <c r="O71" s="177" t="s">
        <v>50</v>
      </c>
      <c r="P71" s="177"/>
      <c r="Q71" s="177" t="s">
        <v>50</v>
      </c>
      <c r="T71" s="49" t="str">
        <f t="shared" si="10"/>
        <v>2024-004</v>
      </c>
      <c r="U71" s="49" t="str">
        <f t="shared" si="11"/>
        <v>2024-004: City of Dallas Sidewalk 2024</v>
      </c>
      <c r="V71" s="49" t="str">
        <f>IFERROR(VLOOKUP($B71,PM!$A:$H,2,FALSE),"")</f>
        <v>Adam H. Goode</v>
      </c>
      <c r="W71" s="50" t="str">
        <f t="shared" si="12"/>
        <v>Wednesday</v>
      </c>
      <c r="X71" s="51" t="str">
        <f t="shared" si="13"/>
        <v>05/14/2025 4:40 PM</v>
      </c>
      <c r="Y71" s="52">
        <f t="shared" si="14"/>
        <v>367</v>
      </c>
      <c r="Z71" s="52" t="str">
        <f t="shared" si="15"/>
        <v>Approved On Time</v>
      </c>
      <c r="AA71" s="52" t="str">
        <f t="shared" si="16"/>
        <v>350 4000A - 459 FG DRIVE 6</v>
      </c>
      <c r="AB71" s="51">
        <f t="shared" si="17"/>
        <v>15.45</v>
      </c>
      <c r="AC71" s="52" t="str">
        <f t="shared" si="18"/>
        <v>SY</v>
      </c>
      <c r="AD71" s="64" t="str">
        <f t="shared" si="19"/>
        <v>Jesus Lopez's Crew</v>
      </c>
    </row>
    <row r="72" spans="1:30" ht="15.75" x14ac:dyDescent="0.25">
      <c r="A72" s="177">
        <v>101394</v>
      </c>
      <c r="B72" s="177" t="s">
        <v>95</v>
      </c>
      <c r="C72" s="177" t="s">
        <v>96</v>
      </c>
      <c r="D72" s="177" t="s">
        <v>2596</v>
      </c>
      <c r="E72" s="177" t="s">
        <v>2597</v>
      </c>
      <c r="F72" s="177">
        <v>15.15</v>
      </c>
      <c r="G72" s="177" t="s">
        <v>2128</v>
      </c>
      <c r="H72" s="177" t="s">
        <v>2767</v>
      </c>
      <c r="I72" s="177" t="s">
        <v>514</v>
      </c>
      <c r="J72" s="177" t="s">
        <v>574</v>
      </c>
      <c r="K72" s="177" t="s">
        <v>72</v>
      </c>
      <c r="L72" s="177" t="s">
        <v>575</v>
      </c>
      <c r="M72" s="177" t="s">
        <v>2781</v>
      </c>
      <c r="N72" s="177"/>
      <c r="O72" s="177" t="s">
        <v>50</v>
      </c>
      <c r="P72" s="177"/>
      <c r="Q72" s="177" t="s">
        <v>50</v>
      </c>
      <c r="T72" s="49" t="str">
        <f t="shared" si="10"/>
        <v>2024-004</v>
      </c>
      <c r="U72" s="49" t="str">
        <f t="shared" si="11"/>
        <v>2024-004: City of Dallas Sidewalk 2024</v>
      </c>
      <c r="V72" s="49" t="str">
        <f>IFERROR(VLOOKUP($B72,PM!$A:$H,2,FALSE),"")</f>
        <v>Adam H. Goode</v>
      </c>
      <c r="W72" s="50" t="str">
        <f t="shared" si="12"/>
        <v>Wednesday</v>
      </c>
      <c r="X72" s="51" t="str">
        <f t="shared" si="13"/>
        <v>05/14/2025 4:41 PM</v>
      </c>
      <c r="Y72" s="52">
        <f t="shared" si="14"/>
        <v>367</v>
      </c>
      <c r="Z72" s="52" t="str">
        <f t="shared" si="15"/>
        <v>Approved On Time</v>
      </c>
      <c r="AA72" s="52" t="str">
        <f t="shared" si="16"/>
        <v>350 4000B - 459 F P S DRIVE 6</v>
      </c>
      <c r="AB72" s="51">
        <f t="shared" si="17"/>
        <v>15.15</v>
      </c>
      <c r="AC72" s="52" t="str">
        <f t="shared" si="18"/>
        <v>SYS</v>
      </c>
      <c r="AD72" s="64" t="str">
        <f t="shared" si="19"/>
        <v>Jesus Lopez's Crew</v>
      </c>
    </row>
    <row r="73" spans="1:30" ht="15.75" x14ac:dyDescent="0.25">
      <c r="A73" s="177">
        <v>101395</v>
      </c>
      <c r="B73" s="177" t="s">
        <v>95</v>
      </c>
      <c r="C73" s="177" t="s">
        <v>96</v>
      </c>
      <c r="D73" s="177" t="s">
        <v>1901</v>
      </c>
      <c r="E73" s="177" t="s">
        <v>1902</v>
      </c>
      <c r="F73" s="177">
        <v>1E-3</v>
      </c>
      <c r="G73" s="177" t="s">
        <v>2128</v>
      </c>
      <c r="H73" s="177" t="s">
        <v>2767</v>
      </c>
      <c r="I73" s="177" t="s">
        <v>514</v>
      </c>
      <c r="J73" s="177" t="s">
        <v>574</v>
      </c>
      <c r="K73" s="177" t="s">
        <v>72</v>
      </c>
      <c r="L73" s="177" t="s">
        <v>575</v>
      </c>
      <c r="M73" s="177" t="s">
        <v>2781</v>
      </c>
      <c r="N73" s="177"/>
      <c r="O73" s="177" t="s">
        <v>50</v>
      </c>
      <c r="P73" s="177"/>
      <c r="Q73" s="177" t="s">
        <v>50</v>
      </c>
      <c r="T73" s="49" t="str">
        <f t="shared" si="10"/>
        <v>2024-004</v>
      </c>
      <c r="U73" s="49" t="str">
        <f t="shared" si="11"/>
        <v>2024-004: City of Dallas Sidewalk 2024</v>
      </c>
      <c r="V73" s="49" t="str">
        <f>IFERROR(VLOOKUP($B73,PM!$A:$H,2,FALSE),"")</f>
        <v>Adam H. Goode</v>
      </c>
      <c r="W73" s="50" t="str">
        <f t="shared" si="12"/>
        <v>Wednesday</v>
      </c>
      <c r="X73" s="51" t="str">
        <f t="shared" si="13"/>
        <v>05/14/2025 4:41 PM</v>
      </c>
      <c r="Y73" s="52">
        <f t="shared" si="14"/>
        <v>367</v>
      </c>
      <c r="Z73" s="52" t="str">
        <f t="shared" si="15"/>
        <v>Approved On Time</v>
      </c>
      <c r="AA73" s="52" t="str">
        <f t="shared" si="16"/>
        <v>370 4000A - 463 FG PVMT 8</v>
      </c>
      <c r="AB73" s="51">
        <f t="shared" si="17"/>
        <v>1E-3</v>
      </c>
      <c r="AC73" s="52" t="str">
        <f t="shared" si="18"/>
        <v>SYS</v>
      </c>
      <c r="AD73" s="64" t="str">
        <f t="shared" si="19"/>
        <v>Jesus Lopez's Crew</v>
      </c>
    </row>
    <row r="74" spans="1:30" ht="15.75" x14ac:dyDescent="0.25">
      <c r="A74" s="177">
        <v>101396</v>
      </c>
      <c r="B74" s="177" t="s">
        <v>95</v>
      </c>
      <c r="C74" s="177" t="s">
        <v>96</v>
      </c>
      <c r="D74" s="177" t="s">
        <v>1905</v>
      </c>
      <c r="E74" s="177" t="s">
        <v>1906</v>
      </c>
      <c r="F74" s="177">
        <v>1E-3</v>
      </c>
      <c r="G74" s="177" t="s">
        <v>2128</v>
      </c>
      <c r="H74" s="177" t="s">
        <v>2767</v>
      </c>
      <c r="I74" s="177" t="s">
        <v>514</v>
      </c>
      <c r="J74" s="177" t="s">
        <v>574</v>
      </c>
      <c r="K74" s="177" t="s">
        <v>72</v>
      </c>
      <c r="L74" s="177" t="s">
        <v>575</v>
      </c>
      <c r="M74" s="177" t="s">
        <v>2782</v>
      </c>
      <c r="N74" s="177"/>
      <c r="O74" s="177" t="s">
        <v>50</v>
      </c>
      <c r="P74" s="177"/>
      <c r="Q74" s="177" t="s">
        <v>50</v>
      </c>
      <c r="T74" s="49" t="str">
        <f t="shared" si="10"/>
        <v>2024-004</v>
      </c>
      <c r="U74" s="49" t="str">
        <f t="shared" si="11"/>
        <v>2024-004: City of Dallas Sidewalk 2024</v>
      </c>
      <c r="V74" s="49" t="str">
        <f>IFERROR(VLOOKUP($B74,PM!$A:$H,2,FALSE),"")</f>
        <v>Adam H. Goode</v>
      </c>
      <c r="W74" s="50" t="str">
        <f t="shared" si="12"/>
        <v>Wednesday</v>
      </c>
      <c r="X74" s="51" t="str">
        <f t="shared" si="13"/>
        <v>05/14/2025 4:42 PM</v>
      </c>
      <c r="Y74" s="52">
        <f t="shared" si="14"/>
        <v>367</v>
      </c>
      <c r="Z74" s="52" t="str">
        <f t="shared" si="15"/>
        <v>Approved On Time</v>
      </c>
      <c r="AA74" s="52" t="str">
        <f t="shared" si="16"/>
        <v>370 4000B - 463 F P S PVMT 8</v>
      </c>
      <c r="AB74" s="51">
        <f t="shared" si="17"/>
        <v>1E-3</v>
      </c>
      <c r="AC74" s="52" t="str">
        <f t="shared" si="18"/>
        <v>SYS</v>
      </c>
      <c r="AD74" s="64" t="str">
        <f t="shared" si="19"/>
        <v>Jesus Lopez's Crew</v>
      </c>
    </row>
    <row r="75" spans="1:30" ht="15.75" x14ac:dyDescent="0.25">
      <c r="A75" s="177">
        <v>101397</v>
      </c>
      <c r="B75" s="177" t="s">
        <v>95</v>
      </c>
      <c r="C75" s="177" t="s">
        <v>96</v>
      </c>
      <c r="D75" s="177" t="s">
        <v>786</v>
      </c>
      <c r="E75" s="177" t="s">
        <v>787</v>
      </c>
      <c r="F75" s="177">
        <v>1E-3</v>
      </c>
      <c r="G75" s="177" t="s">
        <v>517</v>
      </c>
      <c r="H75" s="177" t="s">
        <v>2767</v>
      </c>
      <c r="I75" s="177" t="s">
        <v>514</v>
      </c>
      <c r="J75" s="177" t="s">
        <v>574</v>
      </c>
      <c r="K75" s="177" t="s">
        <v>72</v>
      </c>
      <c r="L75" s="177" t="s">
        <v>575</v>
      </c>
      <c r="M75" s="177" t="s">
        <v>2783</v>
      </c>
      <c r="N75" s="177"/>
      <c r="O75" s="177" t="s">
        <v>50</v>
      </c>
      <c r="P75" s="177"/>
      <c r="Q75" s="177" t="s">
        <v>50</v>
      </c>
      <c r="T75" s="49" t="str">
        <f t="shared" si="10"/>
        <v>2024-004</v>
      </c>
      <c r="U75" s="49" t="str">
        <f t="shared" si="11"/>
        <v>2024-004: City of Dallas Sidewalk 2024</v>
      </c>
      <c r="V75" s="49" t="str">
        <f>IFERROR(VLOOKUP($B75,PM!$A:$H,2,FALSE),"")</f>
        <v>Adam H. Goode</v>
      </c>
      <c r="W75" s="50" t="str">
        <f t="shared" si="12"/>
        <v>Wednesday</v>
      </c>
      <c r="X75" s="51" t="str">
        <f t="shared" si="13"/>
        <v>05/14/2025 4:45 PM</v>
      </c>
      <c r="Y75" s="52">
        <f t="shared" si="14"/>
        <v>367</v>
      </c>
      <c r="Z75" s="52" t="str">
        <f t="shared" si="15"/>
        <v>Approved On Time</v>
      </c>
      <c r="AA75" s="52" t="str">
        <f t="shared" si="16"/>
        <v>140 4000A - 202 REM SEPARATE CURB</v>
      </c>
      <c r="AB75" s="51">
        <f t="shared" si="17"/>
        <v>1E-3</v>
      </c>
      <c r="AC75" s="52" t="str">
        <f t="shared" si="18"/>
        <v>LF</v>
      </c>
      <c r="AD75" s="64" t="str">
        <f t="shared" si="19"/>
        <v>Jesus Lopez's Crew</v>
      </c>
    </row>
    <row r="76" spans="1:30" ht="15.75" x14ac:dyDescent="0.25">
      <c r="A76" s="177">
        <v>101403</v>
      </c>
      <c r="B76" s="177" t="s">
        <v>95</v>
      </c>
      <c r="C76" s="177" t="s">
        <v>96</v>
      </c>
      <c r="D76" s="177" t="s">
        <v>638</v>
      </c>
      <c r="E76" s="177" t="s">
        <v>639</v>
      </c>
      <c r="F76" s="177">
        <v>1E-3</v>
      </c>
      <c r="G76" s="177" t="s">
        <v>587</v>
      </c>
      <c r="H76" s="177" t="s">
        <v>2767</v>
      </c>
      <c r="I76" s="177" t="s">
        <v>514</v>
      </c>
      <c r="J76" s="177" t="s">
        <v>574</v>
      </c>
      <c r="K76" s="177" t="s">
        <v>72</v>
      </c>
      <c r="L76" s="177" t="s">
        <v>575</v>
      </c>
      <c r="M76" s="177" t="s">
        <v>2779</v>
      </c>
      <c r="N76" s="177"/>
      <c r="O76" s="177" t="s">
        <v>50</v>
      </c>
      <c r="P76" s="177"/>
      <c r="Q76" s="177" t="s">
        <v>50</v>
      </c>
      <c r="T76" s="49" t="str">
        <f t="shared" si="10"/>
        <v>2024-004</v>
      </c>
      <c r="U76" s="49" t="str">
        <f t="shared" si="11"/>
        <v>2024-004: City of Dallas Sidewalk 2024</v>
      </c>
      <c r="V76" s="49" t="str">
        <f>IFERROR(VLOOKUP($B76,PM!$A:$H,2,FALSE),"")</f>
        <v>Adam H. Goode</v>
      </c>
      <c r="W76" s="50" t="str">
        <f t="shared" si="12"/>
        <v>Wednesday</v>
      </c>
      <c r="X76" s="51" t="str">
        <f t="shared" si="13"/>
        <v>05/14/2025 6:59 PM</v>
      </c>
      <c r="Y76" s="52">
        <f t="shared" si="14"/>
        <v>367</v>
      </c>
      <c r="Z76" s="52" t="str">
        <f t="shared" si="15"/>
        <v>Approved On Time</v>
      </c>
      <c r="AA76" s="52" t="str">
        <f t="shared" si="16"/>
        <v>130 4000A - 201 REM CONC DRIVE PVMT APRON</v>
      </c>
      <c r="AB76" s="51">
        <f t="shared" si="17"/>
        <v>1E-3</v>
      </c>
      <c r="AC76" s="52" t="str">
        <f t="shared" si="18"/>
        <v>SY</v>
      </c>
      <c r="AD76" s="64" t="str">
        <f t="shared" si="19"/>
        <v>Jesus Lopez's Crew</v>
      </c>
    </row>
    <row r="77" spans="1:30" ht="15.75" x14ac:dyDescent="0.25">
      <c r="A77" s="177">
        <v>101493</v>
      </c>
      <c r="B77" s="177" t="s">
        <v>95</v>
      </c>
      <c r="C77" s="177" t="s">
        <v>96</v>
      </c>
      <c r="D77" s="177" t="s">
        <v>3051</v>
      </c>
      <c r="E77" s="177" t="s">
        <v>3052</v>
      </c>
      <c r="F77" s="177">
        <v>1</v>
      </c>
      <c r="G77" s="177" t="s">
        <v>586</v>
      </c>
      <c r="H77" s="177" t="s">
        <v>3000</v>
      </c>
      <c r="I77" s="177" t="s">
        <v>514</v>
      </c>
      <c r="J77" s="177" t="s">
        <v>574</v>
      </c>
      <c r="K77" s="177" t="s">
        <v>72</v>
      </c>
      <c r="L77" s="177" t="s">
        <v>575</v>
      </c>
      <c r="M77" s="177" t="s">
        <v>3050</v>
      </c>
      <c r="N77" s="177"/>
      <c r="O77" s="177" t="s">
        <v>50</v>
      </c>
      <c r="P77" s="177"/>
      <c r="Q77" s="177" t="s">
        <v>50</v>
      </c>
      <c r="T77" s="49" t="str">
        <f t="shared" si="10"/>
        <v>2024-004</v>
      </c>
      <c r="U77" s="49" t="str">
        <f t="shared" si="11"/>
        <v>2024-004: City of Dallas Sidewalk 2024</v>
      </c>
      <c r="V77" s="49" t="str">
        <f>IFERROR(VLOOKUP($B77,PM!$A:$H,2,FALSE),"")</f>
        <v>Adam H. Goode</v>
      </c>
      <c r="W77" s="50" t="str">
        <f t="shared" si="12"/>
        <v>Thursday</v>
      </c>
      <c r="X77" s="51" t="str">
        <f t="shared" si="13"/>
        <v>05/15/2025 5:03 PM</v>
      </c>
      <c r="Y77" s="52">
        <f t="shared" si="14"/>
        <v>367</v>
      </c>
      <c r="Z77" s="52" t="str">
        <f t="shared" si="15"/>
        <v>Approved On Time</v>
      </c>
      <c r="AA77" s="52" t="str">
        <f t="shared" si="16"/>
        <v>490 4000A - 632 REM RESET TRAFF SIGN</v>
      </c>
      <c r="AB77" s="51">
        <f t="shared" si="17"/>
        <v>1</v>
      </c>
      <c r="AC77" s="52" t="str">
        <f t="shared" si="18"/>
        <v>EA</v>
      </c>
      <c r="AD77" s="64" t="str">
        <f t="shared" si="19"/>
        <v>Jesus Lopez's Crew</v>
      </c>
    </row>
    <row r="78" spans="1:30" ht="15.75" x14ac:dyDescent="0.25">
      <c r="A78" s="177">
        <v>101505</v>
      </c>
      <c r="B78" s="177" t="s">
        <v>538</v>
      </c>
      <c r="C78" s="177" t="s">
        <v>858</v>
      </c>
      <c r="D78" s="177" t="s">
        <v>57</v>
      </c>
      <c r="E78" s="177" t="s">
        <v>1064</v>
      </c>
      <c r="F78" s="177">
        <v>0.33</v>
      </c>
      <c r="G78" s="177" t="s">
        <v>573</v>
      </c>
      <c r="H78" s="177" t="s">
        <v>1447</v>
      </c>
      <c r="I78" s="177" t="s">
        <v>514</v>
      </c>
      <c r="J78" s="177" t="s">
        <v>3059</v>
      </c>
      <c r="K78" s="177" t="s">
        <v>64</v>
      </c>
      <c r="L78" s="177" t="s">
        <v>3060</v>
      </c>
      <c r="M78" s="177" t="s">
        <v>3061</v>
      </c>
      <c r="N78" s="177"/>
      <c r="O78" s="177" t="s">
        <v>50</v>
      </c>
      <c r="P78" s="177"/>
      <c r="Q78" s="177" t="s">
        <v>50</v>
      </c>
      <c r="T78" s="49" t="str">
        <f t="shared" si="10"/>
        <v>2024-028</v>
      </c>
      <c r="U78" s="49" t="str">
        <f t="shared" si="11"/>
        <v>2024-028: Harris VA Bearing Pad Replacem</v>
      </c>
      <c r="V78" s="49" t="str">
        <f>IFERROR(VLOOKUP($B78,PM!$A:$H,2,FALSE),"")</f>
        <v>Luis A. Morales</v>
      </c>
      <c r="W78" s="50" t="str">
        <f t="shared" si="12"/>
        <v>Monday</v>
      </c>
      <c r="X78" s="51" t="str">
        <f t="shared" si="13"/>
        <v>05/15/2025 7:32 PM</v>
      </c>
      <c r="Y78" s="52">
        <f t="shared" si="14"/>
        <v>367</v>
      </c>
      <c r="Z78" s="52" t="str">
        <f t="shared" si="15"/>
        <v>Approved On Time</v>
      </c>
      <c r="AA78" s="52" t="str">
        <f t="shared" si="16"/>
        <v>502 6001B - TRAFFIC C  Daily Closures</v>
      </c>
      <c r="AB78" s="51">
        <f t="shared" si="17"/>
        <v>0.33</v>
      </c>
      <c r="AC78" s="52" t="str">
        <f t="shared" si="18"/>
        <v>DAY</v>
      </c>
      <c r="AD78" s="64" t="str">
        <f t="shared" si="19"/>
        <v>Jose Turrubiartes's Crew</v>
      </c>
    </row>
    <row r="79" spans="1:30" ht="15.75" x14ac:dyDescent="0.25">
      <c r="A79" s="177">
        <v>101421</v>
      </c>
      <c r="B79" s="177" t="s">
        <v>73</v>
      </c>
      <c r="C79" s="177" t="s">
        <v>1009</v>
      </c>
      <c r="D79" s="177" t="s">
        <v>2622</v>
      </c>
      <c r="E79" s="177" t="s">
        <v>2623</v>
      </c>
      <c r="F79" s="177">
        <v>1</v>
      </c>
      <c r="G79" s="177" t="s">
        <v>586</v>
      </c>
      <c r="H79" s="177" t="s">
        <v>2767</v>
      </c>
      <c r="I79" s="177" t="s">
        <v>514</v>
      </c>
      <c r="J79" s="177" t="s">
        <v>966</v>
      </c>
      <c r="K79" s="177" t="s">
        <v>49</v>
      </c>
      <c r="L79" s="177" t="s">
        <v>967</v>
      </c>
      <c r="M79" s="177" t="s">
        <v>2624</v>
      </c>
      <c r="N79" s="177"/>
      <c r="O79" s="177" t="s">
        <v>50</v>
      </c>
      <c r="P79" s="177"/>
      <c r="Q79" s="177" t="s">
        <v>50</v>
      </c>
      <c r="T79" s="49" t="str">
        <f t="shared" si="10"/>
        <v>2023-032</v>
      </c>
      <c r="U79" s="49" t="str">
        <f t="shared" si="11"/>
        <v>2023-032: IH-345 BRIDGE REHABILITATION</v>
      </c>
      <c r="V79" s="49" t="str">
        <f>IFERROR(VLOOKUP($B79,PM!$A:$H,2,FALSE),"")</f>
        <v>Eric Giebelhaus</v>
      </c>
      <c r="W79" s="50" t="str">
        <f t="shared" si="12"/>
        <v>Wednesday</v>
      </c>
      <c r="X79" s="51" t="str">
        <f t="shared" si="13"/>
        <v>05/15/2025 4:34 AM</v>
      </c>
      <c r="Y79" s="52">
        <f t="shared" si="14"/>
        <v>367</v>
      </c>
      <c r="Z79" s="52" t="str">
        <f t="shared" si="15"/>
        <v>Approved On Time</v>
      </c>
      <c r="AA79" s="52" t="str">
        <f t="shared" si="16"/>
        <v>784 6170B - STL PHD1 Drill 1 Hole Rem Weld</v>
      </c>
      <c r="AB79" s="51">
        <f t="shared" si="17"/>
        <v>1</v>
      </c>
      <c r="AC79" s="52" t="str">
        <f t="shared" si="18"/>
        <v>EA</v>
      </c>
      <c r="AD79" s="64" t="str">
        <f t="shared" si="19"/>
        <v>Hector Claudio's Crew</v>
      </c>
    </row>
    <row r="80" spans="1:30" ht="15.75" x14ac:dyDescent="0.25">
      <c r="A80" s="177">
        <v>101586</v>
      </c>
      <c r="B80" s="177" t="s">
        <v>73</v>
      </c>
      <c r="C80" s="177" t="s">
        <v>1009</v>
      </c>
      <c r="D80" s="177" t="s">
        <v>3595</v>
      </c>
      <c r="E80" s="177" t="s">
        <v>3596</v>
      </c>
      <c r="F80" s="177">
        <v>1</v>
      </c>
      <c r="G80" s="177" t="s">
        <v>586</v>
      </c>
      <c r="H80" s="177" t="s">
        <v>4124</v>
      </c>
      <c r="I80" s="177" t="s">
        <v>514</v>
      </c>
      <c r="J80" s="177" t="s">
        <v>966</v>
      </c>
      <c r="K80" s="177" t="s">
        <v>49</v>
      </c>
      <c r="L80" s="177" t="s">
        <v>967</v>
      </c>
      <c r="M80" s="177" t="s">
        <v>4131</v>
      </c>
      <c r="N80" s="177"/>
      <c r="O80" s="177" t="s">
        <v>50</v>
      </c>
      <c r="P80" s="177"/>
      <c r="Q80" s="177" t="s">
        <v>50</v>
      </c>
      <c r="T80" s="49" t="str">
        <f t="shared" si="10"/>
        <v>2023-032</v>
      </c>
      <c r="U80" s="49" t="str">
        <f t="shared" si="11"/>
        <v>2023-032: IH-345 BRIDGE REHABILITATION</v>
      </c>
      <c r="V80" s="49" t="str">
        <f>IFERROR(VLOOKUP($B80,PM!$A:$H,2,FALSE),"")</f>
        <v>Eric Giebelhaus</v>
      </c>
      <c r="W80" s="50" t="str">
        <f t="shared" si="12"/>
        <v>Friday</v>
      </c>
      <c r="X80" s="51" t="str">
        <f t="shared" si="13"/>
        <v>05/16/2025 6:49 PM</v>
      </c>
      <c r="Y80" s="52">
        <f t="shared" si="14"/>
        <v>367</v>
      </c>
      <c r="Z80" s="52" t="str">
        <f t="shared" si="15"/>
        <v>Approved On Time</v>
      </c>
      <c r="AA80" s="52" t="str">
        <f t="shared" si="16"/>
        <v>784 6078B - STL PO RMV Plasma Cut PO Plate</v>
      </c>
      <c r="AB80" s="51">
        <f t="shared" si="17"/>
        <v>1</v>
      </c>
      <c r="AC80" s="52" t="str">
        <f t="shared" si="18"/>
        <v>EA</v>
      </c>
      <c r="AD80" s="64" t="str">
        <f t="shared" si="19"/>
        <v>Hector Claudio's Crew</v>
      </c>
    </row>
    <row r="81" spans="1:30" ht="15.75" x14ac:dyDescent="0.25">
      <c r="A81" s="177">
        <v>101587</v>
      </c>
      <c r="B81" s="177" t="s">
        <v>73</v>
      </c>
      <c r="C81" s="177" t="s">
        <v>1009</v>
      </c>
      <c r="D81" s="177" t="s">
        <v>3593</v>
      </c>
      <c r="E81" s="177" t="s">
        <v>3594</v>
      </c>
      <c r="F81" s="177">
        <v>1</v>
      </c>
      <c r="G81" s="177" t="s">
        <v>586</v>
      </c>
      <c r="H81" s="177" t="s">
        <v>4124</v>
      </c>
      <c r="I81" s="177" t="s">
        <v>514</v>
      </c>
      <c r="J81" s="177" t="s">
        <v>966</v>
      </c>
      <c r="K81" s="177" t="s">
        <v>49</v>
      </c>
      <c r="L81" s="177" t="s">
        <v>967</v>
      </c>
      <c r="M81" s="177" t="s">
        <v>3601</v>
      </c>
      <c r="N81" s="177"/>
      <c r="O81" s="177" t="s">
        <v>50</v>
      </c>
      <c r="P81" s="177"/>
      <c r="Q81" s="177" t="s">
        <v>50</v>
      </c>
      <c r="T81" s="49" t="str">
        <f t="shared" si="10"/>
        <v>2023-032</v>
      </c>
      <c r="U81" s="49" t="str">
        <f t="shared" si="11"/>
        <v>2023-032: IH-345 BRIDGE REHABILITATION</v>
      </c>
      <c r="V81" s="49" t="str">
        <f>IFERROR(VLOOKUP($B81,PM!$A:$H,2,FALSE),"")</f>
        <v>Eric Giebelhaus</v>
      </c>
      <c r="W81" s="50" t="str">
        <f t="shared" si="12"/>
        <v>Friday</v>
      </c>
      <c r="X81" s="51" t="str">
        <f t="shared" si="13"/>
        <v>05/16/2025 6:50 PM</v>
      </c>
      <c r="Y81" s="52">
        <f t="shared" si="14"/>
        <v>367</v>
      </c>
      <c r="Z81" s="52" t="str">
        <f t="shared" si="15"/>
        <v>Approved On Time</v>
      </c>
      <c r="AA81" s="52" t="str">
        <f t="shared" si="16"/>
        <v>784 6078A - STL PO RMV Rem Paint</v>
      </c>
      <c r="AB81" s="51">
        <f t="shared" si="17"/>
        <v>1</v>
      </c>
      <c r="AC81" s="52" t="str">
        <f t="shared" si="18"/>
        <v>EA</v>
      </c>
      <c r="AD81" s="64" t="str">
        <f t="shared" si="19"/>
        <v>Hector Claudio's Crew</v>
      </c>
    </row>
    <row r="82" spans="1:30" ht="15.75" x14ac:dyDescent="0.25">
      <c r="A82" s="177">
        <v>101588</v>
      </c>
      <c r="B82" s="177" t="s">
        <v>73</v>
      </c>
      <c r="C82" s="177" t="s">
        <v>1009</v>
      </c>
      <c r="D82" s="177" t="s">
        <v>3590</v>
      </c>
      <c r="E82" s="177" t="s">
        <v>3591</v>
      </c>
      <c r="F82" s="177">
        <v>2</v>
      </c>
      <c r="G82" s="177" t="s">
        <v>586</v>
      </c>
      <c r="H82" s="177" t="s">
        <v>4124</v>
      </c>
      <c r="I82" s="177" t="s">
        <v>514</v>
      </c>
      <c r="J82" s="177" t="s">
        <v>966</v>
      </c>
      <c r="K82" s="177" t="s">
        <v>49</v>
      </c>
      <c r="L82" s="177" t="s">
        <v>967</v>
      </c>
      <c r="M82" s="177" t="s">
        <v>3601</v>
      </c>
      <c r="N82" s="177"/>
      <c r="O82" s="177" t="s">
        <v>50</v>
      </c>
      <c r="P82" s="177"/>
      <c r="Q82" s="177" t="s">
        <v>50</v>
      </c>
      <c r="T82" s="49" t="str">
        <f t="shared" si="10"/>
        <v>2023-032</v>
      </c>
      <c r="U82" s="49" t="str">
        <f t="shared" si="11"/>
        <v>2023-032: IH-345 BRIDGE REHABILITATION</v>
      </c>
      <c r="V82" s="49" t="str">
        <f>IFERROR(VLOOKUP($B82,PM!$A:$H,2,FALSE),"")</f>
        <v>Eric Giebelhaus</v>
      </c>
      <c r="W82" s="50" t="str">
        <f t="shared" si="12"/>
        <v>Friday</v>
      </c>
      <c r="X82" s="51" t="str">
        <f t="shared" si="13"/>
        <v>05/16/2025 6:50 PM</v>
      </c>
      <c r="Y82" s="52">
        <f t="shared" si="14"/>
        <v>367</v>
      </c>
      <c r="Z82" s="52" t="str">
        <f t="shared" si="15"/>
        <v>Approved On Time</v>
      </c>
      <c r="AA82" s="52" t="str">
        <f t="shared" si="16"/>
        <v>784 6082A - STL P1 S Rem Paint</v>
      </c>
      <c r="AB82" s="51">
        <f t="shared" si="17"/>
        <v>2</v>
      </c>
      <c r="AC82" s="52" t="str">
        <f t="shared" si="18"/>
        <v>EA</v>
      </c>
      <c r="AD82" s="64" t="str">
        <f t="shared" si="19"/>
        <v>Hector Claudio's Crew</v>
      </c>
    </row>
    <row r="83" spans="1:30" ht="15.75" x14ac:dyDescent="0.25">
      <c r="A83" s="177">
        <v>101589</v>
      </c>
      <c r="B83" s="177" t="s">
        <v>73</v>
      </c>
      <c r="C83" s="177" t="s">
        <v>1009</v>
      </c>
      <c r="D83" s="177" t="s">
        <v>584</v>
      </c>
      <c r="E83" s="177" t="s">
        <v>585</v>
      </c>
      <c r="F83" s="177">
        <v>0.1</v>
      </c>
      <c r="G83" s="177" t="s">
        <v>516</v>
      </c>
      <c r="H83" s="177" t="s">
        <v>4124</v>
      </c>
      <c r="I83" s="177" t="s">
        <v>514</v>
      </c>
      <c r="J83" s="177" t="s">
        <v>966</v>
      </c>
      <c r="K83" s="177" t="s">
        <v>49</v>
      </c>
      <c r="L83" s="177" t="s">
        <v>967</v>
      </c>
      <c r="M83" s="177" t="s">
        <v>3588</v>
      </c>
      <c r="N83" s="177"/>
      <c r="O83" s="177" t="s">
        <v>50</v>
      </c>
      <c r="P83" s="177"/>
      <c r="Q83" s="177" t="s">
        <v>50</v>
      </c>
      <c r="T83" s="49" t="str">
        <f t="shared" si="10"/>
        <v>2023-032</v>
      </c>
      <c r="U83" s="49" t="str">
        <f t="shared" si="11"/>
        <v>2023-032: IH-345 BRIDGE REHABILITATION</v>
      </c>
      <c r="V83" s="49" t="str">
        <f>IFERROR(VLOOKUP($B83,PM!$A:$H,2,FALSE),"")</f>
        <v>Eric Giebelhaus</v>
      </c>
      <c r="W83" s="50" t="str">
        <f t="shared" si="12"/>
        <v>Friday</v>
      </c>
      <c r="X83" s="51" t="str">
        <f t="shared" si="13"/>
        <v>05/16/2025 6:51 PM</v>
      </c>
      <c r="Y83" s="52">
        <f t="shared" si="14"/>
        <v>367</v>
      </c>
      <c r="Z83" s="52" t="str">
        <f t="shared" si="15"/>
        <v>Approved On Time</v>
      </c>
      <c r="AA83" s="52" t="str">
        <f t="shared" si="16"/>
        <v>9000 100B - SUPERINTENDENT</v>
      </c>
      <c r="AB83" s="51">
        <f t="shared" si="17"/>
        <v>0.1</v>
      </c>
      <c r="AC83" s="52" t="str">
        <f t="shared" si="18"/>
        <v>WK</v>
      </c>
      <c r="AD83" s="64" t="str">
        <f t="shared" si="19"/>
        <v>Hector Claudio's Crew</v>
      </c>
    </row>
    <row r="84" spans="1:30" ht="15.75" x14ac:dyDescent="0.25">
      <c r="A84" s="177">
        <v>101647</v>
      </c>
      <c r="B84" s="177" t="s">
        <v>73</v>
      </c>
      <c r="C84" s="177" t="s">
        <v>1009</v>
      </c>
      <c r="D84" s="177" t="s">
        <v>3590</v>
      </c>
      <c r="E84" s="177" t="s">
        <v>3591</v>
      </c>
      <c r="F84" s="177">
        <v>2</v>
      </c>
      <c r="G84" s="177" t="s">
        <v>586</v>
      </c>
      <c r="H84" s="177" t="s">
        <v>4128</v>
      </c>
      <c r="I84" s="177" t="s">
        <v>514</v>
      </c>
      <c r="J84" s="177" t="s">
        <v>966</v>
      </c>
      <c r="K84" s="177" t="s">
        <v>49</v>
      </c>
      <c r="L84" s="177" t="s">
        <v>967</v>
      </c>
      <c r="M84" s="177" t="s">
        <v>4132</v>
      </c>
      <c r="N84" s="177"/>
      <c r="O84" s="177" t="s">
        <v>50</v>
      </c>
      <c r="P84" s="177"/>
      <c r="Q84" s="177" t="s">
        <v>50</v>
      </c>
      <c r="T84" s="49" t="str">
        <f t="shared" si="10"/>
        <v>2023-032</v>
      </c>
      <c r="U84" s="49" t="str">
        <f t="shared" si="11"/>
        <v>2023-032: IH-345 BRIDGE REHABILITATION</v>
      </c>
      <c r="V84" s="49" t="str">
        <f>IFERROR(VLOOKUP($B84,PM!$A:$H,2,FALSE),"")</f>
        <v>Eric Giebelhaus</v>
      </c>
      <c r="W84" s="50" t="str">
        <f t="shared" si="12"/>
        <v>Saturday</v>
      </c>
      <c r="X84" s="51" t="str">
        <f t="shared" si="13"/>
        <v>05/17/2025 2:44 PM</v>
      </c>
      <c r="Y84" s="52">
        <f t="shared" si="14"/>
        <v>367</v>
      </c>
      <c r="Z84" s="52" t="str">
        <f t="shared" si="15"/>
        <v>Approved On Time</v>
      </c>
      <c r="AA84" s="52" t="str">
        <f t="shared" si="16"/>
        <v>784 6082A - STL P1 S Rem Paint</v>
      </c>
      <c r="AB84" s="51">
        <f t="shared" si="17"/>
        <v>2</v>
      </c>
      <c r="AC84" s="52" t="str">
        <f t="shared" si="18"/>
        <v>EA</v>
      </c>
      <c r="AD84" s="64" t="str">
        <f t="shared" si="19"/>
        <v>Hector Claudio's Crew</v>
      </c>
    </row>
    <row r="85" spans="1:30" ht="15.75" x14ac:dyDescent="0.25">
      <c r="A85" s="177">
        <v>101648</v>
      </c>
      <c r="B85" s="177" t="s">
        <v>73</v>
      </c>
      <c r="C85" s="177" t="s">
        <v>1009</v>
      </c>
      <c r="D85" s="177" t="s">
        <v>3593</v>
      </c>
      <c r="E85" s="177" t="s">
        <v>3594</v>
      </c>
      <c r="F85" s="177">
        <v>1</v>
      </c>
      <c r="G85" s="177" t="s">
        <v>586</v>
      </c>
      <c r="H85" s="177" t="s">
        <v>4128</v>
      </c>
      <c r="I85" s="177" t="s">
        <v>514</v>
      </c>
      <c r="J85" s="177" t="s">
        <v>966</v>
      </c>
      <c r="K85" s="177" t="s">
        <v>49</v>
      </c>
      <c r="L85" s="177" t="s">
        <v>967</v>
      </c>
      <c r="M85" s="177" t="s">
        <v>4132</v>
      </c>
      <c r="N85" s="177"/>
      <c r="O85" s="177" t="s">
        <v>50</v>
      </c>
      <c r="P85" s="177"/>
      <c r="Q85" s="177" t="s">
        <v>50</v>
      </c>
      <c r="T85" s="49" t="str">
        <f t="shared" si="10"/>
        <v>2023-032</v>
      </c>
      <c r="U85" s="49" t="str">
        <f t="shared" si="11"/>
        <v>2023-032: IH-345 BRIDGE REHABILITATION</v>
      </c>
      <c r="V85" s="49" t="str">
        <f>IFERROR(VLOOKUP($B85,PM!$A:$H,2,FALSE),"")</f>
        <v>Eric Giebelhaus</v>
      </c>
      <c r="W85" s="50" t="str">
        <f t="shared" si="12"/>
        <v>Saturday</v>
      </c>
      <c r="X85" s="51" t="str">
        <f t="shared" si="13"/>
        <v>05/17/2025 2:44 PM</v>
      </c>
      <c r="Y85" s="52">
        <f t="shared" si="14"/>
        <v>367</v>
      </c>
      <c r="Z85" s="52" t="str">
        <f t="shared" si="15"/>
        <v>Approved On Time</v>
      </c>
      <c r="AA85" s="52" t="str">
        <f t="shared" si="16"/>
        <v>784 6078A - STL PO RMV Rem Paint</v>
      </c>
      <c r="AB85" s="51">
        <f t="shared" si="17"/>
        <v>1</v>
      </c>
      <c r="AC85" s="52" t="str">
        <f t="shared" si="18"/>
        <v>EA</v>
      </c>
      <c r="AD85" s="64" t="str">
        <f t="shared" si="19"/>
        <v>Hector Claudio's Crew</v>
      </c>
    </row>
    <row r="86" spans="1:30" ht="15.75" x14ac:dyDescent="0.25">
      <c r="A86" s="177">
        <v>101649</v>
      </c>
      <c r="B86" s="177" t="s">
        <v>73</v>
      </c>
      <c r="C86" s="177" t="s">
        <v>1009</v>
      </c>
      <c r="D86" s="177" t="s">
        <v>3595</v>
      </c>
      <c r="E86" s="177" t="s">
        <v>3596</v>
      </c>
      <c r="F86" s="177">
        <v>1</v>
      </c>
      <c r="G86" s="177" t="s">
        <v>586</v>
      </c>
      <c r="H86" s="177" t="s">
        <v>4128</v>
      </c>
      <c r="I86" s="177" t="s">
        <v>514</v>
      </c>
      <c r="J86" s="177" t="s">
        <v>966</v>
      </c>
      <c r="K86" s="177" t="s">
        <v>49</v>
      </c>
      <c r="L86" s="177" t="s">
        <v>967</v>
      </c>
      <c r="M86" s="177" t="s">
        <v>3592</v>
      </c>
      <c r="N86" s="177"/>
      <c r="O86" s="177" t="s">
        <v>50</v>
      </c>
      <c r="P86" s="177"/>
      <c r="Q86" s="177" t="s">
        <v>50</v>
      </c>
      <c r="T86" s="49" t="str">
        <f t="shared" si="10"/>
        <v>2023-032</v>
      </c>
      <c r="U86" s="49" t="str">
        <f t="shared" si="11"/>
        <v>2023-032: IH-345 BRIDGE REHABILITATION</v>
      </c>
      <c r="V86" s="49" t="str">
        <f>IFERROR(VLOOKUP($B86,PM!$A:$H,2,FALSE),"")</f>
        <v>Eric Giebelhaus</v>
      </c>
      <c r="W86" s="50" t="str">
        <f t="shared" si="12"/>
        <v>Saturday</v>
      </c>
      <c r="X86" s="51" t="str">
        <f t="shared" si="13"/>
        <v>05/17/2025 2:45 PM</v>
      </c>
      <c r="Y86" s="52">
        <f t="shared" si="14"/>
        <v>367</v>
      </c>
      <c r="Z86" s="52" t="str">
        <f t="shared" si="15"/>
        <v>Approved On Time</v>
      </c>
      <c r="AA86" s="52" t="str">
        <f t="shared" si="16"/>
        <v>784 6078B - STL PO RMV Plasma Cut PO Plate</v>
      </c>
      <c r="AB86" s="51">
        <f t="shared" si="17"/>
        <v>1</v>
      </c>
      <c r="AC86" s="52" t="str">
        <f t="shared" si="18"/>
        <v>EA</v>
      </c>
      <c r="AD86" s="64" t="str">
        <f t="shared" si="19"/>
        <v>Hector Claudio's Crew</v>
      </c>
    </row>
    <row r="87" spans="1:30" ht="15.75" x14ac:dyDescent="0.25">
      <c r="A87" s="177">
        <v>101650</v>
      </c>
      <c r="B87" s="177" t="s">
        <v>73</v>
      </c>
      <c r="C87" s="177" t="s">
        <v>1009</v>
      </c>
      <c r="D87" s="177" t="s">
        <v>584</v>
      </c>
      <c r="E87" s="177" t="s">
        <v>585</v>
      </c>
      <c r="F87" s="177">
        <v>0.1</v>
      </c>
      <c r="G87" s="177" t="s">
        <v>516</v>
      </c>
      <c r="H87" s="177" t="s">
        <v>4128</v>
      </c>
      <c r="I87" s="177" t="s">
        <v>514</v>
      </c>
      <c r="J87" s="177" t="s">
        <v>966</v>
      </c>
      <c r="K87" s="177" t="s">
        <v>49</v>
      </c>
      <c r="L87" s="177" t="s">
        <v>967</v>
      </c>
      <c r="M87" s="177" t="s">
        <v>3589</v>
      </c>
      <c r="N87" s="177"/>
      <c r="O87" s="177" t="s">
        <v>50</v>
      </c>
      <c r="P87" s="177"/>
      <c r="Q87" s="177" t="s">
        <v>50</v>
      </c>
      <c r="T87" s="49" t="str">
        <f t="shared" si="10"/>
        <v>2023-032</v>
      </c>
      <c r="U87" s="49" t="str">
        <f t="shared" si="11"/>
        <v>2023-032: IH-345 BRIDGE REHABILITATION</v>
      </c>
      <c r="V87" s="49" t="str">
        <f>IFERROR(VLOOKUP($B87,PM!$A:$H,2,FALSE),"")</f>
        <v>Eric Giebelhaus</v>
      </c>
      <c r="W87" s="50" t="str">
        <f t="shared" si="12"/>
        <v>Saturday</v>
      </c>
      <c r="X87" s="51" t="str">
        <f t="shared" si="13"/>
        <v>05/17/2025 2:46 PM</v>
      </c>
      <c r="Y87" s="52">
        <f t="shared" si="14"/>
        <v>367</v>
      </c>
      <c r="Z87" s="52" t="str">
        <f t="shared" si="15"/>
        <v>Approved On Time</v>
      </c>
      <c r="AA87" s="52" t="str">
        <f t="shared" si="16"/>
        <v>9000 100B - SUPERINTENDENT</v>
      </c>
      <c r="AB87" s="51">
        <f t="shared" si="17"/>
        <v>0.1</v>
      </c>
      <c r="AC87" s="52" t="str">
        <f t="shared" si="18"/>
        <v>WK</v>
      </c>
      <c r="AD87" s="64" t="str">
        <f t="shared" si="19"/>
        <v>Hector Claudio's Crew</v>
      </c>
    </row>
    <row r="88" spans="1:30" ht="15.75" x14ac:dyDescent="0.25">
      <c r="A88" s="177">
        <v>101333</v>
      </c>
      <c r="B88" s="177" t="s">
        <v>73</v>
      </c>
      <c r="C88" s="177" t="s">
        <v>1009</v>
      </c>
      <c r="D88" s="177" t="s">
        <v>1186</v>
      </c>
      <c r="E88" s="177" t="s">
        <v>1193</v>
      </c>
      <c r="F88" s="177">
        <v>0.1</v>
      </c>
      <c r="G88" s="177" t="s">
        <v>1136</v>
      </c>
      <c r="H88" s="177" t="s">
        <v>1890</v>
      </c>
      <c r="I88" s="177" t="s">
        <v>514</v>
      </c>
      <c r="J88" s="177" t="s">
        <v>966</v>
      </c>
      <c r="K88" s="177" t="s">
        <v>49</v>
      </c>
      <c r="L88" s="177" t="s">
        <v>967</v>
      </c>
      <c r="M88" s="177" t="s">
        <v>1932</v>
      </c>
      <c r="N88" s="177"/>
      <c r="O88" s="177" t="s">
        <v>50</v>
      </c>
      <c r="P88" s="177"/>
      <c r="Q88" s="177" t="s">
        <v>50</v>
      </c>
      <c r="T88" s="49" t="str">
        <f t="shared" si="10"/>
        <v>2023-032</v>
      </c>
      <c r="U88" s="49" t="str">
        <f t="shared" si="11"/>
        <v>2023-032: IH-345 BRIDGE REHABILITATION</v>
      </c>
      <c r="V88" s="49" t="str">
        <f>IFERROR(VLOOKUP($B88,PM!$A:$H,2,FALSE),"")</f>
        <v>Eric Giebelhaus</v>
      </c>
      <c r="W88" s="50" t="str">
        <f t="shared" si="12"/>
        <v>Tuesday</v>
      </c>
      <c r="X88" s="51" t="str">
        <f t="shared" si="13"/>
        <v>05/13/2025 8:06 PM</v>
      </c>
      <c r="Y88" s="52">
        <f t="shared" si="14"/>
        <v>367</v>
      </c>
      <c r="Z88" s="52" t="str">
        <f t="shared" si="15"/>
        <v>Approved On Time</v>
      </c>
      <c r="AA88" s="52" t="str">
        <f t="shared" si="16"/>
        <v>4106 6001D - PPO Conc Overlay Prep for Over</v>
      </c>
      <c r="AB88" s="51">
        <f t="shared" si="17"/>
        <v>0.1</v>
      </c>
      <c r="AC88" s="52" t="str">
        <f t="shared" si="18"/>
        <v>EACH</v>
      </c>
      <c r="AD88" s="64" t="str">
        <f t="shared" si="19"/>
        <v>Hector Claudio's Crew</v>
      </c>
    </row>
    <row r="89" spans="1:30" ht="15.75" x14ac:dyDescent="0.25">
      <c r="A89" s="177">
        <v>101651</v>
      </c>
      <c r="B89" s="177" t="s">
        <v>570</v>
      </c>
      <c r="C89" s="177" t="s">
        <v>723</v>
      </c>
      <c r="D89" s="177" t="s">
        <v>1081</v>
      </c>
      <c r="E89" s="177" t="s">
        <v>1082</v>
      </c>
      <c r="F89" s="177">
        <v>0.5</v>
      </c>
      <c r="G89" s="177" t="s">
        <v>573</v>
      </c>
      <c r="H89" s="177" t="s">
        <v>4128</v>
      </c>
      <c r="I89" s="177" t="s">
        <v>514</v>
      </c>
      <c r="J89" s="177" t="s">
        <v>966</v>
      </c>
      <c r="K89" s="177" t="s">
        <v>49</v>
      </c>
      <c r="L89" s="177" t="s">
        <v>967</v>
      </c>
      <c r="M89" s="177" t="s">
        <v>3600</v>
      </c>
      <c r="N89" s="177"/>
      <c r="O89" s="177" t="s">
        <v>50</v>
      </c>
      <c r="P89" s="177"/>
      <c r="Q89" s="177" t="s">
        <v>50</v>
      </c>
      <c r="T89" s="49" t="str">
        <f t="shared" si="10"/>
        <v>2024-030</v>
      </c>
      <c r="U89" s="49" t="str">
        <f t="shared" si="11"/>
        <v>2024-030: Matagorda SH 35 Bridge Replace</v>
      </c>
      <c r="V89" s="49" t="str">
        <f>IFERROR(VLOOKUP($B89,PM!$A:$H,2,FALSE),"")</f>
        <v>Luis A. Morales</v>
      </c>
      <c r="W89" s="50" t="str">
        <f t="shared" si="12"/>
        <v>Saturday</v>
      </c>
      <c r="X89" s="51" t="str">
        <f t="shared" si="13"/>
        <v>05/17/2025 2:47 PM</v>
      </c>
      <c r="Y89" s="52">
        <f t="shared" si="14"/>
        <v>367</v>
      </c>
      <c r="Z89" s="52" t="str">
        <f t="shared" si="15"/>
        <v>Approved On Time</v>
      </c>
      <c r="AA89" s="52" t="str">
        <f t="shared" si="16"/>
        <v>8999 6001P - Fabricate Trestle Bridge</v>
      </c>
      <c r="AB89" s="51">
        <f t="shared" si="17"/>
        <v>0.5</v>
      </c>
      <c r="AC89" s="52" t="str">
        <f t="shared" si="18"/>
        <v>DAY</v>
      </c>
      <c r="AD89" s="64" t="str">
        <f t="shared" si="19"/>
        <v>Hector Claudio's Crew</v>
      </c>
    </row>
    <row r="90" spans="1:30" ht="15.75" x14ac:dyDescent="0.25">
      <c r="A90" s="177">
        <v>101652</v>
      </c>
      <c r="B90" s="177" t="s">
        <v>570</v>
      </c>
      <c r="C90" s="177" t="s">
        <v>723</v>
      </c>
      <c r="D90" s="177" t="s">
        <v>584</v>
      </c>
      <c r="E90" s="177" t="s">
        <v>585</v>
      </c>
      <c r="F90" s="177">
        <v>0.1</v>
      </c>
      <c r="G90" s="177" t="s">
        <v>516</v>
      </c>
      <c r="H90" s="177" t="s">
        <v>4128</v>
      </c>
      <c r="I90" s="177" t="s">
        <v>514</v>
      </c>
      <c r="J90" s="177" t="s">
        <v>966</v>
      </c>
      <c r="K90" s="177" t="s">
        <v>49</v>
      </c>
      <c r="L90" s="177" t="s">
        <v>967</v>
      </c>
      <c r="M90" s="177" t="s">
        <v>3599</v>
      </c>
      <c r="N90" s="177"/>
      <c r="O90" s="177" t="s">
        <v>50</v>
      </c>
      <c r="P90" s="177"/>
      <c r="Q90" s="177" t="s">
        <v>50</v>
      </c>
      <c r="T90" s="49" t="str">
        <f t="shared" si="10"/>
        <v>2024-030</v>
      </c>
      <c r="U90" s="49" t="str">
        <f t="shared" si="11"/>
        <v>2024-030: Matagorda SH 35 Bridge Replace</v>
      </c>
      <c r="V90" s="49" t="str">
        <f>IFERROR(VLOOKUP($B90,PM!$A:$H,2,FALSE),"")</f>
        <v>Luis A. Morales</v>
      </c>
      <c r="W90" s="50" t="str">
        <f t="shared" si="12"/>
        <v>Saturday</v>
      </c>
      <c r="X90" s="51" t="str">
        <f t="shared" si="13"/>
        <v>05/17/2025 2:50 PM</v>
      </c>
      <c r="Y90" s="52">
        <f t="shared" si="14"/>
        <v>367</v>
      </c>
      <c r="Z90" s="52" t="str">
        <f t="shared" si="15"/>
        <v>Approved On Time</v>
      </c>
      <c r="AA90" s="52" t="str">
        <f t="shared" si="16"/>
        <v>9000 100B - SUPERINTENDENT</v>
      </c>
      <c r="AB90" s="51">
        <f t="shared" si="17"/>
        <v>0.1</v>
      </c>
      <c r="AC90" s="52" t="str">
        <f t="shared" si="18"/>
        <v>WK</v>
      </c>
      <c r="AD90" s="64" t="str">
        <f t="shared" si="19"/>
        <v>Hector Claudio's Crew</v>
      </c>
    </row>
    <row r="91" spans="1:30" ht="15.75" x14ac:dyDescent="0.25">
      <c r="A91" s="177">
        <v>101584</v>
      </c>
      <c r="B91" s="177" t="s">
        <v>570</v>
      </c>
      <c r="C91" s="177" t="s">
        <v>723</v>
      </c>
      <c r="D91" s="177" t="s">
        <v>1081</v>
      </c>
      <c r="E91" s="177" t="s">
        <v>1082</v>
      </c>
      <c r="F91" s="177">
        <v>1.5</v>
      </c>
      <c r="G91" s="177" t="s">
        <v>573</v>
      </c>
      <c r="H91" s="177" t="s">
        <v>4124</v>
      </c>
      <c r="I91" s="177" t="s">
        <v>514</v>
      </c>
      <c r="J91" s="177" t="s">
        <v>966</v>
      </c>
      <c r="K91" s="177" t="s">
        <v>49</v>
      </c>
      <c r="L91" s="177" t="s">
        <v>967</v>
      </c>
      <c r="M91" s="177" t="s">
        <v>3587</v>
      </c>
      <c r="N91" s="177"/>
      <c r="O91" s="177" t="s">
        <v>50</v>
      </c>
      <c r="P91" s="177"/>
      <c r="Q91" s="177" t="s">
        <v>50</v>
      </c>
      <c r="T91" s="49" t="str">
        <f t="shared" si="10"/>
        <v>2024-030</v>
      </c>
      <c r="U91" s="49" t="str">
        <f t="shared" si="11"/>
        <v>2024-030: Matagorda SH 35 Bridge Replace</v>
      </c>
      <c r="V91" s="49" t="str">
        <f>IFERROR(VLOOKUP($B91,PM!$A:$H,2,FALSE),"")</f>
        <v>Luis A. Morales</v>
      </c>
      <c r="W91" s="50" t="str">
        <f t="shared" si="12"/>
        <v>Friday</v>
      </c>
      <c r="X91" s="51" t="str">
        <f t="shared" si="13"/>
        <v>05/16/2025 6:47 PM</v>
      </c>
      <c r="Y91" s="52">
        <f t="shared" si="14"/>
        <v>367</v>
      </c>
      <c r="Z91" s="52" t="str">
        <f t="shared" si="15"/>
        <v>Approved On Time</v>
      </c>
      <c r="AA91" s="52" t="str">
        <f t="shared" si="16"/>
        <v>8999 6001P - Fabricate Trestle Bridge</v>
      </c>
      <c r="AB91" s="51">
        <f t="shared" si="17"/>
        <v>1.5</v>
      </c>
      <c r="AC91" s="52" t="str">
        <f t="shared" si="18"/>
        <v>DAY</v>
      </c>
      <c r="AD91" s="64" t="str">
        <f t="shared" si="19"/>
        <v>Hector Claudio's Crew</v>
      </c>
    </row>
    <row r="92" spans="1:30" ht="15.75" x14ac:dyDescent="0.25">
      <c r="A92" s="177">
        <v>101585</v>
      </c>
      <c r="B92" s="177" t="s">
        <v>570</v>
      </c>
      <c r="C92" s="177" t="s">
        <v>723</v>
      </c>
      <c r="D92" s="177" t="s">
        <v>584</v>
      </c>
      <c r="E92" s="177" t="s">
        <v>585</v>
      </c>
      <c r="F92" s="177">
        <v>0.1</v>
      </c>
      <c r="G92" s="177" t="s">
        <v>516</v>
      </c>
      <c r="H92" s="177" t="s">
        <v>4124</v>
      </c>
      <c r="I92" s="177" t="s">
        <v>514</v>
      </c>
      <c r="J92" s="177" t="s">
        <v>966</v>
      </c>
      <c r="K92" s="177" t="s">
        <v>49</v>
      </c>
      <c r="L92" s="177" t="s">
        <v>967</v>
      </c>
      <c r="M92" s="177" t="s">
        <v>3598</v>
      </c>
      <c r="N92" s="177"/>
      <c r="O92" s="177" t="s">
        <v>50</v>
      </c>
      <c r="P92" s="177"/>
      <c r="Q92" s="177" t="s">
        <v>50</v>
      </c>
      <c r="T92" s="49" t="str">
        <f t="shared" si="10"/>
        <v>2024-030</v>
      </c>
      <c r="U92" s="49" t="str">
        <f t="shared" si="11"/>
        <v>2024-030: Matagorda SH 35 Bridge Replace</v>
      </c>
      <c r="V92" s="49" t="str">
        <f>IFERROR(VLOOKUP($B92,PM!$A:$H,2,FALSE),"")</f>
        <v>Luis A. Morales</v>
      </c>
      <c r="W92" s="50" t="str">
        <f t="shared" si="12"/>
        <v>Friday</v>
      </c>
      <c r="X92" s="51" t="str">
        <f t="shared" si="13"/>
        <v>05/16/2025 6:48 PM</v>
      </c>
      <c r="Y92" s="52">
        <f t="shared" si="14"/>
        <v>367</v>
      </c>
      <c r="Z92" s="52" t="str">
        <f t="shared" si="15"/>
        <v>Approved On Time</v>
      </c>
      <c r="AA92" s="52" t="str">
        <f t="shared" si="16"/>
        <v>9000 100B - SUPERINTENDENT</v>
      </c>
      <c r="AB92" s="51">
        <f t="shared" si="17"/>
        <v>0.1</v>
      </c>
      <c r="AC92" s="52" t="str">
        <f t="shared" si="18"/>
        <v>WK</v>
      </c>
      <c r="AD92" s="64" t="str">
        <f t="shared" si="19"/>
        <v>Hector Claudio's Crew</v>
      </c>
    </row>
    <row r="93" spans="1:30" ht="15.75" x14ac:dyDescent="0.25">
      <c r="A93" s="177">
        <v>101516</v>
      </c>
      <c r="B93" s="177" t="s">
        <v>570</v>
      </c>
      <c r="C93" s="177" t="s">
        <v>723</v>
      </c>
      <c r="D93" s="177" t="s">
        <v>1081</v>
      </c>
      <c r="E93" s="177" t="s">
        <v>1082</v>
      </c>
      <c r="F93" s="177">
        <v>1</v>
      </c>
      <c r="G93" s="177" t="s">
        <v>573</v>
      </c>
      <c r="H93" s="177" t="s">
        <v>3000</v>
      </c>
      <c r="I93" s="177" t="s">
        <v>514</v>
      </c>
      <c r="J93" s="177" t="s">
        <v>966</v>
      </c>
      <c r="K93" s="177" t="s">
        <v>49</v>
      </c>
      <c r="L93" s="177" t="s">
        <v>967</v>
      </c>
      <c r="M93" s="177" t="s">
        <v>3066</v>
      </c>
      <c r="N93" s="177"/>
      <c r="O93" s="177" t="s">
        <v>50</v>
      </c>
      <c r="P93" s="177"/>
      <c r="Q93" s="177" t="s">
        <v>50</v>
      </c>
      <c r="T93" s="49" t="str">
        <f t="shared" si="10"/>
        <v>2024-030</v>
      </c>
      <c r="U93" s="49" t="str">
        <f t="shared" si="11"/>
        <v>2024-030: Matagorda SH 35 Bridge Replace</v>
      </c>
      <c r="V93" s="49" t="str">
        <f>IFERROR(VLOOKUP($B93,PM!$A:$H,2,FALSE),"")</f>
        <v>Luis A. Morales</v>
      </c>
      <c r="W93" s="50" t="str">
        <f t="shared" si="12"/>
        <v>Thursday</v>
      </c>
      <c r="X93" s="51" t="str">
        <f t="shared" si="13"/>
        <v>05/16/2025 2:36 AM</v>
      </c>
      <c r="Y93" s="52">
        <f t="shared" si="14"/>
        <v>367</v>
      </c>
      <c r="Z93" s="52" t="str">
        <f t="shared" si="15"/>
        <v>Approved On Time</v>
      </c>
      <c r="AA93" s="52" t="str">
        <f t="shared" si="16"/>
        <v>8999 6001P - Fabricate Trestle Bridge</v>
      </c>
      <c r="AB93" s="51">
        <f t="shared" si="17"/>
        <v>1</v>
      </c>
      <c r="AC93" s="52" t="str">
        <f t="shared" si="18"/>
        <v>DAY</v>
      </c>
      <c r="AD93" s="64" t="str">
        <f t="shared" si="19"/>
        <v>Hector Claudio's Crew</v>
      </c>
    </row>
    <row r="94" spans="1:30" ht="15.75" x14ac:dyDescent="0.25">
      <c r="A94" s="177">
        <v>101517</v>
      </c>
      <c r="B94" s="177" t="s">
        <v>570</v>
      </c>
      <c r="C94" s="177" t="s">
        <v>723</v>
      </c>
      <c r="D94" s="177" t="s">
        <v>584</v>
      </c>
      <c r="E94" s="177" t="s">
        <v>585</v>
      </c>
      <c r="F94" s="177">
        <v>0.1</v>
      </c>
      <c r="G94" s="177" t="s">
        <v>516</v>
      </c>
      <c r="H94" s="177" t="s">
        <v>3000</v>
      </c>
      <c r="I94" s="177" t="s">
        <v>514</v>
      </c>
      <c r="J94" s="177" t="s">
        <v>966</v>
      </c>
      <c r="K94" s="177" t="s">
        <v>49</v>
      </c>
      <c r="L94" s="177" t="s">
        <v>967</v>
      </c>
      <c r="M94" s="177" t="s">
        <v>3064</v>
      </c>
      <c r="N94" s="177"/>
      <c r="O94" s="177" t="s">
        <v>50</v>
      </c>
      <c r="P94" s="177"/>
      <c r="Q94" s="177" t="s">
        <v>50</v>
      </c>
      <c r="T94" s="49" t="str">
        <f t="shared" si="10"/>
        <v>2024-030</v>
      </c>
      <c r="U94" s="49" t="str">
        <f t="shared" si="11"/>
        <v>2024-030: Matagorda SH 35 Bridge Replace</v>
      </c>
      <c r="V94" s="49" t="str">
        <f>IFERROR(VLOOKUP($B94,PM!$A:$H,2,FALSE),"")</f>
        <v>Luis A. Morales</v>
      </c>
      <c r="W94" s="50" t="str">
        <f t="shared" si="12"/>
        <v>Thursday</v>
      </c>
      <c r="X94" s="51" t="str">
        <f t="shared" si="13"/>
        <v>05/16/2025 2:40 AM</v>
      </c>
      <c r="Y94" s="52">
        <f t="shared" si="14"/>
        <v>367</v>
      </c>
      <c r="Z94" s="52" t="str">
        <f t="shared" si="15"/>
        <v>Approved On Time</v>
      </c>
      <c r="AA94" s="52" t="str">
        <f t="shared" si="16"/>
        <v>9000 100B - SUPERINTENDENT</v>
      </c>
      <c r="AB94" s="51">
        <f t="shared" si="17"/>
        <v>0.1</v>
      </c>
      <c r="AC94" s="52" t="str">
        <f t="shared" si="18"/>
        <v>WK</v>
      </c>
      <c r="AD94" s="64" t="str">
        <f t="shared" si="19"/>
        <v>Hector Claudio's Crew</v>
      </c>
    </row>
    <row r="95" spans="1:30" ht="15.75" x14ac:dyDescent="0.25">
      <c r="A95" s="177">
        <v>101518</v>
      </c>
      <c r="B95" s="177" t="s">
        <v>570</v>
      </c>
      <c r="C95" s="177" t="s">
        <v>723</v>
      </c>
      <c r="D95" s="177" t="s">
        <v>584</v>
      </c>
      <c r="E95" s="177" t="s">
        <v>585</v>
      </c>
      <c r="F95" s="177">
        <v>0.1</v>
      </c>
      <c r="G95" s="177" t="s">
        <v>516</v>
      </c>
      <c r="H95" s="177" t="s">
        <v>1890</v>
      </c>
      <c r="I95" s="177" t="s">
        <v>514</v>
      </c>
      <c r="J95" s="177" t="s">
        <v>966</v>
      </c>
      <c r="K95" s="177" t="s">
        <v>49</v>
      </c>
      <c r="L95" s="177" t="s">
        <v>967</v>
      </c>
      <c r="M95" s="177" t="s">
        <v>3065</v>
      </c>
      <c r="N95" s="177"/>
      <c r="O95" s="177" t="s">
        <v>50</v>
      </c>
      <c r="P95" s="177"/>
      <c r="Q95" s="177" t="s">
        <v>50</v>
      </c>
      <c r="T95" s="49" t="str">
        <f t="shared" si="10"/>
        <v>2024-030</v>
      </c>
      <c r="U95" s="49" t="str">
        <f t="shared" si="11"/>
        <v>2024-030: Matagorda SH 35 Bridge Replace</v>
      </c>
      <c r="V95" s="49" t="str">
        <f>IFERROR(VLOOKUP($B95,PM!$A:$H,2,FALSE),"")</f>
        <v>Luis A. Morales</v>
      </c>
      <c r="W95" s="50" t="str">
        <f t="shared" si="12"/>
        <v>Tuesday</v>
      </c>
      <c r="X95" s="51" t="str">
        <f t="shared" si="13"/>
        <v>05/16/2025 2:43 AM</v>
      </c>
      <c r="Y95" s="52">
        <f t="shared" si="14"/>
        <v>367</v>
      </c>
      <c r="Z95" s="52" t="str">
        <f t="shared" si="15"/>
        <v>Approved On Time</v>
      </c>
      <c r="AA95" s="52" t="str">
        <f t="shared" si="16"/>
        <v>9000 100B - SUPERINTENDENT</v>
      </c>
      <c r="AB95" s="51">
        <f t="shared" si="17"/>
        <v>0.1</v>
      </c>
      <c r="AC95" s="52" t="str">
        <f t="shared" si="18"/>
        <v>WK</v>
      </c>
      <c r="AD95" s="64" t="str">
        <f t="shared" si="19"/>
        <v>Hector Claudio's Crew</v>
      </c>
    </row>
    <row r="96" spans="1:30" ht="15.75" x14ac:dyDescent="0.25">
      <c r="A96" s="177">
        <v>101419</v>
      </c>
      <c r="B96" s="177" t="s">
        <v>570</v>
      </c>
      <c r="C96" s="177" t="s">
        <v>723</v>
      </c>
      <c r="D96" s="177" t="s">
        <v>1081</v>
      </c>
      <c r="E96" s="177" t="s">
        <v>1082</v>
      </c>
      <c r="F96" s="177">
        <v>0.75</v>
      </c>
      <c r="G96" s="177" t="s">
        <v>573</v>
      </c>
      <c r="H96" s="177" t="s">
        <v>2767</v>
      </c>
      <c r="I96" s="177" t="s">
        <v>514</v>
      </c>
      <c r="J96" s="177" t="s">
        <v>966</v>
      </c>
      <c r="K96" s="177" t="s">
        <v>49</v>
      </c>
      <c r="L96" s="177" t="s">
        <v>967</v>
      </c>
      <c r="M96" s="177" t="s">
        <v>2625</v>
      </c>
      <c r="N96" s="177"/>
      <c r="O96" s="177" t="s">
        <v>50</v>
      </c>
      <c r="P96" s="177"/>
      <c r="Q96" s="177" t="s">
        <v>50</v>
      </c>
      <c r="T96" s="49" t="str">
        <f t="shared" si="10"/>
        <v>2024-030</v>
      </c>
      <c r="U96" s="49" t="str">
        <f t="shared" si="11"/>
        <v>2024-030: Matagorda SH 35 Bridge Replace</v>
      </c>
      <c r="V96" s="49" t="str">
        <f>IFERROR(VLOOKUP($B96,PM!$A:$H,2,FALSE),"")</f>
        <v>Luis A. Morales</v>
      </c>
      <c r="W96" s="50" t="str">
        <f t="shared" si="12"/>
        <v>Wednesday</v>
      </c>
      <c r="X96" s="51" t="str">
        <f t="shared" si="13"/>
        <v>05/15/2025 4:31 AM</v>
      </c>
      <c r="Y96" s="52">
        <f t="shared" si="14"/>
        <v>367</v>
      </c>
      <c r="Z96" s="52" t="str">
        <f t="shared" si="15"/>
        <v>Approved On Time</v>
      </c>
      <c r="AA96" s="52" t="str">
        <f t="shared" si="16"/>
        <v>8999 6001P - Fabricate Trestle Bridge</v>
      </c>
      <c r="AB96" s="51">
        <f t="shared" si="17"/>
        <v>0.75</v>
      </c>
      <c r="AC96" s="52" t="str">
        <f t="shared" si="18"/>
        <v>DAY</v>
      </c>
      <c r="AD96" s="64" t="str">
        <f t="shared" si="19"/>
        <v>Hector Claudio's Crew</v>
      </c>
    </row>
    <row r="97" spans="1:30" ht="15.75" x14ac:dyDescent="0.25">
      <c r="A97" s="177">
        <v>101420</v>
      </c>
      <c r="B97" s="177" t="s">
        <v>570</v>
      </c>
      <c r="C97" s="177" t="s">
        <v>723</v>
      </c>
      <c r="D97" s="177" t="s">
        <v>584</v>
      </c>
      <c r="E97" s="177" t="s">
        <v>585</v>
      </c>
      <c r="F97" s="177">
        <v>0.2</v>
      </c>
      <c r="G97" s="177" t="s">
        <v>516</v>
      </c>
      <c r="H97" s="177" t="s">
        <v>2767</v>
      </c>
      <c r="I97" s="177" t="s">
        <v>514</v>
      </c>
      <c r="J97" s="177" t="s">
        <v>966</v>
      </c>
      <c r="K97" s="177" t="s">
        <v>49</v>
      </c>
      <c r="L97" s="177" t="s">
        <v>967</v>
      </c>
      <c r="M97" s="177" t="s">
        <v>2625</v>
      </c>
      <c r="N97" s="177"/>
      <c r="O97" s="177" t="s">
        <v>50</v>
      </c>
      <c r="P97" s="177"/>
      <c r="Q97" s="177" t="s">
        <v>50</v>
      </c>
      <c r="T97" s="49" t="str">
        <f t="shared" si="10"/>
        <v>2024-030</v>
      </c>
      <c r="U97" s="49" t="str">
        <f t="shared" si="11"/>
        <v>2024-030: Matagorda SH 35 Bridge Replace</v>
      </c>
      <c r="V97" s="49" t="str">
        <f>IFERROR(VLOOKUP($B97,PM!$A:$H,2,FALSE),"")</f>
        <v>Luis A. Morales</v>
      </c>
      <c r="W97" s="50" t="str">
        <f t="shared" si="12"/>
        <v>Wednesday</v>
      </c>
      <c r="X97" s="51" t="str">
        <f t="shared" si="13"/>
        <v>05/15/2025 4:31 AM</v>
      </c>
      <c r="Y97" s="52">
        <f t="shared" si="14"/>
        <v>367</v>
      </c>
      <c r="Z97" s="52" t="str">
        <f t="shared" si="15"/>
        <v>Approved On Time</v>
      </c>
      <c r="AA97" s="52" t="str">
        <f t="shared" si="16"/>
        <v>9000 100B - SUPERINTENDENT</v>
      </c>
      <c r="AB97" s="51">
        <f t="shared" si="17"/>
        <v>0.2</v>
      </c>
      <c r="AC97" s="52" t="str">
        <f t="shared" si="18"/>
        <v>WK</v>
      </c>
      <c r="AD97" s="64" t="str">
        <f t="shared" si="19"/>
        <v>Hector Claudio's Crew</v>
      </c>
    </row>
    <row r="98" spans="1:30" ht="15.75" x14ac:dyDescent="0.25">
      <c r="A98" s="177">
        <v>101213</v>
      </c>
      <c r="B98" s="177" t="s">
        <v>570</v>
      </c>
      <c r="C98" s="177" t="s">
        <v>723</v>
      </c>
      <c r="D98" s="177" t="s">
        <v>1081</v>
      </c>
      <c r="E98" s="177" t="s">
        <v>1082</v>
      </c>
      <c r="F98" s="177">
        <v>1</v>
      </c>
      <c r="G98" s="177" t="s">
        <v>573</v>
      </c>
      <c r="H98" s="177" t="s">
        <v>1447</v>
      </c>
      <c r="I98" s="177" t="s">
        <v>514</v>
      </c>
      <c r="J98" s="177" t="s">
        <v>966</v>
      </c>
      <c r="K98" s="177" t="s">
        <v>49</v>
      </c>
      <c r="L98" s="177" t="s">
        <v>967</v>
      </c>
      <c r="M98" s="177" t="s">
        <v>1274</v>
      </c>
      <c r="N98" s="177"/>
      <c r="O98" s="177" t="s">
        <v>50</v>
      </c>
      <c r="P98" s="177"/>
      <c r="Q98" s="177" t="s">
        <v>50</v>
      </c>
      <c r="T98" s="49" t="str">
        <f t="shared" si="10"/>
        <v>2024-030</v>
      </c>
      <c r="U98" s="49" t="str">
        <f t="shared" si="11"/>
        <v>2024-030: Matagorda SH 35 Bridge Replace</v>
      </c>
      <c r="V98" s="49" t="str">
        <f>IFERROR(VLOOKUP($B98,PM!$A:$H,2,FALSE),"")</f>
        <v>Luis A. Morales</v>
      </c>
      <c r="W98" s="50" t="str">
        <f t="shared" si="12"/>
        <v>Monday</v>
      </c>
      <c r="X98" s="51" t="str">
        <f t="shared" si="13"/>
        <v>05/12/2025 6:02 PM</v>
      </c>
      <c r="Y98" s="52">
        <f t="shared" si="14"/>
        <v>367</v>
      </c>
      <c r="Z98" s="52" t="str">
        <f t="shared" si="15"/>
        <v>Approved On Time</v>
      </c>
      <c r="AA98" s="52" t="str">
        <f t="shared" si="16"/>
        <v>8999 6001P - Fabricate Trestle Bridge</v>
      </c>
      <c r="AB98" s="51">
        <f t="shared" si="17"/>
        <v>1</v>
      </c>
      <c r="AC98" s="52" t="str">
        <f t="shared" si="18"/>
        <v>DAY</v>
      </c>
      <c r="AD98" s="64" t="str">
        <f t="shared" si="19"/>
        <v>Hector Claudio's Crew</v>
      </c>
    </row>
    <row r="99" spans="1:30" ht="15.75" x14ac:dyDescent="0.25">
      <c r="A99" s="177">
        <v>101214</v>
      </c>
      <c r="B99" s="177" t="s">
        <v>570</v>
      </c>
      <c r="C99" s="177" t="s">
        <v>723</v>
      </c>
      <c r="D99" s="177" t="s">
        <v>584</v>
      </c>
      <c r="E99" s="177" t="s">
        <v>585</v>
      </c>
      <c r="F99" s="177">
        <v>0.1</v>
      </c>
      <c r="G99" s="177" t="s">
        <v>516</v>
      </c>
      <c r="H99" s="177" t="s">
        <v>1447</v>
      </c>
      <c r="I99" s="177" t="s">
        <v>514</v>
      </c>
      <c r="J99" s="177" t="s">
        <v>966</v>
      </c>
      <c r="K99" s="177" t="s">
        <v>49</v>
      </c>
      <c r="L99" s="177" t="s">
        <v>967</v>
      </c>
      <c r="M99" s="177" t="s">
        <v>1274</v>
      </c>
      <c r="N99" s="177"/>
      <c r="O99" s="177" t="s">
        <v>50</v>
      </c>
      <c r="P99" s="177"/>
      <c r="Q99" s="177" t="s">
        <v>50</v>
      </c>
      <c r="T99" s="49" t="str">
        <f t="shared" si="10"/>
        <v>2024-030</v>
      </c>
      <c r="U99" s="49" t="str">
        <f t="shared" si="11"/>
        <v>2024-030: Matagorda SH 35 Bridge Replace</v>
      </c>
      <c r="V99" s="49" t="str">
        <f>IFERROR(VLOOKUP($B99,PM!$A:$H,2,FALSE),"")</f>
        <v>Luis A. Morales</v>
      </c>
      <c r="W99" s="50" t="str">
        <f t="shared" si="12"/>
        <v>Monday</v>
      </c>
      <c r="X99" s="51" t="str">
        <f t="shared" si="13"/>
        <v>05/12/2025 6:02 PM</v>
      </c>
      <c r="Y99" s="52">
        <f t="shared" si="14"/>
        <v>367</v>
      </c>
      <c r="Z99" s="52" t="str">
        <f t="shared" si="15"/>
        <v>Approved On Time</v>
      </c>
      <c r="AA99" s="52" t="str">
        <f t="shared" si="16"/>
        <v>9000 100B - SUPERINTENDENT</v>
      </c>
      <c r="AB99" s="51">
        <f t="shared" si="17"/>
        <v>0.1</v>
      </c>
      <c r="AC99" s="52" t="str">
        <f t="shared" si="18"/>
        <v>WK</v>
      </c>
      <c r="AD99" s="64" t="str">
        <f t="shared" si="19"/>
        <v>Hector Claudio's Crew</v>
      </c>
    </row>
    <row r="100" spans="1:30" ht="15.75" x14ac:dyDescent="0.25">
      <c r="A100" s="177">
        <v>101329</v>
      </c>
      <c r="B100" s="177" t="s">
        <v>570</v>
      </c>
      <c r="C100" s="177" t="s">
        <v>723</v>
      </c>
      <c r="D100" s="177" t="s">
        <v>1081</v>
      </c>
      <c r="E100" s="177" t="s">
        <v>1082</v>
      </c>
      <c r="F100" s="177">
        <v>1</v>
      </c>
      <c r="G100" s="177" t="s">
        <v>573</v>
      </c>
      <c r="H100" s="177" t="s">
        <v>1890</v>
      </c>
      <c r="I100" s="177" t="s">
        <v>514</v>
      </c>
      <c r="J100" s="177" t="s">
        <v>966</v>
      </c>
      <c r="K100" s="177" t="s">
        <v>49</v>
      </c>
      <c r="L100" s="177" t="s">
        <v>967</v>
      </c>
      <c r="M100" s="177" t="s">
        <v>1995</v>
      </c>
      <c r="N100" s="177"/>
      <c r="O100" s="177" t="s">
        <v>50</v>
      </c>
      <c r="P100" s="177"/>
      <c r="Q100" s="177" t="s">
        <v>50</v>
      </c>
      <c r="T100" s="49" t="str">
        <f t="shared" si="10"/>
        <v>2024-030</v>
      </c>
      <c r="U100" s="49" t="str">
        <f t="shared" si="11"/>
        <v>2024-030: Matagorda SH 35 Bridge Replace</v>
      </c>
      <c r="V100" s="49" t="str">
        <f>IFERROR(VLOOKUP($B100,PM!$A:$H,2,FALSE),"")</f>
        <v>Luis A. Morales</v>
      </c>
      <c r="W100" s="50" t="str">
        <f t="shared" si="12"/>
        <v>Tuesday</v>
      </c>
      <c r="X100" s="51" t="str">
        <f t="shared" si="13"/>
        <v>05/13/2025 7:48 PM</v>
      </c>
      <c r="Y100" s="52">
        <f t="shared" si="14"/>
        <v>367</v>
      </c>
      <c r="Z100" s="52" t="str">
        <f t="shared" si="15"/>
        <v>Approved On Time</v>
      </c>
      <c r="AA100" s="52" t="str">
        <f t="shared" si="16"/>
        <v>8999 6001P - Fabricate Trestle Bridge</v>
      </c>
      <c r="AB100" s="51">
        <f t="shared" si="17"/>
        <v>1</v>
      </c>
      <c r="AC100" s="52" t="str">
        <f t="shared" si="18"/>
        <v>DAY</v>
      </c>
      <c r="AD100" s="64" t="str">
        <f t="shared" si="19"/>
        <v>Hector Claudio's Crew</v>
      </c>
    </row>
    <row r="101" spans="1:30" ht="15.75" x14ac:dyDescent="0.25">
      <c r="A101" s="177">
        <v>101335</v>
      </c>
      <c r="B101" s="177" t="s">
        <v>73</v>
      </c>
      <c r="C101" s="177" t="s">
        <v>1009</v>
      </c>
      <c r="D101" s="177" t="s">
        <v>1186</v>
      </c>
      <c r="E101" s="177" t="s">
        <v>1193</v>
      </c>
      <c r="F101" s="177">
        <v>0.25</v>
      </c>
      <c r="G101" s="177" t="s">
        <v>1136</v>
      </c>
      <c r="H101" s="177" t="s">
        <v>1890</v>
      </c>
      <c r="I101" s="177" t="s">
        <v>514</v>
      </c>
      <c r="J101" s="177" t="s">
        <v>1111</v>
      </c>
      <c r="K101" s="177" t="s">
        <v>49</v>
      </c>
      <c r="L101" s="177" t="s">
        <v>1110</v>
      </c>
      <c r="M101" s="177" t="s">
        <v>2123</v>
      </c>
      <c r="N101" s="177"/>
      <c r="O101" s="177" t="s">
        <v>50</v>
      </c>
      <c r="P101" s="177"/>
      <c r="Q101" s="177" t="s">
        <v>50</v>
      </c>
      <c r="T101" s="49" t="str">
        <f t="shared" si="10"/>
        <v>2023-032</v>
      </c>
      <c r="U101" s="49" t="str">
        <f t="shared" si="11"/>
        <v>2023-032: IH-345 BRIDGE REHABILITATION</v>
      </c>
      <c r="V101" s="49" t="str">
        <f>IFERROR(VLOOKUP($B101,PM!$A:$H,2,FALSE),"")</f>
        <v>Eric Giebelhaus</v>
      </c>
      <c r="W101" s="50" t="str">
        <f t="shared" si="12"/>
        <v>Tuesday</v>
      </c>
      <c r="X101" s="51" t="str">
        <f t="shared" si="13"/>
        <v>05/13/2025 8:20 PM</v>
      </c>
      <c r="Y101" s="52">
        <f t="shared" si="14"/>
        <v>367</v>
      </c>
      <c r="Z101" s="52" t="str">
        <f t="shared" si="15"/>
        <v>Approved On Time</v>
      </c>
      <c r="AA101" s="52" t="str">
        <f t="shared" si="16"/>
        <v>4106 6001D - PPO Conc Overlay Prep for Over</v>
      </c>
      <c r="AB101" s="51">
        <f t="shared" si="17"/>
        <v>0.25</v>
      </c>
      <c r="AC101" s="52" t="str">
        <f t="shared" si="18"/>
        <v>EACH</v>
      </c>
      <c r="AD101" s="64" t="str">
        <f t="shared" si="19"/>
        <v>Juan Reyes's Crew</v>
      </c>
    </row>
    <row r="102" spans="1:30" ht="15.75" x14ac:dyDescent="0.25">
      <c r="A102" s="177">
        <v>101336</v>
      </c>
      <c r="B102" s="177" t="s">
        <v>73</v>
      </c>
      <c r="C102" s="177" t="s">
        <v>1009</v>
      </c>
      <c r="D102" s="177" t="s">
        <v>1635</v>
      </c>
      <c r="E102" s="177" t="s">
        <v>1636</v>
      </c>
      <c r="F102" s="177">
        <v>0.25</v>
      </c>
      <c r="G102" s="177" t="s">
        <v>1136</v>
      </c>
      <c r="H102" s="177" t="s">
        <v>1890</v>
      </c>
      <c r="I102" s="177" t="s">
        <v>514</v>
      </c>
      <c r="J102" s="177" t="s">
        <v>1111</v>
      </c>
      <c r="K102" s="177" t="s">
        <v>49</v>
      </c>
      <c r="L102" s="177" t="s">
        <v>1110</v>
      </c>
      <c r="M102" s="177" t="s">
        <v>2124</v>
      </c>
      <c r="N102" s="177"/>
      <c r="O102" s="177" t="s">
        <v>50</v>
      </c>
      <c r="P102" s="177"/>
      <c r="Q102" s="177" t="s">
        <v>50</v>
      </c>
      <c r="T102" s="49" t="str">
        <f t="shared" si="10"/>
        <v>2023-032</v>
      </c>
      <c r="U102" s="49" t="str">
        <f t="shared" si="11"/>
        <v>2023-032: IH-345 BRIDGE REHABILITATION</v>
      </c>
      <c r="V102" s="49" t="str">
        <f>IFERROR(VLOOKUP($B102,PM!$A:$H,2,FALSE),"")</f>
        <v>Eric Giebelhaus</v>
      </c>
      <c r="W102" s="50" t="str">
        <f t="shared" si="12"/>
        <v>Tuesday</v>
      </c>
      <c r="X102" s="51" t="str">
        <f t="shared" si="13"/>
        <v>05/13/2025 8:21 PM</v>
      </c>
      <c r="Y102" s="52">
        <f t="shared" si="14"/>
        <v>367</v>
      </c>
      <c r="Z102" s="52" t="str">
        <f t="shared" si="15"/>
        <v>Approved On Time</v>
      </c>
      <c r="AA102" s="52" t="str">
        <f t="shared" si="16"/>
        <v>4106 6001H - PPO Conc Overlay Clean After P</v>
      </c>
      <c r="AB102" s="51">
        <f t="shared" si="17"/>
        <v>0.25</v>
      </c>
      <c r="AC102" s="52" t="str">
        <f t="shared" si="18"/>
        <v>EACH</v>
      </c>
      <c r="AD102" s="64" t="str">
        <f t="shared" si="19"/>
        <v>Juan Reyes's Crew</v>
      </c>
    </row>
    <row r="103" spans="1:30" ht="15.75" x14ac:dyDescent="0.25">
      <c r="A103" s="177">
        <v>101598</v>
      </c>
      <c r="B103" s="177" t="s">
        <v>73</v>
      </c>
      <c r="C103" s="177" t="s">
        <v>1009</v>
      </c>
      <c r="D103" s="177" t="s">
        <v>3608</v>
      </c>
      <c r="E103" s="177" t="s">
        <v>3609</v>
      </c>
      <c r="F103" s="177">
        <v>160</v>
      </c>
      <c r="G103" s="177" t="s">
        <v>589</v>
      </c>
      <c r="H103" s="177" t="s">
        <v>4124</v>
      </c>
      <c r="I103" s="177" t="s">
        <v>514</v>
      </c>
      <c r="J103" s="177" t="s">
        <v>1111</v>
      </c>
      <c r="K103" s="177" t="s">
        <v>49</v>
      </c>
      <c r="L103" s="177" t="s">
        <v>1110</v>
      </c>
      <c r="M103" s="177" t="s">
        <v>3824</v>
      </c>
      <c r="N103" s="177"/>
      <c r="O103" s="177" t="s">
        <v>50</v>
      </c>
      <c r="P103" s="177"/>
      <c r="Q103" s="177" t="s">
        <v>50</v>
      </c>
      <c r="T103" s="49" t="str">
        <f t="shared" si="10"/>
        <v>2023-032</v>
      </c>
      <c r="U103" s="49" t="str">
        <f t="shared" si="11"/>
        <v>2023-032: IH-345 BRIDGE REHABILITATION</v>
      </c>
      <c r="V103" s="49" t="str">
        <f>IFERROR(VLOOKUP($B103,PM!$A:$H,2,FALSE),"")</f>
        <v>Eric Giebelhaus</v>
      </c>
      <c r="W103" s="50" t="str">
        <f t="shared" si="12"/>
        <v>Friday</v>
      </c>
      <c r="X103" s="51" t="str">
        <f t="shared" si="13"/>
        <v>05/16/2025 9:40 PM</v>
      </c>
      <c r="Y103" s="52">
        <f t="shared" si="14"/>
        <v>367</v>
      </c>
      <c r="Z103" s="52" t="str">
        <f t="shared" si="15"/>
        <v>Approved On Time</v>
      </c>
      <c r="AA103" s="52" t="str">
        <f t="shared" si="16"/>
        <v>451 6012H - RET T402 F S Rail</v>
      </c>
      <c r="AB103" s="51">
        <f t="shared" si="17"/>
        <v>160</v>
      </c>
      <c r="AC103" s="52" t="str">
        <f t="shared" si="18"/>
        <v>SF</v>
      </c>
      <c r="AD103" s="64" t="str">
        <f t="shared" si="19"/>
        <v>Juan Reyes's Crew</v>
      </c>
    </row>
    <row r="104" spans="1:30" ht="15.75" x14ac:dyDescent="0.25">
      <c r="A104" s="177">
        <v>101599</v>
      </c>
      <c r="B104" s="177" t="s">
        <v>73</v>
      </c>
      <c r="C104" s="177" t="s">
        <v>1009</v>
      </c>
      <c r="D104" s="177" t="s">
        <v>3615</v>
      </c>
      <c r="E104" s="177" t="s">
        <v>3616</v>
      </c>
      <c r="F104" s="177">
        <v>9</v>
      </c>
      <c r="G104" s="177" t="s">
        <v>2121</v>
      </c>
      <c r="H104" s="177" t="s">
        <v>4124</v>
      </c>
      <c r="I104" s="177" t="s">
        <v>514</v>
      </c>
      <c r="J104" s="177" t="s">
        <v>1111</v>
      </c>
      <c r="K104" s="177" t="s">
        <v>49</v>
      </c>
      <c r="L104" s="177" t="s">
        <v>1110</v>
      </c>
      <c r="M104" s="177" t="s">
        <v>3826</v>
      </c>
      <c r="N104" s="177"/>
      <c r="O104" s="177" t="s">
        <v>50</v>
      </c>
      <c r="P104" s="177"/>
      <c r="Q104" s="177" t="s">
        <v>50</v>
      </c>
      <c r="T104" s="49" t="str">
        <f t="shared" si="10"/>
        <v>2023-032</v>
      </c>
      <c r="U104" s="49" t="str">
        <f t="shared" si="11"/>
        <v>2023-032: IH-345 BRIDGE REHABILITATION</v>
      </c>
      <c r="V104" s="49" t="str">
        <f>IFERROR(VLOOKUP($B104,PM!$A:$H,2,FALSE),"")</f>
        <v>Eric Giebelhaus</v>
      </c>
      <c r="W104" s="50" t="str">
        <f t="shared" si="12"/>
        <v>Friday</v>
      </c>
      <c r="X104" s="51" t="str">
        <f t="shared" si="13"/>
        <v>05/16/2025 9:44 PM</v>
      </c>
      <c r="Y104" s="52">
        <f t="shared" si="14"/>
        <v>367</v>
      </c>
      <c r="Z104" s="52" t="str">
        <f t="shared" si="15"/>
        <v>Approved On Time</v>
      </c>
      <c r="AA104" s="52" t="str">
        <f t="shared" si="16"/>
        <v>451 6012D - RET T402 Handchip</v>
      </c>
      <c r="AB104" s="51">
        <f t="shared" si="17"/>
        <v>9</v>
      </c>
      <c r="AC104" s="52" t="str">
        <f t="shared" si="18"/>
        <v>CF</v>
      </c>
      <c r="AD104" s="64" t="str">
        <f t="shared" si="19"/>
        <v>Juan Reyes's Crew</v>
      </c>
    </row>
    <row r="105" spans="1:30" ht="15.75" x14ac:dyDescent="0.25">
      <c r="A105" s="177">
        <v>101600</v>
      </c>
      <c r="B105" s="177" t="s">
        <v>73</v>
      </c>
      <c r="C105" s="177" t="s">
        <v>1009</v>
      </c>
      <c r="D105" s="177" t="s">
        <v>3041</v>
      </c>
      <c r="E105" s="177" t="s">
        <v>3042</v>
      </c>
      <c r="F105" s="177">
        <v>80</v>
      </c>
      <c r="G105" s="177" t="s">
        <v>517</v>
      </c>
      <c r="H105" s="177" t="s">
        <v>4124</v>
      </c>
      <c r="I105" s="177" t="s">
        <v>514</v>
      </c>
      <c r="J105" s="177" t="s">
        <v>1111</v>
      </c>
      <c r="K105" s="177" t="s">
        <v>49</v>
      </c>
      <c r="L105" s="177" t="s">
        <v>1110</v>
      </c>
      <c r="M105" s="177" t="s">
        <v>4133</v>
      </c>
      <c r="N105" s="177"/>
      <c r="O105" s="177" t="s">
        <v>50</v>
      </c>
      <c r="P105" s="177"/>
      <c r="Q105" s="177" t="s">
        <v>50</v>
      </c>
      <c r="T105" s="49" t="str">
        <f t="shared" si="10"/>
        <v>2023-032</v>
      </c>
      <c r="U105" s="49" t="str">
        <f t="shared" si="11"/>
        <v>2023-032: IH-345 BRIDGE REHABILITATION</v>
      </c>
      <c r="V105" s="49" t="str">
        <f>IFERROR(VLOOKUP($B105,PM!$A:$H,2,FALSE),"")</f>
        <v>Eric Giebelhaus</v>
      </c>
      <c r="W105" s="50" t="str">
        <f t="shared" si="12"/>
        <v>Friday</v>
      </c>
      <c r="X105" s="51" t="str">
        <f t="shared" si="13"/>
        <v>05/16/2025 9:45 PM</v>
      </c>
      <c r="Y105" s="52">
        <f t="shared" si="14"/>
        <v>367</v>
      </c>
      <c r="Z105" s="52" t="str">
        <f t="shared" si="15"/>
        <v>Approved On Time</v>
      </c>
      <c r="AA105" s="52" t="str">
        <f t="shared" si="16"/>
        <v>451 6012G - RET T402 Prefab Forms</v>
      </c>
      <c r="AB105" s="51">
        <f t="shared" si="17"/>
        <v>80</v>
      </c>
      <c r="AC105" s="52" t="str">
        <f t="shared" si="18"/>
        <v>LF</v>
      </c>
      <c r="AD105" s="64" t="str">
        <f t="shared" si="19"/>
        <v>Juan Reyes's Crew</v>
      </c>
    </row>
    <row r="106" spans="1:30" ht="15.75" x14ac:dyDescent="0.25">
      <c r="A106" s="177">
        <v>101504</v>
      </c>
      <c r="B106" s="177" t="s">
        <v>73</v>
      </c>
      <c r="C106" s="177" t="s">
        <v>1009</v>
      </c>
      <c r="D106" s="177" t="s">
        <v>3070</v>
      </c>
      <c r="E106" s="177" t="s">
        <v>3071</v>
      </c>
      <c r="F106" s="177">
        <v>48</v>
      </c>
      <c r="G106" s="177" t="s">
        <v>517</v>
      </c>
      <c r="H106" s="177" t="s">
        <v>3000</v>
      </c>
      <c r="I106" s="177" t="s">
        <v>514</v>
      </c>
      <c r="J106" s="177" t="s">
        <v>1111</v>
      </c>
      <c r="K106" s="177" t="s">
        <v>49</v>
      </c>
      <c r="L106" s="177" t="s">
        <v>1110</v>
      </c>
      <c r="M106" s="177" t="s">
        <v>3061</v>
      </c>
      <c r="N106" s="177"/>
      <c r="O106" s="177" t="s">
        <v>50</v>
      </c>
      <c r="P106" s="177"/>
      <c r="Q106" s="177" t="s">
        <v>50</v>
      </c>
      <c r="T106" s="49" t="str">
        <f t="shared" si="10"/>
        <v>2023-032</v>
      </c>
      <c r="U106" s="49" t="str">
        <f t="shared" si="11"/>
        <v>2023-032: IH-345 BRIDGE REHABILITATION</v>
      </c>
      <c r="V106" s="49" t="str">
        <f>IFERROR(VLOOKUP($B106,PM!$A:$H,2,FALSE),"")</f>
        <v>Eric Giebelhaus</v>
      </c>
      <c r="W106" s="50" t="str">
        <f t="shared" si="12"/>
        <v>Thursday</v>
      </c>
      <c r="X106" s="51" t="str">
        <f t="shared" si="13"/>
        <v>05/15/2025 7:32 PM</v>
      </c>
      <c r="Y106" s="52">
        <f t="shared" si="14"/>
        <v>367</v>
      </c>
      <c r="Z106" s="52" t="str">
        <f t="shared" si="15"/>
        <v>Approved On Time</v>
      </c>
      <c r="AA106" s="52" t="str">
        <f t="shared" si="16"/>
        <v>785 6011A - BJR SEJ Install Armor Joint an</v>
      </c>
      <c r="AB106" s="51">
        <f t="shared" si="17"/>
        <v>48</v>
      </c>
      <c r="AC106" s="52" t="str">
        <f t="shared" si="18"/>
        <v>LF</v>
      </c>
      <c r="AD106" s="64" t="str">
        <f t="shared" si="19"/>
        <v>Juan Reyes's Crew</v>
      </c>
    </row>
    <row r="107" spans="1:30" ht="15.75" x14ac:dyDescent="0.25">
      <c r="A107" s="177">
        <v>101506</v>
      </c>
      <c r="B107" s="177" t="s">
        <v>73</v>
      </c>
      <c r="C107" s="177" t="s">
        <v>1009</v>
      </c>
      <c r="D107" s="177" t="s">
        <v>1635</v>
      </c>
      <c r="E107" s="177" t="s">
        <v>1636</v>
      </c>
      <c r="F107" s="177">
        <v>0.5</v>
      </c>
      <c r="G107" s="177" t="s">
        <v>1136</v>
      </c>
      <c r="H107" s="177" t="s">
        <v>3000</v>
      </c>
      <c r="I107" s="177" t="s">
        <v>514</v>
      </c>
      <c r="J107" s="177" t="s">
        <v>1111</v>
      </c>
      <c r="K107" s="177" t="s">
        <v>49</v>
      </c>
      <c r="L107" s="177" t="s">
        <v>1110</v>
      </c>
      <c r="M107" s="177" t="s">
        <v>3206</v>
      </c>
      <c r="N107" s="177"/>
      <c r="O107" s="177" t="s">
        <v>50</v>
      </c>
      <c r="P107" s="177"/>
      <c r="Q107" s="177" t="s">
        <v>50</v>
      </c>
      <c r="T107" s="49" t="str">
        <f t="shared" si="10"/>
        <v>2023-032</v>
      </c>
      <c r="U107" s="49" t="str">
        <f t="shared" si="11"/>
        <v>2023-032: IH-345 BRIDGE REHABILITATION</v>
      </c>
      <c r="V107" s="49" t="str">
        <f>IFERROR(VLOOKUP($B107,PM!$A:$H,2,FALSE),"")</f>
        <v>Eric Giebelhaus</v>
      </c>
      <c r="W107" s="50" t="str">
        <f t="shared" si="12"/>
        <v>Thursday</v>
      </c>
      <c r="X107" s="51" t="str">
        <f t="shared" si="13"/>
        <v>05/15/2025 7:38 PM</v>
      </c>
      <c r="Y107" s="52">
        <f t="shared" si="14"/>
        <v>367</v>
      </c>
      <c r="Z107" s="52" t="str">
        <f t="shared" si="15"/>
        <v>Approved On Time</v>
      </c>
      <c r="AA107" s="52" t="str">
        <f t="shared" si="16"/>
        <v>4106 6001H - PPO Conc Overlay Clean After P</v>
      </c>
      <c r="AB107" s="51">
        <f t="shared" si="17"/>
        <v>0.5</v>
      </c>
      <c r="AC107" s="52" t="str">
        <f t="shared" si="18"/>
        <v>EACH</v>
      </c>
      <c r="AD107" s="64" t="str">
        <f t="shared" si="19"/>
        <v>Juan Reyes's Crew</v>
      </c>
    </row>
    <row r="108" spans="1:30" ht="15.75" x14ac:dyDescent="0.25">
      <c r="A108" s="177">
        <v>101398</v>
      </c>
      <c r="B108" s="177" t="s">
        <v>73</v>
      </c>
      <c r="C108" s="177" t="s">
        <v>1009</v>
      </c>
      <c r="D108" s="177" t="s">
        <v>1186</v>
      </c>
      <c r="E108" s="177" t="s">
        <v>1193</v>
      </c>
      <c r="F108" s="177">
        <v>0.5</v>
      </c>
      <c r="G108" s="177" t="s">
        <v>1136</v>
      </c>
      <c r="H108" s="177" t="s">
        <v>2767</v>
      </c>
      <c r="I108" s="177" t="s">
        <v>514</v>
      </c>
      <c r="J108" s="177" t="s">
        <v>1111</v>
      </c>
      <c r="K108" s="177" t="s">
        <v>49</v>
      </c>
      <c r="L108" s="177" t="s">
        <v>1110</v>
      </c>
      <c r="M108" s="177" t="s">
        <v>2784</v>
      </c>
      <c r="N108" s="177"/>
      <c r="O108" s="177" t="s">
        <v>50</v>
      </c>
      <c r="P108" s="177"/>
      <c r="Q108" s="177" t="s">
        <v>50</v>
      </c>
      <c r="T108" s="49" t="str">
        <f t="shared" si="10"/>
        <v>2023-032</v>
      </c>
      <c r="U108" s="49" t="str">
        <f t="shared" si="11"/>
        <v>2023-032: IH-345 BRIDGE REHABILITATION</v>
      </c>
      <c r="V108" s="49" t="str">
        <f>IFERROR(VLOOKUP($B108,PM!$A:$H,2,FALSE),"")</f>
        <v>Eric Giebelhaus</v>
      </c>
      <c r="W108" s="50" t="str">
        <f t="shared" si="12"/>
        <v>Wednesday</v>
      </c>
      <c r="X108" s="51" t="str">
        <f t="shared" si="13"/>
        <v>05/14/2025 6:22 PM</v>
      </c>
      <c r="Y108" s="52">
        <f t="shared" si="14"/>
        <v>367</v>
      </c>
      <c r="Z108" s="52" t="str">
        <f t="shared" si="15"/>
        <v>Approved On Time</v>
      </c>
      <c r="AA108" s="52" t="str">
        <f t="shared" si="16"/>
        <v>4106 6001D - PPO Conc Overlay Prep for Over</v>
      </c>
      <c r="AB108" s="51">
        <f t="shared" si="17"/>
        <v>0.5</v>
      </c>
      <c r="AC108" s="52" t="str">
        <f t="shared" si="18"/>
        <v>EACH</v>
      </c>
      <c r="AD108" s="64" t="str">
        <f t="shared" si="19"/>
        <v>Juan Reyes's Crew</v>
      </c>
    </row>
    <row r="109" spans="1:30" ht="15.75" x14ac:dyDescent="0.25">
      <c r="A109" s="177">
        <v>101399</v>
      </c>
      <c r="B109" s="177" t="s">
        <v>73</v>
      </c>
      <c r="C109" s="177" t="s">
        <v>1009</v>
      </c>
      <c r="D109" s="177" t="s">
        <v>1635</v>
      </c>
      <c r="E109" s="177" t="s">
        <v>1636</v>
      </c>
      <c r="F109" s="177">
        <v>0.5</v>
      </c>
      <c r="G109" s="177" t="s">
        <v>1136</v>
      </c>
      <c r="H109" s="177" t="s">
        <v>2767</v>
      </c>
      <c r="I109" s="177" t="s">
        <v>514</v>
      </c>
      <c r="J109" s="177" t="s">
        <v>1111</v>
      </c>
      <c r="K109" s="177" t="s">
        <v>49</v>
      </c>
      <c r="L109" s="177" t="s">
        <v>1110</v>
      </c>
      <c r="M109" s="177" t="s">
        <v>2785</v>
      </c>
      <c r="N109" s="177"/>
      <c r="O109" s="177" t="s">
        <v>50</v>
      </c>
      <c r="P109" s="177"/>
      <c r="Q109" s="177" t="s">
        <v>50</v>
      </c>
      <c r="T109" s="49" t="str">
        <f t="shared" si="10"/>
        <v>2023-032</v>
      </c>
      <c r="U109" s="49" t="str">
        <f t="shared" si="11"/>
        <v>2023-032: IH-345 BRIDGE REHABILITATION</v>
      </c>
      <c r="V109" s="49" t="str">
        <f>IFERROR(VLOOKUP($B109,PM!$A:$H,2,FALSE),"")</f>
        <v>Eric Giebelhaus</v>
      </c>
      <c r="W109" s="50" t="str">
        <f t="shared" si="12"/>
        <v>Wednesday</v>
      </c>
      <c r="X109" s="51" t="str">
        <f t="shared" si="13"/>
        <v>05/14/2025 6:24 PM</v>
      </c>
      <c r="Y109" s="52">
        <f t="shared" si="14"/>
        <v>367</v>
      </c>
      <c r="Z109" s="52" t="str">
        <f t="shared" si="15"/>
        <v>Approved On Time</v>
      </c>
      <c r="AA109" s="52" t="str">
        <f t="shared" si="16"/>
        <v>4106 6001H - PPO Conc Overlay Clean After P</v>
      </c>
      <c r="AB109" s="51">
        <f t="shared" si="17"/>
        <v>0.5</v>
      </c>
      <c r="AC109" s="52" t="str">
        <f t="shared" si="18"/>
        <v>EACH</v>
      </c>
      <c r="AD109" s="64" t="str">
        <f t="shared" si="19"/>
        <v>Juan Reyes's Crew</v>
      </c>
    </row>
    <row r="110" spans="1:30" ht="15.75" x14ac:dyDescent="0.25">
      <c r="A110" s="177">
        <v>101400</v>
      </c>
      <c r="B110" s="177" t="s">
        <v>73</v>
      </c>
      <c r="C110" s="177" t="s">
        <v>1009</v>
      </c>
      <c r="D110" s="177" t="s">
        <v>624</v>
      </c>
      <c r="E110" s="177" t="s">
        <v>625</v>
      </c>
      <c r="F110" s="177">
        <v>3.5000000000000001E-3</v>
      </c>
      <c r="G110" s="177" t="s">
        <v>637</v>
      </c>
      <c r="H110" s="177" t="s">
        <v>2767</v>
      </c>
      <c r="I110" s="177" t="s">
        <v>514</v>
      </c>
      <c r="J110" s="177" t="s">
        <v>1111</v>
      </c>
      <c r="K110" s="177" t="s">
        <v>49</v>
      </c>
      <c r="L110" s="177" t="s">
        <v>1110</v>
      </c>
      <c r="M110" s="177" t="s">
        <v>2785</v>
      </c>
      <c r="N110" s="177"/>
      <c r="O110" s="177" t="s">
        <v>50</v>
      </c>
      <c r="P110" s="177"/>
      <c r="Q110" s="177" t="s">
        <v>50</v>
      </c>
      <c r="T110" s="49" t="str">
        <f t="shared" si="10"/>
        <v>2023-032</v>
      </c>
      <c r="U110" s="49" t="str">
        <f t="shared" si="11"/>
        <v>2023-032: IH-345 BRIDGE REHABILITATION</v>
      </c>
      <c r="V110" s="49" t="str">
        <f>IFERROR(VLOOKUP($B110,PM!$A:$H,2,FALSE),"")</f>
        <v>Eric Giebelhaus</v>
      </c>
      <c r="W110" s="50" t="str">
        <f t="shared" si="12"/>
        <v>Wednesday</v>
      </c>
      <c r="X110" s="51" t="str">
        <f t="shared" si="13"/>
        <v>05/14/2025 6:24 PM</v>
      </c>
      <c r="Y110" s="52">
        <f t="shared" si="14"/>
        <v>367</v>
      </c>
      <c r="Z110" s="52" t="str">
        <f t="shared" si="15"/>
        <v>Approved On Time</v>
      </c>
      <c r="AA110" s="52" t="str">
        <f t="shared" si="16"/>
        <v>9000 100C - LD INOUT SHOW UP REPAIR LABOR</v>
      </c>
      <c r="AB110" s="51">
        <f t="shared" si="17"/>
        <v>3.5000000000000001E-3</v>
      </c>
      <c r="AC110" s="52" t="str">
        <f t="shared" si="18"/>
        <v>LS</v>
      </c>
      <c r="AD110" s="64" t="str">
        <f t="shared" si="19"/>
        <v>Juan Reyes's Crew</v>
      </c>
    </row>
    <row r="111" spans="1:30" ht="15.75" x14ac:dyDescent="0.25">
      <c r="A111" s="177">
        <v>101679</v>
      </c>
      <c r="B111" s="177" t="s">
        <v>138</v>
      </c>
      <c r="C111" s="177" t="s">
        <v>139</v>
      </c>
      <c r="D111" s="177" t="s">
        <v>3603</v>
      </c>
      <c r="E111" s="177" t="s">
        <v>3604</v>
      </c>
      <c r="F111" s="177">
        <v>0.5</v>
      </c>
      <c r="G111" s="177" t="s">
        <v>1136</v>
      </c>
      <c r="H111" s="177" t="s">
        <v>4128</v>
      </c>
      <c r="I111" s="177" t="s">
        <v>514</v>
      </c>
      <c r="J111" s="177" t="s">
        <v>1111</v>
      </c>
      <c r="K111" s="177" t="s">
        <v>49</v>
      </c>
      <c r="L111" s="177" t="s">
        <v>1110</v>
      </c>
      <c r="M111" s="177" t="s">
        <v>4134</v>
      </c>
      <c r="N111" s="177"/>
      <c r="O111" s="177" t="s">
        <v>50</v>
      </c>
      <c r="P111" s="177"/>
      <c r="Q111" s="177" t="s">
        <v>50</v>
      </c>
      <c r="T111" s="49" t="str">
        <f t="shared" si="10"/>
        <v>2023-034</v>
      </c>
      <c r="U111" s="49" t="str">
        <f t="shared" si="11"/>
        <v>2023-034: Dallas IH 45 Bridge Maintenanc</v>
      </c>
      <c r="V111" s="49" t="str">
        <f>IFERROR(VLOOKUP($B111,PM!$A:$H,2,FALSE),"")</f>
        <v>Eric Giebelhaus</v>
      </c>
      <c r="W111" s="50" t="str">
        <f t="shared" si="12"/>
        <v>Saturday</v>
      </c>
      <c r="X111" s="51" t="str">
        <f t="shared" si="13"/>
        <v>05/18/2025 9:14 PM</v>
      </c>
      <c r="Y111" s="52">
        <f t="shared" si="14"/>
        <v>367</v>
      </c>
      <c r="Z111" s="52" t="str">
        <f t="shared" si="15"/>
        <v>Approved On Time</v>
      </c>
      <c r="AA111" s="52" t="str">
        <f t="shared" si="16"/>
        <v>439 6017A - CO Water Blast</v>
      </c>
      <c r="AB111" s="51">
        <f t="shared" si="17"/>
        <v>0.5</v>
      </c>
      <c r="AC111" s="52" t="str">
        <f t="shared" si="18"/>
        <v>EACH</v>
      </c>
      <c r="AD111" s="64" t="str">
        <f t="shared" si="19"/>
        <v>Juan Reyes's Crew</v>
      </c>
    </row>
    <row r="112" spans="1:30" ht="15.75" x14ac:dyDescent="0.25">
      <c r="A112" s="177">
        <v>101680</v>
      </c>
      <c r="B112" s="177" t="s">
        <v>138</v>
      </c>
      <c r="C112" s="177" t="s">
        <v>139</v>
      </c>
      <c r="D112" s="177" t="s">
        <v>1194</v>
      </c>
      <c r="E112" s="177" t="s">
        <v>1195</v>
      </c>
      <c r="F112" s="177">
        <v>400</v>
      </c>
      <c r="G112" s="177" t="s">
        <v>517</v>
      </c>
      <c r="H112" s="177" t="s">
        <v>4128</v>
      </c>
      <c r="I112" s="177" t="s">
        <v>514</v>
      </c>
      <c r="J112" s="177" t="s">
        <v>1111</v>
      </c>
      <c r="K112" s="177" t="s">
        <v>49</v>
      </c>
      <c r="L112" s="177" t="s">
        <v>1110</v>
      </c>
      <c r="M112" s="177" t="s">
        <v>4135</v>
      </c>
      <c r="N112" s="177"/>
      <c r="O112" s="177" t="s">
        <v>50</v>
      </c>
      <c r="P112" s="177"/>
      <c r="Q112" s="177" t="s">
        <v>50</v>
      </c>
      <c r="T112" s="49" t="str">
        <f t="shared" si="10"/>
        <v>2023-034</v>
      </c>
      <c r="U112" s="49" t="str">
        <f t="shared" si="11"/>
        <v>2023-034: Dallas IH 45 Bridge Maintenanc</v>
      </c>
      <c r="V112" s="49" t="str">
        <f>IFERROR(VLOOKUP($B112,PM!$A:$H,2,FALSE),"")</f>
        <v>Eric Giebelhaus</v>
      </c>
      <c r="W112" s="50" t="str">
        <f t="shared" si="12"/>
        <v>Saturday</v>
      </c>
      <c r="X112" s="51" t="str">
        <f t="shared" si="13"/>
        <v>05/18/2025 9:15 PM</v>
      </c>
      <c r="Y112" s="52">
        <f t="shared" si="14"/>
        <v>367</v>
      </c>
      <c r="Z112" s="52" t="str">
        <f t="shared" si="15"/>
        <v>Approved On Time</v>
      </c>
      <c r="AA112" s="52" t="str">
        <f t="shared" si="16"/>
        <v>439 6017B - CO Inst Rem Machine Railing</v>
      </c>
      <c r="AB112" s="51">
        <f t="shared" si="17"/>
        <v>400</v>
      </c>
      <c r="AC112" s="52" t="str">
        <f t="shared" si="18"/>
        <v>LF</v>
      </c>
      <c r="AD112" s="64" t="str">
        <f t="shared" si="19"/>
        <v>Juan Reyes's Crew</v>
      </c>
    </row>
    <row r="113" spans="1:30" ht="15.75" x14ac:dyDescent="0.25">
      <c r="A113" s="177">
        <v>101681</v>
      </c>
      <c r="B113" s="177" t="s">
        <v>138</v>
      </c>
      <c r="C113" s="177" t="s">
        <v>139</v>
      </c>
      <c r="D113" s="177" t="s">
        <v>1170</v>
      </c>
      <c r="E113" s="177" t="s">
        <v>1171</v>
      </c>
      <c r="F113" s="177">
        <v>0.2</v>
      </c>
      <c r="G113" s="177" t="s">
        <v>1136</v>
      </c>
      <c r="H113" s="177" t="s">
        <v>4128</v>
      </c>
      <c r="I113" s="177" t="s">
        <v>514</v>
      </c>
      <c r="J113" s="177" t="s">
        <v>1111</v>
      </c>
      <c r="K113" s="177" t="s">
        <v>49</v>
      </c>
      <c r="L113" s="177" t="s">
        <v>1110</v>
      </c>
      <c r="M113" s="177" t="s">
        <v>4136</v>
      </c>
      <c r="N113" s="177"/>
      <c r="O113" s="177" t="s">
        <v>50</v>
      </c>
      <c r="P113" s="177"/>
      <c r="Q113" s="177" t="s">
        <v>50</v>
      </c>
      <c r="T113" s="49" t="str">
        <f t="shared" si="10"/>
        <v>2023-034</v>
      </c>
      <c r="U113" s="49" t="str">
        <f t="shared" si="11"/>
        <v>2023-034: Dallas IH 45 Bridge Maintenanc</v>
      </c>
      <c r="V113" s="49" t="str">
        <f>IFERROR(VLOOKUP($B113,PM!$A:$H,2,FALSE),"")</f>
        <v>Eric Giebelhaus</v>
      </c>
      <c r="W113" s="50" t="str">
        <f t="shared" si="12"/>
        <v>Saturday</v>
      </c>
      <c r="X113" s="51" t="str">
        <f t="shared" si="13"/>
        <v>05/18/2025 9:16 PM</v>
      </c>
      <c r="Y113" s="52">
        <f t="shared" si="14"/>
        <v>367</v>
      </c>
      <c r="Z113" s="52" t="str">
        <f t="shared" si="15"/>
        <v>Approved On Time</v>
      </c>
      <c r="AA113" s="52" t="str">
        <f t="shared" si="16"/>
        <v>439 6017C - CO Setup Machine</v>
      </c>
      <c r="AB113" s="51">
        <f t="shared" si="17"/>
        <v>0.2</v>
      </c>
      <c r="AC113" s="52" t="str">
        <f t="shared" si="18"/>
        <v>EACH</v>
      </c>
      <c r="AD113" s="64" t="str">
        <f t="shared" si="19"/>
        <v>Juan Reyes's Crew</v>
      </c>
    </row>
    <row r="114" spans="1:30" ht="15.75" x14ac:dyDescent="0.25">
      <c r="A114" s="177">
        <v>101682</v>
      </c>
      <c r="B114" s="177" t="s">
        <v>138</v>
      </c>
      <c r="C114" s="177" t="s">
        <v>139</v>
      </c>
      <c r="D114" s="177" t="s">
        <v>3612</v>
      </c>
      <c r="E114" s="177" t="s">
        <v>3613</v>
      </c>
      <c r="F114" s="177">
        <v>0.5</v>
      </c>
      <c r="G114" s="177" t="s">
        <v>586</v>
      </c>
      <c r="H114" s="177" t="s">
        <v>4128</v>
      </c>
      <c r="I114" s="177" t="s">
        <v>514</v>
      </c>
      <c r="J114" s="177" t="s">
        <v>1111</v>
      </c>
      <c r="K114" s="177" t="s">
        <v>49</v>
      </c>
      <c r="L114" s="177" t="s">
        <v>1110</v>
      </c>
      <c r="M114" s="177" t="s">
        <v>4136</v>
      </c>
      <c r="N114" s="177"/>
      <c r="O114" s="177" t="s">
        <v>50</v>
      </c>
      <c r="P114" s="177"/>
      <c r="Q114" s="177" t="s">
        <v>50</v>
      </c>
      <c r="T114" s="49" t="str">
        <f t="shared" si="10"/>
        <v>2023-034</v>
      </c>
      <c r="U114" s="49" t="str">
        <f t="shared" si="11"/>
        <v>2023-034: Dallas IH 45 Bridge Maintenanc</v>
      </c>
      <c r="V114" s="49" t="str">
        <f>IFERROR(VLOOKUP($B114,PM!$A:$H,2,FALSE),"")</f>
        <v>Eric Giebelhaus</v>
      </c>
      <c r="W114" s="50" t="str">
        <f t="shared" si="12"/>
        <v>Saturday</v>
      </c>
      <c r="X114" s="51" t="str">
        <f t="shared" si="13"/>
        <v>05/18/2025 9:16 PM</v>
      </c>
      <c r="Y114" s="52">
        <f t="shared" si="14"/>
        <v>367</v>
      </c>
      <c r="Z114" s="52" t="str">
        <f t="shared" si="15"/>
        <v>Approved On Time</v>
      </c>
      <c r="AA114" s="52" t="str">
        <f t="shared" si="16"/>
        <v>439 6017E - CO Wet and Cure Overlay</v>
      </c>
      <c r="AB114" s="51">
        <f t="shared" si="17"/>
        <v>0.5</v>
      </c>
      <c r="AC114" s="52" t="str">
        <f t="shared" si="18"/>
        <v>EA</v>
      </c>
      <c r="AD114" s="64" t="str">
        <f t="shared" si="19"/>
        <v>Juan Reyes's Crew</v>
      </c>
    </row>
    <row r="115" spans="1:30" ht="15.75" x14ac:dyDescent="0.25">
      <c r="A115" s="177">
        <v>101683</v>
      </c>
      <c r="B115" s="177" t="s">
        <v>138</v>
      </c>
      <c r="C115" s="177" t="s">
        <v>139</v>
      </c>
      <c r="D115" s="177" t="s">
        <v>3606</v>
      </c>
      <c r="E115" s="177" t="s">
        <v>3607</v>
      </c>
      <c r="F115" s="177">
        <v>195</v>
      </c>
      <c r="G115" s="177" t="s">
        <v>517</v>
      </c>
      <c r="H115" s="177" t="s">
        <v>4128</v>
      </c>
      <c r="I115" s="177" t="s">
        <v>514</v>
      </c>
      <c r="J115" s="177" t="s">
        <v>1111</v>
      </c>
      <c r="K115" s="177" t="s">
        <v>49</v>
      </c>
      <c r="L115" s="177" t="s">
        <v>1110</v>
      </c>
      <c r="M115" s="177" t="s">
        <v>4137</v>
      </c>
      <c r="N115" s="177"/>
      <c r="O115" s="177" t="s">
        <v>50</v>
      </c>
      <c r="P115" s="177"/>
      <c r="Q115" s="177" t="s">
        <v>50</v>
      </c>
      <c r="T115" s="49" t="str">
        <f t="shared" si="10"/>
        <v>2023-034</v>
      </c>
      <c r="U115" s="49" t="str">
        <f t="shared" si="11"/>
        <v>2023-034: Dallas IH 45 Bridge Maintenanc</v>
      </c>
      <c r="V115" s="49" t="str">
        <f>IFERROR(VLOOKUP($B115,PM!$A:$H,2,FALSE),"")</f>
        <v>Eric Giebelhaus</v>
      </c>
      <c r="W115" s="50" t="str">
        <f t="shared" si="12"/>
        <v>Saturday</v>
      </c>
      <c r="X115" s="51" t="str">
        <f t="shared" si="13"/>
        <v>05/18/2025 9:17 PM</v>
      </c>
      <c r="Y115" s="52">
        <f t="shared" si="14"/>
        <v>367</v>
      </c>
      <c r="Z115" s="52" t="str">
        <f t="shared" si="15"/>
        <v>Approved On Time</v>
      </c>
      <c r="AA115" s="52" t="str">
        <f t="shared" si="16"/>
        <v>439 6017F - CO Dry Run</v>
      </c>
      <c r="AB115" s="51">
        <f t="shared" si="17"/>
        <v>195</v>
      </c>
      <c r="AC115" s="52" t="str">
        <f t="shared" si="18"/>
        <v>LF</v>
      </c>
      <c r="AD115" s="64" t="str">
        <f t="shared" si="19"/>
        <v>Juan Reyes's Crew</v>
      </c>
    </row>
    <row r="116" spans="1:30" ht="15.75" x14ac:dyDescent="0.25">
      <c r="A116" s="177">
        <v>101601</v>
      </c>
      <c r="B116" s="177" t="s">
        <v>138</v>
      </c>
      <c r="C116" s="177" t="s">
        <v>139</v>
      </c>
      <c r="D116" s="177" t="s">
        <v>1186</v>
      </c>
      <c r="E116" s="177" t="s">
        <v>3571</v>
      </c>
      <c r="F116" s="177">
        <v>0.75</v>
      </c>
      <c r="G116" s="177" t="s">
        <v>1136</v>
      </c>
      <c r="H116" s="177" t="s">
        <v>4124</v>
      </c>
      <c r="I116" s="177" t="s">
        <v>514</v>
      </c>
      <c r="J116" s="177" t="s">
        <v>1111</v>
      </c>
      <c r="K116" s="177" t="s">
        <v>49</v>
      </c>
      <c r="L116" s="177" t="s">
        <v>1110</v>
      </c>
      <c r="M116" s="177" t="s">
        <v>4138</v>
      </c>
      <c r="N116" s="177"/>
      <c r="O116" s="177" t="s">
        <v>50</v>
      </c>
      <c r="P116" s="177"/>
      <c r="Q116" s="177" t="s">
        <v>50</v>
      </c>
      <c r="T116" s="49" t="str">
        <f t="shared" si="10"/>
        <v>2023-034</v>
      </c>
      <c r="U116" s="49" t="str">
        <f t="shared" si="11"/>
        <v>2023-034: Dallas IH 45 Bridge Maintenanc</v>
      </c>
      <c r="V116" s="49" t="str">
        <f>IFERROR(VLOOKUP($B116,PM!$A:$H,2,FALSE),"")</f>
        <v>Eric Giebelhaus</v>
      </c>
      <c r="W116" s="50" t="str">
        <f t="shared" si="12"/>
        <v>Friday</v>
      </c>
      <c r="X116" s="51" t="str">
        <f t="shared" si="13"/>
        <v>05/16/2025 9:53 PM</v>
      </c>
      <c r="Y116" s="52">
        <f t="shared" si="14"/>
        <v>367</v>
      </c>
      <c r="Z116" s="52" t="str">
        <f t="shared" si="15"/>
        <v>Approved On Time</v>
      </c>
      <c r="AA116" s="52" t="str">
        <f t="shared" si="16"/>
        <v>4106 6001D - PPC Prep for Overlay</v>
      </c>
      <c r="AB116" s="51">
        <f t="shared" si="17"/>
        <v>0.75</v>
      </c>
      <c r="AC116" s="52" t="str">
        <f t="shared" si="18"/>
        <v>EACH</v>
      </c>
      <c r="AD116" s="64" t="str">
        <f t="shared" si="19"/>
        <v>Juan Reyes's Crew</v>
      </c>
    </row>
    <row r="117" spans="1:30" ht="15.75" x14ac:dyDescent="0.25">
      <c r="A117" s="177">
        <v>101094</v>
      </c>
      <c r="B117" s="177" t="s">
        <v>138</v>
      </c>
      <c r="C117" s="177" t="s">
        <v>139</v>
      </c>
      <c r="D117" s="177" t="s">
        <v>1344</v>
      </c>
      <c r="E117" s="177" t="s">
        <v>1345</v>
      </c>
      <c r="F117" s="177">
        <v>0.5</v>
      </c>
      <c r="G117" s="177" t="s">
        <v>573</v>
      </c>
      <c r="H117" s="177" t="s">
        <v>1452</v>
      </c>
      <c r="I117" s="177" t="s">
        <v>514</v>
      </c>
      <c r="J117" s="177" t="s">
        <v>1111</v>
      </c>
      <c r="K117" s="177" t="s">
        <v>49</v>
      </c>
      <c r="L117" s="177" t="s">
        <v>1110</v>
      </c>
      <c r="M117" s="177" t="s">
        <v>1455</v>
      </c>
      <c r="N117" s="177"/>
      <c r="O117" s="177" t="s">
        <v>50</v>
      </c>
      <c r="P117" s="177"/>
      <c r="Q117" s="177" t="s">
        <v>50</v>
      </c>
      <c r="T117" s="49" t="str">
        <f t="shared" si="10"/>
        <v>2023-034</v>
      </c>
      <c r="U117" s="49" t="str">
        <f t="shared" si="11"/>
        <v>2023-034: Dallas IH 45 Bridge Maintenanc</v>
      </c>
      <c r="V117" s="49" t="str">
        <f>IFERROR(VLOOKUP($B117,PM!$A:$H,2,FALSE),"")</f>
        <v>Eric Giebelhaus</v>
      </c>
      <c r="W117" s="50" t="str">
        <f t="shared" si="12"/>
        <v>Sunday</v>
      </c>
      <c r="X117" s="51" t="str">
        <f t="shared" si="13"/>
        <v>05/11/2025 11:34 PM</v>
      </c>
      <c r="Y117" s="52">
        <f t="shared" si="14"/>
        <v>367</v>
      </c>
      <c r="Z117" s="52" t="str">
        <f t="shared" si="15"/>
        <v>Approved On Time</v>
      </c>
      <c r="AA117" s="52" t="str">
        <f t="shared" si="16"/>
        <v>439 6017H - CO Clean After Pour</v>
      </c>
      <c r="AB117" s="51">
        <f t="shared" si="17"/>
        <v>0.5</v>
      </c>
      <c r="AC117" s="52" t="str">
        <f t="shared" si="18"/>
        <v>DAY</v>
      </c>
      <c r="AD117" s="64" t="str">
        <f t="shared" si="19"/>
        <v>Juan Reyes's Crew</v>
      </c>
    </row>
    <row r="118" spans="1:30" ht="15.75" x14ac:dyDescent="0.25">
      <c r="A118" s="177">
        <v>101096</v>
      </c>
      <c r="B118" s="177" t="s">
        <v>138</v>
      </c>
      <c r="C118" s="177" t="s">
        <v>139</v>
      </c>
      <c r="D118" s="177" t="s">
        <v>1348</v>
      </c>
      <c r="E118" s="177" t="s">
        <v>1349</v>
      </c>
      <c r="F118" s="177">
        <v>0.5</v>
      </c>
      <c r="G118" s="177" t="s">
        <v>1136</v>
      </c>
      <c r="H118" s="177" t="s">
        <v>1452</v>
      </c>
      <c r="I118" s="177" t="s">
        <v>514</v>
      </c>
      <c r="J118" s="177" t="s">
        <v>1111</v>
      </c>
      <c r="K118" s="177" t="s">
        <v>49</v>
      </c>
      <c r="L118" s="177" t="s">
        <v>1110</v>
      </c>
      <c r="M118" s="177" t="s">
        <v>1456</v>
      </c>
      <c r="N118" s="177"/>
      <c r="O118" s="177" t="s">
        <v>50</v>
      </c>
      <c r="P118" s="177"/>
      <c r="Q118" s="177" t="s">
        <v>50</v>
      </c>
      <c r="T118" s="49" t="str">
        <f t="shared" si="10"/>
        <v>2023-034</v>
      </c>
      <c r="U118" s="49" t="str">
        <f t="shared" si="11"/>
        <v>2023-034: Dallas IH 45 Bridge Maintenanc</v>
      </c>
      <c r="V118" s="49" t="str">
        <f>IFERROR(VLOOKUP($B118,PM!$A:$H,2,FALSE),"")</f>
        <v>Eric Giebelhaus</v>
      </c>
      <c r="W118" s="50" t="str">
        <f t="shared" si="12"/>
        <v>Sunday</v>
      </c>
      <c r="X118" s="51" t="str">
        <f t="shared" si="13"/>
        <v>05/11/2025 11:38 PM</v>
      </c>
      <c r="Y118" s="52">
        <f t="shared" si="14"/>
        <v>367</v>
      </c>
      <c r="Z118" s="52" t="str">
        <f t="shared" si="15"/>
        <v>Approved On Time</v>
      </c>
      <c r="AA118" s="52" t="str">
        <f t="shared" si="16"/>
        <v>483 6021C - HYRDO Clean Tanks</v>
      </c>
      <c r="AB118" s="51">
        <f t="shared" si="17"/>
        <v>0.5</v>
      </c>
      <c r="AC118" s="52" t="str">
        <f t="shared" si="18"/>
        <v>EACH</v>
      </c>
      <c r="AD118" s="64" t="str">
        <f t="shared" si="19"/>
        <v>Juan Reyes's Crew</v>
      </c>
    </row>
    <row r="119" spans="1:30" ht="15.75" x14ac:dyDescent="0.25">
      <c r="A119" s="177">
        <v>101097</v>
      </c>
      <c r="B119" s="177" t="s">
        <v>138</v>
      </c>
      <c r="C119" s="177" t="s">
        <v>139</v>
      </c>
      <c r="D119" s="177" t="s">
        <v>1351</v>
      </c>
      <c r="E119" s="177" t="s">
        <v>1352</v>
      </c>
      <c r="F119" s="177">
        <v>7180</v>
      </c>
      <c r="G119" s="177" t="s">
        <v>589</v>
      </c>
      <c r="H119" s="177" t="s">
        <v>1452</v>
      </c>
      <c r="I119" s="177" t="s">
        <v>514</v>
      </c>
      <c r="J119" s="177" t="s">
        <v>1111</v>
      </c>
      <c r="K119" s="177" t="s">
        <v>49</v>
      </c>
      <c r="L119" s="177" t="s">
        <v>1110</v>
      </c>
      <c r="M119" s="177" t="s">
        <v>1457</v>
      </c>
      <c r="N119" s="177"/>
      <c r="O119" s="177" t="s">
        <v>50</v>
      </c>
      <c r="P119" s="177"/>
      <c r="Q119" s="177" t="s">
        <v>50</v>
      </c>
      <c r="T119" s="49" t="str">
        <f t="shared" si="10"/>
        <v>2023-034</v>
      </c>
      <c r="U119" s="49" t="str">
        <f t="shared" si="11"/>
        <v>2023-034: Dallas IH 45 Bridge Maintenanc</v>
      </c>
      <c r="V119" s="49" t="str">
        <f>IFERROR(VLOOKUP($B119,PM!$A:$H,2,FALSE),"")</f>
        <v>Eric Giebelhaus</v>
      </c>
      <c r="W119" s="50" t="str">
        <f t="shared" si="12"/>
        <v>Sunday</v>
      </c>
      <c r="X119" s="51" t="str">
        <f t="shared" si="13"/>
        <v>05/11/2025 11:41 PM</v>
      </c>
      <c r="Y119" s="52">
        <f t="shared" si="14"/>
        <v>367</v>
      </c>
      <c r="Z119" s="52" t="str">
        <f t="shared" si="15"/>
        <v>Approved On Time</v>
      </c>
      <c r="AA119" s="52" t="str">
        <f t="shared" si="16"/>
        <v>439 6017I - CO Rem Cure Blankets</v>
      </c>
      <c r="AB119" s="51">
        <f t="shared" si="17"/>
        <v>7180</v>
      </c>
      <c r="AC119" s="52" t="str">
        <f t="shared" si="18"/>
        <v>SF</v>
      </c>
      <c r="AD119" s="64" t="str">
        <f t="shared" si="19"/>
        <v>Juan Reyes's Crew</v>
      </c>
    </row>
    <row r="120" spans="1:30" ht="15.75" x14ac:dyDescent="0.25">
      <c r="A120" s="177">
        <v>101693</v>
      </c>
      <c r="B120" s="177" t="s">
        <v>570</v>
      </c>
      <c r="C120" s="177" t="s">
        <v>723</v>
      </c>
      <c r="D120" s="177" t="s">
        <v>584</v>
      </c>
      <c r="E120" s="177" t="s">
        <v>585</v>
      </c>
      <c r="F120" s="177">
        <v>0.2</v>
      </c>
      <c r="G120" s="177" t="s">
        <v>516</v>
      </c>
      <c r="H120" s="177" t="s">
        <v>1447</v>
      </c>
      <c r="I120" s="177" t="s">
        <v>514</v>
      </c>
      <c r="J120" s="177" t="s">
        <v>3631</v>
      </c>
      <c r="K120" s="177" t="s">
        <v>49</v>
      </c>
      <c r="L120" s="177" t="s">
        <v>3630</v>
      </c>
      <c r="M120" s="177" t="s">
        <v>3632</v>
      </c>
      <c r="N120" s="177"/>
      <c r="O120" s="177" t="s">
        <v>50</v>
      </c>
      <c r="P120" s="177"/>
      <c r="Q120" s="177" t="s">
        <v>50</v>
      </c>
      <c r="T120" s="49" t="str">
        <f t="shared" si="10"/>
        <v>2024-030</v>
      </c>
      <c r="U120" s="49" t="str">
        <f t="shared" si="11"/>
        <v>2024-030: Matagorda SH 35 Bridge Replace</v>
      </c>
      <c r="V120" s="49" t="str">
        <f>IFERROR(VLOOKUP($B120,PM!$A:$H,2,FALSE),"")</f>
        <v>Luis A. Morales</v>
      </c>
      <c r="W120" s="50" t="str">
        <f t="shared" si="12"/>
        <v>Monday</v>
      </c>
      <c r="X120" s="51" t="str">
        <f t="shared" si="13"/>
        <v>05/18/2025 11:03 PM</v>
      </c>
      <c r="Y120" s="52">
        <f t="shared" si="14"/>
        <v>367</v>
      </c>
      <c r="Z120" s="52" t="str">
        <f t="shared" si="15"/>
        <v>Approved On Time</v>
      </c>
      <c r="AA120" s="52" t="str">
        <f t="shared" si="16"/>
        <v>9000 100B - SUPERINTENDENT</v>
      </c>
      <c r="AB120" s="51">
        <f t="shared" si="17"/>
        <v>0.2</v>
      </c>
      <c r="AC120" s="52" t="str">
        <f t="shared" si="18"/>
        <v>WK</v>
      </c>
      <c r="AD120" s="64" t="str">
        <f t="shared" si="19"/>
        <v>Andres Blanco's Crew</v>
      </c>
    </row>
    <row r="121" spans="1:30" ht="15.75" x14ac:dyDescent="0.25">
      <c r="A121" s="177">
        <v>101694</v>
      </c>
      <c r="B121" s="177" t="s">
        <v>570</v>
      </c>
      <c r="C121" s="177" t="s">
        <v>723</v>
      </c>
      <c r="D121" s="177" t="s">
        <v>584</v>
      </c>
      <c r="E121" s="177" t="s">
        <v>585</v>
      </c>
      <c r="F121" s="177">
        <v>0.2</v>
      </c>
      <c r="G121" s="177" t="s">
        <v>516</v>
      </c>
      <c r="H121" s="177" t="s">
        <v>1890</v>
      </c>
      <c r="I121" s="177" t="s">
        <v>514</v>
      </c>
      <c r="J121" s="177" t="s">
        <v>3631</v>
      </c>
      <c r="K121" s="177" t="s">
        <v>49</v>
      </c>
      <c r="L121" s="177" t="s">
        <v>3630</v>
      </c>
      <c r="M121" s="177" t="s">
        <v>3632</v>
      </c>
      <c r="N121" s="177"/>
      <c r="O121" s="177" t="s">
        <v>50</v>
      </c>
      <c r="P121" s="177"/>
      <c r="Q121" s="177" t="s">
        <v>50</v>
      </c>
      <c r="T121" s="49" t="str">
        <f t="shared" si="10"/>
        <v>2024-030</v>
      </c>
      <c r="U121" s="49" t="str">
        <f t="shared" si="11"/>
        <v>2024-030: Matagorda SH 35 Bridge Replace</v>
      </c>
      <c r="V121" s="49" t="str">
        <f>IFERROR(VLOOKUP($B121,PM!$A:$H,2,FALSE),"")</f>
        <v>Luis A. Morales</v>
      </c>
      <c r="W121" s="50" t="str">
        <f t="shared" si="12"/>
        <v>Tuesday</v>
      </c>
      <c r="X121" s="51" t="str">
        <f t="shared" si="13"/>
        <v>05/18/2025 11:03 PM</v>
      </c>
      <c r="Y121" s="52">
        <f t="shared" si="14"/>
        <v>367</v>
      </c>
      <c r="Z121" s="52" t="str">
        <f t="shared" si="15"/>
        <v>Approved On Time</v>
      </c>
      <c r="AA121" s="52" t="str">
        <f t="shared" si="16"/>
        <v>9000 100B - SUPERINTENDENT</v>
      </c>
      <c r="AB121" s="51">
        <f t="shared" si="17"/>
        <v>0.2</v>
      </c>
      <c r="AC121" s="52" t="str">
        <f t="shared" si="18"/>
        <v>WK</v>
      </c>
      <c r="AD121" s="64" t="str">
        <f t="shared" si="19"/>
        <v>Andres Blanco's Crew</v>
      </c>
    </row>
    <row r="122" spans="1:30" ht="15.75" x14ac:dyDescent="0.25">
      <c r="A122" s="177">
        <v>101695</v>
      </c>
      <c r="B122" s="177" t="s">
        <v>570</v>
      </c>
      <c r="C122" s="177" t="s">
        <v>723</v>
      </c>
      <c r="D122" s="177" t="s">
        <v>584</v>
      </c>
      <c r="E122" s="177" t="s">
        <v>585</v>
      </c>
      <c r="F122" s="177">
        <v>0.2</v>
      </c>
      <c r="G122" s="177" t="s">
        <v>516</v>
      </c>
      <c r="H122" s="177" t="s">
        <v>2767</v>
      </c>
      <c r="I122" s="177" t="s">
        <v>514</v>
      </c>
      <c r="J122" s="177" t="s">
        <v>3631</v>
      </c>
      <c r="K122" s="177" t="s">
        <v>49</v>
      </c>
      <c r="L122" s="177" t="s">
        <v>3630</v>
      </c>
      <c r="M122" s="177" t="s">
        <v>3633</v>
      </c>
      <c r="N122" s="177"/>
      <c r="O122" s="177" t="s">
        <v>50</v>
      </c>
      <c r="P122" s="177"/>
      <c r="Q122" s="177" t="s">
        <v>50</v>
      </c>
      <c r="T122" s="49" t="str">
        <f t="shared" si="10"/>
        <v>2024-030</v>
      </c>
      <c r="U122" s="49" t="str">
        <f t="shared" si="11"/>
        <v>2024-030: Matagorda SH 35 Bridge Replace</v>
      </c>
      <c r="V122" s="49" t="str">
        <f>IFERROR(VLOOKUP($B122,PM!$A:$H,2,FALSE),"")</f>
        <v>Luis A. Morales</v>
      </c>
      <c r="W122" s="50" t="str">
        <f t="shared" si="12"/>
        <v>Wednesday</v>
      </c>
      <c r="X122" s="51" t="str">
        <f t="shared" si="13"/>
        <v>05/18/2025 11:04 PM</v>
      </c>
      <c r="Y122" s="52">
        <f t="shared" si="14"/>
        <v>367</v>
      </c>
      <c r="Z122" s="52" t="str">
        <f t="shared" si="15"/>
        <v>Approved On Time</v>
      </c>
      <c r="AA122" s="52" t="str">
        <f t="shared" si="16"/>
        <v>9000 100B - SUPERINTENDENT</v>
      </c>
      <c r="AB122" s="51">
        <f t="shared" si="17"/>
        <v>0.2</v>
      </c>
      <c r="AC122" s="52" t="str">
        <f t="shared" si="18"/>
        <v>WK</v>
      </c>
      <c r="AD122" s="64" t="str">
        <f t="shared" si="19"/>
        <v>Andres Blanco's Crew</v>
      </c>
    </row>
    <row r="123" spans="1:30" ht="15.75" x14ac:dyDescent="0.25">
      <c r="A123" s="177">
        <v>101696</v>
      </c>
      <c r="B123" s="177" t="s">
        <v>570</v>
      </c>
      <c r="C123" s="177" t="s">
        <v>723</v>
      </c>
      <c r="D123" s="177" t="s">
        <v>584</v>
      </c>
      <c r="E123" s="177" t="s">
        <v>585</v>
      </c>
      <c r="F123" s="177">
        <v>0.2</v>
      </c>
      <c r="G123" s="177" t="s">
        <v>516</v>
      </c>
      <c r="H123" s="177" t="s">
        <v>3000</v>
      </c>
      <c r="I123" s="177" t="s">
        <v>514</v>
      </c>
      <c r="J123" s="177" t="s">
        <v>3631</v>
      </c>
      <c r="K123" s="177" t="s">
        <v>49</v>
      </c>
      <c r="L123" s="177" t="s">
        <v>3630</v>
      </c>
      <c r="M123" s="177" t="s">
        <v>3633</v>
      </c>
      <c r="N123" s="177"/>
      <c r="O123" s="177" t="s">
        <v>50</v>
      </c>
      <c r="P123" s="177"/>
      <c r="Q123" s="177" t="s">
        <v>50</v>
      </c>
      <c r="T123" s="49" t="str">
        <f t="shared" si="10"/>
        <v>2024-030</v>
      </c>
      <c r="U123" s="49" t="str">
        <f t="shared" si="11"/>
        <v>2024-030: Matagorda SH 35 Bridge Replace</v>
      </c>
      <c r="V123" s="49" t="str">
        <f>IFERROR(VLOOKUP($B123,PM!$A:$H,2,FALSE),"")</f>
        <v>Luis A. Morales</v>
      </c>
      <c r="W123" s="50" t="str">
        <f t="shared" si="12"/>
        <v>Thursday</v>
      </c>
      <c r="X123" s="51" t="str">
        <f t="shared" si="13"/>
        <v>05/18/2025 11:04 PM</v>
      </c>
      <c r="Y123" s="52">
        <f t="shared" si="14"/>
        <v>367</v>
      </c>
      <c r="Z123" s="52" t="str">
        <f t="shared" si="15"/>
        <v>Approved On Time</v>
      </c>
      <c r="AA123" s="52" t="str">
        <f t="shared" si="16"/>
        <v>9000 100B - SUPERINTENDENT</v>
      </c>
      <c r="AB123" s="51">
        <f t="shared" si="17"/>
        <v>0.2</v>
      </c>
      <c r="AC123" s="52" t="str">
        <f t="shared" si="18"/>
        <v>WK</v>
      </c>
      <c r="AD123" s="64" t="str">
        <f t="shared" si="19"/>
        <v>Andres Blanco's Crew</v>
      </c>
    </row>
    <row r="124" spans="1:30" ht="15.75" x14ac:dyDescent="0.25">
      <c r="A124" s="177">
        <v>101697</v>
      </c>
      <c r="B124" s="177" t="s">
        <v>570</v>
      </c>
      <c r="C124" s="177" t="s">
        <v>723</v>
      </c>
      <c r="D124" s="177" t="s">
        <v>584</v>
      </c>
      <c r="E124" s="177" t="s">
        <v>585</v>
      </c>
      <c r="F124" s="177">
        <v>0.2</v>
      </c>
      <c r="G124" s="177" t="s">
        <v>516</v>
      </c>
      <c r="H124" s="177" t="s">
        <v>4124</v>
      </c>
      <c r="I124" s="177" t="s">
        <v>514</v>
      </c>
      <c r="J124" s="177" t="s">
        <v>3631</v>
      </c>
      <c r="K124" s="177" t="s">
        <v>49</v>
      </c>
      <c r="L124" s="177" t="s">
        <v>3630</v>
      </c>
      <c r="M124" s="177" t="s">
        <v>3633</v>
      </c>
      <c r="N124" s="177"/>
      <c r="O124" s="177" t="s">
        <v>50</v>
      </c>
      <c r="P124" s="177"/>
      <c r="Q124" s="177" t="s">
        <v>50</v>
      </c>
      <c r="T124" s="49" t="str">
        <f t="shared" si="10"/>
        <v>2024-030</v>
      </c>
      <c r="U124" s="49" t="str">
        <f t="shared" si="11"/>
        <v>2024-030: Matagorda SH 35 Bridge Replace</v>
      </c>
      <c r="V124" s="49" t="str">
        <f>IFERROR(VLOOKUP($B124,PM!$A:$H,2,FALSE),"")</f>
        <v>Luis A. Morales</v>
      </c>
      <c r="W124" s="50" t="str">
        <f t="shared" si="12"/>
        <v>Friday</v>
      </c>
      <c r="X124" s="51" t="str">
        <f t="shared" si="13"/>
        <v>05/18/2025 11:04 PM</v>
      </c>
      <c r="Y124" s="52">
        <f t="shared" si="14"/>
        <v>367</v>
      </c>
      <c r="Z124" s="52" t="str">
        <f t="shared" si="15"/>
        <v>Approved On Time</v>
      </c>
      <c r="AA124" s="52" t="str">
        <f t="shared" si="16"/>
        <v>9000 100B - SUPERINTENDENT</v>
      </c>
      <c r="AB124" s="51">
        <f t="shared" si="17"/>
        <v>0.2</v>
      </c>
      <c r="AC124" s="52" t="str">
        <f t="shared" si="18"/>
        <v>WK</v>
      </c>
      <c r="AD124" s="64" t="str">
        <f t="shared" si="19"/>
        <v>Andres Blanco's Crew</v>
      </c>
    </row>
    <row r="125" spans="1:30" ht="15.75" x14ac:dyDescent="0.25">
      <c r="A125" s="177">
        <v>101709</v>
      </c>
      <c r="B125" s="177" t="s">
        <v>95</v>
      </c>
      <c r="C125" s="177" t="s">
        <v>96</v>
      </c>
      <c r="D125" s="177" t="s">
        <v>727</v>
      </c>
      <c r="E125" s="177" t="s">
        <v>728</v>
      </c>
      <c r="F125" s="177">
        <v>800</v>
      </c>
      <c r="G125" s="177" t="s">
        <v>589</v>
      </c>
      <c r="H125" s="177" t="s">
        <v>4124</v>
      </c>
      <c r="I125" s="177" t="s">
        <v>514</v>
      </c>
      <c r="J125" s="177" t="s">
        <v>1006</v>
      </c>
      <c r="K125" s="177" t="s">
        <v>72</v>
      </c>
      <c r="L125" s="177" t="s">
        <v>1005</v>
      </c>
      <c r="M125" s="177" t="s">
        <v>4139</v>
      </c>
      <c r="N125" s="177"/>
      <c r="O125" s="177" t="s">
        <v>50</v>
      </c>
      <c r="P125" s="177"/>
      <c r="Q125" s="177" t="s">
        <v>50</v>
      </c>
      <c r="T125" s="49" t="str">
        <f t="shared" si="10"/>
        <v>2024-004</v>
      </c>
      <c r="U125" s="49" t="str">
        <f t="shared" si="11"/>
        <v>2024-004: City of Dallas Sidewalk 2024</v>
      </c>
      <c r="V125" s="49" t="str">
        <f>IFERROR(VLOOKUP($B125,PM!$A:$H,2,FALSE),"")</f>
        <v>Adam H. Goode</v>
      </c>
      <c r="W125" s="50" t="str">
        <f t="shared" si="12"/>
        <v>Friday</v>
      </c>
      <c r="X125" s="51" t="str">
        <f t="shared" si="13"/>
        <v>05/19/2025 6:49 AM</v>
      </c>
      <c r="Y125" s="52">
        <f t="shared" si="14"/>
        <v>367</v>
      </c>
      <c r="Z125" s="52" t="str">
        <f t="shared" si="15"/>
        <v>Approved On Time</v>
      </c>
      <c r="AA125" s="52" t="str">
        <f t="shared" si="16"/>
        <v>200 4000B - 355 FG SDW 4</v>
      </c>
      <c r="AB125" s="51">
        <f t="shared" si="17"/>
        <v>800</v>
      </c>
      <c r="AC125" s="52" t="str">
        <f t="shared" si="18"/>
        <v>SF</v>
      </c>
      <c r="AD125" s="64" t="str">
        <f t="shared" si="19"/>
        <v>Daniel Lopez's Crew</v>
      </c>
    </row>
    <row r="126" spans="1:30" ht="15.75" x14ac:dyDescent="0.25">
      <c r="A126" s="177">
        <v>101426</v>
      </c>
      <c r="B126" s="177" t="s">
        <v>95</v>
      </c>
      <c r="C126" s="177" t="s">
        <v>96</v>
      </c>
      <c r="D126" s="177" t="s">
        <v>729</v>
      </c>
      <c r="E126" s="177" t="s">
        <v>730</v>
      </c>
      <c r="F126" s="177">
        <v>685</v>
      </c>
      <c r="G126" s="177" t="s">
        <v>589</v>
      </c>
      <c r="H126" s="177" t="s">
        <v>2767</v>
      </c>
      <c r="I126" s="177" t="s">
        <v>514</v>
      </c>
      <c r="J126" s="177" t="s">
        <v>1006</v>
      </c>
      <c r="K126" s="177" t="s">
        <v>72</v>
      </c>
      <c r="L126" s="177" t="s">
        <v>1005</v>
      </c>
      <c r="M126" s="177" t="s">
        <v>2787</v>
      </c>
      <c r="N126" s="177"/>
      <c r="O126" s="177" t="s">
        <v>50</v>
      </c>
      <c r="P126" s="177"/>
      <c r="Q126" s="177" t="s">
        <v>50</v>
      </c>
      <c r="T126" s="49" t="str">
        <f t="shared" si="10"/>
        <v>2024-004</v>
      </c>
      <c r="U126" s="49" t="str">
        <f t="shared" si="11"/>
        <v>2024-004: City of Dallas Sidewalk 2024</v>
      </c>
      <c r="V126" s="49" t="str">
        <f>IFERROR(VLOOKUP($B126,PM!$A:$H,2,FALSE),"")</f>
        <v>Adam H. Goode</v>
      </c>
      <c r="W126" s="50" t="str">
        <f t="shared" si="12"/>
        <v>Wednesday</v>
      </c>
      <c r="X126" s="51" t="str">
        <f t="shared" si="13"/>
        <v>05/15/2025 6:30 AM</v>
      </c>
      <c r="Y126" s="52">
        <f t="shared" si="14"/>
        <v>367</v>
      </c>
      <c r="Z126" s="52" t="str">
        <f t="shared" si="15"/>
        <v>Approved On Time</v>
      </c>
      <c r="AA126" s="52" t="str">
        <f t="shared" si="16"/>
        <v>200 4000C - 355 F P S SDW 4</v>
      </c>
      <c r="AB126" s="51">
        <f t="shared" si="17"/>
        <v>685</v>
      </c>
      <c r="AC126" s="52" t="str">
        <f t="shared" si="18"/>
        <v>SF</v>
      </c>
      <c r="AD126" s="64" t="str">
        <f t="shared" si="19"/>
        <v>Daniel Lopez's Crew</v>
      </c>
    </row>
    <row r="127" spans="1:30" ht="15.75" x14ac:dyDescent="0.25">
      <c r="A127" s="177">
        <v>101427</v>
      </c>
      <c r="B127" s="177" t="s">
        <v>95</v>
      </c>
      <c r="C127" s="177" t="s">
        <v>96</v>
      </c>
      <c r="D127" s="177" t="s">
        <v>727</v>
      </c>
      <c r="E127" s="177" t="s">
        <v>728</v>
      </c>
      <c r="F127" s="177">
        <v>685</v>
      </c>
      <c r="G127" s="177" t="s">
        <v>589</v>
      </c>
      <c r="H127" s="177" t="s">
        <v>2767</v>
      </c>
      <c r="I127" s="177" t="s">
        <v>514</v>
      </c>
      <c r="J127" s="177" t="s">
        <v>1006</v>
      </c>
      <c r="K127" s="177" t="s">
        <v>72</v>
      </c>
      <c r="L127" s="177" t="s">
        <v>1005</v>
      </c>
      <c r="M127" s="177" t="s">
        <v>2787</v>
      </c>
      <c r="N127" s="177"/>
      <c r="O127" s="177" t="s">
        <v>50</v>
      </c>
      <c r="P127" s="177"/>
      <c r="Q127" s="177" t="s">
        <v>50</v>
      </c>
      <c r="T127" s="49" t="str">
        <f t="shared" si="10"/>
        <v>2024-004</v>
      </c>
      <c r="U127" s="49" t="str">
        <f t="shared" si="11"/>
        <v>2024-004: City of Dallas Sidewalk 2024</v>
      </c>
      <c r="V127" s="49" t="str">
        <f>IFERROR(VLOOKUP($B127,PM!$A:$H,2,FALSE),"")</f>
        <v>Adam H. Goode</v>
      </c>
      <c r="W127" s="50" t="str">
        <f t="shared" si="12"/>
        <v>Wednesday</v>
      </c>
      <c r="X127" s="51" t="str">
        <f t="shared" si="13"/>
        <v>05/15/2025 6:30 AM</v>
      </c>
      <c r="Y127" s="52">
        <f t="shared" si="14"/>
        <v>367</v>
      </c>
      <c r="Z127" s="52" t="str">
        <f t="shared" si="15"/>
        <v>Approved On Time</v>
      </c>
      <c r="AA127" s="52" t="str">
        <f t="shared" si="16"/>
        <v>200 4000B - 355 FG SDW 4</v>
      </c>
      <c r="AB127" s="51">
        <f t="shared" si="17"/>
        <v>685</v>
      </c>
      <c r="AC127" s="52" t="str">
        <f t="shared" si="18"/>
        <v>SF</v>
      </c>
      <c r="AD127" s="64" t="str">
        <f t="shared" si="19"/>
        <v>Daniel Lopez's Crew</v>
      </c>
    </row>
    <row r="128" spans="1:30" ht="15.75" x14ac:dyDescent="0.25">
      <c r="A128" s="177">
        <v>101428</v>
      </c>
      <c r="B128" s="177" t="s">
        <v>95</v>
      </c>
      <c r="C128" s="177" t="s">
        <v>96</v>
      </c>
      <c r="D128" s="177" t="s">
        <v>739</v>
      </c>
      <c r="E128" s="177" t="s">
        <v>740</v>
      </c>
      <c r="F128" s="177">
        <v>600</v>
      </c>
      <c r="G128" s="177" t="s">
        <v>589</v>
      </c>
      <c r="H128" s="177" t="s">
        <v>2767</v>
      </c>
      <c r="I128" s="177" t="s">
        <v>514</v>
      </c>
      <c r="J128" s="177" t="s">
        <v>1006</v>
      </c>
      <c r="K128" s="177" t="s">
        <v>72</v>
      </c>
      <c r="L128" s="177" t="s">
        <v>1005</v>
      </c>
      <c r="M128" s="177" t="s">
        <v>2614</v>
      </c>
      <c r="N128" s="177"/>
      <c r="O128" s="177" t="s">
        <v>50</v>
      </c>
      <c r="P128" s="177"/>
      <c r="Q128" s="177" t="s">
        <v>50</v>
      </c>
      <c r="T128" s="49" t="str">
        <f t="shared" si="10"/>
        <v>2024-004</v>
      </c>
      <c r="U128" s="49" t="str">
        <f t="shared" si="11"/>
        <v>2024-004: City of Dallas Sidewalk 2024</v>
      </c>
      <c r="V128" s="49" t="str">
        <f>IFERROR(VLOOKUP($B128,PM!$A:$H,2,FALSE),"")</f>
        <v>Adam H. Goode</v>
      </c>
      <c r="W128" s="50" t="str">
        <f t="shared" si="12"/>
        <v>Wednesday</v>
      </c>
      <c r="X128" s="51" t="str">
        <f t="shared" si="13"/>
        <v>05/15/2025 6:33 AM</v>
      </c>
      <c r="Y128" s="52">
        <f t="shared" si="14"/>
        <v>367</v>
      </c>
      <c r="Z128" s="52" t="str">
        <f t="shared" si="15"/>
        <v>Approved On Time</v>
      </c>
      <c r="AA128" s="52" t="str">
        <f t="shared" si="16"/>
        <v>200 4000A - 355 REM SDW 4</v>
      </c>
      <c r="AB128" s="51">
        <f t="shared" si="17"/>
        <v>600</v>
      </c>
      <c r="AC128" s="52" t="str">
        <f t="shared" si="18"/>
        <v>SF</v>
      </c>
      <c r="AD128" s="64" t="str">
        <f t="shared" si="19"/>
        <v>Daniel Lopez's Crew</v>
      </c>
    </row>
    <row r="129" spans="1:30" ht="15.75" x14ac:dyDescent="0.25">
      <c r="A129" s="177">
        <v>101429</v>
      </c>
      <c r="B129" s="177" t="s">
        <v>95</v>
      </c>
      <c r="C129" s="177" t="s">
        <v>96</v>
      </c>
      <c r="D129" s="177" t="s">
        <v>1982</v>
      </c>
      <c r="E129" s="177" t="s">
        <v>1983</v>
      </c>
      <c r="F129" s="177">
        <v>137</v>
      </c>
      <c r="G129" s="177" t="s">
        <v>517</v>
      </c>
      <c r="H129" s="177" t="s">
        <v>2767</v>
      </c>
      <c r="I129" s="177" t="s">
        <v>514</v>
      </c>
      <c r="J129" s="177" t="s">
        <v>1006</v>
      </c>
      <c r="K129" s="177" t="s">
        <v>72</v>
      </c>
      <c r="L129" s="177" t="s">
        <v>1005</v>
      </c>
      <c r="M129" s="177" t="s">
        <v>2611</v>
      </c>
      <c r="N129" s="177"/>
      <c r="O129" s="177" t="s">
        <v>50</v>
      </c>
      <c r="P129" s="177"/>
      <c r="Q129" s="177" t="s">
        <v>50</v>
      </c>
      <c r="T129" s="49" t="str">
        <f t="shared" si="10"/>
        <v>2024-004</v>
      </c>
      <c r="U129" s="49" t="str">
        <f t="shared" si="11"/>
        <v>2024-004: City of Dallas Sidewalk 2024</v>
      </c>
      <c r="V129" s="49" t="str">
        <f>IFERROR(VLOOKUP($B129,PM!$A:$H,2,FALSE),"")</f>
        <v>Adam H. Goode</v>
      </c>
      <c r="W129" s="50" t="str">
        <f t="shared" si="12"/>
        <v>Wednesday</v>
      </c>
      <c r="X129" s="51" t="str">
        <f t="shared" si="13"/>
        <v>05/15/2025 6:39 AM</v>
      </c>
      <c r="Y129" s="52">
        <f t="shared" si="14"/>
        <v>367</v>
      </c>
      <c r="Z129" s="52" t="str">
        <f t="shared" si="15"/>
        <v>Approved On Time</v>
      </c>
      <c r="AA129" s="52" t="str">
        <f t="shared" si="16"/>
        <v>460 4000A - 623 INS DOWEL SDW LUG</v>
      </c>
      <c r="AB129" s="51">
        <f t="shared" si="17"/>
        <v>137</v>
      </c>
      <c r="AC129" s="52" t="str">
        <f t="shared" si="18"/>
        <v>LF</v>
      </c>
      <c r="AD129" s="64" t="str">
        <f t="shared" si="19"/>
        <v>Daniel Lopez's Crew</v>
      </c>
    </row>
    <row r="130" spans="1:30" ht="15.75" x14ac:dyDescent="0.25">
      <c r="A130" s="177">
        <v>101646</v>
      </c>
      <c r="B130" s="177" t="s">
        <v>89</v>
      </c>
      <c r="C130" s="177" t="s">
        <v>90</v>
      </c>
      <c r="D130" s="177" t="s">
        <v>2745</v>
      </c>
      <c r="E130" s="177" t="s">
        <v>2746</v>
      </c>
      <c r="F130" s="177">
        <v>0.35</v>
      </c>
      <c r="G130" s="177" t="s">
        <v>516</v>
      </c>
      <c r="H130" s="177" t="s">
        <v>4124</v>
      </c>
      <c r="I130" s="177" t="s">
        <v>514</v>
      </c>
      <c r="J130" s="177" t="s">
        <v>1096</v>
      </c>
      <c r="K130" s="177" t="s">
        <v>72</v>
      </c>
      <c r="L130" s="177" t="s">
        <v>1095</v>
      </c>
      <c r="M130" s="177" t="s">
        <v>3697</v>
      </c>
      <c r="N130" s="177"/>
      <c r="O130" s="177" t="s">
        <v>50</v>
      </c>
      <c r="P130" s="177"/>
      <c r="Q130" s="177" t="s">
        <v>50</v>
      </c>
      <c r="T130" s="49" t="str">
        <f t="shared" si="10"/>
        <v>2021-017</v>
      </c>
      <c r="U130" s="49" t="str">
        <f t="shared" si="11"/>
        <v>2021-017: Plano Collin Creek Culvert Imp</v>
      </c>
      <c r="V130" s="49" t="str">
        <f>IFERROR(VLOOKUP($B130,PM!$A:$H,2,FALSE),"")</f>
        <v>Adam H. Goode</v>
      </c>
      <c r="W130" s="50" t="str">
        <f t="shared" si="12"/>
        <v>Friday</v>
      </c>
      <c r="X130" s="51" t="str">
        <f t="shared" si="13"/>
        <v>05/17/2025 11:17 AM</v>
      </c>
      <c r="Y130" s="52">
        <f t="shared" si="14"/>
        <v>367</v>
      </c>
      <c r="Z130" s="52" t="str">
        <f t="shared" si="15"/>
        <v>Approved On Time</v>
      </c>
      <c r="AA130" s="52" t="str">
        <f t="shared" si="16"/>
        <v>520 7001A - Clean Project  2% of DL</v>
      </c>
      <c r="AB130" s="51">
        <f t="shared" si="17"/>
        <v>0.35</v>
      </c>
      <c r="AC130" s="52" t="str">
        <f t="shared" si="18"/>
        <v>WK</v>
      </c>
      <c r="AD130" s="64" t="str">
        <f t="shared" si="19"/>
        <v>Jose Rivera's Crew</v>
      </c>
    </row>
    <row r="131" spans="1:30" ht="15.75" x14ac:dyDescent="0.25">
      <c r="A131" s="177">
        <v>101342</v>
      </c>
      <c r="B131" s="177" t="s">
        <v>95</v>
      </c>
      <c r="C131" s="177" t="s">
        <v>96</v>
      </c>
      <c r="D131" s="177" t="s">
        <v>611</v>
      </c>
      <c r="E131" s="177" t="s">
        <v>612</v>
      </c>
      <c r="F131" s="177">
        <v>0.2</v>
      </c>
      <c r="G131" s="177" t="s">
        <v>578</v>
      </c>
      <c r="H131" s="177" t="s">
        <v>1890</v>
      </c>
      <c r="I131" s="177" t="s">
        <v>514</v>
      </c>
      <c r="J131" s="177" t="s">
        <v>128</v>
      </c>
      <c r="K131" s="177" t="s">
        <v>64</v>
      </c>
      <c r="L131" s="177" t="s">
        <v>129</v>
      </c>
      <c r="M131" s="177" t="s">
        <v>1957</v>
      </c>
      <c r="N131" s="177"/>
      <c r="O131" s="177" t="s">
        <v>50</v>
      </c>
      <c r="P131" s="177"/>
      <c r="Q131" s="177" t="s">
        <v>50</v>
      </c>
      <c r="T131" s="49" t="str">
        <f t="shared" si="10"/>
        <v>2024-004</v>
      </c>
      <c r="U131" s="49" t="str">
        <f t="shared" si="11"/>
        <v>2024-004: City of Dallas Sidewalk 2024</v>
      </c>
      <c r="V131" s="49" t="str">
        <f>IFERROR(VLOOKUP($B131,PM!$A:$H,2,FALSE),"")</f>
        <v>Adam H. Goode</v>
      </c>
      <c r="W131" s="50" t="str">
        <f t="shared" si="12"/>
        <v>Tuesday</v>
      </c>
      <c r="X131" s="51" t="str">
        <f t="shared" si="13"/>
        <v>05/14/2025 6:28 AM</v>
      </c>
      <c r="Y131" s="52">
        <f t="shared" si="14"/>
        <v>367</v>
      </c>
      <c r="Z131" s="52" t="str">
        <f t="shared" si="15"/>
        <v>Approved On Time</v>
      </c>
      <c r="AA131" s="52" t="str">
        <f t="shared" si="16"/>
        <v>580 4000A - 1601A TRAFFIC CONTROL</v>
      </c>
      <c r="AB131" s="51">
        <f t="shared" si="17"/>
        <v>0.2</v>
      </c>
      <c r="AC131" s="52" t="str">
        <f t="shared" si="18"/>
        <v>WKS</v>
      </c>
      <c r="AD131" s="64" t="str">
        <f t="shared" si="19"/>
        <v>Roberto Lumbreras's Crew</v>
      </c>
    </row>
    <row r="132" spans="1:30" ht="15.75" x14ac:dyDescent="0.25">
      <c r="A132" s="177">
        <v>101581</v>
      </c>
      <c r="B132" s="177" t="s">
        <v>142</v>
      </c>
      <c r="C132" s="177" t="s">
        <v>143</v>
      </c>
      <c r="D132" s="177" t="s">
        <v>2016</v>
      </c>
      <c r="E132" s="177" t="s">
        <v>2017</v>
      </c>
      <c r="F132" s="177">
        <v>5301</v>
      </c>
      <c r="G132" s="177" t="s">
        <v>2126</v>
      </c>
      <c r="H132" s="177" t="s">
        <v>4124</v>
      </c>
      <c r="I132" s="177" t="s">
        <v>514</v>
      </c>
      <c r="J132" s="177" t="s">
        <v>627</v>
      </c>
      <c r="K132" s="177" t="s">
        <v>49</v>
      </c>
      <c r="L132" s="177" t="s">
        <v>137</v>
      </c>
      <c r="M132" s="177" t="s">
        <v>4140</v>
      </c>
      <c r="N132" s="177"/>
      <c r="O132" s="177" t="s">
        <v>50</v>
      </c>
      <c r="P132" s="177"/>
      <c r="Q132" s="177" t="s">
        <v>50</v>
      </c>
      <c r="T132" s="49" t="str">
        <f t="shared" si="10"/>
        <v>2024-012</v>
      </c>
      <c r="U132" s="49" t="str">
        <f t="shared" si="11"/>
        <v>2024-012: Dallas IH 635 U-Turn Bridge</v>
      </c>
      <c r="V132" s="49" t="str">
        <f>IFERROR(VLOOKUP($B132,PM!$A:$H,2,FALSE),"")</f>
        <v>Adam H. Goode</v>
      </c>
      <c r="W132" s="50" t="str">
        <f t="shared" si="12"/>
        <v>Friday</v>
      </c>
      <c r="X132" s="51" t="str">
        <f t="shared" si="13"/>
        <v>05/16/2025 3:20 PM</v>
      </c>
      <c r="Y132" s="52">
        <f t="shared" si="14"/>
        <v>367</v>
      </c>
      <c r="Z132" s="52" t="str">
        <f t="shared" si="15"/>
        <v>Approved On Time</v>
      </c>
      <c r="AA132" s="52" t="str">
        <f t="shared" si="16"/>
        <v>168 6001A - VEGETATIVE WATERING</v>
      </c>
      <c r="AB132" s="51">
        <f t="shared" si="17"/>
        <v>5301</v>
      </c>
      <c r="AC132" s="52" t="str">
        <f t="shared" si="18"/>
        <v>GAL</v>
      </c>
      <c r="AD132" s="64" t="str">
        <f t="shared" si="19"/>
        <v>Ramiro Vazquez's Crew</v>
      </c>
    </row>
    <row r="133" spans="1:30" ht="15.75" x14ac:dyDescent="0.25">
      <c r="A133" s="177">
        <v>101582</v>
      </c>
      <c r="B133" s="177" t="s">
        <v>142</v>
      </c>
      <c r="C133" s="177" t="s">
        <v>143</v>
      </c>
      <c r="D133" s="177" t="s">
        <v>1190</v>
      </c>
      <c r="E133" s="177" t="s">
        <v>1191</v>
      </c>
      <c r="F133" s="177">
        <v>350</v>
      </c>
      <c r="G133" s="177" t="s">
        <v>589</v>
      </c>
      <c r="H133" s="177" t="s">
        <v>4124</v>
      </c>
      <c r="I133" s="177" t="s">
        <v>514</v>
      </c>
      <c r="J133" s="177" t="s">
        <v>627</v>
      </c>
      <c r="K133" s="177" t="s">
        <v>49</v>
      </c>
      <c r="L133" s="177" t="s">
        <v>137</v>
      </c>
      <c r="M133" s="177" t="s">
        <v>3638</v>
      </c>
      <c r="N133" s="177"/>
      <c r="O133" s="177" t="s">
        <v>50</v>
      </c>
      <c r="P133" s="177"/>
      <c r="Q133" s="177" t="s">
        <v>50</v>
      </c>
      <c r="T133" s="49" t="str">
        <f t="shared" si="10"/>
        <v>2024-012</v>
      </c>
      <c r="U133" s="49" t="str">
        <f t="shared" si="11"/>
        <v>2024-012: Dallas IH 635 U-Turn Bridge</v>
      </c>
      <c r="V133" s="49" t="str">
        <f>IFERROR(VLOOKUP($B133,PM!$A:$H,2,FALSE),"")</f>
        <v>Adam H. Goode</v>
      </c>
      <c r="W133" s="50" t="str">
        <f t="shared" si="12"/>
        <v>Friday</v>
      </c>
      <c r="X133" s="51" t="str">
        <f t="shared" si="13"/>
        <v>05/16/2025 3:22 PM</v>
      </c>
      <c r="Y133" s="52">
        <f t="shared" si="14"/>
        <v>367</v>
      </c>
      <c r="Z133" s="52" t="str">
        <f t="shared" si="15"/>
        <v>Approved On Time</v>
      </c>
      <c r="AA133" s="52" t="str">
        <f t="shared" si="16"/>
        <v>422 6048B - BR SDWK F P S</v>
      </c>
      <c r="AB133" s="51">
        <f t="shared" si="17"/>
        <v>350</v>
      </c>
      <c r="AC133" s="52" t="str">
        <f t="shared" si="18"/>
        <v>SF</v>
      </c>
      <c r="AD133" s="64" t="str">
        <f t="shared" si="19"/>
        <v>Ramiro Vazquez's Crew</v>
      </c>
    </row>
    <row r="134" spans="1:30" ht="15.75" x14ac:dyDescent="0.25">
      <c r="A134" s="177">
        <v>101579</v>
      </c>
      <c r="B134" s="177" t="s">
        <v>142</v>
      </c>
      <c r="C134" s="177" t="s">
        <v>143</v>
      </c>
      <c r="D134" s="177" t="s">
        <v>1282</v>
      </c>
      <c r="E134" s="177" t="s">
        <v>1283</v>
      </c>
      <c r="F134" s="177">
        <v>148</v>
      </c>
      <c r="G134" s="177" t="s">
        <v>586</v>
      </c>
      <c r="H134" s="177" t="s">
        <v>4124</v>
      </c>
      <c r="I134" s="177" t="s">
        <v>514</v>
      </c>
      <c r="J134" s="177" t="s">
        <v>626</v>
      </c>
      <c r="K134" s="177" t="s">
        <v>49</v>
      </c>
      <c r="L134" s="177" t="s">
        <v>137</v>
      </c>
      <c r="M134" s="177" t="s">
        <v>4141</v>
      </c>
      <c r="N134" s="177"/>
      <c r="O134" s="177" t="s">
        <v>50</v>
      </c>
      <c r="P134" s="177"/>
      <c r="Q134" s="177" t="s">
        <v>50</v>
      </c>
      <c r="T134" s="49" t="str">
        <f t="shared" ref="T134:T197" si="20">$B134</f>
        <v>2024-012</v>
      </c>
      <c r="U134" s="49" t="str">
        <f t="shared" ref="U134:U197" si="21">$B134&amp;": "&amp;$C134</f>
        <v>2024-012: Dallas IH 635 U-Turn Bridge</v>
      </c>
      <c r="V134" s="49" t="str">
        <f>IFERROR(VLOOKUP($B134,PM!$A:$H,2,FALSE),"")</f>
        <v>Adam H. Goode</v>
      </c>
      <c r="W134" s="50" t="str">
        <f t="shared" ref="W134:W197" si="22">TEXT($H134,"dddd")</f>
        <v>Friday</v>
      </c>
      <c r="X134" s="51" t="str">
        <f t="shared" ref="X134:X197" si="23">TEXT(DATE(MID($M134,7,4), LEFT($M134,2), MID($M134,4,2)) + TIME(LEFT(MID($M134,13,5),2), RIGHT(MID($M134,13,5),2), 0), "MM/DD/YYYY h:mm AM/PM")</f>
        <v>05/16/2025 3:14 PM</v>
      </c>
      <c r="Y134" s="52">
        <f t="shared" ref="Y134:Y197" si="24">IFERROR(DATE(LEFT($Q134,4), MID($Q134,6,2), MID($Q134,9,2)) + TIME(MID($Q134,12,2), MID($Q134,15,2), MID($Q134,18,2)),"")</f>
        <v>367</v>
      </c>
      <c r="Z134" s="52" t="str">
        <f t="shared" ref="Z134:Z197" si="25">IF(OR($Y134="1/1/01 12:00 AM", $Y134=""), "Not Approved", IF(VALUE($Y134) &lt;= (VALUE($X134) + 1 + TIME(9, 0, 0)), "Approved On Time", "Not Approved On Time"))</f>
        <v>Approved On Time</v>
      </c>
      <c r="AA134" s="52" t="str">
        <f t="shared" ref="AA134:AA197" si="26">$D134&amp;" - "&amp;$E134</f>
        <v>451 6032D - RET C221 Dowel</v>
      </c>
      <c r="AB134" s="51">
        <f t="shared" ref="AB134:AB197" si="27">$F134</f>
        <v>148</v>
      </c>
      <c r="AC134" s="52" t="str">
        <f t="shared" ref="AC134:AC197" si="28">$G134</f>
        <v>EA</v>
      </c>
      <c r="AD134" s="64" t="str">
        <f t="shared" ref="AD134:AD197" si="29">$J134</f>
        <v>Juan C. Vasquez's Crew</v>
      </c>
    </row>
    <row r="135" spans="1:30" ht="15.75" x14ac:dyDescent="0.25">
      <c r="A135" s="177">
        <v>101580</v>
      </c>
      <c r="B135" s="177" t="s">
        <v>142</v>
      </c>
      <c r="C135" s="177" t="s">
        <v>143</v>
      </c>
      <c r="D135" s="177" t="s">
        <v>2608</v>
      </c>
      <c r="E135" s="177" t="s">
        <v>2609</v>
      </c>
      <c r="F135" s="177">
        <v>145</v>
      </c>
      <c r="G135" s="177" t="s">
        <v>586</v>
      </c>
      <c r="H135" s="177" t="s">
        <v>4124</v>
      </c>
      <c r="I135" s="177" t="s">
        <v>514</v>
      </c>
      <c r="J135" s="177" t="s">
        <v>626</v>
      </c>
      <c r="K135" s="177" t="s">
        <v>49</v>
      </c>
      <c r="L135" s="177" t="s">
        <v>137</v>
      </c>
      <c r="M135" s="177" t="s">
        <v>4141</v>
      </c>
      <c r="N135" s="177"/>
      <c r="O135" s="177" t="s">
        <v>50</v>
      </c>
      <c r="P135" s="177"/>
      <c r="Q135" s="177" t="s">
        <v>50</v>
      </c>
      <c r="T135" s="49" t="str">
        <f t="shared" si="20"/>
        <v>2024-012</v>
      </c>
      <c r="U135" s="49" t="str">
        <f t="shared" si="21"/>
        <v>2024-012: Dallas IH 635 U-Turn Bridge</v>
      </c>
      <c r="V135" s="49" t="str">
        <f>IFERROR(VLOOKUP($B135,PM!$A:$H,2,FALSE),"")</f>
        <v>Adam H. Goode</v>
      </c>
      <c r="W135" s="50" t="str">
        <f t="shared" si="22"/>
        <v>Friday</v>
      </c>
      <c r="X135" s="51" t="str">
        <f t="shared" si="23"/>
        <v>05/16/2025 3:14 PM</v>
      </c>
      <c r="Y135" s="52">
        <f t="shared" si="24"/>
        <v>367</v>
      </c>
      <c r="Z135" s="52" t="str">
        <f t="shared" si="25"/>
        <v>Approved On Time</v>
      </c>
      <c r="AA135" s="52" t="str">
        <f t="shared" si="26"/>
        <v>422 6048A - BR SDWK Ins Dowels</v>
      </c>
      <c r="AB135" s="51">
        <f t="shared" si="27"/>
        <v>145</v>
      </c>
      <c r="AC135" s="52" t="str">
        <f t="shared" si="28"/>
        <v>EA</v>
      </c>
      <c r="AD135" s="64" t="str">
        <f t="shared" si="29"/>
        <v>Juan C. Vasquez's Crew</v>
      </c>
    </row>
    <row r="136" spans="1:30" ht="15.75" x14ac:dyDescent="0.25">
      <c r="A136" s="177">
        <v>101502</v>
      </c>
      <c r="B136" s="177" t="s">
        <v>538</v>
      </c>
      <c r="C136" s="177" t="s">
        <v>858</v>
      </c>
      <c r="D136" s="177" t="s">
        <v>57</v>
      </c>
      <c r="E136" s="177" t="s">
        <v>1064</v>
      </c>
      <c r="F136" s="177">
        <v>0.33</v>
      </c>
      <c r="G136" s="177" t="s">
        <v>573</v>
      </c>
      <c r="H136" s="177" t="s">
        <v>3000</v>
      </c>
      <c r="I136" s="177" t="s">
        <v>514</v>
      </c>
      <c r="J136" s="177" t="s">
        <v>1067</v>
      </c>
      <c r="K136" s="177" t="s">
        <v>64</v>
      </c>
      <c r="L136" s="177" t="s">
        <v>1065</v>
      </c>
      <c r="M136" s="177" t="s">
        <v>3079</v>
      </c>
      <c r="N136" s="177"/>
      <c r="O136" s="177" t="s">
        <v>50</v>
      </c>
      <c r="P136" s="177"/>
      <c r="Q136" s="177" t="s">
        <v>50</v>
      </c>
      <c r="T136" s="49" t="str">
        <f t="shared" si="20"/>
        <v>2024-028</v>
      </c>
      <c r="U136" s="49" t="str">
        <f t="shared" si="21"/>
        <v>2024-028: Harris VA Bearing Pad Replacem</v>
      </c>
      <c r="V136" s="49" t="str">
        <f>IFERROR(VLOOKUP($B136,PM!$A:$H,2,FALSE),"")</f>
        <v>Luis A. Morales</v>
      </c>
      <c r="W136" s="50" t="str">
        <f t="shared" si="22"/>
        <v>Thursday</v>
      </c>
      <c r="X136" s="51" t="str">
        <f t="shared" si="23"/>
        <v>05/15/2025 6:24 PM</v>
      </c>
      <c r="Y136" s="52">
        <f t="shared" si="24"/>
        <v>367</v>
      </c>
      <c r="Z136" s="52" t="str">
        <f t="shared" si="25"/>
        <v>Approved On Time</v>
      </c>
      <c r="AA136" s="52" t="str">
        <f t="shared" si="26"/>
        <v>502 6001B - TRAFFIC C  Daily Closures</v>
      </c>
      <c r="AB136" s="51">
        <f t="shared" si="27"/>
        <v>0.33</v>
      </c>
      <c r="AC136" s="52" t="str">
        <f t="shared" si="28"/>
        <v>DAY</v>
      </c>
      <c r="AD136" s="64" t="str">
        <f t="shared" si="29"/>
        <v>Reyneri Caballero's Crew</v>
      </c>
    </row>
    <row r="137" spans="1:30" ht="15.75" x14ac:dyDescent="0.25">
      <c r="A137" s="177">
        <v>101670</v>
      </c>
      <c r="B137" s="177" t="s">
        <v>538</v>
      </c>
      <c r="C137" s="177" t="s">
        <v>858</v>
      </c>
      <c r="D137" s="177" t="s">
        <v>57</v>
      </c>
      <c r="E137" s="177" t="s">
        <v>1064</v>
      </c>
      <c r="F137" s="177">
        <v>0.33</v>
      </c>
      <c r="G137" s="177" t="s">
        <v>573</v>
      </c>
      <c r="H137" s="177" t="s">
        <v>4124</v>
      </c>
      <c r="I137" s="177" t="s">
        <v>514</v>
      </c>
      <c r="J137" s="177" t="s">
        <v>1067</v>
      </c>
      <c r="K137" s="177" t="s">
        <v>64</v>
      </c>
      <c r="L137" s="177" t="s">
        <v>1065</v>
      </c>
      <c r="M137" s="177" t="s">
        <v>3640</v>
      </c>
      <c r="N137" s="177"/>
      <c r="O137" s="177" t="s">
        <v>50</v>
      </c>
      <c r="P137" s="177"/>
      <c r="Q137" s="177" t="s">
        <v>50</v>
      </c>
      <c r="T137" s="49" t="str">
        <f t="shared" si="20"/>
        <v>2024-028</v>
      </c>
      <c r="U137" s="49" t="str">
        <f t="shared" si="21"/>
        <v>2024-028: Harris VA Bearing Pad Replacem</v>
      </c>
      <c r="V137" s="49" t="str">
        <f>IFERROR(VLOOKUP($B137,PM!$A:$H,2,FALSE),"")</f>
        <v>Luis A. Morales</v>
      </c>
      <c r="W137" s="50" t="str">
        <f t="shared" si="22"/>
        <v>Friday</v>
      </c>
      <c r="X137" s="51" t="str">
        <f t="shared" si="23"/>
        <v>05/18/2025 11:03 AM</v>
      </c>
      <c r="Y137" s="52">
        <f t="shared" si="24"/>
        <v>367</v>
      </c>
      <c r="Z137" s="52" t="str">
        <f t="shared" si="25"/>
        <v>Approved On Time</v>
      </c>
      <c r="AA137" s="52" t="str">
        <f t="shared" si="26"/>
        <v>502 6001B - TRAFFIC C  Daily Closures</v>
      </c>
      <c r="AB137" s="51">
        <f t="shared" si="27"/>
        <v>0.33</v>
      </c>
      <c r="AC137" s="52" t="str">
        <f t="shared" si="28"/>
        <v>DAY</v>
      </c>
      <c r="AD137" s="64" t="str">
        <f t="shared" si="29"/>
        <v>Reyneri Caballero's Crew</v>
      </c>
    </row>
    <row r="138" spans="1:30" ht="15.75" x14ac:dyDescent="0.25">
      <c r="A138" s="177">
        <v>101391</v>
      </c>
      <c r="B138" s="177" t="s">
        <v>570</v>
      </c>
      <c r="C138" s="177" t="s">
        <v>723</v>
      </c>
      <c r="D138" s="177" t="s">
        <v>57</v>
      </c>
      <c r="E138" s="177" t="s">
        <v>579</v>
      </c>
      <c r="F138" s="177">
        <v>0.25</v>
      </c>
      <c r="G138" s="177" t="s">
        <v>516</v>
      </c>
      <c r="H138" s="177" t="s">
        <v>2767</v>
      </c>
      <c r="I138" s="177" t="s">
        <v>514</v>
      </c>
      <c r="J138" s="177" t="s">
        <v>1067</v>
      </c>
      <c r="K138" s="177" t="s">
        <v>64</v>
      </c>
      <c r="L138" s="177" t="s">
        <v>1065</v>
      </c>
      <c r="M138" s="177" t="s">
        <v>2650</v>
      </c>
      <c r="N138" s="177"/>
      <c r="O138" s="177" t="s">
        <v>50</v>
      </c>
      <c r="P138" s="177"/>
      <c r="Q138" s="177" t="s">
        <v>50</v>
      </c>
      <c r="T138" s="49" t="str">
        <f t="shared" si="20"/>
        <v>2024-030</v>
      </c>
      <c r="U138" s="49" t="str">
        <f t="shared" si="21"/>
        <v>2024-030: Matagorda SH 35 Bridge Replace</v>
      </c>
      <c r="V138" s="49" t="str">
        <f>IFERROR(VLOOKUP($B138,PM!$A:$H,2,FALSE),"")</f>
        <v>Luis A. Morales</v>
      </c>
      <c r="W138" s="50" t="str">
        <f t="shared" si="22"/>
        <v>Wednesday</v>
      </c>
      <c r="X138" s="51" t="str">
        <f t="shared" si="23"/>
        <v>05/14/2025 3:13 PM</v>
      </c>
      <c r="Y138" s="52">
        <f t="shared" si="24"/>
        <v>367</v>
      </c>
      <c r="Z138" s="52" t="str">
        <f t="shared" si="25"/>
        <v>Approved On Time</v>
      </c>
      <c r="AA138" s="52" t="str">
        <f t="shared" si="26"/>
        <v>502 6001B - TRAFF Ragle Main</v>
      </c>
      <c r="AB138" s="51">
        <f t="shared" si="27"/>
        <v>0.25</v>
      </c>
      <c r="AC138" s="52" t="str">
        <f t="shared" si="28"/>
        <v>WK</v>
      </c>
      <c r="AD138" s="64" t="str">
        <f t="shared" si="29"/>
        <v>Reyneri Caballero's Crew</v>
      </c>
    </row>
    <row r="139" spans="1:30" ht="15.75" x14ac:dyDescent="0.25">
      <c r="A139" s="177">
        <v>101323</v>
      </c>
      <c r="B139" s="177" t="s">
        <v>570</v>
      </c>
      <c r="C139" s="177" t="s">
        <v>723</v>
      </c>
      <c r="D139" s="177" t="s">
        <v>57</v>
      </c>
      <c r="E139" s="177" t="s">
        <v>579</v>
      </c>
      <c r="F139" s="177">
        <v>0.25</v>
      </c>
      <c r="G139" s="177" t="s">
        <v>516</v>
      </c>
      <c r="H139" s="177" t="s">
        <v>1890</v>
      </c>
      <c r="I139" s="177" t="s">
        <v>514</v>
      </c>
      <c r="J139" s="177" t="s">
        <v>1067</v>
      </c>
      <c r="K139" s="177" t="s">
        <v>64</v>
      </c>
      <c r="L139" s="177" t="s">
        <v>1065</v>
      </c>
      <c r="M139" s="177" t="s">
        <v>2010</v>
      </c>
      <c r="N139" s="177"/>
      <c r="O139" s="177" t="s">
        <v>50</v>
      </c>
      <c r="P139" s="177"/>
      <c r="Q139" s="177" t="s">
        <v>50</v>
      </c>
      <c r="T139" s="49" t="str">
        <f t="shared" si="20"/>
        <v>2024-030</v>
      </c>
      <c r="U139" s="49" t="str">
        <f t="shared" si="21"/>
        <v>2024-030: Matagorda SH 35 Bridge Replace</v>
      </c>
      <c r="V139" s="49" t="str">
        <f>IFERROR(VLOOKUP($B139,PM!$A:$H,2,FALSE),"")</f>
        <v>Luis A. Morales</v>
      </c>
      <c r="W139" s="50" t="str">
        <f t="shared" si="22"/>
        <v>Tuesday</v>
      </c>
      <c r="X139" s="51" t="str">
        <f t="shared" si="23"/>
        <v>05/13/2025 5:08 PM</v>
      </c>
      <c r="Y139" s="52">
        <f t="shared" si="24"/>
        <v>367</v>
      </c>
      <c r="Z139" s="52" t="str">
        <f t="shared" si="25"/>
        <v>Approved On Time</v>
      </c>
      <c r="AA139" s="52" t="str">
        <f t="shared" si="26"/>
        <v>502 6001B - TRAFF Ragle Main</v>
      </c>
      <c r="AB139" s="51">
        <f t="shared" si="27"/>
        <v>0.25</v>
      </c>
      <c r="AC139" s="52" t="str">
        <f t="shared" si="28"/>
        <v>WK</v>
      </c>
      <c r="AD139" s="64" t="str">
        <f t="shared" si="29"/>
        <v>Reyneri Caballero's Crew</v>
      </c>
    </row>
    <row r="140" spans="1:30" ht="15.75" x14ac:dyDescent="0.25">
      <c r="A140" s="177">
        <v>101509</v>
      </c>
      <c r="B140" s="177" t="s">
        <v>122</v>
      </c>
      <c r="C140" s="177" t="s">
        <v>123</v>
      </c>
      <c r="D140" s="177" t="s">
        <v>3081</v>
      </c>
      <c r="E140" s="177" t="s">
        <v>3082</v>
      </c>
      <c r="F140" s="177">
        <v>360</v>
      </c>
      <c r="G140" s="177" t="s">
        <v>589</v>
      </c>
      <c r="H140" s="177" t="s">
        <v>3000</v>
      </c>
      <c r="I140" s="177" t="s">
        <v>514</v>
      </c>
      <c r="J140" s="177" t="s">
        <v>841</v>
      </c>
      <c r="K140" s="177" t="s">
        <v>49</v>
      </c>
      <c r="L140" s="177" t="s">
        <v>842</v>
      </c>
      <c r="M140" s="177" t="s">
        <v>3083</v>
      </c>
      <c r="N140" s="177"/>
      <c r="O140" s="177" t="s">
        <v>50</v>
      </c>
      <c r="P140" s="177"/>
      <c r="Q140" s="177" t="s">
        <v>50</v>
      </c>
      <c r="T140" s="49" t="str">
        <f t="shared" si="20"/>
        <v>2024-023</v>
      </c>
      <c r="U140" s="49" t="str">
        <f t="shared" si="21"/>
        <v>2024-023: Tarrant Riverside Bridge Rehab</v>
      </c>
      <c r="V140" s="49" t="str">
        <f>IFERROR(VLOOKUP($B140,PM!$A:$H,2,FALSE),"")</f>
        <v>Bikhyat Adhikari</v>
      </c>
      <c r="W140" s="50" t="str">
        <f t="shared" si="22"/>
        <v>Thursday</v>
      </c>
      <c r="X140" s="51" t="str">
        <f t="shared" si="23"/>
        <v>05/15/2025 8:32 PM</v>
      </c>
      <c r="Y140" s="52">
        <f t="shared" si="24"/>
        <v>367</v>
      </c>
      <c r="Z140" s="52" t="str">
        <f t="shared" si="25"/>
        <v>Approved On Time</v>
      </c>
      <c r="AA140" s="52" t="str">
        <f t="shared" si="26"/>
        <v>422 6002V - DECK Rem Soffit System</v>
      </c>
      <c r="AB140" s="51">
        <f t="shared" si="27"/>
        <v>360</v>
      </c>
      <c r="AC140" s="52" t="str">
        <f t="shared" si="28"/>
        <v>SF</v>
      </c>
      <c r="AD140" s="64" t="str">
        <f t="shared" si="29"/>
        <v>Alonso Miramontes's Crew</v>
      </c>
    </row>
    <row r="141" spans="1:30" ht="15.75" x14ac:dyDescent="0.25">
      <c r="A141" s="177">
        <v>101590</v>
      </c>
      <c r="B141" s="177" t="s">
        <v>122</v>
      </c>
      <c r="C141" s="177" t="s">
        <v>123</v>
      </c>
      <c r="D141" s="177" t="s">
        <v>1463</v>
      </c>
      <c r="E141" s="177" t="s">
        <v>1464</v>
      </c>
      <c r="F141" s="177">
        <v>2</v>
      </c>
      <c r="G141" s="177" t="s">
        <v>515</v>
      </c>
      <c r="H141" s="177" t="s">
        <v>4124</v>
      </c>
      <c r="I141" s="177" t="s">
        <v>514</v>
      </c>
      <c r="J141" s="177" t="s">
        <v>841</v>
      </c>
      <c r="K141" s="177" t="s">
        <v>49</v>
      </c>
      <c r="L141" s="177" t="s">
        <v>842</v>
      </c>
      <c r="M141" s="177" t="s">
        <v>4142</v>
      </c>
      <c r="N141" s="177"/>
      <c r="O141" s="177" t="s">
        <v>50</v>
      </c>
      <c r="P141" s="177"/>
      <c r="Q141" s="177" t="s">
        <v>50</v>
      </c>
      <c r="T141" s="49" t="str">
        <f t="shared" si="20"/>
        <v>2024-023</v>
      </c>
      <c r="U141" s="49" t="str">
        <f t="shared" si="21"/>
        <v>2024-023: Tarrant Riverside Bridge Rehab</v>
      </c>
      <c r="V141" s="49" t="str">
        <f>IFERROR(VLOOKUP($B141,PM!$A:$H,2,FALSE),"")</f>
        <v>Bikhyat Adhikari</v>
      </c>
      <c r="W141" s="50" t="str">
        <f t="shared" si="22"/>
        <v>Friday</v>
      </c>
      <c r="X141" s="51" t="str">
        <f t="shared" si="23"/>
        <v>05/16/2025 8:38 PM</v>
      </c>
      <c r="Y141" s="52">
        <f t="shared" si="24"/>
        <v>367</v>
      </c>
      <c r="Z141" s="52" t="str">
        <f t="shared" si="25"/>
        <v>Approved On Time</v>
      </c>
      <c r="AA141" s="52" t="str">
        <f t="shared" si="26"/>
        <v>420 6066A - CLC CONC (RAIL FOUNDATION)</v>
      </c>
      <c r="AB141" s="51">
        <f t="shared" si="27"/>
        <v>2</v>
      </c>
      <c r="AC141" s="52" t="str">
        <f t="shared" si="28"/>
        <v>CY</v>
      </c>
      <c r="AD141" s="64" t="str">
        <f t="shared" si="29"/>
        <v>Alonso Miramontes's Crew</v>
      </c>
    </row>
    <row r="142" spans="1:30" ht="15.75" x14ac:dyDescent="0.25">
      <c r="A142" s="177">
        <v>101591</v>
      </c>
      <c r="B142" s="177" t="s">
        <v>122</v>
      </c>
      <c r="C142" s="177" t="s">
        <v>123</v>
      </c>
      <c r="D142" s="177" t="s">
        <v>3081</v>
      </c>
      <c r="E142" s="177" t="s">
        <v>3082</v>
      </c>
      <c r="F142" s="177">
        <v>540</v>
      </c>
      <c r="G142" s="177" t="s">
        <v>589</v>
      </c>
      <c r="H142" s="177" t="s">
        <v>4124</v>
      </c>
      <c r="I142" s="177" t="s">
        <v>514</v>
      </c>
      <c r="J142" s="177" t="s">
        <v>841</v>
      </c>
      <c r="K142" s="177" t="s">
        <v>49</v>
      </c>
      <c r="L142" s="177" t="s">
        <v>842</v>
      </c>
      <c r="M142" s="177" t="s">
        <v>4142</v>
      </c>
      <c r="N142" s="177"/>
      <c r="O142" s="177" t="s">
        <v>50</v>
      </c>
      <c r="P142" s="177"/>
      <c r="Q142" s="177" t="s">
        <v>50</v>
      </c>
      <c r="T142" s="49" t="str">
        <f t="shared" si="20"/>
        <v>2024-023</v>
      </c>
      <c r="U142" s="49" t="str">
        <f t="shared" si="21"/>
        <v>2024-023: Tarrant Riverside Bridge Rehab</v>
      </c>
      <c r="V142" s="49" t="str">
        <f>IFERROR(VLOOKUP($B142,PM!$A:$H,2,FALSE),"")</f>
        <v>Bikhyat Adhikari</v>
      </c>
      <c r="W142" s="50" t="str">
        <f t="shared" si="22"/>
        <v>Friday</v>
      </c>
      <c r="X142" s="51" t="str">
        <f t="shared" si="23"/>
        <v>05/16/2025 8:38 PM</v>
      </c>
      <c r="Y142" s="52">
        <f t="shared" si="24"/>
        <v>367</v>
      </c>
      <c r="Z142" s="52" t="str">
        <f t="shared" si="25"/>
        <v>Approved On Time</v>
      </c>
      <c r="AA142" s="52" t="str">
        <f t="shared" si="26"/>
        <v>422 6002V - DECK Rem Soffit System</v>
      </c>
      <c r="AB142" s="51">
        <f t="shared" si="27"/>
        <v>540</v>
      </c>
      <c r="AC142" s="52" t="str">
        <f t="shared" si="28"/>
        <v>SF</v>
      </c>
      <c r="AD142" s="64" t="str">
        <f t="shared" si="29"/>
        <v>Alonso Miramontes's Crew</v>
      </c>
    </row>
    <row r="143" spans="1:30" ht="15.75" x14ac:dyDescent="0.25">
      <c r="A143" s="177">
        <v>101592</v>
      </c>
      <c r="B143" s="177" t="s">
        <v>122</v>
      </c>
      <c r="C143" s="177" t="s">
        <v>123</v>
      </c>
      <c r="D143" s="177" t="s">
        <v>1764</v>
      </c>
      <c r="E143" s="177" t="s">
        <v>1765</v>
      </c>
      <c r="F143" s="177">
        <v>90</v>
      </c>
      <c r="G143" s="177" t="s">
        <v>517</v>
      </c>
      <c r="H143" s="177" t="s">
        <v>4124</v>
      </c>
      <c r="I143" s="177" t="s">
        <v>514</v>
      </c>
      <c r="J143" s="177" t="s">
        <v>841</v>
      </c>
      <c r="K143" s="177" t="s">
        <v>49</v>
      </c>
      <c r="L143" s="177" t="s">
        <v>842</v>
      </c>
      <c r="M143" s="177" t="s">
        <v>4061</v>
      </c>
      <c r="N143" s="177"/>
      <c r="O143" s="177" t="s">
        <v>50</v>
      </c>
      <c r="P143" s="177"/>
      <c r="Q143" s="177" t="s">
        <v>50</v>
      </c>
      <c r="T143" s="49" t="str">
        <f t="shared" si="20"/>
        <v>2024-023</v>
      </c>
      <c r="U143" s="49" t="str">
        <f t="shared" si="21"/>
        <v>2024-023: Tarrant Riverside Bridge Rehab</v>
      </c>
      <c r="V143" s="49" t="str">
        <f>IFERROR(VLOOKUP($B143,PM!$A:$H,2,FALSE),"")</f>
        <v>Bikhyat Adhikari</v>
      </c>
      <c r="W143" s="50" t="str">
        <f t="shared" si="22"/>
        <v>Friday</v>
      </c>
      <c r="X143" s="51" t="str">
        <f t="shared" si="23"/>
        <v>05/16/2025 8:39 PM</v>
      </c>
      <c r="Y143" s="52">
        <f t="shared" si="24"/>
        <v>367</v>
      </c>
      <c r="Z143" s="52" t="str">
        <f t="shared" si="25"/>
        <v>Approved On Time</v>
      </c>
      <c r="AA143" s="52" t="str">
        <f t="shared" si="26"/>
        <v>529 6036B - CONC CURB TY II F P S</v>
      </c>
      <c r="AB143" s="51">
        <f t="shared" si="27"/>
        <v>90</v>
      </c>
      <c r="AC143" s="52" t="str">
        <f t="shared" si="28"/>
        <v>LF</v>
      </c>
      <c r="AD143" s="64" t="str">
        <f t="shared" si="29"/>
        <v>Alonso Miramontes's Crew</v>
      </c>
    </row>
    <row r="144" spans="1:30" ht="15.75" x14ac:dyDescent="0.25">
      <c r="A144" s="177">
        <v>101527</v>
      </c>
      <c r="B144" s="177" t="s">
        <v>73</v>
      </c>
      <c r="C144" s="177" t="s">
        <v>1009</v>
      </c>
      <c r="D144" s="177" t="s">
        <v>3196</v>
      </c>
      <c r="E144" s="177" t="s">
        <v>3197</v>
      </c>
      <c r="F144" s="177">
        <v>125</v>
      </c>
      <c r="G144" s="177" t="s">
        <v>517</v>
      </c>
      <c r="H144" s="177" t="s">
        <v>3000</v>
      </c>
      <c r="I144" s="177" t="s">
        <v>514</v>
      </c>
      <c r="J144" s="177" t="s">
        <v>891</v>
      </c>
      <c r="K144" s="177" t="s">
        <v>49</v>
      </c>
      <c r="L144" s="177" t="s">
        <v>890</v>
      </c>
      <c r="M144" s="177" t="s">
        <v>3198</v>
      </c>
      <c r="N144" s="177"/>
      <c r="O144" s="177" t="s">
        <v>50</v>
      </c>
      <c r="P144" s="177"/>
      <c r="Q144" s="177" t="s">
        <v>50</v>
      </c>
      <c r="T144" s="49" t="str">
        <f t="shared" si="20"/>
        <v>2023-032</v>
      </c>
      <c r="U144" s="49" t="str">
        <f t="shared" si="21"/>
        <v>2023-032: IH-345 BRIDGE REHABILITATION</v>
      </c>
      <c r="V144" s="49" t="str">
        <f>IFERROR(VLOOKUP($B144,PM!$A:$H,2,FALSE),"")</f>
        <v>Eric Giebelhaus</v>
      </c>
      <c r="W144" s="50" t="str">
        <f t="shared" si="22"/>
        <v>Thursday</v>
      </c>
      <c r="X144" s="51" t="str">
        <f t="shared" si="23"/>
        <v>05/16/2025 5:43 AM</v>
      </c>
      <c r="Y144" s="52">
        <f t="shared" si="24"/>
        <v>367</v>
      </c>
      <c r="Z144" s="52" t="str">
        <f t="shared" si="25"/>
        <v>Approved On Time</v>
      </c>
      <c r="AA144" s="52" t="str">
        <f t="shared" si="26"/>
        <v>450 6011F - RAIL T402 Slipform</v>
      </c>
      <c r="AB144" s="51">
        <f t="shared" si="27"/>
        <v>125</v>
      </c>
      <c r="AC144" s="52" t="str">
        <f t="shared" si="28"/>
        <v>LF</v>
      </c>
      <c r="AD144" s="64" t="str">
        <f t="shared" si="29"/>
        <v>Juan Ruiz's Crew</v>
      </c>
    </row>
    <row r="145" spans="1:30" ht="15.75" x14ac:dyDescent="0.25">
      <c r="A145" s="177">
        <v>101521</v>
      </c>
      <c r="B145" s="177" t="s">
        <v>73</v>
      </c>
      <c r="C145" s="177" t="s">
        <v>1009</v>
      </c>
      <c r="D145" s="177" t="s">
        <v>1187</v>
      </c>
      <c r="E145" s="177" t="s">
        <v>1631</v>
      </c>
      <c r="F145" s="177">
        <v>11</v>
      </c>
      <c r="G145" s="177" t="s">
        <v>515</v>
      </c>
      <c r="H145" s="177" t="s">
        <v>2767</v>
      </c>
      <c r="I145" s="177" t="s">
        <v>514</v>
      </c>
      <c r="J145" s="177" t="s">
        <v>891</v>
      </c>
      <c r="K145" s="177" t="s">
        <v>49</v>
      </c>
      <c r="L145" s="177" t="s">
        <v>890</v>
      </c>
      <c r="M145" s="177" t="s">
        <v>3207</v>
      </c>
      <c r="N145" s="177"/>
      <c r="O145" s="177" t="s">
        <v>50</v>
      </c>
      <c r="P145" s="177"/>
      <c r="Q145" s="177" t="s">
        <v>50</v>
      </c>
      <c r="T145" s="49" t="str">
        <f t="shared" si="20"/>
        <v>2023-032</v>
      </c>
      <c r="U145" s="49" t="str">
        <f t="shared" si="21"/>
        <v>2023-032: IH-345 BRIDGE REHABILITATION</v>
      </c>
      <c r="V145" s="49" t="str">
        <f>IFERROR(VLOOKUP($B145,PM!$A:$H,2,FALSE),"")</f>
        <v>Eric Giebelhaus</v>
      </c>
      <c r="W145" s="50" t="str">
        <f t="shared" si="22"/>
        <v>Wednesday</v>
      </c>
      <c r="X145" s="51" t="str">
        <f t="shared" si="23"/>
        <v>05/16/2025 5:17 AM</v>
      </c>
      <c r="Y145" s="52">
        <f t="shared" si="24"/>
        <v>367</v>
      </c>
      <c r="Z145" s="52" t="str">
        <f t="shared" si="25"/>
        <v>Approved On Time</v>
      </c>
      <c r="AA145" s="52" t="str">
        <f t="shared" si="26"/>
        <v>4106 6001G - PPO Conc Overlay Pour</v>
      </c>
      <c r="AB145" s="51">
        <f t="shared" si="27"/>
        <v>11</v>
      </c>
      <c r="AC145" s="52" t="str">
        <f t="shared" si="28"/>
        <v>CY</v>
      </c>
      <c r="AD145" s="64" t="str">
        <f t="shared" si="29"/>
        <v>Juan Ruiz's Crew</v>
      </c>
    </row>
    <row r="146" spans="1:30" ht="15.75" x14ac:dyDescent="0.25">
      <c r="A146" s="177">
        <v>101522</v>
      </c>
      <c r="B146" s="177" t="s">
        <v>73</v>
      </c>
      <c r="C146" s="177" t="s">
        <v>1009</v>
      </c>
      <c r="D146" s="177" t="s">
        <v>1635</v>
      </c>
      <c r="E146" s="177" t="s">
        <v>1636</v>
      </c>
      <c r="F146" s="177">
        <v>0.3</v>
      </c>
      <c r="G146" s="177" t="s">
        <v>1136</v>
      </c>
      <c r="H146" s="177" t="s">
        <v>2767</v>
      </c>
      <c r="I146" s="177" t="s">
        <v>514</v>
      </c>
      <c r="J146" s="177" t="s">
        <v>891</v>
      </c>
      <c r="K146" s="177" t="s">
        <v>49</v>
      </c>
      <c r="L146" s="177" t="s">
        <v>890</v>
      </c>
      <c r="M146" s="177" t="s">
        <v>3207</v>
      </c>
      <c r="N146" s="177"/>
      <c r="O146" s="177" t="s">
        <v>50</v>
      </c>
      <c r="P146" s="177"/>
      <c r="Q146" s="177" t="s">
        <v>50</v>
      </c>
      <c r="T146" s="49" t="str">
        <f t="shared" si="20"/>
        <v>2023-032</v>
      </c>
      <c r="U146" s="49" t="str">
        <f t="shared" si="21"/>
        <v>2023-032: IH-345 BRIDGE REHABILITATION</v>
      </c>
      <c r="V146" s="49" t="str">
        <f>IFERROR(VLOOKUP($B146,PM!$A:$H,2,FALSE),"")</f>
        <v>Eric Giebelhaus</v>
      </c>
      <c r="W146" s="50" t="str">
        <f t="shared" si="22"/>
        <v>Wednesday</v>
      </c>
      <c r="X146" s="51" t="str">
        <f t="shared" si="23"/>
        <v>05/16/2025 5:17 AM</v>
      </c>
      <c r="Y146" s="52">
        <f t="shared" si="24"/>
        <v>367</v>
      </c>
      <c r="Z146" s="52" t="str">
        <f t="shared" si="25"/>
        <v>Approved On Time</v>
      </c>
      <c r="AA146" s="52" t="str">
        <f t="shared" si="26"/>
        <v>4106 6001H - PPO Conc Overlay Clean After P</v>
      </c>
      <c r="AB146" s="51">
        <f t="shared" si="27"/>
        <v>0.3</v>
      </c>
      <c r="AC146" s="52" t="str">
        <f t="shared" si="28"/>
        <v>EACH</v>
      </c>
      <c r="AD146" s="64" t="str">
        <f t="shared" si="29"/>
        <v>Juan Ruiz's Crew</v>
      </c>
    </row>
    <row r="147" spans="1:30" ht="15.75" x14ac:dyDescent="0.25">
      <c r="A147" s="177">
        <v>101529</v>
      </c>
      <c r="B147" s="177" t="s">
        <v>73</v>
      </c>
      <c r="C147" s="177" t="s">
        <v>1009</v>
      </c>
      <c r="D147" s="177" t="s">
        <v>3203</v>
      </c>
      <c r="E147" s="177" t="s">
        <v>3204</v>
      </c>
      <c r="F147" s="177">
        <v>125</v>
      </c>
      <c r="G147" s="177" t="s">
        <v>517</v>
      </c>
      <c r="H147" s="177" t="s">
        <v>3000</v>
      </c>
      <c r="I147" s="177" t="s">
        <v>514</v>
      </c>
      <c r="J147" s="177" t="s">
        <v>891</v>
      </c>
      <c r="K147" s="177" t="s">
        <v>49</v>
      </c>
      <c r="L147" s="177" t="s">
        <v>890</v>
      </c>
      <c r="M147" s="177" t="s">
        <v>3205</v>
      </c>
      <c r="N147" s="177"/>
      <c r="O147" s="177" t="s">
        <v>50</v>
      </c>
      <c r="P147" s="177"/>
      <c r="Q147" s="177" t="s">
        <v>50</v>
      </c>
      <c r="T147" s="49" t="str">
        <f t="shared" si="20"/>
        <v>2023-032</v>
      </c>
      <c r="U147" s="49" t="str">
        <f t="shared" si="21"/>
        <v>2023-032: IH-345 BRIDGE REHABILITATION</v>
      </c>
      <c r="V147" s="49" t="str">
        <f>IFERROR(VLOOKUP($B147,PM!$A:$H,2,FALSE),"")</f>
        <v>Eric Giebelhaus</v>
      </c>
      <c r="W147" s="50" t="str">
        <f t="shared" si="22"/>
        <v>Thursday</v>
      </c>
      <c r="X147" s="51" t="str">
        <f t="shared" si="23"/>
        <v>05/16/2025 5:44 AM</v>
      </c>
      <c r="Y147" s="52">
        <f t="shared" si="24"/>
        <v>367</v>
      </c>
      <c r="Z147" s="52" t="str">
        <f t="shared" si="25"/>
        <v>Approved On Time</v>
      </c>
      <c r="AA147" s="52" t="str">
        <f t="shared" si="26"/>
        <v>450 6011E - RAIL T402 Dry Run</v>
      </c>
      <c r="AB147" s="51">
        <f t="shared" si="27"/>
        <v>125</v>
      </c>
      <c r="AC147" s="52" t="str">
        <f t="shared" si="28"/>
        <v>LF</v>
      </c>
      <c r="AD147" s="64" t="str">
        <f t="shared" si="29"/>
        <v>Juan Ruiz's Crew</v>
      </c>
    </row>
    <row r="148" spans="1:30" ht="15.75" x14ac:dyDescent="0.25">
      <c r="A148" s="177">
        <v>101337</v>
      </c>
      <c r="B148" s="177" t="s">
        <v>73</v>
      </c>
      <c r="C148" s="177" t="s">
        <v>1009</v>
      </c>
      <c r="D148" s="177" t="s">
        <v>2030</v>
      </c>
      <c r="E148" s="177" t="s">
        <v>2031</v>
      </c>
      <c r="F148" s="177">
        <v>154</v>
      </c>
      <c r="G148" s="177" t="s">
        <v>517</v>
      </c>
      <c r="H148" s="177" t="s">
        <v>1890</v>
      </c>
      <c r="I148" s="177" t="s">
        <v>514</v>
      </c>
      <c r="J148" s="177" t="s">
        <v>891</v>
      </c>
      <c r="K148" s="177" t="s">
        <v>49</v>
      </c>
      <c r="L148" s="177" t="s">
        <v>890</v>
      </c>
      <c r="M148" s="177" t="s">
        <v>2145</v>
      </c>
      <c r="N148" s="177"/>
      <c r="O148" s="177" t="s">
        <v>50</v>
      </c>
      <c r="P148" s="177"/>
      <c r="Q148" s="177" t="s">
        <v>50</v>
      </c>
      <c r="T148" s="49" t="str">
        <f t="shared" si="20"/>
        <v>2023-032</v>
      </c>
      <c r="U148" s="49" t="str">
        <f t="shared" si="21"/>
        <v>2023-032: IH-345 BRIDGE REHABILITATION</v>
      </c>
      <c r="V148" s="49" t="str">
        <f>IFERROR(VLOOKUP($B148,PM!$A:$H,2,FALSE),"")</f>
        <v>Eric Giebelhaus</v>
      </c>
      <c r="W148" s="50" t="str">
        <f t="shared" si="22"/>
        <v>Tuesday</v>
      </c>
      <c r="X148" s="51" t="str">
        <f t="shared" si="23"/>
        <v>05/14/2025 5:14 AM</v>
      </c>
      <c r="Y148" s="52">
        <f t="shared" si="24"/>
        <v>367</v>
      </c>
      <c r="Z148" s="52" t="str">
        <f t="shared" si="25"/>
        <v>Approved On Time</v>
      </c>
      <c r="AA148" s="52" t="str">
        <f t="shared" si="26"/>
        <v>451 6012L - RET T402 Rail Mesh Install</v>
      </c>
      <c r="AB148" s="51">
        <f t="shared" si="27"/>
        <v>154</v>
      </c>
      <c r="AC148" s="52" t="str">
        <f t="shared" si="28"/>
        <v>LF</v>
      </c>
      <c r="AD148" s="64" t="str">
        <f t="shared" si="29"/>
        <v>Juan Ruiz's Crew</v>
      </c>
    </row>
    <row r="149" spans="1:30" ht="15.75" x14ac:dyDescent="0.25">
      <c r="A149" s="177">
        <v>101661</v>
      </c>
      <c r="B149" s="177" t="s">
        <v>138</v>
      </c>
      <c r="C149" s="177" t="s">
        <v>139</v>
      </c>
      <c r="D149" s="177" t="s">
        <v>3643</v>
      </c>
      <c r="E149" s="177" t="s">
        <v>3644</v>
      </c>
      <c r="F149" s="177">
        <v>2000</v>
      </c>
      <c r="G149" s="177" t="s">
        <v>517</v>
      </c>
      <c r="H149" s="177" t="s">
        <v>4124</v>
      </c>
      <c r="I149" s="177" t="s">
        <v>514</v>
      </c>
      <c r="J149" s="177" t="s">
        <v>891</v>
      </c>
      <c r="K149" s="177" t="s">
        <v>49</v>
      </c>
      <c r="L149" s="177" t="s">
        <v>890</v>
      </c>
      <c r="M149" s="177" t="s">
        <v>4143</v>
      </c>
      <c r="N149" s="177"/>
      <c r="O149" s="177" t="s">
        <v>50</v>
      </c>
      <c r="P149" s="177"/>
      <c r="Q149" s="177" t="s">
        <v>50</v>
      </c>
      <c r="T149" s="49" t="str">
        <f t="shared" si="20"/>
        <v>2023-034</v>
      </c>
      <c r="U149" s="49" t="str">
        <f t="shared" si="21"/>
        <v>2023-034: Dallas IH 45 Bridge Maintenanc</v>
      </c>
      <c r="V149" s="49" t="str">
        <f>IFERROR(VLOOKUP($B149,PM!$A:$H,2,FALSE),"")</f>
        <v>Eric Giebelhaus</v>
      </c>
      <c r="W149" s="50" t="str">
        <f t="shared" si="22"/>
        <v>Friday</v>
      </c>
      <c r="X149" s="51" t="str">
        <f t="shared" si="23"/>
        <v>05/18/2025 4:18 AM</v>
      </c>
      <c r="Y149" s="52">
        <f t="shared" si="24"/>
        <v>367</v>
      </c>
      <c r="Z149" s="52" t="str">
        <f t="shared" si="25"/>
        <v>Approved On Time</v>
      </c>
      <c r="AA149" s="52" t="str">
        <f t="shared" si="26"/>
        <v>512 6095B - PTB STL MO Set Barrier</v>
      </c>
      <c r="AB149" s="51">
        <f t="shared" si="27"/>
        <v>2000</v>
      </c>
      <c r="AC149" s="52" t="str">
        <f t="shared" si="28"/>
        <v>LF</v>
      </c>
      <c r="AD149" s="64" t="str">
        <f t="shared" si="29"/>
        <v>Juan Ruiz's Crew</v>
      </c>
    </row>
    <row r="150" spans="1:30" ht="15.75" x14ac:dyDescent="0.25">
      <c r="A150" s="177">
        <v>101663</v>
      </c>
      <c r="B150" s="177" t="s">
        <v>138</v>
      </c>
      <c r="C150" s="177" t="s">
        <v>139</v>
      </c>
      <c r="D150" s="177" t="s">
        <v>3646</v>
      </c>
      <c r="E150" s="177" t="s">
        <v>3647</v>
      </c>
      <c r="F150" s="177">
        <v>0.25</v>
      </c>
      <c r="G150" s="177" t="s">
        <v>1136</v>
      </c>
      <c r="H150" s="177" t="s">
        <v>4124</v>
      </c>
      <c r="I150" s="177" t="s">
        <v>514</v>
      </c>
      <c r="J150" s="177" t="s">
        <v>891</v>
      </c>
      <c r="K150" s="177" t="s">
        <v>49</v>
      </c>
      <c r="L150" s="177" t="s">
        <v>890</v>
      </c>
      <c r="M150" s="177" t="s">
        <v>4144</v>
      </c>
      <c r="N150" s="177"/>
      <c r="O150" s="177" t="s">
        <v>50</v>
      </c>
      <c r="P150" s="177"/>
      <c r="Q150" s="177" t="s">
        <v>50</v>
      </c>
      <c r="T150" s="49" t="str">
        <f t="shared" si="20"/>
        <v>2023-034</v>
      </c>
      <c r="U150" s="49" t="str">
        <f t="shared" si="21"/>
        <v>2023-034: Dallas IH 45 Bridge Maintenanc</v>
      </c>
      <c r="V150" s="49" t="str">
        <f>IFERROR(VLOOKUP($B150,PM!$A:$H,2,FALSE),"")</f>
        <v>Eric Giebelhaus</v>
      </c>
      <c r="W150" s="50" t="str">
        <f t="shared" si="22"/>
        <v>Friday</v>
      </c>
      <c r="X150" s="51" t="str">
        <f t="shared" si="23"/>
        <v>05/18/2025 4:20 AM</v>
      </c>
      <c r="Y150" s="52">
        <f t="shared" si="24"/>
        <v>367</v>
      </c>
      <c r="Z150" s="52" t="str">
        <f t="shared" si="25"/>
        <v>Approved On Time</v>
      </c>
      <c r="AA150" s="52" t="str">
        <f t="shared" si="26"/>
        <v>439 6017D - CO Prep for Overlay</v>
      </c>
      <c r="AB150" s="51">
        <f t="shared" si="27"/>
        <v>0.25</v>
      </c>
      <c r="AC150" s="52" t="str">
        <f t="shared" si="28"/>
        <v>EACH</v>
      </c>
      <c r="AD150" s="64" t="str">
        <f t="shared" si="29"/>
        <v>Juan Ruiz's Crew</v>
      </c>
    </row>
    <row r="151" spans="1:30" ht="15.75" x14ac:dyDescent="0.25">
      <c r="A151" s="177">
        <v>101664</v>
      </c>
      <c r="B151" s="177" t="s">
        <v>138</v>
      </c>
      <c r="C151" s="177" t="s">
        <v>139</v>
      </c>
      <c r="D151" s="177" t="s">
        <v>1168</v>
      </c>
      <c r="E151" s="177" t="s">
        <v>1169</v>
      </c>
      <c r="F151" s="177">
        <v>28.5</v>
      </c>
      <c r="G151" s="177" t="s">
        <v>515</v>
      </c>
      <c r="H151" s="177" t="s">
        <v>4128</v>
      </c>
      <c r="I151" s="177" t="s">
        <v>514</v>
      </c>
      <c r="J151" s="177" t="s">
        <v>891</v>
      </c>
      <c r="K151" s="177" t="s">
        <v>49</v>
      </c>
      <c r="L151" s="177" t="s">
        <v>890</v>
      </c>
      <c r="M151" s="177" t="s">
        <v>4145</v>
      </c>
      <c r="N151" s="177"/>
      <c r="O151" s="177" t="s">
        <v>50</v>
      </c>
      <c r="P151" s="177"/>
      <c r="Q151" s="177" t="s">
        <v>50</v>
      </c>
      <c r="T151" s="49" t="str">
        <f t="shared" si="20"/>
        <v>2023-034</v>
      </c>
      <c r="U151" s="49" t="str">
        <f t="shared" si="21"/>
        <v>2023-034: Dallas IH 45 Bridge Maintenanc</v>
      </c>
      <c r="V151" s="49" t="str">
        <f>IFERROR(VLOOKUP($B151,PM!$A:$H,2,FALSE),"")</f>
        <v>Eric Giebelhaus</v>
      </c>
      <c r="W151" s="50" t="str">
        <f t="shared" si="22"/>
        <v>Saturday</v>
      </c>
      <c r="X151" s="51" t="str">
        <f t="shared" si="23"/>
        <v>05/18/2025 4:23 AM</v>
      </c>
      <c r="Y151" s="52">
        <f t="shared" si="24"/>
        <v>367</v>
      </c>
      <c r="Z151" s="52" t="str">
        <f t="shared" si="25"/>
        <v>Approved On Time</v>
      </c>
      <c r="AA151" s="52" t="str">
        <f t="shared" si="26"/>
        <v>439 6017G - CO Pour</v>
      </c>
      <c r="AB151" s="51">
        <f t="shared" si="27"/>
        <v>28.5</v>
      </c>
      <c r="AC151" s="52" t="str">
        <f t="shared" si="28"/>
        <v>CY</v>
      </c>
      <c r="AD151" s="64" t="str">
        <f t="shared" si="29"/>
        <v>Juan Ruiz's Crew</v>
      </c>
    </row>
    <row r="152" spans="1:30" ht="15.75" x14ac:dyDescent="0.25">
      <c r="A152" s="177">
        <v>101210</v>
      </c>
      <c r="B152" s="177" t="s">
        <v>948</v>
      </c>
      <c r="C152" s="177" t="s">
        <v>949</v>
      </c>
      <c r="D152" s="177" t="s">
        <v>963</v>
      </c>
      <c r="E152" s="177" t="s">
        <v>964</v>
      </c>
      <c r="F152" s="177">
        <v>430</v>
      </c>
      <c r="G152" s="177" t="s">
        <v>587</v>
      </c>
      <c r="H152" s="177" t="s">
        <v>1447</v>
      </c>
      <c r="I152" s="177" t="s">
        <v>514</v>
      </c>
      <c r="J152" s="177" t="s">
        <v>924</v>
      </c>
      <c r="K152" s="177" t="s">
        <v>72</v>
      </c>
      <c r="L152" s="177" t="s">
        <v>925</v>
      </c>
      <c r="M152" s="177" t="s">
        <v>1460</v>
      </c>
      <c r="N152" s="177"/>
      <c r="O152" s="177" t="s">
        <v>50</v>
      </c>
      <c r="P152" s="177"/>
      <c r="Q152" s="177" t="s">
        <v>50</v>
      </c>
      <c r="T152" s="49" t="str">
        <f t="shared" si="20"/>
        <v>2025-007</v>
      </c>
      <c r="U152" s="49" t="str">
        <f t="shared" si="21"/>
        <v>2025-007: SM-Dallas SH 310 Intersection</v>
      </c>
      <c r="V152" s="49" t="str">
        <f>IFERROR(VLOOKUP($B152,PM!$A:$H,2,FALSE),"")</f>
        <v/>
      </c>
      <c r="W152" s="50" t="str">
        <f t="shared" si="22"/>
        <v>Monday</v>
      </c>
      <c r="X152" s="51" t="str">
        <f t="shared" si="23"/>
        <v>05/12/2025 5:13 PM</v>
      </c>
      <c r="Y152" s="52">
        <f t="shared" si="24"/>
        <v>367</v>
      </c>
      <c r="Z152" s="52" t="str">
        <f t="shared" si="25"/>
        <v>Approved On Time</v>
      </c>
      <c r="AA152" s="52" t="str">
        <f t="shared" si="26"/>
        <v>104 6001A - Break Rem Conc Pav 9</v>
      </c>
      <c r="AB152" s="51">
        <f t="shared" si="27"/>
        <v>430</v>
      </c>
      <c r="AC152" s="52" t="str">
        <f t="shared" si="28"/>
        <v>SY</v>
      </c>
      <c r="AD152" s="64" t="str">
        <f t="shared" si="29"/>
        <v>Aaron Concha's Crew</v>
      </c>
    </row>
    <row r="153" spans="1:30" ht="15.75" x14ac:dyDescent="0.25">
      <c r="A153" s="177">
        <v>101211</v>
      </c>
      <c r="B153" s="177" t="s">
        <v>948</v>
      </c>
      <c r="C153" s="177" t="s">
        <v>949</v>
      </c>
      <c r="D153" s="177" t="s">
        <v>1294</v>
      </c>
      <c r="E153" s="177" t="s">
        <v>1295</v>
      </c>
      <c r="F153" s="177">
        <v>32</v>
      </c>
      <c r="G153" s="177" t="s">
        <v>517</v>
      </c>
      <c r="H153" s="177" t="s">
        <v>1447</v>
      </c>
      <c r="I153" s="177" t="s">
        <v>514</v>
      </c>
      <c r="J153" s="177" t="s">
        <v>924</v>
      </c>
      <c r="K153" s="177" t="s">
        <v>72</v>
      </c>
      <c r="L153" s="177" t="s">
        <v>925</v>
      </c>
      <c r="M153" s="177" t="s">
        <v>1460</v>
      </c>
      <c r="N153" s="177"/>
      <c r="O153" s="177" t="s">
        <v>50</v>
      </c>
      <c r="P153" s="177"/>
      <c r="Q153" s="177" t="s">
        <v>50</v>
      </c>
      <c r="T153" s="49" t="str">
        <f t="shared" si="20"/>
        <v>2025-007</v>
      </c>
      <c r="U153" s="49" t="str">
        <f t="shared" si="21"/>
        <v>2025-007: SM-Dallas SH 310 Intersection</v>
      </c>
      <c r="V153" s="49" t="str">
        <f>IFERROR(VLOOKUP($B153,PM!$A:$H,2,FALSE),"")</f>
        <v/>
      </c>
      <c r="W153" s="50" t="str">
        <f t="shared" si="22"/>
        <v>Monday</v>
      </c>
      <c r="X153" s="51" t="str">
        <f t="shared" si="23"/>
        <v>05/12/2025 5:13 PM</v>
      </c>
      <c r="Y153" s="52">
        <f t="shared" si="24"/>
        <v>367</v>
      </c>
      <c r="Z153" s="52" t="str">
        <f t="shared" si="25"/>
        <v>Approved On Time</v>
      </c>
      <c r="AA153" s="52" t="str">
        <f t="shared" si="26"/>
        <v>104 6022A - Rem Haul off Curb and Gutter</v>
      </c>
      <c r="AB153" s="51">
        <f t="shared" si="27"/>
        <v>32</v>
      </c>
      <c r="AC153" s="52" t="str">
        <f t="shared" si="28"/>
        <v>LF</v>
      </c>
      <c r="AD153" s="64" t="str">
        <f t="shared" si="29"/>
        <v>Aaron Concha's Crew</v>
      </c>
    </row>
    <row r="154" spans="1:30" ht="15.75" x14ac:dyDescent="0.25">
      <c r="A154" s="177">
        <v>101212</v>
      </c>
      <c r="B154" s="177" t="s">
        <v>948</v>
      </c>
      <c r="C154" s="177" t="s">
        <v>949</v>
      </c>
      <c r="D154" s="177" t="s">
        <v>1149</v>
      </c>
      <c r="E154" s="177" t="s">
        <v>1150</v>
      </c>
      <c r="F154" s="177">
        <v>560</v>
      </c>
      <c r="G154" s="177" t="s">
        <v>587</v>
      </c>
      <c r="H154" s="177" t="s">
        <v>1447</v>
      </c>
      <c r="I154" s="177" t="s">
        <v>514</v>
      </c>
      <c r="J154" s="177" t="s">
        <v>924</v>
      </c>
      <c r="K154" s="177" t="s">
        <v>72</v>
      </c>
      <c r="L154" s="177" t="s">
        <v>925</v>
      </c>
      <c r="M154" s="177" t="s">
        <v>1272</v>
      </c>
      <c r="N154" s="177"/>
      <c r="O154" s="177" t="s">
        <v>50</v>
      </c>
      <c r="P154" s="177"/>
      <c r="Q154" s="177" t="s">
        <v>50</v>
      </c>
      <c r="T154" s="49" t="str">
        <f t="shared" si="20"/>
        <v>2025-007</v>
      </c>
      <c r="U154" s="49" t="str">
        <f t="shared" si="21"/>
        <v>2025-007: SM-Dallas SH 310 Intersection</v>
      </c>
      <c r="V154" s="49" t="str">
        <f>IFERROR(VLOOKUP($B154,PM!$A:$H,2,FALSE),"")</f>
        <v/>
      </c>
      <c r="W154" s="50" t="str">
        <f t="shared" si="22"/>
        <v>Monday</v>
      </c>
      <c r="X154" s="51" t="str">
        <f t="shared" si="23"/>
        <v>05/12/2025 5:14 PM</v>
      </c>
      <c r="Y154" s="52">
        <f t="shared" si="24"/>
        <v>367</v>
      </c>
      <c r="Z154" s="52" t="str">
        <f t="shared" si="25"/>
        <v>Approved On Time</v>
      </c>
      <c r="AA154" s="52" t="str">
        <f t="shared" si="26"/>
        <v>260 6006A - Rough G for Lime 6 EXST MATL</v>
      </c>
      <c r="AB154" s="51">
        <f t="shared" si="27"/>
        <v>560</v>
      </c>
      <c r="AC154" s="52" t="str">
        <f t="shared" si="28"/>
        <v>SY</v>
      </c>
      <c r="AD154" s="64" t="str">
        <f t="shared" si="29"/>
        <v>Aaron Concha's Crew</v>
      </c>
    </row>
    <row r="155" spans="1:30" ht="15.75" x14ac:dyDescent="0.25">
      <c r="A155" s="177">
        <v>101327</v>
      </c>
      <c r="B155" s="177" t="s">
        <v>948</v>
      </c>
      <c r="C155" s="177" t="s">
        <v>949</v>
      </c>
      <c r="D155" s="177" t="s">
        <v>1149</v>
      </c>
      <c r="E155" s="177" t="s">
        <v>1150</v>
      </c>
      <c r="F155" s="177">
        <v>1200</v>
      </c>
      <c r="G155" s="177" t="s">
        <v>587</v>
      </c>
      <c r="H155" s="177" t="s">
        <v>1890</v>
      </c>
      <c r="I155" s="177" t="s">
        <v>514</v>
      </c>
      <c r="J155" s="177" t="s">
        <v>924</v>
      </c>
      <c r="K155" s="177" t="s">
        <v>72</v>
      </c>
      <c r="L155" s="177" t="s">
        <v>925</v>
      </c>
      <c r="M155" s="177" t="s">
        <v>2127</v>
      </c>
      <c r="N155" s="177"/>
      <c r="O155" s="177" t="s">
        <v>50</v>
      </c>
      <c r="P155" s="177"/>
      <c r="Q155" s="177" t="s">
        <v>50</v>
      </c>
      <c r="T155" s="49" t="str">
        <f t="shared" si="20"/>
        <v>2025-007</v>
      </c>
      <c r="U155" s="49" t="str">
        <f t="shared" si="21"/>
        <v>2025-007: SM-Dallas SH 310 Intersection</v>
      </c>
      <c r="V155" s="49" t="str">
        <f>IFERROR(VLOOKUP($B155,PM!$A:$H,2,FALSE),"")</f>
        <v/>
      </c>
      <c r="W155" s="50" t="str">
        <f t="shared" si="22"/>
        <v>Tuesday</v>
      </c>
      <c r="X155" s="51" t="str">
        <f t="shared" si="23"/>
        <v>05/13/2025 5:55 PM</v>
      </c>
      <c r="Y155" s="52">
        <f t="shared" si="24"/>
        <v>367</v>
      </c>
      <c r="Z155" s="52" t="str">
        <f t="shared" si="25"/>
        <v>Approved On Time</v>
      </c>
      <c r="AA155" s="52" t="str">
        <f t="shared" si="26"/>
        <v>260 6006A - Rough G for Lime 6 EXST MATL</v>
      </c>
      <c r="AB155" s="51">
        <f t="shared" si="27"/>
        <v>1200</v>
      </c>
      <c r="AC155" s="52" t="str">
        <f t="shared" si="28"/>
        <v>SY</v>
      </c>
      <c r="AD155" s="64" t="str">
        <f t="shared" si="29"/>
        <v>Aaron Concha's Crew</v>
      </c>
    </row>
    <row r="156" spans="1:30" ht="15.75" x14ac:dyDescent="0.25">
      <c r="A156" s="177">
        <v>101328</v>
      </c>
      <c r="B156" s="177" t="s">
        <v>948</v>
      </c>
      <c r="C156" s="177" t="s">
        <v>949</v>
      </c>
      <c r="D156" s="177" t="s">
        <v>1184</v>
      </c>
      <c r="E156" s="177" t="s">
        <v>1185</v>
      </c>
      <c r="F156" s="177">
        <v>500</v>
      </c>
      <c r="G156" s="177" t="s">
        <v>2128</v>
      </c>
      <c r="H156" s="177" t="s">
        <v>1890</v>
      </c>
      <c r="I156" s="177" t="s">
        <v>514</v>
      </c>
      <c r="J156" s="177" t="s">
        <v>924</v>
      </c>
      <c r="K156" s="177" t="s">
        <v>72</v>
      </c>
      <c r="L156" s="177" t="s">
        <v>925</v>
      </c>
      <c r="M156" s="177" t="s">
        <v>2028</v>
      </c>
      <c r="N156" s="177"/>
      <c r="O156" s="177" t="s">
        <v>50</v>
      </c>
      <c r="P156" s="177"/>
      <c r="Q156" s="177" t="s">
        <v>50</v>
      </c>
      <c r="T156" s="49" t="str">
        <f t="shared" si="20"/>
        <v>2025-007</v>
      </c>
      <c r="U156" s="49" t="str">
        <f t="shared" si="21"/>
        <v>2025-007: SM-Dallas SH 310 Intersection</v>
      </c>
      <c r="V156" s="49" t="str">
        <f>IFERROR(VLOOKUP($B156,PM!$A:$H,2,FALSE),"")</f>
        <v/>
      </c>
      <c r="W156" s="50" t="str">
        <f t="shared" si="22"/>
        <v>Tuesday</v>
      </c>
      <c r="X156" s="51" t="str">
        <f t="shared" si="23"/>
        <v>05/13/2025 5:56 PM</v>
      </c>
      <c r="Y156" s="52">
        <f t="shared" si="24"/>
        <v>367</v>
      </c>
      <c r="Z156" s="52" t="str">
        <f t="shared" si="25"/>
        <v>Approved On Time</v>
      </c>
      <c r="AA156" s="52" t="str">
        <f t="shared" si="26"/>
        <v>110 6001B - FG Subgrade Mainline</v>
      </c>
      <c r="AB156" s="51">
        <f t="shared" si="27"/>
        <v>500</v>
      </c>
      <c r="AC156" s="52" t="str">
        <f t="shared" si="28"/>
        <v>SYS</v>
      </c>
      <c r="AD156" s="64" t="str">
        <f t="shared" si="29"/>
        <v>Aaron Concha's Crew</v>
      </c>
    </row>
    <row r="157" spans="1:30" ht="15.75" x14ac:dyDescent="0.25">
      <c r="A157" s="177">
        <v>101538</v>
      </c>
      <c r="B157" s="177" t="s">
        <v>948</v>
      </c>
      <c r="C157" s="177" t="s">
        <v>949</v>
      </c>
      <c r="D157" s="177" t="s">
        <v>3232</v>
      </c>
      <c r="E157" s="177" t="s">
        <v>3233</v>
      </c>
      <c r="F157" s="177">
        <v>1200</v>
      </c>
      <c r="G157" s="177" t="s">
        <v>2128</v>
      </c>
      <c r="H157" s="177" t="s">
        <v>3000</v>
      </c>
      <c r="I157" s="177" t="s">
        <v>514</v>
      </c>
      <c r="J157" s="177" t="s">
        <v>924</v>
      </c>
      <c r="K157" s="177" t="s">
        <v>72</v>
      </c>
      <c r="L157" s="177" t="s">
        <v>925</v>
      </c>
      <c r="M157" s="177" t="s">
        <v>3225</v>
      </c>
      <c r="N157" s="177"/>
      <c r="O157" s="177" t="s">
        <v>50</v>
      </c>
      <c r="P157" s="177"/>
      <c r="Q157" s="177" t="s">
        <v>50</v>
      </c>
      <c r="T157" s="49" t="str">
        <f t="shared" si="20"/>
        <v>2025-007</v>
      </c>
      <c r="U157" s="49" t="str">
        <f t="shared" si="21"/>
        <v>2025-007: SM-Dallas SH 310 Intersection</v>
      </c>
      <c r="V157" s="49" t="str">
        <f>IFERROR(VLOOKUP($B157,PM!$A:$H,2,FALSE),"")</f>
        <v/>
      </c>
      <c r="W157" s="50" t="str">
        <f t="shared" si="22"/>
        <v>Thursday</v>
      </c>
      <c r="X157" s="51" t="str">
        <f t="shared" si="23"/>
        <v>05/16/2025 7:06 AM</v>
      </c>
      <c r="Y157" s="52">
        <f t="shared" si="24"/>
        <v>367</v>
      </c>
      <c r="Z157" s="52" t="str">
        <f t="shared" si="25"/>
        <v>Approved On Time</v>
      </c>
      <c r="AA157" s="52" t="str">
        <f t="shared" si="26"/>
        <v>110 6001C - FG for Slopes Slow around Driv</v>
      </c>
      <c r="AB157" s="51">
        <f t="shared" si="27"/>
        <v>1200</v>
      </c>
      <c r="AC157" s="52" t="str">
        <f t="shared" si="28"/>
        <v>SYS</v>
      </c>
      <c r="AD157" s="64" t="str">
        <f t="shared" si="29"/>
        <v>Aaron Concha's Crew</v>
      </c>
    </row>
    <row r="158" spans="1:30" ht="15.75" x14ac:dyDescent="0.25">
      <c r="A158" s="177">
        <v>101536</v>
      </c>
      <c r="B158" s="177" t="s">
        <v>948</v>
      </c>
      <c r="C158" s="177" t="s">
        <v>949</v>
      </c>
      <c r="D158" s="177" t="s">
        <v>1149</v>
      </c>
      <c r="E158" s="177" t="s">
        <v>1150</v>
      </c>
      <c r="F158" s="177">
        <v>480</v>
      </c>
      <c r="G158" s="177" t="s">
        <v>587</v>
      </c>
      <c r="H158" s="177" t="s">
        <v>3000</v>
      </c>
      <c r="I158" s="177" t="s">
        <v>514</v>
      </c>
      <c r="J158" s="177" t="s">
        <v>924</v>
      </c>
      <c r="K158" s="177" t="s">
        <v>72</v>
      </c>
      <c r="L158" s="177" t="s">
        <v>925</v>
      </c>
      <c r="M158" s="177" t="s">
        <v>3476</v>
      </c>
      <c r="N158" s="177"/>
      <c r="O158" s="177" t="s">
        <v>50</v>
      </c>
      <c r="P158" s="177"/>
      <c r="Q158" s="177" t="s">
        <v>50</v>
      </c>
      <c r="T158" s="49" t="str">
        <f t="shared" si="20"/>
        <v>2025-007</v>
      </c>
      <c r="U158" s="49" t="str">
        <f t="shared" si="21"/>
        <v>2025-007: SM-Dallas SH 310 Intersection</v>
      </c>
      <c r="V158" s="49" t="str">
        <f>IFERROR(VLOOKUP($B158,PM!$A:$H,2,FALSE),"")</f>
        <v/>
      </c>
      <c r="W158" s="50" t="str">
        <f t="shared" si="22"/>
        <v>Thursday</v>
      </c>
      <c r="X158" s="51" t="str">
        <f t="shared" si="23"/>
        <v>05/16/2025 7:05 AM</v>
      </c>
      <c r="Y158" s="52">
        <f t="shared" si="24"/>
        <v>367</v>
      </c>
      <c r="Z158" s="52" t="str">
        <f t="shared" si="25"/>
        <v>Approved On Time</v>
      </c>
      <c r="AA158" s="52" t="str">
        <f t="shared" si="26"/>
        <v>260 6006A - Rough G for Lime 6 EXST MATL</v>
      </c>
      <c r="AB158" s="51">
        <f t="shared" si="27"/>
        <v>480</v>
      </c>
      <c r="AC158" s="52" t="str">
        <f t="shared" si="28"/>
        <v>SY</v>
      </c>
      <c r="AD158" s="64" t="str">
        <f t="shared" si="29"/>
        <v>Aaron Concha's Crew</v>
      </c>
    </row>
    <row r="159" spans="1:30" ht="15.75" x14ac:dyDescent="0.25">
      <c r="A159" s="177">
        <v>101437</v>
      </c>
      <c r="B159" s="177" t="s">
        <v>948</v>
      </c>
      <c r="C159" s="177" t="s">
        <v>949</v>
      </c>
      <c r="D159" s="177" t="s">
        <v>1294</v>
      </c>
      <c r="E159" s="177" t="s">
        <v>1295</v>
      </c>
      <c r="F159" s="177">
        <v>120</v>
      </c>
      <c r="G159" s="177" t="s">
        <v>517</v>
      </c>
      <c r="H159" s="177" t="s">
        <v>2767</v>
      </c>
      <c r="I159" s="177" t="s">
        <v>514</v>
      </c>
      <c r="J159" s="177" t="s">
        <v>924</v>
      </c>
      <c r="K159" s="177" t="s">
        <v>72</v>
      </c>
      <c r="L159" s="177" t="s">
        <v>925</v>
      </c>
      <c r="M159" s="177" t="s">
        <v>2790</v>
      </c>
      <c r="N159" s="177"/>
      <c r="O159" s="177" t="s">
        <v>50</v>
      </c>
      <c r="P159" s="177"/>
      <c r="Q159" s="177" t="s">
        <v>50</v>
      </c>
      <c r="T159" s="49" t="str">
        <f t="shared" si="20"/>
        <v>2025-007</v>
      </c>
      <c r="U159" s="49" t="str">
        <f t="shared" si="21"/>
        <v>2025-007: SM-Dallas SH 310 Intersection</v>
      </c>
      <c r="V159" s="49" t="str">
        <f>IFERROR(VLOOKUP($B159,PM!$A:$H,2,FALSE),"")</f>
        <v/>
      </c>
      <c r="W159" s="50" t="str">
        <f t="shared" si="22"/>
        <v>Wednesday</v>
      </c>
      <c r="X159" s="51" t="str">
        <f t="shared" si="23"/>
        <v>05/15/2025 6:49 AM</v>
      </c>
      <c r="Y159" s="52">
        <f t="shared" si="24"/>
        <v>367</v>
      </c>
      <c r="Z159" s="52" t="str">
        <f t="shared" si="25"/>
        <v>Approved On Time</v>
      </c>
      <c r="AA159" s="52" t="str">
        <f t="shared" si="26"/>
        <v>104 6022A - Rem Haul off Curb and Gutter</v>
      </c>
      <c r="AB159" s="51">
        <f t="shared" si="27"/>
        <v>120</v>
      </c>
      <c r="AC159" s="52" t="str">
        <f t="shared" si="28"/>
        <v>LF</v>
      </c>
      <c r="AD159" s="64" t="str">
        <f t="shared" si="29"/>
        <v>Aaron Concha's Crew</v>
      </c>
    </row>
    <row r="160" spans="1:30" ht="15.75" x14ac:dyDescent="0.25">
      <c r="A160" s="177">
        <v>101438</v>
      </c>
      <c r="B160" s="177" t="s">
        <v>948</v>
      </c>
      <c r="C160" s="177" t="s">
        <v>949</v>
      </c>
      <c r="D160" s="177" t="s">
        <v>1149</v>
      </c>
      <c r="E160" s="177" t="s">
        <v>1150</v>
      </c>
      <c r="F160" s="177">
        <v>1300</v>
      </c>
      <c r="G160" s="177" t="s">
        <v>587</v>
      </c>
      <c r="H160" s="177" t="s">
        <v>2767</v>
      </c>
      <c r="I160" s="177" t="s">
        <v>514</v>
      </c>
      <c r="J160" s="177" t="s">
        <v>924</v>
      </c>
      <c r="K160" s="177" t="s">
        <v>72</v>
      </c>
      <c r="L160" s="177" t="s">
        <v>925</v>
      </c>
      <c r="M160" s="177" t="s">
        <v>2655</v>
      </c>
      <c r="N160" s="177"/>
      <c r="O160" s="177" t="s">
        <v>50</v>
      </c>
      <c r="P160" s="177"/>
      <c r="Q160" s="177" t="s">
        <v>50</v>
      </c>
      <c r="T160" s="49" t="str">
        <f t="shared" si="20"/>
        <v>2025-007</v>
      </c>
      <c r="U160" s="49" t="str">
        <f t="shared" si="21"/>
        <v>2025-007: SM-Dallas SH 310 Intersection</v>
      </c>
      <c r="V160" s="49" t="str">
        <f>IFERROR(VLOOKUP($B160,PM!$A:$H,2,FALSE),"")</f>
        <v/>
      </c>
      <c r="W160" s="50" t="str">
        <f t="shared" si="22"/>
        <v>Wednesday</v>
      </c>
      <c r="X160" s="51" t="str">
        <f t="shared" si="23"/>
        <v>05/15/2025 6:50 AM</v>
      </c>
      <c r="Y160" s="52">
        <f t="shared" si="24"/>
        <v>367</v>
      </c>
      <c r="Z160" s="52" t="str">
        <f t="shared" si="25"/>
        <v>Approved On Time</v>
      </c>
      <c r="AA160" s="52" t="str">
        <f t="shared" si="26"/>
        <v>260 6006A - Rough G for Lime 6 EXST MATL</v>
      </c>
      <c r="AB160" s="51">
        <f t="shared" si="27"/>
        <v>1300</v>
      </c>
      <c r="AC160" s="52" t="str">
        <f t="shared" si="28"/>
        <v>SY</v>
      </c>
      <c r="AD160" s="64" t="str">
        <f t="shared" si="29"/>
        <v>Aaron Concha's Crew</v>
      </c>
    </row>
    <row r="161" spans="1:30" ht="15.75" x14ac:dyDescent="0.25">
      <c r="A161" s="177">
        <v>101671</v>
      </c>
      <c r="B161" s="177" t="s">
        <v>948</v>
      </c>
      <c r="C161" s="177" t="s">
        <v>949</v>
      </c>
      <c r="D161" s="177" t="s">
        <v>963</v>
      </c>
      <c r="E161" s="177" t="s">
        <v>964</v>
      </c>
      <c r="F161" s="177">
        <v>120</v>
      </c>
      <c r="G161" s="177" t="s">
        <v>587</v>
      </c>
      <c r="H161" s="177" t="s">
        <v>4124</v>
      </c>
      <c r="I161" s="177" t="s">
        <v>514</v>
      </c>
      <c r="J161" s="177" t="s">
        <v>924</v>
      </c>
      <c r="K161" s="177" t="s">
        <v>72</v>
      </c>
      <c r="L161" s="177" t="s">
        <v>925</v>
      </c>
      <c r="M161" s="177" t="s">
        <v>3651</v>
      </c>
      <c r="N161" s="177"/>
      <c r="O161" s="177" t="s">
        <v>50</v>
      </c>
      <c r="P161" s="177"/>
      <c r="Q161" s="177" t="s">
        <v>50</v>
      </c>
      <c r="T161" s="49" t="str">
        <f t="shared" si="20"/>
        <v>2025-007</v>
      </c>
      <c r="U161" s="49" t="str">
        <f t="shared" si="21"/>
        <v>2025-007: SM-Dallas SH 310 Intersection</v>
      </c>
      <c r="V161" s="49" t="str">
        <f>IFERROR(VLOOKUP($B161,PM!$A:$H,2,FALSE),"")</f>
        <v/>
      </c>
      <c r="W161" s="50" t="str">
        <f t="shared" si="22"/>
        <v>Friday</v>
      </c>
      <c r="X161" s="51" t="str">
        <f t="shared" si="23"/>
        <v>05/18/2025 1:51 PM</v>
      </c>
      <c r="Y161" s="52">
        <f t="shared" si="24"/>
        <v>367</v>
      </c>
      <c r="Z161" s="52" t="str">
        <f t="shared" si="25"/>
        <v>Approved On Time</v>
      </c>
      <c r="AA161" s="52" t="str">
        <f t="shared" si="26"/>
        <v>104 6001A - Break Rem Conc Pav 9</v>
      </c>
      <c r="AB161" s="51">
        <f t="shared" si="27"/>
        <v>120</v>
      </c>
      <c r="AC161" s="52" t="str">
        <f t="shared" si="28"/>
        <v>SY</v>
      </c>
      <c r="AD161" s="64" t="str">
        <f t="shared" si="29"/>
        <v>Aaron Concha's Crew</v>
      </c>
    </row>
    <row r="162" spans="1:30" ht="15.75" x14ac:dyDescent="0.25">
      <c r="A162" s="177">
        <v>101672</v>
      </c>
      <c r="B162" s="177" t="s">
        <v>948</v>
      </c>
      <c r="C162" s="177" t="s">
        <v>949</v>
      </c>
      <c r="D162" s="177" t="s">
        <v>3232</v>
      </c>
      <c r="E162" s="177" t="s">
        <v>3233</v>
      </c>
      <c r="F162" s="177">
        <v>300</v>
      </c>
      <c r="G162" s="177" t="s">
        <v>2128</v>
      </c>
      <c r="H162" s="177" t="s">
        <v>4124</v>
      </c>
      <c r="I162" s="177" t="s">
        <v>514</v>
      </c>
      <c r="J162" s="177" t="s">
        <v>924</v>
      </c>
      <c r="K162" s="177" t="s">
        <v>72</v>
      </c>
      <c r="L162" s="177" t="s">
        <v>925</v>
      </c>
      <c r="M162" s="177" t="s">
        <v>3651</v>
      </c>
      <c r="N162" s="177"/>
      <c r="O162" s="177" t="s">
        <v>50</v>
      </c>
      <c r="P162" s="177"/>
      <c r="Q162" s="177" t="s">
        <v>50</v>
      </c>
      <c r="T162" s="49" t="str">
        <f t="shared" si="20"/>
        <v>2025-007</v>
      </c>
      <c r="U162" s="49" t="str">
        <f t="shared" si="21"/>
        <v>2025-007: SM-Dallas SH 310 Intersection</v>
      </c>
      <c r="V162" s="49" t="str">
        <f>IFERROR(VLOOKUP($B162,PM!$A:$H,2,FALSE),"")</f>
        <v/>
      </c>
      <c r="W162" s="50" t="str">
        <f t="shared" si="22"/>
        <v>Friday</v>
      </c>
      <c r="X162" s="51" t="str">
        <f t="shared" si="23"/>
        <v>05/18/2025 1:51 PM</v>
      </c>
      <c r="Y162" s="52">
        <f t="shared" si="24"/>
        <v>367</v>
      </c>
      <c r="Z162" s="52" t="str">
        <f t="shared" si="25"/>
        <v>Approved On Time</v>
      </c>
      <c r="AA162" s="52" t="str">
        <f t="shared" si="26"/>
        <v>110 6001C - FG for Slopes Slow around Driv</v>
      </c>
      <c r="AB162" s="51">
        <f t="shared" si="27"/>
        <v>300</v>
      </c>
      <c r="AC162" s="52" t="str">
        <f t="shared" si="28"/>
        <v>SYS</v>
      </c>
      <c r="AD162" s="64" t="str">
        <f t="shared" si="29"/>
        <v>Aaron Concha's Crew</v>
      </c>
    </row>
    <row r="163" spans="1:30" ht="15.75" x14ac:dyDescent="0.25">
      <c r="A163" s="177">
        <v>101366</v>
      </c>
      <c r="B163" s="177" t="s">
        <v>73</v>
      </c>
      <c r="C163" s="177" t="s">
        <v>1009</v>
      </c>
      <c r="D163" s="177" t="s">
        <v>2313</v>
      </c>
      <c r="E163" s="177" t="s">
        <v>2314</v>
      </c>
      <c r="F163" s="177">
        <v>7.73</v>
      </c>
      <c r="G163" s="177" t="s">
        <v>2121</v>
      </c>
      <c r="H163" s="177" t="s">
        <v>1890</v>
      </c>
      <c r="I163" s="177" t="s">
        <v>514</v>
      </c>
      <c r="J163" s="177" t="s">
        <v>957</v>
      </c>
      <c r="K163" s="177" t="s">
        <v>72</v>
      </c>
      <c r="L163" s="177" t="s">
        <v>141</v>
      </c>
      <c r="M163" s="177" t="s">
        <v>2522</v>
      </c>
      <c r="N163" s="177"/>
      <c r="O163" s="177" t="s">
        <v>50</v>
      </c>
      <c r="P163" s="177"/>
      <c r="Q163" s="177" t="s">
        <v>50</v>
      </c>
      <c r="T163" s="49" t="str">
        <f t="shared" si="20"/>
        <v>2023-032</v>
      </c>
      <c r="U163" s="49" t="str">
        <f t="shared" si="21"/>
        <v>2023-032: IH-345 BRIDGE REHABILITATION</v>
      </c>
      <c r="V163" s="49" t="str">
        <f>IFERROR(VLOOKUP($B163,PM!$A:$H,2,FALSE),"")</f>
        <v>Eric Giebelhaus</v>
      </c>
      <c r="W163" s="50" t="str">
        <f t="shared" si="22"/>
        <v>Tuesday</v>
      </c>
      <c r="X163" s="51" t="str">
        <f t="shared" si="23"/>
        <v>05/14/2025 8:29 AM</v>
      </c>
      <c r="Y163" s="52">
        <f t="shared" si="24"/>
        <v>367</v>
      </c>
      <c r="Z163" s="52" t="str">
        <f t="shared" si="25"/>
        <v>Approved On Time</v>
      </c>
      <c r="AA163" s="52" t="str">
        <f t="shared" si="26"/>
        <v>785 6015A - BJR SPC Chip Area 1.25</v>
      </c>
      <c r="AB163" s="51">
        <f t="shared" si="27"/>
        <v>7.73</v>
      </c>
      <c r="AC163" s="52" t="str">
        <f t="shared" si="28"/>
        <v>CF</v>
      </c>
      <c r="AD163" s="64" t="str">
        <f t="shared" si="29"/>
        <v>Juan Lopez's Crew</v>
      </c>
    </row>
    <row r="164" spans="1:30" ht="15.75" x14ac:dyDescent="0.25">
      <c r="A164" s="177">
        <v>101367</v>
      </c>
      <c r="B164" s="177" t="s">
        <v>73</v>
      </c>
      <c r="C164" s="177" t="s">
        <v>1009</v>
      </c>
      <c r="D164" s="177" t="s">
        <v>2309</v>
      </c>
      <c r="E164" s="177" t="s">
        <v>2310</v>
      </c>
      <c r="F164" s="177">
        <v>7.73</v>
      </c>
      <c r="G164" s="177" t="s">
        <v>2121</v>
      </c>
      <c r="H164" s="177" t="s">
        <v>1890</v>
      </c>
      <c r="I164" s="177" t="s">
        <v>514</v>
      </c>
      <c r="J164" s="177" t="s">
        <v>957</v>
      </c>
      <c r="K164" s="177" t="s">
        <v>72</v>
      </c>
      <c r="L164" s="177" t="s">
        <v>141</v>
      </c>
      <c r="M164" s="177" t="s">
        <v>2522</v>
      </c>
      <c r="N164" s="177"/>
      <c r="O164" s="177" t="s">
        <v>50</v>
      </c>
      <c r="P164" s="177"/>
      <c r="Q164" s="177" t="s">
        <v>50</v>
      </c>
      <c r="T164" s="49" t="str">
        <f t="shared" si="20"/>
        <v>2023-032</v>
      </c>
      <c r="U164" s="49" t="str">
        <f t="shared" si="21"/>
        <v>2023-032: IH-345 BRIDGE REHABILITATION</v>
      </c>
      <c r="V164" s="49" t="str">
        <f>IFERROR(VLOOKUP($B164,PM!$A:$H,2,FALSE),"")</f>
        <v>Eric Giebelhaus</v>
      </c>
      <c r="W164" s="50" t="str">
        <f t="shared" si="22"/>
        <v>Tuesday</v>
      </c>
      <c r="X164" s="51" t="str">
        <f t="shared" si="23"/>
        <v>05/14/2025 8:29 AM</v>
      </c>
      <c r="Y164" s="52">
        <f t="shared" si="24"/>
        <v>367</v>
      </c>
      <c r="Z164" s="52" t="str">
        <f t="shared" si="25"/>
        <v>Approved On Time</v>
      </c>
      <c r="AA164" s="52" t="str">
        <f t="shared" si="26"/>
        <v>785 6015B - BJR SPC Clean and Prep</v>
      </c>
      <c r="AB164" s="51">
        <f t="shared" si="27"/>
        <v>7.73</v>
      </c>
      <c r="AC164" s="52" t="str">
        <f t="shared" si="28"/>
        <v>CF</v>
      </c>
      <c r="AD164" s="64" t="str">
        <f t="shared" si="29"/>
        <v>Juan Lopez's Crew</v>
      </c>
    </row>
    <row r="165" spans="1:30" ht="15.75" x14ac:dyDescent="0.25">
      <c r="A165" s="177">
        <v>101368</v>
      </c>
      <c r="B165" s="177" t="s">
        <v>73</v>
      </c>
      <c r="C165" s="177" t="s">
        <v>1009</v>
      </c>
      <c r="D165" s="177" t="s">
        <v>2299</v>
      </c>
      <c r="E165" s="177" t="s">
        <v>2300</v>
      </c>
      <c r="F165" s="177">
        <v>0.28599999999999998</v>
      </c>
      <c r="G165" s="177" t="s">
        <v>515</v>
      </c>
      <c r="H165" s="177" t="s">
        <v>1890</v>
      </c>
      <c r="I165" s="177" t="s">
        <v>514</v>
      </c>
      <c r="J165" s="177" t="s">
        <v>957</v>
      </c>
      <c r="K165" s="177" t="s">
        <v>72</v>
      </c>
      <c r="L165" s="177" t="s">
        <v>141</v>
      </c>
      <c r="M165" s="177" t="s">
        <v>2523</v>
      </c>
      <c r="N165" s="177"/>
      <c r="O165" s="177" t="s">
        <v>50</v>
      </c>
      <c r="P165" s="177"/>
      <c r="Q165" s="177" t="s">
        <v>50</v>
      </c>
      <c r="T165" s="49" t="str">
        <f t="shared" si="20"/>
        <v>2023-032</v>
      </c>
      <c r="U165" s="49" t="str">
        <f t="shared" si="21"/>
        <v>2023-032: IH-345 BRIDGE REHABILITATION</v>
      </c>
      <c r="V165" s="49" t="str">
        <f>IFERROR(VLOOKUP($B165,PM!$A:$H,2,FALSE),"")</f>
        <v>Eric Giebelhaus</v>
      </c>
      <c r="W165" s="50" t="str">
        <f t="shared" si="22"/>
        <v>Tuesday</v>
      </c>
      <c r="X165" s="51" t="str">
        <f t="shared" si="23"/>
        <v>05/14/2025 8:30 AM</v>
      </c>
      <c r="Y165" s="52">
        <f t="shared" si="24"/>
        <v>367</v>
      </c>
      <c r="Z165" s="52" t="str">
        <f t="shared" si="25"/>
        <v>Approved On Time</v>
      </c>
      <c r="AA165" s="52" t="str">
        <f t="shared" si="26"/>
        <v>785 6015F - BJR SPC Haul off Broken concre</v>
      </c>
      <c r="AB165" s="51">
        <f t="shared" si="27"/>
        <v>0.28599999999999998</v>
      </c>
      <c r="AC165" s="52" t="str">
        <f t="shared" si="28"/>
        <v>CY</v>
      </c>
      <c r="AD165" s="64" t="str">
        <f t="shared" si="29"/>
        <v>Juan Lopez's Crew</v>
      </c>
    </row>
    <row r="166" spans="1:30" ht="15.75" x14ac:dyDescent="0.25">
      <c r="A166" s="177">
        <v>101369</v>
      </c>
      <c r="B166" s="177" t="s">
        <v>73</v>
      </c>
      <c r="C166" s="177" t="s">
        <v>1009</v>
      </c>
      <c r="D166" s="177" t="s">
        <v>2303</v>
      </c>
      <c r="E166" s="177" t="s">
        <v>2304</v>
      </c>
      <c r="F166" s="177">
        <v>25</v>
      </c>
      <c r="G166" s="177" t="s">
        <v>2121</v>
      </c>
      <c r="H166" s="177" t="s">
        <v>1890</v>
      </c>
      <c r="I166" s="177" t="s">
        <v>514</v>
      </c>
      <c r="J166" s="177" t="s">
        <v>957</v>
      </c>
      <c r="K166" s="177" t="s">
        <v>72</v>
      </c>
      <c r="L166" s="177" t="s">
        <v>141</v>
      </c>
      <c r="M166" s="177" t="s">
        <v>2524</v>
      </c>
      <c r="N166" s="177"/>
      <c r="O166" s="177" t="s">
        <v>50</v>
      </c>
      <c r="P166" s="177"/>
      <c r="Q166" s="177" t="s">
        <v>50</v>
      </c>
      <c r="T166" s="49" t="str">
        <f t="shared" si="20"/>
        <v>2023-032</v>
      </c>
      <c r="U166" s="49" t="str">
        <f t="shared" si="21"/>
        <v>2023-032: IH-345 BRIDGE REHABILITATION</v>
      </c>
      <c r="V166" s="49" t="str">
        <f>IFERROR(VLOOKUP($B166,PM!$A:$H,2,FALSE),"")</f>
        <v>Eric Giebelhaus</v>
      </c>
      <c r="W166" s="50" t="str">
        <f t="shared" si="22"/>
        <v>Tuesday</v>
      </c>
      <c r="X166" s="51" t="str">
        <f t="shared" si="23"/>
        <v>05/14/2025 8:35 AM</v>
      </c>
      <c r="Y166" s="52">
        <f t="shared" si="24"/>
        <v>367</v>
      </c>
      <c r="Z166" s="52" t="str">
        <f t="shared" si="25"/>
        <v>Approved On Time</v>
      </c>
      <c r="AA166" s="52" t="str">
        <f t="shared" si="26"/>
        <v>429 6004A - PT DECK REP Chip Clean Areas 4</v>
      </c>
      <c r="AB166" s="51">
        <f t="shared" si="27"/>
        <v>25</v>
      </c>
      <c r="AC166" s="52" t="str">
        <f t="shared" si="28"/>
        <v>CF</v>
      </c>
      <c r="AD166" s="64" t="str">
        <f t="shared" si="29"/>
        <v>Juan Lopez's Crew</v>
      </c>
    </row>
    <row r="167" spans="1:30" ht="15.75" x14ac:dyDescent="0.25">
      <c r="A167" s="177">
        <v>101370</v>
      </c>
      <c r="B167" s="177" t="s">
        <v>73</v>
      </c>
      <c r="C167" s="177" t="s">
        <v>1009</v>
      </c>
      <c r="D167" s="177" t="s">
        <v>2306</v>
      </c>
      <c r="E167" s="177" t="s">
        <v>2307</v>
      </c>
      <c r="F167" s="177">
        <v>0.28599999999999998</v>
      </c>
      <c r="G167" s="177" t="s">
        <v>515</v>
      </c>
      <c r="H167" s="177" t="s">
        <v>1890</v>
      </c>
      <c r="I167" s="177" t="s">
        <v>514</v>
      </c>
      <c r="J167" s="177" t="s">
        <v>957</v>
      </c>
      <c r="K167" s="177" t="s">
        <v>72</v>
      </c>
      <c r="L167" s="177" t="s">
        <v>141</v>
      </c>
      <c r="M167" s="177" t="s">
        <v>2525</v>
      </c>
      <c r="N167" s="177"/>
      <c r="O167" s="177" t="s">
        <v>50</v>
      </c>
      <c r="P167" s="177"/>
      <c r="Q167" s="177" t="s">
        <v>50</v>
      </c>
      <c r="T167" s="49" t="str">
        <f t="shared" si="20"/>
        <v>2023-032</v>
      </c>
      <c r="U167" s="49" t="str">
        <f t="shared" si="21"/>
        <v>2023-032: IH-345 BRIDGE REHABILITATION</v>
      </c>
      <c r="V167" s="49" t="str">
        <f>IFERROR(VLOOKUP($B167,PM!$A:$H,2,FALSE),"")</f>
        <v>Eric Giebelhaus</v>
      </c>
      <c r="W167" s="50" t="str">
        <f t="shared" si="22"/>
        <v>Tuesday</v>
      </c>
      <c r="X167" s="51" t="str">
        <f t="shared" si="23"/>
        <v>05/14/2025 8:37 AM</v>
      </c>
      <c r="Y167" s="52">
        <f t="shared" si="24"/>
        <v>367</v>
      </c>
      <c r="Z167" s="52" t="str">
        <f t="shared" si="25"/>
        <v>Approved On Time</v>
      </c>
      <c r="AA167" s="52" t="str">
        <f t="shared" si="26"/>
        <v>785 6015H - BJR SPC Pour Armor Joint</v>
      </c>
      <c r="AB167" s="51">
        <f t="shared" si="27"/>
        <v>0.28599999999999998</v>
      </c>
      <c r="AC167" s="52" t="str">
        <f t="shared" si="28"/>
        <v>CY</v>
      </c>
      <c r="AD167" s="64" t="str">
        <f t="shared" si="29"/>
        <v>Juan Lopez's Crew</v>
      </c>
    </row>
    <row r="168" spans="1:30" ht="15.75" x14ac:dyDescent="0.25">
      <c r="A168" s="177">
        <v>101690</v>
      </c>
      <c r="B168" s="177" t="s">
        <v>138</v>
      </c>
      <c r="C168" s="177" t="s">
        <v>139</v>
      </c>
      <c r="D168" s="177" t="s">
        <v>1168</v>
      </c>
      <c r="E168" s="177" t="s">
        <v>1169</v>
      </c>
      <c r="F168" s="177">
        <v>33.299999999999997</v>
      </c>
      <c r="G168" s="177" t="s">
        <v>515</v>
      </c>
      <c r="H168" s="177" t="s">
        <v>4128</v>
      </c>
      <c r="I168" s="177" t="s">
        <v>514</v>
      </c>
      <c r="J168" s="177" t="s">
        <v>2037</v>
      </c>
      <c r="K168" s="177" t="s">
        <v>49</v>
      </c>
      <c r="L168" s="177" t="s">
        <v>2034</v>
      </c>
      <c r="M168" s="177" t="s">
        <v>4146</v>
      </c>
      <c r="N168" s="177"/>
      <c r="O168" s="177" t="s">
        <v>50</v>
      </c>
      <c r="P168" s="177"/>
      <c r="Q168" s="177" t="s">
        <v>50</v>
      </c>
      <c r="T168" s="49" t="str">
        <f t="shared" si="20"/>
        <v>2023-034</v>
      </c>
      <c r="U168" s="49" t="str">
        <f t="shared" si="21"/>
        <v>2023-034: Dallas IH 45 Bridge Maintenanc</v>
      </c>
      <c r="V168" s="49" t="str">
        <f>IFERROR(VLOOKUP($B168,PM!$A:$H,2,FALSE),"")</f>
        <v>Eric Giebelhaus</v>
      </c>
      <c r="W168" s="50" t="str">
        <f t="shared" si="22"/>
        <v>Saturday</v>
      </c>
      <c r="X168" s="51" t="str">
        <f t="shared" si="23"/>
        <v>05/18/2025 10:20 PM</v>
      </c>
      <c r="Y168" s="52">
        <f t="shared" si="24"/>
        <v>367</v>
      </c>
      <c r="Z168" s="52" t="str">
        <f t="shared" si="25"/>
        <v>Approved On Time</v>
      </c>
      <c r="AA168" s="52" t="str">
        <f t="shared" si="26"/>
        <v>439 6017G - CO Pour</v>
      </c>
      <c r="AB168" s="51">
        <f t="shared" si="27"/>
        <v>33.299999999999997</v>
      </c>
      <c r="AC168" s="52" t="str">
        <f t="shared" si="28"/>
        <v>CY</v>
      </c>
      <c r="AD168" s="64" t="str">
        <f t="shared" si="29"/>
        <v>Salvador Aguillon Crew</v>
      </c>
    </row>
    <row r="169" spans="1:30" ht="15.75" x14ac:dyDescent="0.25">
      <c r="A169" s="177">
        <v>101691</v>
      </c>
      <c r="B169" s="177" t="s">
        <v>138</v>
      </c>
      <c r="C169" s="177" t="s">
        <v>139</v>
      </c>
      <c r="D169" s="177" t="s">
        <v>3646</v>
      </c>
      <c r="E169" s="177" t="s">
        <v>3647</v>
      </c>
      <c r="F169" s="177">
        <v>0.75</v>
      </c>
      <c r="G169" s="177" t="s">
        <v>1136</v>
      </c>
      <c r="H169" s="177" t="s">
        <v>4128</v>
      </c>
      <c r="I169" s="177" t="s">
        <v>514</v>
      </c>
      <c r="J169" s="177" t="s">
        <v>2037</v>
      </c>
      <c r="K169" s="177" t="s">
        <v>49</v>
      </c>
      <c r="L169" s="177" t="s">
        <v>2034</v>
      </c>
      <c r="M169" s="177" t="s">
        <v>4147</v>
      </c>
      <c r="N169" s="177"/>
      <c r="O169" s="177" t="s">
        <v>50</v>
      </c>
      <c r="P169" s="177"/>
      <c r="Q169" s="177" t="s">
        <v>50</v>
      </c>
      <c r="T169" s="49" t="str">
        <f t="shared" si="20"/>
        <v>2023-034</v>
      </c>
      <c r="U169" s="49" t="str">
        <f t="shared" si="21"/>
        <v>2023-034: Dallas IH 45 Bridge Maintenanc</v>
      </c>
      <c r="V169" s="49" t="str">
        <f>IFERROR(VLOOKUP($B169,PM!$A:$H,2,FALSE),"")</f>
        <v>Eric Giebelhaus</v>
      </c>
      <c r="W169" s="50" t="str">
        <f t="shared" si="22"/>
        <v>Saturday</v>
      </c>
      <c r="X169" s="51" t="str">
        <f t="shared" si="23"/>
        <v>05/18/2025 10:21 PM</v>
      </c>
      <c r="Y169" s="52">
        <f t="shared" si="24"/>
        <v>367</v>
      </c>
      <c r="Z169" s="52" t="str">
        <f t="shared" si="25"/>
        <v>Approved On Time</v>
      </c>
      <c r="AA169" s="52" t="str">
        <f t="shared" si="26"/>
        <v>439 6017D - CO Prep for Overlay</v>
      </c>
      <c r="AB169" s="51">
        <f t="shared" si="27"/>
        <v>0.75</v>
      </c>
      <c r="AC169" s="52" t="str">
        <f t="shared" si="28"/>
        <v>EACH</v>
      </c>
      <c r="AD169" s="64" t="str">
        <f t="shared" si="29"/>
        <v>Salvador Aguillon Crew</v>
      </c>
    </row>
    <row r="170" spans="1:30" ht="15.75" x14ac:dyDescent="0.25">
      <c r="A170" s="177">
        <v>101469</v>
      </c>
      <c r="B170" s="177" t="s">
        <v>73</v>
      </c>
      <c r="C170" s="177" t="s">
        <v>1009</v>
      </c>
      <c r="D170" s="177" t="s">
        <v>2035</v>
      </c>
      <c r="E170" s="177" t="s">
        <v>2036</v>
      </c>
      <c r="F170" s="177">
        <v>0.25</v>
      </c>
      <c r="G170" s="177" t="s">
        <v>1136</v>
      </c>
      <c r="H170" s="177" t="s">
        <v>2767</v>
      </c>
      <c r="I170" s="177" t="s">
        <v>514</v>
      </c>
      <c r="J170" s="177" t="s">
        <v>2037</v>
      </c>
      <c r="K170" s="177" t="s">
        <v>49</v>
      </c>
      <c r="L170" s="177" t="s">
        <v>2034</v>
      </c>
      <c r="M170" s="177" t="s">
        <v>3089</v>
      </c>
      <c r="N170" s="177"/>
      <c r="O170" s="177" t="s">
        <v>50</v>
      </c>
      <c r="P170" s="177"/>
      <c r="Q170" s="177" t="s">
        <v>50</v>
      </c>
      <c r="T170" s="49" t="str">
        <f t="shared" si="20"/>
        <v>2023-032</v>
      </c>
      <c r="U170" s="49" t="str">
        <f t="shared" si="21"/>
        <v>2023-032: IH-345 BRIDGE REHABILITATION</v>
      </c>
      <c r="V170" s="49" t="str">
        <f>IFERROR(VLOOKUP($B170,PM!$A:$H,2,FALSE),"")</f>
        <v>Eric Giebelhaus</v>
      </c>
      <c r="W170" s="50" t="str">
        <f t="shared" si="22"/>
        <v>Wednesday</v>
      </c>
      <c r="X170" s="51" t="str">
        <f t="shared" si="23"/>
        <v>05/15/2025 1:55 PM</v>
      </c>
      <c r="Y170" s="52">
        <f t="shared" si="24"/>
        <v>367</v>
      </c>
      <c r="Z170" s="52" t="str">
        <f t="shared" si="25"/>
        <v>Approved On Time</v>
      </c>
      <c r="AA170" s="52" t="str">
        <f t="shared" si="26"/>
        <v>4106 6001C - PPO Conc Overlay Setup Machine</v>
      </c>
      <c r="AB170" s="51">
        <f t="shared" si="27"/>
        <v>0.25</v>
      </c>
      <c r="AC170" s="52" t="str">
        <f t="shared" si="28"/>
        <v>EACH</v>
      </c>
      <c r="AD170" s="64" t="str">
        <f t="shared" si="29"/>
        <v>Salvador Aguillon Crew</v>
      </c>
    </row>
    <row r="171" spans="1:30" ht="15.75" x14ac:dyDescent="0.25">
      <c r="A171" s="177">
        <v>101470</v>
      </c>
      <c r="B171" s="177" t="s">
        <v>73</v>
      </c>
      <c r="C171" s="177" t="s">
        <v>1009</v>
      </c>
      <c r="D171" s="177" t="s">
        <v>1186</v>
      </c>
      <c r="E171" s="177" t="s">
        <v>1193</v>
      </c>
      <c r="F171" s="177">
        <v>0.25</v>
      </c>
      <c r="G171" s="177" t="s">
        <v>1136</v>
      </c>
      <c r="H171" s="177" t="s">
        <v>2767</v>
      </c>
      <c r="I171" s="177" t="s">
        <v>514</v>
      </c>
      <c r="J171" s="177" t="s">
        <v>2037</v>
      </c>
      <c r="K171" s="177" t="s">
        <v>49</v>
      </c>
      <c r="L171" s="177" t="s">
        <v>2034</v>
      </c>
      <c r="M171" s="177" t="s">
        <v>3089</v>
      </c>
      <c r="N171" s="177"/>
      <c r="O171" s="177" t="s">
        <v>50</v>
      </c>
      <c r="P171" s="177"/>
      <c r="Q171" s="177" t="s">
        <v>50</v>
      </c>
      <c r="T171" s="49" t="str">
        <f t="shared" si="20"/>
        <v>2023-032</v>
      </c>
      <c r="U171" s="49" t="str">
        <f t="shared" si="21"/>
        <v>2023-032: IH-345 BRIDGE REHABILITATION</v>
      </c>
      <c r="V171" s="49" t="str">
        <f>IFERROR(VLOOKUP($B171,PM!$A:$H,2,FALSE),"")</f>
        <v>Eric Giebelhaus</v>
      </c>
      <c r="W171" s="50" t="str">
        <f t="shared" si="22"/>
        <v>Wednesday</v>
      </c>
      <c r="X171" s="51" t="str">
        <f t="shared" si="23"/>
        <v>05/15/2025 1:55 PM</v>
      </c>
      <c r="Y171" s="52">
        <f t="shared" si="24"/>
        <v>367</v>
      </c>
      <c r="Z171" s="52" t="str">
        <f t="shared" si="25"/>
        <v>Approved On Time</v>
      </c>
      <c r="AA171" s="52" t="str">
        <f t="shared" si="26"/>
        <v>4106 6001D - PPO Conc Overlay Prep for Over</v>
      </c>
      <c r="AB171" s="51">
        <f t="shared" si="27"/>
        <v>0.25</v>
      </c>
      <c r="AC171" s="52" t="str">
        <f t="shared" si="28"/>
        <v>EACH</v>
      </c>
      <c r="AD171" s="64" t="str">
        <f t="shared" si="29"/>
        <v>Salvador Aguillon Crew</v>
      </c>
    </row>
    <row r="172" spans="1:30" ht="15.75" x14ac:dyDescent="0.25">
      <c r="A172" s="177">
        <v>101471</v>
      </c>
      <c r="B172" s="177" t="s">
        <v>73</v>
      </c>
      <c r="C172" s="177" t="s">
        <v>1009</v>
      </c>
      <c r="D172" s="177" t="s">
        <v>1187</v>
      </c>
      <c r="E172" s="177" t="s">
        <v>1631</v>
      </c>
      <c r="F172" s="177">
        <v>10.5</v>
      </c>
      <c r="G172" s="177" t="s">
        <v>515</v>
      </c>
      <c r="H172" s="177" t="s">
        <v>2767</v>
      </c>
      <c r="I172" s="177" t="s">
        <v>514</v>
      </c>
      <c r="J172" s="177" t="s">
        <v>2037</v>
      </c>
      <c r="K172" s="177" t="s">
        <v>49</v>
      </c>
      <c r="L172" s="177" t="s">
        <v>2034</v>
      </c>
      <c r="M172" s="177" t="s">
        <v>3089</v>
      </c>
      <c r="N172" s="177"/>
      <c r="O172" s="177" t="s">
        <v>50</v>
      </c>
      <c r="P172" s="177"/>
      <c r="Q172" s="177" t="s">
        <v>50</v>
      </c>
      <c r="T172" s="49" t="str">
        <f t="shared" si="20"/>
        <v>2023-032</v>
      </c>
      <c r="U172" s="49" t="str">
        <f t="shared" si="21"/>
        <v>2023-032: IH-345 BRIDGE REHABILITATION</v>
      </c>
      <c r="V172" s="49" t="str">
        <f>IFERROR(VLOOKUP($B172,PM!$A:$H,2,FALSE),"")</f>
        <v>Eric Giebelhaus</v>
      </c>
      <c r="W172" s="50" t="str">
        <f t="shared" si="22"/>
        <v>Wednesday</v>
      </c>
      <c r="X172" s="51" t="str">
        <f t="shared" si="23"/>
        <v>05/15/2025 1:55 PM</v>
      </c>
      <c r="Y172" s="52">
        <f t="shared" si="24"/>
        <v>367</v>
      </c>
      <c r="Z172" s="52" t="str">
        <f t="shared" si="25"/>
        <v>Approved On Time</v>
      </c>
      <c r="AA172" s="52" t="str">
        <f t="shared" si="26"/>
        <v>4106 6001G - PPO Conc Overlay Pour</v>
      </c>
      <c r="AB172" s="51">
        <f t="shared" si="27"/>
        <v>10.5</v>
      </c>
      <c r="AC172" s="52" t="str">
        <f t="shared" si="28"/>
        <v>CY</v>
      </c>
      <c r="AD172" s="64" t="str">
        <f t="shared" si="29"/>
        <v>Salvador Aguillon Crew</v>
      </c>
    </row>
    <row r="173" spans="1:30" ht="15.75" x14ac:dyDescent="0.25">
      <c r="A173" s="177">
        <v>101385</v>
      </c>
      <c r="B173" s="177" t="s">
        <v>73</v>
      </c>
      <c r="C173" s="177" t="s">
        <v>1009</v>
      </c>
      <c r="D173" s="177" t="s">
        <v>2035</v>
      </c>
      <c r="E173" s="177" t="s">
        <v>2036</v>
      </c>
      <c r="F173" s="177">
        <v>0.25</v>
      </c>
      <c r="G173" s="177" t="s">
        <v>1136</v>
      </c>
      <c r="H173" s="177" t="s">
        <v>1890</v>
      </c>
      <c r="I173" s="177" t="s">
        <v>514</v>
      </c>
      <c r="J173" s="177" t="s">
        <v>2037</v>
      </c>
      <c r="K173" s="177" t="s">
        <v>49</v>
      </c>
      <c r="L173" s="177" t="s">
        <v>2034</v>
      </c>
      <c r="M173" s="177" t="s">
        <v>2791</v>
      </c>
      <c r="N173" s="177"/>
      <c r="O173" s="177" t="s">
        <v>50</v>
      </c>
      <c r="P173" s="177"/>
      <c r="Q173" s="177" t="s">
        <v>50</v>
      </c>
      <c r="T173" s="49" t="str">
        <f t="shared" si="20"/>
        <v>2023-032</v>
      </c>
      <c r="U173" s="49" t="str">
        <f t="shared" si="21"/>
        <v>2023-032: IH-345 BRIDGE REHABILITATION</v>
      </c>
      <c r="V173" s="49" t="str">
        <f>IFERROR(VLOOKUP($B173,PM!$A:$H,2,FALSE),"")</f>
        <v>Eric Giebelhaus</v>
      </c>
      <c r="W173" s="50" t="str">
        <f t="shared" si="22"/>
        <v>Tuesday</v>
      </c>
      <c r="X173" s="51" t="str">
        <f t="shared" si="23"/>
        <v>05/14/2025 1:36 PM</v>
      </c>
      <c r="Y173" s="52">
        <f t="shared" si="24"/>
        <v>367</v>
      </c>
      <c r="Z173" s="52" t="str">
        <f t="shared" si="25"/>
        <v>Approved On Time</v>
      </c>
      <c r="AA173" s="52" t="str">
        <f t="shared" si="26"/>
        <v>4106 6001C - PPO Conc Overlay Setup Machine</v>
      </c>
      <c r="AB173" s="51">
        <f t="shared" si="27"/>
        <v>0.25</v>
      </c>
      <c r="AC173" s="52" t="str">
        <f t="shared" si="28"/>
        <v>EACH</v>
      </c>
      <c r="AD173" s="64" t="str">
        <f t="shared" si="29"/>
        <v>Salvador Aguillon Crew</v>
      </c>
    </row>
    <row r="174" spans="1:30" ht="15.75" x14ac:dyDescent="0.25">
      <c r="A174" s="177">
        <v>101386</v>
      </c>
      <c r="B174" s="177" t="s">
        <v>73</v>
      </c>
      <c r="C174" s="177" t="s">
        <v>1009</v>
      </c>
      <c r="D174" s="177" t="s">
        <v>1186</v>
      </c>
      <c r="E174" s="177" t="s">
        <v>1193</v>
      </c>
      <c r="F174" s="177">
        <v>0.25</v>
      </c>
      <c r="G174" s="177" t="s">
        <v>1136</v>
      </c>
      <c r="H174" s="177" t="s">
        <v>1890</v>
      </c>
      <c r="I174" s="177" t="s">
        <v>514</v>
      </c>
      <c r="J174" s="177" t="s">
        <v>2037</v>
      </c>
      <c r="K174" s="177" t="s">
        <v>49</v>
      </c>
      <c r="L174" s="177" t="s">
        <v>2034</v>
      </c>
      <c r="M174" s="177" t="s">
        <v>2791</v>
      </c>
      <c r="N174" s="177"/>
      <c r="O174" s="177" t="s">
        <v>50</v>
      </c>
      <c r="P174" s="177"/>
      <c r="Q174" s="177" t="s">
        <v>50</v>
      </c>
      <c r="T174" s="49" t="str">
        <f t="shared" si="20"/>
        <v>2023-032</v>
      </c>
      <c r="U174" s="49" t="str">
        <f t="shared" si="21"/>
        <v>2023-032: IH-345 BRIDGE REHABILITATION</v>
      </c>
      <c r="V174" s="49" t="str">
        <f>IFERROR(VLOOKUP($B174,PM!$A:$H,2,FALSE),"")</f>
        <v>Eric Giebelhaus</v>
      </c>
      <c r="W174" s="50" t="str">
        <f t="shared" si="22"/>
        <v>Tuesday</v>
      </c>
      <c r="X174" s="51" t="str">
        <f t="shared" si="23"/>
        <v>05/14/2025 1:36 PM</v>
      </c>
      <c r="Y174" s="52">
        <f t="shared" si="24"/>
        <v>367</v>
      </c>
      <c r="Z174" s="52" t="str">
        <f t="shared" si="25"/>
        <v>Approved On Time</v>
      </c>
      <c r="AA174" s="52" t="str">
        <f t="shared" si="26"/>
        <v>4106 6001D - PPO Conc Overlay Prep for Over</v>
      </c>
      <c r="AB174" s="51">
        <f t="shared" si="27"/>
        <v>0.25</v>
      </c>
      <c r="AC174" s="52" t="str">
        <f t="shared" si="28"/>
        <v>EACH</v>
      </c>
      <c r="AD174" s="64" t="str">
        <f t="shared" si="29"/>
        <v>Salvador Aguillon Crew</v>
      </c>
    </row>
    <row r="175" spans="1:30" ht="15.75" x14ac:dyDescent="0.25">
      <c r="A175" s="177">
        <v>101387</v>
      </c>
      <c r="B175" s="177" t="s">
        <v>73</v>
      </c>
      <c r="C175" s="177" t="s">
        <v>1009</v>
      </c>
      <c r="D175" s="177" t="s">
        <v>1187</v>
      </c>
      <c r="E175" s="177" t="s">
        <v>1631</v>
      </c>
      <c r="F175" s="177">
        <v>17.25</v>
      </c>
      <c r="G175" s="177" t="s">
        <v>515</v>
      </c>
      <c r="H175" s="177" t="s">
        <v>1890</v>
      </c>
      <c r="I175" s="177" t="s">
        <v>514</v>
      </c>
      <c r="J175" s="177" t="s">
        <v>2037</v>
      </c>
      <c r="K175" s="177" t="s">
        <v>49</v>
      </c>
      <c r="L175" s="177" t="s">
        <v>2034</v>
      </c>
      <c r="M175" s="177" t="s">
        <v>2661</v>
      </c>
      <c r="N175" s="177"/>
      <c r="O175" s="177" t="s">
        <v>50</v>
      </c>
      <c r="P175" s="177"/>
      <c r="Q175" s="177" t="s">
        <v>50</v>
      </c>
      <c r="T175" s="49" t="str">
        <f t="shared" si="20"/>
        <v>2023-032</v>
      </c>
      <c r="U175" s="49" t="str">
        <f t="shared" si="21"/>
        <v>2023-032: IH-345 BRIDGE REHABILITATION</v>
      </c>
      <c r="V175" s="49" t="str">
        <f>IFERROR(VLOOKUP($B175,PM!$A:$H,2,FALSE),"")</f>
        <v>Eric Giebelhaus</v>
      </c>
      <c r="W175" s="50" t="str">
        <f t="shared" si="22"/>
        <v>Tuesday</v>
      </c>
      <c r="X175" s="51" t="str">
        <f t="shared" si="23"/>
        <v>05/14/2025 1:37 PM</v>
      </c>
      <c r="Y175" s="52">
        <f t="shared" si="24"/>
        <v>367</v>
      </c>
      <c r="Z175" s="52" t="str">
        <f t="shared" si="25"/>
        <v>Approved On Time</v>
      </c>
      <c r="AA175" s="52" t="str">
        <f t="shared" si="26"/>
        <v>4106 6001G - PPO Conc Overlay Pour</v>
      </c>
      <c r="AB175" s="51">
        <f t="shared" si="27"/>
        <v>17.25</v>
      </c>
      <c r="AC175" s="52" t="str">
        <f t="shared" si="28"/>
        <v>CY</v>
      </c>
      <c r="AD175" s="64" t="str">
        <f t="shared" si="29"/>
        <v>Salvador Aguillon Crew</v>
      </c>
    </row>
    <row r="176" spans="1:30" ht="15.75" x14ac:dyDescent="0.25">
      <c r="A176" s="177">
        <v>101653</v>
      </c>
      <c r="B176" s="177" t="s">
        <v>73</v>
      </c>
      <c r="C176" s="177" t="s">
        <v>1009</v>
      </c>
      <c r="D176" s="177" t="s">
        <v>3660</v>
      </c>
      <c r="E176" s="177" t="s">
        <v>3661</v>
      </c>
      <c r="F176" s="177">
        <v>269</v>
      </c>
      <c r="G176" s="177" t="s">
        <v>587</v>
      </c>
      <c r="H176" s="177" t="s">
        <v>3000</v>
      </c>
      <c r="I176" s="177" t="s">
        <v>514</v>
      </c>
      <c r="J176" s="177" t="s">
        <v>2037</v>
      </c>
      <c r="K176" s="177" t="s">
        <v>49</v>
      </c>
      <c r="L176" s="177" t="s">
        <v>2034</v>
      </c>
      <c r="M176" s="177" t="s">
        <v>4148</v>
      </c>
      <c r="N176" s="177"/>
      <c r="O176" s="177" t="s">
        <v>50</v>
      </c>
      <c r="P176" s="177"/>
      <c r="Q176" s="177" t="s">
        <v>50</v>
      </c>
      <c r="T176" s="49" t="str">
        <f t="shared" si="20"/>
        <v>2023-032</v>
      </c>
      <c r="U176" s="49" t="str">
        <f t="shared" si="21"/>
        <v>2023-032: IH-345 BRIDGE REHABILITATION</v>
      </c>
      <c r="V176" s="49" t="str">
        <f>IFERROR(VLOOKUP($B176,PM!$A:$H,2,FALSE),"")</f>
        <v>Eric Giebelhaus</v>
      </c>
      <c r="W176" s="50" t="str">
        <f t="shared" si="22"/>
        <v>Thursday</v>
      </c>
      <c r="X176" s="51" t="str">
        <f t="shared" si="23"/>
        <v>05/17/2025 3:38 PM</v>
      </c>
      <c r="Y176" s="52">
        <f t="shared" si="24"/>
        <v>367</v>
      </c>
      <c r="Z176" s="52" t="str">
        <f t="shared" si="25"/>
        <v>Approved On Time</v>
      </c>
      <c r="AA176" s="52" t="str">
        <f t="shared" si="26"/>
        <v>439 6013A - MLPO Final Deck Clean 8 Loc</v>
      </c>
      <c r="AB176" s="51">
        <f t="shared" si="27"/>
        <v>269</v>
      </c>
      <c r="AC176" s="52" t="str">
        <f t="shared" si="28"/>
        <v>SY</v>
      </c>
      <c r="AD176" s="64" t="str">
        <f t="shared" si="29"/>
        <v>Salvador Aguillon Crew</v>
      </c>
    </row>
    <row r="177" spans="1:30" ht="15.75" x14ac:dyDescent="0.25">
      <c r="A177" s="177">
        <v>101654</v>
      </c>
      <c r="B177" s="177" t="s">
        <v>73</v>
      </c>
      <c r="C177" s="177" t="s">
        <v>1009</v>
      </c>
      <c r="D177" s="177" t="s">
        <v>3663</v>
      </c>
      <c r="E177" s="177" t="s">
        <v>3664</v>
      </c>
      <c r="F177" s="177">
        <v>269</v>
      </c>
      <c r="G177" s="177" t="s">
        <v>517</v>
      </c>
      <c r="H177" s="177" t="s">
        <v>3000</v>
      </c>
      <c r="I177" s="177" t="s">
        <v>514</v>
      </c>
      <c r="J177" s="177" t="s">
        <v>2037</v>
      </c>
      <c r="K177" s="177" t="s">
        <v>49</v>
      </c>
      <c r="L177" s="177" t="s">
        <v>2034</v>
      </c>
      <c r="M177" s="177" t="s">
        <v>4148</v>
      </c>
      <c r="N177" s="177"/>
      <c r="O177" s="177" t="s">
        <v>50</v>
      </c>
      <c r="P177" s="177"/>
      <c r="Q177" s="177" t="s">
        <v>50</v>
      </c>
      <c r="T177" s="49" t="str">
        <f t="shared" si="20"/>
        <v>2023-032</v>
      </c>
      <c r="U177" s="49" t="str">
        <f t="shared" si="21"/>
        <v>2023-032: IH-345 BRIDGE REHABILITATION</v>
      </c>
      <c r="V177" s="49" t="str">
        <f>IFERROR(VLOOKUP($B177,PM!$A:$H,2,FALSE),"")</f>
        <v>Eric Giebelhaus</v>
      </c>
      <c r="W177" s="50" t="str">
        <f t="shared" si="22"/>
        <v>Thursday</v>
      </c>
      <c r="X177" s="51" t="str">
        <f t="shared" si="23"/>
        <v>05/17/2025 3:38 PM</v>
      </c>
      <c r="Y177" s="52">
        <f t="shared" si="24"/>
        <v>367</v>
      </c>
      <c r="Z177" s="52" t="str">
        <f t="shared" si="25"/>
        <v>Approved On Time</v>
      </c>
      <c r="AA177" s="52" t="str">
        <f t="shared" si="26"/>
        <v>439 6013B - MLPO Prep for Edge</v>
      </c>
      <c r="AB177" s="51">
        <f t="shared" si="27"/>
        <v>269</v>
      </c>
      <c r="AC177" s="52" t="str">
        <f t="shared" si="28"/>
        <v>LF</v>
      </c>
      <c r="AD177" s="64" t="str">
        <f t="shared" si="29"/>
        <v>Salvador Aguillon Crew</v>
      </c>
    </row>
    <row r="178" spans="1:30" ht="15.75" x14ac:dyDescent="0.25">
      <c r="A178" s="177">
        <v>101655</v>
      </c>
      <c r="B178" s="177" t="s">
        <v>73</v>
      </c>
      <c r="C178" s="177" t="s">
        <v>1009</v>
      </c>
      <c r="D178" s="177" t="s">
        <v>3666</v>
      </c>
      <c r="E178" s="177" t="s">
        <v>3667</v>
      </c>
      <c r="F178" s="177">
        <v>269</v>
      </c>
      <c r="G178" s="177" t="s">
        <v>587</v>
      </c>
      <c r="H178" s="177" t="s">
        <v>3000</v>
      </c>
      <c r="I178" s="177" t="s">
        <v>514</v>
      </c>
      <c r="J178" s="177" t="s">
        <v>2037</v>
      </c>
      <c r="K178" s="177" t="s">
        <v>49</v>
      </c>
      <c r="L178" s="177" t="s">
        <v>2034</v>
      </c>
      <c r="M178" s="177" t="s">
        <v>4148</v>
      </c>
      <c r="N178" s="177"/>
      <c r="O178" s="177" t="s">
        <v>50</v>
      </c>
      <c r="P178" s="177"/>
      <c r="Q178" s="177" t="s">
        <v>50</v>
      </c>
      <c r="T178" s="49" t="str">
        <f t="shared" si="20"/>
        <v>2023-032</v>
      </c>
      <c r="U178" s="49" t="str">
        <f t="shared" si="21"/>
        <v>2023-032: IH-345 BRIDGE REHABILITATION</v>
      </c>
      <c r="V178" s="49" t="str">
        <f>IFERROR(VLOOKUP($B178,PM!$A:$H,2,FALSE),"")</f>
        <v>Eric Giebelhaus</v>
      </c>
      <c r="W178" s="50" t="str">
        <f t="shared" si="22"/>
        <v>Thursday</v>
      </c>
      <c r="X178" s="51" t="str">
        <f t="shared" si="23"/>
        <v>05/17/2025 3:38 PM</v>
      </c>
      <c r="Y178" s="52">
        <f t="shared" si="24"/>
        <v>367</v>
      </c>
      <c r="Z178" s="52" t="str">
        <f t="shared" si="25"/>
        <v>Approved On Time</v>
      </c>
      <c r="AA178" s="52" t="str">
        <f t="shared" si="26"/>
        <v>439 6013D - MLPO Flint Pour Deck</v>
      </c>
      <c r="AB178" s="51">
        <f t="shared" si="27"/>
        <v>269</v>
      </c>
      <c r="AC178" s="52" t="str">
        <f t="shared" si="28"/>
        <v>SY</v>
      </c>
      <c r="AD178" s="64" t="str">
        <f t="shared" si="29"/>
        <v>Salvador Aguillon Crew</v>
      </c>
    </row>
    <row r="179" spans="1:30" ht="15.75" x14ac:dyDescent="0.25">
      <c r="A179" s="177">
        <v>101284</v>
      </c>
      <c r="B179" s="177" t="s">
        <v>73</v>
      </c>
      <c r="C179" s="177" t="s">
        <v>1009</v>
      </c>
      <c r="D179" s="177" t="s">
        <v>2035</v>
      </c>
      <c r="E179" s="177" t="s">
        <v>2036</v>
      </c>
      <c r="F179" s="177">
        <v>0.25</v>
      </c>
      <c r="G179" s="177" t="s">
        <v>1136</v>
      </c>
      <c r="H179" s="177" t="s">
        <v>1447</v>
      </c>
      <c r="I179" s="177" t="s">
        <v>514</v>
      </c>
      <c r="J179" s="177" t="s">
        <v>2037</v>
      </c>
      <c r="K179" s="177" t="s">
        <v>49</v>
      </c>
      <c r="L179" s="177" t="s">
        <v>2034</v>
      </c>
      <c r="M179" s="177" t="s">
        <v>2051</v>
      </c>
      <c r="N179" s="177"/>
      <c r="O179" s="177" t="s">
        <v>50</v>
      </c>
      <c r="P179" s="177"/>
      <c r="Q179" s="177" t="s">
        <v>50</v>
      </c>
      <c r="T179" s="49" t="str">
        <f t="shared" si="20"/>
        <v>2023-032</v>
      </c>
      <c r="U179" s="49" t="str">
        <f t="shared" si="21"/>
        <v>2023-032: IH-345 BRIDGE REHABILITATION</v>
      </c>
      <c r="V179" s="49" t="str">
        <f>IFERROR(VLOOKUP($B179,PM!$A:$H,2,FALSE),"")</f>
        <v>Eric Giebelhaus</v>
      </c>
      <c r="W179" s="50" t="str">
        <f t="shared" si="22"/>
        <v>Monday</v>
      </c>
      <c r="X179" s="51" t="str">
        <f t="shared" si="23"/>
        <v>05/13/2025 2:11 PM</v>
      </c>
      <c r="Y179" s="52">
        <f t="shared" si="24"/>
        <v>367</v>
      </c>
      <c r="Z179" s="52" t="str">
        <f t="shared" si="25"/>
        <v>Approved On Time</v>
      </c>
      <c r="AA179" s="52" t="str">
        <f t="shared" si="26"/>
        <v>4106 6001C - PPO Conc Overlay Setup Machine</v>
      </c>
      <c r="AB179" s="51">
        <f t="shared" si="27"/>
        <v>0.25</v>
      </c>
      <c r="AC179" s="52" t="str">
        <f t="shared" si="28"/>
        <v>EACH</v>
      </c>
      <c r="AD179" s="64" t="str">
        <f t="shared" si="29"/>
        <v>Salvador Aguillon Crew</v>
      </c>
    </row>
    <row r="180" spans="1:30" ht="15.75" x14ac:dyDescent="0.25">
      <c r="A180" s="177">
        <v>101285</v>
      </c>
      <c r="B180" s="177" t="s">
        <v>73</v>
      </c>
      <c r="C180" s="177" t="s">
        <v>1009</v>
      </c>
      <c r="D180" s="177" t="s">
        <v>1186</v>
      </c>
      <c r="E180" s="177" t="s">
        <v>1193</v>
      </c>
      <c r="F180" s="177">
        <v>0.25</v>
      </c>
      <c r="G180" s="177" t="s">
        <v>1136</v>
      </c>
      <c r="H180" s="177" t="s">
        <v>1447</v>
      </c>
      <c r="I180" s="177" t="s">
        <v>514</v>
      </c>
      <c r="J180" s="177" t="s">
        <v>2037</v>
      </c>
      <c r="K180" s="177" t="s">
        <v>49</v>
      </c>
      <c r="L180" s="177" t="s">
        <v>2034</v>
      </c>
      <c r="M180" s="177" t="s">
        <v>2051</v>
      </c>
      <c r="N180" s="177"/>
      <c r="O180" s="177" t="s">
        <v>50</v>
      </c>
      <c r="P180" s="177"/>
      <c r="Q180" s="177" t="s">
        <v>50</v>
      </c>
      <c r="T180" s="49" t="str">
        <f t="shared" si="20"/>
        <v>2023-032</v>
      </c>
      <c r="U180" s="49" t="str">
        <f t="shared" si="21"/>
        <v>2023-032: IH-345 BRIDGE REHABILITATION</v>
      </c>
      <c r="V180" s="49" t="str">
        <f>IFERROR(VLOOKUP($B180,PM!$A:$H,2,FALSE),"")</f>
        <v>Eric Giebelhaus</v>
      </c>
      <c r="W180" s="50" t="str">
        <f t="shared" si="22"/>
        <v>Monday</v>
      </c>
      <c r="X180" s="51" t="str">
        <f t="shared" si="23"/>
        <v>05/13/2025 2:11 PM</v>
      </c>
      <c r="Y180" s="52">
        <f t="shared" si="24"/>
        <v>367</v>
      </c>
      <c r="Z180" s="52" t="str">
        <f t="shared" si="25"/>
        <v>Approved On Time</v>
      </c>
      <c r="AA180" s="52" t="str">
        <f t="shared" si="26"/>
        <v>4106 6001D - PPO Conc Overlay Prep for Over</v>
      </c>
      <c r="AB180" s="51">
        <f t="shared" si="27"/>
        <v>0.25</v>
      </c>
      <c r="AC180" s="52" t="str">
        <f t="shared" si="28"/>
        <v>EACH</v>
      </c>
      <c r="AD180" s="64" t="str">
        <f t="shared" si="29"/>
        <v>Salvador Aguillon Crew</v>
      </c>
    </row>
    <row r="181" spans="1:30" ht="15.75" x14ac:dyDescent="0.25">
      <c r="A181" s="177">
        <v>101286</v>
      </c>
      <c r="B181" s="177" t="s">
        <v>73</v>
      </c>
      <c r="C181" s="177" t="s">
        <v>1009</v>
      </c>
      <c r="D181" s="177" t="s">
        <v>1187</v>
      </c>
      <c r="E181" s="177" t="s">
        <v>1631</v>
      </c>
      <c r="F181" s="177">
        <v>10.5</v>
      </c>
      <c r="G181" s="177" t="s">
        <v>515</v>
      </c>
      <c r="H181" s="177" t="s">
        <v>1447</v>
      </c>
      <c r="I181" s="177" t="s">
        <v>514</v>
      </c>
      <c r="J181" s="177" t="s">
        <v>2037</v>
      </c>
      <c r="K181" s="177" t="s">
        <v>49</v>
      </c>
      <c r="L181" s="177" t="s">
        <v>2034</v>
      </c>
      <c r="M181" s="177" t="s">
        <v>2042</v>
      </c>
      <c r="N181" s="177"/>
      <c r="O181" s="177" t="s">
        <v>50</v>
      </c>
      <c r="P181" s="177"/>
      <c r="Q181" s="177" t="s">
        <v>50</v>
      </c>
      <c r="T181" s="49" t="str">
        <f t="shared" si="20"/>
        <v>2023-032</v>
      </c>
      <c r="U181" s="49" t="str">
        <f t="shared" si="21"/>
        <v>2023-032: IH-345 BRIDGE REHABILITATION</v>
      </c>
      <c r="V181" s="49" t="str">
        <f>IFERROR(VLOOKUP($B181,PM!$A:$H,2,FALSE),"")</f>
        <v>Eric Giebelhaus</v>
      </c>
      <c r="W181" s="50" t="str">
        <f t="shared" si="22"/>
        <v>Monday</v>
      </c>
      <c r="X181" s="51" t="str">
        <f t="shared" si="23"/>
        <v>05/13/2025 2:12 PM</v>
      </c>
      <c r="Y181" s="52">
        <f t="shared" si="24"/>
        <v>367</v>
      </c>
      <c r="Z181" s="52" t="str">
        <f t="shared" si="25"/>
        <v>Approved On Time</v>
      </c>
      <c r="AA181" s="52" t="str">
        <f t="shared" si="26"/>
        <v>4106 6001G - PPO Conc Overlay Pour</v>
      </c>
      <c r="AB181" s="51">
        <f t="shared" si="27"/>
        <v>10.5</v>
      </c>
      <c r="AC181" s="52" t="str">
        <f t="shared" si="28"/>
        <v>CY</v>
      </c>
      <c r="AD181" s="64" t="str">
        <f t="shared" si="29"/>
        <v>Salvador Aguillon Crew</v>
      </c>
    </row>
    <row r="182" spans="1:30" ht="15.75" x14ac:dyDescent="0.25">
      <c r="A182" s="177">
        <v>101656</v>
      </c>
      <c r="B182" s="177" t="s">
        <v>138</v>
      </c>
      <c r="C182" s="177" t="s">
        <v>139</v>
      </c>
      <c r="D182" s="177" t="s">
        <v>3657</v>
      </c>
      <c r="E182" s="177" t="s">
        <v>3658</v>
      </c>
      <c r="F182" s="177">
        <v>300</v>
      </c>
      <c r="G182" s="177" t="s">
        <v>587</v>
      </c>
      <c r="H182" s="177" t="s">
        <v>4124</v>
      </c>
      <c r="I182" s="177" t="s">
        <v>514</v>
      </c>
      <c r="J182" s="177" t="s">
        <v>2037</v>
      </c>
      <c r="K182" s="177" t="s">
        <v>49</v>
      </c>
      <c r="L182" s="177" t="s">
        <v>2034</v>
      </c>
      <c r="M182" s="177" t="s">
        <v>3656</v>
      </c>
      <c r="N182" s="177"/>
      <c r="O182" s="177" t="s">
        <v>50</v>
      </c>
      <c r="P182" s="177"/>
      <c r="Q182" s="177" t="s">
        <v>50</v>
      </c>
      <c r="T182" s="49" t="str">
        <f t="shared" si="20"/>
        <v>2023-034</v>
      </c>
      <c r="U182" s="49" t="str">
        <f t="shared" si="21"/>
        <v>2023-034: Dallas IH 45 Bridge Maintenanc</v>
      </c>
      <c r="V182" s="49" t="str">
        <f>IFERROR(VLOOKUP($B182,PM!$A:$H,2,FALSE),"")</f>
        <v>Eric Giebelhaus</v>
      </c>
      <c r="W182" s="50" t="str">
        <f t="shared" si="22"/>
        <v>Friday</v>
      </c>
      <c r="X182" s="51" t="str">
        <f t="shared" si="23"/>
        <v>05/17/2025 3:47 PM</v>
      </c>
      <c r="Y182" s="52">
        <f t="shared" si="24"/>
        <v>367</v>
      </c>
      <c r="Z182" s="52" t="str">
        <f t="shared" si="25"/>
        <v>Approved On Time</v>
      </c>
      <c r="AA182" s="52" t="str">
        <f t="shared" si="26"/>
        <v>483 6021A - HYDRO Support and Clean</v>
      </c>
      <c r="AB182" s="51">
        <f t="shared" si="27"/>
        <v>300</v>
      </c>
      <c r="AC182" s="52" t="str">
        <f t="shared" si="28"/>
        <v>SY</v>
      </c>
      <c r="AD182" s="64" t="str">
        <f t="shared" si="29"/>
        <v>Salvador Aguillon Crew</v>
      </c>
    </row>
    <row r="183" spans="1:30" ht="15.75" x14ac:dyDescent="0.25">
      <c r="A183" s="177">
        <v>101657</v>
      </c>
      <c r="B183" s="177" t="s">
        <v>138</v>
      </c>
      <c r="C183" s="177" t="s">
        <v>139</v>
      </c>
      <c r="D183" s="177" t="s">
        <v>3654</v>
      </c>
      <c r="E183" s="177" t="s">
        <v>3655</v>
      </c>
      <c r="F183" s="177">
        <v>1</v>
      </c>
      <c r="G183" s="177" t="s">
        <v>573</v>
      </c>
      <c r="H183" s="177" t="s">
        <v>4124</v>
      </c>
      <c r="I183" s="177" t="s">
        <v>514</v>
      </c>
      <c r="J183" s="177" t="s">
        <v>2037</v>
      </c>
      <c r="K183" s="177" t="s">
        <v>49</v>
      </c>
      <c r="L183" s="177" t="s">
        <v>2034</v>
      </c>
      <c r="M183" s="177" t="s">
        <v>3656</v>
      </c>
      <c r="N183" s="177"/>
      <c r="O183" s="177" t="s">
        <v>50</v>
      </c>
      <c r="P183" s="177"/>
      <c r="Q183" s="177" t="s">
        <v>50</v>
      </c>
      <c r="T183" s="49" t="str">
        <f t="shared" si="20"/>
        <v>2023-034</v>
      </c>
      <c r="U183" s="49" t="str">
        <f t="shared" si="21"/>
        <v>2023-034: Dallas IH 45 Bridge Maintenanc</v>
      </c>
      <c r="V183" s="49" t="str">
        <f>IFERROR(VLOOKUP($B183,PM!$A:$H,2,FALSE),"")</f>
        <v>Eric Giebelhaus</v>
      </c>
      <c r="W183" s="50" t="str">
        <f t="shared" si="22"/>
        <v>Friday</v>
      </c>
      <c r="X183" s="51" t="str">
        <f t="shared" si="23"/>
        <v>05/17/2025 3:47 PM</v>
      </c>
      <c r="Y183" s="52">
        <f t="shared" si="24"/>
        <v>367</v>
      </c>
      <c r="Z183" s="52" t="str">
        <f t="shared" si="25"/>
        <v>Approved On Time</v>
      </c>
      <c r="AA183" s="52" t="str">
        <f t="shared" si="26"/>
        <v>483 6002A - MILL 1 Milling</v>
      </c>
      <c r="AB183" s="51">
        <f t="shared" si="27"/>
        <v>1</v>
      </c>
      <c r="AC183" s="52" t="str">
        <f t="shared" si="28"/>
        <v>DAY</v>
      </c>
      <c r="AD183" s="64" t="str">
        <f t="shared" si="29"/>
        <v>Salvador Aguillon Crew</v>
      </c>
    </row>
    <row r="184" spans="1:30" ht="15.75" x14ac:dyDescent="0.25">
      <c r="A184" s="177">
        <v>101484</v>
      </c>
      <c r="B184" s="177" t="s">
        <v>95</v>
      </c>
      <c r="C184" s="177" t="s">
        <v>96</v>
      </c>
      <c r="D184" s="177" t="s">
        <v>729</v>
      </c>
      <c r="E184" s="177" t="s">
        <v>730</v>
      </c>
      <c r="F184" s="177">
        <v>264</v>
      </c>
      <c r="G184" s="177" t="s">
        <v>589</v>
      </c>
      <c r="H184" s="177" t="s">
        <v>3000</v>
      </c>
      <c r="I184" s="177" t="s">
        <v>514</v>
      </c>
      <c r="J184" s="177" t="s">
        <v>148</v>
      </c>
      <c r="K184" s="177" t="s">
        <v>72</v>
      </c>
      <c r="L184" s="177" t="s">
        <v>97</v>
      </c>
      <c r="M184" s="177" t="s">
        <v>3209</v>
      </c>
      <c r="N184" s="177"/>
      <c r="O184" s="177" t="s">
        <v>50</v>
      </c>
      <c r="P184" s="177"/>
      <c r="Q184" s="177" t="s">
        <v>50</v>
      </c>
      <c r="T184" s="49" t="str">
        <f t="shared" si="20"/>
        <v>2024-004</v>
      </c>
      <c r="U184" s="49" t="str">
        <f t="shared" si="21"/>
        <v>2024-004: City of Dallas Sidewalk 2024</v>
      </c>
      <c r="V184" s="49" t="str">
        <f>IFERROR(VLOOKUP($B184,PM!$A:$H,2,FALSE),"")</f>
        <v>Adam H. Goode</v>
      </c>
      <c r="W184" s="50" t="str">
        <f t="shared" si="22"/>
        <v>Thursday</v>
      </c>
      <c r="X184" s="51" t="str">
        <f t="shared" si="23"/>
        <v>05/15/2025 4:18 PM</v>
      </c>
      <c r="Y184" s="52">
        <f t="shared" si="24"/>
        <v>367</v>
      </c>
      <c r="Z184" s="52" t="str">
        <f t="shared" si="25"/>
        <v>Approved On Time</v>
      </c>
      <c r="AA184" s="52" t="str">
        <f t="shared" si="26"/>
        <v>200 4000C - 355 F P S SDW 4</v>
      </c>
      <c r="AB184" s="51">
        <f t="shared" si="27"/>
        <v>264</v>
      </c>
      <c r="AC184" s="52" t="str">
        <f t="shared" si="28"/>
        <v>SF</v>
      </c>
      <c r="AD184" s="64" t="str">
        <f t="shared" si="29"/>
        <v>Jose Rangel's Crew</v>
      </c>
    </row>
    <row r="185" spans="1:30" ht="15.75" x14ac:dyDescent="0.25">
      <c r="A185" s="177">
        <v>101485</v>
      </c>
      <c r="B185" s="177" t="s">
        <v>95</v>
      </c>
      <c r="C185" s="177" t="s">
        <v>96</v>
      </c>
      <c r="D185" s="177" t="s">
        <v>727</v>
      </c>
      <c r="E185" s="177" t="s">
        <v>728</v>
      </c>
      <c r="F185" s="177">
        <v>264</v>
      </c>
      <c r="G185" s="177" t="s">
        <v>589</v>
      </c>
      <c r="H185" s="177" t="s">
        <v>3000</v>
      </c>
      <c r="I185" s="177" t="s">
        <v>514</v>
      </c>
      <c r="J185" s="177" t="s">
        <v>148</v>
      </c>
      <c r="K185" s="177" t="s">
        <v>72</v>
      </c>
      <c r="L185" s="177" t="s">
        <v>97</v>
      </c>
      <c r="M185" s="177" t="s">
        <v>3209</v>
      </c>
      <c r="N185" s="177"/>
      <c r="O185" s="177" t="s">
        <v>50</v>
      </c>
      <c r="P185" s="177"/>
      <c r="Q185" s="177" t="s">
        <v>50</v>
      </c>
      <c r="T185" s="49" t="str">
        <f t="shared" si="20"/>
        <v>2024-004</v>
      </c>
      <c r="U185" s="49" t="str">
        <f t="shared" si="21"/>
        <v>2024-004: City of Dallas Sidewalk 2024</v>
      </c>
      <c r="V185" s="49" t="str">
        <f>IFERROR(VLOOKUP($B185,PM!$A:$H,2,FALSE),"")</f>
        <v>Adam H. Goode</v>
      </c>
      <c r="W185" s="50" t="str">
        <f t="shared" si="22"/>
        <v>Thursday</v>
      </c>
      <c r="X185" s="51" t="str">
        <f t="shared" si="23"/>
        <v>05/15/2025 4:18 PM</v>
      </c>
      <c r="Y185" s="52">
        <f t="shared" si="24"/>
        <v>367</v>
      </c>
      <c r="Z185" s="52" t="str">
        <f t="shared" si="25"/>
        <v>Approved On Time</v>
      </c>
      <c r="AA185" s="52" t="str">
        <f t="shared" si="26"/>
        <v>200 4000B - 355 FG SDW 4</v>
      </c>
      <c r="AB185" s="51">
        <f t="shared" si="27"/>
        <v>264</v>
      </c>
      <c r="AC185" s="52" t="str">
        <f t="shared" si="28"/>
        <v>SF</v>
      </c>
      <c r="AD185" s="64" t="str">
        <f t="shared" si="29"/>
        <v>Jose Rangel's Crew</v>
      </c>
    </row>
    <row r="186" spans="1:30" ht="15.75" x14ac:dyDescent="0.25">
      <c r="A186" s="177">
        <v>101486</v>
      </c>
      <c r="B186" s="177" t="s">
        <v>95</v>
      </c>
      <c r="C186" s="177" t="s">
        <v>96</v>
      </c>
      <c r="D186" s="177" t="s">
        <v>1982</v>
      </c>
      <c r="E186" s="177" t="s">
        <v>1983</v>
      </c>
      <c r="F186" s="177">
        <v>41.5</v>
      </c>
      <c r="G186" s="177" t="s">
        <v>517</v>
      </c>
      <c r="H186" s="177" t="s">
        <v>3000</v>
      </c>
      <c r="I186" s="177" t="s">
        <v>514</v>
      </c>
      <c r="J186" s="177" t="s">
        <v>148</v>
      </c>
      <c r="K186" s="177" t="s">
        <v>72</v>
      </c>
      <c r="L186" s="177" t="s">
        <v>97</v>
      </c>
      <c r="M186" s="177" t="s">
        <v>3211</v>
      </c>
      <c r="N186" s="177"/>
      <c r="O186" s="177" t="s">
        <v>50</v>
      </c>
      <c r="P186" s="177"/>
      <c r="Q186" s="177" t="s">
        <v>50</v>
      </c>
      <c r="T186" s="49" t="str">
        <f t="shared" si="20"/>
        <v>2024-004</v>
      </c>
      <c r="U186" s="49" t="str">
        <f t="shared" si="21"/>
        <v>2024-004: City of Dallas Sidewalk 2024</v>
      </c>
      <c r="V186" s="49" t="str">
        <f>IFERROR(VLOOKUP($B186,PM!$A:$H,2,FALSE),"")</f>
        <v>Adam H. Goode</v>
      </c>
      <c r="W186" s="50" t="str">
        <f t="shared" si="22"/>
        <v>Thursday</v>
      </c>
      <c r="X186" s="51" t="str">
        <f t="shared" si="23"/>
        <v>05/15/2025 4:19 PM</v>
      </c>
      <c r="Y186" s="52">
        <f t="shared" si="24"/>
        <v>367</v>
      </c>
      <c r="Z186" s="52" t="str">
        <f t="shared" si="25"/>
        <v>Approved On Time</v>
      </c>
      <c r="AA186" s="52" t="str">
        <f t="shared" si="26"/>
        <v>460 4000A - 623 INS DOWEL SDW LUG</v>
      </c>
      <c r="AB186" s="51">
        <f t="shared" si="27"/>
        <v>41.5</v>
      </c>
      <c r="AC186" s="52" t="str">
        <f t="shared" si="28"/>
        <v>LF</v>
      </c>
      <c r="AD186" s="64" t="str">
        <f t="shared" si="29"/>
        <v>Jose Rangel's Crew</v>
      </c>
    </row>
    <row r="187" spans="1:30" ht="15.75" x14ac:dyDescent="0.25">
      <c r="A187" s="177">
        <v>101487</v>
      </c>
      <c r="B187" s="177" t="s">
        <v>95</v>
      </c>
      <c r="C187" s="177" t="s">
        <v>96</v>
      </c>
      <c r="D187" s="177" t="s">
        <v>1181</v>
      </c>
      <c r="E187" s="177" t="s">
        <v>1182</v>
      </c>
      <c r="F187" s="177">
        <v>7.5</v>
      </c>
      <c r="G187" s="177" t="s">
        <v>517</v>
      </c>
      <c r="H187" s="177" t="s">
        <v>3000</v>
      </c>
      <c r="I187" s="177" t="s">
        <v>514</v>
      </c>
      <c r="J187" s="177" t="s">
        <v>148</v>
      </c>
      <c r="K187" s="177" t="s">
        <v>72</v>
      </c>
      <c r="L187" s="177" t="s">
        <v>97</v>
      </c>
      <c r="M187" s="177" t="s">
        <v>3211</v>
      </c>
      <c r="N187" s="177"/>
      <c r="O187" s="177" t="s">
        <v>50</v>
      </c>
      <c r="P187" s="177"/>
      <c r="Q187" s="177" t="s">
        <v>50</v>
      </c>
      <c r="T187" s="49" t="str">
        <f t="shared" si="20"/>
        <v>2024-004</v>
      </c>
      <c r="U187" s="49" t="str">
        <f t="shared" si="21"/>
        <v>2024-004: City of Dallas Sidewalk 2024</v>
      </c>
      <c r="V187" s="49" t="str">
        <f>IFERROR(VLOOKUP($B187,PM!$A:$H,2,FALSE),"")</f>
        <v>Adam H. Goode</v>
      </c>
      <c r="W187" s="50" t="str">
        <f t="shared" si="22"/>
        <v>Thursday</v>
      </c>
      <c r="X187" s="51" t="str">
        <f t="shared" si="23"/>
        <v>05/15/2025 4:19 PM</v>
      </c>
      <c r="Y187" s="52">
        <f t="shared" si="24"/>
        <v>367</v>
      </c>
      <c r="Z187" s="52" t="str">
        <f t="shared" si="25"/>
        <v>Approved On Time</v>
      </c>
      <c r="AA187" s="52" t="str">
        <f t="shared" si="26"/>
        <v>190 4000B - 355 F P S SDW CURB</v>
      </c>
      <c r="AB187" s="51">
        <f t="shared" si="27"/>
        <v>7.5</v>
      </c>
      <c r="AC187" s="52" t="str">
        <f t="shared" si="28"/>
        <v>LF</v>
      </c>
      <c r="AD187" s="64" t="str">
        <f t="shared" si="29"/>
        <v>Jose Rangel's Crew</v>
      </c>
    </row>
    <row r="188" spans="1:30" ht="15.75" x14ac:dyDescent="0.25">
      <c r="A188" s="177">
        <v>101489</v>
      </c>
      <c r="B188" s="177" t="s">
        <v>95</v>
      </c>
      <c r="C188" s="177" t="s">
        <v>96</v>
      </c>
      <c r="D188" s="177" t="s">
        <v>1141</v>
      </c>
      <c r="E188" s="177" t="s">
        <v>1142</v>
      </c>
      <c r="F188" s="177">
        <v>1E-3</v>
      </c>
      <c r="G188" s="177" t="s">
        <v>586</v>
      </c>
      <c r="H188" s="177" t="s">
        <v>3000</v>
      </c>
      <c r="I188" s="177" t="s">
        <v>514</v>
      </c>
      <c r="J188" s="177" t="s">
        <v>148</v>
      </c>
      <c r="K188" s="177" t="s">
        <v>72</v>
      </c>
      <c r="L188" s="177" t="s">
        <v>97</v>
      </c>
      <c r="M188" s="177" t="s">
        <v>3211</v>
      </c>
      <c r="N188" s="177"/>
      <c r="O188" s="177" t="s">
        <v>50</v>
      </c>
      <c r="P188" s="177"/>
      <c r="Q188" s="177" t="s">
        <v>50</v>
      </c>
      <c r="T188" s="49" t="str">
        <f t="shared" si="20"/>
        <v>2024-004</v>
      </c>
      <c r="U188" s="49" t="str">
        <f t="shared" si="21"/>
        <v>2024-004: City of Dallas Sidewalk 2024</v>
      </c>
      <c r="V188" s="49" t="str">
        <f>IFERROR(VLOOKUP($B188,PM!$A:$H,2,FALSE),"")</f>
        <v>Adam H. Goode</v>
      </c>
      <c r="W188" s="50" t="str">
        <f t="shared" si="22"/>
        <v>Thursday</v>
      </c>
      <c r="X188" s="51" t="str">
        <f t="shared" si="23"/>
        <v>05/15/2025 4:19 PM</v>
      </c>
      <c r="Y188" s="52">
        <f t="shared" si="24"/>
        <v>367</v>
      </c>
      <c r="Z188" s="52" t="str">
        <f t="shared" si="25"/>
        <v>Approved On Time</v>
      </c>
      <c r="AA188" s="52" t="str">
        <f t="shared" si="26"/>
        <v>440 4000C - 618 F P S BFR 6</v>
      </c>
      <c r="AB188" s="51">
        <f t="shared" si="27"/>
        <v>1E-3</v>
      </c>
      <c r="AC188" s="52" t="str">
        <f t="shared" si="28"/>
        <v>EA</v>
      </c>
      <c r="AD188" s="64" t="str">
        <f t="shared" si="29"/>
        <v>Jose Rangel's Crew</v>
      </c>
    </row>
    <row r="189" spans="1:30" ht="15.75" x14ac:dyDescent="0.25">
      <c r="A189" s="177">
        <v>101575</v>
      </c>
      <c r="B189" s="177" t="s">
        <v>95</v>
      </c>
      <c r="C189" s="177" t="s">
        <v>96</v>
      </c>
      <c r="D189" s="177" t="s">
        <v>1139</v>
      </c>
      <c r="E189" s="177" t="s">
        <v>1140</v>
      </c>
      <c r="F189" s="177">
        <v>2</v>
      </c>
      <c r="G189" s="177" t="s">
        <v>586</v>
      </c>
      <c r="H189" s="177" t="s">
        <v>4124</v>
      </c>
      <c r="I189" s="177" t="s">
        <v>514</v>
      </c>
      <c r="J189" s="177" t="s">
        <v>824</v>
      </c>
      <c r="K189" s="177" t="s">
        <v>72</v>
      </c>
      <c r="L189" s="177" t="s">
        <v>97</v>
      </c>
      <c r="M189" s="177" t="s">
        <v>4149</v>
      </c>
      <c r="N189" s="177"/>
      <c r="O189" s="177" t="s">
        <v>50</v>
      </c>
      <c r="P189" s="177"/>
      <c r="Q189" s="177" t="s">
        <v>50</v>
      </c>
      <c r="T189" s="49" t="str">
        <f t="shared" si="20"/>
        <v>2024-004</v>
      </c>
      <c r="U189" s="49" t="str">
        <f t="shared" si="21"/>
        <v>2024-004: City of Dallas Sidewalk 2024</v>
      </c>
      <c r="V189" s="49" t="str">
        <f>IFERROR(VLOOKUP($B189,PM!$A:$H,2,FALSE),"")</f>
        <v>Adam H. Goode</v>
      </c>
      <c r="W189" s="50" t="str">
        <f t="shared" si="22"/>
        <v>Friday</v>
      </c>
      <c r="X189" s="51" t="str">
        <f t="shared" si="23"/>
        <v>05/16/2025 3:00 PM</v>
      </c>
      <c r="Y189" s="52">
        <f t="shared" si="24"/>
        <v>367</v>
      </c>
      <c r="Z189" s="52" t="str">
        <f t="shared" si="25"/>
        <v>Approved On Time</v>
      </c>
      <c r="AA189" s="52" t="str">
        <f t="shared" si="26"/>
        <v>440 4000B - 618 FG BFR 6</v>
      </c>
      <c r="AB189" s="51">
        <f t="shared" si="27"/>
        <v>2</v>
      </c>
      <c r="AC189" s="52" t="str">
        <f t="shared" si="28"/>
        <v>EA</v>
      </c>
      <c r="AD189" s="64" t="str">
        <f t="shared" si="29"/>
        <v>Valentin Lopez's Crew</v>
      </c>
    </row>
    <row r="190" spans="1:30" ht="15.75" x14ac:dyDescent="0.25">
      <c r="A190" s="177">
        <v>101576</v>
      </c>
      <c r="B190" s="177" t="s">
        <v>95</v>
      </c>
      <c r="C190" s="177" t="s">
        <v>96</v>
      </c>
      <c r="D190" s="177" t="s">
        <v>1141</v>
      </c>
      <c r="E190" s="177" t="s">
        <v>1142</v>
      </c>
      <c r="F190" s="177">
        <v>2</v>
      </c>
      <c r="G190" s="177" t="s">
        <v>586</v>
      </c>
      <c r="H190" s="177" t="s">
        <v>4124</v>
      </c>
      <c r="I190" s="177" t="s">
        <v>514</v>
      </c>
      <c r="J190" s="177" t="s">
        <v>824</v>
      </c>
      <c r="K190" s="177" t="s">
        <v>72</v>
      </c>
      <c r="L190" s="177" t="s">
        <v>97</v>
      </c>
      <c r="M190" s="177" t="s">
        <v>4149</v>
      </c>
      <c r="N190" s="177"/>
      <c r="O190" s="177" t="s">
        <v>50</v>
      </c>
      <c r="P190" s="177"/>
      <c r="Q190" s="177" t="s">
        <v>50</v>
      </c>
      <c r="T190" s="49" t="str">
        <f t="shared" si="20"/>
        <v>2024-004</v>
      </c>
      <c r="U190" s="49" t="str">
        <f t="shared" si="21"/>
        <v>2024-004: City of Dallas Sidewalk 2024</v>
      </c>
      <c r="V190" s="49" t="str">
        <f>IFERROR(VLOOKUP($B190,PM!$A:$H,2,FALSE),"")</f>
        <v>Adam H. Goode</v>
      </c>
      <c r="W190" s="50" t="str">
        <f t="shared" si="22"/>
        <v>Friday</v>
      </c>
      <c r="X190" s="51" t="str">
        <f t="shared" si="23"/>
        <v>05/16/2025 3:00 PM</v>
      </c>
      <c r="Y190" s="52">
        <f t="shared" si="24"/>
        <v>367</v>
      </c>
      <c r="Z190" s="52" t="str">
        <f t="shared" si="25"/>
        <v>Approved On Time</v>
      </c>
      <c r="AA190" s="52" t="str">
        <f t="shared" si="26"/>
        <v>440 4000C - 618 F P S BFR 6</v>
      </c>
      <c r="AB190" s="51">
        <f t="shared" si="27"/>
        <v>2</v>
      </c>
      <c r="AC190" s="52" t="str">
        <f t="shared" si="28"/>
        <v>EA</v>
      </c>
      <c r="AD190" s="64" t="str">
        <f t="shared" si="29"/>
        <v>Valentin Lopez's Crew</v>
      </c>
    </row>
    <row r="191" spans="1:30" ht="15.75" x14ac:dyDescent="0.25">
      <c r="A191" s="177">
        <v>101577</v>
      </c>
      <c r="B191" s="177" t="s">
        <v>95</v>
      </c>
      <c r="C191" s="177" t="s">
        <v>96</v>
      </c>
      <c r="D191" s="177" t="s">
        <v>729</v>
      </c>
      <c r="E191" s="177" t="s">
        <v>730</v>
      </c>
      <c r="F191" s="177">
        <v>92.5</v>
      </c>
      <c r="G191" s="177" t="s">
        <v>589</v>
      </c>
      <c r="H191" s="177" t="s">
        <v>4124</v>
      </c>
      <c r="I191" s="177" t="s">
        <v>514</v>
      </c>
      <c r="J191" s="177" t="s">
        <v>824</v>
      </c>
      <c r="K191" s="177" t="s">
        <v>72</v>
      </c>
      <c r="L191" s="177" t="s">
        <v>97</v>
      </c>
      <c r="M191" s="177" t="s">
        <v>3568</v>
      </c>
      <c r="N191" s="177"/>
      <c r="O191" s="177" t="s">
        <v>50</v>
      </c>
      <c r="P191" s="177"/>
      <c r="Q191" s="177" t="s">
        <v>50</v>
      </c>
      <c r="T191" s="49" t="str">
        <f t="shared" si="20"/>
        <v>2024-004</v>
      </c>
      <c r="U191" s="49" t="str">
        <f t="shared" si="21"/>
        <v>2024-004: City of Dallas Sidewalk 2024</v>
      </c>
      <c r="V191" s="49" t="str">
        <f>IFERROR(VLOOKUP($B191,PM!$A:$H,2,FALSE),"")</f>
        <v>Adam H. Goode</v>
      </c>
      <c r="W191" s="50" t="str">
        <f t="shared" si="22"/>
        <v>Friday</v>
      </c>
      <c r="X191" s="51" t="str">
        <f t="shared" si="23"/>
        <v>05/16/2025 3:01 PM</v>
      </c>
      <c r="Y191" s="52">
        <f t="shared" si="24"/>
        <v>367</v>
      </c>
      <c r="Z191" s="52" t="str">
        <f t="shared" si="25"/>
        <v>Approved On Time</v>
      </c>
      <c r="AA191" s="52" t="str">
        <f t="shared" si="26"/>
        <v>200 4000C - 355 F P S SDW 4</v>
      </c>
      <c r="AB191" s="51">
        <f t="shared" si="27"/>
        <v>92.5</v>
      </c>
      <c r="AC191" s="52" t="str">
        <f t="shared" si="28"/>
        <v>SF</v>
      </c>
      <c r="AD191" s="64" t="str">
        <f t="shared" si="29"/>
        <v>Valentin Lopez's Crew</v>
      </c>
    </row>
    <row r="192" spans="1:30" ht="15.75" x14ac:dyDescent="0.25">
      <c r="A192" s="177">
        <v>101578</v>
      </c>
      <c r="B192" s="177" t="s">
        <v>95</v>
      </c>
      <c r="C192" s="177" t="s">
        <v>96</v>
      </c>
      <c r="D192" s="177" t="s">
        <v>727</v>
      </c>
      <c r="E192" s="177" t="s">
        <v>728</v>
      </c>
      <c r="F192" s="177">
        <v>92.5</v>
      </c>
      <c r="G192" s="177" t="s">
        <v>589</v>
      </c>
      <c r="H192" s="177" t="s">
        <v>4124</v>
      </c>
      <c r="I192" s="177" t="s">
        <v>514</v>
      </c>
      <c r="J192" s="177" t="s">
        <v>824</v>
      </c>
      <c r="K192" s="177" t="s">
        <v>72</v>
      </c>
      <c r="L192" s="177" t="s">
        <v>97</v>
      </c>
      <c r="M192" s="177" t="s">
        <v>3568</v>
      </c>
      <c r="N192" s="177"/>
      <c r="O192" s="177" t="s">
        <v>50</v>
      </c>
      <c r="P192" s="177"/>
      <c r="Q192" s="177" t="s">
        <v>50</v>
      </c>
      <c r="T192" s="49" t="str">
        <f t="shared" si="20"/>
        <v>2024-004</v>
      </c>
      <c r="U192" s="49" t="str">
        <f t="shared" si="21"/>
        <v>2024-004: City of Dallas Sidewalk 2024</v>
      </c>
      <c r="V192" s="49" t="str">
        <f>IFERROR(VLOOKUP($B192,PM!$A:$H,2,FALSE),"")</f>
        <v>Adam H. Goode</v>
      </c>
      <c r="W192" s="50" t="str">
        <f t="shared" si="22"/>
        <v>Friday</v>
      </c>
      <c r="X192" s="51" t="str">
        <f t="shared" si="23"/>
        <v>05/16/2025 3:01 PM</v>
      </c>
      <c r="Y192" s="52">
        <f t="shared" si="24"/>
        <v>367</v>
      </c>
      <c r="Z192" s="52" t="str">
        <f t="shared" si="25"/>
        <v>Approved On Time</v>
      </c>
      <c r="AA192" s="52" t="str">
        <f t="shared" si="26"/>
        <v>200 4000B - 355 FG SDW 4</v>
      </c>
      <c r="AB192" s="51">
        <f t="shared" si="27"/>
        <v>92.5</v>
      </c>
      <c r="AC192" s="52" t="str">
        <f t="shared" si="28"/>
        <v>SF</v>
      </c>
      <c r="AD192" s="64" t="str">
        <f t="shared" si="29"/>
        <v>Valentin Lopez's Crew</v>
      </c>
    </row>
    <row r="193" spans="1:30" ht="15.75" x14ac:dyDescent="0.25">
      <c r="A193" s="177">
        <v>101573</v>
      </c>
      <c r="B193" s="177" t="s">
        <v>95</v>
      </c>
      <c r="C193" s="177" t="s">
        <v>96</v>
      </c>
      <c r="D193" s="177" t="s">
        <v>3549</v>
      </c>
      <c r="E193" s="177" t="s">
        <v>3550</v>
      </c>
      <c r="F193" s="177">
        <v>5.17</v>
      </c>
      <c r="G193" s="177" t="s">
        <v>4150</v>
      </c>
      <c r="H193" s="177" t="s">
        <v>4124</v>
      </c>
      <c r="I193" s="177" t="s">
        <v>514</v>
      </c>
      <c r="J193" s="177" t="s">
        <v>148</v>
      </c>
      <c r="K193" s="177" t="s">
        <v>72</v>
      </c>
      <c r="L193" s="177" t="s">
        <v>97</v>
      </c>
      <c r="M193" s="177" t="s">
        <v>4151</v>
      </c>
      <c r="N193" s="177"/>
      <c r="O193" s="177" t="s">
        <v>50</v>
      </c>
      <c r="P193" s="177"/>
      <c r="Q193" s="177" t="s">
        <v>50</v>
      </c>
      <c r="T193" s="49" t="str">
        <f t="shared" si="20"/>
        <v>2024-004</v>
      </c>
      <c r="U193" s="49" t="str">
        <f t="shared" si="21"/>
        <v>2024-004: City of Dallas Sidewalk 2024</v>
      </c>
      <c r="V193" s="49" t="str">
        <f>IFERROR(VLOOKUP($B193,PM!$A:$H,2,FALSE),"")</f>
        <v>Adam H. Goode</v>
      </c>
      <c r="W193" s="50" t="str">
        <f t="shared" si="22"/>
        <v>Friday</v>
      </c>
      <c r="X193" s="51" t="str">
        <f t="shared" si="23"/>
        <v>05/16/2025 2:58 PM</v>
      </c>
      <c r="Y193" s="52">
        <f t="shared" si="24"/>
        <v>367</v>
      </c>
      <c r="Z193" s="52" t="str">
        <f t="shared" si="25"/>
        <v>Approved On Time</v>
      </c>
      <c r="AA193" s="52" t="str">
        <f t="shared" si="26"/>
        <v>390 4000B - Self Perf 503D ASPH PVMT TY D</v>
      </c>
      <c r="AB193" s="51">
        <f t="shared" si="27"/>
        <v>5.17</v>
      </c>
      <c r="AC193" s="52" t="str">
        <f t="shared" si="28"/>
        <v>TN</v>
      </c>
      <c r="AD193" s="64" t="str">
        <f t="shared" si="29"/>
        <v>Jose Rangel's Crew</v>
      </c>
    </row>
    <row r="194" spans="1:30" ht="15.75" x14ac:dyDescent="0.25">
      <c r="A194" s="177">
        <v>101574</v>
      </c>
      <c r="B194" s="177" t="s">
        <v>95</v>
      </c>
      <c r="C194" s="177" t="s">
        <v>96</v>
      </c>
      <c r="D194" s="177" t="s">
        <v>2797</v>
      </c>
      <c r="E194" s="177" t="s">
        <v>2798</v>
      </c>
      <c r="F194" s="177">
        <v>0.5</v>
      </c>
      <c r="G194" s="177" t="s">
        <v>516</v>
      </c>
      <c r="H194" s="177" t="s">
        <v>4124</v>
      </c>
      <c r="I194" s="177" t="s">
        <v>514</v>
      </c>
      <c r="J194" s="177" t="s">
        <v>148</v>
      </c>
      <c r="K194" s="177" t="s">
        <v>72</v>
      </c>
      <c r="L194" s="177" t="s">
        <v>97</v>
      </c>
      <c r="M194" s="177" t="s">
        <v>4151</v>
      </c>
      <c r="N194" s="177"/>
      <c r="O194" s="177" t="s">
        <v>50</v>
      </c>
      <c r="P194" s="177"/>
      <c r="Q194" s="177" t="s">
        <v>50</v>
      </c>
      <c r="T194" s="49" t="str">
        <f t="shared" si="20"/>
        <v>2024-004</v>
      </c>
      <c r="U194" s="49" t="str">
        <f t="shared" si="21"/>
        <v>2024-004: City of Dallas Sidewalk 2024</v>
      </c>
      <c r="V194" s="49" t="str">
        <f>IFERROR(VLOOKUP($B194,PM!$A:$H,2,FALSE),"")</f>
        <v>Adam H. Goode</v>
      </c>
      <c r="W194" s="50" t="str">
        <f t="shared" si="22"/>
        <v>Friday</v>
      </c>
      <c r="X194" s="51" t="str">
        <f t="shared" si="23"/>
        <v>05/16/2025 2:58 PM</v>
      </c>
      <c r="Y194" s="52">
        <f t="shared" si="24"/>
        <v>367</v>
      </c>
      <c r="Z194" s="52" t="str">
        <f t="shared" si="25"/>
        <v>Approved On Time</v>
      </c>
      <c r="AA194" s="52" t="str">
        <f t="shared" si="26"/>
        <v>200 4000D - SDW 4 Clean Project</v>
      </c>
      <c r="AB194" s="51">
        <f t="shared" si="27"/>
        <v>0.5</v>
      </c>
      <c r="AC194" s="52" t="str">
        <f t="shared" si="28"/>
        <v>WK</v>
      </c>
      <c r="AD194" s="64" t="str">
        <f t="shared" si="29"/>
        <v>Jose Rangel's Crew</v>
      </c>
    </row>
    <row r="195" spans="1:30" ht="15.75" x14ac:dyDescent="0.25">
      <c r="A195" s="177">
        <v>101472</v>
      </c>
      <c r="B195" s="177" t="s">
        <v>95</v>
      </c>
      <c r="C195" s="177" t="s">
        <v>96</v>
      </c>
      <c r="D195" s="177" t="s">
        <v>729</v>
      </c>
      <c r="E195" s="177" t="s">
        <v>730</v>
      </c>
      <c r="F195" s="177">
        <v>975</v>
      </c>
      <c r="G195" s="177" t="s">
        <v>589</v>
      </c>
      <c r="H195" s="177" t="s">
        <v>3000</v>
      </c>
      <c r="I195" s="177" t="s">
        <v>514</v>
      </c>
      <c r="J195" s="177" t="s">
        <v>1006</v>
      </c>
      <c r="K195" s="177" t="s">
        <v>72</v>
      </c>
      <c r="L195" s="177" t="s">
        <v>97</v>
      </c>
      <c r="M195" s="177" t="s">
        <v>3210</v>
      </c>
      <c r="N195" s="177"/>
      <c r="O195" s="177" t="s">
        <v>50</v>
      </c>
      <c r="P195" s="177"/>
      <c r="Q195" s="177" t="s">
        <v>50</v>
      </c>
      <c r="T195" s="49" t="str">
        <f t="shared" si="20"/>
        <v>2024-004</v>
      </c>
      <c r="U195" s="49" t="str">
        <f t="shared" si="21"/>
        <v>2024-004: City of Dallas Sidewalk 2024</v>
      </c>
      <c r="V195" s="49" t="str">
        <f>IFERROR(VLOOKUP($B195,PM!$A:$H,2,FALSE),"")</f>
        <v>Adam H. Goode</v>
      </c>
      <c r="W195" s="50" t="str">
        <f t="shared" si="22"/>
        <v>Thursday</v>
      </c>
      <c r="X195" s="51" t="str">
        <f t="shared" si="23"/>
        <v>05/15/2025 3:59 PM</v>
      </c>
      <c r="Y195" s="52">
        <f t="shared" si="24"/>
        <v>367</v>
      </c>
      <c r="Z195" s="52" t="str">
        <f t="shared" si="25"/>
        <v>Approved On Time</v>
      </c>
      <c r="AA195" s="52" t="str">
        <f t="shared" si="26"/>
        <v>200 4000C - 355 F P S SDW 4</v>
      </c>
      <c r="AB195" s="51">
        <f t="shared" si="27"/>
        <v>975</v>
      </c>
      <c r="AC195" s="52" t="str">
        <f t="shared" si="28"/>
        <v>SF</v>
      </c>
      <c r="AD195" s="64" t="str">
        <f t="shared" si="29"/>
        <v>Daniel Lopez's Crew</v>
      </c>
    </row>
    <row r="196" spans="1:30" ht="15.75" x14ac:dyDescent="0.25">
      <c r="A196" s="177">
        <v>101473</v>
      </c>
      <c r="B196" s="177" t="s">
        <v>95</v>
      </c>
      <c r="C196" s="177" t="s">
        <v>96</v>
      </c>
      <c r="D196" s="177" t="s">
        <v>727</v>
      </c>
      <c r="E196" s="177" t="s">
        <v>728</v>
      </c>
      <c r="F196" s="177">
        <v>975</v>
      </c>
      <c r="G196" s="177" t="s">
        <v>589</v>
      </c>
      <c r="H196" s="177" t="s">
        <v>3000</v>
      </c>
      <c r="I196" s="177" t="s">
        <v>514</v>
      </c>
      <c r="J196" s="177" t="s">
        <v>1006</v>
      </c>
      <c r="K196" s="177" t="s">
        <v>72</v>
      </c>
      <c r="L196" s="177" t="s">
        <v>97</v>
      </c>
      <c r="M196" s="177" t="s">
        <v>3210</v>
      </c>
      <c r="N196" s="177"/>
      <c r="O196" s="177" t="s">
        <v>50</v>
      </c>
      <c r="P196" s="177"/>
      <c r="Q196" s="177" t="s">
        <v>50</v>
      </c>
      <c r="T196" s="49" t="str">
        <f t="shared" si="20"/>
        <v>2024-004</v>
      </c>
      <c r="U196" s="49" t="str">
        <f t="shared" si="21"/>
        <v>2024-004: City of Dallas Sidewalk 2024</v>
      </c>
      <c r="V196" s="49" t="str">
        <f>IFERROR(VLOOKUP($B196,PM!$A:$H,2,FALSE),"")</f>
        <v>Adam H. Goode</v>
      </c>
      <c r="W196" s="50" t="str">
        <f t="shared" si="22"/>
        <v>Thursday</v>
      </c>
      <c r="X196" s="51" t="str">
        <f t="shared" si="23"/>
        <v>05/15/2025 3:59 PM</v>
      </c>
      <c r="Y196" s="52">
        <f t="shared" si="24"/>
        <v>367</v>
      </c>
      <c r="Z196" s="52" t="str">
        <f t="shared" si="25"/>
        <v>Approved On Time</v>
      </c>
      <c r="AA196" s="52" t="str">
        <f t="shared" si="26"/>
        <v>200 4000B - 355 FG SDW 4</v>
      </c>
      <c r="AB196" s="51">
        <f t="shared" si="27"/>
        <v>975</v>
      </c>
      <c r="AC196" s="52" t="str">
        <f t="shared" si="28"/>
        <v>SF</v>
      </c>
      <c r="AD196" s="64" t="str">
        <f t="shared" si="29"/>
        <v>Daniel Lopez's Crew</v>
      </c>
    </row>
    <row r="197" spans="1:30" ht="15.75" x14ac:dyDescent="0.25">
      <c r="A197" s="177">
        <v>101474</v>
      </c>
      <c r="B197" s="177" t="s">
        <v>95</v>
      </c>
      <c r="C197" s="177" t="s">
        <v>96</v>
      </c>
      <c r="D197" s="177" t="s">
        <v>1982</v>
      </c>
      <c r="E197" s="177" t="s">
        <v>1983</v>
      </c>
      <c r="F197" s="177">
        <v>195</v>
      </c>
      <c r="G197" s="177" t="s">
        <v>517</v>
      </c>
      <c r="H197" s="177" t="s">
        <v>3000</v>
      </c>
      <c r="I197" s="177" t="s">
        <v>514</v>
      </c>
      <c r="J197" s="177" t="s">
        <v>1006</v>
      </c>
      <c r="K197" s="177" t="s">
        <v>72</v>
      </c>
      <c r="L197" s="177" t="s">
        <v>97</v>
      </c>
      <c r="M197" s="177" t="s">
        <v>3210</v>
      </c>
      <c r="N197" s="177"/>
      <c r="O197" s="177" t="s">
        <v>50</v>
      </c>
      <c r="P197" s="177"/>
      <c r="Q197" s="177" t="s">
        <v>50</v>
      </c>
      <c r="T197" s="49" t="str">
        <f t="shared" si="20"/>
        <v>2024-004</v>
      </c>
      <c r="U197" s="49" t="str">
        <f t="shared" si="21"/>
        <v>2024-004: City of Dallas Sidewalk 2024</v>
      </c>
      <c r="V197" s="49" t="str">
        <f>IFERROR(VLOOKUP($B197,PM!$A:$H,2,FALSE),"")</f>
        <v>Adam H. Goode</v>
      </c>
      <c r="W197" s="50" t="str">
        <f t="shared" si="22"/>
        <v>Thursday</v>
      </c>
      <c r="X197" s="51" t="str">
        <f t="shared" si="23"/>
        <v>05/15/2025 3:59 PM</v>
      </c>
      <c r="Y197" s="52">
        <f t="shared" si="24"/>
        <v>367</v>
      </c>
      <c r="Z197" s="52" t="str">
        <f t="shared" si="25"/>
        <v>Approved On Time</v>
      </c>
      <c r="AA197" s="52" t="str">
        <f t="shared" si="26"/>
        <v>460 4000A - 623 INS DOWEL SDW LUG</v>
      </c>
      <c r="AB197" s="51">
        <f t="shared" si="27"/>
        <v>195</v>
      </c>
      <c r="AC197" s="52" t="str">
        <f t="shared" si="28"/>
        <v>LF</v>
      </c>
      <c r="AD197" s="64" t="str">
        <f t="shared" si="29"/>
        <v>Daniel Lopez's Crew</v>
      </c>
    </row>
    <row r="198" spans="1:30" ht="15.75" x14ac:dyDescent="0.25">
      <c r="A198" s="177">
        <v>101490</v>
      </c>
      <c r="B198" s="177" t="s">
        <v>95</v>
      </c>
      <c r="C198" s="177" t="s">
        <v>96</v>
      </c>
      <c r="D198" s="177" t="s">
        <v>1901</v>
      </c>
      <c r="E198" s="177" t="s">
        <v>1902</v>
      </c>
      <c r="F198" s="177">
        <v>8.86</v>
      </c>
      <c r="G198" s="177" t="s">
        <v>2128</v>
      </c>
      <c r="H198" s="177" t="s">
        <v>3000</v>
      </c>
      <c r="I198" s="177" t="s">
        <v>514</v>
      </c>
      <c r="J198" s="177" t="s">
        <v>824</v>
      </c>
      <c r="K198" s="177" t="s">
        <v>72</v>
      </c>
      <c r="L198" s="177" t="s">
        <v>97</v>
      </c>
      <c r="M198" s="177" t="s">
        <v>3212</v>
      </c>
      <c r="N198" s="177"/>
      <c r="O198" s="177" t="s">
        <v>50</v>
      </c>
      <c r="P198" s="177"/>
      <c r="Q198" s="177" t="s">
        <v>50</v>
      </c>
      <c r="T198" s="49" t="str">
        <f t="shared" ref="T198:T261" si="30">$B198</f>
        <v>2024-004</v>
      </c>
      <c r="U198" s="49" t="str">
        <f t="shared" ref="U198:U261" si="31">$B198&amp;": "&amp;$C198</f>
        <v>2024-004: City of Dallas Sidewalk 2024</v>
      </c>
      <c r="V198" s="49" t="str">
        <f>IFERROR(VLOOKUP($B198,PM!$A:$H,2,FALSE),"")</f>
        <v>Adam H. Goode</v>
      </c>
      <c r="W198" s="50" t="str">
        <f t="shared" ref="W198:W261" si="32">TEXT($H198,"dddd")</f>
        <v>Thursday</v>
      </c>
      <c r="X198" s="51" t="str">
        <f t="shared" ref="X198:X261" si="33">TEXT(DATE(MID($M198,7,4), LEFT($M198,2), MID($M198,4,2)) + TIME(LEFT(MID($M198,13,5),2), RIGHT(MID($M198,13,5),2), 0), "MM/DD/YYYY h:mm AM/PM")</f>
        <v>05/15/2025 4:21 PM</v>
      </c>
      <c r="Y198" s="52">
        <f t="shared" ref="Y198:Y261" si="34">IFERROR(DATE(LEFT($Q198,4), MID($Q198,6,2), MID($Q198,9,2)) + TIME(MID($Q198,12,2), MID($Q198,15,2), MID($Q198,18,2)),"")</f>
        <v>367</v>
      </c>
      <c r="Z198" s="52" t="str">
        <f t="shared" ref="Z198:Z261" si="35">IF(OR($Y198="1/1/01 12:00 AM", $Y198=""), "Not Approved", IF(VALUE($Y198) &lt;= (VALUE($X198) + 1 + TIME(9, 0, 0)), "Approved On Time", "Not Approved On Time"))</f>
        <v>Approved On Time</v>
      </c>
      <c r="AA198" s="52" t="str">
        <f t="shared" ref="AA198:AA261" si="36">$D198&amp;" - "&amp;$E198</f>
        <v>370 4000A - 463 FG PVMT 8</v>
      </c>
      <c r="AB198" s="51">
        <f t="shared" ref="AB198:AB261" si="37">$F198</f>
        <v>8.86</v>
      </c>
      <c r="AC198" s="52" t="str">
        <f t="shared" ref="AC198:AC261" si="38">$G198</f>
        <v>SYS</v>
      </c>
      <c r="AD198" s="64" t="str">
        <f t="shared" ref="AD198:AD261" si="39">$J198</f>
        <v>Valentin Lopez's Crew</v>
      </c>
    </row>
    <row r="199" spans="1:30" ht="15.75" x14ac:dyDescent="0.25">
      <c r="A199" s="177">
        <v>101491</v>
      </c>
      <c r="B199" s="177" t="s">
        <v>95</v>
      </c>
      <c r="C199" s="177" t="s">
        <v>96</v>
      </c>
      <c r="D199" s="177" t="s">
        <v>1905</v>
      </c>
      <c r="E199" s="177" t="s">
        <v>1906</v>
      </c>
      <c r="F199" s="177">
        <v>8.86</v>
      </c>
      <c r="G199" s="177" t="s">
        <v>2128</v>
      </c>
      <c r="H199" s="177" t="s">
        <v>3000</v>
      </c>
      <c r="I199" s="177" t="s">
        <v>514</v>
      </c>
      <c r="J199" s="177" t="s">
        <v>824</v>
      </c>
      <c r="K199" s="177" t="s">
        <v>72</v>
      </c>
      <c r="L199" s="177" t="s">
        <v>97</v>
      </c>
      <c r="M199" s="177" t="s">
        <v>3212</v>
      </c>
      <c r="N199" s="177"/>
      <c r="O199" s="177" t="s">
        <v>50</v>
      </c>
      <c r="P199" s="177"/>
      <c r="Q199" s="177" t="s">
        <v>50</v>
      </c>
      <c r="T199" s="49" t="str">
        <f t="shared" si="30"/>
        <v>2024-004</v>
      </c>
      <c r="U199" s="49" t="str">
        <f t="shared" si="31"/>
        <v>2024-004: City of Dallas Sidewalk 2024</v>
      </c>
      <c r="V199" s="49" t="str">
        <f>IFERROR(VLOOKUP($B199,PM!$A:$H,2,FALSE),"")</f>
        <v>Adam H. Goode</v>
      </c>
      <c r="W199" s="50" t="str">
        <f t="shared" si="32"/>
        <v>Thursday</v>
      </c>
      <c r="X199" s="51" t="str">
        <f t="shared" si="33"/>
        <v>05/15/2025 4:21 PM</v>
      </c>
      <c r="Y199" s="52">
        <f t="shared" si="34"/>
        <v>367</v>
      </c>
      <c r="Z199" s="52" t="str">
        <f t="shared" si="35"/>
        <v>Approved On Time</v>
      </c>
      <c r="AA199" s="52" t="str">
        <f t="shared" si="36"/>
        <v>370 4000B - 463 F P S PVMT 8</v>
      </c>
      <c r="AB199" s="51">
        <f t="shared" si="37"/>
        <v>8.86</v>
      </c>
      <c r="AC199" s="52" t="str">
        <f t="shared" si="38"/>
        <v>SYS</v>
      </c>
      <c r="AD199" s="64" t="str">
        <f t="shared" si="39"/>
        <v>Valentin Lopez's Crew</v>
      </c>
    </row>
    <row r="200" spans="1:30" ht="15.75" x14ac:dyDescent="0.25">
      <c r="A200" s="177">
        <v>101492</v>
      </c>
      <c r="B200" s="177" t="s">
        <v>95</v>
      </c>
      <c r="C200" s="177" t="s">
        <v>96</v>
      </c>
      <c r="D200" s="177" t="s">
        <v>729</v>
      </c>
      <c r="E200" s="177" t="s">
        <v>730</v>
      </c>
      <c r="F200" s="177">
        <v>1E-3</v>
      </c>
      <c r="G200" s="177" t="s">
        <v>589</v>
      </c>
      <c r="H200" s="177" t="s">
        <v>3000</v>
      </c>
      <c r="I200" s="177" t="s">
        <v>514</v>
      </c>
      <c r="J200" s="177" t="s">
        <v>824</v>
      </c>
      <c r="K200" s="177" t="s">
        <v>72</v>
      </c>
      <c r="L200" s="177" t="s">
        <v>97</v>
      </c>
      <c r="M200" s="177" t="s">
        <v>3212</v>
      </c>
      <c r="N200" s="177"/>
      <c r="O200" s="177" t="s">
        <v>50</v>
      </c>
      <c r="P200" s="177"/>
      <c r="Q200" s="177" t="s">
        <v>50</v>
      </c>
      <c r="T200" s="49" t="str">
        <f t="shared" si="30"/>
        <v>2024-004</v>
      </c>
      <c r="U200" s="49" t="str">
        <f t="shared" si="31"/>
        <v>2024-004: City of Dallas Sidewalk 2024</v>
      </c>
      <c r="V200" s="49" t="str">
        <f>IFERROR(VLOOKUP($B200,PM!$A:$H,2,FALSE),"")</f>
        <v>Adam H. Goode</v>
      </c>
      <c r="W200" s="50" t="str">
        <f t="shared" si="32"/>
        <v>Thursday</v>
      </c>
      <c r="X200" s="51" t="str">
        <f t="shared" si="33"/>
        <v>05/15/2025 4:21 PM</v>
      </c>
      <c r="Y200" s="52">
        <f t="shared" si="34"/>
        <v>367</v>
      </c>
      <c r="Z200" s="52" t="str">
        <f t="shared" si="35"/>
        <v>Approved On Time</v>
      </c>
      <c r="AA200" s="52" t="str">
        <f t="shared" si="36"/>
        <v>200 4000C - 355 F P S SDW 4</v>
      </c>
      <c r="AB200" s="51">
        <f t="shared" si="37"/>
        <v>1E-3</v>
      </c>
      <c r="AC200" s="52" t="str">
        <f t="shared" si="38"/>
        <v>SF</v>
      </c>
      <c r="AD200" s="64" t="str">
        <f t="shared" si="39"/>
        <v>Valentin Lopez's Crew</v>
      </c>
    </row>
    <row r="201" spans="1:30" ht="15.75" x14ac:dyDescent="0.25">
      <c r="A201" s="177">
        <v>101567</v>
      </c>
      <c r="B201" s="177" t="s">
        <v>95</v>
      </c>
      <c r="C201" s="177" t="s">
        <v>96</v>
      </c>
      <c r="D201" s="177" t="s">
        <v>729</v>
      </c>
      <c r="E201" s="177" t="s">
        <v>730</v>
      </c>
      <c r="F201" s="177">
        <v>88</v>
      </c>
      <c r="G201" s="177" t="s">
        <v>589</v>
      </c>
      <c r="H201" s="177" t="s">
        <v>4124</v>
      </c>
      <c r="I201" s="177" t="s">
        <v>514</v>
      </c>
      <c r="J201" s="177" t="s">
        <v>574</v>
      </c>
      <c r="K201" s="177" t="s">
        <v>72</v>
      </c>
      <c r="L201" s="177" t="s">
        <v>97</v>
      </c>
      <c r="M201" s="177" t="s">
        <v>4152</v>
      </c>
      <c r="N201" s="177"/>
      <c r="O201" s="177" t="s">
        <v>50</v>
      </c>
      <c r="P201" s="177"/>
      <c r="Q201" s="177" t="s">
        <v>50</v>
      </c>
      <c r="T201" s="49" t="str">
        <f t="shared" si="30"/>
        <v>2024-004</v>
      </c>
      <c r="U201" s="49" t="str">
        <f t="shared" si="31"/>
        <v>2024-004: City of Dallas Sidewalk 2024</v>
      </c>
      <c r="V201" s="49" t="str">
        <f>IFERROR(VLOOKUP($B201,PM!$A:$H,2,FALSE),"")</f>
        <v>Adam H. Goode</v>
      </c>
      <c r="W201" s="50" t="str">
        <f t="shared" si="32"/>
        <v>Friday</v>
      </c>
      <c r="X201" s="51" t="str">
        <f t="shared" si="33"/>
        <v>05/16/2025 2:57 PM</v>
      </c>
      <c r="Y201" s="52">
        <f t="shared" si="34"/>
        <v>367</v>
      </c>
      <c r="Z201" s="52" t="str">
        <f t="shared" si="35"/>
        <v>Approved On Time</v>
      </c>
      <c r="AA201" s="52" t="str">
        <f t="shared" si="36"/>
        <v>200 4000C - 355 F P S SDW 4</v>
      </c>
      <c r="AB201" s="51">
        <f t="shared" si="37"/>
        <v>88</v>
      </c>
      <c r="AC201" s="52" t="str">
        <f t="shared" si="38"/>
        <v>SF</v>
      </c>
      <c r="AD201" s="64" t="str">
        <f t="shared" si="39"/>
        <v>Jesus Lopez's Crew</v>
      </c>
    </row>
    <row r="202" spans="1:30" ht="15.75" x14ac:dyDescent="0.25">
      <c r="A202" s="177">
        <v>101568</v>
      </c>
      <c r="B202" s="177" t="s">
        <v>95</v>
      </c>
      <c r="C202" s="177" t="s">
        <v>96</v>
      </c>
      <c r="D202" s="177" t="s">
        <v>727</v>
      </c>
      <c r="E202" s="177" t="s">
        <v>728</v>
      </c>
      <c r="F202" s="177">
        <v>88</v>
      </c>
      <c r="G202" s="177" t="s">
        <v>589</v>
      </c>
      <c r="H202" s="177" t="s">
        <v>4124</v>
      </c>
      <c r="I202" s="177" t="s">
        <v>514</v>
      </c>
      <c r="J202" s="177" t="s">
        <v>574</v>
      </c>
      <c r="K202" s="177" t="s">
        <v>72</v>
      </c>
      <c r="L202" s="177" t="s">
        <v>97</v>
      </c>
      <c r="M202" s="177" t="s">
        <v>4151</v>
      </c>
      <c r="N202" s="177"/>
      <c r="O202" s="177" t="s">
        <v>50</v>
      </c>
      <c r="P202" s="177"/>
      <c r="Q202" s="177" t="s">
        <v>50</v>
      </c>
      <c r="T202" s="49" t="str">
        <f t="shared" si="30"/>
        <v>2024-004</v>
      </c>
      <c r="U202" s="49" t="str">
        <f t="shared" si="31"/>
        <v>2024-004: City of Dallas Sidewalk 2024</v>
      </c>
      <c r="V202" s="49" t="str">
        <f>IFERROR(VLOOKUP($B202,PM!$A:$H,2,FALSE),"")</f>
        <v>Adam H. Goode</v>
      </c>
      <c r="W202" s="50" t="str">
        <f t="shared" si="32"/>
        <v>Friday</v>
      </c>
      <c r="X202" s="51" t="str">
        <f t="shared" si="33"/>
        <v>05/16/2025 2:58 PM</v>
      </c>
      <c r="Y202" s="52">
        <f t="shared" si="34"/>
        <v>367</v>
      </c>
      <c r="Z202" s="52" t="str">
        <f t="shared" si="35"/>
        <v>Approved On Time</v>
      </c>
      <c r="AA202" s="52" t="str">
        <f t="shared" si="36"/>
        <v>200 4000B - 355 FG SDW 4</v>
      </c>
      <c r="AB202" s="51">
        <f t="shared" si="37"/>
        <v>88</v>
      </c>
      <c r="AC202" s="52" t="str">
        <f t="shared" si="38"/>
        <v>SF</v>
      </c>
      <c r="AD202" s="64" t="str">
        <f t="shared" si="39"/>
        <v>Jesus Lopez's Crew</v>
      </c>
    </row>
    <row r="203" spans="1:30" ht="15.75" x14ac:dyDescent="0.25">
      <c r="A203" s="177">
        <v>101569</v>
      </c>
      <c r="B203" s="177" t="s">
        <v>95</v>
      </c>
      <c r="C203" s="177" t="s">
        <v>96</v>
      </c>
      <c r="D203" s="177" t="s">
        <v>1181</v>
      </c>
      <c r="E203" s="177" t="s">
        <v>1182</v>
      </c>
      <c r="F203" s="177">
        <v>8</v>
      </c>
      <c r="G203" s="177" t="s">
        <v>517</v>
      </c>
      <c r="H203" s="177" t="s">
        <v>4124</v>
      </c>
      <c r="I203" s="177" t="s">
        <v>514</v>
      </c>
      <c r="J203" s="177" t="s">
        <v>574</v>
      </c>
      <c r="K203" s="177" t="s">
        <v>72</v>
      </c>
      <c r="L203" s="177" t="s">
        <v>97</v>
      </c>
      <c r="M203" s="177" t="s">
        <v>4151</v>
      </c>
      <c r="N203" s="177"/>
      <c r="O203" s="177" t="s">
        <v>50</v>
      </c>
      <c r="P203" s="177"/>
      <c r="Q203" s="177" t="s">
        <v>50</v>
      </c>
      <c r="T203" s="49" t="str">
        <f t="shared" si="30"/>
        <v>2024-004</v>
      </c>
      <c r="U203" s="49" t="str">
        <f t="shared" si="31"/>
        <v>2024-004: City of Dallas Sidewalk 2024</v>
      </c>
      <c r="V203" s="49" t="str">
        <f>IFERROR(VLOOKUP($B203,PM!$A:$H,2,FALSE),"")</f>
        <v>Adam H. Goode</v>
      </c>
      <c r="W203" s="50" t="str">
        <f t="shared" si="32"/>
        <v>Friday</v>
      </c>
      <c r="X203" s="51" t="str">
        <f t="shared" si="33"/>
        <v>05/16/2025 2:58 PM</v>
      </c>
      <c r="Y203" s="52">
        <f t="shared" si="34"/>
        <v>367</v>
      </c>
      <c r="Z203" s="52" t="str">
        <f t="shared" si="35"/>
        <v>Approved On Time</v>
      </c>
      <c r="AA203" s="52" t="str">
        <f t="shared" si="36"/>
        <v>190 4000B - 355 F P S SDW CURB</v>
      </c>
      <c r="AB203" s="51">
        <f t="shared" si="37"/>
        <v>8</v>
      </c>
      <c r="AC203" s="52" t="str">
        <f t="shared" si="38"/>
        <v>LF</v>
      </c>
      <c r="AD203" s="64" t="str">
        <f t="shared" si="39"/>
        <v>Jesus Lopez's Crew</v>
      </c>
    </row>
    <row r="204" spans="1:30" ht="15.75" x14ac:dyDescent="0.25">
      <c r="A204" s="177">
        <v>101570</v>
      </c>
      <c r="B204" s="177" t="s">
        <v>95</v>
      </c>
      <c r="C204" s="177" t="s">
        <v>96</v>
      </c>
      <c r="D204" s="177" t="s">
        <v>1141</v>
      </c>
      <c r="E204" s="177" t="s">
        <v>1142</v>
      </c>
      <c r="F204" s="177">
        <v>4</v>
      </c>
      <c r="G204" s="177" t="s">
        <v>586</v>
      </c>
      <c r="H204" s="177" t="s">
        <v>4124</v>
      </c>
      <c r="I204" s="177" t="s">
        <v>514</v>
      </c>
      <c r="J204" s="177" t="s">
        <v>574</v>
      </c>
      <c r="K204" s="177" t="s">
        <v>72</v>
      </c>
      <c r="L204" s="177" t="s">
        <v>97</v>
      </c>
      <c r="M204" s="177" t="s">
        <v>4151</v>
      </c>
      <c r="N204" s="177"/>
      <c r="O204" s="177" t="s">
        <v>50</v>
      </c>
      <c r="P204" s="177"/>
      <c r="Q204" s="177" t="s">
        <v>50</v>
      </c>
      <c r="T204" s="49" t="str">
        <f t="shared" si="30"/>
        <v>2024-004</v>
      </c>
      <c r="U204" s="49" t="str">
        <f t="shared" si="31"/>
        <v>2024-004: City of Dallas Sidewalk 2024</v>
      </c>
      <c r="V204" s="49" t="str">
        <f>IFERROR(VLOOKUP($B204,PM!$A:$H,2,FALSE),"")</f>
        <v>Adam H. Goode</v>
      </c>
      <c r="W204" s="50" t="str">
        <f t="shared" si="32"/>
        <v>Friday</v>
      </c>
      <c r="X204" s="51" t="str">
        <f t="shared" si="33"/>
        <v>05/16/2025 2:58 PM</v>
      </c>
      <c r="Y204" s="52">
        <f t="shared" si="34"/>
        <v>367</v>
      </c>
      <c r="Z204" s="52" t="str">
        <f t="shared" si="35"/>
        <v>Approved On Time</v>
      </c>
      <c r="AA204" s="52" t="str">
        <f t="shared" si="36"/>
        <v>440 4000C - 618 F P S BFR 6</v>
      </c>
      <c r="AB204" s="51">
        <f t="shared" si="37"/>
        <v>4</v>
      </c>
      <c r="AC204" s="52" t="str">
        <f t="shared" si="38"/>
        <v>EA</v>
      </c>
      <c r="AD204" s="64" t="str">
        <f t="shared" si="39"/>
        <v>Jesus Lopez's Crew</v>
      </c>
    </row>
    <row r="205" spans="1:30" ht="15.75" x14ac:dyDescent="0.25">
      <c r="A205" s="177">
        <v>101571</v>
      </c>
      <c r="B205" s="177" t="s">
        <v>95</v>
      </c>
      <c r="C205" s="177" t="s">
        <v>96</v>
      </c>
      <c r="D205" s="177" t="s">
        <v>1139</v>
      </c>
      <c r="E205" s="177" t="s">
        <v>1140</v>
      </c>
      <c r="F205" s="177">
        <v>4</v>
      </c>
      <c r="G205" s="177" t="s">
        <v>586</v>
      </c>
      <c r="H205" s="177" t="s">
        <v>4124</v>
      </c>
      <c r="I205" s="177" t="s">
        <v>514</v>
      </c>
      <c r="J205" s="177" t="s">
        <v>574</v>
      </c>
      <c r="K205" s="177" t="s">
        <v>72</v>
      </c>
      <c r="L205" s="177" t="s">
        <v>97</v>
      </c>
      <c r="M205" s="177" t="s">
        <v>4151</v>
      </c>
      <c r="N205" s="177"/>
      <c r="O205" s="177" t="s">
        <v>50</v>
      </c>
      <c r="P205" s="177"/>
      <c r="Q205" s="177" t="s">
        <v>50</v>
      </c>
      <c r="T205" s="49" t="str">
        <f t="shared" si="30"/>
        <v>2024-004</v>
      </c>
      <c r="U205" s="49" t="str">
        <f t="shared" si="31"/>
        <v>2024-004: City of Dallas Sidewalk 2024</v>
      </c>
      <c r="V205" s="49" t="str">
        <f>IFERROR(VLOOKUP($B205,PM!$A:$H,2,FALSE),"")</f>
        <v>Adam H. Goode</v>
      </c>
      <c r="W205" s="50" t="str">
        <f t="shared" si="32"/>
        <v>Friday</v>
      </c>
      <c r="X205" s="51" t="str">
        <f t="shared" si="33"/>
        <v>05/16/2025 2:58 PM</v>
      </c>
      <c r="Y205" s="52">
        <f t="shared" si="34"/>
        <v>367</v>
      </c>
      <c r="Z205" s="52" t="str">
        <f t="shared" si="35"/>
        <v>Approved On Time</v>
      </c>
      <c r="AA205" s="52" t="str">
        <f t="shared" si="36"/>
        <v>440 4000B - 618 FG BFR 6</v>
      </c>
      <c r="AB205" s="51">
        <f t="shared" si="37"/>
        <v>4</v>
      </c>
      <c r="AC205" s="52" t="str">
        <f t="shared" si="38"/>
        <v>EA</v>
      </c>
      <c r="AD205" s="64" t="str">
        <f t="shared" si="39"/>
        <v>Jesus Lopez's Crew</v>
      </c>
    </row>
    <row r="206" spans="1:30" ht="15.75" x14ac:dyDescent="0.25">
      <c r="A206" s="177">
        <v>101572</v>
      </c>
      <c r="B206" s="177" t="s">
        <v>95</v>
      </c>
      <c r="C206" s="177" t="s">
        <v>96</v>
      </c>
      <c r="D206" s="177" t="s">
        <v>3578</v>
      </c>
      <c r="E206" s="177" t="s">
        <v>3579</v>
      </c>
      <c r="F206" s="177">
        <v>1</v>
      </c>
      <c r="G206" s="177" t="s">
        <v>586</v>
      </c>
      <c r="H206" s="177" t="s">
        <v>4124</v>
      </c>
      <c r="I206" s="177" t="s">
        <v>514</v>
      </c>
      <c r="J206" s="177" t="s">
        <v>574</v>
      </c>
      <c r="K206" s="177" t="s">
        <v>72</v>
      </c>
      <c r="L206" s="177" t="s">
        <v>97</v>
      </c>
      <c r="M206" s="177" t="s">
        <v>4151</v>
      </c>
      <c r="N206" s="177"/>
      <c r="O206" s="177" t="s">
        <v>50</v>
      </c>
      <c r="P206" s="177"/>
      <c r="Q206" s="177" t="s">
        <v>50</v>
      </c>
      <c r="T206" s="49" t="str">
        <f t="shared" si="30"/>
        <v>2024-004</v>
      </c>
      <c r="U206" s="49" t="str">
        <f t="shared" si="31"/>
        <v>2024-004: City of Dallas Sidewalk 2024</v>
      </c>
      <c r="V206" s="49" t="str">
        <f>IFERROR(VLOOKUP($B206,PM!$A:$H,2,FALSE),"")</f>
        <v>Adam H. Goode</v>
      </c>
      <c r="W206" s="50" t="str">
        <f t="shared" si="32"/>
        <v>Friday</v>
      </c>
      <c r="X206" s="51" t="str">
        <f t="shared" si="33"/>
        <v>05/16/2025 2:58 PM</v>
      </c>
      <c r="Y206" s="52">
        <f t="shared" si="34"/>
        <v>367</v>
      </c>
      <c r="Z206" s="52" t="str">
        <f t="shared" si="35"/>
        <v>Approved On Time</v>
      </c>
      <c r="AA206" s="52" t="str">
        <f t="shared" si="36"/>
        <v>660 4000A - 1201 Install 10FT INLET</v>
      </c>
      <c r="AB206" s="51">
        <f t="shared" si="37"/>
        <v>1</v>
      </c>
      <c r="AC206" s="52" t="str">
        <f t="shared" si="38"/>
        <v>EA</v>
      </c>
      <c r="AD206" s="64" t="str">
        <f t="shared" si="39"/>
        <v>Jesus Lopez's Crew</v>
      </c>
    </row>
    <row r="207" spans="1:30" ht="15.75" x14ac:dyDescent="0.25">
      <c r="A207" s="177">
        <v>101475</v>
      </c>
      <c r="B207" s="177" t="s">
        <v>95</v>
      </c>
      <c r="C207" s="177" t="s">
        <v>96</v>
      </c>
      <c r="D207" s="177" t="s">
        <v>973</v>
      </c>
      <c r="E207" s="177" t="s">
        <v>974</v>
      </c>
      <c r="F207" s="177">
        <v>44</v>
      </c>
      <c r="G207" s="177" t="s">
        <v>517</v>
      </c>
      <c r="H207" s="177" t="s">
        <v>3000</v>
      </c>
      <c r="I207" s="177" t="s">
        <v>514</v>
      </c>
      <c r="J207" s="177" t="s">
        <v>574</v>
      </c>
      <c r="K207" s="177" t="s">
        <v>72</v>
      </c>
      <c r="L207" s="177" t="s">
        <v>97</v>
      </c>
      <c r="M207" s="177" t="s">
        <v>3208</v>
      </c>
      <c r="N207" s="177"/>
      <c r="O207" s="177" t="s">
        <v>50</v>
      </c>
      <c r="P207" s="177"/>
      <c r="Q207" s="177" t="s">
        <v>50</v>
      </c>
      <c r="T207" s="49" t="str">
        <f t="shared" si="30"/>
        <v>2024-004</v>
      </c>
      <c r="U207" s="49" t="str">
        <f t="shared" si="31"/>
        <v>2024-004: City of Dallas Sidewalk 2024</v>
      </c>
      <c r="V207" s="49" t="str">
        <f>IFERROR(VLOOKUP($B207,PM!$A:$H,2,FALSE),"")</f>
        <v>Adam H. Goode</v>
      </c>
      <c r="W207" s="50" t="str">
        <f t="shared" si="32"/>
        <v>Thursday</v>
      </c>
      <c r="X207" s="51" t="str">
        <f t="shared" si="33"/>
        <v>05/15/2025 4:17 PM</v>
      </c>
      <c r="Y207" s="52">
        <f t="shared" si="34"/>
        <v>367</v>
      </c>
      <c r="Z207" s="52" t="str">
        <f t="shared" si="35"/>
        <v>Approved On Time</v>
      </c>
      <c r="AA207" s="52" t="str">
        <f t="shared" si="36"/>
        <v>250 4000A - 455 FG CURB 18</v>
      </c>
      <c r="AB207" s="51">
        <f t="shared" si="37"/>
        <v>44</v>
      </c>
      <c r="AC207" s="52" t="str">
        <f t="shared" si="38"/>
        <v>LF</v>
      </c>
      <c r="AD207" s="64" t="str">
        <f t="shared" si="39"/>
        <v>Jesus Lopez's Crew</v>
      </c>
    </row>
    <row r="208" spans="1:30" ht="15.75" x14ac:dyDescent="0.25">
      <c r="A208" s="177">
        <v>101476</v>
      </c>
      <c r="B208" s="177" t="s">
        <v>95</v>
      </c>
      <c r="C208" s="177" t="s">
        <v>96</v>
      </c>
      <c r="D208" s="177" t="s">
        <v>975</v>
      </c>
      <c r="E208" s="177" t="s">
        <v>976</v>
      </c>
      <c r="F208" s="177">
        <v>44</v>
      </c>
      <c r="G208" s="177" t="s">
        <v>517</v>
      </c>
      <c r="H208" s="177" t="s">
        <v>3000</v>
      </c>
      <c r="I208" s="177" t="s">
        <v>514</v>
      </c>
      <c r="J208" s="177" t="s">
        <v>574</v>
      </c>
      <c r="K208" s="177" t="s">
        <v>72</v>
      </c>
      <c r="L208" s="177" t="s">
        <v>97</v>
      </c>
      <c r="M208" s="177" t="s">
        <v>3208</v>
      </c>
      <c r="N208" s="177"/>
      <c r="O208" s="177" t="s">
        <v>50</v>
      </c>
      <c r="P208" s="177"/>
      <c r="Q208" s="177" t="s">
        <v>50</v>
      </c>
      <c r="T208" s="49" t="str">
        <f t="shared" si="30"/>
        <v>2024-004</v>
      </c>
      <c r="U208" s="49" t="str">
        <f t="shared" si="31"/>
        <v>2024-004: City of Dallas Sidewalk 2024</v>
      </c>
      <c r="V208" s="49" t="str">
        <f>IFERROR(VLOOKUP($B208,PM!$A:$H,2,FALSE),"")</f>
        <v>Adam H. Goode</v>
      </c>
      <c r="W208" s="50" t="str">
        <f t="shared" si="32"/>
        <v>Thursday</v>
      </c>
      <c r="X208" s="51" t="str">
        <f t="shared" si="33"/>
        <v>05/15/2025 4:17 PM</v>
      </c>
      <c r="Y208" s="52">
        <f t="shared" si="34"/>
        <v>367</v>
      </c>
      <c r="Z208" s="52" t="str">
        <f t="shared" si="35"/>
        <v>Approved On Time</v>
      </c>
      <c r="AA208" s="52" t="str">
        <f t="shared" si="36"/>
        <v>250 4000B - 455 F P S CURB 18</v>
      </c>
      <c r="AB208" s="51">
        <f t="shared" si="37"/>
        <v>44</v>
      </c>
      <c r="AC208" s="52" t="str">
        <f t="shared" si="38"/>
        <v>LF</v>
      </c>
      <c r="AD208" s="64" t="str">
        <f t="shared" si="39"/>
        <v>Jesus Lopez's Crew</v>
      </c>
    </row>
    <row r="209" spans="1:30" ht="15.75" x14ac:dyDescent="0.25">
      <c r="A209" s="177">
        <v>101477</v>
      </c>
      <c r="B209" s="177" t="s">
        <v>95</v>
      </c>
      <c r="C209" s="177" t="s">
        <v>96</v>
      </c>
      <c r="D209" s="177" t="s">
        <v>1901</v>
      </c>
      <c r="E209" s="177" t="s">
        <v>1902</v>
      </c>
      <c r="F209" s="177">
        <v>25.62</v>
      </c>
      <c r="G209" s="177" t="s">
        <v>2128</v>
      </c>
      <c r="H209" s="177" t="s">
        <v>3000</v>
      </c>
      <c r="I209" s="177" t="s">
        <v>514</v>
      </c>
      <c r="J209" s="177" t="s">
        <v>574</v>
      </c>
      <c r="K209" s="177" t="s">
        <v>72</v>
      </c>
      <c r="L209" s="177" t="s">
        <v>97</v>
      </c>
      <c r="M209" s="177" t="s">
        <v>3208</v>
      </c>
      <c r="N209" s="177"/>
      <c r="O209" s="177" t="s">
        <v>50</v>
      </c>
      <c r="P209" s="177"/>
      <c r="Q209" s="177" t="s">
        <v>50</v>
      </c>
      <c r="T209" s="49" t="str">
        <f t="shared" si="30"/>
        <v>2024-004</v>
      </c>
      <c r="U209" s="49" t="str">
        <f t="shared" si="31"/>
        <v>2024-004: City of Dallas Sidewalk 2024</v>
      </c>
      <c r="V209" s="49" t="str">
        <f>IFERROR(VLOOKUP($B209,PM!$A:$H,2,FALSE),"")</f>
        <v>Adam H. Goode</v>
      </c>
      <c r="W209" s="50" t="str">
        <f t="shared" si="32"/>
        <v>Thursday</v>
      </c>
      <c r="X209" s="51" t="str">
        <f t="shared" si="33"/>
        <v>05/15/2025 4:17 PM</v>
      </c>
      <c r="Y209" s="52">
        <f t="shared" si="34"/>
        <v>367</v>
      </c>
      <c r="Z209" s="52" t="str">
        <f t="shared" si="35"/>
        <v>Approved On Time</v>
      </c>
      <c r="AA209" s="52" t="str">
        <f t="shared" si="36"/>
        <v>370 4000A - 463 FG PVMT 8</v>
      </c>
      <c r="AB209" s="51">
        <f t="shared" si="37"/>
        <v>25.62</v>
      </c>
      <c r="AC209" s="52" t="str">
        <f t="shared" si="38"/>
        <v>SYS</v>
      </c>
      <c r="AD209" s="64" t="str">
        <f t="shared" si="39"/>
        <v>Jesus Lopez's Crew</v>
      </c>
    </row>
    <row r="210" spans="1:30" ht="15.75" x14ac:dyDescent="0.25">
      <c r="A210" s="177">
        <v>101478</v>
      </c>
      <c r="B210" s="177" t="s">
        <v>95</v>
      </c>
      <c r="C210" s="177" t="s">
        <v>96</v>
      </c>
      <c r="D210" s="177" t="s">
        <v>1905</v>
      </c>
      <c r="E210" s="177" t="s">
        <v>1906</v>
      </c>
      <c r="F210" s="177">
        <v>25.62</v>
      </c>
      <c r="G210" s="177" t="s">
        <v>2128</v>
      </c>
      <c r="H210" s="177" t="s">
        <v>3000</v>
      </c>
      <c r="I210" s="177" t="s">
        <v>514</v>
      </c>
      <c r="J210" s="177" t="s">
        <v>574</v>
      </c>
      <c r="K210" s="177" t="s">
        <v>72</v>
      </c>
      <c r="L210" s="177" t="s">
        <v>97</v>
      </c>
      <c r="M210" s="177" t="s">
        <v>3208</v>
      </c>
      <c r="N210" s="177"/>
      <c r="O210" s="177" t="s">
        <v>50</v>
      </c>
      <c r="P210" s="177"/>
      <c r="Q210" s="177" t="s">
        <v>50</v>
      </c>
      <c r="T210" s="49" t="str">
        <f t="shared" si="30"/>
        <v>2024-004</v>
      </c>
      <c r="U210" s="49" t="str">
        <f t="shared" si="31"/>
        <v>2024-004: City of Dallas Sidewalk 2024</v>
      </c>
      <c r="V210" s="49" t="str">
        <f>IFERROR(VLOOKUP($B210,PM!$A:$H,2,FALSE),"")</f>
        <v>Adam H. Goode</v>
      </c>
      <c r="W210" s="50" t="str">
        <f t="shared" si="32"/>
        <v>Thursday</v>
      </c>
      <c r="X210" s="51" t="str">
        <f t="shared" si="33"/>
        <v>05/15/2025 4:17 PM</v>
      </c>
      <c r="Y210" s="52">
        <f t="shared" si="34"/>
        <v>367</v>
      </c>
      <c r="Z210" s="52" t="str">
        <f t="shared" si="35"/>
        <v>Approved On Time</v>
      </c>
      <c r="AA210" s="52" t="str">
        <f t="shared" si="36"/>
        <v>370 4000B - 463 F P S PVMT 8</v>
      </c>
      <c r="AB210" s="51">
        <f t="shared" si="37"/>
        <v>25.62</v>
      </c>
      <c r="AC210" s="52" t="str">
        <f t="shared" si="38"/>
        <v>SYS</v>
      </c>
      <c r="AD210" s="64" t="str">
        <f t="shared" si="39"/>
        <v>Jesus Lopez's Crew</v>
      </c>
    </row>
    <row r="211" spans="1:30" ht="15.75" x14ac:dyDescent="0.25">
      <c r="A211" s="177">
        <v>101479</v>
      </c>
      <c r="B211" s="177" t="s">
        <v>95</v>
      </c>
      <c r="C211" s="177" t="s">
        <v>96</v>
      </c>
      <c r="D211" s="177" t="s">
        <v>729</v>
      </c>
      <c r="E211" s="177" t="s">
        <v>730</v>
      </c>
      <c r="F211" s="177">
        <v>56</v>
      </c>
      <c r="G211" s="177" t="s">
        <v>589</v>
      </c>
      <c r="H211" s="177" t="s">
        <v>3000</v>
      </c>
      <c r="I211" s="177" t="s">
        <v>514</v>
      </c>
      <c r="J211" s="177" t="s">
        <v>574</v>
      </c>
      <c r="K211" s="177" t="s">
        <v>72</v>
      </c>
      <c r="L211" s="177" t="s">
        <v>97</v>
      </c>
      <c r="M211" s="177" t="s">
        <v>3208</v>
      </c>
      <c r="N211" s="177"/>
      <c r="O211" s="177" t="s">
        <v>50</v>
      </c>
      <c r="P211" s="177"/>
      <c r="Q211" s="177" t="s">
        <v>50</v>
      </c>
      <c r="T211" s="49" t="str">
        <f t="shared" si="30"/>
        <v>2024-004</v>
      </c>
      <c r="U211" s="49" t="str">
        <f t="shared" si="31"/>
        <v>2024-004: City of Dallas Sidewalk 2024</v>
      </c>
      <c r="V211" s="49" t="str">
        <f>IFERROR(VLOOKUP($B211,PM!$A:$H,2,FALSE),"")</f>
        <v>Adam H. Goode</v>
      </c>
      <c r="W211" s="50" t="str">
        <f t="shared" si="32"/>
        <v>Thursday</v>
      </c>
      <c r="X211" s="51" t="str">
        <f t="shared" si="33"/>
        <v>05/15/2025 4:17 PM</v>
      </c>
      <c r="Y211" s="52">
        <f t="shared" si="34"/>
        <v>367</v>
      </c>
      <c r="Z211" s="52" t="str">
        <f t="shared" si="35"/>
        <v>Approved On Time</v>
      </c>
      <c r="AA211" s="52" t="str">
        <f t="shared" si="36"/>
        <v>200 4000C - 355 F P S SDW 4</v>
      </c>
      <c r="AB211" s="51">
        <f t="shared" si="37"/>
        <v>56</v>
      </c>
      <c r="AC211" s="52" t="str">
        <f t="shared" si="38"/>
        <v>SF</v>
      </c>
      <c r="AD211" s="64" t="str">
        <f t="shared" si="39"/>
        <v>Jesus Lopez's Crew</v>
      </c>
    </row>
    <row r="212" spans="1:30" ht="15.75" x14ac:dyDescent="0.25">
      <c r="A212" s="177">
        <v>101480</v>
      </c>
      <c r="B212" s="177" t="s">
        <v>95</v>
      </c>
      <c r="C212" s="177" t="s">
        <v>96</v>
      </c>
      <c r="D212" s="177" t="s">
        <v>727</v>
      </c>
      <c r="E212" s="177" t="s">
        <v>728</v>
      </c>
      <c r="F212" s="177">
        <v>56</v>
      </c>
      <c r="G212" s="177" t="s">
        <v>589</v>
      </c>
      <c r="H212" s="177" t="s">
        <v>3000</v>
      </c>
      <c r="I212" s="177" t="s">
        <v>514</v>
      </c>
      <c r="J212" s="177" t="s">
        <v>574</v>
      </c>
      <c r="K212" s="177" t="s">
        <v>72</v>
      </c>
      <c r="L212" s="177" t="s">
        <v>97</v>
      </c>
      <c r="M212" s="177" t="s">
        <v>3208</v>
      </c>
      <c r="N212" s="177"/>
      <c r="O212" s="177" t="s">
        <v>50</v>
      </c>
      <c r="P212" s="177"/>
      <c r="Q212" s="177" t="s">
        <v>50</v>
      </c>
      <c r="T212" s="49" t="str">
        <f t="shared" si="30"/>
        <v>2024-004</v>
      </c>
      <c r="U212" s="49" t="str">
        <f t="shared" si="31"/>
        <v>2024-004: City of Dallas Sidewalk 2024</v>
      </c>
      <c r="V212" s="49" t="str">
        <f>IFERROR(VLOOKUP($B212,PM!$A:$H,2,FALSE),"")</f>
        <v>Adam H. Goode</v>
      </c>
      <c r="W212" s="50" t="str">
        <f t="shared" si="32"/>
        <v>Thursday</v>
      </c>
      <c r="X212" s="51" t="str">
        <f t="shared" si="33"/>
        <v>05/15/2025 4:17 PM</v>
      </c>
      <c r="Y212" s="52">
        <f t="shared" si="34"/>
        <v>367</v>
      </c>
      <c r="Z212" s="52" t="str">
        <f t="shared" si="35"/>
        <v>Approved On Time</v>
      </c>
      <c r="AA212" s="52" t="str">
        <f t="shared" si="36"/>
        <v>200 4000B - 355 FG SDW 4</v>
      </c>
      <c r="AB212" s="51">
        <f t="shared" si="37"/>
        <v>56</v>
      </c>
      <c r="AC212" s="52" t="str">
        <f t="shared" si="38"/>
        <v>SF</v>
      </c>
      <c r="AD212" s="64" t="str">
        <f t="shared" si="39"/>
        <v>Jesus Lopez's Crew</v>
      </c>
    </row>
    <row r="213" spans="1:30" ht="15.75" x14ac:dyDescent="0.25">
      <c r="A213" s="177">
        <v>101481</v>
      </c>
      <c r="B213" s="177" t="s">
        <v>95</v>
      </c>
      <c r="C213" s="177" t="s">
        <v>96</v>
      </c>
      <c r="D213" s="177" t="s">
        <v>1181</v>
      </c>
      <c r="E213" s="177" t="s">
        <v>1182</v>
      </c>
      <c r="F213" s="177">
        <v>18</v>
      </c>
      <c r="G213" s="177" t="s">
        <v>517</v>
      </c>
      <c r="H213" s="177" t="s">
        <v>3000</v>
      </c>
      <c r="I213" s="177" t="s">
        <v>514</v>
      </c>
      <c r="J213" s="177" t="s">
        <v>574</v>
      </c>
      <c r="K213" s="177" t="s">
        <v>72</v>
      </c>
      <c r="L213" s="177" t="s">
        <v>97</v>
      </c>
      <c r="M213" s="177" t="s">
        <v>3209</v>
      </c>
      <c r="N213" s="177"/>
      <c r="O213" s="177" t="s">
        <v>50</v>
      </c>
      <c r="P213" s="177"/>
      <c r="Q213" s="177" t="s">
        <v>50</v>
      </c>
      <c r="T213" s="49" t="str">
        <f t="shared" si="30"/>
        <v>2024-004</v>
      </c>
      <c r="U213" s="49" t="str">
        <f t="shared" si="31"/>
        <v>2024-004: City of Dallas Sidewalk 2024</v>
      </c>
      <c r="V213" s="49" t="str">
        <f>IFERROR(VLOOKUP($B213,PM!$A:$H,2,FALSE),"")</f>
        <v>Adam H. Goode</v>
      </c>
      <c r="W213" s="50" t="str">
        <f t="shared" si="32"/>
        <v>Thursday</v>
      </c>
      <c r="X213" s="51" t="str">
        <f t="shared" si="33"/>
        <v>05/15/2025 4:18 PM</v>
      </c>
      <c r="Y213" s="52">
        <f t="shared" si="34"/>
        <v>367</v>
      </c>
      <c r="Z213" s="52" t="str">
        <f t="shared" si="35"/>
        <v>Approved On Time</v>
      </c>
      <c r="AA213" s="52" t="str">
        <f t="shared" si="36"/>
        <v>190 4000B - 355 F P S SDW CURB</v>
      </c>
      <c r="AB213" s="51">
        <f t="shared" si="37"/>
        <v>18</v>
      </c>
      <c r="AC213" s="52" t="str">
        <f t="shared" si="38"/>
        <v>LF</v>
      </c>
      <c r="AD213" s="64" t="str">
        <f t="shared" si="39"/>
        <v>Jesus Lopez's Crew</v>
      </c>
    </row>
    <row r="214" spans="1:30" ht="15.75" x14ac:dyDescent="0.25">
      <c r="A214" s="177">
        <v>101482</v>
      </c>
      <c r="B214" s="177" t="s">
        <v>95</v>
      </c>
      <c r="C214" s="177" t="s">
        <v>96</v>
      </c>
      <c r="D214" s="177" t="s">
        <v>1141</v>
      </c>
      <c r="E214" s="177" t="s">
        <v>1142</v>
      </c>
      <c r="F214" s="177">
        <v>1</v>
      </c>
      <c r="G214" s="177" t="s">
        <v>586</v>
      </c>
      <c r="H214" s="177" t="s">
        <v>3000</v>
      </c>
      <c r="I214" s="177" t="s">
        <v>514</v>
      </c>
      <c r="J214" s="177" t="s">
        <v>574</v>
      </c>
      <c r="K214" s="177" t="s">
        <v>72</v>
      </c>
      <c r="L214" s="177" t="s">
        <v>97</v>
      </c>
      <c r="M214" s="177" t="s">
        <v>3209</v>
      </c>
      <c r="N214" s="177"/>
      <c r="O214" s="177" t="s">
        <v>50</v>
      </c>
      <c r="P214" s="177"/>
      <c r="Q214" s="177" t="s">
        <v>50</v>
      </c>
      <c r="T214" s="49" t="str">
        <f t="shared" si="30"/>
        <v>2024-004</v>
      </c>
      <c r="U214" s="49" t="str">
        <f t="shared" si="31"/>
        <v>2024-004: City of Dallas Sidewalk 2024</v>
      </c>
      <c r="V214" s="49" t="str">
        <f>IFERROR(VLOOKUP($B214,PM!$A:$H,2,FALSE),"")</f>
        <v>Adam H. Goode</v>
      </c>
      <c r="W214" s="50" t="str">
        <f t="shared" si="32"/>
        <v>Thursday</v>
      </c>
      <c r="X214" s="51" t="str">
        <f t="shared" si="33"/>
        <v>05/15/2025 4:18 PM</v>
      </c>
      <c r="Y214" s="52">
        <f t="shared" si="34"/>
        <v>367</v>
      </c>
      <c r="Z214" s="52" t="str">
        <f t="shared" si="35"/>
        <v>Approved On Time</v>
      </c>
      <c r="AA214" s="52" t="str">
        <f t="shared" si="36"/>
        <v>440 4000C - 618 F P S BFR 6</v>
      </c>
      <c r="AB214" s="51">
        <f t="shared" si="37"/>
        <v>1</v>
      </c>
      <c r="AC214" s="52" t="str">
        <f t="shared" si="38"/>
        <v>EA</v>
      </c>
      <c r="AD214" s="64" t="str">
        <f t="shared" si="39"/>
        <v>Jesus Lopez's Crew</v>
      </c>
    </row>
    <row r="215" spans="1:30" ht="15.75" x14ac:dyDescent="0.25">
      <c r="A215" s="177">
        <v>101483</v>
      </c>
      <c r="B215" s="177" t="s">
        <v>95</v>
      </c>
      <c r="C215" s="177" t="s">
        <v>96</v>
      </c>
      <c r="D215" s="177" t="s">
        <v>1139</v>
      </c>
      <c r="E215" s="177" t="s">
        <v>1140</v>
      </c>
      <c r="F215" s="177">
        <v>1</v>
      </c>
      <c r="G215" s="177" t="s">
        <v>586</v>
      </c>
      <c r="H215" s="177" t="s">
        <v>3000</v>
      </c>
      <c r="I215" s="177" t="s">
        <v>514</v>
      </c>
      <c r="J215" s="177" t="s">
        <v>574</v>
      </c>
      <c r="K215" s="177" t="s">
        <v>72</v>
      </c>
      <c r="L215" s="177" t="s">
        <v>97</v>
      </c>
      <c r="M215" s="177" t="s">
        <v>3209</v>
      </c>
      <c r="N215" s="177"/>
      <c r="O215" s="177" t="s">
        <v>50</v>
      </c>
      <c r="P215" s="177"/>
      <c r="Q215" s="177" t="s">
        <v>50</v>
      </c>
      <c r="T215" s="49" t="str">
        <f t="shared" si="30"/>
        <v>2024-004</v>
      </c>
      <c r="U215" s="49" t="str">
        <f t="shared" si="31"/>
        <v>2024-004: City of Dallas Sidewalk 2024</v>
      </c>
      <c r="V215" s="49" t="str">
        <f>IFERROR(VLOOKUP($B215,PM!$A:$H,2,FALSE),"")</f>
        <v>Adam H. Goode</v>
      </c>
      <c r="W215" s="50" t="str">
        <f t="shared" si="32"/>
        <v>Thursday</v>
      </c>
      <c r="X215" s="51" t="str">
        <f t="shared" si="33"/>
        <v>05/15/2025 4:18 PM</v>
      </c>
      <c r="Y215" s="52">
        <f t="shared" si="34"/>
        <v>367</v>
      </c>
      <c r="Z215" s="52" t="str">
        <f t="shared" si="35"/>
        <v>Approved On Time</v>
      </c>
      <c r="AA215" s="52" t="str">
        <f t="shared" si="36"/>
        <v>440 4000B - 618 FG BFR 6</v>
      </c>
      <c r="AB215" s="51">
        <f t="shared" si="37"/>
        <v>1</v>
      </c>
      <c r="AC215" s="52" t="str">
        <f t="shared" si="38"/>
        <v>EA</v>
      </c>
      <c r="AD215" s="64" t="str">
        <f t="shared" si="39"/>
        <v>Jesus Lopez's Crew</v>
      </c>
    </row>
    <row r="216" spans="1:30" ht="15.75" x14ac:dyDescent="0.25">
      <c r="A216" s="177">
        <v>101566</v>
      </c>
      <c r="B216" s="177" t="s">
        <v>95</v>
      </c>
      <c r="C216" s="177" t="s">
        <v>96</v>
      </c>
      <c r="D216" s="177" t="s">
        <v>1901</v>
      </c>
      <c r="E216" s="177" t="s">
        <v>1902</v>
      </c>
      <c r="F216" s="177">
        <v>13.7</v>
      </c>
      <c r="G216" s="177" t="s">
        <v>2128</v>
      </c>
      <c r="H216" s="177" t="s">
        <v>4124</v>
      </c>
      <c r="I216" s="177" t="s">
        <v>514</v>
      </c>
      <c r="J216" s="177" t="s">
        <v>1006</v>
      </c>
      <c r="K216" s="177" t="s">
        <v>72</v>
      </c>
      <c r="L216" s="177" t="s">
        <v>97</v>
      </c>
      <c r="M216" s="177" t="s">
        <v>4152</v>
      </c>
      <c r="N216" s="177"/>
      <c r="O216" s="177" t="s">
        <v>50</v>
      </c>
      <c r="P216" s="177"/>
      <c r="Q216" s="177" t="s">
        <v>50</v>
      </c>
      <c r="T216" s="49" t="str">
        <f t="shared" si="30"/>
        <v>2024-004</v>
      </c>
      <c r="U216" s="49" t="str">
        <f t="shared" si="31"/>
        <v>2024-004: City of Dallas Sidewalk 2024</v>
      </c>
      <c r="V216" s="49" t="str">
        <f>IFERROR(VLOOKUP($B216,PM!$A:$H,2,FALSE),"")</f>
        <v>Adam H. Goode</v>
      </c>
      <c r="W216" s="50" t="str">
        <f t="shared" si="32"/>
        <v>Friday</v>
      </c>
      <c r="X216" s="51" t="str">
        <f t="shared" si="33"/>
        <v>05/16/2025 2:57 PM</v>
      </c>
      <c r="Y216" s="52">
        <f t="shared" si="34"/>
        <v>367</v>
      </c>
      <c r="Z216" s="52" t="str">
        <f t="shared" si="35"/>
        <v>Approved On Time</v>
      </c>
      <c r="AA216" s="52" t="str">
        <f t="shared" si="36"/>
        <v>370 4000A - 463 FG PVMT 8</v>
      </c>
      <c r="AB216" s="51">
        <f t="shared" si="37"/>
        <v>13.7</v>
      </c>
      <c r="AC216" s="52" t="str">
        <f t="shared" si="38"/>
        <v>SYS</v>
      </c>
      <c r="AD216" s="64" t="str">
        <f t="shared" si="39"/>
        <v>Daniel Lopez's Crew</v>
      </c>
    </row>
    <row r="217" spans="1:30" ht="15.75" x14ac:dyDescent="0.25">
      <c r="A217" s="177">
        <v>101673</v>
      </c>
      <c r="B217" s="177" t="s">
        <v>112</v>
      </c>
      <c r="C217" s="177" t="s">
        <v>113</v>
      </c>
      <c r="D217" s="177" t="s">
        <v>1184</v>
      </c>
      <c r="E217" s="177" t="s">
        <v>1185</v>
      </c>
      <c r="F217" s="177">
        <v>2000</v>
      </c>
      <c r="G217" s="177" t="s">
        <v>587</v>
      </c>
      <c r="H217" s="177" t="s">
        <v>4128</v>
      </c>
      <c r="I217" s="177" t="s">
        <v>514</v>
      </c>
      <c r="J217" s="177" t="s">
        <v>118</v>
      </c>
      <c r="K217" s="177" t="s">
        <v>72</v>
      </c>
      <c r="L217" s="177" t="s">
        <v>588</v>
      </c>
      <c r="M217" s="177" t="s">
        <v>3672</v>
      </c>
      <c r="N217" s="177"/>
      <c r="O217" s="177" t="s">
        <v>50</v>
      </c>
      <c r="P217" s="177"/>
      <c r="Q217" s="177" t="s">
        <v>50</v>
      </c>
      <c r="T217" s="49" t="str">
        <f t="shared" si="30"/>
        <v>2023-007</v>
      </c>
      <c r="U217" s="49" t="str">
        <f t="shared" si="31"/>
        <v>2023-007: Ector BI 20E Rehab Roadway</v>
      </c>
      <c r="V217" s="49" t="str">
        <f>IFERROR(VLOOKUP($B217,PM!$A:$H,2,FALSE),"")</f>
        <v>Bikhyat Adhikari</v>
      </c>
      <c r="W217" s="50" t="str">
        <f t="shared" si="32"/>
        <v>Saturday</v>
      </c>
      <c r="X217" s="51" t="str">
        <f t="shared" si="33"/>
        <v>05/18/2025 3:49 PM</v>
      </c>
      <c r="Y217" s="52">
        <f t="shared" si="34"/>
        <v>367</v>
      </c>
      <c r="Z217" s="52" t="str">
        <f t="shared" si="35"/>
        <v>Approved On Time</v>
      </c>
      <c r="AA217" s="52" t="str">
        <f t="shared" si="36"/>
        <v>110 6001B - FG Subgrade Mainline</v>
      </c>
      <c r="AB217" s="51">
        <f t="shared" si="37"/>
        <v>2000</v>
      </c>
      <c r="AC217" s="52" t="str">
        <f t="shared" si="38"/>
        <v>SY</v>
      </c>
      <c r="AD217" s="64" t="str">
        <f t="shared" si="39"/>
        <v>Jorge Flores's Crew</v>
      </c>
    </row>
    <row r="218" spans="1:30" ht="15.75" x14ac:dyDescent="0.25">
      <c r="A218" s="177">
        <v>101698</v>
      </c>
      <c r="B218" s="177" t="s">
        <v>138</v>
      </c>
      <c r="C218" s="177" t="s">
        <v>139</v>
      </c>
      <c r="D218" s="177" t="s">
        <v>3603</v>
      </c>
      <c r="E218" s="177" t="s">
        <v>3604</v>
      </c>
      <c r="F218" s="177">
        <v>0.5</v>
      </c>
      <c r="G218" s="177" t="s">
        <v>1136</v>
      </c>
      <c r="H218" s="177" t="s">
        <v>4128</v>
      </c>
      <c r="I218" s="177" t="s">
        <v>514</v>
      </c>
      <c r="J218" s="177" t="s">
        <v>1034</v>
      </c>
      <c r="K218" s="177" t="s">
        <v>49</v>
      </c>
      <c r="L218" s="177" t="s">
        <v>1034</v>
      </c>
      <c r="M218" s="177" t="s">
        <v>4153</v>
      </c>
      <c r="N218" s="177"/>
      <c r="O218" s="177" t="s">
        <v>50</v>
      </c>
      <c r="P218" s="177"/>
      <c r="Q218" s="177" t="s">
        <v>50</v>
      </c>
      <c r="T218" s="49" t="str">
        <f t="shared" si="30"/>
        <v>2023-034</v>
      </c>
      <c r="U218" s="49" t="str">
        <f t="shared" si="31"/>
        <v>2023-034: Dallas IH 45 Bridge Maintenanc</v>
      </c>
      <c r="V218" s="49" t="str">
        <f>IFERROR(VLOOKUP($B218,PM!$A:$H,2,FALSE),"")</f>
        <v>Eric Giebelhaus</v>
      </c>
      <c r="W218" s="50" t="str">
        <f t="shared" si="32"/>
        <v>Saturday</v>
      </c>
      <c r="X218" s="51" t="str">
        <f t="shared" si="33"/>
        <v>05/18/2025 11:19 PM</v>
      </c>
      <c r="Y218" s="52">
        <f t="shared" si="34"/>
        <v>367</v>
      </c>
      <c r="Z218" s="52" t="str">
        <f t="shared" si="35"/>
        <v>Approved On Time</v>
      </c>
      <c r="AA218" s="52" t="str">
        <f t="shared" si="36"/>
        <v>439 6017A - CO Water Blast</v>
      </c>
      <c r="AB218" s="51">
        <f t="shared" si="37"/>
        <v>0.5</v>
      </c>
      <c r="AC218" s="52" t="str">
        <f t="shared" si="38"/>
        <v>EACH</v>
      </c>
      <c r="AD218" s="64" t="str">
        <f t="shared" si="39"/>
        <v>Leonel Munoz</v>
      </c>
    </row>
    <row r="219" spans="1:30" ht="15.75" x14ac:dyDescent="0.25">
      <c r="A219" s="177">
        <v>101699</v>
      </c>
      <c r="B219" s="177" t="s">
        <v>138</v>
      </c>
      <c r="C219" s="177" t="s">
        <v>139</v>
      </c>
      <c r="D219" s="177" t="s">
        <v>1194</v>
      </c>
      <c r="E219" s="177" t="s">
        <v>1195</v>
      </c>
      <c r="F219" s="177">
        <v>400</v>
      </c>
      <c r="G219" s="177" t="s">
        <v>517</v>
      </c>
      <c r="H219" s="177" t="s">
        <v>4128</v>
      </c>
      <c r="I219" s="177" t="s">
        <v>514</v>
      </c>
      <c r="J219" s="177" t="s">
        <v>1034</v>
      </c>
      <c r="K219" s="177" t="s">
        <v>49</v>
      </c>
      <c r="L219" s="177" t="s">
        <v>1034</v>
      </c>
      <c r="M219" s="177" t="s">
        <v>4154</v>
      </c>
      <c r="N219" s="177"/>
      <c r="O219" s="177" t="s">
        <v>50</v>
      </c>
      <c r="P219" s="177"/>
      <c r="Q219" s="177" t="s">
        <v>50</v>
      </c>
      <c r="T219" s="49" t="str">
        <f t="shared" si="30"/>
        <v>2023-034</v>
      </c>
      <c r="U219" s="49" t="str">
        <f t="shared" si="31"/>
        <v>2023-034: Dallas IH 45 Bridge Maintenanc</v>
      </c>
      <c r="V219" s="49" t="str">
        <f>IFERROR(VLOOKUP($B219,PM!$A:$H,2,FALSE),"")</f>
        <v>Eric Giebelhaus</v>
      </c>
      <c r="W219" s="50" t="str">
        <f t="shared" si="32"/>
        <v>Saturday</v>
      </c>
      <c r="X219" s="51" t="str">
        <f t="shared" si="33"/>
        <v>05/18/2025 11:20 PM</v>
      </c>
      <c r="Y219" s="52">
        <f t="shared" si="34"/>
        <v>367</v>
      </c>
      <c r="Z219" s="52" t="str">
        <f t="shared" si="35"/>
        <v>Approved On Time</v>
      </c>
      <c r="AA219" s="52" t="str">
        <f t="shared" si="36"/>
        <v>439 6017B - CO Inst Rem Machine Railing</v>
      </c>
      <c r="AB219" s="51">
        <f t="shared" si="37"/>
        <v>400</v>
      </c>
      <c r="AC219" s="52" t="str">
        <f t="shared" si="38"/>
        <v>LF</v>
      </c>
      <c r="AD219" s="64" t="str">
        <f t="shared" si="39"/>
        <v>Leonel Munoz</v>
      </c>
    </row>
    <row r="220" spans="1:30" ht="15.75" x14ac:dyDescent="0.25">
      <c r="A220" s="177">
        <v>101700</v>
      </c>
      <c r="B220" s="177" t="s">
        <v>138</v>
      </c>
      <c r="C220" s="177" t="s">
        <v>139</v>
      </c>
      <c r="D220" s="177" t="s">
        <v>1170</v>
      </c>
      <c r="E220" s="177" t="s">
        <v>1171</v>
      </c>
      <c r="F220" s="177">
        <v>0.6</v>
      </c>
      <c r="G220" s="177" t="s">
        <v>1136</v>
      </c>
      <c r="H220" s="177" t="s">
        <v>4128</v>
      </c>
      <c r="I220" s="177" t="s">
        <v>514</v>
      </c>
      <c r="J220" s="177" t="s">
        <v>1034</v>
      </c>
      <c r="K220" s="177" t="s">
        <v>49</v>
      </c>
      <c r="L220" s="177" t="s">
        <v>1034</v>
      </c>
      <c r="M220" s="177" t="s">
        <v>4154</v>
      </c>
      <c r="N220" s="177"/>
      <c r="O220" s="177" t="s">
        <v>50</v>
      </c>
      <c r="P220" s="177"/>
      <c r="Q220" s="177" t="s">
        <v>50</v>
      </c>
      <c r="T220" s="49" t="str">
        <f t="shared" si="30"/>
        <v>2023-034</v>
      </c>
      <c r="U220" s="49" t="str">
        <f t="shared" si="31"/>
        <v>2023-034: Dallas IH 45 Bridge Maintenanc</v>
      </c>
      <c r="V220" s="49" t="str">
        <f>IFERROR(VLOOKUP($B220,PM!$A:$H,2,FALSE),"")</f>
        <v>Eric Giebelhaus</v>
      </c>
      <c r="W220" s="50" t="str">
        <f t="shared" si="32"/>
        <v>Saturday</v>
      </c>
      <c r="X220" s="51" t="str">
        <f t="shared" si="33"/>
        <v>05/18/2025 11:20 PM</v>
      </c>
      <c r="Y220" s="52">
        <f t="shared" si="34"/>
        <v>367</v>
      </c>
      <c r="Z220" s="52" t="str">
        <f t="shared" si="35"/>
        <v>Approved On Time</v>
      </c>
      <c r="AA220" s="52" t="str">
        <f t="shared" si="36"/>
        <v>439 6017C - CO Setup Machine</v>
      </c>
      <c r="AB220" s="51">
        <f t="shared" si="37"/>
        <v>0.6</v>
      </c>
      <c r="AC220" s="52" t="str">
        <f t="shared" si="38"/>
        <v>EACH</v>
      </c>
      <c r="AD220" s="64" t="str">
        <f t="shared" si="39"/>
        <v>Leonel Munoz</v>
      </c>
    </row>
    <row r="221" spans="1:30" ht="15.75" x14ac:dyDescent="0.25">
      <c r="A221" s="177">
        <v>101701</v>
      </c>
      <c r="B221" s="177" t="s">
        <v>138</v>
      </c>
      <c r="C221" s="177" t="s">
        <v>139</v>
      </c>
      <c r="D221" s="177" t="s">
        <v>3612</v>
      </c>
      <c r="E221" s="177" t="s">
        <v>3613</v>
      </c>
      <c r="F221" s="177">
        <v>0.5</v>
      </c>
      <c r="G221" s="177" t="s">
        <v>586</v>
      </c>
      <c r="H221" s="177" t="s">
        <v>4128</v>
      </c>
      <c r="I221" s="177" t="s">
        <v>514</v>
      </c>
      <c r="J221" s="177" t="s">
        <v>1034</v>
      </c>
      <c r="K221" s="177" t="s">
        <v>49</v>
      </c>
      <c r="L221" s="177" t="s">
        <v>1034</v>
      </c>
      <c r="M221" s="177" t="s">
        <v>4155</v>
      </c>
      <c r="N221" s="177"/>
      <c r="O221" s="177" t="s">
        <v>50</v>
      </c>
      <c r="P221" s="177"/>
      <c r="Q221" s="177" t="s">
        <v>50</v>
      </c>
      <c r="T221" s="49" t="str">
        <f t="shared" si="30"/>
        <v>2023-034</v>
      </c>
      <c r="U221" s="49" t="str">
        <f t="shared" si="31"/>
        <v>2023-034: Dallas IH 45 Bridge Maintenanc</v>
      </c>
      <c r="V221" s="49" t="str">
        <f>IFERROR(VLOOKUP($B221,PM!$A:$H,2,FALSE),"")</f>
        <v>Eric Giebelhaus</v>
      </c>
      <c r="W221" s="50" t="str">
        <f t="shared" si="32"/>
        <v>Saturday</v>
      </c>
      <c r="X221" s="51" t="str">
        <f t="shared" si="33"/>
        <v>05/18/2025 11:22 PM</v>
      </c>
      <c r="Y221" s="52">
        <f t="shared" si="34"/>
        <v>367</v>
      </c>
      <c r="Z221" s="52" t="str">
        <f t="shared" si="35"/>
        <v>Approved On Time</v>
      </c>
      <c r="AA221" s="52" t="str">
        <f t="shared" si="36"/>
        <v>439 6017E - CO Wet and Cure Overlay</v>
      </c>
      <c r="AB221" s="51">
        <f t="shared" si="37"/>
        <v>0.5</v>
      </c>
      <c r="AC221" s="52" t="str">
        <f t="shared" si="38"/>
        <v>EA</v>
      </c>
      <c r="AD221" s="64" t="str">
        <f t="shared" si="39"/>
        <v>Leonel Munoz</v>
      </c>
    </row>
    <row r="222" spans="1:30" ht="15.75" x14ac:dyDescent="0.25">
      <c r="A222" s="177">
        <v>101702</v>
      </c>
      <c r="B222" s="177" t="s">
        <v>138</v>
      </c>
      <c r="C222" s="177" t="s">
        <v>139</v>
      </c>
      <c r="D222" s="177" t="s">
        <v>3606</v>
      </c>
      <c r="E222" s="177" t="s">
        <v>3607</v>
      </c>
      <c r="F222" s="177">
        <v>195</v>
      </c>
      <c r="G222" s="177" t="s">
        <v>517</v>
      </c>
      <c r="H222" s="177" t="s">
        <v>4128</v>
      </c>
      <c r="I222" s="177" t="s">
        <v>514</v>
      </c>
      <c r="J222" s="177" t="s">
        <v>1034</v>
      </c>
      <c r="K222" s="177" t="s">
        <v>49</v>
      </c>
      <c r="L222" s="177" t="s">
        <v>1034</v>
      </c>
      <c r="M222" s="177" t="s">
        <v>4156</v>
      </c>
      <c r="N222" s="177"/>
      <c r="O222" s="177" t="s">
        <v>50</v>
      </c>
      <c r="P222" s="177"/>
      <c r="Q222" s="177" t="s">
        <v>50</v>
      </c>
      <c r="T222" s="49" t="str">
        <f t="shared" si="30"/>
        <v>2023-034</v>
      </c>
      <c r="U222" s="49" t="str">
        <f t="shared" si="31"/>
        <v>2023-034: Dallas IH 45 Bridge Maintenanc</v>
      </c>
      <c r="V222" s="49" t="str">
        <f>IFERROR(VLOOKUP($B222,PM!$A:$H,2,FALSE),"")</f>
        <v>Eric Giebelhaus</v>
      </c>
      <c r="W222" s="50" t="str">
        <f t="shared" si="32"/>
        <v>Saturday</v>
      </c>
      <c r="X222" s="51" t="str">
        <f t="shared" si="33"/>
        <v>05/18/2025 11:23 PM</v>
      </c>
      <c r="Y222" s="52">
        <f t="shared" si="34"/>
        <v>367</v>
      </c>
      <c r="Z222" s="52" t="str">
        <f t="shared" si="35"/>
        <v>Approved On Time</v>
      </c>
      <c r="AA222" s="52" t="str">
        <f t="shared" si="36"/>
        <v>439 6017F - CO Dry Run</v>
      </c>
      <c r="AB222" s="51">
        <f t="shared" si="37"/>
        <v>195</v>
      </c>
      <c r="AC222" s="52" t="str">
        <f t="shared" si="38"/>
        <v>LF</v>
      </c>
      <c r="AD222" s="64" t="str">
        <f t="shared" si="39"/>
        <v>Leonel Munoz</v>
      </c>
    </row>
    <row r="223" spans="1:30" ht="15.75" x14ac:dyDescent="0.25">
      <c r="A223" s="177">
        <v>101554</v>
      </c>
      <c r="B223" s="177" t="s">
        <v>134</v>
      </c>
      <c r="C223" s="177" t="s">
        <v>135</v>
      </c>
      <c r="D223" s="177" t="s">
        <v>1699</v>
      </c>
      <c r="E223" s="177" t="s">
        <v>1200</v>
      </c>
      <c r="F223" s="177">
        <v>1</v>
      </c>
      <c r="G223" s="177" t="s">
        <v>736</v>
      </c>
      <c r="H223" s="177" t="s">
        <v>3000</v>
      </c>
      <c r="I223" s="177" t="s">
        <v>514</v>
      </c>
      <c r="J223" s="177" t="s">
        <v>3404</v>
      </c>
      <c r="K223" s="177" t="s">
        <v>722</v>
      </c>
      <c r="L223" s="177" t="s">
        <v>733</v>
      </c>
      <c r="M223" s="177" t="s">
        <v>3405</v>
      </c>
      <c r="N223" s="177"/>
      <c r="O223" s="177" t="s">
        <v>50</v>
      </c>
      <c r="P223" s="177"/>
      <c r="Q223" s="177" t="s">
        <v>50</v>
      </c>
      <c r="T223" s="49" t="str">
        <f t="shared" si="30"/>
        <v>2022-023</v>
      </c>
      <c r="U223" s="49" t="str">
        <f t="shared" si="31"/>
        <v>2022-023: Dallas Riverfront &amp; Cadiz Brid</v>
      </c>
      <c r="V223" s="49" t="str">
        <f>IFERROR(VLOOKUP($B223,PM!$A:$H,2,FALSE),"")</f>
        <v>Adam H. Goode</v>
      </c>
      <c r="W223" s="50" t="str">
        <f t="shared" si="32"/>
        <v>Thursday</v>
      </c>
      <c r="X223" s="51" t="str">
        <f t="shared" si="33"/>
        <v>05/16/2025 8:25 AM</v>
      </c>
      <c r="Y223" s="52">
        <f t="shared" si="34"/>
        <v>367</v>
      </c>
      <c r="Z223" s="52" t="str">
        <f t="shared" si="35"/>
        <v>Approved On Time</v>
      </c>
      <c r="AA223" s="52" t="str">
        <f t="shared" si="36"/>
        <v>100 6154C - Drill Shaft Support-ALL</v>
      </c>
      <c r="AB223" s="51">
        <f t="shared" si="37"/>
        <v>1</v>
      </c>
      <c r="AC223" s="52" t="str">
        <f t="shared" si="38"/>
        <v>DAYS</v>
      </c>
      <c r="AD223" s="64" t="str">
        <f t="shared" si="39"/>
        <v>Drilled Shaft Support Crew - Riverfront</v>
      </c>
    </row>
    <row r="224" spans="1:30" ht="15.75" x14ac:dyDescent="0.25">
      <c r="A224" s="177">
        <v>101606</v>
      </c>
      <c r="B224" s="177" t="s">
        <v>62</v>
      </c>
      <c r="C224" s="177" t="s">
        <v>63</v>
      </c>
      <c r="D224" s="177" t="s">
        <v>920</v>
      </c>
      <c r="E224" s="177" t="s">
        <v>921</v>
      </c>
      <c r="F224" s="177">
        <v>1</v>
      </c>
      <c r="G224" s="177" t="s">
        <v>637</v>
      </c>
      <c r="H224" s="177" t="s">
        <v>4124</v>
      </c>
      <c r="I224" s="177" t="s">
        <v>514</v>
      </c>
      <c r="J224" s="177" t="s">
        <v>928</v>
      </c>
      <c r="K224" s="177" t="s">
        <v>72</v>
      </c>
      <c r="L224" s="177" t="s">
        <v>929</v>
      </c>
      <c r="M224" s="177" t="s">
        <v>3675</v>
      </c>
      <c r="N224" s="177"/>
      <c r="O224" s="177" t="s">
        <v>50</v>
      </c>
      <c r="P224" s="177"/>
      <c r="Q224" s="177" t="s">
        <v>50</v>
      </c>
      <c r="T224" s="49" t="str">
        <f t="shared" si="30"/>
        <v>2023-035</v>
      </c>
      <c r="U224" s="49" t="str">
        <f t="shared" si="31"/>
        <v>2023-035: Harris VA Bridge Rehabs</v>
      </c>
      <c r="V224" s="49" t="str">
        <f>IFERROR(VLOOKUP($B224,PM!$A:$H,2,FALSE),"")</f>
        <v>Luis A. Morales</v>
      </c>
      <c r="W224" s="50" t="str">
        <f t="shared" si="32"/>
        <v>Friday</v>
      </c>
      <c r="X224" s="51" t="str">
        <f t="shared" si="33"/>
        <v>05/17/2025 7:21 AM</v>
      </c>
      <c r="Y224" s="52">
        <f t="shared" si="34"/>
        <v>367</v>
      </c>
      <c r="Z224" s="52" t="str">
        <f t="shared" si="35"/>
        <v>Approved On Time</v>
      </c>
      <c r="AA224" s="52" t="str">
        <f t="shared" si="36"/>
        <v>9000 100H - PUNCH LIST</v>
      </c>
      <c r="AB224" s="51">
        <f t="shared" si="37"/>
        <v>1</v>
      </c>
      <c r="AC224" s="52" t="str">
        <f t="shared" si="38"/>
        <v>LS</v>
      </c>
      <c r="AD224" s="64" t="str">
        <f t="shared" si="39"/>
        <v>Aureliano Reyes Crew</v>
      </c>
    </row>
    <row r="225" spans="1:30" ht="15.75" x14ac:dyDescent="0.25">
      <c r="A225" s="177">
        <v>101334</v>
      </c>
      <c r="B225" s="177" t="s">
        <v>539</v>
      </c>
      <c r="C225" s="177" t="s">
        <v>986</v>
      </c>
      <c r="D225" s="177" t="s">
        <v>2060</v>
      </c>
      <c r="E225" s="177" t="s">
        <v>2061</v>
      </c>
      <c r="F225" s="177">
        <v>1</v>
      </c>
      <c r="G225" s="177" t="s">
        <v>775</v>
      </c>
      <c r="H225" s="177" t="s">
        <v>1890</v>
      </c>
      <c r="I225" s="177" t="s">
        <v>514</v>
      </c>
      <c r="J225" s="177" t="s">
        <v>865</v>
      </c>
      <c r="K225" s="177" t="s">
        <v>49</v>
      </c>
      <c r="L225" s="177" t="s">
        <v>866</v>
      </c>
      <c r="M225" s="177" t="s">
        <v>1925</v>
      </c>
      <c r="N225" s="177"/>
      <c r="O225" s="177" t="s">
        <v>50</v>
      </c>
      <c r="P225" s="177"/>
      <c r="Q225" s="177" t="s">
        <v>50</v>
      </c>
      <c r="T225" s="49" t="str">
        <f t="shared" si="30"/>
        <v>EQUIP HOU</v>
      </c>
      <c r="U225" s="49" t="str">
        <f t="shared" si="31"/>
        <v>EQUIP HOU: Equipment Houston Division</v>
      </c>
      <c r="V225" s="49" t="str">
        <f>IFERROR(VLOOKUP($B225,PM!$A:$H,2,FALSE),"")</f>
        <v>Clint Mize</v>
      </c>
      <c r="W225" s="50" t="str">
        <f t="shared" si="32"/>
        <v>Tuesday</v>
      </c>
      <c r="X225" s="51" t="str">
        <f t="shared" si="33"/>
        <v>05/13/2025 8:09 PM</v>
      </c>
      <c r="Y225" s="52">
        <f t="shared" si="34"/>
        <v>367</v>
      </c>
      <c r="Z225" s="52" t="str">
        <f t="shared" si="35"/>
        <v>Approved On Time</v>
      </c>
      <c r="AA225" s="52" t="str">
        <f t="shared" si="36"/>
        <v>YARDMAIN - Yard Maintenance</v>
      </c>
      <c r="AB225" s="51">
        <f t="shared" si="37"/>
        <v>1</v>
      </c>
      <c r="AC225" s="52" t="str">
        <f t="shared" si="38"/>
        <v/>
      </c>
      <c r="AD225" s="64" t="str">
        <f t="shared" si="39"/>
        <v>Alonzo Gonzalez's Crew</v>
      </c>
    </row>
    <row r="226" spans="1:30" ht="15.75" x14ac:dyDescent="0.25">
      <c r="A226" s="177">
        <v>101450</v>
      </c>
      <c r="B226" s="177" t="s">
        <v>539</v>
      </c>
      <c r="C226" s="177" t="s">
        <v>986</v>
      </c>
      <c r="D226" s="177" t="s">
        <v>2060</v>
      </c>
      <c r="E226" s="177" t="s">
        <v>2061</v>
      </c>
      <c r="F226" s="177">
        <v>1</v>
      </c>
      <c r="G226" s="177" t="s">
        <v>775</v>
      </c>
      <c r="H226" s="177" t="s">
        <v>2767</v>
      </c>
      <c r="I226" s="177" t="s">
        <v>514</v>
      </c>
      <c r="J226" s="177" t="s">
        <v>865</v>
      </c>
      <c r="K226" s="177" t="s">
        <v>49</v>
      </c>
      <c r="L226" s="177" t="s">
        <v>866</v>
      </c>
      <c r="M226" s="177" t="s">
        <v>2804</v>
      </c>
      <c r="N226" s="177"/>
      <c r="O226" s="177" t="s">
        <v>50</v>
      </c>
      <c r="P226" s="177"/>
      <c r="Q226" s="177" t="s">
        <v>50</v>
      </c>
      <c r="T226" s="49" t="str">
        <f t="shared" si="30"/>
        <v>EQUIP HOU</v>
      </c>
      <c r="U226" s="49" t="str">
        <f t="shared" si="31"/>
        <v>EQUIP HOU: Equipment Houston Division</v>
      </c>
      <c r="V226" s="49" t="str">
        <f>IFERROR(VLOOKUP($B226,PM!$A:$H,2,FALSE),"")</f>
        <v>Clint Mize</v>
      </c>
      <c r="W226" s="50" t="str">
        <f t="shared" si="32"/>
        <v>Wednesday</v>
      </c>
      <c r="X226" s="51" t="str">
        <f t="shared" si="33"/>
        <v>05/15/2025 7:26 AM</v>
      </c>
      <c r="Y226" s="52">
        <f t="shared" si="34"/>
        <v>367</v>
      </c>
      <c r="Z226" s="52" t="str">
        <f t="shared" si="35"/>
        <v>Approved On Time</v>
      </c>
      <c r="AA226" s="52" t="str">
        <f t="shared" si="36"/>
        <v>YARDMAIN - Yard Maintenance</v>
      </c>
      <c r="AB226" s="51">
        <f t="shared" si="37"/>
        <v>1</v>
      </c>
      <c r="AC226" s="52" t="str">
        <f t="shared" si="38"/>
        <v/>
      </c>
      <c r="AD226" s="64" t="str">
        <f t="shared" si="39"/>
        <v>Alonzo Gonzalez's Crew</v>
      </c>
    </row>
    <row r="227" spans="1:30" ht="15.75" x14ac:dyDescent="0.25">
      <c r="A227" s="177">
        <v>101548</v>
      </c>
      <c r="B227" s="177" t="s">
        <v>539</v>
      </c>
      <c r="C227" s="177" t="s">
        <v>986</v>
      </c>
      <c r="D227" s="177" t="s">
        <v>2060</v>
      </c>
      <c r="E227" s="177" t="s">
        <v>2061</v>
      </c>
      <c r="F227" s="177">
        <v>1</v>
      </c>
      <c r="G227" s="177" t="s">
        <v>775</v>
      </c>
      <c r="H227" s="177" t="s">
        <v>3000</v>
      </c>
      <c r="I227" s="177" t="s">
        <v>514</v>
      </c>
      <c r="J227" s="177" t="s">
        <v>865</v>
      </c>
      <c r="K227" s="177" t="s">
        <v>49</v>
      </c>
      <c r="L227" s="177" t="s">
        <v>866</v>
      </c>
      <c r="M227" s="177" t="s">
        <v>3223</v>
      </c>
      <c r="N227" s="177"/>
      <c r="O227" s="177" t="s">
        <v>50</v>
      </c>
      <c r="P227" s="177"/>
      <c r="Q227" s="177" t="s">
        <v>50</v>
      </c>
      <c r="T227" s="49" t="str">
        <f t="shared" si="30"/>
        <v>EQUIP HOU</v>
      </c>
      <c r="U227" s="49" t="str">
        <f t="shared" si="31"/>
        <v>EQUIP HOU: Equipment Houston Division</v>
      </c>
      <c r="V227" s="49" t="str">
        <f>IFERROR(VLOOKUP($B227,PM!$A:$H,2,FALSE),"")</f>
        <v>Clint Mize</v>
      </c>
      <c r="W227" s="50" t="str">
        <f t="shared" si="32"/>
        <v>Thursday</v>
      </c>
      <c r="X227" s="51" t="str">
        <f t="shared" si="33"/>
        <v>05/16/2025 7:20 AM</v>
      </c>
      <c r="Y227" s="52">
        <f t="shared" si="34"/>
        <v>367</v>
      </c>
      <c r="Z227" s="52" t="str">
        <f t="shared" si="35"/>
        <v>Approved On Time</v>
      </c>
      <c r="AA227" s="52" t="str">
        <f t="shared" si="36"/>
        <v>YARDMAIN - Yard Maintenance</v>
      </c>
      <c r="AB227" s="51">
        <f t="shared" si="37"/>
        <v>1</v>
      </c>
      <c r="AC227" s="52" t="str">
        <f t="shared" si="38"/>
        <v/>
      </c>
      <c r="AD227" s="64" t="str">
        <f t="shared" si="39"/>
        <v>Alonzo Gonzalez's Crew</v>
      </c>
    </row>
    <row r="228" spans="1:30" ht="15.75" x14ac:dyDescent="0.25">
      <c r="A228" s="177">
        <v>101593</v>
      </c>
      <c r="B228" s="177" t="s">
        <v>539</v>
      </c>
      <c r="C228" s="177" t="s">
        <v>986</v>
      </c>
      <c r="D228" s="177" t="s">
        <v>2060</v>
      </c>
      <c r="E228" s="177" t="s">
        <v>2061</v>
      </c>
      <c r="F228" s="177">
        <v>1</v>
      </c>
      <c r="G228" s="177" t="s">
        <v>775</v>
      </c>
      <c r="H228" s="177" t="s">
        <v>4124</v>
      </c>
      <c r="I228" s="177" t="s">
        <v>514</v>
      </c>
      <c r="J228" s="177" t="s">
        <v>865</v>
      </c>
      <c r="K228" s="177" t="s">
        <v>49</v>
      </c>
      <c r="L228" s="177" t="s">
        <v>866</v>
      </c>
      <c r="M228" s="177" t="s">
        <v>3679</v>
      </c>
      <c r="N228" s="177"/>
      <c r="O228" s="177" t="s">
        <v>50</v>
      </c>
      <c r="P228" s="177"/>
      <c r="Q228" s="177" t="s">
        <v>50</v>
      </c>
      <c r="T228" s="49" t="str">
        <f t="shared" si="30"/>
        <v>EQUIP HOU</v>
      </c>
      <c r="U228" s="49" t="str">
        <f t="shared" si="31"/>
        <v>EQUIP HOU: Equipment Houston Division</v>
      </c>
      <c r="V228" s="49" t="str">
        <f>IFERROR(VLOOKUP($B228,PM!$A:$H,2,FALSE),"")</f>
        <v>Clint Mize</v>
      </c>
      <c r="W228" s="50" t="str">
        <f t="shared" si="32"/>
        <v>Friday</v>
      </c>
      <c r="X228" s="51" t="str">
        <f t="shared" si="33"/>
        <v>05/16/2025 9:03 PM</v>
      </c>
      <c r="Y228" s="52">
        <f t="shared" si="34"/>
        <v>367</v>
      </c>
      <c r="Z228" s="52" t="str">
        <f t="shared" si="35"/>
        <v>Approved On Time</v>
      </c>
      <c r="AA228" s="52" t="str">
        <f t="shared" si="36"/>
        <v>YARDMAIN - Yard Maintenance</v>
      </c>
      <c r="AB228" s="51">
        <f t="shared" si="37"/>
        <v>1</v>
      </c>
      <c r="AC228" s="52" t="str">
        <f t="shared" si="38"/>
        <v/>
      </c>
      <c r="AD228" s="64" t="str">
        <f t="shared" si="39"/>
        <v>Alonzo Gonzalez's Crew</v>
      </c>
    </row>
    <row r="229" spans="1:30" ht="15.75" x14ac:dyDescent="0.25">
      <c r="A229" s="177">
        <v>101348</v>
      </c>
      <c r="B229" s="177" t="s">
        <v>73</v>
      </c>
      <c r="C229" s="177" t="s">
        <v>1009</v>
      </c>
      <c r="D229" s="177" t="s">
        <v>57</v>
      </c>
      <c r="E229" s="177" t="s">
        <v>1676</v>
      </c>
      <c r="F229" s="177">
        <v>0.2</v>
      </c>
      <c r="G229" s="177" t="s">
        <v>516</v>
      </c>
      <c r="H229" s="177" t="s">
        <v>1890</v>
      </c>
      <c r="I229" s="177" t="s">
        <v>514</v>
      </c>
      <c r="J229" s="177" t="s">
        <v>737</v>
      </c>
      <c r="K229" s="177" t="s">
        <v>64</v>
      </c>
      <c r="L229" s="177" t="s">
        <v>738</v>
      </c>
      <c r="M229" s="177" t="s">
        <v>2066</v>
      </c>
      <c r="N229" s="177"/>
      <c r="O229" s="177" t="s">
        <v>50</v>
      </c>
      <c r="P229" s="177"/>
      <c r="Q229" s="177" t="s">
        <v>50</v>
      </c>
      <c r="T229" s="49" t="str">
        <f t="shared" si="30"/>
        <v>2023-032</v>
      </c>
      <c r="U229" s="49" t="str">
        <f t="shared" si="31"/>
        <v>2023-032: IH-345 BRIDGE REHABILITATION</v>
      </c>
      <c r="V229" s="49" t="str">
        <f>IFERROR(VLOOKUP($B229,PM!$A:$H,2,FALSE),"")</f>
        <v>Eric Giebelhaus</v>
      </c>
      <c r="W229" s="50" t="str">
        <f t="shared" si="32"/>
        <v>Tuesday</v>
      </c>
      <c r="X229" s="51" t="str">
        <f t="shared" si="33"/>
        <v>05/14/2025 6:38 AM</v>
      </c>
      <c r="Y229" s="52">
        <f t="shared" si="34"/>
        <v>367</v>
      </c>
      <c r="Z229" s="52" t="str">
        <f t="shared" si="35"/>
        <v>Approved On Time</v>
      </c>
      <c r="AA229" s="52" t="str">
        <f t="shared" si="36"/>
        <v>502 6001B - TRAFF Full Single Lanes Closur</v>
      </c>
      <c r="AB229" s="51">
        <f t="shared" si="37"/>
        <v>0.2</v>
      </c>
      <c r="AC229" s="52" t="str">
        <f t="shared" si="38"/>
        <v>WK</v>
      </c>
      <c r="AD229" s="64" t="str">
        <f t="shared" si="39"/>
        <v>Omar Ramirez Traffic Crew</v>
      </c>
    </row>
    <row r="230" spans="1:30" ht="15.75" x14ac:dyDescent="0.25">
      <c r="A230" s="177">
        <v>101531</v>
      </c>
      <c r="B230" s="177" t="s">
        <v>73</v>
      </c>
      <c r="C230" s="177" t="s">
        <v>1009</v>
      </c>
      <c r="D230" s="177" t="s">
        <v>57</v>
      </c>
      <c r="E230" s="177" t="s">
        <v>1676</v>
      </c>
      <c r="F230" s="177">
        <v>0.2</v>
      </c>
      <c r="G230" s="177" t="s">
        <v>516</v>
      </c>
      <c r="H230" s="177" t="s">
        <v>2767</v>
      </c>
      <c r="I230" s="177" t="s">
        <v>514</v>
      </c>
      <c r="J230" s="177" t="s">
        <v>737</v>
      </c>
      <c r="K230" s="177" t="s">
        <v>64</v>
      </c>
      <c r="L230" s="177" t="s">
        <v>738</v>
      </c>
      <c r="M230" s="177" t="s">
        <v>3213</v>
      </c>
      <c r="N230" s="177"/>
      <c r="O230" s="177" t="s">
        <v>50</v>
      </c>
      <c r="P230" s="177"/>
      <c r="Q230" s="177" t="s">
        <v>50</v>
      </c>
      <c r="T230" s="49" t="str">
        <f t="shared" si="30"/>
        <v>2023-032</v>
      </c>
      <c r="U230" s="49" t="str">
        <f t="shared" si="31"/>
        <v>2023-032: IH-345 BRIDGE REHABILITATION</v>
      </c>
      <c r="V230" s="49" t="str">
        <f>IFERROR(VLOOKUP($B230,PM!$A:$H,2,FALSE),"")</f>
        <v>Eric Giebelhaus</v>
      </c>
      <c r="W230" s="50" t="str">
        <f t="shared" si="32"/>
        <v>Wednesday</v>
      </c>
      <c r="X230" s="51" t="str">
        <f t="shared" si="33"/>
        <v>05/16/2025 6:32 AM</v>
      </c>
      <c r="Y230" s="52">
        <f t="shared" si="34"/>
        <v>367</v>
      </c>
      <c r="Z230" s="52" t="str">
        <f t="shared" si="35"/>
        <v>Approved On Time</v>
      </c>
      <c r="AA230" s="52" t="str">
        <f t="shared" si="36"/>
        <v>502 6001B - TRAFF Full Single Lanes Closur</v>
      </c>
      <c r="AB230" s="51">
        <f t="shared" si="37"/>
        <v>0.2</v>
      </c>
      <c r="AC230" s="52" t="str">
        <f t="shared" si="38"/>
        <v>WK</v>
      </c>
      <c r="AD230" s="64" t="str">
        <f t="shared" si="39"/>
        <v>Omar Ramirez Traffic Crew</v>
      </c>
    </row>
    <row r="231" spans="1:30" ht="15.75" x14ac:dyDescent="0.25">
      <c r="A231" s="177">
        <v>101532</v>
      </c>
      <c r="B231" s="177" t="s">
        <v>73</v>
      </c>
      <c r="C231" s="177" t="s">
        <v>1009</v>
      </c>
      <c r="D231" s="177" t="s">
        <v>57</v>
      </c>
      <c r="E231" s="177" t="s">
        <v>1676</v>
      </c>
      <c r="F231" s="177">
        <v>0.2</v>
      </c>
      <c r="G231" s="177" t="s">
        <v>516</v>
      </c>
      <c r="H231" s="177" t="s">
        <v>3000</v>
      </c>
      <c r="I231" s="177" t="s">
        <v>514</v>
      </c>
      <c r="J231" s="177" t="s">
        <v>737</v>
      </c>
      <c r="K231" s="177" t="s">
        <v>64</v>
      </c>
      <c r="L231" s="177" t="s">
        <v>738</v>
      </c>
      <c r="M231" s="177" t="s">
        <v>3214</v>
      </c>
      <c r="N231" s="177"/>
      <c r="O231" s="177" t="s">
        <v>50</v>
      </c>
      <c r="P231" s="177"/>
      <c r="Q231" s="177" t="s">
        <v>50</v>
      </c>
      <c r="T231" s="49" t="str">
        <f t="shared" si="30"/>
        <v>2023-032</v>
      </c>
      <c r="U231" s="49" t="str">
        <f t="shared" si="31"/>
        <v>2023-032: IH-345 BRIDGE REHABILITATION</v>
      </c>
      <c r="V231" s="49" t="str">
        <f>IFERROR(VLOOKUP($B231,PM!$A:$H,2,FALSE),"")</f>
        <v>Eric Giebelhaus</v>
      </c>
      <c r="W231" s="50" t="str">
        <f t="shared" si="32"/>
        <v>Thursday</v>
      </c>
      <c r="X231" s="51" t="str">
        <f t="shared" si="33"/>
        <v>05/16/2025 6:49 AM</v>
      </c>
      <c r="Y231" s="52">
        <f t="shared" si="34"/>
        <v>367</v>
      </c>
      <c r="Z231" s="52" t="str">
        <f t="shared" si="35"/>
        <v>Approved On Time</v>
      </c>
      <c r="AA231" s="52" t="str">
        <f t="shared" si="36"/>
        <v>502 6001B - TRAFF Full Single Lanes Closur</v>
      </c>
      <c r="AB231" s="51">
        <f t="shared" si="37"/>
        <v>0.2</v>
      </c>
      <c r="AC231" s="52" t="str">
        <f t="shared" si="38"/>
        <v>WK</v>
      </c>
      <c r="AD231" s="64" t="str">
        <f t="shared" si="39"/>
        <v>Omar Ramirez Traffic Crew</v>
      </c>
    </row>
    <row r="232" spans="1:30" ht="15.75" x14ac:dyDescent="0.25">
      <c r="A232" s="177">
        <v>101533</v>
      </c>
      <c r="B232" s="177" t="s">
        <v>73</v>
      </c>
      <c r="C232" s="177" t="s">
        <v>1009</v>
      </c>
      <c r="D232" s="177" t="s">
        <v>3103</v>
      </c>
      <c r="E232" s="177" t="s">
        <v>3104</v>
      </c>
      <c r="F232" s="177">
        <v>0.05</v>
      </c>
      <c r="G232" s="177" t="s">
        <v>516</v>
      </c>
      <c r="H232" s="177" t="s">
        <v>3000</v>
      </c>
      <c r="I232" s="177" t="s">
        <v>514</v>
      </c>
      <c r="J232" s="177" t="s">
        <v>737</v>
      </c>
      <c r="K232" s="177" t="s">
        <v>64</v>
      </c>
      <c r="L232" s="177" t="s">
        <v>738</v>
      </c>
      <c r="M232" s="177" t="s">
        <v>3098</v>
      </c>
      <c r="N232" s="177"/>
      <c r="O232" s="177" t="s">
        <v>50</v>
      </c>
      <c r="P232" s="177"/>
      <c r="Q232" s="177" t="s">
        <v>50</v>
      </c>
      <c r="T232" s="49" t="str">
        <f t="shared" si="30"/>
        <v>2023-032</v>
      </c>
      <c r="U232" s="49" t="str">
        <f t="shared" si="31"/>
        <v>2023-032: IH-345 BRIDGE REHABILITATION</v>
      </c>
      <c r="V232" s="49" t="str">
        <f>IFERROR(VLOOKUP($B232,PM!$A:$H,2,FALSE),"")</f>
        <v>Eric Giebelhaus</v>
      </c>
      <c r="W232" s="50" t="str">
        <f t="shared" si="32"/>
        <v>Thursday</v>
      </c>
      <c r="X232" s="51" t="str">
        <f t="shared" si="33"/>
        <v>05/16/2025 6:51 AM</v>
      </c>
      <c r="Y232" s="52">
        <f t="shared" si="34"/>
        <v>367</v>
      </c>
      <c r="Z232" s="52" t="str">
        <f t="shared" si="35"/>
        <v>Approved On Time</v>
      </c>
      <c r="AA232" s="52" t="str">
        <f t="shared" si="36"/>
        <v>502 6001D - TRAFF Detours Single Lane Clos</v>
      </c>
      <c r="AB232" s="51">
        <f t="shared" si="37"/>
        <v>0.05</v>
      </c>
      <c r="AC232" s="52" t="str">
        <f t="shared" si="38"/>
        <v>WK</v>
      </c>
      <c r="AD232" s="64" t="str">
        <f t="shared" si="39"/>
        <v>Omar Ramirez Traffic Crew</v>
      </c>
    </row>
    <row r="233" spans="1:30" ht="15.75" x14ac:dyDescent="0.25">
      <c r="A233" s="177">
        <v>101261</v>
      </c>
      <c r="B233" s="177" t="s">
        <v>73</v>
      </c>
      <c r="C233" s="177" t="s">
        <v>1009</v>
      </c>
      <c r="D233" s="177" t="s">
        <v>57</v>
      </c>
      <c r="E233" s="177" t="s">
        <v>1676</v>
      </c>
      <c r="F233" s="177">
        <v>0.1</v>
      </c>
      <c r="G233" s="177" t="s">
        <v>516</v>
      </c>
      <c r="H233" s="177" t="s">
        <v>1447</v>
      </c>
      <c r="I233" s="177" t="s">
        <v>514</v>
      </c>
      <c r="J233" s="177" t="s">
        <v>737</v>
      </c>
      <c r="K233" s="177" t="s">
        <v>64</v>
      </c>
      <c r="L233" s="177" t="s">
        <v>738</v>
      </c>
      <c r="M233" s="177" t="s">
        <v>1891</v>
      </c>
      <c r="N233" s="177"/>
      <c r="O233" s="177" t="s">
        <v>50</v>
      </c>
      <c r="P233" s="177"/>
      <c r="Q233" s="177" t="s">
        <v>50</v>
      </c>
      <c r="T233" s="49" t="str">
        <f t="shared" si="30"/>
        <v>2023-032</v>
      </c>
      <c r="U233" s="49" t="str">
        <f t="shared" si="31"/>
        <v>2023-032: IH-345 BRIDGE REHABILITATION</v>
      </c>
      <c r="V233" s="49" t="str">
        <f>IFERROR(VLOOKUP($B233,PM!$A:$H,2,FALSE),"")</f>
        <v>Eric Giebelhaus</v>
      </c>
      <c r="W233" s="50" t="str">
        <f t="shared" si="32"/>
        <v>Monday</v>
      </c>
      <c r="X233" s="51" t="str">
        <f t="shared" si="33"/>
        <v>05/13/2025 7:29 AM</v>
      </c>
      <c r="Y233" s="52">
        <f t="shared" si="34"/>
        <v>367</v>
      </c>
      <c r="Z233" s="52" t="str">
        <f t="shared" si="35"/>
        <v>Approved On Time</v>
      </c>
      <c r="AA233" s="52" t="str">
        <f t="shared" si="36"/>
        <v>502 6001B - TRAFF Full Single Lanes Closur</v>
      </c>
      <c r="AB233" s="51">
        <f t="shared" si="37"/>
        <v>0.1</v>
      </c>
      <c r="AC233" s="52" t="str">
        <f t="shared" si="38"/>
        <v>WK</v>
      </c>
      <c r="AD233" s="64" t="str">
        <f t="shared" si="39"/>
        <v>Omar Ramirez Traffic Crew</v>
      </c>
    </row>
    <row r="234" spans="1:30" ht="15.75" x14ac:dyDescent="0.25">
      <c r="A234" s="177">
        <v>101117</v>
      </c>
      <c r="B234" s="177" t="s">
        <v>138</v>
      </c>
      <c r="C234" s="177" t="s">
        <v>139</v>
      </c>
      <c r="D234" s="177" t="s">
        <v>1420</v>
      </c>
      <c r="E234" s="177" t="s">
        <v>1421</v>
      </c>
      <c r="F234" s="177">
        <v>0.2</v>
      </c>
      <c r="G234" s="177" t="s">
        <v>586</v>
      </c>
      <c r="H234" s="177" t="s">
        <v>1452</v>
      </c>
      <c r="I234" s="177" t="s">
        <v>514</v>
      </c>
      <c r="J234" s="177" t="s">
        <v>737</v>
      </c>
      <c r="K234" s="177" t="s">
        <v>64</v>
      </c>
      <c r="L234" s="177" t="s">
        <v>738</v>
      </c>
      <c r="M234" s="177" t="s">
        <v>1192</v>
      </c>
      <c r="N234" s="177"/>
      <c r="O234" s="177" t="s">
        <v>50</v>
      </c>
      <c r="P234" s="177"/>
      <c r="Q234" s="177" t="s">
        <v>50</v>
      </c>
      <c r="T234" s="49" t="str">
        <f t="shared" si="30"/>
        <v>2023-034</v>
      </c>
      <c r="U234" s="49" t="str">
        <f t="shared" si="31"/>
        <v>2023-034: Dallas IH 45 Bridge Maintenanc</v>
      </c>
      <c r="V234" s="49" t="str">
        <f>IFERROR(VLOOKUP($B234,PM!$A:$H,2,FALSE),"")</f>
        <v>Eric Giebelhaus</v>
      </c>
      <c r="W234" s="50" t="str">
        <f t="shared" si="32"/>
        <v>Sunday</v>
      </c>
      <c r="X234" s="51" t="str">
        <f t="shared" si="33"/>
        <v>05/12/2025 7:00 AM</v>
      </c>
      <c r="Y234" s="52">
        <f t="shared" si="34"/>
        <v>367</v>
      </c>
      <c r="Z234" s="52" t="str">
        <f t="shared" si="35"/>
        <v>Approved On Time</v>
      </c>
      <c r="AA234" s="52" t="str">
        <f t="shared" si="36"/>
        <v>545 6005A - CRASH CUSH ATTEN (REMOVE)</v>
      </c>
      <c r="AB234" s="51">
        <f t="shared" si="37"/>
        <v>0.2</v>
      </c>
      <c r="AC234" s="52" t="str">
        <f t="shared" si="38"/>
        <v>EA</v>
      </c>
      <c r="AD234" s="64" t="str">
        <f t="shared" si="39"/>
        <v>Omar Ramirez Traffic Crew</v>
      </c>
    </row>
    <row r="235" spans="1:30" ht="15.75" x14ac:dyDescent="0.25">
      <c r="A235" s="177">
        <v>101462</v>
      </c>
      <c r="B235" s="177" t="s">
        <v>138</v>
      </c>
      <c r="C235" s="177" t="s">
        <v>139</v>
      </c>
      <c r="D235" s="177" t="s">
        <v>1202</v>
      </c>
      <c r="E235" s="177" t="s">
        <v>1203</v>
      </c>
      <c r="F235" s="177">
        <v>0.2</v>
      </c>
      <c r="G235" s="177" t="s">
        <v>586</v>
      </c>
      <c r="H235" s="177" t="s">
        <v>2767</v>
      </c>
      <c r="I235" s="177" t="s">
        <v>514</v>
      </c>
      <c r="J235" s="177" t="s">
        <v>737</v>
      </c>
      <c r="K235" s="177" t="s">
        <v>64</v>
      </c>
      <c r="L235" s="177" t="s">
        <v>738</v>
      </c>
      <c r="M235" s="177" t="s">
        <v>3107</v>
      </c>
      <c r="N235" s="177"/>
      <c r="O235" s="177" t="s">
        <v>50</v>
      </c>
      <c r="P235" s="177"/>
      <c r="Q235" s="177" t="s">
        <v>50</v>
      </c>
      <c r="T235" s="49" t="str">
        <f t="shared" si="30"/>
        <v>2023-034</v>
      </c>
      <c r="U235" s="49" t="str">
        <f t="shared" si="31"/>
        <v>2023-034: Dallas IH 45 Bridge Maintenanc</v>
      </c>
      <c r="V235" s="49" t="str">
        <f>IFERROR(VLOOKUP($B235,PM!$A:$H,2,FALSE),"")</f>
        <v>Eric Giebelhaus</v>
      </c>
      <c r="W235" s="50" t="str">
        <f t="shared" si="32"/>
        <v>Wednesday</v>
      </c>
      <c r="X235" s="51" t="str">
        <f t="shared" si="33"/>
        <v>05/15/2025 9:54 AM</v>
      </c>
      <c r="Y235" s="52">
        <f t="shared" si="34"/>
        <v>367</v>
      </c>
      <c r="Z235" s="52" t="str">
        <f t="shared" si="35"/>
        <v>Approved On Time</v>
      </c>
      <c r="AA235" s="52" t="str">
        <f t="shared" si="36"/>
        <v>502 6001C - TRAFF Weekend Op</v>
      </c>
      <c r="AB235" s="51">
        <f t="shared" si="37"/>
        <v>0.2</v>
      </c>
      <c r="AC235" s="52" t="str">
        <f t="shared" si="38"/>
        <v>EA</v>
      </c>
      <c r="AD235" s="64" t="str">
        <f t="shared" si="39"/>
        <v>Omar Ramirez Traffic Crew</v>
      </c>
    </row>
    <row r="236" spans="1:30" ht="15.75" x14ac:dyDescent="0.25">
      <c r="A236" s="177">
        <v>101692</v>
      </c>
      <c r="B236" s="177" t="s">
        <v>138</v>
      </c>
      <c r="C236" s="177" t="s">
        <v>139</v>
      </c>
      <c r="D236" s="177" t="s">
        <v>57</v>
      </c>
      <c r="E236" s="177" t="s">
        <v>1153</v>
      </c>
      <c r="F236" s="177">
        <v>0.2</v>
      </c>
      <c r="G236" s="177" t="s">
        <v>586</v>
      </c>
      <c r="H236" s="177" t="s">
        <v>4128</v>
      </c>
      <c r="I236" s="177" t="s">
        <v>514</v>
      </c>
      <c r="J236" s="177" t="s">
        <v>737</v>
      </c>
      <c r="K236" s="177" t="s">
        <v>64</v>
      </c>
      <c r="L236" s="177" t="s">
        <v>738</v>
      </c>
      <c r="M236" s="177" t="s">
        <v>4157</v>
      </c>
      <c r="N236" s="177"/>
      <c r="O236" s="177" t="s">
        <v>50</v>
      </c>
      <c r="P236" s="177"/>
      <c r="Q236" s="177" t="s">
        <v>50</v>
      </c>
      <c r="T236" s="49" t="str">
        <f t="shared" si="30"/>
        <v>2023-034</v>
      </c>
      <c r="U236" s="49" t="str">
        <f t="shared" si="31"/>
        <v>2023-034: Dallas IH 45 Bridge Maintenanc</v>
      </c>
      <c r="V236" s="49" t="str">
        <f>IFERROR(VLOOKUP($B236,PM!$A:$H,2,FALSE),"")</f>
        <v>Eric Giebelhaus</v>
      </c>
      <c r="W236" s="50" t="str">
        <f t="shared" si="32"/>
        <v>Saturday</v>
      </c>
      <c r="X236" s="51" t="str">
        <f t="shared" si="33"/>
        <v>05/18/2025 10:29 PM</v>
      </c>
      <c r="Y236" s="52">
        <f t="shared" si="34"/>
        <v>367</v>
      </c>
      <c r="Z236" s="52" t="str">
        <f t="shared" si="35"/>
        <v>Approved On Time</v>
      </c>
      <c r="AA236" s="52" t="str">
        <f t="shared" si="36"/>
        <v>502 6001B - TRAFF Traffic Main</v>
      </c>
      <c r="AB236" s="51">
        <f t="shared" si="37"/>
        <v>0.2</v>
      </c>
      <c r="AC236" s="52" t="str">
        <f t="shared" si="38"/>
        <v>EA</v>
      </c>
      <c r="AD236" s="64" t="str">
        <f t="shared" si="39"/>
        <v>Omar Ramirez Traffic Crew</v>
      </c>
    </row>
    <row r="237" spans="1:30" ht="15.75" x14ac:dyDescent="0.25">
      <c r="A237" s="177">
        <v>101687</v>
      </c>
      <c r="B237" s="177" t="s">
        <v>138</v>
      </c>
      <c r="C237" s="177" t="s">
        <v>139</v>
      </c>
      <c r="D237" s="177" t="s">
        <v>1202</v>
      </c>
      <c r="E237" s="177" t="s">
        <v>1203</v>
      </c>
      <c r="F237" s="177">
        <v>0.2</v>
      </c>
      <c r="G237" s="177" t="s">
        <v>586</v>
      </c>
      <c r="H237" s="177" t="s">
        <v>4124</v>
      </c>
      <c r="I237" s="177" t="s">
        <v>514</v>
      </c>
      <c r="J237" s="177" t="s">
        <v>737</v>
      </c>
      <c r="K237" s="177" t="s">
        <v>64</v>
      </c>
      <c r="L237" s="177" t="s">
        <v>738</v>
      </c>
      <c r="M237" s="177" t="s">
        <v>4158</v>
      </c>
      <c r="N237" s="177"/>
      <c r="O237" s="177" t="s">
        <v>50</v>
      </c>
      <c r="P237" s="177"/>
      <c r="Q237" s="177" t="s">
        <v>50</v>
      </c>
      <c r="T237" s="49" t="str">
        <f t="shared" si="30"/>
        <v>2023-034</v>
      </c>
      <c r="U237" s="49" t="str">
        <f t="shared" si="31"/>
        <v>2023-034: Dallas IH 45 Bridge Maintenanc</v>
      </c>
      <c r="V237" s="49" t="str">
        <f>IFERROR(VLOOKUP($B237,PM!$A:$H,2,FALSE),"")</f>
        <v>Eric Giebelhaus</v>
      </c>
      <c r="W237" s="50" t="str">
        <f t="shared" si="32"/>
        <v>Friday</v>
      </c>
      <c r="X237" s="51" t="str">
        <f t="shared" si="33"/>
        <v>05/18/2025 9:52 PM</v>
      </c>
      <c r="Y237" s="52">
        <f t="shared" si="34"/>
        <v>367</v>
      </c>
      <c r="Z237" s="52" t="str">
        <f t="shared" si="35"/>
        <v>Approved On Time</v>
      </c>
      <c r="AA237" s="52" t="str">
        <f t="shared" si="36"/>
        <v>502 6001C - TRAFF Weekend Op</v>
      </c>
      <c r="AB237" s="51">
        <f t="shared" si="37"/>
        <v>0.2</v>
      </c>
      <c r="AC237" s="52" t="str">
        <f t="shared" si="38"/>
        <v>EA</v>
      </c>
      <c r="AD237" s="64" t="str">
        <f t="shared" si="39"/>
        <v>Omar Ramirez Traffic Crew</v>
      </c>
    </row>
    <row r="238" spans="1:30" ht="15.75" x14ac:dyDescent="0.25">
      <c r="A238" s="177">
        <v>101688</v>
      </c>
      <c r="B238" s="177" t="s">
        <v>138</v>
      </c>
      <c r="C238" s="177" t="s">
        <v>139</v>
      </c>
      <c r="D238" s="177" t="s">
        <v>3681</v>
      </c>
      <c r="E238" s="177" t="s">
        <v>3682</v>
      </c>
      <c r="F238" s="177">
        <v>0.2</v>
      </c>
      <c r="G238" s="177" t="s">
        <v>586</v>
      </c>
      <c r="H238" s="177" t="s">
        <v>4124</v>
      </c>
      <c r="I238" s="177" t="s">
        <v>514</v>
      </c>
      <c r="J238" s="177" t="s">
        <v>737</v>
      </c>
      <c r="K238" s="177" t="s">
        <v>64</v>
      </c>
      <c r="L238" s="177" t="s">
        <v>738</v>
      </c>
      <c r="M238" s="177" t="s">
        <v>4159</v>
      </c>
      <c r="N238" s="177"/>
      <c r="O238" s="177" t="s">
        <v>50</v>
      </c>
      <c r="P238" s="177"/>
      <c r="Q238" s="177" t="s">
        <v>50</v>
      </c>
      <c r="T238" s="49" t="str">
        <f t="shared" si="30"/>
        <v>2023-034</v>
      </c>
      <c r="U238" s="49" t="str">
        <f t="shared" si="31"/>
        <v>2023-034: Dallas IH 45 Bridge Maintenanc</v>
      </c>
      <c r="V238" s="49" t="str">
        <f>IFERROR(VLOOKUP($B238,PM!$A:$H,2,FALSE),"")</f>
        <v>Eric Giebelhaus</v>
      </c>
      <c r="W238" s="50" t="str">
        <f t="shared" si="32"/>
        <v>Friday</v>
      </c>
      <c r="X238" s="51" t="str">
        <f t="shared" si="33"/>
        <v>05/18/2025 9:53 PM</v>
      </c>
      <c r="Y238" s="52">
        <f t="shared" si="34"/>
        <v>367</v>
      </c>
      <c r="Z238" s="52" t="str">
        <f t="shared" si="35"/>
        <v>Approved On Time</v>
      </c>
      <c r="AA238" s="52" t="str">
        <f t="shared" si="36"/>
        <v>545 6010A - CRASH CUSH ATTEN (INSTL)(S)(N)</v>
      </c>
      <c r="AB238" s="51">
        <f t="shared" si="37"/>
        <v>0.2</v>
      </c>
      <c r="AC238" s="52" t="str">
        <f t="shared" si="38"/>
        <v>EA</v>
      </c>
      <c r="AD238" s="64" t="str">
        <f t="shared" si="39"/>
        <v>Omar Ramirez Traffic Crew</v>
      </c>
    </row>
    <row r="239" spans="1:30" ht="15.75" x14ac:dyDescent="0.25">
      <c r="A239" s="177">
        <v>101050</v>
      </c>
      <c r="B239" s="177" t="s">
        <v>138</v>
      </c>
      <c r="C239" s="177" t="s">
        <v>139</v>
      </c>
      <c r="D239" s="177" t="s">
        <v>57</v>
      </c>
      <c r="E239" s="177" t="s">
        <v>1153</v>
      </c>
      <c r="F239" s="177">
        <v>0.2</v>
      </c>
      <c r="G239" s="177" t="s">
        <v>586</v>
      </c>
      <c r="H239" s="177" t="s">
        <v>1452</v>
      </c>
      <c r="I239" s="177" t="s">
        <v>514</v>
      </c>
      <c r="J239" s="177" t="s">
        <v>737</v>
      </c>
      <c r="K239" s="177" t="s">
        <v>64</v>
      </c>
      <c r="L239" s="177" t="s">
        <v>738</v>
      </c>
      <c r="M239" s="177" t="s">
        <v>1461</v>
      </c>
      <c r="N239" s="177"/>
      <c r="O239" s="177" t="s">
        <v>50</v>
      </c>
      <c r="P239" s="177"/>
      <c r="Q239" s="177" t="s">
        <v>50</v>
      </c>
      <c r="T239" s="49" t="str">
        <f t="shared" si="30"/>
        <v>2023-034</v>
      </c>
      <c r="U239" s="49" t="str">
        <f t="shared" si="31"/>
        <v>2023-034: Dallas IH 45 Bridge Maintenanc</v>
      </c>
      <c r="V239" s="49" t="str">
        <f>IFERROR(VLOOKUP($B239,PM!$A:$H,2,FALSE),"")</f>
        <v>Eric Giebelhaus</v>
      </c>
      <c r="W239" s="50" t="str">
        <f t="shared" si="32"/>
        <v>Sunday</v>
      </c>
      <c r="X239" s="51" t="str">
        <f t="shared" si="33"/>
        <v>05/11/2025 8:42 AM</v>
      </c>
      <c r="Y239" s="52">
        <f t="shared" si="34"/>
        <v>367</v>
      </c>
      <c r="Z239" s="52" t="str">
        <f t="shared" si="35"/>
        <v>Approved On Time</v>
      </c>
      <c r="AA239" s="52" t="str">
        <f t="shared" si="36"/>
        <v>502 6001B - TRAFF Traffic Main</v>
      </c>
      <c r="AB239" s="51">
        <f t="shared" si="37"/>
        <v>0.2</v>
      </c>
      <c r="AC239" s="52" t="str">
        <f t="shared" si="38"/>
        <v>EA</v>
      </c>
      <c r="AD239" s="64" t="str">
        <f t="shared" si="39"/>
        <v>Omar Ramirez Traffic Crew</v>
      </c>
    </row>
    <row r="240" spans="1:30" ht="15.75" x14ac:dyDescent="0.25">
      <c r="A240" s="177">
        <v>101051</v>
      </c>
      <c r="B240" s="177" t="s">
        <v>138</v>
      </c>
      <c r="C240" s="177" t="s">
        <v>139</v>
      </c>
      <c r="D240" s="177" t="s">
        <v>1202</v>
      </c>
      <c r="E240" s="177" t="s">
        <v>1203</v>
      </c>
      <c r="F240" s="177">
        <v>0.2</v>
      </c>
      <c r="G240" s="177" t="s">
        <v>586</v>
      </c>
      <c r="H240" s="177" t="s">
        <v>1452</v>
      </c>
      <c r="I240" s="177" t="s">
        <v>514</v>
      </c>
      <c r="J240" s="177" t="s">
        <v>737</v>
      </c>
      <c r="K240" s="177" t="s">
        <v>64</v>
      </c>
      <c r="L240" s="177" t="s">
        <v>738</v>
      </c>
      <c r="M240" s="177" t="s">
        <v>1425</v>
      </c>
      <c r="N240" s="177"/>
      <c r="O240" s="177" t="s">
        <v>50</v>
      </c>
      <c r="P240" s="177"/>
      <c r="Q240" s="177" t="s">
        <v>50</v>
      </c>
      <c r="T240" s="49" t="str">
        <f t="shared" si="30"/>
        <v>2023-034</v>
      </c>
      <c r="U240" s="49" t="str">
        <f t="shared" si="31"/>
        <v>2023-034: Dallas IH 45 Bridge Maintenanc</v>
      </c>
      <c r="V240" s="49" t="str">
        <f>IFERROR(VLOOKUP($B240,PM!$A:$H,2,FALSE),"")</f>
        <v>Eric Giebelhaus</v>
      </c>
      <c r="W240" s="50" t="str">
        <f t="shared" si="32"/>
        <v>Sunday</v>
      </c>
      <c r="X240" s="51" t="str">
        <f t="shared" si="33"/>
        <v>05/11/2025 8:43 AM</v>
      </c>
      <c r="Y240" s="52">
        <f t="shared" si="34"/>
        <v>367</v>
      </c>
      <c r="Z240" s="52" t="str">
        <f t="shared" si="35"/>
        <v>Approved On Time</v>
      </c>
      <c r="AA240" s="52" t="str">
        <f t="shared" si="36"/>
        <v>502 6001C - TRAFF Weekend Op</v>
      </c>
      <c r="AB240" s="51">
        <f t="shared" si="37"/>
        <v>0.2</v>
      </c>
      <c r="AC240" s="52" t="str">
        <f t="shared" si="38"/>
        <v>EA</v>
      </c>
      <c r="AD240" s="64" t="str">
        <f t="shared" si="39"/>
        <v>Omar Ramirez Traffic Crew</v>
      </c>
    </row>
    <row r="241" spans="1:30" ht="15.75" x14ac:dyDescent="0.25">
      <c r="A241" s="177">
        <v>101604</v>
      </c>
      <c r="B241" s="177" t="s">
        <v>122</v>
      </c>
      <c r="C241" s="177" t="s">
        <v>123</v>
      </c>
      <c r="D241" s="177" t="s">
        <v>1463</v>
      </c>
      <c r="E241" s="177" t="s">
        <v>1464</v>
      </c>
      <c r="F241" s="177">
        <v>2</v>
      </c>
      <c r="G241" s="177" t="s">
        <v>515</v>
      </c>
      <c r="H241" s="177" t="s">
        <v>4124</v>
      </c>
      <c r="I241" s="177" t="s">
        <v>514</v>
      </c>
      <c r="J241" s="177" t="s">
        <v>796</v>
      </c>
      <c r="K241" s="177" t="s">
        <v>49</v>
      </c>
      <c r="L241" s="177" t="s">
        <v>797</v>
      </c>
      <c r="M241" s="177" t="s">
        <v>4010</v>
      </c>
      <c r="N241" s="177"/>
      <c r="O241" s="177" t="s">
        <v>50</v>
      </c>
      <c r="P241" s="177"/>
      <c r="Q241" s="177" t="s">
        <v>50</v>
      </c>
      <c r="T241" s="49" t="str">
        <f t="shared" si="30"/>
        <v>2024-023</v>
      </c>
      <c r="U241" s="49" t="str">
        <f t="shared" si="31"/>
        <v>2024-023: Tarrant Riverside Bridge Rehab</v>
      </c>
      <c r="V241" s="49" t="str">
        <f>IFERROR(VLOOKUP($B241,PM!$A:$H,2,FALSE),"")</f>
        <v>Bikhyat Adhikari</v>
      </c>
      <c r="W241" s="50" t="str">
        <f t="shared" si="32"/>
        <v>Friday</v>
      </c>
      <c r="X241" s="51" t="str">
        <f t="shared" si="33"/>
        <v>05/17/2025 7:07 AM</v>
      </c>
      <c r="Y241" s="52">
        <f t="shared" si="34"/>
        <v>367</v>
      </c>
      <c r="Z241" s="52" t="str">
        <f t="shared" si="35"/>
        <v>Approved On Time</v>
      </c>
      <c r="AA241" s="52" t="str">
        <f t="shared" si="36"/>
        <v>420 6066A - CLC CONC (RAIL FOUNDATION)</v>
      </c>
      <c r="AB241" s="51">
        <f t="shared" si="37"/>
        <v>2</v>
      </c>
      <c r="AC241" s="52" t="str">
        <f t="shared" si="38"/>
        <v>CY</v>
      </c>
      <c r="AD241" s="64" t="str">
        <f t="shared" si="39"/>
        <v>Hector Sanchez's Crew</v>
      </c>
    </row>
    <row r="242" spans="1:30" ht="15.75" x14ac:dyDescent="0.25">
      <c r="A242" s="177">
        <v>101626</v>
      </c>
      <c r="B242" s="177" t="s">
        <v>122</v>
      </c>
      <c r="C242" s="177" t="s">
        <v>123</v>
      </c>
      <c r="D242" s="177" t="s">
        <v>4002</v>
      </c>
      <c r="E242" s="177" t="s">
        <v>4003</v>
      </c>
      <c r="F242" s="177">
        <v>120</v>
      </c>
      <c r="G242" s="177" t="s">
        <v>517</v>
      </c>
      <c r="H242" s="177" t="s">
        <v>4124</v>
      </c>
      <c r="I242" s="177" t="s">
        <v>514</v>
      </c>
      <c r="J242" s="177" t="s">
        <v>796</v>
      </c>
      <c r="K242" s="177" t="s">
        <v>49</v>
      </c>
      <c r="L242" s="177" t="s">
        <v>797</v>
      </c>
      <c r="M242" s="177" t="s">
        <v>4160</v>
      </c>
      <c r="N242" s="177"/>
      <c r="O242" s="177" t="s">
        <v>50</v>
      </c>
      <c r="P242" s="177"/>
      <c r="Q242" s="177" t="s">
        <v>50</v>
      </c>
      <c r="T242" s="49" t="str">
        <f t="shared" si="30"/>
        <v>2024-023</v>
      </c>
      <c r="U242" s="49" t="str">
        <f t="shared" si="31"/>
        <v>2024-023: Tarrant Riverside Bridge Rehab</v>
      </c>
      <c r="V242" s="49" t="str">
        <f>IFERROR(VLOOKUP($B242,PM!$A:$H,2,FALSE),"")</f>
        <v>Bikhyat Adhikari</v>
      </c>
      <c r="W242" s="50" t="str">
        <f t="shared" si="32"/>
        <v>Friday</v>
      </c>
      <c r="X242" s="51" t="str">
        <f t="shared" si="33"/>
        <v>05/17/2025 10:18 AM</v>
      </c>
      <c r="Y242" s="52">
        <f t="shared" si="34"/>
        <v>367</v>
      </c>
      <c r="Z242" s="52" t="str">
        <f t="shared" si="35"/>
        <v>Approved On Time</v>
      </c>
      <c r="AA242" s="52" t="str">
        <f t="shared" si="36"/>
        <v>481 6016A - PIPE 12 Rem Replace Pipe Syste</v>
      </c>
      <c r="AB242" s="51">
        <f t="shared" si="37"/>
        <v>120</v>
      </c>
      <c r="AC242" s="52" t="str">
        <f t="shared" si="38"/>
        <v>LF</v>
      </c>
      <c r="AD242" s="64" t="str">
        <f t="shared" si="39"/>
        <v>Hector Sanchez's Crew</v>
      </c>
    </row>
    <row r="243" spans="1:30" ht="15.75" x14ac:dyDescent="0.25">
      <c r="A243" s="177">
        <v>101627</v>
      </c>
      <c r="B243" s="177" t="s">
        <v>122</v>
      </c>
      <c r="C243" s="177" t="s">
        <v>123</v>
      </c>
      <c r="D243" s="177" t="s">
        <v>1764</v>
      </c>
      <c r="E243" s="177" t="s">
        <v>1765</v>
      </c>
      <c r="F243" s="177">
        <v>90</v>
      </c>
      <c r="G243" s="177" t="s">
        <v>517</v>
      </c>
      <c r="H243" s="177" t="s">
        <v>4124</v>
      </c>
      <c r="I243" s="177" t="s">
        <v>514</v>
      </c>
      <c r="J243" s="177" t="s">
        <v>796</v>
      </c>
      <c r="K243" s="177" t="s">
        <v>49</v>
      </c>
      <c r="L243" s="177" t="s">
        <v>797</v>
      </c>
      <c r="M243" s="177" t="s">
        <v>4052</v>
      </c>
      <c r="N243" s="177"/>
      <c r="O243" s="177" t="s">
        <v>50</v>
      </c>
      <c r="P243" s="177"/>
      <c r="Q243" s="177" t="s">
        <v>50</v>
      </c>
      <c r="T243" s="49" t="str">
        <f t="shared" si="30"/>
        <v>2024-023</v>
      </c>
      <c r="U243" s="49" t="str">
        <f t="shared" si="31"/>
        <v>2024-023: Tarrant Riverside Bridge Rehab</v>
      </c>
      <c r="V243" s="49" t="str">
        <f>IFERROR(VLOOKUP($B243,PM!$A:$H,2,FALSE),"")</f>
        <v>Bikhyat Adhikari</v>
      </c>
      <c r="W243" s="50" t="str">
        <f t="shared" si="32"/>
        <v>Friday</v>
      </c>
      <c r="X243" s="51" t="str">
        <f t="shared" si="33"/>
        <v>05/17/2025 10:21 AM</v>
      </c>
      <c r="Y243" s="52">
        <f t="shared" si="34"/>
        <v>367</v>
      </c>
      <c r="Z243" s="52" t="str">
        <f t="shared" si="35"/>
        <v>Approved On Time</v>
      </c>
      <c r="AA243" s="52" t="str">
        <f t="shared" si="36"/>
        <v>529 6036B - CONC CURB TY II F P S</v>
      </c>
      <c r="AB243" s="51">
        <f t="shared" si="37"/>
        <v>90</v>
      </c>
      <c r="AC243" s="52" t="str">
        <f t="shared" si="38"/>
        <v>LF</v>
      </c>
      <c r="AD243" s="64" t="str">
        <f t="shared" si="39"/>
        <v>Hector Sanchez's Crew</v>
      </c>
    </row>
    <row r="244" spans="1:30" ht="15.75" x14ac:dyDescent="0.25">
      <c r="A244" s="177">
        <v>101217</v>
      </c>
      <c r="B244" s="177" t="s">
        <v>122</v>
      </c>
      <c r="C244" s="177" t="s">
        <v>123</v>
      </c>
      <c r="D244" s="177" t="s">
        <v>1463</v>
      </c>
      <c r="E244" s="177" t="s">
        <v>1464</v>
      </c>
      <c r="F244" s="177">
        <v>0.5</v>
      </c>
      <c r="G244" s="177" t="s">
        <v>515</v>
      </c>
      <c r="H244" s="177" t="s">
        <v>1447</v>
      </c>
      <c r="I244" s="177" t="s">
        <v>514</v>
      </c>
      <c r="J244" s="177" t="s">
        <v>796</v>
      </c>
      <c r="K244" s="177" t="s">
        <v>49</v>
      </c>
      <c r="L244" s="177" t="s">
        <v>797</v>
      </c>
      <c r="M244" s="177" t="s">
        <v>1462</v>
      </c>
      <c r="N244" s="177"/>
      <c r="O244" s="177" t="s">
        <v>50</v>
      </c>
      <c r="P244" s="177"/>
      <c r="Q244" s="177" t="s">
        <v>50</v>
      </c>
      <c r="T244" s="49" t="str">
        <f t="shared" si="30"/>
        <v>2024-023</v>
      </c>
      <c r="U244" s="49" t="str">
        <f t="shared" si="31"/>
        <v>2024-023: Tarrant Riverside Bridge Rehab</v>
      </c>
      <c r="V244" s="49" t="str">
        <f>IFERROR(VLOOKUP($B244,PM!$A:$H,2,FALSE),"")</f>
        <v>Bikhyat Adhikari</v>
      </c>
      <c r="W244" s="50" t="str">
        <f t="shared" si="32"/>
        <v>Monday</v>
      </c>
      <c r="X244" s="51" t="str">
        <f t="shared" si="33"/>
        <v>05/12/2025 7:05 PM</v>
      </c>
      <c r="Y244" s="52">
        <f t="shared" si="34"/>
        <v>367</v>
      </c>
      <c r="Z244" s="52" t="str">
        <f t="shared" si="35"/>
        <v>Approved On Time</v>
      </c>
      <c r="AA244" s="52" t="str">
        <f t="shared" si="36"/>
        <v>420 6066A - CLC CONC (RAIL FOUNDATION)</v>
      </c>
      <c r="AB244" s="51">
        <f t="shared" si="37"/>
        <v>0.5</v>
      </c>
      <c r="AC244" s="52" t="str">
        <f t="shared" si="38"/>
        <v>CY</v>
      </c>
      <c r="AD244" s="64" t="str">
        <f t="shared" si="39"/>
        <v>Hector Sanchez's Crew</v>
      </c>
    </row>
    <row r="245" spans="1:30" ht="15.75" x14ac:dyDescent="0.25">
      <c r="A245" s="177">
        <v>101218</v>
      </c>
      <c r="B245" s="177" t="s">
        <v>122</v>
      </c>
      <c r="C245" s="177" t="s">
        <v>123</v>
      </c>
      <c r="D245" s="177" t="s">
        <v>1771</v>
      </c>
      <c r="E245" s="177" t="s">
        <v>1772</v>
      </c>
      <c r="F245" s="177">
        <v>15</v>
      </c>
      <c r="G245" s="177" t="s">
        <v>1892</v>
      </c>
      <c r="H245" s="177" t="s">
        <v>1447</v>
      </c>
      <c r="I245" s="177" t="s">
        <v>514</v>
      </c>
      <c r="J245" s="177" t="s">
        <v>796</v>
      </c>
      <c r="K245" s="177" t="s">
        <v>49</v>
      </c>
      <c r="L245" s="177" t="s">
        <v>797</v>
      </c>
      <c r="M245" s="177" t="s">
        <v>1303</v>
      </c>
      <c r="N245" s="177"/>
      <c r="O245" s="177" t="s">
        <v>50</v>
      </c>
      <c r="P245" s="177"/>
      <c r="Q245" s="177" t="s">
        <v>50</v>
      </c>
      <c r="T245" s="49" t="str">
        <f t="shared" si="30"/>
        <v>2024-023</v>
      </c>
      <c r="U245" s="49" t="str">
        <f t="shared" si="31"/>
        <v>2024-023: Tarrant Riverside Bridge Rehab</v>
      </c>
      <c r="V245" s="49" t="str">
        <f>IFERROR(VLOOKUP($B245,PM!$A:$H,2,FALSE),"")</f>
        <v>Bikhyat Adhikari</v>
      </c>
      <c r="W245" s="50" t="str">
        <f t="shared" si="32"/>
        <v>Monday</v>
      </c>
      <c r="X245" s="51" t="str">
        <f t="shared" si="33"/>
        <v>05/12/2025 7:10 PM</v>
      </c>
      <c r="Y245" s="52">
        <f t="shared" si="34"/>
        <v>367</v>
      </c>
      <c r="Z245" s="52" t="str">
        <f t="shared" si="35"/>
        <v>Approved On Time</v>
      </c>
      <c r="AA245" s="52" t="str">
        <f t="shared" si="36"/>
        <v>110 6003J - EXC Cut Waste Dirt</v>
      </c>
      <c r="AB245" s="51">
        <f t="shared" si="37"/>
        <v>15</v>
      </c>
      <c r="AC245" s="52" t="str">
        <f t="shared" si="38"/>
        <v>LCY</v>
      </c>
      <c r="AD245" s="64" t="str">
        <f t="shared" si="39"/>
        <v>Hector Sanchez's Crew</v>
      </c>
    </row>
    <row r="246" spans="1:30" ht="15.75" x14ac:dyDescent="0.25">
      <c r="A246" s="177">
        <v>101220</v>
      </c>
      <c r="B246" s="177" t="s">
        <v>122</v>
      </c>
      <c r="C246" s="177" t="s">
        <v>123</v>
      </c>
      <c r="D246" s="177" t="s">
        <v>1764</v>
      </c>
      <c r="E246" s="177" t="s">
        <v>1765</v>
      </c>
      <c r="F246" s="177">
        <v>30</v>
      </c>
      <c r="G246" s="177" t="s">
        <v>517</v>
      </c>
      <c r="H246" s="177" t="s">
        <v>1447</v>
      </c>
      <c r="I246" s="177" t="s">
        <v>514</v>
      </c>
      <c r="J246" s="177" t="s">
        <v>796</v>
      </c>
      <c r="K246" s="177" t="s">
        <v>49</v>
      </c>
      <c r="L246" s="177" t="s">
        <v>797</v>
      </c>
      <c r="M246" s="177" t="s">
        <v>1302</v>
      </c>
      <c r="N246" s="177"/>
      <c r="O246" s="177" t="s">
        <v>50</v>
      </c>
      <c r="P246" s="177"/>
      <c r="Q246" s="177" t="s">
        <v>50</v>
      </c>
      <c r="T246" s="49" t="str">
        <f t="shared" si="30"/>
        <v>2024-023</v>
      </c>
      <c r="U246" s="49" t="str">
        <f t="shared" si="31"/>
        <v>2024-023: Tarrant Riverside Bridge Rehab</v>
      </c>
      <c r="V246" s="49" t="str">
        <f>IFERROR(VLOOKUP($B246,PM!$A:$H,2,FALSE),"")</f>
        <v>Bikhyat Adhikari</v>
      </c>
      <c r="W246" s="50" t="str">
        <f t="shared" si="32"/>
        <v>Monday</v>
      </c>
      <c r="X246" s="51" t="str">
        <f t="shared" si="33"/>
        <v>05/12/2025 7:14 PM</v>
      </c>
      <c r="Y246" s="52">
        <f t="shared" si="34"/>
        <v>367</v>
      </c>
      <c r="Z246" s="52" t="str">
        <f t="shared" si="35"/>
        <v>Approved On Time</v>
      </c>
      <c r="AA246" s="52" t="str">
        <f t="shared" si="36"/>
        <v>529 6036B - CONC CURB TY II F P S</v>
      </c>
      <c r="AB246" s="51">
        <f t="shared" si="37"/>
        <v>30</v>
      </c>
      <c r="AC246" s="52" t="str">
        <f t="shared" si="38"/>
        <v>LF</v>
      </c>
      <c r="AD246" s="64" t="str">
        <f t="shared" si="39"/>
        <v>Hector Sanchez's Crew</v>
      </c>
    </row>
    <row r="247" spans="1:30" ht="15.75" x14ac:dyDescent="0.25">
      <c r="A247" s="177">
        <v>101222</v>
      </c>
      <c r="B247" s="177" t="s">
        <v>122</v>
      </c>
      <c r="C247" s="177" t="s">
        <v>123</v>
      </c>
      <c r="D247" s="177" t="s">
        <v>1151</v>
      </c>
      <c r="E247" s="177" t="s">
        <v>1152</v>
      </c>
      <c r="F247" s="177">
        <v>1</v>
      </c>
      <c r="G247" s="177" t="s">
        <v>736</v>
      </c>
      <c r="H247" s="177" t="s">
        <v>1447</v>
      </c>
      <c r="I247" s="177" t="s">
        <v>514</v>
      </c>
      <c r="J247" s="177" t="s">
        <v>796</v>
      </c>
      <c r="K247" s="177" t="s">
        <v>49</v>
      </c>
      <c r="L247" s="177" t="s">
        <v>797</v>
      </c>
      <c r="M247" s="177" t="s">
        <v>1267</v>
      </c>
      <c r="N247" s="177"/>
      <c r="O247" s="177" t="s">
        <v>50</v>
      </c>
      <c r="P247" s="177"/>
      <c r="Q247" s="177" t="s">
        <v>50</v>
      </c>
      <c r="T247" s="49" t="str">
        <f t="shared" si="30"/>
        <v>2024-023</v>
      </c>
      <c r="U247" s="49" t="str">
        <f t="shared" si="31"/>
        <v>2024-023: Tarrant Riverside Bridge Rehab</v>
      </c>
      <c r="V247" s="49" t="str">
        <f>IFERROR(VLOOKUP($B247,PM!$A:$H,2,FALSE),"")</f>
        <v>Bikhyat Adhikari</v>
      </c>
      <c r="W247" s="50" t="str">
        <f t="shared" si="32"/>
        <v>Monday</v>
      </c>
      <c r="X247" s="51" t="str">
        <f t="shared" si="33"/>
        <v>05/12/2025 7:17 PM</v>
      </c>
      <c r="Y247" s="52">
        <f t="shared" si="34"/>
        <v>367</v>
      </c>
      <c r="Z247" s="52" t="str">
        <f t="shared" si="35"/>
        <v>Approved On Time</v>
      </c>
      <c r="AA247" s="52" t="str">
        <f t="shared" si="36"/>
        <v>422 6002R - DECK Cure</v>
      </c>
      <c r="AB247" s="51">
        <f t="shared" si="37"/>
        <v>1</v>
      </c>
      <c r="AC247" s="52" t="str">
        <f t="shared" si="38"/>
        <v>DAYS</v>
      </c>
      <c r="AD247" s="64" t="str">
        <f t="shared" si="39"/>
        <v>Hector Sanchez's Crew</v>
      </c>
    </row>
    <row r="248" spans="1:30" ht="15.75" x14ac:dyDescent="0.25">
      <c r="A248" s="177">
        <v>101345</v>
      </c>
      <c r="B248" s="177" t="s">
        <v>122</v>
      </c>
      <c r="C248" s="177" t="s">
        <v>123</v>
      </c>
      <c r="D248" s="177" t="s">
        <v>1771</v>
      </c>
      <c r="E248" s="177" t="s">
        <v>1772</v>
      </c>
      <c r="F248" s="177">
        <v>15</v>
      </c>
      <c r="G248" s="177" t="s">
        <v>1892</v>
      </c>
      <c r="H248" s="177" t="s">
        <v>1890</v>
      </c>
      <c r="I248" s="177" t="s">
        <v>514</v>
      </c>
      <c r="J248" s="177" t="s">
        <v>796</v>
      </c>
      <c r="K248" s="177" t="s">
        <v>49</v>
      </c>
      <c r="L248" s="177" t="s">
        <v>797</v>
      </c>
      <c r="M248" s="177" t="s">
        <v>2143</v>
      </c>
      <c r="N248" s="177"/>
      <c r="O248" s="177" t="s">
        <v>50</v>
      </c>
      <c r="P248" s="177"/>
      <c r="Q248" s="177" t="s">
        <v>50</v>
      </c>
      <c r="T248" s="49" t="str">
        <f t="shared" si="30"/>
        <v>2024-023</v>
      </c>
      <c r="U248" s="49" t="str">
        <f t="shared" si="31"/>
        <v>2024-023: Tarrant Riverside Bridge Rehab</v>
      </c>
      <c r="V248" s="49" t="str">
        <f>IFERROR(VLOOKUP($B248,PM!$A:$H,2,FALSE),"")</f>
        <v>Bikhyat Adhikari</v>
      </c>
      <c r="W248" s="50" t="str">
        <f t="shared" si="32"/>
        <v>Tuesday</v>
      </c>
      <c r="X248" s="51" t="str">
        <f t="shared" si="33"/>
        <v>05/14/2025 6:35 AM</v>
      </c>
      <c r="Y248" s="52">
        <f t="shared" si="34"/>
        <v>367</v>
      </c>
      <c r="Z248" s="52" t="str">
        <f t="shared" si="35"/>
        <v>Approved On Time</v>
      </c>
      <c r="AA248" s="52" t="str">
        <f t="shared" si="36"/>
        <v>110 6003J - EXC Cut Waste Dirt</v>
      </c>
      <c r="AB248" s="51">
        <f t="shared" si="37"/>
        <v>15</v>
      </c>
      <c r="AC248" s="52" t="str">
        <f t="shared" si="38"/>
        <v>LCY</v>
      </c>
      <c r="AD248" s="64" t="str">
        <f t="shared" si="39"/>
        <v>Hector Sanchez's Crew</v>
      </c>
    </row>
    <row r="249" spans="1:30" ht="15.75" x14ac:dyDescent="0.25">
      <c r="A249" s="177">
        <v>101346</v>
      </c>
      <c r="B249" s="177" t="s">
        <v>122</v>
      </c>
      <c r="C249" s="177" t="s">
        <v>123</v>
      </c>
      <c r="D249" s="177" t="s">
        <v>1764</v>
      </c>
      <c r="E249" s="177" t="s">
        <v>1765</v>
      </c>
      <c r="F249" s="177">
        <v>90</v>
      </c>
      <c r="G249" s="177" t="s">
        <v>517</v>
      </c>
      <c r="H249" s="177" t="s">
        <v>1890</v>
      </c>
      <c r="I249" s="177" t="s">
        <v>514</v>
      </c>
      <c r="J249" s="177" t="s">
        <v>796</v>
      </c>
      <c r="K249" s="177" t="s">
        <v>49</v>
      </c>
      <c r="L249" s="177" t="s">
        <v>797</v>
      </c>
      <c r="M249" s="177" t="s">
        <v>2062</v>
      </c>
      <c r="N249" s="177"/>
      <c r="O249" s="177" t="s">
        <v>50</v>
      </c>
      <c r="P249" s="177"/>
      <c r="Q249" s="177" t="s">
        <v>50</v>
      </c>
      <c r="T249" s="49" t="str">
        <f t="shared" si="30"/>
        <v>2024-023</v>
      </c>
      <c r="U249" s="49" t="str">
        <f t="shared" si="31"/>
        <v>2024-023: Tarrant Riverside Bridge Rehab</v>
      </c>
      <c r="V249" s="49" t="str">
        <f>IFERROR(VLOOKUP($B249,PM!$A:$H,2,FALSE),"")</f>
        <v>Bikhyat Adhikari</v>
      </c>
      <c r="W249" s="50" t="str">
        <f t="shared" si="32"/>
        <v>Tuesday</v>
      </c>
      <c r="X249" s="51" t="str">
        <f t="shared" si="33"/>
        <v>05/14/2025 6:37 AM</v>
      </c>
      <c r="Y249" s="52">
        <f t="shared" si="34"/>
        <v>367</v>
      </c>
      <c r="Z249" s="52" t="str">
        <f t="shared" si="35"/>
        <v>Approved On Time</v>
      </c>
      <c r="AA249" s="52" t="str">
        <f t="shared" si="36"/>
        <v>529 6036B - CONC CURB TY II F P S</v>
      </c>
      <c r="AB249" s="51">
        <f t="shared" si="37"/>
        <v>90</v>
      </c>
      <c r="AC249" s="52" t="str">
        <f t="shared" si="38"/>
        <v>LF</v>
      </c>
      <c r="AD249" s="64" t="str">
        <f t="shared" si="39"/>
        <v>Hector Sanchez's Crew</v>
      </c>
    </row>
    <row r="250" spans="1:30" ht="15.75" x14ac:dyDescent="0.25">
      <c r="A250" s="177">
        <v>101347</v>
      </c>
      <c r="B250" s="177" t="s">
        <v>122</v>
      </c>
      <c r="C250" s="177" t="s">
        <v>123</v>
      </c>
      <c r="D250" s="177" t="s">
        <v>1151</v>
      </c>
      <c r="E250" s="177" t="s">
        <v>1152</v>
      </c>
      <c r="F250" s="177">
        <v>1</v>
      </c>
      <c r="G250" s="177" t="s">
        <v>736</v>
      </c>
      <c r="H250" s="177" t="s">
        <v>1890</v>
      </c>
      <c r="I250" s="177" t="s">
        <v>514</v>
      </c>
      <c r="J250" s="177" t="s">
        <v>796</v>
      </c>
      <c r="K250" s="177" t="s">
        <v>49</v>
      </c>
      <c r="L250" s="177" t="s">
        <v>797</v>
      </c>
      <c r="M250" s="177" t="s">
        <v>2066</v>
      </c>
      <c r="N250" s="177"/>
      <c r="O250" s="177" t="s">
        <v>50</v>
      </c>
      <c r="P250" s="177"/>
      <c r="Q250" s="177" t="s">
        <v>50</v>
      </c>
      <c r="T250" s="49" t="str">
        <f t="shared" si="30"/>
        <v>2024-023</v>
      </c>
      <c r="U250" s="49" t="str">
        <f t="shared" si="31"/>
        <v>2024-023: Tarrant Riverside Bridge Rehab</v>
      </c>
      <c r="V250" s="49" t="str">
        <f>IFERROR(VLOOKUP($B250,PM!$A:$H,2,FALSE),"")</f>
        <v>Bikhyat Adhikari</v>
      </c>
      <c r="W250" s="50" t="str">
        <f t="shared" si="32"/>
        <v>Tuesday</v>
      </c>
      <c r="X250" s="51" t="str">
        <f t="shared" si="33"/>
        <v>05/14/2025 6:38 AM</v>
      </c>
      <c r="Y250" s="52">
        <f t="shared" si="34"/>
        <v>367</v>
      </c>
      <c r="Z250" s="52" t="str">
        <f t="shared" si="35"/>
        <v>Approved On Time</v>
      </c>
      <c r="AA250" s="52" t="str">
        <f t="shared" si="36"/>
        <v>422 6002R - DECK Cure</v>
      </c>
      <c r="AB250" s="51">
        <f t="shared" si="37"/>
        <v>1</v>
      </c>
      <c r="AC250" s="52" t="str">
        <f t="shared" si="38"/>
        <v>DAYS</v>
      </c>
      <c r="AD250" s="64" t="str">
        <f t="shared" si="39"/>
        <v>Hector Sanchez's Crew</v>
      </c>
    </row>
    <row r="251" spans="1:30" ht="15.75" x14ac:dyDescent="0.25">
      <c r="A251" s="177">
        <v>101503</v>
      </c>
      <c r="B251" s="177" t="s">
        <v>122</v>
      </c>
      <c r="C251" s="177" t="s">
        <v>123</v>
      </c>
      <c r="D251" s="177" t="s">
        <v>2670</v>
      </c>
      <c r="E251" s="177" t="s">
        <v>2671</v>
      </c>
      <c r="F251" s="177">
        <v>10</v>
      </c>
      <c r="G251" s="177" t="s">
        <v>589</v>
      </c>
      <c r="H251" s="177" t="s">
        <v>3000</v>
      </c>
      <c r="I251" s="177" t="s">
        <v>514</v>
      </c>
      <c r="J251" s="177" t="s">
        <v>796</v>
      </c>
      <c r="K251" s="177" t="s">
        <v>49</v>
      </c>
      <c r="L251" s="177" t="s">
        <v>797</v>
      </c>
      <c r="M251" s="177" t="s">
        <v>3112</v>
      </c>
      <c r="N251" s="177"/>
      <c r="O251" s="177" t="s">
        <v>50</v>
      </c>
      <c r="P251" s="177"/>
      <c r="Q251" s="177" t="s">
        <v>50</v>
      </c>
      <c r="T251" s="49" t="str">
        <f t="shared" si="30"/>
        <v>2024-023</v>
      </c>
      <c r="U251" s="49" t="str">
        <f t="shared" si="31"/>
        <v>2024-023: Tarrant Riverside Bridge Rehab</v>
      </c>
      <c r="V251" s="49" t="str">
        <f>IFERROR(VLOOKUP($B251,PM!$A:$H,2,FALSE),"")</f>
        <v>Bikhyat Adhikari</v>
      </c>
      <c r="W251" s="50" t="str">
        <f t="shared" si="32"/>
        <v>Thursday</v>
      </c>
      <c r="X251" s="51" t="str">
        <f t="shared" si="33"/>
        <v>05/15/2025 6:28 PM</v>
      </c>
      <c r="Y251" s="52">
        <f t="shared" si="34"/>
        <v>367</v>
      </c>
      <c r="Z251" s="52" t="str">
        <f t="shared" si="35"/>
        <v>Approved On Time</v>
      </c>
      <c r="AA251" s="52" t="str">
        <f t="shared" si="36"/>
        <v>422 6002G - DECK F S End Dam</v>
      </c>
      <c r="AB251" s="51">
        <f t="shared" si="37"/>
        <v>10</v>
      </c>
      <c r="AC251" s="52" t="str">
        <f t="shared" si="38"/>
        <v>SF</v>
      </c>
      <c r="AD251" s="64" t="str">
        <f t="shared" si="39"/>
        <v>Hector Sanchez's Crew</v>
      </c>
    </row>
    <row r="252" spans="1:30" ht="15.75" x14ac:dyDescent="0.25">
      <c r="A252" s="177">
        <v>101500</v>
      </c>
      <c r="B252" s="177" t="s">
        <v>122</v>
      </c>
      <c r="C252" s="177" t="s">
        <v>123</v>
      </c>
      <c r="D252" s="177" t="s">
        <v>2667</v>
      </c>
      <c r="E252" s="177" t="s">
        <v>2668</v>
      </c>
      <c r="F252" s="177">
        <v>54</v>
      </c>
      <c r="G252" s="177" t="s">
        <v>517</v>
      </c>
      <c r="H252" s="177" t="s">
        <v>3000</v>
      </c>
      <c r="I252" s="177" t="s">
        <v>514</v>
      </c>
      <c r="J252" s="177" t="s">
        <v>796</v>
      </c>
      <c r="K252" s="177" t="s">
        <v>49</v>
      </c>
      <c r="L252" s="177" t="s">
        <v>797</v>
      </c>
      <c r="M252" s="177" t="s">
        <v>3116</v>
      </c>
      <c r="N252" s="177"/>
      <c r="O252" s="177" t="s">
        <v>50</v>
      </c>
      <c r="P252" s="177"/>
      <c r="Q252" s="177" t="s">
        <v>50</v>
      </c>
      <c r="T252" s="49" t="str">
        <f t="shared" si="30"/>
        <v>2024-023</v>
      </c>
      <c r="U252" s="49" t="str">
        <f t="shared" si="31"/>
        <v>2024-023: Tarrant Riverside Bridge Rehab</v>
      </c>
      <c r="V252" s="49" t="str">
        <f>IFERROR(VLOOKUP($B252,PM!$A:$H,2,FALSE),"")</f>
        <v>Bikhyat Adhikari</v>
      </c>
      <c r="W252" s="50" t="str">
        <f t="shared" si="32"/>
        <v>Thursday</v>
      </c>
      <c r="X252" s="51" t="str">
        <f t="shared" si="33"/>
        <v>05/15/2025 6:20 PM</v>
      </c>
      <c r="Y252" s="52">
        <f t="shared" si="34"/>
        <v>367</v>
      </c>
      <c r="Z252" s="52" t="str">
        <f t="shared" si="35"/>
        <v>Approved On Time</v>
      </c>
      <c r="AA252" s="52" t="str">
        <f t="shared" si="36"/>
        <v>481 6014A - PIPE 8 Ins Pipe System</v>
      </c>
      <c r="AB252" s="51">
        <f t="shared" si="37"/>
        <v>54</v>
      </c>
      <c r="AC252" s="52" t="str">
        <f t="shared" si="38"/>
        <v>LF</v>
      </c>
      <c r="AD252" s="64" t="str">
        <f t="shared" si="39"/>
        <v>Hector Sanchez's Crew</v>
      </c>
    </row>
    <row r="253" spans="1:30" ht="15.75" x14ac:dyDescent="0.25">
      <c r="A253" s="177">
        <v>101501</v>
      </c>
      <c r="B253" s="177" t="s">
        <v>122</v>
      </c>
      <c r="C253" s="177" t="s">
        <v>123</v>
      </c>
      <c r="D253" s="177" t="s">
        <v>3110</v>
      </c>
      <c r="E253" s="177" t="s">
        <v>3111</v>
      </c>
      <c r="F253" s="177">
        <v>100</v>
      </c>
      <c r="G253" s="177" t="s">
        <v>517</v>
      </c>
      <c r="H253" s="177" t="s">
        <v>3000</v>
      </c>
      <c r="I253" s="177" t="s">
        <v>514</v>
      </c>
      <c r="J253" s="177" t="s">
        <v>796</v>
      </c>
      <c r="K253" s="177" t="s">
        <v>49</v>
      </c>
      <c r="L253" s="177" t="s">
        <v>797</v>
      </c>
      <c r="M253" s="177" t="s">
        <v>3215</v>
      </c>
      <c r="N253" s="177"/>
      <c r="O253" s="177" t="s">
        <v>50</v>
      </c>
      <c r="P253" s="177"/>
      <c r="Q253" s="177" t="s">
        <v>50</v>
      </c>
      <c r="T253" s="49" t="str">
        <f t="shared" si="30"/>
        <v>2024-023</v>
      </c>
      <c r="U253" s="49" t="str">
        <f t="shared" si="31"/>
        <v>2024-023: Tarrant Riverside Bridge Rehab</v>
      </c>
      <c r="V253" s="49" t="str">
        <f>IFERROR(VLOOKUP($B253,PM!$A:$H,2,FALSE),"")</f>
        <v>Bikhyat Adhikari</v>
      </c>
      <c r="W253" s="50" t="str">
        <f t="shared" si="32"/>
        <v>Thursday</v>
      </c>
      <c r="X253" s="51" t="str">
        <f t="shared" si="33"/>
        <v>05/15/2025 6:22 PM</v>
      </c>
      <c r="Y253" s="52">
        <f t="shared" si="34"/>
        <v>367</v>
      </c>
      <c r="Z253" s="52" t="str">
        <f t="shared" si="35"/>
        <v>Approved On Time</v>
      </c>
      <c r="AA253" s="52" t="str">
        <f t="shared" si="36"/>
        <v>422 6002K - DECK Ins Rem Mach Rail</v>
      </c>
      <c r="AB253" s="51">
        <f t="shared" si="37"/>
        <v>100</v>
      </c>
      <c r="AC253" s="52" t="str">
        <f t="shared" si="38"/>
        <v>LF</v>
      </c>
      <c r="AD253" s="64" t="str">
        <f t="shared" si="39"/>
        <v>Hector Sanchez's Crew</v>
      </c>
    </row>
    <row r="254" spans="1:30" ht="15.75" x14ac:dyDescent="0.25">
      <c r="A254" s="177">
        <v>101422</v>
      </c>
      <c r="B254" s="177" t="s">
        <v>122</v>
      </c>
      <c r="C254" s="177" t="s">
        <v>123</v>
      </c>
      <c r="D254" s="177" t="s">
        <v>4002</v>
      </c>
      <c r="E254" s="177" t="s">
        <v>4003</v>
      </c>
      <c r="F254" s="177">
        <v>40</v>
      </c>
      <c r="G254" s="177" t="s">
        <v>517</v>
      </c>
      <c r="H254" s="177" t="s">
        <v>2767</v>
      </c>
      <c r="I254" s="177" t="s">
        <v>514</v>
      </c>
      <c r="J254" s="177" t="s">
        <v>796</v>
      </c>
      <c r="K254" s="177" t="s">
        <v>49</v>
      </c>
      <c r="L254" s="177" t="s">
        <v>797</v>
      </c>
      <c r="M254" s="177" t="s">
        <v>2673</v>
      </c>
      <c r="N254" s="177"/>
      <c r="O254" s="177" t="s">
        <v>50</v>
      </c>
      <c r="P254" s="177"/>
      <c r="Q254" s="177" t="s">
        <v>50</v>
      </c>
      <c r="T254" s="49" t="str">
        <f t="shared" si="30"/>
        <v>2024-023</v>
      </c>
      <c r="U254" s="49" t="str">
        <f t="shared" si="31"/>
        <v>2024-023: Tarrant Riverside Bridge Rehab</v>
      </c>
      <c r="V254" s="49" t="str">
        <f>IFERROR(VLOOKUP($B254,PM!$A:$H,2,FALSE),"")</f>
        <v>Bikhyat Adhikari</v>
      </c>
      <c r="W254" s="50" t="str">
        <f t="shared" si="32"/>
        <v>Wednesday</v>
      </c>
      <c r="X254" s="51" t="str">
        <f t="shared" si="33"/>
        <v>05/15/2025 5:16 AM</v>
      </c>
      <c r="Y254" s="52">
        <f t="shared" si="34"/>
        <v>367</v>
      </c>
      <c r="Z254" s="52" t="str">
        <f t="shared" si="35"/>
        <v>Approved On Time</v>
      </c>
      <c r="AA254" s="52" t="str">
        <f t="shared" si="36"/>
        <v>481 6016A - PIPE 12 Rem Replace Pipe Syste</v>
      </c>
      <c r="AB254" s="51">
        <f t="shared" si="37"/>
        <v>40</v>
      </c>
      <c r="AC254" s="52" t="str">
        <f t="shared" si="38"/>
        <v>LF</v>
      </c>
      <c r="AD254" s="64" t="str">
        <f t="shared" si="39"/>
        <v>Hector Sanchez's Crew</v>
      </c>
    </row>
    <row r="255" spans="1:30" ht="15.75" x14ac:dyDescent="0.25">
      <c r="A255" s="177">
        <v>101423</v>
      </c>
      <c r="B255" s="177" t="s">
        <v>122</v>
      </c>
      <c r="C255" s="177" t="s">
        <v>123</v>
      </c>
      <c r="D255" s="177" t="s">
        <v>1771</v>
      </c>
      <c r="E255" s="177" t="s">
        <v>1772</v>
      </c>
      <c r="F255" s="177">
        <v>10</v>
      </c>
      <c r="G255" s="177" t="s">
        <v>1892</v>
      </c>
      <c r="H255" s="177" t="s">
        <v>2767</v>
      </c>
      <c r="I255" s="177" t="s">
        <v>514</v>
      </c>
      <c r="J255" s="177" t="s">
        <v>796</v>
      </c>
      <c r="K255" s="177" t="s">
        <v>49</v>
      </c>
      <c r="L255" s="177" t="s">
        <v>797</v>
      </c>
      <c r="M255" s="177" t="s">
        <v>2793</v>
      </c>
      <c r="N255" s="177"/>
      <c r="O255" s="177" t="s">
        <v>50</v>
      </c>
      <c r="P255" s="177"/>
      <c r="Q255" s="177" t="s">
        <v>50</v>
      </c>
      <c r="T255" s="49" t="str">
        <f t="shared" si="30"/>
        <v>2024-023</v>
      </c>
      <c r="U255" s="49" t="str">
        <f t="shared" si="31"/>
        <v>2024-023: Tarrant Riverside Bridge Rehab</v>
      </c>
      <c r="V255" s="49" t="str">
        <f>IFERROR(VLOOKUP($B255,PM!$A:$H,2,FALSE),"")</f>
        <v>Bikhyat Adhikari</v>
      </c>
      <c r="W255" s="50" t="str">
        <f t="shared" si="32"/>
        <v>Wednesday</v>
      </c>
      <c r="X255" s="51" t="str">
        <f t="shared" si="33"/>
        <v>05/15/2025 5:18 AM</v>
      </c>
      <c r="Y255" s="52">
        <f t="shared" si="34"/>
        <v>367</v>
      </c>
      <c r="Z255" s="52" t="str">
        <f t="shared" si="35"/>
        <v>Approved On Time</v>
      </c>
      <c r="AA255" s="52" t="str">
        <f t="shared" si="36"/>
        <v>110 6003J - EXC Cut Waste Dirt</v>
      </c>
      <c r="AB255" s="51">
        <f t="shared" si="37"/>
        <v>10</v>
      </c>
      <c r="AC255" s="52" t="str">
        <f t="shared" si="38"/>
        <v>LCY</v>
      </c>
      <c r="AD255" s="64" t="str">
        <f t="shared" si="39"/>
        <v>Hector Sanchez's Crew</v>
      </c>
    </row>
    <row r="256" spans="1:30" ht="15.75" x14ac:dyDescent="0.25">
      <c r="A256" s="177">
        <v>101424</v>
      </c>
      <c r="B256" s="177" t="s">
        <v>122</v>
      </c>
      <c r="C256" s="177" t="s">
        <v>123</v>
      </c>
      <c r="D256" s="177" t="s">
        <v>2670</v>
      </c>
      <c r="E256" s="177" t="s">
        <v>2671</v>
      </c>
      <c r="F256" s="177">
        <v>15</v>
      </c>
      <c r="G256" s="177" t="s">
        <v>589</v>
      </c>
      <c r="H256" s="177" t="s">
        <v>2767</v>
      </c>
      <c r="I256" s="177" t="s">
        <v>514</v>
      </c>
      <c r="J256" s="177" t="s">
        <v>796</v>
      </c>
      <c r="K256" s="177" t="s">
        <v>49</v>
      </c>
      <c r="L256" s="177" t="s">
        <v>797</v>
      </c>
      <c r="M256" s="177" t="s">
        <v>2674</v>
      </c>
      <c r="N256" s="177"/>
      <c r="O256" s="177" t="s">
        <v>50</v>
      </c>
      <c r="P256" s="177"/>
      <c r="Q256" s="177" t="s">
        <v>50</v>
      </c>
      <c r="T256" s="49" t="str">
        <f t="shared" si="30"/>
        <v>2024-023</v>
      </c>
      <c r="U256" s="49" t="str">
        <f t="shared" si="31"/>
        <v>2024-023: Tarrant Riverside Bridge Rehab</v>
      </c>
      <c r="V256" s="49" t="str">
        <f>IFERROR(VLOOKUP($B256,PM!$A:$H,2,FALSE),"")</f>
        <v>Bikhyat Adhikari</v>
      </c>
      <c r="W256" s="50" t="str">
        <f t="shared" si="32"/>
        <v>Wednesday</v>
      </c>
      <c r="X256" s="51" t="str">
        <f t="shared" si="33"/>
        <v>05/15/2025 5:21 AM</v>
      </c>
      <c r="Y256" s="52">
        <f t="shared" si="34"/>
        <v>367</v>
      </c>
      <c r="Z256" s="52" t="str">
        <f t="shared" si="35"/>
        <v>Approved On Time</v>
      </c>
      <c r="AA256" s="52" t="str">
        <f t="shared" si="36"/>
        <v>422 6002G - DECK F S End Dam</v>
      </c>
      <c r="AB256" s="51">
        <f t="shared" si="37"/>
        <v>15</v>
      </c>
      <c r="AC256" s="52" t="str">
        <f t="shared" si="38"/>
        <v>SF</v>
      </c>
      <c r="AD256" s="64" t="str">
        <f t="shared" si="39"/>
        <v>Hector Sanchez's Crew</v>
      </c>
    </row>
    <row r="257" spans="1:30" ht="15.75" x14ac:dyDescent="0.25">
      <c r="A257" s="177">
        <v>101677</v>
      </c>
      <c r="B257" s="177" t="s">
        <v>138</v>
      </c>
      <c r="C257" s="177" t="s">
        <v>139</v>
      </c>
      <c r="D257" s="177" t="s">
        <v>1168</v>
      </c>
      <c r="E257" s="177" t="s">
        <v>1169</v>
      </c>
      <c r="F257" s="177">
        <v>29</v>
      </c>
      <c r="G257" s="177" t="s">
        <v>515</v>
      </c>
      <c r="H257" s="177" t="s">
        <v>4128</v>
      </c>
      <c r="I257" s="177" t="s">
        <v>514</v>
      </c>
      <c r="J257" s="177" t="s">
        <v>796</v>
      </c>
      <c r="K257" s="177" t="s">
        <v>49</v>
      </c>
      <c r="L257" s="177" t="s">
        <v>797</v>
      </c>
      <c r="M257" s="177" t="s">
        <v>3689</v>
      </c>
      <c r="N257" s="177"/>
      <c r="O257" s="177" t="s">
        <v>50</v>
      </c>
      <c r="P257" s="177"/>
      <c r="Q257" s="177" t="s">
        <v>50</v>
      </c>
      <c r="T257" s="49" t="str">
        <f t="shared" si="30"/>
        <v>2023-034</v>
      </c>
      <c r="U257" s="49" t="str">
        <f t="shared" si="31"/>
        <v>2023-034: Dallas IH 45 Bridge Maintenanc</v>
      </c>
      <c r="V257" s="49" t="str">
        <f>IFERROR(VLOOKUP($B257,PM!$A:$H,2,FALSE),"")</f>
        <v>Eric Giebelhaus</v>
      </c>
      <c r="W257" s="50" t="str">
        <f t="shared" si="32"/>
        <v>Saturday</v>
      </c>
      <c r="X257" s="51" t="str">
        <f t="shared" si="33"/>
        <v>05/18/2025 5:49 PM</v>
      </c>
      <c r="Y257" s="52">
        <f t="shared" si="34"/>
        <v>367</v>
      </c>
      <c r="Z257" s="52" t="str">
        <f t="shared" si="35"/>
        <v>Approved On Time</v>
      </c>
      <c r="AA257" s="52" t="str">
        <f t="shared" si="36"/>
        <v>439 6017G - CO Pour</v>
      </c>
      <c r="AB257" s="51">
        <f t="shared" si="37"/>
        <v>29</v>
      </c>
      <c r="AC257" s="52" t="str">
        <f t="shared" si="38"/>
        <v>CY</v>
      </c>
      <c r="AD257" s="64" t="str">
        <f t="shared" si="39"/>
        <v>Hector Sanchez's Crew</v>
      </c>
    </row>
    <row r="258" spans="1:30" ht="15.75" x14ac:dyDescent="0.25">
      <c r="A258" s="177">
        <v>101552</v>
      </c>
      <c r="B258" s="177" t="s">
        <v>570</v>
      </c>
      <c r="C258" s="177" t="s">
        <v>723</v>
      </c>
      <c r="D258" s="177" t="s">
        <v>3032</v>
      </c>
      <c r="E258" s="177" t="s">
        <v>3033</v>
      </c>
      <c r="F258" s="177">
        <v>0.5</v>
      </c>
      <c r="G258" s="177" t="s">
        <v>586</v>
      </c>
      <c r="H258" s="177" t="s">
        <v>3000</v>
      </c>
      <c r="I258" s="177" t="s">
        <v>514</v>
      </c>
      <c r="J258" s="177" t="s">
        <v>725</v>
      </c>
      <c r="K258" s="177" t="s">
        <v>49</v>
      </c>
      <c r="L258" s="177" t="s">
        <v>1717</v>
      </c>
      <c r="M258" s="177" t="s">
        <v>3460</v>
      </c>
      <c r="N258" s="177"/>
      <c r="O258" s="177" t="s">
        <v>50</v>
      </c>
      <c r="P258" s="177"/>
      <c r="Q258" s="177" t="s">
        <v>50</v>
      </c>
      <c r="T258" s="49" t="str">
        <f t="shared" si="30"/>
        <v>2024-030</v>
      </c>
      <c r="U258" s="49" t="str">
        <f t="shared" si="31"/>
        <v>2024-030: Matagorda SH 35 Bridge Replace</v>
      </c>
      <c r="V258" s="49" t="str">
        <f>IFERROR(VLOOKUP($B258,PM!$A:$H,2,FALSE),"")</f>
        <v>Luis A. Morales</v>
      </c>
      <c r="W258" s="50" t="str">
        <f t="shared" si="32"/>
        <v>Thursday</v>
      </c>
      <c r="X258" s="51" t="str">
        <f t="shared" si="33"/>
        <v>05/16/2025 8:21 AM</v>
      </c>
      <c r="Y258" s="52">
        <f t="shared" si="34"/>
        <v>367</v>
      </c>
      <c r="Z258" s="52" t="str">
        <f t="shared" si="35"/>
        <v>Approved On Time</v>
      </c>
      <c r="AA258" s="52" t="str">
        <f t="shared" si="36"/>
        <v>8999 6001F - Install Bent Caps</v>
      </c>
      <c r="AB258" s="51">
        <f t="shared" si="37"/>
        <v>0.5</v>
      </c>
      <c r="AC258" s="52" t="str">
        <f t="shared" si="38"/>
        <v>EA</v>
      </c>
      <c r="AD258" s="64" t="str">
        <f t="shared" si="39"/>
        <v>Uriel Garcia's Crew</v>
      </c>
    </row>
    <row r="259" spans="1:30" ht="15.75" x14ac:dyDescent="0.25">
      <c r="A259" s="177">
        <v>101371</v>
      </c>
      <c r="B259" s="177" t="s">
        <v>570</v>
      </c>
      <c r="C259" s="177" t="s">
        <v>723</v>
      </c>
      <c r="D259" s="177" t="s">
        <v>624</v>
      </c>
      <c r="E259" s="177" t="s">
        <v>625</v>
      </c>
      <c r="F259" s="177">
        <v>1.5E-3</v>
      </c>
      <c r="G259" s="177" t="s">
        <v>637</v>
      </c>
      <c r="H259" s="177" t="s">
        <v>1890</v>
      </c>
      <c r="I259" s="177" t="s">
        <v>514</v>
      </c>
      <c r="J259" s="177" t="s">
        <v>1067</v>
      </c>
      <c r="K259" s="177" t="s">
        <v>64</v>
      </c>
      <c r="L259" s="177" t="s">
        <v>1717</v>
      </c>
      <c r="M259" s="177" t="s">
        <v>2311</v>
      </c>
      <c r="N259" s="177"/>
      <c r="O259" s="177" t="s">
        <v>50</v>
      </c>
      <c r="P259" s="177"/>
      <c r="Q259" s="177" t="s">
        <v>50</v>
      </c>
      <c r="T259" s="49" t="str">
        <f t="shared" si="30"/>
        <v>2024-030</v>
      </c>
      <c r="U259" s="49" t="str">
        <f t="shared" si="31"/>
        <v>2024-030: Matagorda SH 35 Bridge Replace</v>
      </c>
      <c r="V259" s="49" t="str">
        <f>IFERROR(VLOOKUP($B259,PM!$A:$H,2,FALSE),"")</f>
        <v>Luis A. Morales</v>
      </c>
      <c r="W259" s="50" t="str">
        <f t="shared" si="32"/>
        <v>Tuesday</v>
      </c>
      <c r="X259" s="51" t="str">
        <f t="shared" si="33"/>
        <v>05/14/2025 8:39 AM</v>
      </c>
      <c r="Y259" s="52">
        <f t="shared" si="34"/>
        <v>367</v>
      </c>
      <c r="Z259" s="52" t="str">
        <f t="shared" si="35"/>
        <v>Approved On Time</v>
      </c>
      <c r="AA259" s="52" t="str">
        <f t="shared" si="36"/>
        <v>9000 100C - LD INOUT SHOW UP REPAIR LABOR</v>
      </c>
      <c r="AB259" s="51">
        <f t="shared" si="37"/>
        <v>1.5E-3</v>
      </c>
      <c r="AC259" s="52" t="str">
        <f t="shared" si="38"/>
        <v>LS</v>
      </c>
      <c r="AD259" s="64" t="str">
        <f t="shared" si="39"/>
        <v>Reyneri Caballero's Crew</v>
      </c>
    </row>
    <row r="260" spans="1:30" ht="15.75" x14ac:dyDescent="0.25">
      <c r="A260" s="177">
        <v>101553</v>
      </c>
      <c r="B260" s="177" t="s">
        <v>570</v>
      </c>
      <c r="C260" s="177" t="s">
        <v>723</v>
      </c>
      <c r="D260" s="177" t="s">
        <v>2548</v>
      </c>
      <c r="E260" s="177" t="s">
        <v>2549</v>
      </c>
      <c r="F260" s="177">
        <v>1</v>
      </c>
      <c r="G260" s="177" t="s">
        <v>2772</v>
      </c>
      <c r="H260" s="177" t="s">
        <v>3000</v>
      </c>
      <c r="I260" s="177" t="s">
        <v>514</v>
      </c>
      <c r="J260" s="177" t="s">
        <v>909</v>
      </c>
      <c r="K260" s="177" t="s">
        <v>72</v>
      </c>
      <c r="L260" s="177" t="s">
        <v>1717</v>
      </c>
      <c r="M260" s="177" t="s">
        <v>3456</v>
      </c>
      <c r="N260" s="177"/>
      <c r="O260" s="177" t="s">
        <v>50</v>
      </c>
      <c r="P260" s="177"/>
      <c r="Q260" s="177" t="s">
        <v>50</v>
      </c>
      <c r="T260" s="49" t="str">
        <f t="shared" si="30"/>
        <v>2024-030</v>
      </c>
      <c r="U260" s="49" t="str">
        <f t="shared" si="31"/>
        <v>2024-030: Matagorda SH 35 Bridge Replace</v>
      </c>
      <c r="V260" s="49" t="str">
        <f>IFERROR(VLOOKUP($B260,PM!$A:$H,2,FALSE),"")</f>
        <v>Luis A. Morales</v>
      </c>
      <c r="W260" s="50" t="str">
        <f t="shared" si="32"/>
        <v>Thursday</v>
      </c>
      <c r="X260" s="51" t="str">
        <f t="shared" si="33"/>
        <v>05/16/2025 8:24 AM</v>
      </c>
      <c r="Y260" s="52">
        <f t="shared" si="34"/>
        <v>367</v>
      </c>
      <c r="Z260" s="52" t="str">
        <f t="shared" si="35"/>
        <v>Approved On Time</v>
      </c>
      <c r="AA260" s="52" t="str">
        <f t="shared" si="36"/>
        <v>8999 6001J - Unload all Materials</v>
      </c>
      <c r="AB260" s="51">
        <f t="shared" si="37"/>
        <v>1</v>
      </c>
      <c r="AC260" s="52" t="str">
        <f t="shared" si="38"/>
        <v>LD</v>
      </c>
      <c r="AD260" s="64" t="str">
        <f t="shared" si="39"/>
        <v>ROLANDO COLMENERO-GARCIA CREW</v>
      </c>
    </row>
    <row r="261" spans="1:30" ht="15.75" x14ac:dyDescent="0.25">
      <c r="A261" s="177">
        <v>101265</v>
      </c>
      <c r="B261" s="177" t="s">
        <v>138</v>
      </c>
      <c r="C261" s="177" t="s">
        <v>139</v>
      </c>
      <c r="D261" s="177" t="s">
        <v>1187</v>
      </c>
      <c r="E261" s="177" t="s">
        <v>1188</v>
      </c>
      <c r="F261" s="177">
        <v>1</v>
      </c>
      <c r="G261" s="177" t="s">
        <v>515</v>
      </c>
      <c r="H261" s="177" t="s">
        <v>1447</v>
      </c>
      <c r="I261" s="177" t="s">
        <v>514</v>
      </c>
      <c r="J261" s="177" t="s">
        <v>874</v>
      </c>
      <c r="K261" s="177" t="s">
        <v>49</v>
      </c>
      <c r="L261" s="177" t="s">
        <v>880</v>
      </c>
      <c r="M261" s="177" t="s">
        <v>1502</v>
      </c>
      <c r="N261" s="177"/>
      <c r="O261" s="177" t="s">
        <v>50</v>
      </c>
      <c r="P261" s="177"/>
      <c r="Q261" s="177" t="s">
        <v>50</v>
      </c>
      <c r="T261" s="49" t="str">
        <f t="shared" si="30"/>
        <v>2023-034</v>
      </c>
      <c r="U261" s="49" t="str">
        <f t="shared" si="31"/>
        <v>2023-034: Dallas IH 45 Bridge Maintenanc</v>
      </c>
      <c r="V261" s="49" t="str">
        <f>IFERROR(VLOOKUP($B261,PM!$A:$H,2,FALSE),"")</f>
        <v>Eric Giebelhaus</v>
      </c>
      <c r="W261" s="50" t="str">
        <f t="shared" si="32"/>
        <v>Monday</v>
      </c>
      <c r="X261" s="51" t="str">
        <f t="shared" si="33"/>
        <v>05/13/2025 7:48 AM</v>
      </c>
      <c r="Y261" s="52">
        <f t="shared" si="34"/>
        <v>367</v>
      </c>
      <c r="Z261" s="52" t="str">
        <f t="shared" si="35"/>
        <v>Approved On Time</v>
      </c>
      <c r="AA261" s="52" t="str">
        <f t="shared" si="36"/>
        <v>4106 6001G - PPC Pour</v>
      </c>
      <c r="AB261" s="51">
        <f t="shared" si="37"/>
        <v>1</v>
      </c>
      <c r="AC261" s="52" t="str">
        <f t="shared" si="38"/>
        <v>CY</v>
      </c>
      <c r="AD261" s="64" t="str">
        <f t="shared" si="39"/>
        <v>Josue Martinez</v>
      </c>
    </row>
    <row r="262" spans="1:30" ht="15.75" x14ac:dyDescent="0.25">
      <c r="A262" s="177">
        <v>101665</v>
      </c>
      <c r="B262" s="177" t="s">
        <v>138</v>
      </c>
      <c r="C262" s="177" t="s">
        <v>139</v>
      </c>
      <c r="D262" s="177" t="s">
        <v>1187</v>
      </c>
      <c r="E262" s="177" t="s">
        <v>1188</v>
      </c>
      <c r="F262" s="177">
        <v>6</v>
      </c>
      <c r="G262" s="177" t="s">
        <v>515</v>
      </c>
      <c r="H262" s="177" t="s">
        <v>4128</v>
      </c>
      <c r="I262" s="177" t="s">
        <v>514</v>
      </c>
      <c r="J262" s="177" t="s">
        <v>874</v>
      </c>
      <c r="K262" s="177" t="s">
        <v>49</v>
      </c>
      <c r="L262" s="177" t="s">
        <v>880</v>
      </c>
      <c r="M262" s="177" t="s">
        <v>4161</v>
      </c>
      <c r="N262" s="177"/>
      <c r="O262" s="177" t="s">
        <v>50</v>
      </c>
      <c r="P262" s="177"/>
      <c r="Q262" s="177" t="s">
        <v>50</v>
      </c>
      <c r="T262" s="49" t="str">
        <f t="shared" ref="T262:T325" si="40">$B262</f>
        <v>2023-034</v>
      </c>
      <c r="U262" s="49" t="str">
        <f t="shared" ref="U262:U325" si="41">$B262&amp;": "&amp;$C262</f>
        <v>2023-034: Dallas IH 45 Bridge Maintenanc</v>
      </c>
      <c r="V262" s="49" t="str">
        <f>IFERROR(VLOOKUP($B262,PM!$A:$H,2,FALSE),"")</f>
        <v>Eric Giebelhaus</v>
      </c>
      <c r="W262" s="50" t="str">
        <f t="shared" ref="W262:W325" si="42">TEXT($H262,"dddd")</f>
        <v>Saturday</v>
      </c>
      <c r="X262" s="51" t="str">
        <f t="shared" ref="X262:X325" si="43">TEXT(DATE(MID($M262,7,4), LEFT($M262,2), MID($M262,4,2)) + TIME(LEFT(MID($M262,13,5),2), RIGHT(MID($M262,13,5),2), 0), "MM/DD/YYYY h:mm AM/PM")</f>
        <v>05/18/2025 6:38 AM</v>
      </c>
      <c r="Y262" s="52">
        <f t="shared" ref="Y262:Y325" si="44">IFERROR(DATE(LEFT($Q262,4), MID($Q262,6,2), MID($Q262,9,2)) + TIME(MID($Q262,12,2), MID($Q262,15,2), MID($Q262,18,2)),"")</f>
        <v>367</v>
      </c>
      <c r="Z262" s="52" t="str">
        <f t="shared" ref="Z262:Z325" si="45">IF(OR($Y262="1/1/01 12:00 AM", $Y262=""), "Not Approved", IF(VALUE($Y262) &lt;= (VALUE($X262) + 1 + TIME(9, 0, 0)), "Approved On Time", "Not Approved On Time"))</f>
        <v>Approved On Time</v>
      </c>
      <c r="AA262" s="52" t="str">
        <f t="shared" ref="AA262:AA325" si="46">$D262&amp;" - "&amp;$E262</f>
        <v>4106 6001G - PPC Pour</v>
      </c>
      <c r="AB262" s="51">
        <f t="shared" ref="AB262:AB325" si="47">$F262</f>
        <v>6</v>
      </c>
      <c r="AC262" s="52" t="str">
        <f t="shared" ref="AC262:AC325" si="48">$G262</f>
        <v>CY</v>
      </c>
      <c r="AD262" s="64" t="str">
        <f t="shared" ref="AD262:AD325" si="49">$J262</f>
        <v>Josue Martinez</v>
      </c>
    </row>
    <row r="263" spans="1:30" ht="15.75" x14ac:dyDescent="0.25">
      <c r="A263" s="177">
        <v>101666</v>
      </c>
      <c r="B263" s="177" t="s">
        <v>138</v>
      </c>
      <c r="C263" s="177" t="s">
        <v>139</v>
      </c>
      <c r="D263" s="177" t="s">
        <v>1635</v>
      </c>
      <c r="E263" s="177" t="s">
        <v>3677</v>
      </c>
      <c r="F263" s="177">
        <v>0.5</v>
      </c>
      <c r="G263" s="177" t="s">
        <v>1136</v>
      </c>
      <c r="H263" s="177" t="s">
        <v>4128</v>
      </c>
      <c r="I263" s="177" t="s">
        <v>514</v>
      </c>
      <c r="J263" s="177" t="s">
        <v>874</v>
      </c>
      <c r="K263" s="177" t="s">
        <v>49</v>
      </c>
      <c r="L263" s="177" t="s">
        <v>880</v>
      </c>
      <c r="M263" s="177" t="s">
        <v>3678</v>
      </c>
      <c r="N263" s="177"/>
      <c r="O263" s="177" t="s">
        <v>50</v>
      </c>
      <c r="P263" s="177"/>
      <c r="Q263" s="177" t="s">
        <v>50</v>
      </c>
      <c r="T263" s="49" t="str">
        <f t="shared" si="40"/>
        <v>2023-034</v>
      </c>
      <c r="U263" s="49" t="str">
        <f t="shared" si="41"/>
        <v>2023-034: Dallas IH 45 Bridge Maintenanc</v>
      </c>
      <c r="V263" s="49" t="str">
        <f>IFERROR(VLOOKUP($B263,PM!$A:$H,2,FALSE),"")</f>
        <v>Eric Giebelhaus</v>
      </c>
      <c r="W263" s="50" t="str">
        <f t="shared" si="42"/>
        <v>Saturday</v>
      </c>
      <c r="X263" s="51" t="str">
        <f t="shared" si="43"/>
        <v>05/18/2025 6:39 AM</v>
      </c>
      <c r="Y263" s="52">
        <f t="shared" si="44"/>
        <v>367</v>
      </c>
      <c r="Z263" s="52" t="str">
        <f t="shared" si="45"/>
        <v>Approved On Time</v>
      </c>
      <c r="AA263" s="52" t="str">
        <f t="shared" si="46"/>
        <v>4106 6001H - PPC Cleanup</v>
      </c>
      <c r="AB263" s="51">
        <f t="shared" si="47"/>
        <v>0.5</v>
      </c>
      <c r="AC263" s="52" t="str">
        <f t="shared" si="48"/>
        <v>EACH</v>
      </c>
      <c r="AD263" s="64" t="str">
        <f t="shared" si="49"/>
        <v>Josue Martinez</v>
      </c>
    </row>
    <row r="264" spans="1:30" ht="15.75" x14ac:dyDescent="0.25">
      <c r="A264" s="177">
        <v>101383</v>
      </c>
      <c r="B264" s="177" t="s">
        <v>138</v>
      </c>
      <c r="C264" s="177" t="s">
        <v>139</v>
      </c>
      <c r="D264" s="177" t="s">
        <v>624</v>
      </c>
      <c r="E264" s="177" t="s">
        <v>625</v>
      </c>
      <c r="F264" s="177">
        <v>5.0000000000000001E-4</v>
      </c>
      <c r="G264" s="177" t="s">
        <v>637</v>
      </c>
      <c r="H264" s="177" t="s">
        <v>1447</v>
      </c>
      <c r="I264" s="177" t="s">
        <v>514</v>
      </c>
      <c r="J264" s="177" t="s">
        <v>1080</v>
      </c>
      <c r="K264" s="177" t="s">
        <v>49</v>
      </c>
      <c r="L264" s="177" t="s">
        <v>1048</v>
      </c>
      <c r="M264" s="177" t="s">
        <v>2678</v>
      </c>
      <c r="N264" s="177"/>
      <c r="O264" s="177" t="s">
        <v>50</v>
      </c>
      <c r="P264" s="177"/>
      <c r="Q264" s="177" t="s">
        <v>50</v>
      </c>
      <c r="T264" s="49" t="str">
        <f t="shared" si="40"/>
        <v>2023-034</v>
      </c>
      <c r="U264" s="49" t="str">
        <f t="shared" si="41"/>
        <v>2023-034: Dallas IH 45 Bridge Maintenanc</v>
      </c>
      <c r="V264" s="49" t="str">
        <f>IFERROR(VLOOKUP($B264,PM!$A:$H,2,FALSE),"")</f>
        <v>Eric Giebelhaus</v>
      </c>
      <c r="W264" s="50" t="str">
        <f t="shared" si="42"/>
        <v>Monday</v>
      </c>
      <c r="X264" s="51" t="str">
        <f t="shared" si="43"/>
        <v>05/14/2025 12:44 PM</v>
      </c>
      <c r="Y264" s="52">
        <f t="shared" si="44"/>
        <v>367</v>
      </c>
      <c r="Z264" s="52" t="str">
        <f t="shared" si="45"/>
        <v>Approved On Time</v>
      </c>
      <c r="AA264" s="52" t="str">
        <f t="shared" si="46"/>
        <v>9000 100C - LD INOUT SHOW UP REPAIR LABOR</v>
      </c>
      <c r="AB264" s="51">
        <f t="shared" si="47"/>
        <v>5.0000000000000001E-4</v>
      </c>
      <c r="AC264" s="52" t="str">
        <f t="shared" si="48"/>
        <v>LS</v>
      </c>
      <c r="AD264" s="64" t="str">
        <f t="shared" si="49"/>
        <v>Jesus Rodarte's Crew</v>
      </c>
    </row>
    <row r="265" spans="1:30" ht="15.75" x14ac:dyDescent="0.25">
      <c r="A265" s="177">
        <v>101384</v>
      </c>
      <c r="B265" s="177" t="s">
        <v>138</v>
      </c>
      <c r="C265" s="177" t="s">
        <v>139</v>
      </c>
      <c r="D265" s="177" t="s">
        <v>624</v>
      </c>
      <c r="E265" s="177" t="s">
        <v>625</v>
      </c>
      <c r="F265" s="177">
        <v>5.0000000000000001E-4</v>
      </c>
      <c r="G265" s="177" t="s">
        <v>637</v>
      </c>
      <c r="H265" s="177" t="s">
        <v>1890</v>
      </c>
      <c r="I265" s="177" t="s">
        <v>514</v>
      </c>
      <c r="J265" s="177" t="s">
        <v>1080</v>
      </c>
      <c r="K265" s="177" t="s">
        <v>49</v>
      </c>
      <c r="L265" s="177" t="s">
        <v>1048</v>
      </c>
      <c r="M265" s="177" t="s">
        <v>2678</v>
      </c>
      <c r="N265" s="177"/>
      <c r="O265" s="177" t="s">
        <v>50</v>
      </c>
      <c r="P265" s="177"/>
      <c r="Q265" s="177" t="s">
        <v>50</v>
      </c>
      <c r="T265" s="49" t="str">
        <f t="shared" si="40"/>
        <v>2023-034</v>
      </c>
      <c r="U265" s="49" t="str">
        <f t="shared" si="41"/>
        <v>2023-034: Dallas IH 45 Bridge Maintenanc</v>
      </c>
      <c r="V265" s="49" t="str">
        <f>IFERROR(VLOOKUP($B265,PM!$A:$H,2,FALSE),"")</f>
        <v>Eric Giebelhaus</v>
      </c>
      <c r="W265" s="50" t="str">
        <f t="shared" si="42"/>
        <v>Tuesday</v>
      </c>
      <c r="X265" s="51" t="str">
        <f t="shared" si="43"/>
        <v>05/14/2025 12:44 PM</v>
      </c>
      <c r="Y265" s="52">
        <f t="shared" si="44"/>
        <v>367</v>
      </c>
      <c r="Z265" s="52" t="str">
        <f t="shared" si="45"/>
        <v>Approved On Time</v>
      </c>
      <c r="AA265" s="52" t="str">
        <f t="shared" si="46"/>
        <v>9000 100C - LD INOUT SHOW UP REPAIR LABOR</v>
      </c>
      <c r="AB265" s="51">
        <f t="shared" si="47"/>
        <v>5.0000000000000001E-4</v>
      </c>
      <c r="AC265" s="52" t="str">
        <f t="shared" si="48"/>
        <v>LS</v>
      </c>
      <c r="AD265" s="64" t="str">
        <f t="shared" si="49"/>
        <v>Jesus Rodarte's Crew</v>
      </c>
    </row>
    <row r="266" spans="1:30" ht="15.75" x14ac:dyDescent="0.25">
      <c r="A266" s="177">
        <v>101499</v>
      </c>
      <c r="B266" s="177" t="s">
        <v>138</v>
      </c>
      <c r="C266" s="177" t="s">
        <v>139</v>
      </c>
      <c r="D266" s="177" t="s">
        <v>624</v>
      </c>
      <c r="E266" s="177" t="s">
        <v>625</v>
      </c>
      <c r="F266" s="177">
        <v>1E-3</v>
      </c>
      <c r="G266" s="177" t="s">
        <v>637</v>
      </c>
      <c r="H266" s="177" t="s">
        <v>3000</v>
      </c>
      <c r="I266" s="177" t="s">
        <v>514</v>
      </c>
      <c r="J266" s="177" t="s">
        <v>1080</v>
      </c>
      <c r="K266" s="177" t="s">
        <v>49</v>
      </c>
      <c r="L266" s="177" t="s">
        <v>1048</v>
      </c>
      <c r="M266" s="177" t="s">
        <v>3117</v>
      </c>
      <c r="N266" s="177"/>
      <c r="O266" s="177" t="s">
        <v>50</v>
      </c>
      <c r="P266" s="177"/>
      <c r="Q266" s="177" t="s">
        <v>50</v>
      </c>
      <c r="T266" s="49" t="str">
        <f t="shared" si="40"/>
        <v>2023-034</v>
      </c>
      <c r="U266" s="49" t="str">
        <f t="shared" si="41"/>
        <v>2023-034: Dallas IH 45 Bridge Maintenanc</v>
      </c>
      <c r="V266" s="49" t="str">
        <f>IFERROR(VLOOKUP($B266,PM!$A:$H,2,FALSE),"")</f>
        <v>Eric Giebelhaus</v>
      </c>
      <c r="W266" s="50" t="str">
        <f t="shared" si="42"/>
        <v>Thursday</v>
      </c>
      <c r="X266" s="51" t="str">
        <f t="shared" si="43"/>
        <v>05/15/2025 5:59 PM</v>
      </c>
      <c r="Y266" s="52">
        <f t="shared" si="44"/>
        <v>367</v>
      </c>
      <c r="Z266" s="52" t="str">
        <f t="shared" si="45"/>
        <v>Approved On Time</v>
      </c>
      <c r="AA266" s="52" t="str">
        <f t="shared" si="46"/>
        <v>9000 100C - LD INOUT SHOW UP REPAIR LABOR</v>
      </c>
      <c r="AB266" s="51">
        <f t="shared" si="47"/>
        <v>1E-3</v>
      </c>
      <c r="AC266" s="52" t="str">
        <f t="shared" si="48"/>
        <v>LS</v>
      </c>
      <c r="AD266" s="64" t="str">
        <f t="shared" si="49"/>
        <v>Jesus Rodarte's Crew</v>
      </c>
    </row>
    <row r="267" spans="1:30" ht="15.75" x14ac:dyDescent="0.25">
      <c r="A267" s="177">
        <v>101498</v>
      </c>
      <c r="B267" s="177" t="s">
        <v>3216</v>
      </c>
      <c r="C267" s="177" t="s">
        <v>3217</v>
      </c>
      <c r="D267" s="177" t="s">
        <v>624</v>
      </c>
      <c r="E267" s="177" t="s">
        <v>625</v>
      </c>
      <c r="F267" s="177">
        <v>1E-3</v>
      </c>
      <c r="G267" s="177" t="s">
        <v>637</v>
      </c>
      <c r="H267" s="177" t="s">
        <v>3000</v>
      </c>
      <c r="I267" s="177" t="s">
        <v>514</v>
      </c>
      <c r="J267" s="177" t="s">
        <v>1080</v>
      </c>
      <c r="K267" s="177" t="s">
        <v>49</v>
      </c>
      <c r="L267" s="177" t="s">
        <v>1048</v>
      </c>
      <c r="M267" s="177" t="s">
        <v>3218</v>
      </c>
      <c r="N267" s="177"/>
      <c r="O267" s="177" t="s">
        <v>50</v>
      </c>
      <c r="P267" s="177"/>
      <c r="Q267" s="177" t="s">
        <v>50</v>
      </c>
      <c r="T267" s="49" t="str">
        <f t="shared" si="40"/>
        <v>2024-034</v>
      </c>
      <c r="U267" s="49" t="str">
        <f t="shared" si="41"/>
        <v>2024-034: NTTA DNT ML Deck Repair</v>
      </c>
      <c r="V267" s="49" t="str">
        <f>IFERROR(VLOOKUP($B267,PM!$A:$H,2,FALSE),"")</f>
        <v/>
      </c>
      <c r="W267" s="50" t="str">
        <f t="shared" si="42"/>
        <v>Thursday</v>
      </c>
      <c r="X267" s="51" t="str">
        <f t="shared" si="43"/>
        <v>05/15/2025 5:54 PM</v>
      </c>
      <c r="Y267" s="52">
        <f t="shared" si="44"/>
        <v>367</v>
      </c>
      <c r="Z267" s="52" t="str">
        <f t="shared" si="45"/>
        <v>Approved On Time</v>
      </c>
      <c r="AA267" s="52" t="str">
        <f t="shared" si="46"/>
        <v>9000 100C - LD INOUT SHOW UP REPAIR LABOR</v>
      </c>
      <c r="AB267" s="51">
        <f t="shared" si="47"/>
        <v>1E-3</v>
      </c>
      <c r="AC267" s="52" t="str">
        <f t="shared" si="48"/>
        <v>LS</v>
      </c>
      <c r="AD267" s="64" t="str">
        <f t="shared" si="49"/>
        <v>Jesus Rodarte's Crew</v>
      </c>
    </row>
    <row r="268" spans="1:30" ht="15.75" x14ac:dyDescent="0.25">
      <c r="A268" s="177">
        <v>101706</v>
      </c>
      <c r="B268" s="177" t="s">
        <v>122</v>
      </c>
      <c r="C268" s="177" t="s">
        <v>123</v>
      </c>
      <c r="D268" s="177" t="s">
        <v>1151</v>
      </c>
      <c r="E268" s="177" t="s">
        <v>1152</v>
      </c>
      <c r="F268" s="177">
        <v>1</v>
      </c>
      <c r="G268" s="177" t="s">
        <v>736</v>
      </c>
      <c r="H268" s="177" t="s">
        <v>3000</v>
      </c>
      <c r="I268" s="177" t="s">
        <v>514</v>
      </c>
      <c r="J268" s="177" t="s">
        <v>796</v>
      </c>
      <c r="K268" s="177" t="s">
        <v>49</v>
      </c>
      <c r="L268" s="177" t="s">
        <v>1760</v>
      </c>
      <c r="M268" s="177" t="s">
        <v>4162</v>
      </c>
      <c r="N268" s="177"/>
      <c r="O268" s="177" t="s">
        <v>50</v>
      </c>
      <c r="P268" s="177"/>
      <c r="Q268" s="177" t="s">
        <v>50</v>
      </c>
      <c r="T268" s="49" t="str">
        <f t="shared" si="40"/>
        <v>2024-023</v>
      </c>
      <c r="U268" s="49" t="str">
        <f t="shared" si="41"/>
        <v>2024-023: Tarrant Riverside Bridge Rehab</v>
      </c>
      <c r="V268" s="49" t="str">
        <f>IFERROR(VLOOKUP($B268,PM!$A:$H,2,FALSE),"")</f>
        <v>Bikhyat Adhikari</v>
      </c>
      <c r="W268" s="50" t="str">
        <f t="shared" si="42"/>
        <v>Thursday</v>
      </c>
      <c r="X268" s="51" t="str">
        <f t="shared" si="43"/>
        <v>05/19/2025 5:22 AM</v>
      </c>
      <c r="Y268" s="52">
        <f t="shared" si="44"/>
        <v>367</v>
      </c>
      <c r="Z268" s="52" t="str">
        <f t="shared" si="45"/>
        <v>Approved On Time</v>
      </c>
      <c r="AA268" s="52" t="str">
        <f t="shared" si="46"/>
        <v>422 6002R - DECK Cure</v>
      </c>
      <c r="AB268" s="51">
        <f t="shared" si="47"/>
        <v>1</v>
      </c>
      <c r="AC268" s="52" t="str">
        <f t="shared" si="48"/>
        <v>DAYS</v>
      </c>
      <c r="AD268" s="64" t="str">
        <f t="shared" si="49"/>
        <v>Hector Sanchez's Crew</v>
      </c>
    </row>
    <row r="269" spans="1:30" ht="15.75" x14ac:dyDescent="0.25">
      <c r="A269" s="177">
        <v>101270</v>
      </c>
      <c r="B269" s="177" t="s">
        <v>122</v>
      </c>
      <c r="C269" s="177" t="s">
        <v>123</v>
      </c>
      <c r="D269" s="177" t="s">
        <v>1201</v>
      </c>
      <c r="E269" s="177" t="s">
        <v>1759</v>
      </c>
      <c r="F269" s="177">
        <v>0.5</v>
      </c>
      <c r="G269" s="177" t="s">
        <v>516</v>
      </c>
      <c r="H269" s="177" t="s">
        <v>1447</v>
      </c>
      <c r="I269" s="177" t="s">
        <v>514</v>
      </c>
      <c r="J269" s="177" t="s">
        <v>796</v>
      </c>
      <c r="K269" s="177" t="s">
        <v>49</v>
      </c>
      <c r="L269" s="177" t="s">
        <v>1760</v>
      </c>
      <c r="M269" s="177" t="s">
        <v>1761</v>
      </c>
      <c r="N269" s="177"/>
      <c r="O269" s="177" t="s">
        <v>50</v>
      </c>
      <c r="P269" s="177"/>
      <c r="Q269" s="177" t="s">
        <v>50</v>
      </c>
      <c r="T269" s="49" t="str">
        <f t="shared" si="40"/>
        <v>2024-023</v>
      </c>
      <c r="U269" s="49" t="str">
        <f t="shared" si="41"/>
        <v>2024-023: Tarrant Riverside Bridge Rehab</v>
      </c>
      <c r="V269" s="49" t="str">
        <f>IFERROR(VLOOKUP($B269,PM!$A:$H,2,FALSE),"")</f>
        <v>Bikhyat Adhikari</v>
      </c>
      <c r="W269" s="50" t="str">
        <f t="shared" si="42"/>
        <v>Monday</v>
      </c>
      <c r="X269" s="51" t="str">
        <f t="shared" si="43"/>
        <v>05/13/2025 8:58 AM</v>
      </c>
      <c r="Y269" s="52">
        <f t="shared" si="44"/>
        <v>367</v>
      </c>
      <c r="Z269" s="52" t="str">
        <f t="shared" si="45"/>
        <v>Approved On Time</v>
      </c>
      <c r="AA269" s="52" t="str">
        <f t="shared" si="46"/>
        <v>500 6001C - MOB Eros 3.5% DL</v>
      </c>
      <c r="AB269" s="51">
        <f t="shared" si="47"/>
        <v>0.5</v>
      </c>
      <c r="AC269" s="52" t="str">
        <f t="shared" si="48"/>
        <v>WK</v>
      </c>
      <c r="AD269" s="64" t="str">
        <f t="shared" si="49"/>
        <v>Hector Sanchez's Crew</v>
      </c>
    </row>
    <row r="270" spans="1:30" ht="15.75" x14ac:dyDescent="0.25">
      <c r="A270" s="177">
        <v>101645</v>
      </c>
      <c r="B270" s="177" t="s">
        <v>138</v>
      </c>
      <c r="C270" s="177" t="s">
        <v>139</v>
      </c>
      <c r="D270" s="177" t="s">
        <v>3657</v>
      </c>
      <c r="E270" s="177" t="s">
        <v>3658</v>
      </c>
      <c r="F270" s="177">
        <v>1300</v>
      </c>
      <c r="G270" s="177" t="s">
        <v>587</v>
      </c>
      <c r="H270" s="177" t="s">
        <v>4124</v>
      </c>
      <c r="I270" s="177" t="s">
        <v>514</v>
      </c>
      <c r="J270" s="177" t="s">
        <v>957</v>
      </c>
      <c r="K270" s="177" t="s">
        <v>72</v>
      </c>
      <c r="L270" s="177" t="s">
        <v>956</v>
      </c>
      <c r="M270" s="177" t="s">
        <v>3696</v>
      </c>
      <c r="N270" s="177"/>
      <c r="O270" s="177" t="s">
        <v>50</v>
      </c>
      <c r="P270" s="177"/>
      <c r="Q270" s="177" t="s">
        <v>50</v>
      </c>
      <c r="T270" s="49" t="str">
        <f t="shared" si="40"/>
        <v>2023-034</v>
      </c>
      <c r="U270" s="49" t="str">
        <f t="shared" si="41"/>
        <v>2023-034: Dallas IH 45 Bridge Maintenanc</v>
      </c>
      <c r="V270" s="49" t="str">
        <f>IFERROR(VLOOKUP($B270,PM!$A:$H,2,FALSE),"")</f>
        <v>Eric Giebelhaus</v>
      </c>
      <c r="W270" s="50" t="str">
        <f t="shared" si="42"/>
        <v>Friday</v>
      </c>
      <c r="X270" s="51" t="str">
        <f t="shared" si="43"/>
        <v>05/17/2025 11:16 AM</v>
      </c>
      <c r="Y270" s="52">
        <f t="shared" si="44"/>
        <v>367</v>
      </c>
      <c r="Z270" s="52" t="str">
        <f t="shared" si="45"/>
        <v>Approved On Time</v>
      </c>
      <c r="AA270" s="52" t="str">
        <f t="shared" si="46"/>
        <v>483 6021A - HYDRO Support and Clean</v>
      </c>
      <c r="AB270" s="51">
        <f t="shared" si="47"/>
        <v>1300</v>
      </c>
      <c r="AC270" s="52" t="str">
        <f t="shared" si="48"/>
        <v>SY</v>
      </c>
      <c r="AD270" s="64" t="str">
        <f t="shared" si="49"/>
        <v>Juan Lopez's Crew</v>
      </c>
    </row>
    <row r="271" spans="1:30" ht="15.75" x14ac:dyDescent="0.25">
      <c r="A271" s="177">
        <v>101644</v>
      </c>
      <c r="B271" s="177" t="s">
        <v>73</v>
      </c>
      <c r="C271" s="177" t="s">
        <v>1009</v>
      </c>
      <c r="D271" s="177" t="s">
        <v>1635</v>
      </c>
      <c r="E271" s="177" t="s">
        <v>1636</v>
      </c>
      <c r="F271" s="177">
        <v>1</v>
      </c>
      <c r="G271" s="177" t="s">
        <v>1136</v>
      </c>
      <c r="H271" s="177" t="s">
        <v>3000</v>
      </c>
      <c r="I271" s="177" t="s">
        <v>514</v>
      </c>
      <c r="J271" s="177" t="s">
        <v>957</v>
      </c>
      <c r="K271" s="177" t="s">
        <v>72</v>
      </c>
      <c r="L271" s="177" t="s">
        <v>956</v>
      </c>
      <c r="M271" s="177" t="s">
        <v>3698</v>
      </c>
      <c r="N271" s="177"/>
      <c r="O271" s="177" t="s">
        <v>50</v>
      </c>
      <c r="P271" s="177"/>
      <c r="Q271" s="177" t="s">
        <v>50</v>
      </c>
      <c r="T271" s="49" t="str">
        <f t="shared" si="40"/>
        <v>2023-032</v>
      </c>
      <c r="U271" s="49" t="str">
        <f t="shared" si="41"/>
        <v>2023-032: IH-345 BRIDGE REHABILITATION</v>
      </c>
      <c r="V271" s="49" t="str">
        <f>IFERROR(VLOOKUP($B271,PM!$A:$H,2,FALSE),"")</f>
        <v>Eric Giebelhaus</v>
      </c>
      <c r="W271" s="50" t="str">
        <f t="shared" si="42"/>
        <v>Thursday</v>
      </c>
      <c r="X271" s="51" t="str">
        <f t="shared" si="43"/>
        <v>05/17/2025 11:03 AM</v>
      </c>
      <c r="Y271" s="52">
        <f t="shared" si="44"/>
        <v>367</v>
      </c>
      <c r="Z271" s="52" t="str">
        <f t="shared" si="45"/>
        <v>Approved On Time</v>
      </c>
      <c r="AA271" s="52" t="str">
        <f t="shared" si="46"/>
        <v>4106 6001H - PPO Conc Overlay Clean After P</v>
      </c>
      <c r="AB271" s="51">
        <f t="shared" si="47"/>
        <v>1</v>
      </c>
      <c r="AC271" s="52" t="str">
        <f t="shared" si="48"/>
        <v>EACH</v>
      </c>
      <c r="AD271" s="64" t="str">
        <f t="shared" si="49"/>
        <v>Juan Lopez's Crew</v>
      </c>
    </row>
    <row r="272" spans="1:30" ht="15.75" x14ac:dyDescent="0.25">
      <c r="A272" s="177">
        <v>101244</v>
      </c>
      <c r="B272" s="177" t="s">
        <v>73</v>
      </c>
      <c r="C272" s="177" t="s">
        <v>1009</v>
      </c>
      <c r="D272" s="177" t="s">
        <v>1310</v>
      </c>
      <c r="E272" s="177" t="s">
        <v>1311</v>
      </c>
      <c r="F272" s="177">
        <v>1E-3</v>
      </c>
      <c r="G272" s="177" t="s">
        <v>587</v>
      </c>
      <c r="H272" s="177" t="s">
        <v>1447</v>
      </c>
      <c r="I272" s="177" t="s">
        <v>514</v>
      </c>
      <c r="J272" s="177" t="s">
        <v>957</v>
      </c>
      <c r="K272" s="177" t="s">
        <v>72</v>
      </c>
      <c r="L272" s="177" t="s">
        <v>956</v>
      </c>
      <c r="M272" s="177" t="s">
        <v>1465</v>
      </c>
      <c r="N272" s="177"/>
      <c r="O272" s="177" t="s">
        <v>50</v>
      </c>
      <c r="P272" s="177"/>
      <c r="Q272" s="177" t="s">
        <v>50</v>
      </c>
      <c r="T272" s="49" t="str">
        <f t="shared" si="40"/>
        <v>2023-032</v>
      </c>
      <c r="U272" s="49" t="str">
        <f t="shared" si="41"/>
        <v>2023-032: IH-345 BRIDGE REHABILITATION</v>
      </c>
      <c r="V272" s="49" t="str">
        <f>IFERROR(VLOOKUP($B272,PM!$A:$H,2,FALSE),"")</f>
        <v>Eric Giebelhaus</v>
      </c>
      <c r="W272" s="50" t="str">
        <f t="shared" si="42"/>
        <v>Monday</v>
      </c>
      <c r="X272" s="51" t="str">
        <f t="shared" si="43"/>
        <v>05/13/2025 6:35 AM</v>
      </c>
      <c r="Y272" s="52">
        <f t="shared" si="44"/>
        <v>367</v>
      </c>
      <c r="Z272" s="52" t="str">
        <f t="shared" si="45"/>
        <v>Approved On Time</v>
      </c>
      <c r="AA272" s="52" t="str">
        <f t="shared" si="46"/>
        <v>4106 6001A - PPO Perform Shotblasting 8 Loc</v>
      </c>
      <c r="AB272" s="51">
        <f t="shared" si="47"/>
        <v>1E-3</v>
      </c>
      <c r="AC272" s="52" t="str">
        <f t="shared" si="48"/>
        <v>SY</v>
      </c>
      <c r="AD272" s="64" t="str">
        <f t="shared" si="49"/>
        <v>Juan Lopez's Crew</v>
      </c>
    </row>
    <row r="273" spans="1:30" ht="15.75" x14ac:dyDescent="0.25">
      <c r="A273" s="177">
        <v>101245</v>
      </c>
      <c r="B273" s="177" t="s">
        <v>73</v>
      </c>
      <c r="C273" s="177" t="s">
        <v>1009</v>
      </c>
      <c r="D273" s="177" t="s">
        <v>1186</v>
      </c>
      <c r="E273" s="177" t="s">
        <v>1193</v>
      </c>
      <c r="F273" s="177">
        <v>0.25</v>
      </c>
      <c r="G273" s="177" t="s">
        <v>1136</v>
      </c>
      <c r="H273" s="177" t="s">
        <v>1447</v>
      </c>
      <c r="I273" s="177" t="s">
        <v>514</v>
      </c>
      <c r="J273" s="177" t="s">
        <v>957</v>
      </c>
      <c r="K273" s="177" t="s">
        <v>72</v>
      </c>
      <c r="L273" s="177" t="s">
        <v>956</v>
      </c>
      <c r="M273" s="177" t="s">
        <v>1313</v>
      </c>
      <c r="N273" s="177"/>
      <c r="O273" s="177" t="s">
        <v>50</v>
      </c>
      <c r="P273" s="177"/>
      <c r="Q273" s="177" t="s">
        <v>50</v>
      </c>
      <c r="T273" s="49" t="str">
        <f t="shared" si="40"/>
        <v>2023-032</v>
      </c>
      <c r="U273" s="49" t="str">
        <f t="shared" si="41"/>
        <v>2023-032: IH-345 BRIDGE REHABILITATION</v>
      </c>
      <c r="V273" s="49" t="str">
        <f>IFERROR(VLOOKUP($B273,PM!$A:$H,2,FALSE),"")</f>
        <v>Eric Giebelhaus</v>
      </c>
      <c r="W273" s="50" t="str">
        <f t="shared" si="42"/>
        <v>Monday</v>
      </c>
      <c r="X273" s="51" t="str">
        <f t="shared" si="43"/>
        <v>05/13/2025 6:36 AM</v>
      </c>
      <c r="Y273" s="52">
        <f t="shared" si="44"/>
        <v>367</v>
      </c>
      <c r="Z273" s="52" t="str">
        <f t="shared" si="45"/>
        <v>Approved On Time</v>
      </c>
      <c r="AA273" s="52" t="str">
        <f t="shared" si="46"/>
        <v>4106 6001D - PPO Conc Overlay Prep for Over</v>
      </c>
      <c r="AB273" s="51">
        <f t="shared" si="47"/>
        <v>0.25</v>
      </c>
      <c r="AC273" s="52" t="str">
        <f t="shared" si="48"/>
        <v>EACH</v>
      </c>
      <c r="AD273" s="64" t="str">
        <f t="shared" si="49"/>
        <v>Juan Lopez's Crew</v>
      </c>
    </row>
    <row r="274" spans="1:30" ht="15.75" x14ac:dyDescent="0.25">
      <c r="A274" s="177">
        <v>101466</v>
      </c>
      <c r="B274" s="177" t="s">
        <v>73</v>
      </c>
      <c r="C274" s="177" t="s">
        <v>1009</v>
      </c>
      <c r="D274" s="177" t="s">
        <v>2303</v>
      </c>
      <c r="E274" s="177" t="s">
        <v>2304</v>
      </c>
      <c r="F274" s="177">
        <v>25</v>
      </c>
      <c r="G274" s="177" t="s">
        <v>2121</v>
      </c>
      <c r="H274" s="177" t="s">
        <v>2767</v>
      </c>
      <c r="I274" s="177" t="s">
        <v>514</v>
      </c>
      <c r="J274" s="177" t="s">
        <v>957</v>
      </c>
      <c r="K274" s="177" t="s">
        <v>72</v>
      </c>
      <c r="L274" s="177" t="s">
        <v>956</v>
      </c>
      <c r="M274" s="177" t="s">
        <v>3219</v>
      </c>
      <c r="N274" s="177"/>
      <c r="O274" s="177" t="s">
        <v>50</v>
      </c>
      <c r="P274" s="177"/>
      <c r="Q274" s="177" t="s">
        <v>50</v>
      </c>
      <c r="T274" s="49" t="str">
        <f t="shared" si="40"/>
        <v>2023-032</v>
      </c>
      <c r="U274" s="49" t="str">
        <f t="shared" si="41"/>
        <v>2023-032: IH-345 BRIDGE REHABILITATION</v>
      </c>
      <c r="V274" s="49" t="str">
        <f>IFERROR(VLOOKUP($B274,PM!$A:$H,2,FALSE),"")</f>
        <v>Eric Giebelhaus</v>
      </c>
      <c r="W274" s="50" t="str">
        <f t="shared" si="42"/>
        <v>Wednesday</v>
      </c>
      <c r="X274" s="51" t="str">
        <f t="shared" si="43"/>
        <v>05/15/2025 1:06 PM</v>
      </c>
      <c r="Y274" s="52">
        <f t="shared" si="44"/>
        <v>367</v>
      </c>
      <c r="Z274" s="52" t="str">
        <f t="shared" si="45"/>
        <v>Approved On Time</v>
      </c>
      <c r="AA274" s="52" t="str">
        <f t="shared" si="46"/>
        <v>429 6004A - PT DECK REP Chip Clean Areas 4</v>
      </c>
      <c r="AB274" s="51">
        <f t="shared" si="47"/>
        <v>25</v>
      </c>
      <c r="AC274" s="52" t="str">
        <f t="shared" si="48"/>
        <v>CF</v>
      </c>
      <c r="AD274" s="64" t="str">
        <f t="shared" si="49"/>
        <v>Juan Lopez's Crew</v>
      </c>
    </row>
    <row r="275" spans="1:30" ht="15.75" x14ac:dyDescent="0.25">
      <c r="A275" s="177">
        <v>101467</v>
      </c>
      <c r="B275" s="177" t="s">
        <v>73</v>
      </c>
      <c r="C275" s="177" t="s">
        <v>1009</v>
      </c>
      <c r="D275" s="177" t="s">
        <v>3127</v>
      </c>
      <c r="E275" s="177" t="s">
        <v>3128</v>
      </c>
      <c r="F275" s="177">
        <v>25</v>
      </c>
      <c r="G275" s="177" t="s">
        <v>2121</v>
      </c>
      <c r="H275" s="177" t="s">
        <v>2767</v>
      </c>
      <c r="I275" s="177" t="s">
        <v>514</v>
      </c>
      <c r="J275" s="177" t="s">
        <v>957</v>
      </c>
      <c r="K275" s="177" t="s">
        <v>72</v>
      </c>
      <c r="L275" s="177" t="s">
        <v>956</v>
      </c>
      <c r="M275" s="177" t="s">
        <v>3219</v>
      </c>
      <c r="N275" s="177"/>
      <c r="O275" s="177" t="s">
        <v>50</v>
      </c>
      <c r="P275" s="177"/>
      <c r="Q275" s="177" t="s">
        <v>50</v>
      </c>
      <c r="T275" s="49" t="str">
        <f t="shared" si="40"/>
        <v>2023-032</v>
      </c>
      <c r="U275" s="49" t="str">
        <f t="shared" si="41"/>
        <v>2023-032: IH-345 BRIDGE REHABILITATION</v>
      </c>
      <c r="V275" s="49" t="str">
        <f>IFERROR(VLOOKUP($B275,PM!$A:$H,2,FALSE),"")</f>
        <v>Eric Giebelhaus</v>
      </c>
      <c r="W275" s="50" t="str">
        <f t="shared" si="42"/>
        <v>Wednesday</v>
      </c>
      <c r="X275" s="51" t="str">
        <f t="shared" si="43"/>
        <v>05/15/2025 1:06 PM</v>
      </c>
      <c r="Y275" s="52">
        <f t="shared" si="44"/>
        <v>367</v>
      </c>
      <c r="Z275" s="52" t="str">
        <f t="shared" si="45"/>
        <v>Approved On Time</v>
      </c>
      <c r="AA275" s="52" t="str">
        <f t="shared" si="46"/>
        <v>429 6004B - PT DECK REP 4 deep 22 Pours</v>
      </c>
      <c r="AB275" s="51">
        <f t="shared" si="47"/>
        <v>25</v>
      </c>
      <c r="AC275" s="52" t="str">
        <f t="shared" si="48"/>
        <v>CF</v>
      </c>
      <c r="AD275" s="64" t="str">
        <f t="shared" si="49"/>
        <v>Juan Lopez's Crew</v>
      </c>
    </row>
    <row r="276" spans="1:30" ht="15.75" x14ac:dyDescent="0.25">
      <c r="A276" s="177">
        <v>101468</v>
      </c>
      <c r="B276" s="177" t="s">
        <v>73</v>
      </c>
      <c r="C276" s="177" t="s">
        <v>1009</v>
      </c>
      <c r="D276" s="177" t="s">
        <v>1635</v>
      </c>
      <c r="E276" s="177" t="s">
        <v>1636</v>
      </c>
      <c r="F276" s="177">
        <v>1</v>
      </c>
      <c r="G276" s="177" t="s">
        <v>1136</v>
      </c>
      <c r="H276" s="177" t="s">
        <v>2767</v>
      </c>
      <c r="I276" s="177" t="s">
        <v>514</v>
      </c>
      <c r="J276" s="177" t="s">
        <v>957</v>
      </c>
      <c r="K276" s="177" t="s">
        <v>72</v>
      </c>
      <c r="L276" s="177" t="s">
        <v>956</v>
      </c>
      <c r="M276" s="177" t="s">
        <v>3130</v>
      </c>
      <c r="N276" s="177"/>
      <c r="O276" s="177" t="s">
        <v>50</v>
      </c>
      <c r="P276" s="177"/>
      <c r="Q276" s="177" t="s">
        <v>50</v>
      </c>
      <c r="T276" s="49" t="str">
        <f t="shared" si="40"/>
        <v>2023-032</v>
      </c>
      <c r="U276" s="49" t="str">
        <f t="shared" si="41"/>
        <v>2023-032: IH-345 BRIDGE REHABILITATION</v>
      </c>
      <c r="V276" s="49" t="str">
        <f>IFERROR(VLOOKUP($B276,PM!$A:$H,2,FALSE),"")</f>
        <v>Eric Giebelhaus</v>
      </c>
      <c r="W276" s="50" t="str">
        <f t="shared" si="42"/>
        <v>Wednesday</v>
      </c>
      <c r="X276" s="51" t="str">
        <f t="shared" si="43"/>
        <v>05/15/2025 1:07 PM</v>
      </c>
      <c r="Y276" s="52">
        <f t="shared" si="44"/>
        <v>367</v>
      </c>
      <c r="Z276" s="52" t="str">
        <f t="shared" si="45"/>
        <v>Approved On Time</v>
      </c>
      <c r="AA276" s="52" t="str">
        <f t="shared" si="46"/>
        <v>4106 6001H - PPO Conc Overlay Clean After P</v>
      </c>
      <c r="AB276" s="51">
        <f t="shared" si="47"/>
        <v>1</v>
      </c>
      <c r="AC276" s="52" t="str">
        <f t="shared" si="48"/>
        <v>EACH</v>
      </c>
      <c r="AD276" s="64" t="str">
        <f t="shared" si="49"/>
        <v>Juan Lopez's Crew</v>
      </c>
    </row>
    <row r="277" spans="1:30" ht="15.75" x14ac:dyDescent="0.25">
      <c r="A277" s="177">
        <v>101266</v>
      </c>
      <c r="B277" s="177" t="s">
        <v>95</v>
      </c>
      <c r="C277" s="177" t="s">
        <v>96</v>
      </c>
      <c r="D277" s="177" t="s">
        <v>624</v>
      </c>
      <c r="E277" s="177" t="s">
        <v>625</v>
      </c>
      <c r="F277" s="177">
        <v>1E-3</v>
      </c>
      <c r="G277" s="177" t="s">
        <v>637</v>
      </c>
      <c r="H277" s="177" t="s">
        <v>1447</v>
      </c>
      <c r="I277" s="177" t="s">
        <v>514</v>
      </c>
      <c r="J277" s="177" t="s">
        <v>574</v>
      </c>
      <c r="K277" s="177" t="s">
        <v>72</v>
      </c>
      <c r="L277" s="177" t="s">
        <v>86</v>
      </c>
      <c r="M277" s="177" t="s">
        <v>1788</v>
      </c>
      <c r="N277" s="177"/>
      <c r="O277" s="177" t="s">
        <v>50</v>
      </c>
      <c r="P277" s="177"/>
      <c r="Q277" s="177" t="s">
        <v>50</v>
      </c>
      <c r="T277" s="49" t="str">
        <f t="shared" si="40"/>
        <v>2024-004</v>
      </c>
      <c r="U277" s="49" t="str">
        <f t="shared" si="41"/>
        <v>2024-004: City of Dallas Sidewalk 2024</v>
      </c>
      <c r="V277" s="49" t="str">
        <f>IFERROR(VLOOKUP($B277,PM!$A:$H,2,FALSE),"")</f>
        <v>Adam H. Goode</v>
      </c>
      <c r="W277" s="50" t="str">
        <f t="shared" si="42"/>
        <v>Monday</v>
      </c>
      <c r="X277" s="51" t="str">
        <f t="shared" si="43"/>
        <v>05/13/2025 7:53 AM</v>
      </c>
      <c r="Y277" s="52">
        <f t="shared" si="44"/>
        <v>367</v>
      </c>
      <c r="Z277" s="52" t="str">
        <f t="shared" si="45"/>
        <v>Approved On Time</v>
      </c>
      <c r="AA277" s="52" t="str">
        <f t="shared" si="46"/>
        <v>9000 100C - LD INOUT SHOW UP REPAIR LABOR</v>
      </c>
      <c r="AB277" s="51">
        <f t="shared" si="47"/>
        <v>1E-3</v>
      </c>
      <c r="AC277" s="52" t="str">
        <f t="shared" si="48"/>
        <v>LS</v>
      </c>
      <c r="AD277" s="64" t="str">
        <f t="shared" si="49"/>
        <v>Jesus Lopez's Crew</v>
      </c>
    </row>
    <row r="278" spans="1:30" ht="15.75" x14ac:dyDescent="0.25">
      <c r="A278" s="177">
        <v>101313</v>
      </c>
      <c r="B278" s="177" t="s">
        <v>95</v>
      </c>
      <c r="C278" s="177" t="s">
        <v>96</v>
      </c>
      <c r="D278" s="177" t="s">
        <v>2132</v>
      </c>
      <c r="E278" s="177" t="s">
        <v>2133</v>
      </c>
      <c r="F278" s="177">
        <v>10</v>
      </c>
      <c r="G278" s="177" t="s">
        <v>515</v>
      </c>
      <c r="H278" s="177" t="s">
        <v>1890</v>
      </c>
      <c r="I278" s="177" t="s">
        <v>514</v>
      </c>
      <c r="J278" s="177"/>
      <c r="K278" s="177"/>
      <c r="L278" s="177" t="s">
        <v>86</v>
      </c>
      <c r="M278" s="177" t="s">
        <v>2134</v>
      </c>
      <c r="N278" s="177"/>
      <c r="O278" s="177" t="s">
        <v>50</v>
      </c>
      <c r="P278" s="177"/>
      <c r="Q278" s="177" t="s">
        <v>50</v>
      </c>
      <c r="T278" s="49" t="str">
        <f t="shared" si="40"/>
        <v>2024-004</v>
      </c>
      <c r="U278" s="49" t="str">
        <f t="shared" si="41"/>
        <v>2024-004: City of Dallas Sidewalk 2024</v>
      </c>
      <c r="V278" s="49" t="str">
        <f>IFERROR(VLOOKUP($B278,PM!$A:$H,2,FALSE),"")</f>
        <v>Adam H. Goode</v>
      </c>
      <c r="W278" s="50" t="str">
        <f t="shared" si="42"/>
        <v>Tuesday</v>
      </c>
      <c r="X278" s="51" t="str">
        <f t="shared" si="43"/>
        <v>05/13/2025 4:54 PM</v>
      </c>
      <c r="Y278" s="52">
        <f t="shared" si="44"/>
        <v>367</v>
      </c>
      <c r="Z278" s="52" t="str">
        <f t="shared" si="45"/>
        <v>Approved On Time</v>
      </c>
      <c r="AA278" s="52" t="str">
        <f t="shared" si="46"/>
        <v>200 4000M - 355 Concrete SDW 4</v>
      </c>
      <c r="AB278" s="51">
        <f t="shared" si="47"/>
        <v>10</v>
      </c>
      <c r="AC278" s="52" t="str">
        <f t="shared" si="48"/>
        <v>CY</v>
      </c>
      <c r="AD278" s="64">
        <f t="shared" si="49"/>
        <v>0</v>
      </c>
    </row>
    <row r="279" spans="1:30" ht="15.75" x14ac:dyDescent="0.25">
      <c r="A279" s="177">
        <v>101314</v>
      </c>
      <c r="B279" s="177" t="s">
        <v>95</v>
      </c>
      <c r="C279" s="177" t="s">
        <v>96</v>
      </c>
      <c r="D279" s="177" t="s">
        <v>1174</v>
      </c>
      <c r="E279" s="177" t="s">
        <v>1175</v>
      </c>
      <c r="F279" s="177">
        <v>16</v>
      </c>
      <c r="G279" s="177" t="s">
        <v>515</v>
      </c>
      <c r="H279" s="177" t="s">
        <v>1890</v>
      </c>
      <c r="I279" s="177" t="s">
        <v>514</v>
      </c>
      <c r="J279" s="177"/>
      <c r="K279" s="177"/>
      <c r="L279" s="177" t="s">
        <v>86</v>
      </c>
      <c r="M279" s="177" t="s">
        <v>2135</v>
      </c>
      <c r="N279" s="177"/>
      <c r="O279" s="177" t="s">
        <v>50</v>
      </c>
      <c r="P279" s="177"/>
      <c r="Q279" s="177" t="s">
        <v>50</v>
      </c>
      <c r="T279" s="49" t="str">
        <f t="shared" si="40"/>
        <v>2024-004</v>
      </c>
      <c r="U279" s="49" t="str">
        <f t="shared" si="41"/>
        <v>2024-004: City of Dallas Sidewalk 2024</v>
      </c>
      <c r="V279" s="49" t="str">
        <f>IFERROR(VLOOKUP($B279,PM!$A:$H,2,FALSE),"")</f>
        <v>Adam H. Goode</v>
      </c>
      <c r="W279" s="50" t="str">
        <f t="shared" si="42"/>
        <v>Tuesday</v>
      </c>
      <c r="X279" s="51" t="str">
        <f t="shared" si="43"/>
        <v>05/13/2025 4:55 PM</v>
      </c>
      <c r="Y279" s="52">
        <f t="shared" si="44"/>
        <v>367</v>
      </c>
      <c r="Z279" s="52" t="str">
        <f t="shared" si="45"/>
        <v>Approved On Time</v>
      </c>
      <c r="AA279" s="52" t="str">
        <f t="shared" si="46"/>
        <v>280 4000M - 432 Concrete DRIVE 8</v>
      </c>
      <c r="AB279" s="51">
        <f t="shared" si="47"/>
        <v>16</v>
      </c>
      <c r="AC279" s="52" t="str">
        <f t="shared" si="48"/>
        <v>CY</v>
      </c>
      <c r="AD279" s="64">
        <f t="shared" si="49"/>
        <v>0</v>
      </c>
    </row>
    <row r="280" spans="1:30" ht="15.75" x14ac:dyDescent="0.25">
      <c r="A280" s="177">
        <v>101315</v>
      </c>
      <c r="B280" s="177" t="s">
        <v>95</v>
      </c>
      <c r="C280" s="177" t="s">
        <v>96</v>
      </c>
      <c r="D280" s="177" t="s">
        <v>1002</v>
      </c>
      <c r="E280" s="177" t="s">
        <v>1003</v>
      </c>
      <c r="F280" s="177">
        <v>7.5</v>
      </c>
      <c r="G280" s="177" t="s">
        <v>515</v>
      </c>
      <c r="H280" s="177" t="s">
        <v>1890</v>
      </c>
      <c r="I280" s="177" t="s">
        <v>514</v>
      </c>
      <c r="J280" s="177"/>
      <c r="K280" s="177"/>
      <c r="L280" s="177" t="s">
        <v>86</v>
      </c>
      <c r="M280" s="177" t="s">
        <v>2118</v>
      </c>
      <c r="N280" s="177"/>
      <c r="O280" s="177" t="s">
        <v>50</v>
      </c>
      <c r="P280" s="177"/>
      <c r="Q280" s="177" t="s">
        <v>50</v>
      </c>
      <c r="T280" s="49" t="str">
        <f t="shared" si="40"/>
        <v>2024-004</v>
      </c>
      <c r="U280" s="49" t="str">
        <f t="shared" si="41"/>
        <v>2024-004: City of Dallas Sidewalk 2024</v>
      </c>
      <c r="V280" s="49" t="str">
        <f>IFERROR(VLOOKUP($B280,PM!$A:$H,2,FALSE),"")</f>
        <v>Adam H. Goode</v>
      </c>
      <c r="W280" s="50" t="str">
        <f t="shared" si="42"/>
        <v>Tuesday</v>
      </c>
      <c r="X280" s="51" t="str">
        <f t="shared" si="43"/>
        <v>05/13/2025 4:56 PM</v>
      </c>
      <c r="Y280" s="52">
        <f t="shared" si="44"/>
        <v>367</v>
      </c>
      <c r="Z280" s="52" t="str">
        <f t="shared" si="45"/>
        <v>Approved On Time</v>
      </c>
      <c r="AA280" s="52" t="str">
        <f t="shared" si="46"/>
        <v>250 4000M - 455 Concrete CURB 18</v>
      </c>
      <c r="AB280" s="51">
        <f t="shared" si="47"/>
        <v>7.5</v>
      </c>
      <c r="AC280" s="52" t="str">
        <f t="shared" si="48"/>
        <v>CY</v>
      </c>
      <c r="AD280" s="64">
        <f t="shared" si="49"/>
        <v>0</v>
      </c>
    </row>
    <row r="281" spans="1:30" ht="15.75" x14ac:dyDescent="0.25">
      <c r="A281" s="177">
        <v>101310</v>
      </c>
      <c r="B281" s="177" t="s">
        <v>95</v>
      </c>
      <c r="C281" s="177" t="s">
        <v>96</v>
      </c>
      <c r="D281" s="177" t="s">
        <v>2136</v>
      </c>
      <c r="E281" s="177" t="s">
        <v>2137</v>
      </c>
      <c r="F281" s="177">
        <v>6</v>
      </c>
      <c r="G281" s="177" t="s">
        <v>515</v>
      </c>
      <c r="H281" s="177" t="s">
        <v>1890</v>
      </c>
      <c r="I281" s="177" t="s">
        <v>514</v>
      </c>
      <c r="J281" s="177"/>
      <c r="K281" s="177"/>
      <c r="L281" s="177" t="s">
        <v>86</v>
      </c>
      <c r="M281" s="177" t="s">
        <v>2122</v>
      </c>
      <c r="N281" s="177"/>
      <c r="O281" s="177" t="s">
        <v>50</v>
      </c>
      <c r="P281" s="177"/>
      <c r="Q281" s="177" t="s">
        <v>50</v>
      </c>
      <c r="T281" s="49" t="str">
        <f t="shared" si="40"/>
        <v>2024-004</v>
      </c>
      <c r="U281" s="49" t="str">
        <f t="shared" si="41"/>
        <v>2024-004: City of Dallas Sidewalk 2024</v>
      </c>
      <c r="V281" s="49" t="str">
        <f>IFERROR(VLOOKUP($B281,PM!$A:$H,2,FALSE),"")</f>
        <v>Adam H. Goode</v>
      </c>
      <c r="W281" s="50" t="str">
        <f t="shared" si="42"/>
        <v>Tuesday</v>
      </c>
      <c r="X281" s="51" t="str">
        <f t="shared" si="43"/>
        <v>05/13/2025 4:11 PM</v>
      </c>
      <c r="Y281" s="52">
        <f t="shared" si="44"/>
        <v>367</v>
      </c>
      <c r="Z281" s="52" t="str">
        <f t="shared" si="45"/>
        <v>Approved On Time</v>
      </c>
      <c r="AA281" s="52" t="str">
        <f t="shared" si="46"/>
        <v>370 4000M - 463 Concrete PVMT 8</v>
      </c>
      <c r="AB281" s="51">
        <f t="shared" si="47"/>
        <v>6</v>
      </c>
      <c r="AC281" s="52" t="str">
        <f t="shared" si="48"/>
        <v>CY</v>
      </c>
      <c r="AD281" s="64">
        <f t="shared" si="49"/>
        <v>0</v>
      </c>
    </row>
    <row r="282" spans="1:30" ht="15.75" x14ac:dyDescent="0.25">
      <c r="A282" s="177">
        <v>101205</v>
      </c>
      <c r="B282" s="177" t="s">
        <v>95</v>
      </c>
      <c r="C282" s="177" t="s">
        <v>96</v>
      </c>
      <c r="D282" s="177" t="s">
        <v>1174</v>
      </c>
      <c r="E282" s="177" t="s">
        <v>1175</v>
      </c>
      <c r="F282" s="177">
        <v>18</v>
      </c>
      <c r="G282" s="177" t="s">
        <v>515</v>
      </c>
      <c r="H282" s="177" t="s">
        <v>1447</v>
      </c>
      <c r="I282" s="177" t="s">
        <v>514</v>
      </c>
      <c r="J282" s="177"/>
      <c r="K282" s="177"/>
      <c r="L282" s="177" t="s">
        <v>86</v>
      </c>
      <c r="M282" s="177" t="s">
        <v>1466</v>
      </c>
      <c r="N282" s="177"/>
      <c r="O282" s="177" t="s">
        <v>50</v>
      </c>
      <c r="P282" s="177"/>
      <c r="Q282" s="177" t="s">
        <v>50</v>
      </c>
      <c r="T282" s="49" t="str">
        <f t="shared" si="40"/>
        <v>2024-004</v>
      </c>
      <c r="U282" s="49" t="str">
        <f t="shared" si="41"/>
        <v>2024-004: City of Dallas Sidewalk 2024</v>
      </c>
      <c r="V282" s="49" t="str">
        <f>IFERROR(VLOOKUP($B282,PM!$A:$H,2,FALSE),"")</f>
        <v>Adam H. Goode</v>
      </c>
      <c r="W282" s="50" t="str">
        <f t="shared" si="42"/>
        <v>Monday</v>
      </c>
      <c r="X282" s="51" t="str">
        <f t="shared" si="43"/>
        <v>05/12/2025 4:55 PM</v>
      </c>
      <c r="Y282" s="52">
        <f t="shared" si="44"/>
        <v>367</v>
      </c>
      <c r="Z282" s="52" t="str">
        <f t="shared" si="45"/>
        <v>Approved On Time</v>
      </c>
      <c r="AA282" s="52" t="str">
        <f t="shared" si="46"/>
        <v>280 4000M - 432 Concrete DRIVE 8</v>
      </c>
      <c r="AB282" s="51">
        <f t="shared" si="47"/>
        <v>18</v>
      </c>
      <c r="AC282" s="52" t="str">
        <f t="shared" si="48"/>
        <v>CY</v>
      </c>
      <c r="AD282" s="64">
        <f t="shared" si="49"/>
        <v>0</v>
      </c>
    </row>
    <row r="283" spans="1:30" ht="15.75" x14ac:dyDescent="0.25">
      <c r="A283" s="177">
        <v>101206</v>
      </c>
      <c r="B283" s="177" t="s">
        <v>95</v>
      </c>
      <c r="C283" s="177" t="s">
        <v>96</v>
      </c>
      <c r="D283" s="177" t="s">
        <v>1002</v>
      </c>
      <c r="E283" s="177" t="s">
        <v>1003</v>
      </c>
      <c r="F283" s="177">
        <v>7</v>
      </c>
      <c r="G283" s="177" t="s">
        <v>515</v>
      </c>
      <c r="H283" s="177" t="s">
        <v>1447</v>
      </c>
      <c r="I283" s="177" t="s">
        <v>514</v>
      </c>
      <c r="J283" s="177"/>
      <c r="K283" s="177"/>
      <c r="L283" s="177" t="s">
        <v>86</v>
      </c>
      <c r="M283" s="177" t="s">
        <v>1466</v>
      </c>
      <c r="N283" s="177"/>
      <c r="O283" s="177" t="s">
        <v>50</v>
      </c>
      <c r="P283" s="177"/>
      <c r="Q283" s="177" t="s">
        <v>50</v>
      </c>
      <c r="T283" s="49" t="str">
        <f t="shared" si="40"/>
        <v>2024-004</v>
      </c>
      <c r="U283" s="49" t="str">
        <f t="shared" si="41"/>
        <v>2024-004: City of Dallas Sidewalk 2024</v>
      </c>
      <c r="V283" s="49" t="str">
        <f>IFERROR(VLOOKUP($B283,PM!$A:$H,2,FALSE),"")</f>
        <v>Adam H. Goode</v>
      </c>
      <c r="W283" s="50" t="str">
        <f t="shared" si="42"/>
        <v>Monday</v>
      </c>
      <c r="X283" s="51" t="str">
        <f t="shared" si="43"/>
        <v>05/12/2025 4:55 PM</v>
      </c>
      <c r="Y283" s="52">
        <f t="shared" si="44"/>
        <v>367</v>
      </c>
      <c r="Z283" s="52" t="str">
        <f t="shared" si="45"/>
        <v>Approved On Time</v>
      </c>
      <c r="AA283" s="52" t="str">
        <f t="shared" si="46"/>
        <v>250 4000M - 455 Concrete CURB 18</v>
      </c>
      <c r="AB283" s="51">
        <f t="shared" si="47"/>
        <v>7</v>
      </c>
      <c r="AC283" s="52" t="str">
        <f t="shared" si="48"/>
        <v>CY</v>
      </c>
      <c r="AD283" s="64">
        <f t="shared" si="49"/>
        <v>0</v>
      </c>
    </row>
    <row r="284" spans="1:30" ht="15.75" x14ac:dyDescent="0.25">
      <c r="A284" s="177">
        <v>101628</v>
      </c>
      <c r="B284" s="177" t="s">
        <v>95</v>
      </c>
      <c r="C284" s="177" t="s">
        <v>96</v>
      </c>
      <c r="D284" s="177" t="s">
        <v>2132</v>
      </c>
      <c r="E284" s="177" t="s">
        <v>2133</v>
      </c>
      <c r="F284" s="177">
        <v>20</v>
      </c>
      <c r="G284" s="177" t="s">
        <v>515</v>
      </c>
      <c r="H284" s="177" t="s">
        <v>3000</v>
      </c>
      <c r="I284" s="177" t="s">
        <v>514</v>
      </c>
      <c r="J284" s="177"/>
      <c r="K284" s="177"/>
      <c r="L284" s="177" t="s">
        <v>86</v>
      </c>
      <c r="M284" s="177" t="s">
        <v>4163</v>
      </c>
      <c r="N284" s="177"/>
      <c r="O284" s="177" t="s">
        <v>50</v>
      </c>
      <c r="P284" s="177"/>
      <c r="Q284" s="177" t="s">
        <v>50</v>
      </c>
      <c r="T284" s="49" t="str">
        <f t="shared" si="40"/>
        <v>2024-004</v>
      </c>
      <c r="U284" s="49" t="str">
        <f t="shared" si="41"/>
        <v>2024-004: City of Dallas Sidewalk 2024</v>
      </c>
      <c r="V284" s="49" t="str">
        <f>IFERROR(VLOOKUP($B284,PM!$A:$H,2,FALSE),"")</f>
        <v>Adam H. Goode</v>
      </c>
      <c r="W284" s="50" t="str">
        <f t="shared" si="42"/>
        <v>Thursday</v>
      </c>
      <c r="X284" s="51" t="str">
        <f t="shared" si="43"/>
        <v>05/17/2025 10:23 AM</v>
      </c>
      <c r="Y284" s="52">
        <f t="shared" si="44"/>
        <v>367</v>
      </c>
      <c r="Z284" s="52" t="str">
        <f t="shared" si="45"/>
        <v>Approved On Time</v>
      </c>
      <c r="AA284" s="52" t="str">
        <f t="shared" si="46"/>
        <v>200 4000M - 355 Concrete SDW 4</v>
      </c>
      <c r="AB284" s="51">
        <f t="shared" si="47"/>
        <v>20</v>
      </c>
      <c r="AC284" s="52" t="str">
        <f t="shared" si="48"/>
        <v>CY</v>
      </c>
      <c r="AD284" s="64">
        <f t="shared" si="49"/>
        <v>0</v>
      </c>
    </row>
    <row r="285" spans="1:30" ht="15.75" x14ac:dyDescent="0.25">
      <c r="A285" s="177">
        <v>101629</v>
      </c>
      <c r="B285" s="177" t="s">
        <v>95</v>
      </c>
      <c r="C285" s="177" t="s">
        <v>96</v>
      </c>
      <c r="D285" s="177" t="s">
        <v>4164</v>
      </c>
      <c r="E285" s="177" t="s">
        <v>4165</v>
      </c>
      <c r="F285" s="177">
        <v>1</v>
      </c>
      <c r="G285" s="177" t="s">
        <v>515</v>
      </c>
      <c r="H285" s="177" t="s">
        <v>3000</v>
      </c>
      <c r="I285" s="177" t="s">
        <v>514</v>
      </c>
      <c r="J285" s="177"/>
      <c r="K285" s="177"/>
      <c r="L285" s="177" t="s">
        <v>86</v>
      </c>
      <c r="M285" s="177" t="s">
        <v>4163</v>
      </c>
      <c r="N285" s="177"/>
      <c r="O285" s="177" t="s">
        <v>50</v>
      </c>
      <c r="P285" s="177"/>
      <c r="Q285" s="177" t="s">
        <v>50</v>
      </c>
      <c r="T285" s="49" t="str">
        <f t="shared" si="40"/>
        <v>2024-004</v>
      </c>
      <c r="U285" s="49" t="str">
        <f t="shared" si="41"/>
        <v>2024-004: City of Dallas Sidewalk 2024</v>
      </c>
      <c r="V285" s="49" t="str">
        <f>IFERROR(VLOOKUP($B285,PM!$A:$H,2,FALSE),"")</f>
        <v>Adam H. Goode</v>
      </c>
      <c r="W285" s="50" t="str">
        <f t="shared" si="42"/>
        <v>Thursday</v>
      </c>
      <c r="X285" s="51" t="str">
        <f t="shared" si="43"/>
        <v>05/17/2025 10:23 AM</v>
      </c>
      <c r="Y285" s="52">
        <f t="shared" si="44"/>
        <v>367</v>
      </c>
      <c r="Z285" s="52" t="str">
        <f t="shared" si="45"/>
        <v>Approved On Time</v>
      </c>
      <c r="AA285" s="52" t="str">
        <f t="shared" si="46"/>
        <v>440 4000M - 618 Concrete BFR 6</v>
      </c>
      <c r="AB285" s="51">
        <f t="shared" si="47"/>
        <v>1</v>
      </c>
      <c r="AC285" s="52" t="str">
        <f t="shared" si="48"/>
        <v>CY</v>
      </c>
      <c r="AD285" s="64">
        <f t="shared" si="49"/>
        <v>0</v>
      </c>
    </row>
    <row r="286" spans="1:30" ht="15.75" x14ac:dyDescent="0.25">
      <c r="A286" s="177">
        <v>101630</v>
      </c>
      <c r="B286" s="177" t="s">
        <v>95</v>
      </c>
      <c r="C286" s="177" t="s">
        <v>96</v>
      </c>
      <c r="D286" s="177" t="s">
        <v>2136</v>
      </c>
      <c r="E286" s="177" t="s">
        <v>2137</v>
      </c>
      <c r="F286" s="177">
        <v>4.5</v>
      </c>
      <c r="G286" s="177" t="s">
        <v>515</v>
      </c>
      <c r="H286" s="177" t="s">
        <v>3000</v>
      </c>
      <c r="I286" s="177" t="s">
        <v>514</v>
      </c>
      <c r="J286" s="177"/>
      <c r="K286" s="177"/>
      <c r="L286" s="177" t="s">
        <v>86</v>
      </c>
      <c r="M286" s="177" t="s">
        <v>4031</v>
      </c>
      <c r="N286" s="177"/>
      <c r="O286" s="177" t="s">
        <v>50</v>
      </c>
      <c r="P286" s="177"/>
      <c r="Q286" s="177" t="s">
        <v>50</v>
      </c>
      <c r="T286" s="49" t="str">
        <f t="shared" si="40"/>
        <v>2024-004</v>
      </c>
      <c r="U286" s="49" t="str">
        <f t="shared" si="41"/>
        <v>2024-004: City of Dallas Sidewalk 2024</v>
      </c>
      <c r="V286" s="49" t="str">
        <f>IFERROR(VLOOKUP($B286,PM!$A:$H,2,FALSE),"")</f>
        <v>Adam H. Goode</v>
      </c>
      <c r="W286" s="50" t="str">
        <f t="shared" si="42"/>
        <v>Thursday</v>
      </c>
      <c r="X286" s="51" t="str">
        <f t="shared" si="43"/>
        <v>05/17/2025 10:24 AM</v>
      </c>
      <c r="Y286" s="52">
        <f t="shared" si="44"/>
        <v>367</v>
      </c>
      <c r="Z286" s="52" t="str">
        <f t="shared" si="45"/>
        <v>Approved On Time</v>
      </c>
      <c r="AA286" s="52" t="str">
        <f t="shared" si="46"/>
        <v>370 4000M - 463 Concrete PVMT 8</v>
      </c>
      <c r="AB286" s="51">
        <f t="shared" si="47"/>
        <v>4.5</v>
      </c>
      <c r="AC286" s="52" t="str">
        <f t="shared" si="48"/>
        <v>CY</v>
      </c>
      <c r="AD286" s="64">
        <f t="shared" si="49"/>
        <v>0</v>
      </c>
    </row>
    <row r="287" spans="1:30" ht="15.75" x14ac:dyDescent="0.25">
      <c r="A287" s="177">
        <v>101631</v>
      </c>
      <c r="B287" s="177" t="s">
        <v>95</v>
      </c>
      <c r="C287" s="177" t="s">
        <v>96</v>
      </c>
      <c r="D287" s="177" t="s">
        <v>1002</v>
      </c>
      <c r="E287" s="177" t="s">
        <v>1003</v>
      </c>
      <c r="F287" s="177">
        <v>0.5</v>
      </c>
      <c r="G287" s="177" t="s">
        <v>515</v>
      </c>
      <c r="H287" s="177" t="s">
        <v>3000</v>
      </c>
      <c r="I287" s="177" t="s">
        <v>514</v>
      </c>
      <c r="J287" s="177"/>
      <c r="K287" s="177"/>
      <c r="L287" s="177" t="s">
        <v>86</v>
      </c>
      <c r="M287" s="177" t="s">
        <v>4166</v>
      </c>
      <c r="N287" s="177"/>
      <c r="O287" s="177" t="s">
        <v>50</v>
      </c>
      <c r="P287" s="177"/>
      <c r="Q287" s="177" t="s">
        <v>50</v>
      </c>
      <c r="T287" s="49" t="str">
        <f t="shared" si="40"/>
        <v>2024-004</v>
      </c>
      <c r="U287" s="49" t="str">
        <f t="shared" si="41"/>
        <v>2024-004: City of Dallas Sidewalk 2024</v>
      </c>
      <c r="V287" s="49" t="str">
        <f>IFERROR(VLOOKUP($B287,PM!$A:$H,2,FALSE),"")</f>
        <v>Adam H. Goode</v>
      </c>
      <c r="W287" s="50" t="str">
        <f t="shared" si="42"/>
        <v>Thursday</v>
      </c>
      <c r="X287" s="51" t="str">
        <f t="shared" si="43"/>
        <v>05/17/2025 10:28 AM</v>
      </c>
      <c r="Y287" s="52">
        <f t="shared" si="44"/>
        <v>367</v>
      </c>
      <c r="Z287" s="52" t="str">
        <f t="shared" si="45"/>
        <v>Approved On Time</v>
      </c>
      <c r="AA287" s="52" t="str">
        <f t="shared" si="46"/>
        <v>250 4000M - 455 Concrete CURB 18</v>
      </c>
      <c r="AB287" s="51">
        <f t="shared" si="47"/>
        <v>0.5</v>
      </c>
      <c r="AC287" s="52" t="str">
        <f t="shared" si="48"/>
        <v>CY</v>
      </c>
      <c r="AD287" s="64">
        <f t="shared" si="49"/>
        <v>0</v>
      </c>
    </row>
    <row r="288" spans="1:30" ht="15.75" x14ac:dyDescent="0.25">
      <c r="A288" s="177">
        <v>101632</v>
      </c>
      <c r="B288" s="177" t="s">
        <v>95</v>
      </c>
      <c r="C288" s="177" t="s">
        <v>96</v>
      </c>
      <c r="D288" s="177" t="s">
        <v>2136</v>
      </c>
      <c r="E288" s="177" t="s">
        <v>2137</v>
      </c>
      <c r="F288" s="177">
        <v>7</v>
      </c>
      <c r="G288" s="177" t="s">
        <v>515</v>
      </c>
      <c r="H288" s="177" t="s">
        <v>4128</v>
      </c>
      <c r="I288" s="177" t="s">
        <v>514</v>
      </c>
      <c r="J288" s="177"/>
      <c r="K288" s="177"/>
      <c r="L288" s="177" t="s">
        <v>86</v>
      </c>
      <c r="M288" s="177" t="s">
        <v>4167</v>
      </c>
      <c r="N288" s="177"/>
      <c r="O288" s="177" t="s">
        <v>50</v>
      </c>
      <c r="P288" s="177"/>
      <c r="Q288" s="177" t="s">
        <v>50</v>
      </c>
      <c r="T288" s="49" t="str">
        <f t="shared" si="40"/>
        <v>2024-004</v>
      </c>
      <c r="U288" s="49" t="str">
        <f t="shared" si="41"/>
        <v>2024-004: City of Dallas Sidewalk 2024</v>
      </c>
      <c r="V288" s="49" t="str">
        <f>IFERROR(VLOOKUP($B288,PM!$A:$H,2,FALSE),"")</f>
        <v>Adam H. Goode</v>
      </c>
      <c r="W288" s="50" t="str">
        <f t="shared" si="42"/>
        <v>Saturday</v>
      </c>
      <c r="X288" s="51" t="str">
        <f t="shared" si="43"/>
        <v>05/17/2025 10:29 AM</v>
      </c>
      <c r="Y288" s="52">
        <f t="shared" si="44"/>
        <v>367</v>
      </c>
      <c r="Z288" s="52" t="str">
        <f t="shared" si="45"/>
        <v>Approved On Time</v>
      </c>
      <c r="AA288" s="52" t="str">
        <f t="shared" si="46"/>
        <v>370 4000M - 463 Concrete PVMT 8</v>
      </c>
      <c r="AB288" s="51">
        <f t="shared" si="47"/>
        <v>7</v>
      </c>
      <c r="AC288" s="52" t="str">
        <f t="shared" si="48"/>
        <v>CY</v>
      </c>
      <c r="AD288" s="64">
        <f t="shared" si="49"/>
        <v>0</v>
      </c>
    </row>
    <row r="289" spans="1:30" ht="15.75" x14ac:dyDescent="0.25">
      <c r="A289" s="177">
        <v>101633</v>
      </c>
      <c r="B289" s="177" t="s">
        <v>95</v>
      </c>
      <c r="C289" s="177" t="s">
        <v>96</v>
      </c>
      <c r="D289" s="177" t="s">
        <v>1002</v>
      </c>
      <c r="E289" s="177" t="s">
        <v>1003</v>
      </c>
      <c r="F289" s="177">
        <v>1</v>
      </c>
      <c r="G289" s="177" t="s">
        <v>515</v>
      </c>
      <c r="H289" s="177" t="s">
        <v>4128</v>
      </c>
      <c r="I289" s="177" t="s">
        <v>514</v>
      </c>
      <c r="J289" s="177"/>
      <c r="K289" s="177"/>
      <c r="L289" s="177" t="s">
        <v>86</v>
      </c>
      <c r="M289" s="177" t="s">
        <v>4167</v>
      </c>
      <c r="N289" s="177"/>
      <c r="O289" s="177" t="s">
        <v>50</v>
      </c>
      <c r="P289" s="177"/>
      <c r="Q289" s="177" t="s">
        <v>50</v>
      </c>
      <c r="T289" s="49" t="str">
        <f t="shared" si="40"/>
        <v>2024-004</v>
      </c>
      <c r="U289" s="49" t="str">
        <f t="shared" si="41"/>
        <v>2024-004: City of Dallas Sidewalk 2024</v>
      </c>
      <c r="V289" s="49" t="str">
        <f>IFERROR(VLOOKUP($B289,PM!$A:$H,2,FALSE),"")</f>
        <v>Adam H. Goode</v>
      </c>
      <c r="W289" s="50" t="str">
        <f t="shared" si="42"/>
        <v>Saturday</v>
      </c>
      <c r="X289" s="51" t="str">
        <f t="shared" si="43"/>
        <v>05/17/2025 10:29 AM</v>
      </c>
      <c r="Y289" s="52">
        <f t="shared" si="44"/>
        <v>367</v>
      </c>
      <c r="Z289" s="52" t="str">
        <f t="shared" si="45"/>
        <v>Approved On Time</v>
      </c>
      <c r="AA289" s="52" t="str">
        <f t="shared" si="46"/>
        <v>250 4000M - 455 Concrete CURB 18</v>
      </c>
      <c r="AB289" s="51">
        <f t="shared" si="47"/>
        <v>1</v>
      </c>
      <c r="AC289" s="52" t="str">
        <f t="shared" si="48"/>
        <v>CY</v>
      </c>
      <c r="AD289" s="64">
        <f t="shared" si="49"/>
        <v>0</v>
      </c>
    </row>
    <row r="290" spans="1:30" ht="15.75" x14ac:dyDescent="0.25">
      <c r="A290" s="177">
        <v>101634</v>
      </c>
      <c r="B290" s="177" t="s">
        <v>95</v>
      </c>
      <c r="C290" s="177" t="s">
        <v>96</v>
      </c>
      <c r="D290" s="177" t="s">
        <v>4164</v>
      </c>
      <c r="E290" s="177" t="s">
        <v>4165</v>
      </c>
      <c r="F290" s="177">
        <v>4</v>
      </c>
      <c r="G290" s="177" t="s">
        <v>515</v>
      </c>
      <c r="H290" s="177" t="s">
        <v>4128</v>
      </c>
      <c r="I290" s="177" t="s">
        <v>514</v>
      </c>
      <c r="J290" s="177"/>
      <c r="K290" s="177"/>
      <c r="L290" s="177" t="s">
        <v>86</v>
      </c>
      <c r="M290" s="177" t="s">
        <v>4167</v>
      </c>
      <c r="N290" s="177"/>
      <c r="O290" s="177" t="s">
        <v>50</v>
      </c>
      <c r="P290" s="177"/>
      <c r="Q290" s="177" t="s">
        <v>50</v>
      </c>
      <c r="T290" s="49" t="str">
        <f t="shared" si="40"/>
        <v>2024-004</v>
      </c>
      <c r="U290" s="49" t="str">
        <f t="shared" si="41"/>
        <v>2024-004: City of Dallas Sidewalk 2024</v>
      </c>
      <c r="V290" s="49" t="str">
        <f>IFERROR(VLOOKUP($B290,PM!$A:$H,2,FALSE),"")</f>
        <v>Adam H. Goode</v>
      </c>
      <c r="W290" s="50" t="str">
        <f t="shared" si="42"/>
        <v>Saturday</v>
      </c>
      <c r="X290" s="51" t="str">
        <f t="shared" si="43"/>
        <v>05/17/2025 10:29 AM</v>
      </c>
      <c r="Y290" s="52">
        <f t="shared" si="44"/>
        <v>367</v>
      </c>
      <c r="Z290" s="52" t="str">
        <f t="shared" si="45"/>
        <v>Approved On Time</v>
      </c>
      <c r="AA290" s="52" t="str">
        <f t="shared" si="46"/>
        <v>440 4000M - 618 Concrete BFR 6</v>
      </c>
      <c r="AB290" s="51">
        <f t="shared" si="47"/>
        <v>4</v>
      </c>
      <c r="AC290" s="52" t="str">
        <f t="shared" si="48"/>
        <v>CY</v>
      </c>
      <c r="AD290" s="64">
        <f t="shared" si="49"/>
        <v>0</v>
      </c>
    </row>
    <row r="291" spans="1:30" ht="15.75" x14ac:dyDescent="0.25">
      <c r="A291" s="177">
        <v>101635</v>
      </c>
      <c r="B291" s="177" t="s">
        <v>95</v>
      </c>
      <c r="C291" s="177" t="s">
        <v>96</v>
      </c>
      <c r="D291" s="177" t="s">
        <v>2132</v>
      </c>
      <c r="E291" s="177" t="s">
        <v>2133</v>
      </c>
      <c r="F291" s="177">
        <v>1</v>
      </c>
      <c r="G291" s="177" t="s">
        <v>515</v>
      </c>
      <c r="H291" s="177" t="s">
        <v>4128</v>
      </c>
      <c r="I291" s="177" t="s">
        <v>514</v>
      </c>
      <c r="J291" s="177"/>
      <c r="K291" s="177"/>
      <c r="L291" s="177" t="s">
        <v>86</v>
      </c>
      <c r="M291" s="177" t="s">
        <v>4168</v>
      </c>
      <c r="N291" s="177"/>
      <c r="O291" s="177" t="s">
        <v>50</v>
      </c>
      <c r="P291" s="177"/>
      <c r="Q291" s="177" t="s">
        <v>50</v>
      </c>
      <c r="T291" s="49" t="str">
        <f t="shared" si="40"/>
        <v>2024-004</v>
      </c>
      <c r="U291" s="49" t="str">
        <f t="shared" si="41"/>
        <v>2024-004: City of Dallas Sidewalk 2024</v>
      </c>
      <c r="V291" s="49" t="str">
        <f>IFERROR(VLOOKUP($B291,PM!$A:$H,2,FALSE),"")</f>
        <v>Adam H. Goode</v>
      </c>
      <c r="W291" s="50" t="str">
        <f t="shared" si="42"/>
        <v>Saturday</v>
      </c>
      <c r="X291" s="51" t="str">
        <f t="shared" si="43"/>
        <v>05/17/2025 10:30 AM</v>
      </c>
      <c r="Y291" s="52">
        <f t="shared" si="44"/>
        <v>367</v>
      </c>
      <c r="Z291" s="52" t="str">
        <f t="shared" si="45"/>
        <v>Approved On Time</v>
      </c>
      <c r="AA291" s="52" t="str">
        <f t="shared" si="46"/>
        <v>200 4000M - 355 Concrete SDW 4</v>
      </c>
      <c r="AB291" s="51">
        <f t="shared" si="47"/>
        <v>1</v>
      </c>
      <c r="AC291" s="52" t="str">
        <f t="shared" si="48"/>
        <v>CY</v>
      </c>
      <c r="AD291" s="64">
        <f t="shared" si="49"/>
        <v>0</v>
      </c>
    </row>
    <row r="292" spans="1:30" ht="15.75" x14ac:dyDescent="0.25">
      <c r="A292" s="177">
        <v>101183</v>
      </c>
      <c r="B292" s="177" t="s">
        <v>95</v>
      </c>
      <c r="C292" s="177" t="s">
        <v>96</v>
      </c>
      <c r="D292" s="177" t="s">
        <v>729</v>
      </c>
      <c r="E292" s="177" t="s">
        <v>730</v>
      </c>
      <c r="F292" s="177">
        <v>1E-3</v>
      </c>
      <c r="G292" s="177" t="s">
        <v>589</v>
      </c>
      <c r="H292" s="177" t="s">
        <v>1447</v>
      </c>
      <c r="I292" s="177" t="s">
        <v>514</v>
      </c>
      <c r="J292" s="177" t="s">
        <v>574</v>
      </c>
      <c r="K292" s="177" t="s">
        <v>72</v>
      </c>
      <c r="L292" s="177" t="s">
        <v>86</v>
      </c>
      <c r="M292" s="177" t="s">
        <v>1467</v>
      </c>
      <c r="N292" s="177"/>
      <c r="O292" s="177" t="s">
        <v>50</v>
      </c>
      <c r="P292" s="177"/>
      <c r="Q292" s="177" t="s">
        <v>50</v>
      </c>
      <c r="T292" s="49" t="str">
        <f t="shared" si="40"/>
        <v>2024-004</v>
      </c>
      <c r="U292" s="49" t="str">
        <f t="shared" si="41"/>
        <v>2024-004: City of Dallas Sidewalk 2024</v>
      </c>
      <c r="V292" s="49" t="str">
        <f>IFERROR(VLOOKUP($B292,PM!$A:$H,2,FALSE),"")</f>
        <v>Adam H. Goode</v>
      </c>
      <c r="W292" s="50" t="str">
        <f t="shared" si="42"/>
        <v>Monday</v>
      </c>
      <c r="X292" s="51" t="str">
        <f t="shared" si="43"/>
        <v>05/12/2025 4:48 PM</v>
      </c>
      <c r="Y292" s="52">
        <f t="shared" si="44"/>
        <v>367</v>
      </c>
      <c r="Z292" s="52" t="str">
        <f t="shared" si="45"/>
        <v>Approved On Time</v>
      </c>
      <c r="AA292" s="52" t="str">
        <f t="shared" si="46"/>
        <v>200 4000C - 355 F P S SDW 4</v>
      </c>
      <c r="AB292" s="51">
        <f t="shared" si="47"/>
        <v>1E-3</v>
      </c>
      <c r="AC292" s="52" t="str">
        <f t="shared" si="48"/>
        <v>SF</v>
      </c>
      <c r="AD292" s="64" t="str">
        <f t="shared" si="49"/>
        <v>Jesus Lopez's Crew</v>
      </c>
    </row>
    <row r="293" spans="1:30" ht="15.75" x14ac:dyDescent="0.25">
      <c r="A293" s="177">
        <v>101184</v>
      </c>
      <c r="B293" s="177" t="s">
        <v>95</v>
      </c>
      <c r="C293" s="177" t="s">
        <v>96</v>
      </c>
      <c r="D293" s="177" t="s">
        <v>1141</v>
      </c>
      <c r="E293" s="177" t="s">
        <v>1142</v>
      </c>
      <c r="F293" s="177">
        <v>5</v>
      </c>
      <c r="G293" s="177" t="s">
        <v>586</v>
      </c>
      <c r="H293" s="177" t="s">
        <v>1447</v>
      </c>
      <c r="I293" s="177" t="s">
        <v>514</v>
      </c>
      <c r="J293" s="177" t="s">
        <v>574</v>
      </c>
      <c r="K293" s="177" t="s">
        <v>72</v>
      </c>
      <c r="L293" s="177" t="s">
        <v>86</v>
      </c>
      <c r="M293" s="177" t="s">
        <v>1467</v>
      </c>
      <c r="N293" s="177"/>
      <c r="O293" s="177" t="s">
        <v>50</v>
      </c>
      <c r="P293" s="177"/>
      <c r="Q293" s="177" t="s">
        <v>50</v>
      </c>
      <c r="T293" s="49" t="str">
        <f t="shared" si="40"/>
        <v>2024-004</v>
      </c>
      <c r="U293" s="49" t="str">
        <f t="shared" si="41"/>
        <v>2024-004: City of Dallas Sidewalk 2024</v>
      </c>
      <c r="V293" s="49" t="str">
        <f>IFERROR(VLOOKUP($B293,PM!$A:$H,2,FALSE),"")</f>
        <v>Adam H. Goode</v>
      </c>
      <c r="W293" s="50" t="str">
        <f t="shared" si="42"/>
        <v>Monday</v>
      </c>
      <c r="X293" s="51" t="str">
        <f t="shared" si="43"/>
        <v>05/12/2025 4:48 PM</v>
      </c>
      <c r="Y293" s="52">
        <f t="shared" si="44"/>
        <v>367</v>
      </c>
      <c r="Z293" s="52" t="str">
        <f t="shared" si="45"/>
        <v>Approved On Time</v>
      </c>
      <c r="AA293" s="52" t="str">
        <f t="shared" si="46"/>
        <v>440 4000C - 618 F P S BFR 6</v>
      </c>
      <c r="AB293" s="51">
        <f t="shared" si="47"/>
        <v>5</v>
      </c>
      <c r="AC293" s="52" t="str">
        <f t="shared" si="48"/>
        <v>EA</v>
      </c>
      <c r="AD293" s="64" t="str">
        <f t="shared" si="49"/>
        <v>Jesus Lopez's Crew</v>
      </c>
    </row>
    <row r="294" spans="1:30" ht="15.75" x14ac:dyDescent="0.25">
      <c r="A294" s="177">
        <v>101185</v>
      </c>
      <c r="B294" s="177" t="s">
        <v>95</v>
      </c>
      <c r="C294" s="177" t="s">
        <v>96</v>
      </c>
      <c r="D294" s="177" t="s">
        <v>1139</v>
      </c>
      <c r="E294" s="177" t="s">
        <v>1140</v>
      </c>
      <c r="F294" s="177">
        <v>5</v>
      </c>
      <c r="G294" s="177" t="s">
        <v>586</v>
      </c>
      <c r="H294" s="177" t="s">
        <v>1447</v>
      </c>
      <c r="I294" s="177" t="s">
        <v>514</v>
      </c>
      <c r="J294" s="177" t="s">
        <v>574</v>
      </c>
      <c r="K294" s="177" t="s">
        <v>72</v>
      </c>
      <c r="L294" s="177" t="s">
        <v>86</v>
      </c>
      <c r="M294" s="177" t="s">
        <v>1467</v>
      </c>
      <c r="N294" s="177"/>
      <c r="O294" s="177" t="s">
        <v>50</v>
      </c>
      <c r="P294" s="177"/>
      <c r="Q294" s="177" t="s">
        <v>50</v>
      </c>
      <c r="T294" s="49" t="str">
        <f t="shared" si="40"/>
        <v>2024-004</v>
      </c>
      <c r="U294" s="49" t="str">
        <f t="shared" si="41"/>
        <v>2024-004: City of Dallas Sidewalk 2024</v>
      </c>
      <c r="V294" s="49" t="str">
        <f>IFERROR(VLOOKUP($B294,PM!$A:$H,2,FALSE),"")</f>
        <v>Adam H. Goode</v>
      </c>
      <c r="W294" s="50" t="str">
        <f t="shared" si="42"/>
        <v>Monday</v>
      </c>
      <c r="X294" s="51" t="str">
        <f t="shared" si="43"/>
        <v>05/12/2025 4:48 PM</v>
      </c>
      <c r="Y294" s="52">
        <f t="shared" si="44"/>
        <v>367</v>
      </c>
      <c r="Z294" s="52" t="str">
        <f t="shared" si="45"/>
        <v>Approved On Time</v>
      </c>
      <c r="AA294" s="52" t="str">
        <f t="shared" si="46"/>
        <v>440 4000B - 618 FG BFR 6</v>
      </c>
      <c r="AB294" s="51">
        <f t="shared" si="47"/>
        <v>5</v>
      </c>
      <c r="AC294" s="52" t="str">
        <f t="shared" si="48"/>
        <v>EA</v>
      </c>
      <c r="AD294" s="64" t="str">
        <f t="shared" si="49"/>
        <v>Jesus Lopez's Crew</v>
      </c>
    </row>
    <row r="295" spans="1:30" ht="15.75" x14ac:dyDescent="0.25">
      <c r="A295" s="177">
        <v>101186</v>
      </c>
      <c r="B295" s="177" t="s">
        <v>95</v>
      </c>
      <c r="C295" s="177" t="s">
        <v>96</v>
      </c>
      <c r="D295" s="177" t="s">
        <v>1143</v>
      </c>
      <c r="E295" s="177" t="s">
        <v>1144</v>
      </c>
      <c r="F295" s="177">
        <v>3</v>
      </c>
      <c r="G295" s="177" t="s">
        <v>586</v>
      </c>
      <c r="H295" s="177" t="s">
        <v>1447</v>
      </c>
      <c r="I295" s="177" t="s">
        <v>514</v>
      </c>
      <c r="J295" s="177" t="s">
        <v>574</v>
      </c>
      <c r="K295" s="177" t="s">
        <v>72</v>
      </c>
      <c r="L295" s="177" t="s">
        <v>86</v>
      </c>
      <c r="M295" s="177" t="s">
        <v>1467</v>
      </c>
      <c r="N295" s="177"/>
      <c r="O295" s="177" t="s">
        <v>50</v>
      </c>
      <c r="P295" s="177"/>
      <c r="Q295" s="177" t="s">
        <v>50</v>
      </c>
      <c r="T295" s="49" t="str">
        <f t="shared" si="40"/>
        <v>2024-004</v>
      </c>
      <c r="U295" s="49" t="str">
        <f t="shared" si="41"/>
        <v>2024-004: City of Dallas Sidewalk 2024</v>
      </c>
      <c r="V295" s="49" t="str">
        <f>IFERROR(VLOOKUP($B295,PM!$A:$H,2,FALSE),"")</f>
        <v>Adam H. Goode</v>
      </c>
      <c r="W295" s="50" t="str">
        <f t="shared" si="42"/>
        <v>Monday</v>
      </c>
      <c r="X295" s="51" t="str">
        <f t="shared" si="43"/>
        <v>05/12/2025 4:48 PM</v>
      </c>
      <c r="Y295" s="52">
        <f t="shared" si="44"/>
        <v>367</v>
      </c>
      <c r="Z295" s="52" t="str">
        <f t="shared" si="45"/>
        <v>Approved On Time</v>
      </c>
      <c r="AA295" s="52" t="str">
        <f t="shared" si="46"/>
        <v>180 4000A - 227 REM RESET SPRINKLER</v>
      </c>
      <c r="AB295" s="51">
        <f t="shared" si="47"/>
        <v>3</v>
      </c>
      <c r="AC295" s="52" t="str">
        <f t="shared" si="48"/>
        <v>EA</v>
      </c>
      <c r="AD295" s="64" t="str">
        <f t="shared" si="49"/>
        <v>Jesus Lopez's Crew</v>
      </c>
    </row>
    <row r="296" spans="1:30" ht="15.75" x14ac:dyDescent="0.25">
      <c r="A296" s="177">
        <v>101364</v>
      </c>
      <c r="B296" s="177" t="s">
        <v>95</v>
      </c>
      <c r="C296" s="177" t="s">
        <v>96</v>
      </c>
      <c r="D296" s="177" t="s">
        <v>624</v>
      </c>
      <c r="E296" s="177" t="s">
        <v>625</v>
      </c>
      <c r="F296" s="177">
        <v>1E-3</v>
      </c>
      <c r="G296" s="177" t="s">
        <v>637</v>
      </c>
      <c r="H296" s="177" t="s">
        <v>1890</v>
      </c>
      <c r="I296" s="177" t="s">
        <v>514</v>
      </c>
      <c r="J296" s="177" t="s">
        <v>574</v>
      </c>
      <c r="K296" s="177" t="s">
        <v>72</v>
      </c>
      <c r="L296" s="177" t="s">
        <v>86</v>
      </c>
      <c r="M296" s="177" t="s">
        <v>2526</v>
      </c>
      <c r="N296" s="177"/>
      <c r="O296" s="177" t="s">
        <v>50</v>
      </c>
      <c r="P296" s="177"/>
      <c r="Q296" s="177" t="s">
        <v>50</v>
      </c>
      <c r="T296" s="49" t="str">
        <f t="shared" si="40"/>
        <v>2024-004</v>
      </c>
      <c r="U296" s="49" t="str">
        <f t="shared" si="41"/>
        <v>2024-004: City of Dallas Sidewalk 2024</v>
      </c>
      <c r="V296" s="49" t="str">
        <f>IFERROR(VLOOKUP($B296,PM!$A:$H,2,FALSE),"")</f>
        <v>Adam H. Goode</v>
      </c>
      <c r="W296" s="50" t="str">
        <f t="shared" si="42"/>
        <v>Tuesday</v>
      </c>
      <c r="X296" s="51" t="str">
        <f t="shared" si="43"/>
        <v>05/14/2025 7:46 AM</v>
      </c>
      <c r="Y296" s="52">
        <f t="shared" si="44"/>
        <v>367</v>
      </c>
      <c r="Z296" s="52" t="str">
        <f t="shared" si="45"/>
        <v>Approved On Time</v>
      </c>
      <c r="AA296" s="52" t="str">
        <f t="shared" si="46"/>
        <v>9000 100C - LD INOUT SHOW UP REPAIR LABOR</v>
      </c>
      <c r="AB296" s="51">
        <f t="shared" si="47"/>
        <v>1E-3</v>
      </c>
      <c r="AC296" s="52" t="str">
        <f t="shared" si="48"/>
        <v>LS</v>
      </c>
      <c r="AD296" s="64" t="str">
        <f t="shared" si="49"/>
        <v>Jesus Lopez's Crew</v>
      </c>
    </row>
    <row r="297" spans="1:30" ht="15.75" x14ac:dyDescent="0.25">
      <c r="A297" s="177">
        <v>101196</v>
      </c>
      <c r="B297" s="177" t="s">
        <v>95</v>
      </c>
      <c r="C297" s="177" t="s">
        <v>96</v>
      </c>
      <c r="D297" s="177" t="s">
        <v>1145</v>
      </c>
      <c r="E297" s="177" t="s">
        <v>1146</v>
      </c>
      <c r="F297" s="177">
        <v>4</v>
      </c>
      <c r="G297" s="177" t="s">
        <v>586</v>
      </c>
      <c r="H297" s="177" t="s">
        <v>1447</v>
      </c>
      <c r="I297" s="177" t="s">
        <v>514</v>
      </c>
      <c r="J297" s="177" t="s">
        <v>824</v>
      </c>
      <c r="K297" s="177" t="s">
        <v>72</v>
      </c>
      <c r="L297" s="177" t="s">
        <v>86</v>
      </c>
      <c r="M297" s="177" t="s">
        <v>1468</v>
      </c>
      <c r="N297" s="177"/>
      <c r="O297" s="177" t="s">
        <v>50</v>
      </c>
      <c r="P297" s="177"/>
      <c r="Q297" s="177" t="s">
        <v>50</v>
      </c>
      <c r="T297" s="49" t="str">
        <f t="shared" si="40"/>
        <v>2024-004</v>
      </c>
      <c r="U297" s="49" t="str">
        <f t="shared" si="41"/>
        <v>2024-004: City of Dallas Sidewalk 2024</v>
      </c>
      <c r="V297" s="49" t="str">
        <f>IFERROR(VLOOKUP($B297,PM!$A:$H,2,FALSE),"")</f>
        <v>Adam H. Goode</v>
      </c>
      <c r="W297" s="50" t="str">
        <f t="shared" si="42"/>
        <v>Monday</v>
      </c>
      <c r="X297" s="51" t="str">
        <f t="shared" si="43"/>
        <v>05/12/2025 4:52 PM</v>
      </c>
      <c r="Y297" s="52">
        <f t="shared" si="44"/>
        <v>367</v>
      </c>
      <c r="Z297" s="52" t="str">
        <f t="shared" si="45"/>
        <v>Approved On Time</v>
      </c>
      <c r="AA297" s="52" t="str">
        <f t="shared" si="46"/>
        <v>680 4000A - 1224 INS INLET PROT</v>
      </c>
      <c r="AB297" s="51">
        <f t="shared" si="47"/>
        <v>4</v>
      </c>
      <c r="AC297" s="52" t="str">
        <f t="shared" si="48"/>
        <v>EA</v>
      </c>
      <c r="AD297" s="64" t="str">
        <f t="shared" si="49"/>
        <v>Valentin Lopez's Crew</v>
      </c>
    </row>
    <row r="298" spans="1:30" ht="15.75" x14ac:dyDescent="0.25">
      <c r="A298" s="177">
        <v>101197</v>
      </c>
      <c r="B298" s="177" t="s">
        <v>95</v>
      </c>
      <c r="C298" s="177" t="s">
        <v>96</v>
      </c>
      <c r="D298" s="177" t="s">
        <v>1232</v>
      </c>
      <c r="E298" s="177" t="s">
        <v>1233</v>
      </c>
      <c r="F298" s="177">
        <v>4</v>
      </c>
      <c r="G298" s="177" t="s">
        <v>586</v>
      </c>
      <c r="H298" s="177" t="s">
        <v>1447</v>
      </c>
      <c r="I298" s="177" t="s">
        <v>514</v>
      </c>
      <c r="J298" s="177" t="s">
        <v>824</v>
      </c>
      <c r="K298" s="177" t="s">
        <v>72</v>
      </c>
      <c r="L298" s="177" t="s">
        <v>86</v>
      </c>
      <c r="M298" s="177" t="s">
        <v>1469</v>
      </c>
      <c r="N298" s="177"/>
      <c r="O298" s="177" t="s">
        <v>50</v>
      </c>
      <c r="P298" s="177"/>
      <c r="Q298" s="177" t="s">
        <v>50</v>
      </c>
      <c r="T298" s="49" t="str">
        <f t="shared" si="40"/>
        <v>2024-004</v>
      </c>
      <c r="U298" s="49" t="str">
        <f t="shared" si="41"/>
        <v>2024-004: City of Dallas Sidewalk 2024</v>
      </c>
      <c r="V298" s="49" t="str">
        <f>IFERROR(VLOOKUP($B298,PM!$A:$H,2,FALSE),"")</f>
        <v>Adam H. Goode</v>
      </c>
      <c r="W298" s="50" t="str">
        <f t="shared" si="42"/>
        <v>Monday</v>
      </c>
      <c r="X298" s="51" t="str">
        <f t="shared" si="43"/>
        <v>05/12/2025 4:53 PM</v>
      </c>
      <c r="Y298" s="52">
        <f t="shared" si="44"/>
        <v>367</v>
      </c>
      <c r="Z298" s="52" t="str">
        <f t="shared" si="45"/>
        <v>Approved On Time</v>
      </c>
      <c r="AA298" s="52" t="str">
        <f t="shared" si="46"/>
        <v>680 4000B - 1224 REM INLET PROT</v>
      </c>
      <c r="AB298" s="51">
        <f t="shared" si="47"/>
        <v>4</v>
      </c>
      <c r="AC298" s="52" t="str">
        <f t="shared" si="48"/>
        <v>EA</v>
      </c>
      <c r="AD298" s="64" t="str">
        <f t="shared" si="49"/>
        <v>Valentin Lopez's Crew</v>
      </c>
    </row>
    <row r="299" spans="1:30" ht="15.75" x14ac:dyDescent="0.25">
      <c r="A299" s="177">
        <v>101198</v>
      </c>
      <c r="B299" s="177" t="s">
        <v>95</v>
      </c>
      <c r="C299" s="177" t="s">
        <v>96</v>
      </c>
      <c r="D299" s="177" t="s">
        <v>1085</v>
      </c>
      <c r="E299" s="177" t="s">
        <v>1086</v>
      </c>
      <c r="F299" s="177">
        <v>1E-3</v>
      </c>
      <c r="G299" s="177" t="s">
        <v>587</v>
      </c>
      <c r="H299" s="177" t="s">
        <v>1447</v>
      </c>
      <c r="I299" s="177" t="s">
        <v>514</v>
      </c>
      <c r="J299" s="177" t="s">
        <v>824</v>
      </c>
      <c r="K299" s="177" t="s">
        <v>72</v>
      </c>
      <c r="L299" s="177" t="s">
        <v>86</v>
      </c>
      <c r="M299" s="177" t="s">
        <v>1469</v>
      </c>
      <c r="N299" s="177"/>
      <c r="O299" s="177" t="s">
        <v>50</v>
      </c>
      <c r="P299" s="177"/>
      <c r="Q299" s="177" t="s">
        <v>50</v>
      </c>
      <c r="T299" s="49" t="str">
        <f t="shared" si="40"/>
        <v>2024-004</v>
      </c>
      <c r="U299" s="49" t="str">
        <f t="shared" si="41"/>
        <v>2024-004: City of Dallas Sidewalk 2024</v>
      </c>
      <c r="V299" s="49" t="str">
        <f>IFERROR(VLOOKUP($B299,PM!$A:$H,2,FALSE),"")</f>
        <v>Adam H. Goode</v>
      </c>
      <c r="W299" s="50" t="str">
        <f t="shared" si="42"/>
        <v>Monday</v>
      </c>
      <c r="X299" s="51" t="str">
        <f t="shared" si="43"/>
        <v>05/12/2025 4:53 PM</v>
      </c>
      <c r="Y299" s="52">
        <f t="shared" si="44"/>
        <v>367</v>
      </c>
      <c r="Z299" s="52" t="str">
        <f t="shared" si="45"/>
        <v>Approved On Time</v>
      </c>
      <c r="AA299" s="52" t="str">
        <f t="shared" si="46"/>
        <v>290 4000A - 455 FG PVMT 10</v>
      </c>
      <c r="AB299" s="51">
        <f t="shared" si="47"/>
        <v>1E-3</v>
      </c>
      <c r="AC299" s="52" t="str">
        <f t="shared" si="48"/>
        <v>SY</v>
      </c>
      <c r="AD299" s="64" t="str">
        <f t="shared" si="49"/>
        <v>Valentin Lopez's Crew</v>
      </c>
    </row>
    <row r="300" spans="1:30" ht="15.75" x14ac:dyDescent="0.25">
      <c r="A300" s="177">
        <v>101199</v>
      </c>
      <c r="B300" s="177" t="s">
        <v>95</v>
      </c>
      <c r="C300" s="177" t="s">
        <v>96</v>
      </c>
      <c r="D300" s="177" t="s">
        <v>1087</v>
      </c>
      <c r="E300" s="177" t="s">
        <v>1088</v>
      </c>
      <c r="F300" s="177">
        <v>1E-3</v>
      </c>
      <c r="G300" s="177" t="s">
        <v>587</v>
      </c>
      <c r="H300" s="177" t="s">
        <v>1447</v>
      </c>
      <c r="I300" s="177" t="s">
        <v>514</v>
      </c>
      <c r="J300" s="177" t="s">
        <v>824</v>
      </c>
      <c r="K300" s="177" t="s">
        <v>72</v>
      </c>
      <c r="L300" s="177" t="s">
        <v>86</v>
      </c>
      <c r="M300" s="177" t="s">
        <v>1469</v>
      </c>
      <c r="N300" s="177"/>
      <c r="O300" s="177" t="s">
        <v>50</v>
      </c>
      <c r="P300" s="177"/>
      <c r="Q300" s="177" t="s">
        <v>50</v>
      </c>
      <c r="T300" s="49" t="str">
        <f t="shared" si="40"/>
        <v>2024-004</v>
      </c>
      <c r="U300" s="49" t="str">
        <f t="shared" si="41"/>
        <v>2024-004: City of Dallas Sidewalk 2024</v>
      </c>
      <c r="V300" s="49" t="str">
        <f>IFERROR(VLOOKUP($B300,PM!$A:$H,2,FALSE),"")</f>
        <v>Adam H. Goode</v>
      </c>
      <c r="W300" s="50" t="str">
        <f t="shared" si="42"/>
        <v>Monday</v>
      </c>
      <c r="X300" s="51" t="str">
        <f t="shared" si="43"/>
        <v>05/12/2025 4:53 PM</v>
      </c>
      <c r="Y300" s="52">
        <f t="shared" si="44"/>
        <v>367</v>
      </c>
      <c r="Z300" s="52" t="str">
        <f t="shared" si="45"/>
        <v>Approved On Time</v>
      </c>
      <c r="AA300" s="52" t="str">
        <f t="shared" si="46"/>
        <v>290 4000B - 455 F P S PVMT 10</v>
      </c>
      <c r="AB300" s="51">
        <f t="shared" si="47"/>
        <v>1E-3</v>
      </c>
      <c r="AC300" s="52" t="str">
        <f t="shared" si="48"/>
        <v>SY</v>
      </c>
      <c r="AD300" s="64" t="str">
        <f t="shared" si="49"/>
        <v>Valentin Lopez's Crew</v>
      </c>
    </row>
    <row r="301" spans="1:30" ht="15.75" x14ac:dyDescent="0.25">
      <c r="A301" s="177">
        <v>101200</v>
      </c>
      <c r="B301" s="177" t="s">
        <v>95</v>
      </c>
      <c r="C301" s="177" t="s">
        <v>96</v>
      </c>
      <c r="D301" s="177" t="s">
        <v>973</v>
      </c>
      <c r="E301" s="177" t="s">
        <v>974</v>
      </c>
      <c r="F301" s="177">
        <v>41.5</v>
      </c>
      <c r="G301" s="177" t="s">
        <v>517</v>
      </c>
      <c r="H301" s="177" t="s">
        <v>1447</v>
      </c>
      <c r="I301" s="177" t="s">
        <v>514</v>
      </c>
      <c r="J301" s="177" t="s">
        <v>824</v>
      </c>
      <c r="K301" s="177" t="s">
        <v>72</v>
      </c>
      <c r="L301" s="177" t="s">
        <v>86</v>
      </c>
      <c r="M301" s="177" t="s">
        <v>1469</v>
      </c>
      <c r="N301" s="177"/>
      <c r="O301" s="177" t="s">
        <v>50</v>
      </c>
      <c r="P301" s="177"/>
      <c r="Q301" s="177" t="s">
        <v>50</v>
      </c>
      <c r="T301" s="49" t="str">
        <f t="shared" si="40"/>
        <v>2024-004</v>
      </c>
      <c r="U301" s="49" t="str">
        <f t="shared" si="41"/>
        <v>2024-004: City of Dallas Sidewalk 2024</v>
      </c>
      <c r="V301" s="49" t="str">
        <f>IFERROR(VLOOKUP($B301,PM!$A:$H,2,FALSE),"")</f>
        <v>Adam H. Goode</v>
      </c>
      <c r="W301" s="50" t="str">
        <f t="shared" si="42"/>
        <v>Monday</v>
      </c>
      <c r="X301" s="51" t="str">
        <f t="shared" si="43"/>
        <v>05/12/2025 4:53 PM</v>
      </c>
      <c r="Y301" s="52">
        <f t="shared" si="44"/>
        <v>367</v>
      </c>
      <c r="Z301" s="52" t="str">
        <f t="shared" si="45"/>
        <v>Approved On Time</v>
      </c>
      <c r="AA301" s="52" t="str">
        <f t="shared" si="46"/>
        <v>250 4000A - 455 FG CURB 18</v>
      </c>
      <c r="AB301" s="51">
        <f t="shared" si="47"/>
        <v>41.5</v>
      </c>
      <c r="AC301" s="52" t="str">
        <f t="shared" si="48"/>
        <v>LF</v>
      </c>
      <c r="AD301" s="64" t="str">
        <f t="shared" si="49"/>
        <v>Valentin Lopez's Crew</v>
      </c>
    </row>
    <row r="302" spans="1:30" ht="15.75" x14ac:dyDescent="0.25">
      <c r="A302" s="177">
        <v>101201</v>
      </c>
      <c r="B302" s="177" t="s">
        <v>95</v>
      </c>
      <c r="C302" s="177" t="s">
        <v>96</v>
      </c>
      <c r="D302" s="177" t="s">
        <v>975</v>
      </c>
      <c r="E302" s="177" t="s">
        <v>976</v>
      </c>
      <c r="F302" s="177">
        <v>41.5</v>
      </c>
      <c r="G302" s="177" t="s">
        <v>517</v>
      </c>
      <c r="H302" s="177" t="s">
        <v>1447</v>
      </c>
      <c r="I302" s="177" t="s">
        <v>514</v>
      </c>
      <c r="J302" s="177" t="s">
        <v>824</v>
      </c>
      <c r="K302" s="177" t="s">
        <v>72</v>
      </c>
      <c r="L302" s="177" t="s">
        <v>86</v>
      </c>
      <c r="M302" s="177" t="s">
        <v>1469</v>
      </c>
      <c r="N302" s="177"/>
      <c r="O302" s="177" t="s">
        <v>50</v>
      </c>
      <c r="P302" s="177"/>
      <c r="Q302" s="177" t="s">
        <v>50</v>
      </c>
      <c r="T302" s="49" t="str">
        <f t="shared" si="40"/>
        <v>2024-004</v>
      </c>
      <c r="U302" s="49" t="str">
        <f t="shared" si="41"/>
        <v>2024-004: City of Dallas Sidewalk 2024</v>
      </c>
      <c r="V302" s="49" t="str">
        <f>IFERROR(VLOOKUP($B302,PM!$A:$H,2,FALSE),"")</f>
        <v>Adam H. Goode</v>
      </c>
      <c r="W302" s="50" t="str">
        <f t="shared" si="42"/>
        <v>Monday</v>
      </c>
      <c r="X302" s="51" t="str">
        <f t="shared" si="43"/>
        <v>05/12/2025 4:53 PM</v>
      </c>
      <c r="Y302" s="52">
        <f t="shared" si="44"/>
        <v>367</v>
      </c>
      <c r="Z302" s="52" t="str">
        <f t="shared" si="45"/>
        <v>Approved On Time</v>
      </c>
      <c r="AA302" s="52" t="str">
        <f t="shared" si="46"/>
        <v>250 4000B - 455 F P S CURB 18</v>
      </c>
      <c r="AB302" s="51">
        <f t="shared" si="47"/>
        <v>41.5</v>
      </c>
      <c r="AC302" s="52" t="str">
        <f t="shared" si="48"/>
        <v>LF</v>
      </c>
      <c r="AD302" s="64" t="str">
        <f t="shared" si="49"/>
        <v>Valentin Lopez's Crew</v>
      </c>
    </row>
    <row r="303" spans="1:30" ht="15.75" x14ac:dyDescent="0.25">
      <c r="A303" s="177">
        <v>101202</v>
      </c>
      <c r="B303" s="177" t="s">
        <v>95</v>
      </c>
      <c r="C303" s="177" t="s">
        <v>96</v>
      </c>
      <c r="D303" s="177" t="s">
        <v>638</v>
      </c>
      <c r="E303" s="177" t="s">
        <v>639</v>
      </c>
      <c r="F303" s="177">
        <v>53.85</v>
      </c>
      <c r="G303" s="177" t="s">
        <v>587</v>
      </c>
      <c r="H303" s="177" t="s">
        <v>1447</v>
      </c>
      <c r="I303" s="177" t="s">
        <v>514</v>
      </c>
      <c r="J303" s="177" t="s">
        <v>824</v>
      </c>
      <c r="K303" s="177" t="s">
        <v>72</v>
      </c>
      <c r="L303" s="177" t="s">
        <v>86</v>
      </c>
      <c r="M303" s="177" t="s">
        <v>1469</v>
      </c>
      <c r="N303" s="177"/>
      <c r="O303" s="177" t="s">
        <v>50</v>
      </c>
      <c r="P303" s="177"/>
      <c r="Q303" s="177" t="s">
        <v>50</v>
      </c>
      <c r="T303" s="49" t="str">
        <f t="shared" si="40"/>
        <v>2024-004</v>
      </c>
      <c r="U303" s="49" t="str">
        <f t="shared" si="41"/>
        <v>2024-004: City of Dallas Sidewalk 2024</v>
      </c>
      <c r="V303" s="49" t="str">
        <f>IFERROR(VLOOKUP($B303,PM!$A:$H,2,FALSE),"")</f>
        <v>Adam H. Goode</v>
      </c>
      <c r="W303" s="50" t="str">
        <f t="shared" si="42"/>
        <v>Monday</v>
      </c>
      <c r="X303" s="51" t="str">
        <f t="shared" si="43"/>
        <v>05/12/2025 4:53 PM</v>
      </c>
      <c r="Y303" s="52">
        <f t="shared" si="44"/>
        <v>367</v>
      </c>
      <c r="Z303" s="52" t="str">
        <f t="shared" si="45"/>
        <v>Approved On Time</v>
      </c>
      <c r="AA303" s="52" t="str">
        <f t="shared" si="46"/>
        <v>130 4000A - 201 REM CONC DRIVE PVMT APRON</v>
      </c>
      <c r="AB303" s="51">
        <f t="shared" si="47"/>
        <v>53.85</v>
      </c>
      <c r="AC303" s="52" t="str">
        <f t="shared" si="48"/>
        <v>SY</v>
      </c>
      <c r="AD303" s="64" t="str">
        <f t="shared" si="49"/>
        <v>Valentin Lopez's Crew</v>
      </c>
    </row>
    <row r="304" spans="1:30" ht="15.75" x14ac:dyDescent="0.25">
      <c r="A304" s="177">
        <v>101203</v>
      </c>
      <c r="B304" s="177" t="s">
        <v>95</v>
      </c>
      <c r="C304" s="177" t="s">
        <v>96</v>
      </c>
      <c r="D304" s="177" t="s">
        <v>805</v>
      </c>
      <c r="E304" s="177" t="s">
        <v>806</v>
      </c>
      <c r="F304" s="177">
        <v>11.97</v>
      </c>
      <c r="G304" s="177" t="s">
        <v>515</v>
      </c>
      <c r="H304" s="177" t="s">
        <v>1447</v>
      </c>
      <c r="I304" s="177" t="s">
        <v>514</v>
      </c>
      <c r="J304" s="177" t="s">
        <v>824</v>
      </c>
      <c r="K304" s="177" t="s">
        <v>72</v>
      </c>
      <c r="L304" s="177" t="s">
        <v>86</v>
      </c>
      <c r="M304" s="177" t="s">
        <v>1470</v>
      </c>
      <c r="N304" s="177"/>
      <c r="O304" s="177" t="s">
        <v>50</v>
      </c>
      <c r="P304" s="177"/>
      <c r="Q304" s="177" t="s">
        <v>50</v>
      </c>
      <c r="T304" s="49" t="str">
        <f t="shared" si="40"/>
        <v>2024-004</v>
      </c>
      <c r="U304" s="49" t="str">
        <f t="shared" si="41"/>
        <v>2024-004: City of Dallas Sidewalk 2024</v>
      </c>
      <c r="V304" s="49" t="str">
        <f>IFERROR(VLOOKUP($B304,PM!$A:$H,2,FALSE),"")</f>
        <v>Adam H. Goode</v>
      </c>
      <c r="W304" s="50" t="str">
        <f t="shared" si="42"/>
        <v>Monday</v>
      </c>
      <c r="X304" s="51" t="str">
        <f t="shared" si="43"/>
        <v>05/12/2025 4:54 PM</v>
      </c>
      <c r="Y304" s="52">
        <f t="shared" si="44"/>
        <v>367</v>
      </c>
      <c r="Z304" s="52" t="str">
        <f t="shared" si="45"/>
        <v>Approved On Time</v>
      </c>
      <c r="AA304" s="52" t="str">
        <f t="shared" si="46"/>
        <v>130 4000B - 201 HAUL CONC DRIVE PVMT APRON</v>
      </c>
      <c r="AB304" s="51">
        <f t="shared" si="47"/>
        <v>11.97</v>
      </c>
      <c r="AC304" s="52" t="str">
        <f t="shared" si="48"/>
        <v>CY</v>
      </c>
      <c r="AD304" s="64" t="str">
        <f t="shared" si="49"/>
        <v>Valentin Lopez's Crew</v>
      </c>
    </row>
    <row r="305" spans="1:30" ht="15.75" x14ac:dyDescent="0.25">
      <c r="A305" s="177">
        <v>101204</v>
      </c>
      <c r="B305" s="177" t="s">
        <v>95</v>
      </c>
      <c r="C305" s="177" t="s">
        <v>96</v>
      </c>
      <c r="D305" s="177" t="s">
        <v>786</v>
      </c>
      <c r="E305" s="177" t="s">
        <v>787</v>
      </c>
      <c r="F305" s="177">
        <v>86</v>
      </c>
      <c r="G305" s="177" t="s">
        <v>517</v>
      </c>
      <c r="H305" s="177" t="s">
        <v>1447</v>
      </c>
      <c r="I305" s="177" t="s">
        <v>514</v>
      </c>
      <c r="J305" s="177" t="s">
        <v>824</v>
      </c>
      <c r="K305" s="177" t="s">
        <v>72</v>
      </c>
      <c r="L305" s="177" t="s">
        <v>86</v>
      </c>
      <c r="M305" s="177" t="s">
        <v>1470</v>
      </c>
      <c r="N305" s="177"/>
      <c r="O305" s="177" t="s">
        <v>50</v>
      </c>
      <c r="P305" s="177"/>
      <c r="Q305" s="177" t="s">
        <v>50</v>
      </c>
      <c r="T305" s="49" t="str">
        <f t="shared" si="40"/>
        <v>2024-004</v>
      </c>
      <c r="U305" s="49" t="str">
        <f t="shared" si="41"/>
        <v>2024-004: City of Dallas Sidewalk 2024</v>
      </c>
      <c r="V305" s="49" t="str">
        <f>IFERROR(VLOOKUP($B305,PM!$A:$H,2,FALSE),"")</f>
        <v>Adam H. Goode</v>
      </c>
      <c r="W305" s="50" t="str">
        <f t="shared" si="42"/>
        <v>Monday</v>
      </c>
      <c r="X305" s="51" t="str">
        <f t="shared" si="43"/>
        <v>05/12/2025 4:54 PM</v>
      </c>
      <c r="Y305" s="52">
        <f t="shared" si="44"/>
        <v>367</v>
      </c>
      <c r="Z305" s="52" t="str">
        <f t="shared" si="45"/>
        <v>Approved On Time</v>
      </c>
      <c r="AA305" s="52" t="str">
        <f t="shared" si="46"/>
        <v>140 4000A - 202 REM SEPARATE CURB</v>
      </c>
      <c r="AB305" s="51">
        <f t="shared" si="47"/>
        <v>86</v>
      </c>
      <c r="AC305" s="52" t="str">
        <f t="shared" si="48"/>
        <v>LF</v>
      </c>
      <c r="AD305" s="64" t="str">
        <f t="shared" si="49"/>
        <v>Valentin Lopez's Crew</v>
      </c>
    </row>
    <row r="306" spans="1:30" ht="15.75" x14ac:dyDescent="0.25">
      <c r="A306" s="177">
        <v>101622</v>
      </c>
      <c r="B306" s="177" t="s">
        <v>95</v>
      </c>
      <c r="C306" s="177" t="s">
        <v>96</v>
      </c>
      <c r="D306" s="177" t="s">
        <v>3705</v>
      </c>
      <c r="E306" s="177" t="s">
        <v>3706</v>
      </c>
      <c r="F306" s="177">
        <v>33</v>
      </c>
      <c r="G306" s="177" t="s">
        <v>517</v>
      </c>
      <c r="H306" s="177" t="s">
        <v>2767</v>
      </c>
      <c r="I306" s="177" t="s">
        <v>514</v>
      </c>
      <c r="J306" s="177" t="s">
        <v>824</v>
      </c>
      <c r="K306" s="177" t="s">
        <v>72</v>
      </c>
      <c r="L306" s="177" t="s">
        <v>86</v>
      </c>
      <c r="M306" s="177" t="s">
        <v>4169</v>
      </c>
      <c r="N306" s="177"/>
      <c r="O306" s="177" t="s">
        <v>50</v>
      </c>
      <c r="P306" s="177"/>
      <c r="Q306" s="177" t="s">
        <v>50</v>
      </c>
      <c r="T306" s="49" t="str">
        <f t="shared" si="40"/>
        <v>2024-004</v>
      </c>
      <c r="U306" s="49" t="str">
        <f t="shared" si="41"/>
        <v>2024-004: City of Dallas Sidewalk 2024</v>
      </c>
      <c r="V306" s="49" t="str">
        <f>IFERROR(VLOOKUP($B306,PM!$A:$H,2,FALSE),"")</f>
        <v>Adam H. Goode</v>
      </c>
      <c r="W306" s="50" t="str">
        <f t="shared" si="42"/>
        <v>Wednesday</v>
      </c>
      <c r="X306" s="51" t="str">
        <f t="shared" si="43"/>
        <v>05/17/2025 10:09 AM</v>
      </c>
      <c r="Y306" s="52">
        <f t="shared" si="44"/>
        <v>367</v>
      </c>
      <c r="Z306" s="52" t="str">
        <f t="shared" si="45"/>
        <v>Approved On Time</v>
      </c>
      <c r="AA306" s="52" t="str">
        <f t="shared" si="46"/>
        <v>240 4000A - 407 FG CURB 12</v>
      </c>
      <c r="AB306" s="51">
        <f t="shared" si="47"/>
        <v>33</v>
      </c>
      <c r="AC306" s="52" t="str">
        <f t="shared" si="48"/>
        <v>LF</v>
      </c>
      <c r="AD306" s="64" t="str">
        <f t="shared" si="49"/>
        <v>Valentin Lopez's Crew</v>
      </c>
    </row>
    <row r="307" spans="1:30" ht="15.75" x14ac:dyDescent="0.25">
      <c r="A307" s="177">
        <v>101623</v>
      </c>
      <c r="B307" s="177" t="s">
        <v>95</v>
      </c>
      <c r="C307" s="177" t="s">
        <v>96</v>
      </c>
      <c r="D307" s="177" t="s">
        <v>3707</v>
      </c>
      <c r="E307" s="177" t="s">
        <v>3708</v>
      </c>
      <c r="F307" s="177">
        <v>33</v>
      </c>
      <c r="G307" s="177" t="s">
        <v>517</v>
      </c>
      <c r="H307" s="177" t="s">
        <v>2767</v>
      </c>
      <c r="I307" s="177" t="s">
        <v>514</v>
      </c>
      <c r="J307" s="177" t="s">
        <v>824</v>
      </c>
      <c r="K307" s="177" t="s">
        <v>72</v>
      </c>
      <c r="L307" s="177" t="s">
        <v>86</v>
      </c>
      <c r="M307" s="177" t="s">
        <v>4169</v>
      </c>
      <c r="N307" s="177"/>
      <c r="O307" s="177" t="s">
        <v>50</v>
      </c>
      <c r="P307" s="177"/>
      <c r="Q307" s="177" t="s">
        <v>50</v>
      </c>
      <c r="T307" s="49" t="str">
        <f t="shared" si="40"/>
        <v>2024-004</v>
      </c>
      <c r="U307" s="49" t="str">
        <f t="shared" si="41"/>
        <v>2024-004: City of Dallas Sidewalk 2024</v>
      </c>
      <c r="V307" s="49" t="str">
        <f>IFERROR(VLOOKUP($B307,PM!$A:$H,2,FALSE),"")</f>
        <v>Adam H. Goode</v>
      </c>
      <c r="W307" s="50" t="str">
        <f t="shared" si="42"/>
        <v>Wednesday</v>
      </c>
      <c r="X307" s="51" t="str">
        <f t="shared" si="43"/>
        <v>05/17/2025 10:09 AM</v>
      </c>
      <c r="Y307" s="52">
        <f t="shared" si="44"/>
        <v>367</v>
      </c>
      <c r="Z307" s="52" t="str">
        <f t="shared" si="45"/>
        <v>Approved On Time</v>
      </c>
      <c r="AA307" s="52" t="str">
        <f t="shared" si="46"/>
        <v>240 4000B - 407 F P S CURB 12</v>
      </c>
      <c r="AB307" s="51">
        <f t="shared" si="47"/>
        <v>33</v>
      </c>
      <c r="AC307" s="52" t="str">
        <f t="shared" si="48"/>
        <v>LF</v>
      </c>
      <c r="AD307" s="64" t="str">
        <f t="shared" si="49"/>
        <v>Valentin Lopez's Crew</v>
      </c>
    </row>
    <row r="308" spans="1:30" ht="15.75" x14ac:dyDescent="0.25">
      <c r="A308" s="177">
        <v>101624</v>
      </c>
      <c r="B308" s="177" t="s">
        <v>95</v>
      </c>
      <c r="C308" s="177" t="s">
        <v>96</v>
      </c>
      <c r="D308" s="177" t="s">
        <v>973</v>
      </c>
      <c r="E308" s="177" t="s">
        <v>974</v>
      </c>
      <c r="F308" s="177">
        <v>3</v>
      </c>
      <c r="G308" s="177" t="s">
        <v>517</v>
      </c>
      <c r="H308" s="177" t="s">
        <v>3000</v>
      </c>
      <c r="I308" s="177" t="s">
        <v>514</v>
      </c>
      <c r="J308" s="177" t="s">
        <v>824</v>
      </c>
      <c r="K308" s="177" t="s">
        <v>72</v>
      </c>
      <c r="L308" s="177" t="s">
        <v>86</v>
      </c>
      <c r="M308" s="177" t="s">
        <v>4170</v>
      </c>
      <c r="N308" s="177"/>
      <c r="O308" s="177" t="s">
        <v>50</v>
      </c>
      <c r="P308" s="177"/>
      <c r="Q308" s="177" t="s">
        <v>50</v>
      </c>
      <c r="T308" s="49" t="str">
        <f t="shared" si="40"/>
        <v>2024-004</v>
      </c>
      <c r="U308" s="49" t="str">
        <f t="shared" si="41"/>
        <v>2024-004: City of Dallas Sidewalk 2024</v>
      </c>
      <c r="V308" s="49" t="str">
        <f>IFERROR(VLOOKUP($B308,PM!$A:$H,2,FALSE),"")</f>
        <v>Adam H. Goode</v>
      </c>
      <c r="W308" s="50" t="str">
        <f t="shared" si="42"/>
        <v>Thursday</v>
      </c>
      <c r="X308" s="51" t="str">
        <f t="shared" si="43"/>
        <v>05/17/2025 10:15 AM</v>
      </c>
      <c r="Y308" s="52">
        <f t="shared" si="44"/>
        <v>367</v>
      </c>
      <c r="Z308" s="52" t="str">
        <f t="shared" si="45"/>
        <v>Approved On Time</v>
      </c>
      <c r="AA308" s="52" t="str">
        <f t="shared" si="46"/>
        <v>250 4000A - 455 FG CURB 18</v>
      </c>
      <c r="AB308" s="51">
        <f t="shared" si="47"/>
        <v>3</v>
      </c>
      <c r="AC308" s="52" t="str">
        <f t="shared" si="48"/>
        <v>LF</v>
      </c>
      <c r="AD308" s="64" t="str">
        <f t="shared" si="49"/>
        <v>Valentin Lopez's Crew</v>
      </c>
    </row>
    <row r="309" spans="1:30" ht="15.75" x14ac:dyDescent="0.25">
      <c r="A309" s="177">
        <v>101625</v>
      </c>
      <c r="B309" s="177" t="s">
        <v>95</v>
      </c>
      <c r="C309" s="177" t="s">
        <v>96</v>
      </c>
      <c r="D309" s="177" t="s">
        <v>975</v>
      </c>
      <c r="E309" s="177" t="s">
        <v>976</v>
      </c>
      <c r="F309" s="177">
        <v>3</v>
      </c>
      <c r="G309" s="177" t="s">
        <v>517</v>
      </c>
      <c r="H309" s="177" t="s">
        <v>3000</v>
      </c>
      <c r="I309" s="177" t="s">
        <v>514</v>
      </c>
      <c r="J309" s="177" t="s">
        <v>824</v>
      </c>
      <c r="K309" s="177" t="s">
        <v>72</v>
      </c>
      <c r="L309" s="177" t="s">
        <v>86</v>
      </c>
      <c r="M309" s="177" t="s">
        <v>3710</v>
      </c>
      <c r="N309" s="177"/>
      <c r="O309" s="177" t="s">
        <v>50</v>
      </c>
      <c r="P309" s="177"/>
      <c r="Q309" s="177" t="s">
        <v>50</v>
      </c>
      <c r="T309" s="49" t="str">
        <f t="shared" si="40"/>
        <v>2024-004</v>
      </c>
      <c r="U309" s="49" t="str">
        <f t="shared" si="41"/>
        <v>2024-004: City of Dallas Sidewalk 2024</v>
      </c>
      <c r="V309" s="49" t="str">
        <f>IFERROR(VLOOKUP($B309,PM!$A:$H,2,FALSE),"")</f>
        <v>Adam H. Goode</v>
      </c>
      <c r="W309" s="50" t="str">
        <f t="shared" si="42"/>
        <v>Thursday</v>
      </c>
      <c r="X309" s="51" t="str">
        <f t="shared" si="43"/>
        <v>05/17/2025 10:16 AM</v>
      </c>
      <c r="Y309" s="52">
        <f t="shared" si="44"/>
        <v>367</v>
      </c>
      <c r="Z309" s="52" t="str">
        <f t="shared" si="45"/>
        <v>Approved On Time</v>
      </c>
      <c r="AA309" s="52" t="str">
        <f t="shared" si="46"/>
        <v>250 4000B - 455 F P S CURB 18</v>
      </c>
      <c r="AB309" s="51">
        <f t="shared" si="47"/>
        <v>3</v>
      </c>
      <c r="AC309" s="52" t="str">
        <f t="shared" si="48"/>
        <v>LF</v>
      </c>
      <c r="AD309" s="64" t="str">
        <f t="shared" si="49"/>
        <v>Valentin Lopez's Crew</v>
      </c>
    </row>
    <row r="310" spans="1:30" ht="15.75" x14ac:dyDescent="0.25">
      <c r="A310" s="177">
        <v>101299</v>
      </c>
      <c r="B310" s="177" t="s">
        <v>95</v>
      </c>
      <c r="C310" s="177" t="s">
        <v>96</v>
      </c>
      <c r="D310" s="177" t="s">
        <v>786</v>
      </c>
      <c r="E310" s="177" t="s">
        <v>787</v>
      </c>
      <c r="F310" s="177">
        <v>65.5</v>
      </c>
      <c r="G310" s="177" t="s">
        <v>517</v>
      </c>
      <c r="H310" s="177" t="s">
        <v>1890</v>
      </c>
      <c r="I310" s="177" t="s">
        <v>514</v>
      </c>
      <c r="J310" s="177" t="s">
        <v>824</v>
      </c>
      <c r="K310" s="177" t="s">
        <v>72</v>
      </c>
      <c r="L310" s="177" t="s">
        <v>86</v>
      </c>
      <c r="M310" s="177" t="s">
        <v>2138</v>
      </c>
      <c r="N310" s="177"/>
      <c r="O310" s="177" t="s">
        <v>50</v>
      </c>
      <c r="P310" s="177"/>
      <c r="Q310" s="177" t="s">
        <v>50</v>
      </c>
      <c r="T310" s="49" t="str">
        <f t="shared" si="40"/>
        <v>2024-004</v>
      </c>
      <c r="U310" s="49" t="str">
        <f t="shared" si="41"/>
        <v>2024-004: City of Dallas Sidewalk 2024</v>
      </c>
      <c r="V310" s="49" t="str">
        <f>IFERROR(VLOOKUP($B310,PM!$A:$H,2,FALSE),"")</f>
        <v>Adam H. Goode</v>
      </c>
      <c r="W310" s="50" t="str">
        <f t="shared" si="42"/>
        <v>Tuesday</v>
      </c>
      <c r="X310" s="51" t="str">
        <f t="shared" si="43"/>
        <v>05/13/2025 3:53 PM</v>
      </c>
      <c r="Y310" s="52">
        <f t="shared" si="44"/>
        <v>367</v>
      </c>
      <c r="Z310" s="52" t="str">
        <f t="shared" si="45"/>
        <v>Approved On Time</v>
      </c>
      <c r="AA310" s="52" t="str">
        <f t="shared" si="46"/>
        <v>140 4000A - 202 REM SEPARATE CURB</v>
      </c>
      <c r="AB310" s="51">
        <f t="shared" si="47"/>
        <v>65.5</v>
      </c>
      <c r="AC310" s="52" t="str">
        <f t="shared" si="48"/>
        <v>LF</v>
      </c>
      <c r="AD310" s="64" t="str">
        <f t="shared" si="49"/>
        <v>Valentin Lopez's Crew</v>
      </c>
    </row>
    <row r="311" spans="1:30" ht="15.75" x14ac:dyDescent="0.25">
      <c r="A311" s="177">
        <v>101300</v>
      </c>
      <c r="B311" s="177" t="s">
        <v>95</v>
      </c>
      <c r="C311" s="177" t="s">
        <v>96</v>
      </c>
      <c r="D311" s="177" t="s">
        <v>638</v>
      </c>
      <c r="E311" s="177" t="s">
        <v>639</v>
      </c>
      <c r="F311" s="177">
        <v>20.49</v>
      </c>
      <c r="G311" s="177" t="s">
        <v>587</v>
      </c>
      <c r="H311" s="177" t="s">
        <v>1890</v>
      </c>
      <c r="I311" s="177" t="s">
        <v>514</v>
      </c>
      <c r="J311" s="177" t="s">
        <v>824</v>
      </c>
      <c r="K311" s="177" t="s">
        <v>72</v>
      </c>
      <c r="L311" s="177" t="s">
        <v>86</v>
      </c>
      <c r="M311" s="177" t="s">
        <v>2139</v>
      </c>
      <c r="N311" s="177"/>
      <c r="O311" s="177" t="s">
        <v>50</v>
      </c>
      <c r="P311" s="177"/>
      <c r="Q311" s="177" t="s">
        <v>50</v>
      </c>
      <c r="T311" s="49" t="str">
        <f t="shared" si="40"/>
        <v>2024-004</v>
      </c>
      <c r="U311" s="49" t="str">
        <f t="shared" si="41"/>
        <v>2024-004: City of Dallas Sidewalk 2024</v>
      </c>
      <c r="V311" s="49" t="str">
        <f>IFERROR(VLOOKUP($B311,PM!$A:$H,2,FALSE),"")</f>
        <v>Adam H. Goode</v>
      </c>
      <c r="W311" s="50" t="str">
        <f t="shared" si="42"/>
        <v>Tuesday</v>
      </c>
      <c r="X311" s="51" t="str">
        <f t="shared" si="43"/>
        <v>05/13/2025 3:54 PM</v>
      </c>
      <c r="Y311" s="52">
        <f t="shared" si="44"/>
        <v>367</v>
      </c>
      <c r="Z311" s="52" t="str">
        <f t="shared" si="45"/>
        <v>Approved On Time</v>
      </c>
      <c r="AA311" s="52" t="str">
        <f t="shared" si="46"/>
        <v>130 4000A - 201 REM CONC DRIVE PVMT APRON</v>
      </c>
      <c r="AB311" s="51">
        <f t="shared" si="47"/>
        <v>20.49</v>
      </c>
      <c r="AC311" s="52" t="str">
        <f t="shared" si="48"/>
        <v>SY</v>
      </c>
      <c r="AD311" s="64" t="str">
        <f t="shared" si="49"/>
        <v>Valentin Lopez's Crew</v>
      </c>
    </row>
    <row r="312" spans="1:30" ht="15.75" x14ac:dyDescent="0.25">
      <c r="A312" s="177">
        <v>101301</v>
      </c>
      <c r="B312" s="177" t="s">
        <v>95</v>
      </c>
      <c r="C312" s="177" t="s">
        <v>96</v>
      </c>
      <c r="D312" s="177" t="s">
        <v>805</v>
      </c>
      <c r="E312" s="177" t="s">
        <v>806</v>
      </c>
      <c r="F312" s="177">
        <v>5.69</v>
      </c>
      <c r="G312" s="177" t="s">
        <v>515</v>
      </c>
      <c r="H312" s="177" t="s">
        <v>1890</v>
      </c>
      <c r="I312" s="177" t="s">
        <v>514</v>
      </c>
      <c r="J312" s="177" t="s">
        <v>824</v>
      </c>
      <c r="K312" s="177" t="s">
        <v>72</v>
      </c>
      <c r="L312" s="177" t="s">
        <v>86</v>
      </c>
      <c r="M312" s="177" t="s">
        <v>2139</v>
      </c>
      <c r="N312" s="177"/>
      <c r="O312" s="177" t="s">
        <v>50</v>
      </c>
      <c r="P312" s="177"/>
      <c r="Q312" s="177" t="s">
        <v>50</v>
      </c>
      <c r="T312" s="49" t="str">
        <f t="shared" si="40"/>
        <v>2024-004</v>
      </c>
      <c r="U312" s="49" t="str">
        <f t="shared" si="41"/>
        <v>2024-004: City of Dallas Sidewalk 2024</v>
      </c>
      <c r="V312" s="49" t="str">
        <f>IFERROR(VLOOKUP($B312,PM!$A:$H,2,FALSE),"")</f>
        <v>Adam H. Goode</v>
      </c>
      <c r="W312" s="50" t="str">
        <f t="shared" si="42"/>
        <v>Tuesday</v>
      </c>
      <c r="X312" s="51" t="str">
        <f t="shared" si="43"/>
        <v>05/13/2025 3:54 PM</v>
      </c>
      <c r="Y312" s="52">
        <f t="shared" si="44"/>
        <v>367</v>
      </c>
      <c r="Z312" s="52" t="str">
        <f t="shared" si="45"/>
        <v>Approved On Time</v>
      </c>
      <c r="AA312" s="52" t="str">
        <f t="shared" si="46"/>
        <v>130 4000B - 201 HAUL CONC DRIVE PVMT APRON</v>
      </c>
      <c r="AB312" s="51">
        <f t="shared" si="47"/>
        <v>5.69</v>
      </c>
      <c r="AC312" s="52" t="str">
        <f t="shared" si="48"/>
        <v>CY</v>
      </c>
      <c r="AD312" s="64" t="str">
        <f t="shared" si="49"/>
        <v>Valentin Lopez's Crew</v>
      </c>
    </row>
    <row r="313" spans="1:30" ht="15.75" x14ac:dyDescent="0.25">
      <c r="A313" s="177">
        <v>101302</v>
      </c>
      <c r="B313" s="177" t="s">
        <v>95</v>
      </c>
      <c r="C313" s="177" t="s">
        <v>96</v>
      </c>
      <c r="D313" s="177" t="s">
        <v>1901</v>
      </c>
      <c r="E313" s="177" t="s">
        <v>1902</v>
      </c>
      <c r="F313" s="177">
        <v>17.670000000000002</v>
      </c>
      <c r="G313" s="177" t="s">
        <v>2128</v>
      </c>
      <c r="H313" s="177" t="s">
        <v>1890</v>
      </c>
      <c r="I313" s="177" t="s">
        <v>514</v>
      </c>
      <c r="J313" s="177" t="s">
        <v>824</v>
      </c>
      <c r="K313" s="177" t="s">
        <v>72</v>
      </c>
      <c r="L313" s="177" t="s">
        <v>86</v>
      </c>
      <c r="M313" s="177" t="s">
        <v>2139</v>
      </c>
      <c r="N313" s="177"/>
      <c r="O313" s="177" t="s">
        <v>50</v>
      </c>
      <c r="P313" s="177"/>
      <c r="Q313" s="177" t="s">
        <v>50</v>
      </c>
      <c r="T313" s="49" t="str">
        <f t="shared" si="40"/>
        <v>2024-004</v>
      </c>
      <c r="U313" s="49" t="str">
        <f t="shared" si="41"/>
        <v>2024-004: City of Dallas Sidewalk 2024</v>
      </c>
      <c r="V313" s="49" t="str">
        <f>IFERROR(VLOOKUP($B313,PM!$A:$H,2,FALSE),"")</f>
        <v>Adam H. Goode</v>
      </c>
      <c r="W313" s="50" t="str">
        <f t="shared" si="42"/>
        <v>Tuesday</v>
      </c>
      <c r="X313" s="51" t="str">
        <f t="shared" si="43"/>
        <v>05/13/2025 3:54 PM</v>
      </c>
      <c r="Y313" s="52">
        <f t="shared" si="44"/>
        <v>367</v>
      </c>
      <c r="Z313" s="52" t="str">
        <f t="shared" si="45"/>
        <v>Approved On Time</v>
      </c>
      <c r="AA313" s="52" t="str">
        <f t="shared" si="46"/>
        <v>370 4000A - 463 FG PVMT 8</v>
      </c>
      <c r="AB313" s="51">
        <f t="shared" si="47"/>
        <v>17.670000000000002</v>
      </c>
      <c r="AC313" s="52" t="str">
        <f t="shared" si="48"/>
        <v>SYS</v>
      </c>
      <c r="AD313" s="64" t="str">
        <f t="shared" si="49"/>
        <v>Valentin Lopez's Crew</v>
      </c>
    </row>
    <row r="314" spans="1:30" ht="15.75" x14ac:dyDescent="0.25">
      <c r="A314" s="177">
        <v>101303</v>
      </c>
      <c r="B314" s="177" t="s">
        <v>95</v>
      </c>
      <c r="C314" s="177" t="s">
        <v>96</v>
      </c>
      <c r="D314" s="177" t="s">
        <v>1905</v>
      </c>
      <c r="E314" s="177" t="s">
        <v>1906</v>
      </c>
      <c r="F314" s="177">
        <v>17.670000000000002</v>
      </c>
      <c r="G314" s="177" t="s">
        <v>2128</v>
      </c>
      <c r="H314" s="177" t="s">
        <v>1890</v>
      </c>
      <c r="I314" s="177" t="s">
        <v>514</v>
      </c>
      <c r="J314" s="177" t="s">
        <v>824</v>
      </c>
      <c r="K314" s="177" t="s">
        <v>72</v>
      </c>
      <c r="L314" s="177" t="s">
        <v>86</v>
      </c>
      <c r="M314" s="177" t="s">
        <v>2139</v>
      </c>
      <c r="N314" s="177"/>
      <c r="O314" s="177" t="s">
        <v>50</v>
      </c>
      <c r="P314" s="177"/>
      <c r="Q314" s="177" t="s">
        <v>50</v>
      </c>
      <c r="T314" s="49" t="str">
        <f t="shared" si="40"/>
        <v>2024-004</v>
      </c>
      <c r="U314" s="49" t="str">
        <f t="shared" si="41"/>
        <v>2024-004: City of Dallas Sidewalk 2024</v>
      </c>
      <c r="V314" s="49" t="str">
        <f>IFERROR(VLOOKUP($B314,PM!$A:$H,2,FALSE),"")</f>
        <v>Adam H. Goode</v>
      </c>
      <c r="W314" s="50" t="str">
        <f t="shared" si="42"/>
        <v>Tuesday</v>
      </c>
      <c r="X314" s="51" t="str">
        <f t="shared" si="43"/>
        <v>05/13/2025 3:54 PM</v>
      </c>
      <c r="Y314" s="52">
        <f t="shared" si="44"/>
        <v>367</v>
      </c>
      <c r="Z314" s="52" t="str">
        <f t="shared" si="45"/>
        <v>Approved On Time</v>
      </c>
      <c r="AA314" s="52" t="str">
        <f t="shared" si="46"/>
        <v>370 4000B - 463 F P S PVMT 8</v>
      </c>
      <c r="AB314" s="51">
        <f t="shared" si="47"/>
        <v>17.670000000000002</v>
      </c>
      <c r="AC314" s="52" t="str">
        <f t="shared" si="48"/>
        <v>SYS</v>
      </c>
      <c r="AD314" s="64" t="str">
        <f t="shared" si="49"/>
        <v>Valentin Lopez's Crew</v>
      </c>
    </row>
    <row r="315" spans="1:30" ht="15.75" x14ac:dyDescent="0.25">
      <c r="A315" s="177">
        <v>101304</v>
      </c>
      <c r="B315" s="177" t="s">
        <v>95</v>
      </c>
      <c r="C315" s="177" t="s">
        <v>96</v>
      </c>
      <c r="D315" s="177" t="s">
        <v>973</v>
      </c>
      <c r="E315" s="177" t="s">
        <v>974</v>
      </c>
      <c r="F315" s="177">
        <v>50.5</v>
      </c>
      <c r="G315" s="177" t="s">
        <v>517</v>
      </c>
      <c r="H315" s="177" t="s">
        <v>1890</v>
      </c>
      <c r="I315" s="177" t="s">
        <v>514</v>
      </c>
      <c r="J315" s="177" t="s">
        <v>824</v>
      </c>
      <c r="K315" s="177" t="s">
        <v>72</v>
      </c>
      <c r="L315" s="177" t="s">
        <v>86</v>
      </c>
      <c r="M315" s="177" t="s">
        <v>2139</v>
      </c>
      <c r="N315" s="177"/>
      <c r="O315" s="177" t="s">
        <v>50</v>
      </c>
      <c r="P315" s="177"/>
      <c r="Q315" s="177" t="s">
        <v>50</v>
      </c>
      <c r="T315" s="49" t="str">
        <f t="shared" si="40"/>
        <v>2024-004</v>
      </c>
      <c r="U315" s="49" t="str">
        <f t="shared" si="41"/>
        <v>2024-004: City of Dallas Sidewalk 2024</v>
      </c>
      <c r="V315" s="49" t="str">
        <f>IFERROR(VLOOKUP($B315,PM!$A:$H,2,FALSE),"")</f>
        <v>Adam H. Goode</v>
      </c>
      <c r="W315" s="50" t="str">
        <f t="shared" si="42"/>
        <v>Tuesday</v>
      </c>
      <c r="X315" s="51" t="str">
        <f t="shared" si="43"/>
        <v>05/13/2025 3:54 PM</v>
      </c>
      <c r="Y315" s="52">
        <f t="shared" si="44"/>
        <v>367</v>
      </c>
      <c r="Z315" s="52" t="str">
        <f t="shared" si="45"/>
        <v>Approved On Time</v>
      </c>
      <c r="AA315" s="52" t="str">
        <f t="shared" si="46"/>
        <v>250 4000A - 455 FG CURB 18</v>
      </c>
      <c r="AB315" s="51">
        <f t="shared" si="47"/>
        <v>50.5</v>
      </c>
      <c r="AC315" s="52" t="str">
        <f t="shared" si="48"/>
        <v>LF</v>
      </c>
      <c r="AD315" s="64" t="str">
        <f t="shared" si="49"/>
        <v>Valentin Lopez's Crew</v>
      </c>
    </row>
    <row r="316" spans="1:30" ht="15.75" x14ac:dyDescent="0.25">
      <c r="A316" s="177">
        <v>101305</v>
      </c>
      <c r="B316" s="177" t="s">
        <v>95</v>
      </c>
      <c r="C316" s="177" t="s">
        <v>96</v>
      </c>
      <c r="D316" s="177" t="s">
        <v>975</v>
      </c>
      <c r="E316" s="177" t="s">
        <v>976</v>
      </c>
      <c r="F316" s="177">
        <v>50.5</v>
      </c>
      <c r="G316" s="177" t="s">
        <v>517</v>
      </c>
      <c r="H316" s="177" t="s">
        <v>1890</v>
      </c>
      <c r="I316" s="177" t="s">
        <v>514</v>
      </c>
      <c r="J316" s="177" t="s">
        <v>824</v>
      </c>
      <c r="K316" s="177" t="s">
        <v>72</v>
      </c>
      <c r="L316" s="177" t="s">
        <v>86</v>
      </c>
      <c r="M316" s="177" t="s">
        <v>2139</v>
      </c>
      <c r="N316" s="177"/>
      <c r="O316" s="177" t="s">
        <v>50</v>
      </c>
      <c r="P316" s="177"/>
      <c r="Q316" s="177" t="s">
        <v>50</v>
      </c>
      <c r="T316" s="49" t="str">
        <f t="shared" si="40"/>
        <v>2024-004</v>
      </c>
      <c r="U316" s="49" t="str">
        <f t="shared" si="41"/>
        <v>2024-004: City of Dallas Sidewalk 2024</v>
      </c>
      <c r="V316" s="49" t="str">
        <f>IFERROR(VLOOKUP($B316,PM!$A:$H,2,FALSE),"")</f>
        <v>Adam H. Goode</v>
      </c>
      <c r="W316" s="50" t="str">
        <f t="shared" si="42"/>
        <v>Tuesday</v>
      </c>
      <c r="X316" s="51" t="str">
        <f t="shared" si="43"/>
        <v>05/13/2025 3:54 PM</v>
      </c>
      <c r="Y316" s="52">
        <f t="shared" si="44"/>
        <v>367</v>
      </c>
      <c r="Z316" s="52" t="str">
        <f t="shared" si="45"/>
        <v>Approved On Time</v>
      </c>
      <c r="AA316" s="52" t="str">
        <f t="shared" si="46"/>
        <v>250 4000B - 455 F P S CURB 18</v>
      </c>
      <c r="AB316" s="51">
        <f t="shared" si="47"/>
        <v>50.5</v>
      </c>
      <c r="AC316" s="52" t="str">
        <f t="shared" si="48"/>
        <v>LF</v>
      </c>
      <c r="AD316" s="64" t="str">
        <f t="shared" si="49"/>
        <v>Valentin Lopez's Crew</v>
      </c>
    </row>
    <row r="317" spans="1:30" ht="15.75" x14ac:dyDescent="0.25">
      <c r="A317" s="177">
        <v>101307</v>
      </c>
      <c r="B317" s="177" t="s">
        <v>95</v>
      </c>
      <c r="C317" s="177" t="s">
        <v>96</v>
      </c>
      <c r="D317" s="177" t="s">
        <v>1901</v>
      </c>
      <c r="E317" s="177" t="s">
        <v>1902</v>
      </c>
      <c r="F317" s="177">
        <v>18.760000000000002</v>
      </c>
      <c r="G317" s="177" t="s">
        <v>2128</v>
      </c>
      <c r="H317" s="177" t="s">
        <v>1447</v>
      </c>
      <c r="I317" s="177" t="s">
        <v>514</v>
      </c>
      <c r="J317" s="177" t="s">
        <v>824</v>
      </c>
      <c r="K317" s="177" t="s">
        <v>72</v>
      </c>
      <c r="L317" s="177" t="s">
        <v>86</v>
      </c>
      <c r="M317" s="177" t="s">
        <v>2140</v>
      </c>
      <c r="N317" s="177"/>
      <c r="O317" s="177" t="s">
        <v>50</v>
      </c>
      <c r="P317" s="177"/>
      <c r="Q317" s="177" t="s">
        <v>50</v>
      </c>
      <c r="T317" s="49" t="str">
        <f t="shared" si="40"/>
        <v>2024-004</v>
      </c>
      <c r="U317" s="49" t="str">
        <f t="shared" si="41"/>
        <v>2024-004: City of Dallas Sidewalk 2024</v>
      </c>
      <c r="V317" s="49" t="str">
        <f>IFERROR(VLOOKUP($B317,PM!$A:$H,2,FALSE),"")</f>
        <v>Adam H. Goode</v>
      </c>
      <c r="W317" s="50" t="str">
        <f t="shared" si="42"/>
        <v>Monday</v>
      </c>
      <c r="X317" s="51" t="str">
        <f t="shared" si="43"/>
        <v>05/13/2025 4:10 PM</v>
      </c>
      <c r="Y317" s="52">
        <f t="shared" si="44"/>
        <v>367</v>
      </c>
      <c r="Z317" s="52" t="str">
        <f t="shared" si="45"/>
        <v>Approved On Time</v>
      </c>
      <c r="AA317" s="52" t="str">
        <f t="shared" si="46"/>
        <v>370 4000A - 463 FG PVMT 8</v>
      </c>
      <c r="AB317" s="51">
        <f t="shared" si="47"/>
        <v>18.760000000000002</v>
      </c>
      <c r="AC317" s="52" t="str">
        <f t="shared" si="48"/>
        <v>SYS</v>
      </c>
      <c r="AD317" s="64" t="str">
        <f t="shared" si="49"/>
        <v>Valentin Lopez's Crew</v>
      </c>
    </row>
    <row r="318" spans="1:30" ht="15.75" x14ac:dyDescent="0.25">
      <c r="A318" s="177">
        <v>101308</v>
      </c>
      <c r="B318" s="177" t="s">
        <v>95</v>
      </c>
      <c r="C318" s="177" t="s">
        <v>96</v>
      </c>
      <c r="D318" s="177" t="s">
        <v>1905</v>
      </c>
      <c r="E318" s="177" t="s">
        <v>1906</v>
      </c>
      <c r="F318" s="177">
        <v>18.760000000000002</v>
      </c>
      <c r="G318" s="177" t="s">
        <v>2128</v>
      </c>
      <c r="H318" s="177" t="s">
        <v>1447</v>
      </c>
      <c r="I318" s="177" t="s">
        <v>514</v>
      </c>
      <c r="J318" s="177" t="s">
        <v>824</v>
      </c>
      <c r="K318" s="177" t="s">
        <v>72</v>
      </c>
      <c r="L318" s="177" t="s">
        <v>86</v>
      </c>
      <c r="M318" s="177" t="s">
        <v>2140</v>
      </c>
      <c r="N318" s="177"/>
      <c r="O318" s="177" t="s">
        <v>50</v>
      </c>
      <c r="P318" s="177"/>
      <c r="Q318" s="177" t="s">
        <v>50</v>
      </c>
      <c r="T318" s="49" t="str">
        <f t="shared" si="40"/>
        <v>2024-004</v>
      </c>
      <c r="U318" s="49" t="str">
        <f t="shared" si="41"/>
        <v>2024-004: City of Dallas Sidewalk 2024</v>
      </c>
      <c r="V318" s="49" t="str">
        <f>IFERROR(VLOOKUP($B318,PM!$A:$H,2,FALSE),"")</f>
        <v>Adam H. Goode</v>
      </c>
      <c r="W318" s="50" t="str">
        <f t="shared" si="42"/>
        <v>Monday</v>
      </c>
      <c r="X318" s="51" t="str">
        <f t="shared" si="43"/>
        <v>05/13/2025 4:10 PM</v>
      </c>
      <c r="Y318" s="52">
        <f t="shared" si="44"/>
        <v>367</v>
      </c>
      <c r="Z318" s="52" t="str">
        <f t="shared" si="45"/>
        <v>Approved On Time</v>
      </c>
      <c r="AA318" s="52" t="str">
        <f t="shared" si="46"/>
        <v>370 4000B - 463 F P S PVMT 8</v>
      </c>
      <c r="AB318" s="51">
        <f t="shared" si="47"/>
        <v>18.760000000000002</v>
      </c>
      <c r="AC318" s="52" t="str">
        <f t="shared" si="48"/>
        <v>SYS</v>
      </c>
      <c r="AD318" s="64" t="str">
        <f t="shared" si="49"/>
        <v>Valentin Lopez's Crew</v>
      </c>
    </row>
    <row r="319" spans="1:30" ht="15.75" x14ac:dyDescent="0.25">
      <c r="A319" s="177">
        <v>101135</v>
      </c>
      <c r="B319" s="177" t="s">
        <v>95</v>
      </c>
      <c r="C319" s="177" t="s">
        <v>96</v>
      </c>
      <c r="D319" s="177" t="s">
        <v>739</v>
      </c>
      <c r="E319" s="177" t="s">
        <v>740</v>
      </c>
      <c r="F319" s="177">
        <v>2778</v>
      </c>
      <c r="G319" s="177" t="s">
        <v>589</v>
      </c>
      <c r="H319" s="177" t="s">
        <v>1447</v>
      </c>
      <c r="I319" s="177" t="s">
        <v>514</v>
      </c>
      <c r="J319" s="177" t="s">
        <v>1006</v>
      </c>
      <c r="K319" s="177" t="s">
        <v>72</v>
      </c>
      <c r="L319" s="177" t="s">
        <v>86</v>
      </c>
      <c r="M319" s="177" t="s">
        <v>1220</v>
      </c>
      <c r="N319" s="177"/>
      <c r="O319" s="177" t="s">
        <v>50</v>
      </c>
      <c r="P319" s="177"/>
      <c r="Q319" s="177" t="s">
        <v>50</v>
      </c>
      <c r="T319" s="49" t="str">
        <f t="shared" si="40"/>
        <v>2024-004</v>
      </c>
      <c r="U319" s="49" t="str">
        <f t="shared" si="41"/>
        <v>2024-004: City of Dallas Sidewalk 2024</v>
      </c>
      <c r="V319" s="49" t="str">
        <f>IFERROR(VLOOKUP($B319,PM!$A:$H,2,FALSE),"")</f>
        <v>Adam H. Goode</v>
      </c>
      <c r="W319" s="50" t="str">
        <f t="shared" si="42"/>
        <v>Monday</v>
      </c>
      <c r="X319" s="51" t="str">
        <f t="shared" si="43"/>
        <v>05/12/2025 8:40 AM</v>
      </c>
      <c r="Y319" s="52">
        <f t="shared" si="44"/>
        <v>367</v>
      </c>
      <c r="Z319" s="52" t="str">
        <f t="shared" si="45"/>
        <v>Approved On Time</v>
      </c>
      <c r="AA319" s="52" t="str">
        <f t="shared" si="46"/>
        <v>200 4000A - 355 REM SDW 4</v>
      </c>
      <c r="AB319" s="51">
        <f t="shared" si="47"/>
        <v>2778</v>
      </c>
      <c r="AC319" s="52" t="str">
        <f t="shared" si="48"/>
        <v>SF</v>
      </c>
      <c r="AD319" s="64" t="str">
        <f t="shared" si="49"/>
        <v>Daniel Lopez's Crew</v>
      </c>
    </row>
    <row r="320" spans="1:30" ht="15.75" x14ac:dyDescent="0.25">
      <c r="A320" s="177">
        <v>101180</v>
      </c>
      <c r="B320" s="177" t="s">
        <v>95</v>
      </c>
      <c r="C320" s="177" t="s">
        <v>96</v>
      </c>
      <c r="D320" s="177" t="s">
        <v>727</v>
      </c>
      <c r="E320" s="177" t="s">
        <v>728</v>
      </c>
      <c r="F320" s="177">
        <v>1E-3</v>
      </c>
      <c r="G320" s="177" t="s">
        <v>589</v>
      </c>
      <c r="H320" s="177" t="s">
        <v>1447</v>
      </c>
      <c r="I320" s="177" t="s">
        <v>514</v>
      </c>
      <c r="J320" s="177" t="s">
        <v>1006</v>
      </c>
      <c r="K320" s="177" t="s">
        <v>72</v>
      </c>
      <c r="L320" s="177" t="s">
        <v>86</v>
      </c>
      <c r="M320" s="177" t="s">
        <v>1472</v>
      </c>
      <c r="N320" s="177"/>
      <c r="O320" s="177" t="s">
        <v>50</v>
      </c>
      <c r="P320" s="177"/>
      <c r="Q320" s="177" t="s">
        <v>50</v>
      </c>
      <c r="T320" s="49" t="str">
        <f t="shared" si="40"/>
        <v>2024-004</v>
      </c>
      <c r="U320" s="49" t="str">
        <f t="shared" si="41"/>
        <v>2024-004: City of Dallas Sidewalk 2024</v>
      </c>
      <c r="V320" s="49" t="str">
        <f>IFERROR(VLOOKUP($B320,PM!$A:$H,2,FALSE),"")</f>
        <v>Adam H. Goode</v>
      </c>
      <c r="W320" s="50" t="str">
        <f t="shared" si="42"/>
        <v>Monday</v>
      </c>
      <c r="X320" s="51" t="str">
        <f t="shared" si="43"/>
        <v>05/12/2025 4:47 PM</v>
      </c>
      <c r="Y320" s="52">
        <f t="shared" si="44"/>
        <v>367</v>
      </c>
      <c r="Z320" s="52" t="str">
        <f t="shared" si="45"/>
        <v>Approved On Time</v>
      </c>
      <c r="AA320" s="52" t="str">
        <f t="shared" si="46"/>
        <v>200 4000B - 355 FG SDW 4</v>
      </c>
      <c r="AB320" s="51">
        <f t="shared" si="47"/>
        <v>1E-3</v>
      </c>
      <c r="AC320" s="52" t="str">
        <f t="shared" si="48"/>
        <v>SF</v>
      </c>
      <c r="AD320" s="64" t="str">
        <f t="shared" si="49"/>
        <v>Daniel Lopez's Crew</v>
      </c>
    </row>
    <row r="321" spans="1:30" ht="15.75" x14ac:dyDescent="0.25">
      <c r="A321" s="177">
        <v>101181</v>
      </c>
      <c r="B321" s="177" t="s">
        <v>95</v>
      </c>
      <c r="C321" s="177" t="s">
        <v>96</v>
      </c>
      <c r="D321" s="177" t="s">
        <v>729</v>
      </c>
      <c r="E321" s="177" t="s">
        <v>730</v>
      </c>
      <c r="F321" s="177">
        <v>1E-3</v>
      </c>
      <c r="G321" s="177" t="s">
        <v>589</v>
      </c>
      <c r="H321" s="177" t="s">
        <v>1447</v>
      </c>
      <c r="I321" s="177" t="s">
        <v>514</v>
      </c>
      <c r="J321" s="177" t="s">
        <v>1006</v>
      </c>
      <c r="K321" s="177" t="s">
        <v>72</v>
      </c>
      <c r="L321" s="177" t="s">
        <v>86</v>
      </c>
      <c r="M321" s="177" t="s">
        <v>1472</v>
      </c>
      <c r="N321" s="177"/>
      <c r="O321" s="177" t="s">
        <v>50</v>
      </c>
      <c r="P321" s="177"/>
      <c r="Q321" s="177" t="s">
        <v>50</v>
      </c>
      <c r="T321" s="49" t="str">
        <f t="shared" si="40"/>
        <v>2024-004</v>
      </c>
      <c r="U321" s="49" t="str">
        <f t="shared" si="41"/>
        <v>2024-004: City of Dallas Sidewalk 2024</v>
      </c>
      <c r="V321" s="49" t="str">
        <f>IFERROR(VLOOKUP($B321,PM!$A:$H,2,FALSE),"")</f>
        <v>Adam H. Goode</v>
      </c>
      <c r="W321" s="50" t="str">
        <f t="shared" si="42"/>
        <v>Monday</v>
      </c>
      <c r="X321" s="51" t="str">
        <f t="shared" si="43"/>
        <v>05/12/2025 4:47 PM</v>
      </c>
      <c r="Y321" s="52">
        <f t="shared" si="44"/>
        <v>367</v>
      </c>
      <c r="Z321" s="52" t="str">
        <f t="shared" si="45"/>
        <v>Approved On Time</v>
      </c>
      <c r="AA321" s="52" t="str">
        <f t="shared" si="46"/>
        <v>200 4000C - 355 F P S SDW 4</v>
      </c>
      <c r="AB321" s="51">
        <f t="shared" si="47"/>
        <v>1E-3</v>
      </c>
      <c r="AC321" s="52" t="str">
        <f t="shared" si="48"/>
        <v>SF</v>
      </c>
      <c r="AD321" s="64" t="str">
        <f t="shared" si="49"/>
        <v>Daniel Lopez's Crew</v>
      </c>
    </row>
    <row r="322" spans="1:30" ht="15.75" x14ac:dyDescent="0.25">
      <c r="A322" s="177">
        <v>101641</v>
      </c>
      <c r="B322" s="177" t="s">
        <v>95</v>
      </c>
      <c r="C322" s="177" t="s">
        <v>96</v>
      </c>
      <c r="D322" s="177" t="s">
        <v>638</v>
      </c>
      <c r="E322" s="177" t="s">
        <v>639</v>
      </c>
      <c r="F322" s="177">
        <v>13.7</v>
      </c>
      <c r="G322" s="177" t="s">
        <v>587</v>
      </c>
      <c r="H322" s="177" t="s">
        <v>4124</v>
      </c>
      <c r="I322" s="177" t="s">
        <v>514</v>
      </c>
      <c r="J322" s="177" t="s">
        <v>1006</v>
      </c>
      <c r="K322" s="177" t="s">
        <v>72</v>
      </c>
      <c r="L322" s="177" t="s">
        <v>86</v>
      </c>
      <c r="M322" s="177" t="s">
        <v>4171</v>
      </c>
      <c r="N322" s="177"/>
      <c r="O322" s="177" t="s">
        <v>50</v>
      </c>
      <c r="P322" s="177"/>
      <c r="Q322" s="177" t="s">
        <v>50</v>
      </c>
      <c r="T322" s="49" t="str">
        <f t="shared" si="40"/>
        <v>2024-004</v>
      </c>
      <c r="U322" s="49" t="str">
        <f t="shared" si="41"/>
        <v>2024-004: City of Dallas Sidewalk 2024</v>
      </c>
      <c r="V322" s="49" t="str">
        <f>IFERROR(VLOOKUP($B322,PM!$A:$H,2,FALSE),"")</f>
        <v>Adam H. Goode</v>
      </c>
      <c r="W322" s="50" t="str">
        <f t="shared" si="42"/>
        <v>Friday</v>
      </c>
      <c r="X322" s="51" t="str">
        <f t="shared" si="43"/>
        <v>05/17/2025 10:42 AM</v>
      </c>
      <c r="Y322" s="52">
        <f t="shared" si="44"/>
        <v>367</v>
      </c>
      <c r="Z322" s="52" t="str">
        <f t="shared" si="45"/>
        <v>Approved On Time</v>
      </c>
      <c r="AA322" s="52" t="str">
        <f t="shared" si="46"/>
        <v>130 4000A - 201 REM CONC DRIVE PVMT APRON</v>
      </c>
      <c r="AB322" s="51">
        <f t="shared" si="47"/>
        <v>13.7</v>
      </c>
      <c r="AC322" s="52" t="str">
        <f t="shared" si="48"/>
        <v>SY</v>
      </c>
      <c r="AD322" s="64" t="str">
        <f t="shared" si="49"/>
        <v>Daniel Lopez's Crew</v>
      </c>
    </row>
    <row r="323" spans="1:30" ht="15.75" x14ac:dyDescent="0.25">
      <c r="A323" s="177">
        <v>101642</v>
      </c>
      <c r="B323" s="177" t="s">
        <v>95</v>
      </c>
      <c r="C323" s="177" t="s">
        <v>96</v>
      </c>
      <c r="D323" s="177" t="s">
        <v>805</v>
      </c>
      <c r="E323" s="177" t="s">
        <v>806</v>
      </c>
      <c r="F323" s="177">
        <v>3.04</v>
      </c>
      <c r="G323" s="177" t="s">
        <v>515</v>
      </c>
      <c r="H323" s="177" t="s">
        <v>4124</v>
      </c>
      <c r="I323" s="177" t="s">
        <v>514</v>
      </c>
      <c r="J323" s="177" t="s">
        <v>1006</v>
      </c>
      <c r="K323" s="177" t="s">
        <v>72</v>
      </c>
      <c r="L323" s="177" t="s">
        <v>86</v>
      </c>
      <c r="M323" s="177" t="s">
        <v>4171</v>
      </c>
      <c r="N323" s="177"/>
      <c r="O323" s="177" t="s">
        <v>50</v>
      </c>
      <c r="P323" s="177"/>
      <c r="Q323" s="177" t="s">
        <v>50</v>
      </c>
      <c r="T323" s="49" t="str">
        <f t="shared" si="40"/>
        <v>2024-004</v>
      </c>
      <c r="U323" s="49" t="str">
        <f t="shared" si="41"/>
        <v>2024-004: City of Dallas Sidewalk 2024</v>
      </c>
      <c r="V323" s="49" t="str">
        <f>IFERROR(VLOOKUP($B323,PM!$A:$H,2,FALSE),"")</f>
        <v>Adam H. Goode</v>
      </c>
      <c r="W323" s="50" t="str">
        <f t="shared" si="42"/>
        <v>Friday</v>
      </c>
      <c r="X323" s="51" t="str">
        <f t="shared" si="43"/>
        <v>05/17/2025 10:42 AM</v>
      </c>
      <c r="Y323" s="52">
        <f t="shared" si="44"/>
        <v>367</v>
      </c>
      <c r="Z323" s="52" t="str">
        <f t="shared" si="45"/>
        <v>Approved On Time</v>
      </c>
      <c r="AA323" s="52" t="str">
        <f t="shared" si="46"/>
        <v>130 4000B - 201 HAUL CONC DRIVE PVMT APRON</v>
      </c>
      <c r="AB323" s="51">
        <f t="shared" si="47"/>
        <v>3.04</v>
      </c>
      <c r="AC323" s="52" t="str">
        <f t="shared" si="48"/>
        <v>CY</v>
      </c>
      <c r="AD323" s="64" t="str">
        <f t="shared" si="49"/>
        <v>Daniel Lopez's Crew</v>
      </c>
    </row>
    <row r="324" spans="1:30" ht="15.75" x14ac:dyDescent="0.25">
      <c r="A324" s="177">
        <v>101643</v>
      </c>
      <c r="B324" s="177" t="s">
        <v>95</v>
      </c>
      <c r="C324" s="177" t="s">
        <v>96</v>
      </c>
      <c r="D324" s="177" t="s">
        <v>786</v>
      </c>
      <c r="E324" s="177" t="s">
        <v>787</v>
      </c>
      <c r="F324" s="177">
        <v>32</v>
      </c>
      <c r="G324" s="177" t="s">
        <v>517</v>
      </c>
      <c r="H324" s="177" t="s">
        <v>4124</v>
      </c>
      <c r="I324" s="177" t="s">
        <v>514</v>
      </c>
      <c r="J324" s="177" t="s">
        <v>1006</v>
      </c>
      <c r="K324" s="177" t="s">
        <v>72</v>
      </c>
      <c r="L324" s="177" t="s">
        <v>86</v>
      </c>
      <c r="M324" s="177" t="s">
        <v>4172</v>
      </c>
      <c r="N324" s="177"/>
      <c r="O324" s="177" t="s">
        <v>50</v>
      </c>
      <c r="P324" s="177"/>
      <c r="Q324" s="177" t="s">
        <v>50</v>
      </c>
      <c r="T324" s="49" t="str">
        <f t="shared" si="40"/>
        <v>2024-004</v>
      </c>
      <c r="U324" s="49" t="str">
        <f t="shared" si="41"/>
        <v>2024-004: City of Dallas Sidewalk 2024</v>
      </c>
      <c r="V324" s="49" t="str">
        <f>IFERROR(VLOOKUP($B324,PM!$A:$H,2,FALSE),"")</f>
        <v>Adam H. Goode</v>
      </c>
      <c r="W324" s="50" t="str">
        <f t="shared" si="42"/>
        <v>Friday</v>
      </c>
      <c r="X324" s="51" t="str">
        <f t="shared" si="43"/>
        <v>05/17/2025 10:47 AM</v>
      </c>
      <c r="Y324" s="52">
        <f t="shared" si="44"/>
        <v>367</v>
      </c>
      <c r="Z324" s="52" t="str">
        <f t="shared" si="45"/>
        <v>Approved On Time</v>
      </c>
      <c r="AA324" s="52" t="str">
        <f t="shared" si="46"/>
        <v>140 4000A - 202 REM SEPARATE CURB</v>
      </c>
      <c r="AB324" s="51">
        <f t="shared" si="47"/>
        <v>32</v>
      </c>
      <c r="AC324" s="52" t="str">
        <f t="shared" si="48"/>
        <v>LF</v>
      </c>
      <c r="AD324" s="64" t="str">
        <f t="shared" si="49"/>
        <v>Daniel Lopez's Crew</v>
      </c>
    </row>
    <row r="325" spans="1:30" ht="15.75" x14ac:dyDescent="0.25">
      <c r="A325" s="177">
        <v>101620</v>
      </c>
      <c r="B325" s="177" t="s">
        <v>95</v>
      </c>
      <c r="C325" s="177" t="s">
        <v>96</v>
      </c>
      <c r="D325" s="177" t="s">
        <v>1166</v>
      </c>
      <c r="E325" s="177" t="s">
        <v>1167</v>
      </c>
      <c r="F325" s="177">
        <v>72.67</v>
      </c>
      <c r="G325" s="177" t="s">
        <v>587</v>
      </c>
      <c r="H325" s="177" t="s">
        <v>2767</v>
      </c>
      <c r="I325" s="177" t="s">
        <v>514</v>
      </c>
      <c r="J325" s="177" t="s">
        <v>148</v>
      </c>
      <c r="K325" s="177" t="s">
        <v>72</v>
      </c>
      <c r="L325" s="177" t="s">
        <v>86</v>
      </c>
      <c r="M325" s="177" t="s">
        <v>3701</v>
      </c>
      <c r="N325" s="177"/>
      <c r="O325" s="177" t="s">
        <v>50</v>
      </c>
      <c r="P325" s="177"/>
      <c r="Q325" s="177" t="s">
        <v>50</v>
      </c>
      <c r="T325" s="49" t="str">
        <f t="shared" si="40"/>
        <v>2024-004</v>
      </c>
      <c r="U325" s="49" t="str">
        <f t="shared" si="41"/>
        <v>2024-004: City of Dallas Sidewalk 2024</v>
      </c>
      <c r="V325" s="49" t="str">
        <f>IFERROR(VLOOKUP($B325,PM!$A:$H,2,FALSE),"")</f>
        <v>Adam H. Goode</v>
      </c>
      <c r="W325" s="50" t="str">
        <f t="shared" si="42"/>
        <v>Wednesday</v>
      </c>
      <c r="X325" s="51" t="str">
        <f t="shared" si="43"/>
        <v>05/17/2025 10:03 AM</v>
      </c>
      <c r="Y325" s="52">
        <f t="shared" si="44"/>
        <v>367</v>
      </c>
      <c r="Z325" s="52" t="str">
        <f t="shared" si="45"/>
        <v>Approved On Time</v>
      </c>
      <c r="AA325" s="52" t="str">
        <f t="shared" si="46"/>
        <v>280 4000A - 432 FG DRIVE 8</v>
      </c>
      <c r="AB325" s="51">
        <f t="shared" si="47"/>
        <v>72.67</v>
      </c>
      <c r="AC325" s="52" t="str">
        <f t="shared" si="48"/>
        <v>SY</v>
      </c>
      <c r="AD325" s="64" t="str">
        <f t="shared" si="49"/>
        <v>Jose Rangel's Crew</v>
      </c>
    </row>
    <row r="326" spans="1:30" ht="15.75" x14ac:dyDescent="0.25">
      <c r="A326" s="177">
        <v>101621</v>
      </c>
      <c r="B326" s="177" t="s">
        <v>95</v>
      </c>
      <c r="C326" s="177" t="s">
        <v>96</v>
      </c>
      <c r="D326" s="177" t="s">
        <v>3699</v>
      </c>
      <c r="E326" s="177" t="s">
        <v>3700</v>
      </c>
      <c r="F326" s="177">
        <v>2</v>
      </c>
      <c r="G326" s="177" t="s">
        <v>586</v>
      </c>
      <c r="H326" s="177" t="s">
        <v>2767</v>
      </c>
      <c r="I326" s="177" t="s">
        <v>514</v>
      </c>
      <c r="J326" s="177" t="s">
        <v>148</v>
      </c>
      <c r="K326" s="177" t="s">
        <v>72</v>
      </c>
      <c r="L326" s="177" t="s">
        <v>86</v>
      </c>
      <c r="M326" s="177" t="s">
        <v>3701</v>
      </c>
      <c r="N326" s="177"/>
      <c r="O326" s="177" t="s">
        <v>50</v>
      </c>
      <c r="P326" s="177"/>
      <c r="Q326" s="177" t="s">
        <v>50</v>
      </c>
      <c r="T326" s="49" t="str">
        <f t="shared" ref="T326:T389" si="50">$B326</f>
        <v>2024-004</v>
      </c>
      <c r="U326" s="49" t="str">
        <f t="shared" ref="U326:U389" si="51">$B326&amp;": "&amp;$C326</f>
        <v>2024-004: City of Dallas Sidewalk 2024</v>
      </c>
      <c r="V326" s="49" t="str">
        <f>IFERROR(VLOOKUP($B326,PM!$A:$H,2,FALSE),"")</f>
        <v>Adam H. Goode</v>
      </c>
      <c r="W326" s="50" t="str">
        <f t="shared" ref="W326:W389" si="52">TEXT($H326,"dddd")</f>
        <v>Wednesday</v>
      </c>
      <c r="X326" s="51" t="str">
        <f t="shared" ref="X326:X389" si="53">TEXT(DATE(MID($M326,7,4), LEFT($M326,2), MID($M326,4,2)) + TIME(LEFT(MID($M326,13,5),2), RIGHT(MID($M326,13,5),2), 0), "MM/DD/YYYY h:mm AM/PM")</f>
        <v>05/17/2025 10:03 AM</v>
      </c>
      <c r="Y326" s="52">
        <f t="shared" ref="Y326:Y389" si="54">IFERROR(DATE(LEFT($Q326,4), MID($Q326,6,2), MID($Q326,9,2)) + TIME(MID($Q326,12,2), MID($Q326,15,2), MID($Q326,18,2)),"")</f>
        <v>367</v>
      </c>
      <c r="Z326" s="52" t="str">
        <f t="shared" ref="Z326:Z389" si="55">IF(OR($Y326="1/1/01 12:00 AM", $Y326=""), "Not Approved", IF(VALUE($Y326) &lt;= (VALUE($X326) + 1 + TIME(9, 0, 0)), "Approved On Time", "Not Approved On Time"))</f>
        <v>Approved On Time</v>
      </c>
      <c r="AA326" s="52" t="str">
        <f t="shared" ref="AA326:AA389" si="56">$D326&amp;" - "&amp;$E326</f>
        <v>620 4000A - 2010B AJD UTIL BOX</v>
      </c>
      <c r="AB326" s="51">
        <f t="shared" ref="AB326:AB389" si="57">$F326</f>
        <v>2</v>
      </c>
      <c r="AC326" s="52" t="str">
        <f t="shared" ref="AC326:AC389" si="58">$G326</f>
        <v>EA</v>
      </c>
      <c r="AD326" s="64" t="str">
        <f t="shared" ref="AD326:AD389" si="59">$J326</f>
        <v>Jose Rangel's Crew</v>
      </c>
    </row>
    <row r="327" spans="1:30" ht="15.75" x14ac:dyDescent="0.25">
      <c r="A327" s="177">
        <v>101292</v>
      </c>
      <c r="B327" s="177" t="s">
        <v>95</v>
      </c>
      <c r="C327" s="177" t="s">
        <v>96</v>
      </c>
      <c r="D327" s="177" t="s">
        <v>1166</v>
      </c>
      <c r="E327" s="177" t="s">
        <v>1167</v>
      </c>
      <c r="F327" s="177">
        <v>58.88</v>
      </c>
      <c r="G327" s="177" t="s">
        <v>587</v>
      </c>
      <c r="H327" s="177" t="s">
        <v>1890</v>
      </c>
      <c r="I327" s="177" t="s">
        <v>514</v>
      </c>
      <c r="J327" s="177" t="s">
        <v>148</v>
      </c>
      <c r="K327" s="177" t="s">
        <v>72</v>
      </c>
      <c r="L327" s="177" t="s">
        <v>86</v>
      </c>
      <c r="M327" s="177" t="s">
        <v>2141</v>
      </c>
      <c r="N327" s="177"/>
      <c r="O327" s="177" t="s">
        <v>50</v>
      </c>
      <c r="P327" s="177"/>
      <c r="Q327" s="177" t="s">
        <v>50</v>
      </c>
      <c r="T327" s="49" t="str">
        <f t="shared" si="50"/>
        <v>2024-004</v>
      </c>
      <c r="U327" s="49" t="str">
        <f t="shared" si="51"/>
        <v>2024-004: City of Dallas Sidewalk 2024</v>
      </c>
      <c r="V327" s="49" t="str">
        <f>IFERROR(VLOOKUP($B327,PM!$A:$H,2,FALSE),"")</f>
        <v>Adam H. Goode</v>
      </c>
      <c r="W327" s="50" t="str">
        <f t="shared" si="52"/>
        <v>Tuesday</v>
      </c>
      <c r="X327" s="51" t="str">
        <f t="shared" si="53"/>
        <v>05/13/2025 3:52 PM</v>
      </c>
      <c r="Y327" s="52">
        <f t="shared" si="54"/>
        <v>367</v>
      </c>
      <c r="Z327" s="52" t="str">
        <f t="shared" si="55"/>
        <v>Approved On Time</v>
      </c>
      <c r="AA327" s="52" t="str">
        <f t="shared" si="56"/>
        <v>280 4000A - 432 FG DRIVE 8</v>
      </c>
      <c r="AB327" s="51">
        <f t="shared" si="57"/>
        <v>58.88</v>
      </c>
      <c r="AC327" s="52" t="str">
        <f t="shared" si="58"/>
        <v>SY</v>
      </c>
      <c r="AD327" s="64" t="str">
        <f t="shared" si="59"/>
        <v>Jose Rangel's Crew</v>
      </c>
    </row>
    <row r="328" spans="1:30" ht="15.75" x14ac:dyDescent="0.25">
      <c r="A328" s="177">
        <v>101293</v>
      </c>
      <c r="B328" s="177" t="s">
        <v>95</v>
      </c>
      <c r="C328" s="177" t="s">
        <v>96</v>
      </c>
      <c r="D328" s="177" t="s">
        <v>1147</v>
      </c>
      <c r="E328" s="177" t="s">
        <v>1148</v>
      </c>
      <c r="F328" s="177">
        <v>58.88</v>
      </c>
      <c r="G328" s="177" t="s">
        <v>587</v>
      </c>
      <c r="H328" s="177" t="s">
        <v>1890</v>
      </c>
      <c r="I328" s="177" t="s">
        <v>514</v>
      </c>
      <c r="J328" s="177" t="s">
        <v>148</v>
      </c>
      <c r="K328" s="177" t="s">
        <v>72</v>
      </c>
      <c r="L328" s="177" t="s">
        <v>86</v>
      </c>
      <c r="M328" s="177" t="s">
        <v>2141</v>
      </c>
      <c r="N328" s="177"/>
      <c r="O328" s="177" t="s">
        <v>50</v>
      </c>
      <c r="P328" s="177"/>
      <c r="Q328" s="177" t="s">
        <v>50</v>
      </c>
      <c r="T328" s="49" t="str">
        <f t="shared" si="50"/>
        <v>2024-004</v>
      </c>
      <c r="U328" s="49" t="str">
        <f t="shared" si="51"/>
        <v>2024-004: City of Dallas Sidewalk 2024</v>
      </c>
      <c r="V328" s="49" t="str">
        <f>IFERROR(VLOOKUP($B328,PM!$A:$H,2,FALSE),"")</f>
        <v>Adam H. Goode</v>
      </c>
      <c r="W328" s="50" t="str">
        <f t="shared" si="52"/>
        <v>Tuesday</v>
      </c>
      <c r="X328" s="51" t="str">
        <f t="shared" si="53"/>
        <v>05/13/2025 3:52 PM</v>
      </c>
      <c r="Y328" s="52">
        <f t="shared" si="54"/>
        <v>367</v>
      </c>
      <c r="Z328" s="52" t="str">
        <f t="shared" si="55"/>
        <v>Approved On Time</v>
      </c>
      <c r="AA328" s="52" t="str">
        <f t="shared" si="56"/>
        <v>280 4000B - 432 F P S DRIVE 8</v>
      </c>
      <c r="AB328" s="51">
        <f t="shared" si="57"/>
        <v>58.88</v>
      </c>
      <c r="AC328" s="52" t="str">
        <f t="shared" si="58"/>
        <v>SY</v>
      </c>
      <c r="AD328" s="64" t="str">
        <f t="shared" si="59"/>
        <v>Jose Rangel's Crew</v>
      </c>
    </row>
    <row r="329" spans="1:30" ht="15.75" x14ac:dyDescent="0.25">
      <c r="A329" s="177">
        <v>101294</v>
      </c>
      <c r="B329" s="177" t="s">
        <v>95</v>
      </c>
      <c r="C329" s="177" t="s">
        <v>96</v>
      </c>
      <c r="D329" s="177" t="s">
        <v>973</v>
      </c>
      <c r="E329" s="177" t="s">
        <v>974</v>
      </c>
      <c r="F329" s="177">
        <v>8</v>
      </c>
      <c r="G329" s="177" t="s">
        <v>517</v>
      </c>
      <c r="H329" s="177" t="s">
        <v>1890</v>
      </c>
      <c r="I329" s="177" t="s">
        <v>514</v>
      </c>
      <c r="J329" s="177" t="s">
        <v>148</v>
      </c>
      <c r="K329" s="177" t="s">
        <v>72</v>
      </c>
      <c r="L329" s="177" t="s">
        <v>86</v>
      </c>
      <c r="M329" s="177" t="s">
        <v>2141</v>
      </c>
      <c r="N329" s="177"/>
      <c r="O329" s="177" t="s">
        <v>50</v>
      </c>
      <c r="P329" s="177"/>
      <c r="Q329" s="177" t="s">
        <v>50</v>
      </c>
      <c r="T329" s="49" t="str">
        <f t="shared" si="50"/>
        <v>2024-004</v>
      </c>
      <c r="U329" s="49" t="str">
        <f t="shared" si="51"/>
        <v>2024-004: City of Dallas Sidewalk 2024</v>
      </c>
      <c r="V329" s="49" t="str">
        <f>IFERROR(VLOOKUP($B329,PM!$A:$H,2,FALSE),"")</f>
        <v>Adam H. Goode</v>
      </c>
      <c r="W329" s="50" t="str">
        <f t="shared" si="52"/>
        <v>Tuesday</v>
      </c>
      <c r="X329" s="51" t="str">
        <f t="shared" si="53"/>
        <v>05/13/2025 3:52 PM</v>
      </c>
      <c r="Y329" s="52">
        <f t="shared" si="54"/>
        <v>367</v>
      </c>
      <c r="Z329" s="52" t="str">
        <f t="shared" si="55"/>
        <v>Approved On Time</v>
      </c>
      <c r="AA329" s="52" t="str">
        <f t="shared" si="56"/>
        <v>250 4000A - 455 FG CURB 18</v>
      </c>
      <c r="AB329" s="51">
        <f t="shared" si="57"/>
        <v>8</v>
      </c>
      <c r="AC329" s="52" t="str">
        <f t="shared" si="58"/>
        <v>LF</v>
      </c>
      <c r="AD329" s="64" t="str">
        <f t="shared" si="59"/>
        <v>Jose Rangel's Crew</v>
      </c>
    </row>
    <row r="330" spans="1:30" ht="15.75" x14ac:dyDescent="0.25">
      <c r="A330" s="177">
        <v>101295</v>
      </c>
      <c r="B330" s="177" t="s">
        <v>95</v>
      </c>
      <c r="C330" s="177" t="s">
        <v>96</v>
      </c>
      <c r="D330" s="177" t="s">
        <v>975</v>
      </c>
      <c r="E330" s="177" t="s">
        <v>976</v>
      </c>
      <c r="F330" s="177">
        <v>8</v>
      </c>
      <c r="G330" s="177" t="s">
        <v>517</v>
      </c>
      <c r="H330" s="177" t="s">
        <v>1890</v>
      </c>
      <c r="I330" s="177" t="s">
        <v>514</v>
      </c>
      <c r="J330" s="177" t="s">
        <v>148</v>
      </c>
      <c r="K330" s="177" t="s">
        <v>72</v>
      </c>
      <c r="L330" s="177" t="s">
        <v>86</v>
      </c>
      <c r="M330" s="177" t="s">
        <v>2138</v>
      </c>
      <c r="N330" s="177"/>
      <c r="O330" s="177" t="s">
        <v>50</v>
      </c>
      <c r="P330" s="177"/>
      <c r="Q330" s="177" t="s">
        <v>50</v>
      </c>
      <c r="T330" s="49" t="str">
        <f t="shared" si="50"/>
        <v>2024-004</v>
      </c>
      <c r="U330" s="49" t="str">
        <f t="shared" si="51"/>
        <v>2024-004: City of Dallas Sidewalk 2024</v>
      </c>
      <c r="V330" s="49" t="str">
        <f>IFERROR(VLOOKUP($B330,PM!$A:$H,2,FALSE),"")</f>
        <v>Adam H. Goode</v>
      </c>
      <c r="W330" s="50" t="str">
        <f t="shared" si="52"/>
        <v>Tuesday</v>
      </c>
      <c r="X330" s="51" t="str">
        <f t="shared" si="53"/>
        <v>05/13/2025 3:53 PM</v>
      </c>
      <c r="Y330" s="52">
        <f t="shared" si="54"/>
        <v>367</v>
      </c>
      <c r="Z330" s="52" t="str">
        <f t="shared" si="55"/>
        <v>Approved On Time</v>
      </c>
      <c r="AA330" s="52" t="str">
        <f t="shared" si="56"/>
        <v>250 4000B - 455 F P S CURB 18</v>
      </c>
      <c r="AB330" s="51">
        <f t="shared" si="57"/>
        <v>8</v>
      </c>
      <c r="AC330" s="52" t="str">
        <f t="shared" si="58"/>
        <v>LF</v>
      </c>
      <c r="AD330" s="64" t="str">
        <f t="shared" si="59"/>
        <v>Jose Rangel's Crew</v>
      </c>
    </row>
    <row r="331" spans="1:30" ht="15.75" x14ac:dyDescent="0.25">
      <c r="A331" s="177">
        <v>101296</v>
      </c>
      <c r="B331" s="177" t="s">
        <v>95</v>
      </c>
      <c r="C331" s="177" t="s">
        <v>96</v>
      </c>
      <c r="D331" s="177" t="s">
        <v>1181</v>
      </c>
      <c r="E331" s="177" t="s">
        <v>1182</v>
      </c>
      <c r="F331" s="177">
        <v>45</v>
      </c>
      <c r="G331" s="177" t="s">
        <v>517</v>
      </c>
      <c r="H331" s="177" t="s">
        <v>1890</v>
      </c>
      <c r="I331" s="177" t="s">
        <v>514</v>
      </c>
      <c r="J331" s="177" t="s">
        <v>148</v>
      </c>
      <c r="K331" s="177" t="s">
        <v>72</v>
      </c>
      <c r="L331" s="177" t="s">
        <v>86</v>
      </c>
      <c r="M331" s="177" t="s">
        <v>2138</v>
      </c>
      <c r="N331" s="177"/>
      <c r="O331" s="177" t="s">
        <v>50</v>
      </c>
      <c r="P331" s="177"/>
      <c r="Q331" s="177" t="s">
        <v>50</v>
      </c>
      <c r="T331" s="49" t="str">
        <f t="shared" si="50"/>
        <v>2024-004</v>
      </c>
      <c r="U331" s="49" t="str">
        <f t="shared" si="51"/>
        <v>2024-004: City of Dallas Sidewalk 2024</v>
      </c>
      <c r="V331" s="49" t="str">
        <f>IFERROR(VLOOKUP($B331,PM!$A:$H,2,FALSE),"")</f>
        <v>Adam H. Goode</v>
      </c>
      <c r="W331" s="50" t="str">
        <f t="shared" si="52"/>
        <v>Tuesday</v>
      </c>
      <c r="X331" s="51" t="str">
        <f t="shared" si="53"/>
        <v>05/13/2025 3:53 PM</v>
      </c>
      <c r="Y331" s="52">
        <f t="shared" si="54"/>
        <v>367</v>
      </c>
      <c r="Z331" s="52" t="str">
        <f t="shared" si="55"/>
        <v>Approved On Time</v>
      </c>
      <c r="AA331" s="52" t="str">
        <f t="shared" si="56"/>
        <v>190 4000B - 355 F P S SDW CURB</v>
      </c>
      <c r="AB331" s="51">
        <f t="shared" si="57"/>
        <v>45</v>
      </c>
      <c r="AC331" s="52" t="str">
        <f t="shared" si="58"/>
        <v>LF</v>
      </c>
      <c r="AD331" s="64" t="str">
        <f t="shared" si="59"/>
        <v>Jose Rangel's Crew</v>
      </c>
    </row>
    <row r="332" spans="1:30" ht="15.75" x14ac:dyDescent="0.25">
      <c r="A332" s="177">
        <v>101297</v>
      </c>
      <c r="B332" s="177" t="s">
        <v>95</v>
      </c>
      <c r="C332" s="177" t="s">
        <v>96</v>
      </c>
      <c r="D332" s="177" t="s">
        <v>638</v>
      </c>
      <c r="E332" s="177" t="s">
        <v>639</v>
      </c>
      <c r="F332" s="177">
        <v>72.67</v>
      </c>
      <c r="G332" s="177" t="s">
        <v>587</v>
      </c>
      <c r="H332" s="177" t="s">
        <v>1890</v>
      </c>
      <c r="I332" s="177" t="s">
        <v>514</v>
      </c>
      <c r="J332" s="177" t="s">
        <v>148</v>
      </c>
      <c r="K332" s="177" t="s">
        <v>72</v>
      </c>
      <c r="L332" s="177" t="s">
        <v>86</v>
      </c>
      <c r="M332" s="177" t="s">
        <v>2138</v>
      </c>
      <c r="N332" s="177"/>
      <c r="O332" s="177" t="s">
        <v>50</v>
      </c>
      <c r="P332" s="177"/>
      <c r="Q332" s="177" t="s">
        <v>50</v>
      </c>
      <c r="T332" s="49" t="str">
        <f t="shared" si="50"/>
        <v>2024-004</v>
      </c>
      <c r="U332" s="49" t="str">
        <f t="shared" si="51"/>
        <v>2024-004: City of Dallas Sidewalk 2024</v>
      </c>
      <c r="V332" s="49" t="str">
        <f>IFERROR(VLOOKUP($B332,PM!$A:$H,2,FALSE),"")</f>
        <v>Adam H. Goode</v>
      </c>
      <c r="W332" s="50" t="str">
        <f t="shared" si="52"/>
        <v>Tuesday</v>
      </c>
      <c r="X332" s="51" t="str">
        <f t="shared" si="53"/>
        <v>05/13/2025 3:53 PM</v>
      </c>
      <c r="Y332" s="52">
        <f t="shared" si="54"/>
        <v>367</v>
      </c>
      <c r="Z332" s="52" t="str">
        <f t="shared" si="55"/>
        <v>Approved On Time</v>
      </c>
      <c r="AA332" s="52" t="str">
        <f t="shared" si="56"/>
        <v>130 4000A - 201 REM CONC DRIVE PVMT APRON</v>
      </c>
      <c r="AB332" s="51">
        <f t="shared" si="57"/>
        <v>72.67</v>
      </c>
      <c r="AC332" s="52" t="str">
        <f t="shared" si="58"/>
        <v>SY</v>
      </c>
      <c r="AD332" s="64" t="str">
        <f t="shared" si="59"/>
        <v>Jose Rangel's Crew</v>
      </c>
    </row>
    <row r="333" spans="1:30" ht="15.75" x14ac:dyDescent="0.25">
      <c r="A333" s="177">
        <v>101298</v>
      </c>
      <c r="B333" s="177" t="s">
        <v>95</v>
      </c>
      <c r="C333" s="177" t="s">
        <v>96</v>
      </c>
      <c r="D333" s="177" t="s">
        <v>805</v>
      </c>
      <c r="E333" s="177" t="s">
        <v>806</v>
      </c>
      <c r="F333" s="177">
        <v>16.149999999999999</v>
      </c>
      <c r="G333" s="177" t="s">
        <v>515</v>
      </c>
      <c r="H333" s="177" t="s">
        <v>1890</v>
      </c>
      <c r="I333" s="177" t="s">
        <v>514</v>
      </c>
      <c r="J333" s="177" t="s">
        <v>148</v>
      </c>
      <c r="K333" s="177" t="s">
        <v>72</v>
      </c>
      <c r="L333" s="177" t="s">
        <v>86</v>
      </c>
      <c r="M333" s="177" t="s">
        <v>2138</v>
      </c>
      <c r="N333" s="177"/>
      <c r="O333" s="177" t="s">
        <v>50</v>
      </c>
      <c r="P333" s="177"/>
      <c r="Q333" s="177" t="s">
        <v>50</v>
      </c>
      <c r="T333" s="49" t="str">
        <f t="shared" si="50"/>
        <v>2024-004</v>
      </c>
      <c r="U333" s="49" t="str">
        <f t="shared" si="51"/>
        <v>2024-004: City of Dallas Sidewalk 2024</v>
      </c>
      <c r="V333" s="49" t="str">
        <f>IFERROR(VLOOKUP($B333,PM!$A:$H,2,FALSE),"")</f>
        <v>Adam H. Goode</v>
      </c>
      <c r="W333" s="50" t="str">
        <f t="shared" si="52"/>
        <v>Tuesday</v>
      </c>
      <c r="X333" s="51" t="str">
        <f t="shared" si="53"/>
        <v>05/13/2025 3:53 PM</v>
      </c>
      <c r="Y333" s="52">
        <f t="shared" si="54"/>
        <v>367</v>
      </c>
      <c r="Z333" s="52" t="str">
        <f t="shared" si="55"/>
        <v>Approved On Time</v>
      </c>
      <c r="AA333" s="52" t="str">
        <f t="shared" si="56"/>
        <v>130 4000B - 201 HAUL CONC DRIVE PVMT APRON</v>
      </c>
      <c r="AB333" s="51">
        <f t="shared" si="57"/>
        <v>16.149999999999999</v>
      </c>
      <c r="AC333" s="52" t="str">
        <f t="shared" si="58"/>
        <v>CY</v>
      </c>
      <c r="AD333" s="64" t="str">
        <f t="shared" si="59"/>
        <v>Jose Rangel's Crew</v>
      </c>
    </row>
    <row r="334" spans="1:30" ht="15.75" x14ac:dyDescent="0.25">
      <c r="A334" s="177">
        <v>101187</v>
      </c>
      <c r="B334" s="177" t="s">
        <v>95</v>
      </c>
      <c r="C334" s="177" t="s">
        <v>96</v>
      </c>
      <c r="D334" s="177" t="s">
        <v>638</v>
      </c>
      <c r="E334" s="177" t="s">
        <v>639</v>
      </c>
      <c r="F334" s="177">
        <v>68.3</v>
      </c>
      <c r="G334" s="177" t="s">
        <v>587</v>
      </c>
      <c r="H334" s="177" t="s">
        <v>1447</v>
      </c>
      <c r="I334" s="177" t="s">
        <v>514</v>
      </c>
      <c r="J334" s="177" t="s">
        <v>148</v>
      </c>
      <c r="K334" s="177" t="s">
        <v>72</v>
      </c>
      <c r="L334" s="177" t="s">
        <v>86</v>
      </c>
      <c r="M334" s="177" t="s">
        <v>1471</v>
      </c>
      <c r="N334" s="177"/>
      <c r="O334" s="177" t="s">
        <v>50</v>
      </c>
      <c r="P334" s="177"/>
      <c r="Q334" s="177" t="s">
        <v>50</v>
      </c>
      <c r="T334" s="49" t="str">
        <f t="shared" si="50"/>
        <v>2024-004</v>
      </c>
      <c r="U334" s="49" t="str">
        <f t="shared" si="51"/>
        <v>2024-004: City of Dallas Sidewalk 2024</v>
      </c>
      <c r="V334" s="49" t="str">
        <f>IFERROR(VLOOKUP($B334,PM!$A:$H,2,FALSE),"")</f>
        <v>Adam H. Goode</v>
      </c>
      <c r="W334" s="50" t="str">
        <f t="shared" si="52"/>
        <v>Monday</v>
      </c>
      <c r="X334" s="51" t="str">
        <f t="shared" si="53"/>
        <v>05/12/2025 4:51 PM</v>
      </c>
      <c r="Y334" s="52">
        <f t="shared" si="54"/>
        <v>367</v>
      </c>
      <c r="Z334" s="52" t="str">
        <f t="shared" si="55"/>
        <v>Approved On Time</v>
      </c>
      <c r="AA334" s="52" t="str">
        <f t="shared" si="56"/>
        <v>130 4000A - 201 REM CONC DRIVE PVMT APRON</v>
      </c>
      <c r="AB334" s="51">
        <f t="shared" si="57"/>
        <v>68.3</v>
      </c>
      <c r="AC334" s="52" t="str">
        <f t="shared" si="58"/>
        <v>SY</v>
      </c>
      <c r="AD334" s="64" t="str">
        <f t="shared" si="59"/>
        <v>Jose Rangel's Crew</v>
      </c>
    </row>
    <row r="335" spans="1:30" ht="15.75" x14ac:dyDescent="0.25">
      <c r="A335" s="177">
        <v>101188</v>
      </c>
      <c r="B335" s="177" t="s">
        <v>95</v>
      </c>
      <c r="C335" s="177" t="s">
        <v>96</v>
      </c>
      <c r="D335" s="177" t="s">
        <v>805</v>
      </c>
      <c r="E335" s="177" t="s">
        <v>806</v>
      </c>
      <c r="F335" s="177">
        <v>15.18</v>
      </c>
      <c r="G335" s="177" t="s">
        <v>515</v>
      </c>
      <c r="H335" s="177" t="s">
        <v>1447</v>
      </c>
      <c r="I335" s="177" t="s">
        <v>514</v>
      </c>
      <c r="J335" s="177" t="s">
        <v>148</v>
      </c>
      <c r="K335" s="177" t="s">
        <v>72</v>
      </c>
      <c r="L335" s="177" t="s">
        <v>86</v>
      </c>
      <c r="M335" s="177" t="s">
        <v>1471</v>
      </c>
      <c r="N335" s="177"/>
      <c r="O335" s="177" t="s">
        <v>50</v>
      </c>
      <c r="P335" s="177"/>
      <c r="Q335" s="177" t="s">
        <v>50</v>
      </c>
      <c r="T335" s="49" t="str">
        <f t="shared" si="50"/>
        <v>2024-004</v>
      </c>
      <c r="U335" s="49" t="str">
        <f t="shared" si="51"/>
        <v>2024-004: City of Dallas Sidewalk 2024</v>
      </c>
      <c r="V335" s="49" t="str">
        <f>IFERROR(VLOOKUP($B335,PM!$A:$H,2,FALSE),"")</f>
        <v>Adam H. Goode</v>
      </c>
      <c r="W335" s="50" t="str">
        <f t="shared" si="52"/>
        <v>Monday</v>
      </c>
      <c r="X335" s="51" t="str">
        <f t="shared" si="53"/>
        <v>05/12/2025 4:51 PM</v>
      </c>
      <c r="Y335" s="52">
        <f t="shared" si="54"/>
        <v>367</v>
      </c>
      <c r="Z335" s="52" t="str">
        <f t="shared" si="55"/>
        <v>Approved On Time</v>
      </c>
      <c r="AA335" s="52" t="str">
        <f t="shared" si="56"/>
        <v>130 4000B - 201 HAUL CONC DRIVE PVMT APRON</v>
      </c>
      <c r="AB335" s="51">
        <f t="shared" si="57"/>
        <v>15.18</v>
      </c>
      <c r="AC335" s="52" t="str">
        <f t="shared" si="58"/>
        <v>CY</v>
      </c>
      <c r="AD335" s="64" t="str">
        <f t="shared" si="59"/>
        <v>Jose Rangel's Crew</v>
      </c>
    </row>
    <row r="336" spans="1:30" ht="15.75" x14ac:dyDescent="0.25">
      <c r="A336" s="177">
        <v>101189</v>
      </c>
      <c r="B336" s="177" t="s">
        <v>95</v>
      </c>
      <c r="C336" s="177" t="s">
        <v>96</v>
      </c>
      <c r="D336" s="177" t="s">
        <v>786</v>
      </c>
      <c r="E336" s="177" t="s">
        <v>787</v>
      </c>
      <c r="F336" s="177">
        <v>7</v>
      </c>
      <c r="G336" s="177" t="s">
        <v>517</v>
      </c>
      <c r="H336" s="177" t="s">
        <v>1447</v>
      </c>
      <c r="I336" s="177" t="s">
        <v>514</v>
      </c>
      <c r="J336" s="177" t="s">
        <v>148</v>
      </c>
      <c r="K336" s="177" t="s">
        <v>72</v>
      </c>
      <c r="L336" s="177" t="s">
        <v>86</v>
      </c>
      <c r="M336" s="177" t="s">
        <v>1471</v>
      </c>
      <c r="N336" s="177"/>
      <c r="O336" s="177" t="s">
        <v>50</v>
      </c>
      <c r="P336" s="177"/>
      <c r="Q336" s="177" t="s">
        <v>50</v>
      </c>
      <c r="T336" s="49" t="str">
        <f t="shared" si="50"/>
        <v>2024-004</v>
      </c>
      <c r="U336" s="49" t="str">
        <f t="shared" si="51"/>
        <v>2024-004: City of Dallas Sidewalk 2024</v>
      </c>
      <c r="V336" s="49" t="str">
        <f>IFERROR(VLOOKUP($B336,PM!$A:$H,2,FALSE),"")</f>
        <v>Adam H. Goode</v>
      </c>
      <c r="W336" s="50" t="str">
        <f t="shared" si="52"/>
        <v>Monday</v>
      </c>
      <c r="X336" s="51" t="str">
        <f t="shared" si="53"/>
        <v>05/12/2025 4:51 PM</v>
      </c>
      <c r="Y336" s="52">
        <f t="shared" si="54"/>
        <v>367</v>
      </c>
      <c r="Z336" s="52" t="str">
        <f t="shared" si="55"/>
        <v>Approved On Time</v>
      </c>
      <c r="AA336" s="52" t="str">
        <f t="shared" si="56"/>
        <v>140 4000A - 202 REM SEPARATE CURB</v>
      </c>
      <c r="AB336" s="51">
        <f t="shared" si="57"/>
        <v>7</v>
      </c>
      <c r="AC336" s="52" t="str">
        <f t="shared" si="58"/>
        <v>LF</v>
      </c>
      <c r="AD336" s="64" t="str">
        <f t="shared" si="59"/>
        <v>Jose Rangel's Crew</v>
      </c>
    </row>
    <row r="337" spans="1:30" ht="15.75" x14ac:dyDescent="0.25">
      <c r="A337" s="177">
        <v>101190</v>
      </c>
      <c r="B337" s="177" t="s">
        <v>95</v>
      </c>
      <c r="C337" s="177" t="s">
        <v>96</v>
      </c>
      <c r="D337" s="177" t="s">
        <v>1166</v>
      </c>
      <c r="E337" s="177" t="s">
        <v>1167</v>
      </c>
      <c r="F337" s="177">
        <v>66.03</v>
      </c>
      <c r="G337" s="177" t="s">
        <v>587</v>
      </c>
      <c r="H337" s="177" t="s">
        <v>1447</v>
      </c>
      <c r="I337" s="177" t="s">
        <v>514</v>
      </c>
      <c r="J337" s="177" t="s">
        <v>148</v>
      </c>
      <c r="K337" s="177" t="s">
        <v>72</v>
      </c>
      <c r="L337" s="177" t="s">
        <v>86</v>
      </c>
      <c r="M337" s="177" t="s">
        <v>1471</v>
      </c>
      <c r="N337" s="177"/>
      <c r="O337" s="177" t="s">
        <v>50</v>
      </c>
      <c r="P337" s="177"/>
      <c r="Q337" s="177" t="s">
        <v>50</v>
      </c>
      <c r="T337" s="49" t="str">
        <f t="shared" si="50"/>
        <v>2024-004</v>
      </c>
      <c r="U337" s="49" t="str">
        <f t="shared" si="51"/>
        <v>2024-004: City of Dallas Sidewalk 2024</v>
      </c>
      <c r="V337" s="49" t="str">
        <f>IFERROR(VLOOKUP($B337,PM!$A:$H,2,FALSE),"")</f>
        <v>Adam H. Goode</v>
      </c>
      <c r="W337" s="50" t="str">
        <f t="shared" si="52"/>
        <v>Monday</v>
      </c>
      <c r="X337" s="51" t="str">
        <f t="shared" si="53"/>
        <v>05/12/2025 4:51 PM</v>
      </c>
      <c r="Y337" s="52">
        <f t="shared" si="54"/>
        <v>367</v>
      </c>
      <c r="Z337" s="52" t="str">
        <f t="shared" si="55"/>
        <v>Approved On Time</v>
      </c>
      <c r="AA337" s="52" t="str">
        <f t="shared" si="56"/>
        <v>280 4000A - 432 FG DRIVE 8</v>
      </c>
      <c r="AB337" s="51">
        <f t="shared" si="57"/>
        <v>66.03</v>
      </c>
      <c r="AC337" s="52" t="str">
        <f t="shared" si="58"/>
        <v>SY</v>
      </c>
      <c r="AD337" s="64" t="str">
        <f t="shared" si="59"/>
        <v>Jose Rangel's Crew</v>
      </c>
    </row>
    <row r="338" spans="1:30" ht="15.75" x14ac:dyDescent="0.25">
      <c r="A338" s="177">
        <v>101191</v>
      </c>
      <c r="B338" s="177" t="s">
        <v>95</v>
      </c>
      <c r="C338" s="177" t="s">
        <v>96</v>
      </c>
      <c r="D338" s="177" t="s">
        <v>1147</v>
      </c>
      <c r="E338" s="177" t="s">
        <v>1148</v>
      </c>
      <c r="F338" s="177">
        <v>66.03</v>
      </c>
      <c r="G338" s="177" t="s">
        <v>587</v>
      </c>
      <c r="H338" s="177" t="s">
        <v>1447</v>
      </c>
      <c r="I338" s="177" t="s">
        <v>514</v>
      </c>
      <c r="J338" s="177" t="s">
        <v>148</v>
      </c>
      <c r="K338" s="177" t="s">
        <v>72</v>
      </c>
      <c r="L338" s="177" t="s">
        <v>86</v>
      </c>
      <c r="M338" s="177" t="s">
        <v>1471</v>
      </c>
      <c r="N338" s="177"/>
      <c r="O338" s="177" t="s">
        <v>50</v>
      </c>
      <c r="P338" s="177"/>
      <c r="Q338" s="177" t="s">
        <v>50</v>
      </c>
      <c r="T338" s="49" t="str">
        <f t="shared" si="50"/>
        <v>2024-004</v>
      </c>
      <c r="U338" s="49" t="str">
        <f t="shared" si="51"/>
        <v>2024-004: City of Dallas Sidewalk 2024</v>
      </c>
      <c r="V338" s="49" t="str">
        <f>IFERROR(VLOOKUP($B338,PM!$A:$H,2,FALSE),"")</f>
        <v>Adam H. Goode</v>
      </c>
      <c r="W338" s="50" t="str">
        <f t="shared" si="52"/>
        <v>Monday</v>
      </c>
      <c r="X338" s="51" t="str">
        <f t="shared" si="53"/>
        <v>05/12/2025 4:51 PM</v>
      </c>
      <c r="Y338" s="52">
        <f t="shared" si="54"/>
        <v>367</v>
      </c>
      <c r="Z338" s="52" t="str">
        <f t="shared" si="55"/>
        <v>Approved On Time</v>
      </c>
      <c r="AA338" s="52" t="str">
        <f t="shared" si="56"/>
        <v>280 4000B - 432 F P S DRIVE 8</v>
      </c>
      <c r="AB338" s="51">
        <f t="shared" si="57"/>
        <v>66.03</v>
      </c>
      <c r="AC338" s="52" t="str">
        <f t="shared" si="58"/>
        <v>SY</v>
      </c>
      <c r="AD338" s="64" t="str">
        <f t="shared" si="59"/>
        <v>Jose Rangel's Crew</v>
      </c>
    </row>
    <row r="339" spans="1:30" ht="15.75" x14ac:dyDescent="0.25">
      <c r="A339" s="177">
        <v>101192</v>
      </c>
      <c r="B339" s="177" t="s">
        <v>95</v>
      </c>
      <c r="C339" s="177" t="s">
        <v>96</v>
      </c>
      <c r="D339" s="177" t="s">
        <v>973</v>
      </c>
      <c r="E339" s="177" t="s">
        <v>974</v>
      </c>
      <c r="F339" s="177">
        <v>4</v>
      </c>
      <c r="G339" s="177" t="s">
        <v>517</v>
      </c>
      <c r="H339" s="177" t="s">
        <v>1447</v>
      </c>
      <c r="I339" s="177" t="s">
        <v>514</v>
      </c>
      <c r="J339" s="177" t="s">
        <v>148</v>
      </c>
      <c r="K339" s="177" t="s">
        <v>72</v>
      </c>
      <c r="L339" s="177" t="s">
        <v>86</v>
      </c>
      <c r="M339" s="177" t="s">
        <v>1468</v>
      </c>
      <c r="N339" s="177"/>
      <c r="O339" s="177" t="s">
        <v>50</v>
      </c>
      <c r="P339" s="177"/>
      <c r="Q339" s="177" t="s">
        <v>50</v>
      </c>
      <c r="T339" s="49" t="str">
        <f t="shared" si="50"/>
        <v>2024-004</v>
      </c>
      <c r="U339" s="49" t="str">
        <f t="shared" si="51"/>
        <v>2024-004: City of Dallas Sidewalk 2024</v>
      </c>
      <c r="V339" s="49" t="str">
        <f>IFERROR(VLOOKUP($B339,PM!$A:$H,2,FALSE),"")</f>
        <v>Adam H. Goode</v>
      </c>
      <c r="W339" s="50" t="str">
        <f t="shared" si="52"/>
        <v>Monday</v>
      </c>
      <c r="X339" s="51" t="str">
        <f t="shared" si="53"/>
        <v>05/12/2025 4:52 PM</v>
      </c>
      <c r="Y339" s="52">
        <f t="shared" si="54"/>
        <v>367</v>
      </c>
      <c r="Z339" s="52" t="str">
        <f t="shared" si="55"/>
        <v>Approved On Time</v>
      </c>
      <c r="AA339" s="52" t="str">
        <f t="shared" si="56"/>
        <v>250 4000A - 455 FG CURB 18</v>
      </c>
      <c r="AB339" s="51">
        <f t="shared" si="57"/>
        <v>4</v>
      </c>
      <c r="AC339" s="52" t="str">
        <f t="shared" si="58"/>
        <v>LF</v>
      </c>
      <c r="AD339" s="64" t="str">
        <f t="shared" si="59"/>
        <v>Jose Rangel's Crew</v>
      </c>
    </row>
    <row r="340" spans="1:30" ht="15.75" x14ac:dyDescent="0.25">
      <c r="A340" s="177">
        <v>101193</v>
      </c>
      <c r="B340" s="177" t="s">
        <v>95</v>
      </c>
      <c r="C340" s="177" t="s">
        <v>96</v>
      </c>
      <c r="D340" s="177" t="s">
        <v>975</v>
      </c>
      <c r="E340" s="177" t="s">
        <v>976</v>
      </c>
      <c r="F340" s="177">
        <v>4</v>
      </c>
      <c r="G340" s="177" t="s">
        <v>517</v>
      </c>
      <c r="H340" s="177" t="s">
        <v>1447</v>
      </c>
      <c r="I340" s="177" t="s">
        <v>514</v>
      </c>
      <c r="J340" s="177" t="s">
        <v>148</v>
      </c>
      <c r="K340" s="177" t="s">
        <v>72</v>
      </c>
      <c r="L340" s="177" t="s">
        <v>86</v>
      </c>
      <c r="M340" s="177" t="s">
        <v>1468</v>
      </c>
      <c r="N340" s="177"/>
      <c r="O340" s="177" t="s">
        <v>50</v>
      </c>
      <c r="P340" s="177"/>
      <c r="Q340" s="177" t="s">
        <v>50</v>
      </c>
      <c r="T340" s="49" t="str">
        <f t="shared" si="50"/>
        <v>2024-004</v>
      </c>
      <c r="U340" s="49" t="str">
        <f t="shared" si="51"/>
        <v>2024-004: City of Dallas Sidewalk 2024</v>
      </c>
      <c r="V340" s="49" t="str">
        <f>IFERROR(VLOOKUP($B340,PM!$A:$H,2,FALSE),"")</f>
        <v>Adam H. Goode</v>
      </c>
      <c r="W340" s="50" t="str">
        <f t="shared" si="52"/>
        <v>Monday</v>
      </c>
      <c r="X340" s="51" t="str">
        <f t="shared" si="53"/>
        <v>05/12/2025 4:52 PM</v>
      </c>
      <c r="Y340" s="52">
        <f t="shared" si="54"/>
        <v>367</v>
      </c>
      <c r="Z340" s="52" t="str">
        <f t="shared" si="55"/>
        <v>Approved On Time</v>
      </c>
      <c r="AA340" s="52" t="str">
        <f t="shared" si="56"/>
        <v>250 4000B - 455 F P S CURB 18</v>
      </c>
      <c r="AB340" s="51">
        <f t="shared" si="57"/>
        <v>4</v>
      </c>
      <c r="AC340" s="52" t="str">
        <f t="shared" si="58"/>
        <v>LF</v>
      </c>
      <c r="AD340" s="64" t="str">
        <f t="shared" si="59"/>
        <v>Jose Rangel's Crew</v>
      </c>
    </row>
    <row r="341" spans="1:30" ht="15.75" x14ac:dyDescent="0.25">
      <c r="A341" s="177">
        <v>101194</v>
      </c>
      <c r="B341" s="177" t="s">
        <v>95</v>
      </c>
      <c r="C341" s="177" t="s">
        <v>96</v>
      </c>
      <c r="D341" s="177" t="s">
        <v>1018</v>
      </c>
      <c r="E341" s="177" t="s">
        <v>1019</v>
      </c>
      <c r="F341" s="177">
        <v>1</v>
      </c>
      <c r="G341" s="177" t="s">
        <v>586</v>
      </c>
      <c r="H341" s="177" t="s">
        <v>1447</v>
      </c>
      <c r="I341" s="177" t="s">
        <v>514</v>
      </c>
      <c r="J341" s="177" t="s">
        <v>148</v>
      </c>
      <c r="K341" s="177" t="s">
        <v>72</v>
      </c>
      <c r="L341" s="177" t="s">
        <v>86</v>
      </c>
      <c r="M341" s="177" t="s">
        <v>1468</v>
      </c>
      <c r="N341" s="177"/>
      <c r="O341" s="177" t="s">
        <v>50</v>
      </c>
      <c r="P341" s="177"/>
      <c r="Q341" s="177" t="s">
        <v>50</v>
      </c>
      <c r="T341" s="49" t="str">
        <f t="shared" si="50"/>
        <v>2024-004</v>
      </c>
      <c r="U341" s="49" t="str">
        <f t="shared" si="51"/>
        <v>2024-004: City of Dallas Sidewalk 2024</v>
      </c>
      <c r="V341" s="49" t="str">
        <f>IFERROR(VLOOKUP($B341,PM!$A:$H,2,FALSE),"")</f>
        <v>Adam H. Goode</v>
      </c>
      <c r="W341" s="50" t="str">
        <f t="shared" si="52"/>
        <v>Monday</v>
      </c>
      <c r="X341" s="51" t="str">
        <f t="shared" si="53"/>
        <v>05/12/2025 4:52 PM</v>
      </c>
      <c r="Y341" s="52">
        <f t="shared" si="54"/>
        <v>367</v>
      </c>
      <c r="Z341" s="52" t="str">
        <f t="shared" si="55"/>
        <v>Approved On Time</v>
      </c>
      <c r="AA341" s="52" t="str">
        <f t="shared" si="56"/>
        <v>710 4000A - 20300 ADJ WTR METER BOX</v>
      </c>
      <c r="AB341" s="51">
        <f t="shared" si="57"/>
        <v>1</v>
      </c>
      <c r="AC341" s="52" t="str">
        <f t="shared" si="58"/>
        <v>EA</v>
      </c>
      <c r="AD341" s="64" t="str">
        <f t="shared" si="59"/>
        <v>Jose Rangel's Crew</v>
      </c>
    </row>
    <row r="342" spans="1:30" ht="15.75" x14ac:dyDescent="0.25">
      <c r="A342" s="177">
        <v>101195</v>
      </c>
      <c r="B342" s="177" t="s">
        <v>95</v>
      </c>
      <c r="C342" s="177" t="s">
        <v>96</v>
      </c>
      <c r="D342" s="177" t="s">
        <v>1020</v>
      </c>
      <c r="E342" s="177" t="s">
        <v>1021</v>
      </c>
      <c r="F342" s="177">
        <v>1</v>
      </c>
      <c r="G342" s="177" t="s">
        <v>586</v>
      </c>
      <c r="H342" s="177" t="s">
        <v>1447</v>
      </c>
      <c r="I342" s="177" t="s">
        <v>514</v>
      </c>
      <c r="J342" s="177" t="s">
        <v>148</v>
      </c>
      <c r="K342" s="177" t="s">
        <v>72</v>
      </c>
      <c r="L342" s="177" t="s">
        <v>86</v>
      </c>
      <c r="M342" s="177" t="s">
        <v>1468</v>
      </c>
      <c r="N342" s="177"/>
      <c r="O342" s="177" t="s">
        <v>50</v>
      </c>
      <c r="P342" s="177"/>
      <c r="Q342" s="177" t="s">
        <v>50</v>
      </c>
      <c r="T342" s="49" t="str">
        <f t="shared" si="50"/>
        <v>2024-004</v>
      </c>
      <c r="U342" s="49" t="str">
        <f t="shared" si="51"/>
        <v>2024-004: City of Dallas Sidewalk 2024</v>
      </c>
      <c r="V342" s="49" t="str">
        <f>IFERROR(VLOOKUP($B342,PM!$A:$H,2,FALSE),"")</f>
        <v>Adam H. Goode</v>
      </c>
      <c r="W342" s="50" t="str">
        <f t="shared" si="52"/>
        <v>Monday</v>
      </c>
      <c r="X342" s="51" t="str">
        <f t="shared" si="53"/>
        <v>05/12/2025 4:52 PM</v>
      </c>
      <c r="Y342" s="52">
        <f t="shared" si="54"/>
        <v>367</v>
      </c>
      <c r="Z342" s="52" t="str">
        <f t="shared" si="55"/>
        <v>Approved On Time</v>
      </c>
      <c r="AA342" s="52" t="str">
        <f t="shared" si="56"/>
        <v>750 4000A - 20340 ADJ WASTEWTR LATER CLEAN</v>
      </c>
      <c r="AB342" s="51">
        <f t="shared" si="57"/>
        <v>1</v>
      </c>
      <c r="AC342" s="52" t="str">
        <f t="shared" si="58"/>
        <v>EA</v>
      </c>
      <c r="AD342" s="64" t="str">
        <f t="shared" si="59"/>
        <v>Jose Rangel's Crew</v>
      </c>
    </row>
    <row r="343" spans="1:30" ht="15.75" x14ac:dyDescent="0.25">
      <c r="A343" s="177">
        <v>101326</v>
      </c>
      <c r="B343" s="177" t="s">
        <v>95</v>
      </c>
      <c r="C343" s="177" t="s">
        <v>96</v>
      </c>
      <c r="D343" s="177" t="s">
        <v>739</v>
      </c>
      <c r="E343" s="177" t="s">
        <v>740</v>
      </c>
      <c r="F343" s="177">
        <v>1700</v>
      </c>
      <c r="G343" s="177" t="s">
        <v>589</v>
      </c>
      <c r="H343" s="177" t="s">
        <v>1890</v>
      </c>
      <c r="I343" s="177" t="s">
        <v>514</v>
      </c>
      <c r="J343" s="177" t="s">
        <v>1006</v>
      </c>
      <c r="K343" s="177" t="s">
        <v>72</v>
      </c>
      <c r="L343" s="177" t="s">
        <v>86</v>
      </c>
      <c r="M343" s="177" t="s">
        <v>2130</v>
      </c>
      <c r="N343" s="177"/>
      <c r="O343" s="177" t="s">
        <v>50</v>
      </c>
      <c r="P343" s="177"/>
      <c r="Q343" s="177" t="s">
        <v>50</v>
      </c>
      <c r="T343" s="49" t="str">
        <f t="shared" si="50"/>
        <v>2024-004</v>
      </c>
      <c r="U343" s="49" t="str">
        <f t="shared" si="51"/>
        <v>2024-004: City of Dallas Sidewalk 2024</v>
      </c>
      <c r="V343" s="49" t="str">
        <f>IFERROR(VLOOKUP($B343,PM!$A:$H,2,FALSE),"")</f>
        <v>Adam H. Goode</v>
      </c>
      <c r="W343" s="50" t="str">
        <f t="shared" si="52"/>
        <v>Tuesday</v>
      </c>
      <c r="X343" s="51" t="str">
        <f t="shared" si="53"/>
        <v>05/13/2025 5:25 PM</v>
      </c>
      <c r="Y343" s="52">
        <f t="shared" si="54"/>
        <v>367</v>
      </c>
      <c r="Z343" s="52" t="str">
        <f t="shared" si="55"/>
        <v>Approved On Time</v>
      </c>
      <c r="AA343" s="52" t="str">
        <f t="shared" si="56"/>
        <v>200 4000A - 355 REM SDW 4</v>
      </c>
      <c r="AB343" s="51">
        <f t="shared" si="57"/>
        <v>1700</v>
      </c>
      <c r="AC343" s="52" t="str">
        <f t="shared" si="58"/>
        <v>SF</v>
      </c>
      <c r="AD343" s="64" t="str">
        <f t="shared" si="59"/>
        <v>Daniel Lopez's Crew</v>
      </c>
    </row>
    <row r="344" spans="1:30" ht="15.75" x14ac:dyDescent="0.25">
      <c r="A344" s="177">
        <v>101287</v>
      </c>
      <c r="B344" s="177" t="s">
        <v>95</v>
      </c>
      <c r="C344" s="177" t="s">
        <v>96</v>
      </c>
      <c r="D344" s="177" t="s">
        <v>1145</v>
      </c>
      <c r="E344" s="177" t="s">
        <v>1146</v>
      </c>
      <c r="F344" s="177">
        <v>1</v>
      </c>
      <c r="G344" s="177" t="s">
        <v>586</v>
      </c>
      <c r="H344" s="177" t="s">
        <v>1890</v>
      </c>
      <c r="I344" s="177" t="s">
        <v>514</v>
      </c>
      <c r="J344" s="177" t="s">
        <v>1006</v>
      </c>
      <c r="K344" s="177" t="s">
        <v>72</v>
      </c>
      <c r="L344" s="177" t="s">
        <v>86</v>
      </c>
      <c r="M344" s="177" t="s">
        <v>2131</v>
      </c>
      <c r="N344" s="177"/>
      <c r="O344" s="177" t="s">
        <v>50</v>
      </c>
      <c r="P344" s="177"/>
      <c r="Q344" s="177" t="s">
        <v>50</v>
      </c>
      <c r="T344" s="49" t="str">
        <f t="shared" si="50"/>
        <v>2024-004</v>
      </c>
      <c r="U344" s="49" t="str">
        <f t="shared" si="51"/>
        <v>2024-004: City of Dallas Sidewalk 2024</v>
      </c>
      <c r="V344" s="49" t="str">
        <f>IFERROR(VLOOKUP($B344,PM!$A:$H,2,FALSE),"")</f>
        <v>Adam H. Goode</v>
      </c>
      <c r="W344" s="50" t="str">
        <f t="shared" si="52"/>
        <v>Tuesday</v>
      </c>
      <c r="X344" s="51" t="str">
        <f t="shared" si="53"/>
        <v>05/13/2025 3:51 PM</v>
      </c>
      <c r="Y344" s="52">
        <f t="shared" si="54"/>
        <v>367</v>
      </c>
      <c r="Z344" s="52" t="str">
        <f t="shared" si="55"/>
        <v>Approved On Time</v>
      </c>
      <c r="AA344" s="52" t="str">
        <f t="shared" si="56"/>
        <v>680 4000A - 1224 INS INLET PROT</v>
      </c>
      <c r="AB344" s="51">
        <f t="shared" si="57"/>
        <v>1</v>
      </c>
      <c r="AC344" s="52" t="str">
        <f t="shared" si="58"/>
        <v>EA</v>
      </c>
      <c r="AD344" s="64" t="str">
        <f t="shared" si="59"/>
        <v>Daniel Lopez's Crew</v>
      </c>
    </row>
    <row r="345" spans="1:30" ht="15.75" x14ac:dyDescent="0.25">
      <c r="A345" s="177">
        <v>101288</v>
      </c>
      <c r="B345" s="177" t="s">
        <v>95</v>
      </c>
      <c r="C345" s="177" t="s">
        <v>96</v>
      </c>
      <c r="D345" s="177" t="s">
        <v>1232</v>
      </c>
      <c r="E345" s="177" t="s">
        <v>1233</v>
      </c>
      <c r="F345" s="177">
        <v>1</v>
      </c>
      <c r="G345" s="177" t="s">
        <v>586</v>
      </c>
      <c r="H345" s="177" t="s">
        <v>1890</v>
      </c>
      <c r="I345" s="177" t="s">
        <v>514</v>
      </c>
      <c r="J345" s="177" t="s">
        <v>1006</v>
      </c>
      <c r="K345" s="177" t="s">
        <v>72</v>
      </c>
      <c r="L345" s="177" t="s">
        <v>86</v>
      </c>
      <c r="M345" s="177" t="s">
        <v>2131</v>
      </c>
      <c r="N345" s="177"/>
      <c r="O345" s="177" t="s">
        <v>50</v>
      </c>
      <c r="P345" s="177"/>
      <c r="Q345" s="177" t="s">
        <v>50</v>
      </c>
      <c r="T345" s="49" t="str">
        <f t="shared" si="50"/>
        <v>2024-004</v>
      </c>
      <c r="U345" s="49" t="str">
        <f t="shared" si="51"/>
        <v>2024-004: City of Dallas Sidewalk 2024</v>
      </c>
      <c r="V345" s="49" t="str">
        <f>IFERROR(VLOOKUP($B345,PM!$A:$H,2,FALSE),"")</f>
        <v>Adam H. Goode</v>
      </c>
      <c r="W345" s="50" t="str">
        <f t="shared" si="52"/>
        <v>Tuesday</v>
      </c>
      <c r="X345" s="51" t="str">
        <f t="shared" si="53"/>
        <v>05/13/2025 3:51 PM</v>
      </c>
      <c r="Y345" s="52">
        <f t="shared" si="54"/>
        <v>367</v>
      </c>
      <c r="Z345" s="52" t="str">
        <f t="shared" si="55"/>
        <v>Approved On Time</v>
      </c>
      <c r="AA345" s="52" t="str">
        <f t="shared" si="56"/>
        <v>680 4000B - 1224 REM INLET PROT</v>
      </c>
      <c r="AB345" s="51">
        <f t="shared" si="57"/>
        <v>1</v>
      </c>
      <c r="AC345" s="52" t="str">
        <f t="shared" si="58"/>
        <v>EA</v>
      </c>
      <c r="AD345" s="64" t="str">
        <f t="shared" si="59"/>
        <v>Daniel Lopez's Crew</v>
      </c>
    </row>
    <row r="346" spans="1:30" ht="15.75" x14ac:dyDescent="0.25">
      <c r="A346" s="177">
        <v>101289</v>
      </c>
      <c r="B346" s="177" t="s">
        <v>95</v>
      </c>
      <c r="C346" s="177" t="s">
        <v>96</v>
      </c>
      <c r="D346" s="177" t="s">
        <v>727</v>
      </c>
      <c r="E346" s="177" t="s">
        <v>728</v>
      </c>
      <c r="F346" s="177">
        <v>680</v>
      </c>
      <c r="G346" s="177" t="s">
        <v>589</v>
      </c>
      <c r="H346" s="177" t="s">
        <v>1890</v>
      </c>
      <c r="I346" s="177" t="s">
        <v>514</v>
      </c>
      <c r="J346" s="177" t="s">
        <v>1006</v>
      </c>
      <c r="K346" s="177" t="s">
        <v>72</v>
      </c>
      <c r="L346" s="177" t="s">
        <v>86</v>
      </c>
      <c r="M346" s="177" t="s">
        <v>2131</v>
      </c>
      <c r="N346" s="177"/>
      <c r="O346" s="177" t="s">
        <v>50</v>
      </c>
      <c r="P346" s="177"/>
      <c r="Q346" s="177" t="s">
        <v>50</v>
      </c>
      <c r="T346" s="49" t="str">
        <f t="shared" si="50"/>
        <v>2024-004</v>
      </c>
      <c r="U346" s="49" t="str">
        <f t="shared" si="51"/>
        <v>2024-004: City of Dallas Sidewalk 2024</v>
      </c>
      <c r="V346" s="49" t="str">
        <f>IFERROR(VLOOKUP($B346,PM!$A:$H,2,FALSE),"")</f>
        <v>Adam H. Goode</v>
      </c>
      <c r="W346" s="50" t="str">
        <f t="shared" si="52"/>
        <v>Tuesday</v>
      </c>
      <c r="X346" s="51" t="str">
        <f t="shared" si="53"/>
        <v>05/13/2025 3:51 PM</v>
      </c>
      <c r="Y346" s="52">
        <f t="shared" si="54"/>
        <v>367</v>
      </c>
      <c r="Z346" s="52" t="str">
        <f t="shared" si="55"/>
        <v>Approved On Time</v>
      </c>
      <c r="AA346" s="52" t="str">
        <f t="shared" si="56"/>
        <v>200 4000B - 355 FG SDW 4</v>
      </c>
      <c r="AB346" s="51">
        <f t="shared" si="57"/>
        <v>680</v>
      </c>
      <c r="AC346" s="52" t="str">
        <f t="shared" si="58"/>
        <v>SF</v>
      </c>
      <c r="AD346" s="64" t="str">
        <f t="shared" si="59"/>
        <v>Daniel Lopez's Crew</v>
      </c>
    </row>
    <row r="347" spans="1:30" ht="15.75" x14ac:dyDescent="0.25">
      <c r="A347" s="177">
        <v>101290</v>
      </c>
      <c r="B347" s="177" t="s">
        <v>95</v>
      </c>
      <c r="C347" s="177" t="s">
        <v>96</v>
      </c>
      <c r="D347" s="177" t="s">
        <v>729</v>
      </c>
      <c r="E347" s="177" t="s">
        <v>730</v>
      </c>
      <c r="F347" s="177">
        <v>680</v>
      </c>
      <c r="G347" s="177" t="s">
        <v>589</v>
      </c>
      <c r="H347" s="177" t="s">
        <v>1890</v>
      </c>
      <c r="I347" s="177" t="s">
        <v>514</v>
      </c>
      <c r="J347" s="177" t="s">
        <v>1006</v>
      </c>
      <c r="K347" s="177" t="s">
        <v>72</v>
      </c>
      <c r="L347" s="177" t="s">
        <v>86</v>
      </c>
      <c r="M347" s="177" t="s">
        <v>2131</v>
      </c>
      <c r="N347" s="177"/>
      <c r="O347" s="177" t="s">
        <v>50</v>
      </c>
      <c r="P347" s="177"/>
      <c r="Q347" s="177" t="s">
        <v>50</v>
      </c>
      <c r="T347" s="49" t="str">
        <f t="shared" si="50"/>
        <v>2024-004</v>
      </c>
      <c r="U347" s="49" t="str">
        <f t="shared" si="51"/>
        <v>2024-004: City of Dallas Sidewalk 2024</v>
      </c>
      <c r="V347" s="49" t="str">
        <f>IFERROR(VLOOKUP($B347,PM!$A:$H,2,FALSE),"")</f>
        <v>Adam H. Goode</v>
      </c>
      <c r="W347" s="50" t="str">
        <f t="shared" si="52"/>
        <v>Tuesday</v>
      </c>
      <c r="X347" s="51" t="str">
        <f t="shared" si="53"/>
        <v>05/13/2025 3:51 PM</v>
      </c>
      <c r="Y347" s="52">
        <f t="shared" si="54"/>
        <v>367</v>
      </c>
      <c r="Z347" s="52" t="str">
        <f t="shared" si="55"/>
        <v>Approved On Time</v>
      </c>
      <c r="AA347" s="52" t="str">
        <f t="shared" si="56"/>
        <v>200 4000C - 355 F P S SDW 4</v>
      </c>
      <c r="AB347" s="51">
        <f t="shared" si="57"/>
        <v>680</v>
      </c>
      <c r="AC347" s="52" t="str">
        <f t="shared" si="58"/>
        <v>SF</v>
      </c>
      <c r="AD347" s="64" t="str">
        <f t="shared" si="59"/>
        <v>Daniel Lopez's Crew</v>
      </c>
    </row>
    <row r="348" spans="1:30" ht="15.75" x14ac:dyDescent="0.25">
      <c r="A348" s="177">
        <v>101291</v>
      </c>
      <c r="B348" s="177" t="s">
        <v>95</v>
      </c>
      <c r="C348" s="177" t="s">
        <v>96</v>
      </c>
      <c r="D348" s="177" t="s">
        <v>1982</v>
      </c>
      <c r="E348" s="177" t="s">
        <v>1983</v>
      </c>
      <c r="F348" s="177">
        <v>136</v>
      </c>
      <c r="G348" s="177" t="s">
        <v>517</v>
      </c>
      <c r="H348" s="177" t="s">
        <v>1890</v>
      </c>
      <c r="I348" s="177" t="s">
        <v>514</v>
      </c>
      <c r="J348" s="177" t="s">
        <v>1006</v>
      </c>
      <c r="K348" s="177" t="s">
        <v>72</v>
      </c>
      <c r="L348" s="177" t="s">
        <v>86</v>
      </c>
      <c r="M348" s="177" t="s">
        <v>2131</v>
      </c>
      <c r="N348" s="177"/>
      <c r="O348" s="177" t="s">
        <v>50</v>
      </c>
      <c r="P348" s="177"/>
      <c r="Q348" s="177" t="s">
        <v>50</v>
      </c>
      <c r="T348" s="49" t="str">
        <f t="shared" si="50"/>
        <v>2024-004</v>
      </c>
      <c r="U348" s="49" t="str">
        <f t="shared" si="51"/>
        <v>2024-004: City of Dallas Sidewalk 2024</v>
      </c>
      <c r="V348" s="49" t="str">
        <f>IFERROR(VLOOKUP($B348,PM!$A:$H,2,FALSE),"")</f>
        <v>Adam H. Goode</v>
      </c>
      <c r="W348" s="50" t="str">
        <f t="shared" si="52"/>
        <v>Tuesday</v>
      </c>
      <c r="X348" s="51" t="str">
        <f t="shared" si="53"/>
        <v>05/13/2025 3:51 PM</v>
      </c>
      <c r="Y348" s="52">
        <f t="shared" si="54"/>
        <v>367</v>
      </c>
      <c r="Z348" s="52" t="str">
        <f t="shared" si="55"/>
        <v>Approved On Time</v>
      </c>
      <c r="AA348" s="52" t="str">
        <f t="shared" si="56"/>
        <v>460 4000A - 623 INS DOWEL SDW LUG</v>
      </c>
      <c r="AB348" s="51">
        <f t="shared" si="57"/>
        <v>136</v>
      </c>
      <c r="AC348" s="52" t="str">
        <f t="shared" si="58"/>
        <v>LF</v>
      </c>
      <c r="AD348" s="64" t="str">
        <f t="shared" si="59"/>
        <v>Daniel Lopez's Crew</v>
      </c>
    </row>
    <row r="349" spans="1:30" ht="15.75" x14ac:dyDescent="0.25">
      <c r="A349" s="177">
        <v>101614</v>
      </c>
      <c r="B349" s="177" t="s">
        <v>95</v>
      </c>
      <c r="C349" s="177" t="s">
        <v>96</v>
      </c>
      <c r="D349" s="177" t="s">
        <v>3711</v>
      </c>
      <c r="E349" s="177" t="s">
        <v>3712</v>
      </c>
      <c r="F349" s="177">
        <v>1</v>
      </c>
      <c r="G349" s="177" t="s">
        <v>586</v>
      </c>
      <c r="H349" s="177" t="s">
        <v>3000</v>
      </c>
      <c r="I349" s="177" t="s">
        <v>514</v>
      </c>
      <c r="J349" s="177" t="s">
        <v>1006</v>
      </c>
      <c r="K349" s="177" t="s">
        <v>72</v>
      </c>
      <c r="L349" s="177" t="s">
        <v>86</v>
      </c>
      <c r="M349" s="177" t="s">
        <v>4173</v>
      </c>
      <c r="N349" s="177"/>
      <c r="O349" s="177" t="s">
        <v>50</v>
      </c>
      <c r="P349" s="177"/>
      <c r="Q349" s="177" t="s">
        <v>50</v>
      </c>
      <c r="T349" s="49" t="str">
        <f t="shared" si="50"/>
        <v>2024-004</v>
      </c>
      <c r="U349" s="49" t="str">
        <f t="shared" si="51"/>
        <v>2024-004: City of Dallas Sidewalk 2024</v>
      </c>
      <c r="V349" s="49" t="str">
        <f>IFERROR(VLOOKUP($B349,PM!$A:$H,2,FALSE),"")</f>
        <v>Adam H. Goode</v>
      </c>
      <c r="W349" s="50" t="str">
        <f t="shared" si="52"/>
        <v>Thursday</v>
      </c>
      <c r="X349" s="51" t="str">
        <f t="shared" si="53"/>
        <v>05/17/2025 9:59 AM</v>
      </c>
      <c r="Y349" s="52">
        <f t="shared" si="54"/>
        <v>367</v>
      </c>
      <c r="Z349" s="52" t="str">
        <f t="shared" si="55"/>
        <v>Approved On Time</v>
      </c>
      <c r="AA349" s="52" t="str">
        <f t="shared" si="56"/>
        <v>720 4000A - 20330 ADJ WTR VALVE CVR STACK</v>
      </c>
      <c r="AB349" s="51">
        <f t="shared" si="57"/>
        <v>1</v>
      </c>
      <c r="AC349" s="52" t="str">
        <f t="shared" si="58"/>
        <v>EA</v>
      </c>
      <c r="AD349" s="64" t="str">
        <f t="shared" si="59"/>
        <v>Daniel Lopez's Crew</v>
      </c>
    </row>
    <row r="350" spans="1:30" ht="15.75" x14ac:dyDescent="0.25">
      <c r="A350" s="177">
        <v>101616</v>
      </c>
      <c r="B350" s="177" t="s">
        <v>95</v>
      </c>
      <c r="C350" s="177" t="s">
        <v>96</v>
      </c>
      <c r="D350" s="177" t="s">
        <v>973</v>
      </c>
      <c r="E350" s="177" t="s">
        <v>974</v>
      </c>
      <c r="F350" s="177">
        <v>12.5</v>
      </c>
      <c r="G350" s="177" t="s">
        <v>517</v>
      </c>
      <c r="H350" s="177" t="s">
        <v>4124</v>
      </c>
      <c r="I350" s="177" t="s">
        <v>514</v>
      </c>
      <c r="J350" s="177" t="s">
        <v>1006</v>
      </c>
      <c r="K350" s="177" t="s">
        <v>72</v>
      </c>
      <c r="L350" s="177" t="s">
        <v>86</v>
      </c>
      <c r="M350" s="177" t="s">
        <v>4174</v>
      </c>
      <c r="N350" s="177"/>
      <c r="O350" s="177" t="s">
        <v>50</v>
      </c>
      <c r="P350" s="177"/>
      <c r="Q350" s="177" t="s">
        <v>50</v>
      </c>
      <c r="T350" s="49" t="str">
        <f t="shared" si="50"/>
        <v>2024-004</v>
      </c>
      <c r="U350" s="49" t="str">
        <f t="shared" si="51"/>
        <v>2024-004: City of Dallas Sidewalk 2024</v>
      </c>
      <c r="V350" s="49" t="str">
        <f>IFERROR(VLOOKUP($B350,PM!$A:$H,2,FALSE),"")</f>
        <v>Adam H. Goode</v>
      </c>
      <c r="W350" s="50" t="str">
        <f t="shared" si="52"/>
        <v>Friday</v>
      </c>
      <c r="X350" s="51" t="str">
        <f t="shared" si="53"/>
        <v>05/17/2025 10:01 AM</v>
      </c>
      <c r="Y350" s="52">
        <f t="shared" si="54"/>
        <v>367</v>
      </c>
      <c r="Z350" s="52" t="str">
        <f t="shared" si="55"/>
        <v>Approved On Time</v>
      </c>
      <c r="AA350" s="52" t="str">
        <f t="shared" si="56"/>
        <v>250 4000A - 455 FG CURB 18</v>
      </c>
      <c r="AB350" s="51">
        <f t="shared" si="57"/>
        <v>12.5</v>
      </c>
      <c r="AC350" s="52" t="str">
        <f t="shared" si="58"/>
        <v>LF</v>
      </c>
      <c r="AD350" s="64" t="str">
        <f t="shared" si="59"/>
        <v>Daniel Lopez's Crew</v>
      </c>
    </row>
    <row r="351" spans="1:30" ht="15.75" x14ac:dyDescent="0.25">
      <c r="A351" s="177">
        <v>101617</v>
      </c>
      <c r="B351" s="177" t="s">
        <v>95</v>
      </c>
      <c r="C351" s="177" t="s">
        <v>96</v>
      </c>
      <c r="D351" s="177" t="s">
        <v>975</v>
      </c>
      <c r="E351" s="177" t="s">
        <v>976</v>
      </c>
      <c r="F351" s="177">
        <v>12.5</v>
      </c>
      <c r="G351" s="177" t="s">
        <v>517</v>
      </c>
      <c r="H351" s="177" t="s">
        <v>4124</v>
      </c>
      <c r="I351" s="177" t="s">
        <v>514</v>
      </c>
      <c r="J351" s="177" t="s">
        <v>1006</v>
      </c>
      <c r="K351" s="177" t="s">
        <v>72</v>
      </c>
      <c r="L351" s="177" t="s">
        <v>86</v>
      </c>
      <c r="M351" s="177" t="s">
        <v>4174</v>
      </c>
      <c r="N351" s="177"/>
      <c r="O351" s="177" t="s">
        <v>50</v>
      </c>
      <c r="P351" s="177"/>
      <c r="Q351" s="177" t="s">
        <v>50</v>
      </c>
      <c r="T351" s="49" t="str">
        <f t="shared" si="50"/>
        <v>2024-004</v>
      </c>
      <c r="U351" s="49" t="str">
        <f t="shared" si="51"/>
        <v>2024-004: City of Dallas Sidewalk 2024</v>
      </c>
      <c r="V351" s="49" t="str">
        <f>IFERROR(VLOOKUP($B351,PM!$A:$H,2,FALSE),"")</f>
        <v>Adam H. Goode</v>
      </c>
      <c r="W351" s="50" t="str">
        <f t="shared" si="52"/>
        <v>Friday</v>
      </c>
      <c r="X351" s="51" t="str">
        <f t="shared" si="53"/>
        <v>05/17/2025 10:01 AM</v>
      </c>
      <c r="Y351" s="52">
        <f t="shared" si="54"/>
        <v>367</v>
      </c>
      <c r="Z351" s="52" t="str">
        <f t="shared" si="55"/>
        <v>Approved On Time</v>
      </c>
      <c r="AA351" s="52" t="str">
        <f t="shared" si="56"/>
        <v>250 4000B - 455 F P S CURB 18</v>
      </c>
      <c r="AB351" s="51">
        <f t="shared" si="57"/>
        <v>12.5</v>
      </c>
      <c r="AC351" s="52" t="str">
        <f t="shared" si="58"/>
        <v>LF</v>
      </c>
      <c r="AD351" s="64" t="str">
        <f t="shared" si="59"/>
        <v>Daniel Lopez's Crew</v>
      </c>
    </row>
    <row r="352" spans="1:30" ht="15.75" x14ac:dyDescent="0.25">
      <c r="A352" s="177">
        <v>101618</v>
      </c>
      <c r="B352" s="177" t="s">
        <v>95</v>
      </c>
      <c r="C352" s="177" t="s">
        <v>96</v>
      </c>
      <c r="D352" s="177" t="s">
        <v>2797</v>
      </c>
      <c r="E352" s="177" t="s">
        <v>2798</v>
      </c>
      <c r="F352" s="177">
        <v>0.5</v>
      </c>
      <c r="G352" s="177" t="s">
        <v>516</v>
      </c>
      <c r="H352" s="177" t="s">
        <v>4124</v>
      </c>
      <c r="I352" s="177" t="s">
        <v>514</v>
      </c>
      <c r="J352" s="177" t="s">
        <v>1006</v>
      </c>
      <c r="K352" s="177" t="s">
        <v>72</v>
      </c>
      <c r="L352" s="177" t="s">
        <v>86</v>
      </c>
      <c r="M352" s="177" t="s">
        <v>4174</v>
      </c>
      <c r="N352" s="177"/>
      <c r="O352" s="177" t="s">
        <v>50</v>
      </c>
      <c r="P352" s="177"/>
      <c r="Q352" s="177" t="s">
        <v>50</v>
      </c>
      <c r="T352" s="49" t="str">
        <f t="shared" si="50"/>
        <v>2024-004</v>
      </c>
      <c r="U352" s="49" t="str">
        <f t="shared" si="51"/>
        <v>2024-004: City of Dallas Sidewalk 2024</v>
      </c>
      <c r="V352" s="49" t="str">
        <f>IFERROR(VLOOKUP($B352,PM!$A:$H,2,FALSE),"")</f>
        <v>Adam H. Goode</v>
      </c>
      <c r="W352" s="50" t="str">
        <f t="shared" si="52"/>
        <v>Friday</v>
      </c>
      <c r="X352" s="51" t="str">
        <f t="shared" si="53"/>
        <v>05/17/2025 10:01 AM</v>
      </c>
      <c r="Y352" s="52">
        <f t="shared" si="54"/>
        <v>367</v>
      </c>
      <c r="Z352" s="52" t="str">
        <f t="shared" si="55"/>
        <v>Approved On Time</v>
      </c>
      <c r="AA352" s="52" t="str">
        <f t="shared" si="56"/>
        <v>200 4000D - SDW 4 Clean Project</v>
      </c>
      <c r="AB352" s="51">
        <f t="shared" si="57"/>
        <v>0.5</v>
      </c>
      <c r="AC352" s="52" t="str">
        <f t="shared" si="58"/>
        <v>WK</v>
      </c>
      <c r="AD352" s="64" t="str">
        <f t="shared" si="59"/>
        <v>Daniel Lopez's Crew</v>
      </c>
    </row>
    <row r="353" spans="1:30" ht="15.75" x14ac:dyDescent="0.25">
      <c r="A353" s="177">
        <v>101619</v>
      </c>
      <c r="B353" s="177" t="s">
        <v>95</v>
      </c>
      <c r="C353" s="177" t="s">
        <v>96</v>
      </c>
      <c r="D353" s="177" t="s">
        <v>1143</v>
      </c>
      <c r="E353" s="177" t="s">
        <v>1144</v>
      </c>
      <c r="F353" s="177">
        <v>9</v>
      </c>
      <c r="G353" s="177" t="s">
        <v>586</v>
      </c>
      <c r="H353" s="177" t="s">
        <v>4124</v>
      </c>
      <c r="I353" s="177" t="s">
        <v>514</v>
      </c>
      <c r="J353" s="177" t="s">
        <v>1006</v>
      </c>
      <c r="K353" s="177" t="s">
        <v>72</v>
      </c>
      <c r="L353" s="177" t="s">
        <v>86</v>
      </c>
      <c r="M353" s="177" t="s">
        <v>4174</v>
      </c>
      <c r="N353" s="177"/>
      <c r="O353" s="177" t="s">
        <v>50</v>
      </c>
      <c r="P353" s="177"/>
      <c r="Q353" s="177" t="s">
        <v>50</v>
      </c>
      <c r="T353" s="49" t="str">
        <f t="shared" si="50"/>
        <v>2024-004</v>
      </c>
      <c r="U353" s="49" t="str">
        <f t="shared" si="51"/>
        <v>2024-004: City of Dallas Sidewalk 2024</v>
      </c>
      <c r="V353" s="49" t="str">
        <f>IFERROR(VLOOKUP($B353,PM!$A:$H,2,FALSE),"")</f>
        <v>Adam H. Goode</v>
      </c>
      <c r="W353" s="50" t="str">
        <f t="shared" si="52"/>
        <v>Friday</v>
      </c>
      <c r="X353" s="51" t="str">
        <f t="shared" si="53"/>
        <v>05/17/2025 10:01 AM</v>
      </c>
      <c r="Y353" s="52">
        <f t="shared" si="54"/>
        <v>367</v>
      </c>
      <c r="Z353" s="52" t="str">
        <f t="shared" si="55"/>
        <v>Approved On Time</v>
      </c>
      <c r="AA353" s="52" t="str">
        <f t="shared" si="56"/>
        <v>180 4000A - 227 REM RESET SPRINKLER</v>
      </c>
      <c r="AB353" s="51">
        <f t="shared" si="57"/>
        <v>9</v>
      </c>
      <c r="AC353" s="52" t="str">
        <f t="shared" si="58"/>
        <v>EA</v>
      </c>
      <c r="AD353" s="64" t="str">
        <f t="shared" si="59"/>
        <v>Daniel Lopez's Crew</v>
      </c>
    </row>
    <row r="354" spans="1:30" ht="15.75" x14ac:dyDescent="0.25">
      <c r="A354" s="177">
        <v>101658</v>
      </c>
      <c r="B354" s="177" t="s">
        <v>138</v>
      </c>
      <c r="C354" s="177" t="s">
        <v>139</v>
      </c>
      <c r="D354" s="177" t="s">
        <v>2035</v>
      </c>
      <c r="E354" s="177" t="s">
        <v>3570</v>
      </c>
      <c r="F354" s="177">
        <v>0.4</v>
      </c>
      <c r="G354" s="177" t="s">
        <v>1136</v>
      </c>
      <c r="H354" s="177" t="s">
        <v>4128</v>
      </c>
      <c r="I354" s="177" t="s">
        <v>514</v>
      </c>
      <c r="J354" s="177" t="s">
        <v>1080</v>
      </c>
      <c r="K354" s="177" t="s">
        <v>49</v>
      </c>
      <c r="L354" s="177" t="s">
        <v>1048</v>
      </c>
      <c r="M354" s="177" t="s">
        <v>3693</v>
      </c>
      <c r="N354" s="177"/>
      <c r="O354" s="177" t="s">
        <v>50</v>
      </c>
      <c r="P354" s="177"/>
      <c r="Q354" s="177" t="s">
        <v>50</v>
      </c>
      <c r="T354" s="49" t="str">
        <f t="shared" si="50"/>
        <v>2023-034</v>
      </c>
      <c r="U354" s="49" t="str">
        <f t="shared" si="51"/>
        <v>2023-034: Dallas IH 45 Bridge Maintenanc</v>
      </c>
      <c r="V354" s="49" t="str">
        <f>IFERROR(VLOOKUP($B354,PM!$A:$H,2,FALSE),"")</f>
        <v>Eric Giebelhaus</v>
      </c>
      <c r="W354" s="50" t="str">
        <f t="shared" si="52"/>
        <v>Saturday</v>
      </c>
      <c r="X354" s="51" t="str">
        <f t="shared" si="53"/>
        <v>05/17/2025 5:44 PM</v>
      </c>
      <c r="Y354" s="52">
        <f t="shared" si="54"/>
        <v>367</v>
      </c>
      <c r="Z354" s="52" t="str">
        <f t="shared" si="55"/>
        <v>Approved On Time</v>
      </c>
      <c r="AA354" s="52" t="str">
        <f t="shared" si="56"/>
        <v>4106 6001C - PPC Setup Machine</v>
      </c>
      <c r="AB354" s="51">
        <f t="shared" si="57"/>
        <v>0.4</v>
      </c>
      <c r="AC354" s="52" t="str">
        <f t="shared" si="58"/>
        <v>EACH</v>
      </c>
      <c r="AD354" s="64" t="str">
        <f t="shared" si="59"/>
        <v>Jesus Rodarte's Crew</v>
      </c>
    </row>
    <row r="355" spans="1:30" ht="15.75" x14ac:dyDescent="0.25">
      <c r="A355" s="177">
        <v>101659</v>
      </c>
      <c r="B355" s="177" t="s">
        <v>138</v>
      </c>
      <c r="C355" s="177" t="s">
        <v>139</v>
      </c>
      <c r="D355" s="177" t="s">
        <v>1186</v>
      </c>
      <c r="E355" s="177" t="s">
        <v>3571</v>
      </c>
      <c r="F355" s="177">
        <v>0.4</v>
      </c>
      <c r="G355" s="177" t="s">
        <v>1136</v>
      </c>
      <c r="H355" s="177" t="s">
        <v>4128</v>
      </c>
      <c r="I355" s="177" t="s">
        <v>514</v>
      </c>
      <c r="J355" s="177" t="s">
        <v>1080</v>
      </c>
      <c r="K355" s="177" t="s">
        <v>49</v>
      </c>
      <c r="L355" s="177" t="s">
        <v>1048</v>
      </c>
      <c r="M355" s="177" t="s">
        <v>3691</v>
      </c>
      <c r="N355" s="177"/>
      <c r="O355" s="177" t="s">
        <v>50</v>
      </c>
      <c r="P355" s="177"/>
      <c r="Q355" s="177" t="s">
        <v>50</v>
      </c>
      <c r="T355" s="49" t="str">
        <f t="shared" si="50"/>
        <v>2023-034</v>
      </c>
      <c r="U355" s="49" t="str">
        <f t="shared" si="51"/>
        <v>2023-034: Dallas IH 45 Bridge Maintenanc</v>
      </c>
      <c r="V355" s="49" t="str">
        <f>IFERROR(VLOOKUP($B355,PM!$A:$H,2,FALSE),"")</f>
        <v>Eric Giebelhaus</v>
      </c>
      <c r="W355" s="50" t="str">
        <f t="shared" si="52"/>
        <v>Saturday</v>
      </c>
      <c r="X355" s="51" t="str">
        <f t="shared" si="53"/>
        <v>05/17/2025 5:45 PM</v>
      </c>
      <c r="Y355" s="52">
        <f t="shared" si="54"/>
        <v>367</v>
      </c>
      <c r="Z355" s="52" t="str">
        <f t="shared" si="55"/>
        <v>Approved On Time</v>
      </c>
      <c r="AA355" s="52" t="str">
        <f t="shared" si="56"/>
        <v>4106 6001D - PPC Prep for Overlay</v>
      </c>
      <c r="AB355" s="51">
        <f t="shared" si="57"/>
        <v>0.4</v>
      </c>
      <c r="AC355" s="52" t="str">
        <f t="shared" si="58"/>
        <v>EACH</v>
      </c>
      <c r="AD355" s="64" t="str">
        <f t="shared" si="59"/>
        <v>Jesus Rodarte's Crew</v>
      </c>
    </row>
    <row r="356" spans="1:30" ht="15.75" x14ac:dyDescent="0.25">
      <c r="A356" s="177">
        <v>101660</v>
      </c>
      <c r="B356" s="177" t="s">
        <v>138</v>
      </c>
      <c r="C356" s="177" t="s">
        <v>139</v>
      </c>
      <c r="D356" s="177" t="s">
        <v>1187</v>
      </c>
      <c r="E356" s="177" t="s">
        <v>1188</v>
      </c>
      <c r="F356" s="177">
        <v>11</v>
      </c>
      <c r="G356" s="177" t="s">
        <v>515</v>
      </c>
      <c r="H356" s="177" t="s">
        <v>4128</v>
      </c>
      <c r="I356" s="177" t="s">
        <v>514</v>
      </c>
      <c r="J356" s="177" t="s">
        <v>1080</v>
      </c>
      <c r="K356" s="177" t="s">
        <v>49</v>
      </c>
      <c r="L356" s="177" t="s">
        <v>1048</v>
      </c>
      <c r="M356" s="177" t="s">
        <v>4175</v>
      </c>
      <c r="N356" s="177"/>
      <c r="O356" s="177" t="s">
        <v>50</v>
      </c>
      <c r="P356" s="177"/>
      <c r="Q356" s="177" t="s">
        <v>50</v>
      </c>
      <c r="T356" s="49" t="str">
        <f t="shared" si="50"/>
        <v>2023-034</v>
      </c>
      <c r="U356" s="49" t="str">
        <f t="shared" si="51"/>
        <v>2023-034: Dallas IH 45 Bridge Maintenanc</v>
      </c>
      <c r="V356" s="49" t="str">
        <f>IFERROR(VLOOKUP($B356,PM!$A:$H,2,FALSE),"")</f>
        <v>Eric Giebelhaus</v>
      </c>
      <c r="W356" s="50" t="str">
        <f t="shared" si="52"/>
        <v>Saturday</v>
      </c>
      <c r="X356" s="51" t="str">
        <f t="shared" si="53"/>
        <v>05/17/2025 5:51 PM</v>
      </c>
      <c r="Y356" s="52">
        <f t="shared" si="54"/>
        <v>367</v>
      </c>
      <c r="Z356" s="52" t="str">
        <f t="shared" si="55"/>
        <v>Approved On Time</v>
      </c>
      <c r="AA356" s="52" t="str">
        <f t="shared" si="56"/>
        <v>4106 6001G - PPC Pour</v>
      </c>
      <c r="AB356" s="51">
        <f t="shared" si="57"/>
        <v>11</v>
      </c>
      <c r="AC356" s="52" t="str">
        <f t="shared" si="58"/>
        <v>CY</v>
      </c>
      <c r="AD356" s="64" t="str">
        <f t="shared" si="59"/>
        <v>Jesus Rodarte's Crew</v>
      </c>
    </row>
    <row r="357" spans="1:30" ht="15.75" x14ac:dyDescent="0.25">
      <c r="A357" s="177">
        <v>101595</v>
      </c>
      <c r="B357" s="177" t="s">
        <v>112</v>
      </c>
      <c r="C357" s="177" t="s">
        <v>113</v>
      </c>
      <c r="D357" s="177" t="s">
        <v>3673</v>
      </c>
      <c r="E357" s="177" t="s">
        <v>3674</v>
      </c>
      <c r="F357" s="177">
        <v>1</v>
      </c>
      <c r="G357" s="177" t="s">
        <v>4176</v>
      </c>
      <c r="H357" s="177" t="s">
        <v>4124</v>
      </c>
      <c r="I357" s="177" t="s">
        <v>514</v>
      </c>
      <c r="J357" s="177" t="s">
        <v>118</v>
      </c>
      <c r="K357" s="177" t="s">
        <v>72</v>
      </c>
      <c r="L357" s="177" t="s">
        <v>588</v>
      </c>
      <c r="M357" s="177" t="s">
        <v>3669</v>
      </c>
      <c r="N357" s="177"/>
      <c r="O357" s="177" t="s">
        <v>50</v>
      </c>
      <c r="P357" s="177"/>
      <c r="Q357" s="177" t="s">
        <v>50</v>
      </c>
      <c r="T357" s="49" t="str">
        <f t="shared" si="50"/>
        <v>2023-007</v>
      </c>
      <c r="U357" s="49" t="str">
        <f t="shared" si="51"/>
        <v>2023-007: Ector BI 20E Rehab Roadway</v>
      </c>
      <c r="V357" s="49" t="str">
        <f>IFERROR(VLOOKUP($B357,PM!$A:$H,2,FALSE),"")</f>
        <v>Bikhyat Adhikari</v>
      </c>
      <c r="W357" s="50" t="str">
        <f t="shared" si="52"/>
        <v>Friday</v>
      </c>
      <c r="X357" s="51" t="str">
        <f t="shared" si="53"/>
        <v>05/16/2025 9:34 PM</v>
      </c>
      <c r="Y357" s="52">
        <f t="shared" si="54"/>
        <v>367</v>
      </c>
      <c r="Z357" s="52" t="str">
        <f t="shared" si="55"/>
        <v>Approved On Time</v>
      </c>
      <c r="AA357" s="52" t="str">
        <f t="shared" si="56"/>
        <v>216 6001A - PROOF ROLLING</v>
      </c>
      <c r="AB357" s="51">
        <f t="shared" si="57"/>
        <v>1</v>
      </c>
      <c r="AC357" s="52" t="str">
        <f t="shared" si="58"/>
        <v>HR</v>
      </c>
      <c r="AD357" s="64" t="str">
        <f t="shared" si="59"/>
        <v>Jorge Flores's Crew</v>
      </c>
    </row>
    <row r="358" spans="1:30" ht="15.75" x14ac:dyDescent="0.25">
      <c r="A358" s="177">
        <v>101125</v>
      </c>
      <c r="B358" s="177" t="s">
        <v>89</v>
      </c>
      <c r="C358" s="177" t="s">
        <v>90</v>
      </c>
      <c r="D358" s="177" t="s">
        <v>1319</v>
      </c>
      <c r="E358" s="177" t="s">
        <v>1320</v>
      </c>
      <c r="F358" s="177">
        <v>0.2</v>
      </c>
      <c r="G358" s="177" t="s">
        <v>516</v>
      </c>
      <c r="H358" s="177" t="s">
        <v>1447</v>
      </c>
      <c r="I358" s="177" t="s">
        <v>91</v>
      </c>
      <c r="J358" s="177" t="s">
        <v>937</v>
      </c>
      <c r="K358" s="177" t="s">
        <v>72</v>
      </c>
      <c r="L358" s="177" t="s">
        <v>92</v>
      </c>
      <c r="M358" s="177" t="s">
        <v>1221</v>
      </c>
      <c r="N358" s="177"/>
      <c r="O358" s="177" t="s">
        <v>50</v>
      </c>
      <c r="P358" s="177" t="s">
        <v>92</v>
      </c>
      <c r="Q358" s="177" t="s">
        <v>1477</v>
      </c>
      <c r="T358" s="49" t="str">
        <f t="shared" si="50"/>
        <v>2021-017</v>
      </c>
      <c r="U358" s="49" t="str">
        <f t="shared" si="51"/>
        <v>2021-017: Plano Collin Creek Culvert Imp</v>
      </c>
      <c r="V358" s="49" t="str">
        <f>IFERROR(VLOOKUP($B358,PM!$A:$H,2,FALSE),"")</f>
        <v>Adam H. Goode</v>
      </c>
      <c r="W358" s="50" t="str">
        <f t="shared" si="52"/>
        <v>Monday</v>
      </c>
      <c r="X358" s="51" t="str">
        <f t="shared" si="53"/>
        <v>05/12/2025 7:43 AM</v>
      </c>
      <c r="Y358" s="52">
        <f t="shared" si="54"/>
        <v>45789.530775462961</v>
      </c>
      <c r="Z358" s="52" t="str">
        <f t="shared" si="55"/>
        <v>Approved On Time</v>
      </c>
      <c r="AA358" s="52" t="str">
        <f t="shared" si="56"/>
        <v>755 7002RB - PLANT OPERATOR AND DRIVERS</v>
      </c>
      <c r="AB358" s="51">
        <f t="shared" si="57"/>
        <v>0.2</v>
      </c>
      <c r="AC358" s="52" t="str">
        <f t="shared" si="58"/>
        <v>WK</v>
      </c>
      <c r="AD358" s="64" t="str">
        <f t="shared" si="59"/>
        <v>Concrete Batch Plant</v>
      </c>
    </row>
    <row r="359" spans="1:30" ht="15.75" x14ac:dyDescent="0.25">
      <c r="A359" s="177">
        <v>101262</v>
      </c>
      <c r="B359" s="177" t="s">
        <v>102</v>
      </c>
      <c r="C359" s="177" t="s">
        <v>628</v>
      </c>
      <c r="D359" s="177" t="s">
        <v>57</v>
      </c>
      <c r="E359" s="177" t="s">
        <v>1066</v>
      </c>
      <c r="F359" s="177">
        <v>0.2</v>
      </c>
      <c r="G359" s="177" t="s">
        <v>516</v>
      </c>
      <c r="H359" s="177" t="s">
        <v>1447</v>
      </c>
      <c r="I359" s="177" t="s">
        <v>91</v>
      </c>
      <c r="J359" s="177" t="s">
        <v>128</v>
      </c>
      <c r="K359" s="177" t="s">
        <v>64</v>
      </c>
      <c r="L359" s="177" t="s">
        <v>101</v>
      </c>
      <c r="M359" s="177" t="s">
        <v>1507</v>
      </c>
      <c r="N359" s="177"/>
      <c r="O359" s="177" t="s">
        <v>50</v>
      </c>
      <c r="P359" s="177" t="s">
        <v>101</v>
      </c>
      <c r="Q359" s="177" t="s">
        <v>1893</v>
      </c>
      <c r="T359" s="49" t="str">
        <f t="shared" si="50"/>
        <v>2023-006</v>
      </c>
      <c r="U359" s="49" t="str">
        <f t="shared" si="51"/>
        <v>2023-006: Tarrant SH183 Bridge</v>
      </c>
      <c r="V359" s="49" t="str">
        <f>IFERROR(VLOOKUP($B359,PM!$A:$H,2,FALSE),"")</f>
        <v>Bikhyat Adhikari</v>
      </c>
      <c r="W359" s="50" t="str">
        <f t="shared" si="52"/>
        <v>Monday</v>
      </c>
      <c r="X359" s="51" t="str">
        <f t="shared" si="53"/>
        <v>05/13/2025 7:35 AM</v>
      </c>
      <c r="Y359" s="52">
        <f t="shared" si="54"/>
        <v>45790.524884259263</v>
      </c>
      <c r="Z359" s="52" t="str">
        <f t="shared" si="55"/>
        <v>Approved On Time</v>
      </c>
      <c r="AA359" s="52" t="str">
        <f t="shared" si="56"/>
        <v>502 6001B - Ragle Traffic Control</v>
      </c>
      <c r="AB359" s="51">
        <f t="shared" si="57"/>
        <v>0.2</v>
      </c>
      <c r="AC359" s="52" t="str">
        <f t="shared" si="58"/>
        <v>WK</v>
      </c>
      <c r="AD359" s="64" t="str">
        <f t="shared" si="59"/>
        <v>Roberto Lumbreras's Crew</v>
      </c>
    </row>
    <row r="360" spans="1:30" ht="15.75" x14ac:dyDescent="0.25">
      <c r="A360" s="177">
        <v>101324</v>
      </c>
      <c r="B360" s="177" t="s">
        <v>536</v>
      </c>
      <c r="C360" s="177" t="s">
        <v>2014</v>
      </c>
      <c r="D360" s="177" t="s">
        <v>920</v>
      </c>
      <c r="E360" s="177" t="s">
        <v>921</v>
      </c>
      <c r="F360" s="177">
        <v>0.03</v>
      </c>
      <c r="G360" s="177" t="s">
        <v>637</v>
      </c>
      <c r="H360" s="177" t="s">
        <v>1890</v>
      </c>
      <c r="I360" s="177" t="s">
        <v>91</v>
      </c>
      <c r="J360" s="177" t="s">
        <v>1067</v>
      </c>
      <c r="K360" s="177" t="s">
        <v>64</v>
      </c>
      <c r="L360" s="177" t="s">
        <v>1065</v>
      </c>
      <c r="M360" s="177" t="s">
        <v>2015</v>
      </c>
      <c r="N360" s="177"/>
      <c r="O360" s="177" t="s">
        <v>50</v>
      </c>
      <c r="P360" s="177" t="s">
        <v>1000</v>
      </c>
      <c r="Q360" s="177" t="s">
        <v>2994</v>
      </c>
      <c r="T360" s="49" t="str">
        <f t="shared" si="50"/>
        <v>2024-017</v>
      </c>
      <c r="U360" s="49" t="str">
        <f t="shared" si="51"/>
        <v>2024-017: Jefferson SH 73 Safety Improve</v>
      </c>
      <c r="V360" s="49" t="str">
        <f>IFERROR(VLOOKUP($B360,PM!$A:$H,2,FALSE),"")</f>
        <v>Luis A. Morales</v>
      </c>
      <c r="W360" s="50" t="str">
        <f t="shared" si="52"/>
        <v>Tuesday</v>
      </c>
      <c r="X360" s="51" t="str">
        <f t="shared" si="53"/>
        <v>05/13/2025 5:10 PM</v>
      </c>
      <c r="Y360" s="52">
        <f t="shared" si="54"/>
        <v>45792.54</v>
      </c>
      <c r="Z360" s="52" t="str">
        <f t="shared" si="55"/>
        <v>Not Approved On Time</v>
      </c>
      <c r="AA360" s="52" t="str">
        <f t="shared" si="56"/>
        <v>9000 100H - PUNCH LIST</v>
      </c>
      <c r="AB360" s="51">
        <f t="shared" si="57"/>
        <v>0.03</v>
      </c>
      <c r="AC360" s="52" t="str">
        <f t="shared" si="58"/>
        <v>LS</v>
      </c>
      <c r="AD360" s="64" t="str">
        <f t="shared" si="59"/>
        <v>Reyneri Caballero's Crew</v>
      </c>
    </row>
    <row r="361" spans="1:30" ht="15.75" x14ac:dyDescent="0.25">
      <c r="A361" s="177">
        <v>101390</v>
      </c>
      <c r="B361" s="177" t="s">
        <v>536</v>
      </c>
      <c r="C361" s="177" t="s">
        <v>2014</v>
      </c>
      <c r="D361" s="177" t="s">
        <v>57</v>
      </c>
      <c r="E361" s="177" t="s">
        <v>579</v>
      </c>
      <c r="F361" s="177">
        <v>1</v>
      </c>
      <c r="G361" s="177" t="s">
        <v>516</v>
      </c>
      <c r="H361" s="177" t="s">
        <v>2767</v>
      </c>
      <c r="I361" s="177" t="s">
        <v>91</v>
      </c>
      <c r="J361" s="177" t="s">
        <v>1067</v>
      </c>
      <c r="K361" s="177" t="s">
        <v>64</v>
      </c>
      <c r="L361" s="177" t="s">
        <v>1065</v>
      </c>
      <c r="M361" s="177" t="s">
        <v>2639</v>
      </c>
      <c r="N361" s="177"/>
      <c r="O361" s="177" t="s">
        <v>50</v>
      </c>
      <c r="P361" s="177" t="s">
        <v>1000</v>
      </c>
      <c r="Q361" s="177" t="s">
        <v>2995</v>
      </c>
      <c r="T361" s="49" t="str">
        <f t="shared" si="50"/>
        <v>2024-017</v>
      </c>
      <c r="U361" s="49" t="str">
        <f t="shared" si="51"/>
        <v>2024-017: Jefferson SH 73 Safety Improve</v>
      </c>
      <c r="V361" s="49" t="str">
        <f>IFERROR(VLOOKUP($B361,PM!$A:$H,2,FALSE),"")</f>
        <v>Luis A. Morales</v>
      </c>
      <c r="W361" s="50" t="str">
        <f t="shared" si="52"/>
        <v>Wednesday</v>
      </c>
      <c r="X361" s="51" t="str">
        <f t="shared" si="53"/>
        <v>05/14/2025 2:21 PM</v>
      </c>
      <c r="Y361" s="52">
        <f t="shared" si="54"/>
        <v>45792.54</v>
      </c>
      <c r="Z361" s="52" t="str">
        <f t="shared" si="55"/>
        <v>Approved On Time</v>
      </c>
      <c r="AA361" s="52" t="str">
        <f t="shared" si="56"/>
        <v>502 6001B - TRAFF Ragle Main</v>
      </c>
      <c r="AB361" s="51">
        <f t="shared" si="57"/>
        <v>1</v>
      </c>
      <c r="AC361" s="52" t="str">
        <f t="shared" si="58"/>
        <v>WK</v>
      </c>
      <c r="AD361" s="64" t="str">
        <f t="shared" si="59"/>
        <v>Reyneri Caballero's Crew</v>
      </c>
    </row>
    <row r="362" spans="1:30" ht="15.75" x14ac:dyDescent="0.25">
      <c r="A362" s="177">
        <v>101401</v>
      </c>
      <c r="B362" s="177" t="s">
        <v>60</v>
      </c>
      <c r="C362" s="177" t="s">
        <v>61</v>
      </c>
      <c r="D362" s="177" t="s">
        <v>57</v>
      </c>
      <c r="E362" s="177" t="s">
        <v>579</v>
      </c>
      <c r="F362" s="177">
        <v>1</v>
      </c>
      <c r="G362" s="177" t="s">
        <v>516</v>
      </c>
      <c r="H362" s="177" t="s">
        <v>1890</v>
      </c>
      <c r="I362" s="177" t="s">
        <v>91</v>
      </c>
      <c r="J362" s="177" t="s">
        <v>1067</v>
      </c>
      <c r="K362" s="177" t="s">
        <v>64</v>
      </c>
      <c r="L362" s="177" t="s">
        <v>1065</v>
      </c>
      <c r="M362" s="177" t="s">
        <v>2631</v>
      </c>
      <c r="N362" s="177"/>
      <c r="O362" s="177" t="s">
        <v>50</v>
      </c>
      <c r="P362" s="177" t="s">
        <v>105</v>
      </c>
      <c r="Q362" s="177" t="s">
        <v>2996</v>
      </c>
      <c r="T362" s="49" t="str">
        <f t="shared" si="50"/>
        <v>2024-025</v>
      </c>
      <c r="U362" s="49" t="str">
        <f t="shared" si="51"/>
        <v>2024-025: Liberty FM 787 EMC Bridge</v>
      </c>
      <c r="V362" s="49" t="str">
        <f>IFERROR(VLOOKUP($B362,PM!$A:$H,2,FALSE),"")</f>
        <v>Luis A. Morales</v>
      </c>
      <c r="W362" s="50" t="str">
        <f t="shared" si="52"/>
        <v>Tuesday</v>
      </c>
      <c r="X362" s="51" t="str">
        <f t="shared" si="53"/>
        <v>05/14/2025 6:30 PM</v>
      </c>
      <c r="Y362" s="52">
        <f t="shared" si="54"/>
        <v>45792.541817129626</v>
      </c>
      <c r="Z362" s="52" t="str">
        <f t="shared" si="55"/>
        <v>Approved On Time</v>
      </c>
      <c r="AA362" s="52" t="str">
        <f t="shared" si="56"/>
        <v>502 6001B - TRAFF Ragle Main</v>
      </c>
      <c r="AB362" s="51">
        <f t="shared" si="57"/>
        <v>1</v>
      </c>
      <c r="AC362" s="52" t="str">
        <f t="shared" si="58"/>
        <v>WK</v>
      </c>
      <c r="AD362" s="64" t="str">
        <f t="shared" si="59"/>
        <v>Reyneri Caballero's Crew</v>
      </c>
    </row>
    <row r="363" spans="1:30" ht="15.75" x14ac:dyDescent="0.25">
      <c r="A363" s="177">
        <v>101402</v>
      </c>
      <c r="B363" s="177" t="s">
        <v>60</v>
      </c>
      <c r="C363" s="177" t="s">
        <v>61</v>
      </c>
      <c r="D363" s="177" t="s">
        <v>57</v>
      </c>
      <c r="E363" s="177" t="s">
        <v>579</v>
      </c>
      <c r="F363" s="177">
        <v>1</v>
      </c>
      <c r="G363" s="177" t="s">
        <v>516</v>
      </c>
      <c r="H363" s="177" t="s">
        <v>2767</v>
      </c>
      <c r="I363" s="177" t="s">
        <v>91</v>
      </c>
      <c r="J363" s="177" t="s">
        <v>1067</v>
      </c>
      <c r="K363" s="177" t="s">
        <v>64</v>
      </c>
      <c r="L363" s="177" t="s">
        <v>1065</v>
      </c>
      <c r="M363" s="177" t="s">
        <v>2649</v>
      </c>
      <c r="N363" s="177"/>
      <c r="O363" s="177" t="s">
        <v>50</v>
      </c>
      <c r="P363" s="177" t="s">
        <v>105</v>
      </c>
      <c r="Q363" s="177" t="s">
        <v>2997</v>
      </c>
      <c r="T363" s="49" t="str">
        <f t="shared" si="50"/>
        <v>2024-025</v>
      </c>
      <c r="U363" s="49" t="str">
        <f t="shared" si="51"/>
        <v>2024-025: Liberty FM 787 EMC Bridge</v>
      </c>
      <c r="V363" s="49" t="str">
        <f>IFERROR(VLOOKUP($B363,PM!$A:$H,2,FALSE),"")</f>
        <v>Luis A. Morales</v>
      </c>
      <c r="W363" s="50" t="str">
        <f t="shared" si="52"/>
        <v>Wednesday</v>
      </c>
      <c r="X363" s="51" t="str">
        <f t="shared" si="53"/>
        <v>05/14/2025 6:50 PM</v>
      </c>
      <c r="Y363" s="52">
        <f t="shared" si="54"/>
        <v>45792.541817129626</v>
      </c>
      <c r="Z363" s="52" t="str">
        <f t="shared" si="55"/>
        <v>Approved On Time</v>
      </c>
      <c r="AA363" s="52" t="str">
        <f t="shared" si="56"/>
        <v>502 6001B - TRAFF Ragle Main</v>
      </c>
      <c r="AB363" s="51">
        <f t="shared" si="57"/>
        <v>1</v>
      </c>
      <c r="AC363" s="52" t="str">
        <f t="shared" si="58"/>
        <v>WK</v>
      </c>
      <c r="AD363" s="64" t="str">
        <f t="shared" si="59"/>
        <v>Reyneri Caballero's Crew</v>
      </c>
    </row>
    <row r="364" spans="1:30" ht="15.75" x14ac:dyDescent="0.25">
      <c r="A364" s="177">
        <v>101354</v>
      </c>
      <c r="B364" s="177" t="s">
        <v>543</v>
      </c>
      <c r="C364" s="177" t="s">
        <v>567</v>
      </c>
      <c r="D364" s="177" t="s">
        <v>57</v>
      </c>
      <c r="E364" s="177" t="s">
        <v>579</v>
      </c>
      <c r="F364" s="177">
        <v>0.2</v>
      </c>
      <c r="G364" s="177" t="s">
        <v>573</v>
      </c>
      <c r="H364" s="177" t="s">
        <v>1890</v>
      </c>
      <c r="I364" s="177" t="s">
        <v>91</v>
      </c>
      <c r="J364" s="177" t="s">
        <v>737</v>
      </c>
      <c r="K364" s="177" t="s">
        <v>64</v>
      </c>
      <c r="L364" s="177" t="s">
        <v>738</v>
      </c>
      <c r="M364" s="177" t="s">
        <v>2142</v>
      </c>
      <c r="N364" s="177"/>
      <c r="O364" s="177" t="s">
        <v>50</v>
      </c>
      <c r="P364" s="177" t="s">
        <v>107</v>
      </c>
      <c r="Q364" s="177" t="s">
        <v>2527</v>
      </c>
      <c r="T364" s="49" t="str">
        <f t="shared" si="50"/>
        <v>2024-027</v>
      </c>
      <c r="U364" s="49" t="str">
        <f t="shared" si="51"/>
        <v>2024-027: NTTA Fracture Critical Bridge</v>
      </c>
      <c r="V364" s="49" t="str">
        <f>IFERROR(VLOOKUP($B364,PM!$A:$H,2,FALSE),"")</f>
        <v>Bikhyat Adhikari</v>
      </c>
      <c r="W364" s="50" t="str">
        <f t="shared" si="52"/>
        <v>Tuesday</v>
      </c>
      <c r="X364" s="51" t="str">
        <f t="shared" si="53"/>
        <v>05/14/2025 6:58 AM</v>
      </c>
      <c r="Y364" s="52">
        <f t="shared" si="54"/>
        <v>45791.558981481481</v>
      </c>
      <c r="Z364" s="52" t="str">
        <f t="shared" si="55"/>
        <v>Approved On Time</v>
      </c>
      <c r="AA364" s="52" t="str">
        <f t="shared" si="56"/>
        <v>502 6001B - TRAFF Ragle Main</v>
      </c>
      <c r="AB364" s="51">
        <f t="shared" si="57"/>
        <v>0.2</v>
      </c>
      <c r="AC364" s="52" t="str">
        <f t="shared" si="58"/>
        <v>DAY</v>
      </c>
      <c r="AD364" s="64" t="str">
        <f t="shared" si="59"/>
        <v>Omar Ramirez Traffic Crew</v>
      </c>
    </row>
    <row r="365" spans="1:30" ht="15.75" x14ac:dyDescent="0.25">
      <c r="A365" s="177">
        <v>101494</v>
      </c>
      <c r="B365" s="177" t="s">
        <v>110</v>
      </c>
      <c r="C365" s="177" t="s">
        <v>111</v>
      </c>
      <c r="D365" s="177" t="s">
        <v>3093</v>
      </c>
      <c r="E365" s="177" t="s">
        <v>3094</v>
      </c>
      <c r="F365" s="177">
        <v>9.6999999999999993</v>
      </c>
      <c r="G365" s="177" t="s">
        <v>515</v>
      </c>
      <c r="H365" s="177" t="s">
        <v>3000</v>
      </c>
      <c r="I365" s="177" t="s">
        <v>91</v>
      </c>
      <c r="J365" s="177" t="s">
        <v>874</v>
      </c>
      <c r="K365" s="177" t="s">
        <v>49</v>
      </c>
      <c r="L365" s="177" t="s">
        <v>880</v>
      </c>
      <c r="M365" s="177" t="s">
        <v>3095</v>
      </c>
      <c r="N365" s="177"/>
      <c r="O365" s="177" t="s">
        <v>50</v>
      </c>
      <c r="P365" s="177" t="s">
        <v>887</v>
      </c>
      <c r="Q365" s="177" t="s">
        <v>4177</v>
      </c>
      <c r="T365" s="49" t="str">
        <f t="shared" si="50"/>
        <v>2024-019</v>
      </c>
      <c r="U365" s="49" t="str">
        <f t="shared" si="51"/>
        <v>2024-019: Tarrant VA Bridge Rehab</v>
      </c>
      <c r="V365" s="49" t="str">
        <f>IFERROR(VLOOKUP($B365,PM!$A:$H,2,FALSE),"")</f>
        <v>Bikhyat Adhikari</v>
      </c>
      <c r="W365" s="50" t="str">
        <f t="shared" si="52"/>
        <v>Thursday</v>
      </c>
      <c r="X365" s="51" t="str">
        <f t="shared" si="53"/>
        <v>05/15/2025 5:43 PM</v>
      </c>
      <c r="Y365" s="52">
        <f t="shared" si="54"/>
        <v>45796.484479166669</v>
      </c>
      <c r="Z365" s="52" t="str">
        <f t="shared" si="55"/>
        <v>Not Approved On Time</v>
      </c>
      <c r="AA365" s="52" t="str">
        <f t="shared" si="56"/>
        <v>420 6013F - ABUT Pour Backwall Wing</v>
      </c>
      <c r="AB365" s="51">
        <f t="shared" si="57"/>
        <v>9.6999999999999993</v>
      </c>
      <c r="AC365" s="52" t="str">
        <f t="shared" si="58"/>
        <v>CY</v>
      </c>
      <c r="AD365" s="64" t="str">
        <f t="shared" si="59"/>
        <v>Josue Martinez</v>
      </c>
    </row>
    <row r="366" spans="1:30" ht="15.75" x14ac:dyDescent="0.25">
      <c r="A366" s="177">
        <v>101560</v>
      </c>
      <c r="B366" s="177" t="s">
        <v>110</v>
      </c>
      <c r="C366" s="177" t="s">
        <v>111</v>
      </c>
      <c r="D366" s="177" t="s">
        <v>2182</v>
      </c>
      <c r="E366" s="177" t="s">
        <v>2183</v>
      </c>
      <c r="F366" s="177">
        <v>1.5</v>
      </c>
      <c r="G366" s="177" t="s">
        <v>573</v>
      </c>
      <c r="H366" s="177" t="s">
        <v>4124</v>
      </c>
      <c r="I366" s="177" t="s">
        <v>91</v>
      </c>
      <c r="J366" s="177" t="s">
        <v>874</v>
      </c>
      <c r="K366" s="177" t="s">
        <v>49</v>
      </c>
      <c r="L366" s="177" t="s">
        <v>880</v>
      </c>
      <c r="M366" s="177" t="s">
        <v>3818</v>
      </c>
      <c r="N366" s="177"/>
      <c r="O366" s="177" t="s">
        <v>50</v>
      </c>
      <c r="P366" s="177" t="s">
        <v>887</v>
      </c>
      <c r="Q366" s="177" t="s">
        <v>4178</v>
      </c>
      <c r="T366" s="49" t="str">
        <f t="shared" si="50"/>
        <v>2024-019</v>
      </c>
      <c r="U366" s="49" t="str">
        <f t="shared" si="51"/>
        <v>2024-019: Tarrant VA Bridge Rehab</v>
      </c>
      <c r="V366" s="49" t="str">
        <f>IFERROR(VLOOKUP($B366,PM!$A:$H,2,FALSE),"")</f>
        <v>Bikhyat Adhikari</v>
      </c>
      <c r="W366" s="50" t="str">
        <f t="shared" si="52"/>
        <v>Friday</v>
      </c>
      <c r="X366" s="51" t="str">
        <f t="shared" si="53"/>
        <v>05/16/2025 1:23 PM</v>
      </c>
      <c r="Y366" s="52">
        <f t="shared" si="54"/>
        <v>45796.484479166669</v>
      </c>
      <c r="Z366" s="52" t="str">
        <f t="shared" si="55"/>
        <v>Not Approved On Time</v>
      </c>
      <c r="AA366" s="52" t="str">
        <f t="shared" si="56"/>
        <v>500 6001K - MOB DEMOB CREW</v>
      </c>
      <c r="AB366" s="51">
        <f t="shared" si="57"/>
        <v>1.5</v>
      </c>
      <c r="AC366" s="52" t="str">
        <f t="shared" si="58"/>
        <v>DAY</v>
      </c>
      <c r="AD366" s="64" t="str">
        <f t="shared" si="59"/>
        <v>Josue Martinez</v>
      </c>
    </row>
    <row r="367" spans="1:30" ht="15.75" x14ac:dyDescent="0.25">
      <c r="A367" s="177">
        <v>101359</v>
      </c>
      <c r="B367" s="177" t="s">
        <v>110</v>
      </c>
      <c r="C367" s="177" t="s">
        <v>111</v>
      </c>
      <c r="D367" s="177" t="s">
        <v>1176</v>
      </c>
      <c r="E367" s="177" t="s">
        <v>1177</v>
      </c>
      <c r="F367" s="177">
        <v>35</v>
      </c>
      <c r="G367" s="177" t="s">
        <v>589</v>
      </c>
      <c r="H367" s="177" t="s">
        <v>1890</v>
      </c>
      <c r="I367" s="177" t="s">
        <v>91</v>
      </c>
      <c r="J367" s="177" t="s">
        <v>874</v>
      </c>
      <c r="K367" s="177" t="s">
        <v>49</v>
      </c>
      <c r="L367" s="177" t="s">
        <v>880</v>
      </c>
      <c r="M367" s="177" t="s">
        <v>2146</v>
      </c>
      <c r="N367" s="177"/>
      <c r="O367" s="177" t="s">
        <v>50</v>
      </c>
      <c r="P367" s="177" t="s">
        <v>887</v>
      </c>
      <c r="Q367" s="177" t="s">
        <v>4179</v>
      </c>
      <c r="T367" s="49" t="str">
        <f t="shared" si="50"/>
        <v>2024-019</v>
      </c>
      <c r="U367" s="49" t="str">
        <f t="shared" si="51"/>
        <v>2024-019: Tarrant VA Bridge Rehab</v>
      </c>
      <c r="V367" s="49" t="str">
        <f>IFERROR(VLOOKUP($B367,PM!$A:$H,2,FALSE),"")</f>
        <v>Bikhyat Adhikari</v>
      </c>
      <c r="W367" s="50" t="str">
        <f t="shared" si="52"/>
        <v>Tuesday</v>
      </c>
      <c r="X367" s="51" t="str">
        <f t="shared" si="53"/>
        <v>05/14/2025 7:12 AM</v>
      </c>
      <c r="Y367" s="52">
        <f t="shared" si="54"/>
        <v>45796.484479166669</v>
      </c>
      <c r="Z367" s="52" t="str">
        <f t="shared" si="55"/>
        <v>Not Approved On Time</v>
      </c>
      <c r="AA367" s="52" t="str">
        <f t="shared" si="56"/>
        <v>420 6013E - ABUT F S Backwall Wing</v>
      </c>
      <c r="AB367" s="51">
        <f t="shared" si="57"/>
        <v>35</v>
      </c>
      <c r="AC367" s="52" t="str">
        <f t="shared" si="58"/>
        <v>SF</v>
      </c>
      <c r="AD367" s="64" t="str">
        <f t="shared" si="59"/>
        <v>Josue Martinez</v>
      </c>
    </row>
    <row r="368" spans="1:30" ht="15.75" x14ac:dyDescent="0.25">
      <c r="A368" s="177">
        <v>101546</v>
      </c>
      <c r="B368" s="177" t="s">
        <v>110</v>
      </c>
      <c r="C368" s="177" t="s">
        <v>111</v>
      </c>
      <c r="D368" s="177" t="s">
        <v>57</v>
      </c>
      <c r="E368" s="177" t="s">
        <v>579</v>
      </c>
      <c r="F368" s="177">
        <v>0.2</v>
      </c>
      <c r="G368" s="177" t="s">
        <v>516</v>
      </c>
      <c r="H368" s="177" t="s">
        <v>3000</v>
      </c>
      <c r="I368" s="177" t="s">
        <v>91</v>
      </c>
      <c r="J368" s="177" t="s">
        <v>128</v>
      </c>
      <c r="K368" s="177" t="s">
        <v>64</v>
      </c>
      <c r="L368" s="177" t="s">
        <v>129</v>
      </c>
      <c r="M368" s="177" t="s">
        <v>3238</v>
      </c>
      <c r="N368" s="177"/>
      <c r="O368" s="177" t="s">
        <v>50</v>
      </c>
      <c r="P368" s="177" t="s">
        <v>887</v>
      </c>
      <c r="Q368" s="177" t="s">
        <v>4180</v>
      </c>
      <c r="T368" s="49" t="str">
        <f t="shared" si="50"/>
        <v>2024-019</v>
      </c>
      <c r="U368" s="49" t="str">
        <f t="shared" si="51"/>
        <v>2024-019: Tarrant VA Bridge Rehab</v>
      </c>
      <c r="V368" s="49" t="str">
        <f>IFERROR(VLOOKUP($B368,PM!$A:$H,2,FALSE),"")</f>
        <v>Bikhyat Adhikari</v>
      </c>
      <c r="W368" s="50" t="str">
        <f t="shared" si="52"/>
        <v>Thursday</v>
      </c>
      <c r="X368" s="51" t="str">
        <f t="shared" si="53"/>
        <v>05/16/2025 7:19 AM</v>
      </c>
      <c r="Y368" s="52">
        <f t="shared" si="54"/>
        <v>45796.484618055554</v>
      </c>
      <c r="Z368" s="52" t="str">
        <f t="shared" si="55"/>
        <v>Not Approved On Time</v>
      </c>
      <c r="AA368" s="52" t="str">
        <f t="shared" si="56"/>
        <v>502 6001B - TRAFF Ragle Main</v>
      </c>
      <c r="AB368" s="51">
        <f t="shared" si="57"/>
        <v>0.2</v>
      </c>
      <c r="AC368" s="52" t="str">
        <f t="shared" si="58"/>
        <v>WK</v>
      </c>
      <c r="AD368" s="64" t="str">
        <f t="shared" si="59"/>
        <v>Roberto Lumbreras's Crew</v>
      </c>
    </row>
    <row r="369" spans="1:30" ht="15.75" x14ac:dyDescent="0.25">
      <c r="A369" s="177">
        <v>101340</v>
      </c>
      <c r="B369" s="177" t="s">
        <v>110</v>
      </c>
      <c r="C369" s="177" t="s">
        <v>111</v>
      </c>
      <c r="D369" s="177" t="s">
        <v>57</v>
      </c>
      <c r="E369" s="177" t="s">
        <v>579</v>
      </c>
      <c r="F369" s="177">
        <v>0.2</v>
      </c>
      <c r="G369" s="177" t="s">
        <v>516</v>
      </c>
      <c r="H369" s="177" t="s">
        <v>1890</v>
      </c>
      <c r="I369" s="177" t="s">
        <v>91</v>
      </c>
      <c r="J369" s="177" t="s">
        <v>128</v>
      </c>
      <c r="K369" s="177" t="s">
        <v>64</v>
      </c>
      <c r="L369" s="177" t="s">
        <v>129</v>
      </c>
      <c r="M369" s="177" t="s">
        <v>1949</v>
      </c>
      <c r="N369" s="177"/>
      <c r="O369" s="177" t="s">
        <v>50</v>
      </c>
      <c r="P369" s="177" t="s">
        <v>887</v>
      </c>
      <c r="Q369" s="177" t="s">
        <v>4181</v>
      </c>
      <c r="T369" s="49" t="str">
        <f t="shared" si="50"/>
        <v>2024-019</v>
      </c>
      <c r="U369" s="49" t="str">
        <f t="shared" si="51"/>
        <v>2024-019: Tarrant VA Bridge Rehab</v>
      </c>
      <c r="V369" s="49" t="str">
        <f>IFERROR(VLOOKUP($B369,PM!$A:$H,2,FALSE),"")</f>
        <v>Bikhyat Adhikari</v>
      </c>
      <c r="W369" s="50" t="str">
        <f t="shared" si="52"/>
        <v>Tuesday</v>
      </c>
      <c r="X369" s="51" t="str">
        <f t="shared" si="53"/>
        <v>05/14/2025 6:23 AM</v>
      </c>
      <c r="Y369" s="52">
        <f t="shared" si="54"/>
        <v>45796.484618055554</v>
      </c>
      <c r="Z369" s="52" t="str">
        <f t="shared" si="55"/>
        <v>Not Approved On Time</v>
      </c>
      <c r="AA369" s="52" t="str">
        <f t="shared" si="56"/>
        <v>502 6001B - TRAFF Ragle Main</v>
      </c>
      <c r="AB369" s="51">
        <f t="shared" si="57"/>
        <v>0.2</v>
      </c>
      <c r="AC369" s="52" t="str">
        <f t="shared" si="58"/>
        <v>WK</v>
      </c>
      <c r="AD369" s="64" t="str">
        <f t="shared" si="59"/>
        <v>Roberto Lumbreras's Crew</v>
      </c>
    </row>
    <row r="370" spans="1:30" ht="15.75" x14ac:dyDescent="0.25">
      <c r="A370" s="177">
        <v>101238</v>
      </c>
      <c r="B370" s="177" t="s">
        <v>110</v>
      </c>
      <c r="C370" s="177" t="s">
        <v>111</v>
      </c>
      <c r="D370" s="177" t="s">
        <v>57</v>
      </c>
      <c r="E370" s="177" t="s">
        <v>579</v>
      </c>
      <c r="F370" s="177">
        <v>0.1</v>
      </c>
      <c r="G370" s="177" t="s">
        <v>516</v>
      </c>
      <c r="H370" s="177" t="s">
        <v>1447</v>
      </c>
      <c r="I370" s="177" t="s">
        <v>91</v>
      </c>
      <c r="J370" s="177" t="s">
        <v>128</v>
      </c>
      <c r="K370" s="177" t="s">
        <v>64</v>
      </c>
      <c r="L370" s="177" t="s">
        <v>129</v>
      </c>
      <c r="M370" s="177" t="s">
        <v>1262</v>
      </c>
      <c r="N370" s="177"/>
      <c r="O370" s="177" t="s">
        <v>50</v>
      </c>
      <c r="P370" s="177" t="s">
        <v>887</v>
      </c>
      <c r="Q370" s="177" t="s">
        <v>4182</v>
      </c>
      <c r="T370" s="49" t="str">
        <f t="shared" si="50"/>
        <v>2024-019</v>
      </c>
      <c r="U370" s="49" t="str">
        <f t="shared" si="51"/>
        <v>2024-019: Tarrant VA Bridge Rehab</v>
      </c>
      <c r="V370" s="49" t="str">
        <f>IFERROR(VLOOKUP($B370,PM!$A:$H,2,FALSE),"")</f>
        <v>Bikhyat Adhikari</v>
      </c>
      <c r="W370" s="50" t="str">
        <f t="shared" si="52"/>
        <v>Monday</v>
      </c>
      <c r="X370" s="51" t="str">
        <f t="shared" si="53"/>
        <v>05/13/2025 6:18 AM</v>
      </c>
      <c r="Y370" s="52">
        <f t="shared" si="54"/>
        <v>45796.484618055554</v>
      </c>
      <c r="Z370" s="52" t="str">
        <f t="shared" si="55"/>
        <v>Not Approved On Time</v>
      </c>
      <c r="AA370" s="52" t="str">
        <f t="shared" si="56"/>
        <v>502 6001B - TRAFF Ragle Main</v>
      </c>
      <c r="AB370" s="51">
        <f t="shared" si="57"/>
        <v>0.1</v>
      </c>
      <c r="AC370" s="52" t="str">
        <f t="shared" si="58"/>
        <v>WK</v>
      </c>
      <c r="AD370" s="64" t="str">
        <f t="shared" si="59"/>
        <v>Roberto Lumbreras's Crew</v>
      </c>
    </row>
    <row r="371" spans="1:30" ht="15.75" x14ac:dyDescent="0.25">
      <c r="A371" s="177">
        <v>101239</v>
      </c>
      <c r="B371" s="177" t="s">
        <v>110</v>
      </c>
      <c r="C371" s="177" t="s">
        <v>111</v>
      </c>
      <c r="D371" s="177" t="s">
        <v>57</v>
      </c>
      <c r="E371" s="177" t="s">
        <v>579</v>
      </c>
      <c r="F371" s="177">
        <v>0.1</v>
      </c>
      <c r="G371" s="177" t="s">
        <v>516</v>
      </c>
      <c r="H371" s="177" t="s">
        <v>1452</v>
      </c>
      <c r="I371" s="177" t="s">
        <v>91</v>
      </c>
      <c r="J371" s="177" t="s">
        <v>128</v>
      </c>
      <c r="K371" s="177" t="s">
        <v>64</v>
      </c>
      <c r="L371" s="177" t="s">
        <v>129</v>
      </c>
      <c r="M371" s="177" t="s">
        <v>1259</v>
      </c>
      <c r="N371" s="177"/>
      <c r="O371" s="177" t="s">
        <v>50</v>
      </c>
      <c r="P371" s="177" t="s">
        <v>887</v>
      </c>
      <c r="Q371" s="177" t="s">
        <v>4183</v>
      </c>
      <c r="T371" s="49" t="str">
        <f t="shared" si="50"/>
        <v>2024-019</v>
      </c>
      <c r="U371" s="49" t="str">
        <f t="shared" si="51"/>
        <v>2024-019: Tarrant VA Bridge Rehab</v>
      </c>
      <c r="V371" s="49" t="str">
        <f>IFERROR(VLOOKUP($B371,PM!$A:$H,2,FALSE),"")</f>
        <v>Bikhyat Adhikari</v>
      </c>
      <c r="W371" s="50" t="str">
        <f t="shared" si="52"/>
        <v>Sunday</v>
      </c>
      <c r="X371" s="51" t="str">
        <f t="shared" si="53"/>
        <v>05/13/2025 6:20 AM</v>
      </c>
      <c r="Y371" s="52">
        <f t="shared" si="54"/>
        <v>45796.484618055554</v>
      </c>
      <c r="Z371" s="52" t="str">
        <f t="shared" si="55"/>
        <v>Not Approved On Time</v>
      </c>
      <c r="AA371" s="52" t="str">
        <f t="shared" si="56"/>
        <v>502 6001B - TRAFF Ragle Main</v>
      </c>
      <c r="AB371" s="51">
        <f t="shared" si="57"/>
        <v>0.1</v>
      </c>
      <c r="AC371" s="52" t="str">
        <f t="shared" si="58"/>
        <v>WK</v>
      </c>
      <c r="AD371" s="64" t="str">
        <f t="shared" si="59"/>
        <v>Roberto Lumbreras's Crew</v>
      </c>
    </row>
    <row r="372" spans="1:30" ht="15.75" x14ac:dyDescent="0.25">
      <c r="A372" s="177">
        <v>101594</v>
      </c>
      <c r="B372" s="177" t="s">
        <v>110</v>
      </c>
      <c r="C372" s="177" t="s">
        <v>111</v>
      </c>
      <c r="D372" s="177" t="s">
        <v>57</v>
      </c>
      <c r="E372" s="177" t="s">
        <v>579</v>
      </c>
      <c r="F372" s="177">
        <v>0.2</v>
      </c>
      <c r="G372" s="177" t="s">
        <v>516</v>
      </c>
      <c r="H372" s="177" t="s">
        <v>4124</v>
      </c>
      <c r="I372" s="177" t="s">
        <v>91</v>
      </c>
      <c r="J372" s="177" t="s">
        <v>128</v>
      </c>
      <c r="K372" s="177" t="s">
        <v>64</v>
      </c>
      <c r="L372" s="177" t="s">
        <v>129</v>
      </c>
      <c r="M372" s="177" t="s">
        <v>3832</v>
      </c>
      <c r="N372" s="177"/>
      <c r="O372" s="177" t="s">
        <v>50</v>
      </c>
      <c r="P372" s="177" t="s">
        <v>887</v>
      </c>
      <c r="Q372" s="177" t="s">
        <v>4184</v>
      </c>
      <c r="T372" s="49" t="str">
        <f t="shared" si="50"/>
        <v>2024-019</v>
      </c>
      <c r="U372" s="49" t="str">
        <f t="shared" si="51"/>
        <v>2024-019: Tarrant VA Bridge Rehab</v>
      </c>
      <c r="V372" s="49" t="str">
        <f>IFERROR(VLOOKUP($B372,PM!$A:$H,2,FALSE),"")</f>
        <v>Bikhyat Adhikari</v>
      </c>
      <c r="W372" s="50" t="str">
        <f t="shared" si="52"/>
        <v>Friday</v>
      </c>
      <c r="X372" s="51" t="str">
        <f t="shared" si="53"/>
        <v>05/16/2025 9:32 PM</v>
      </c>
      <c r="Y372" s="52">
        <f t="shared" si="54"/>
        <v>45796.484618055554</v>
      </c>
      <c r="Z372" s="52" t="str">
        <f t="shared" si="55"/>
        <v>Not Approved On Time</v>
      </c>
      <c r="AA372" s="52" t="str">
        <f t="shared" si="56"/>
        <v>502 6001B - TRAFF Ragle Main</v>
      </c>
      <c r="AB372" s="51">
        <f t="shared" si="57"/>
        <v>0.2</v>
      </c>
      <c r="AC372" s="52" t="str">
        <f t="shared" si="58"/>
        <v>WK</v>
      </c>
      <c r="AD372" s="64" t="str">
        <f t="shared" si="59"/>
        <v>Roberto Lumbreras's Crew</v>
      </c>
    </row>
    <row r="373" spans="1:30" ht="15.75" x14ac:dyDescent="0.25">
      <c r="A373" s="177">
        <v>101414</v>
      </c>
      <c r="B373" s="177" t="s">
        <v>110</v>
      </c>
      <c r="C373" s="177" t="s">
        <v>111</v>
      </c>
      <c r="D373" s="177" t="s">
        <v>57</v>
      </c>
      <c r="E373" s="177" t="s">
        <v>579</v>
      </c>
      <c r="F373" s="177">
        <v>0.2</v>
      </c>
      <c r="G373" s="177" t="s">
        <v>516</v>
      </c>
      <c r="H373" s="177" t="s">
        <v>2767</v>
      </c>
      <c r="I373" s="177" t="s">
        <v>91</v>
      </c>
      <c r="J373" s="177" t="s">
        <v>128</v>
      </c>
      <c r="K373" s="177" t="s">
        <v>64</v>
      </c>
      <c r="L373" s="177" t="s">
        <v>129</v>
      </c>
      <c r="M373" s="177" t="s">
        <v>2575</v>
      </c>
      <c r="N373" s="177"/>
      <c r="O373" s="177" t="s">
        <v>50</v>
      </c>
      <c r="P373" s="177" t="s">
        <v>887</v>
      </c>
      <c r="Q373" s="177" t="s">
        <v>4185</v>
      </c>
      <c r="T373" s="49" t="str">
        <f t="shared" si="50"/>
        <v>2024-019</v>
      </c>
      <c r="U373" s="49" t="str">
        <f t="shared" si="51"/>
        <v>2024-019: Tarrant VA Bridge Rehab</v>
      </c>
      <c r="V373" s="49" t="str">
        <f>IFERROR(VLOOKUP($B373,PM!$A:$H,2,FALSE),"")</f>
        <v>Bikhyat Adhikari</v>
      </c>
      <c r="W373" s="50" t="str">
        <f t="shared" si="52"/>
        <v>Wednesday</v>
      </c>
      <c r="X373" s="51" t="str">
        <f t="shared" si="53"/>
        <v>05/15/2025 1:34 AM</v>
      </c>
      <c r="Y373" s="52">
        <f t="shared" si="54"/>
        <v>45796.484618055554</v>
      </c>
      <c r="Z373" s="52" t="str">
        <f t="shared" si="55"/>
        <v>Not Approved On Time</v>
      </c>
      <c r="AA373" s="52" t="str">
        <f t="shared" si="56"/>
        <v>502 6001B - TRAFF Ragle Main</v>
      </c>
      <c r="AB373" s="51">
        <f t="shared" si="57"/>
        <v>0.2</v>
      </c>
      <c r="AC373" s="52" t="str">
        <f t="shared" si="58"/>
        <v>WK</v>
      </c>
      <c r="AD373" s="64" t="str">
        <f t="shared" si="59"/>
        <v>Roberto Lumbreras's Crew</v>
      </c>
    </row>
    <row r="374" spans="1:30" ht="15.75" x14ac:dyDescent="0.25">
      <c r="A374" s="177">
        <v>101452</v>
      </c>
      <c r="B374" s="177" t="s">
        <v>110</v>
      </c>
      <c r="C374" s="177" t="s">
        <v>111</v>
      </c>
      <c r="D374" s="177" t="s">
        <v>1176</v>
      </c>
      <c r="E374" s="177" t="s">
        <v>1177</v>
      </c>
      <c r="F374" s="177">
        <v>10</v>
      </c>
      <c r="G374" s="177" t="s">
        <v>589</v>
      </c>
      <c r="H374" s="177" t="s">
        <v>2767</v>
      </c>
      <c r="I374" s="177" t="s">
        <v>91</v>
      </c>
      <c r="J374" s="177" t="s">
        <v>874</v>
      </c>
      <c r="K374" s="177" t="s">
        <v>49</v>
      </c>
      <c r="L374" s="177" t="s">
        <v>887</v>
      </c>
      <c r="M374" s="177" t="s">
        <v>2823</v>
      </c>
      <c r="N374" s="177"/>
      <c r="O374" s="177" t="s">
        <v>50</v>
      </c>
      <c r="P374" s="177" t="s">
        <v>887</v>
      </c>
      <c r="Q374" s="177" t="s">
        <v>4186</v>
      </c>
      <c r="T374" s="49" t="str">
        <f t="shared" si="50"/>
        <v>2024-019</v>
      </c>
      <c r="U374" s="49" t="str">
        <f t="shared" si="51"/>
        <v>2024-019: Tarrant VA Bridge Rehab</v>
      </c>
      <c r="V374" s="49" t="str">
        <f>IFERROR(VLOOKUP($B374,PM!$A:$H,2,FALSE),"")</f>
        <v>Bikhyat Adhikari</v>
      </c>
      <c r="W374" s="50" t="str">
        <f t="shared" si="52"/>
        <v>Wednesday</v>
      </c>
      <c r="X374" s="51" t="str">
        <f t="shared" si="53"/>
        <v>05/15/2025 7:41 AM</v>
      </c>
      <c r="Y374" s="52">
        <f t="shared" si="54"/>
        <v>45796.484479166669</v>
      </c>
      <c r="Z374" s="52" t="str">
        <f t="shared" si="55"/>
        <v>Not Approved On Time</v>
      </c>
      <c r="AA374" s="52" t="str">
        <f t="shared" si="56"/>
        <v>420 6013E - ABUT F S Backwall Wing</v>
      </c>
      <c r="AB374" s="51">
        <f t="shared" si="57"/>
        <v>10</v>
      </c>
      <c r="AC374" s="52" t="str">
        <f t="shared" si="58"/>
        <v>SF</v>
      </c>
      <c r="AD374" s="64" t="str">
        <f t="shared" si="59"/>
        <v>Josue Martinez</v>
      </c>
    </row>
    <row r="375" spans="1:30" ht="15.75" x14ac:dyDescent="0.25">
      <c r="A375" s="177">
        <v>101453</v>
      </c>
      <c r="B375" s="177" t="s">
        <v>110</v>
      </c>
      <c r="C375" s="177" t="s">
        <v>111</v>
      </c>
      <c r="D375" s="177" t="s">
        <v>2182</v>
      </c>
      <c r="E375" s="177" t="s">
        <v>2183</v>
      </c>
      <c r="F375" s="177">
        <v>2</v>
      </c>
      <c r="G375" s="177" t="s">
        <v>573</v>
      </c>
      <c r="H375" s="177" t="s">
        <v>2767</v>
      </c>
      <c r="I375" s="177" t="s">
        <v>91</v>
      </c>
      <c r="J375" s="177" t="s">
        <v>874</v>
      </c>
      <c r="K375" s="177" t="s">
        <v>49</v>
      </c>
      <c r="L375" s="177" t="s">
        <v>887</v>
      </c>
      <c r="M375" s="177" t="s">
        <v>2823</v>
      </c>
      <c r="N375" s="177"/>
      <c r="O375" s="177" t="s">
        <v>50</v>
      </c>
      <c r="P375" s="177" t="s">
        <v>887</v>
      </c>
      <c r="Q375" s="177" t="s">
        <v>4186</v>
      </c>
      <c r="T375" s="49" t="str">
        <f t="shared" si="50"/>
        <v>2024-019</v>
      </c>
      <c r="U375" s="49" t="str">
        <f t="shared" si="51"/>
        <v>2024-019: Tarrant VA Bridge Rehab</v>
      </c>
      <c r="V375" s="49" t="str">
        <f>IFERROR(VLOOKUP($B375,PM!$A:$H,2,FALSE),"")</f>
        <v>Bikhyat Adhikari</v>
      </c>
      <c r="W375" s="50" t="str">
        <f t="shared" si="52"/>
        <v>Wednesday</v>
      </c>
      <c r="X375" s="51" t="str">
        <f t="shared" si="53"/>
        <v>05/15/2025 7:41 AM</v>
      </c>
      <c r="Y375" s="52">
        <f t="shared" si="54"/>
        <v>45796.484479166669</v>
      </c>
      <c r="Z375" s="52" t="str">
        <f t="shared" si="55"/>
        <v>Not Approved On Time</v>
      </c>
      <c r="AA375" s="52" t="str">
        <f t="shared" si="56"/>
        <v>500 6001K - MOB DEMOB CREW</v>
      </c>
      <c r="AB375" s="51">
        <f t="shared" si="57"/>
        <v>2</v>
      </c>
      <c r="AC375" s="52" t="str">
        <f t="shared" si="58"/>
        <v>DAY</v>
      </c>
      <c r="AD375" s="64" t="str">
        <f t="shared" si="59"/>
        <v>Josue Martinez</v>
      </c>
    </row>
    <row r="376" spans="1:30" ht="15.75" x14ac:dyDescent="0.25">
      <c r="A376" s="177">
        <v>101708</v>
      </c>
      <c r="B376" s="177" t="s">
        <v>110</v>
      </c>
      <c r="C376" s="177" t="s">
        <v>111</v>
      </c>
      <c r="D376" s="177" t="s">
        <v>1176</v>
      </c>
      <c r="E376" s="177" t="s">
        <v>1177</v>
      </c>
      <c r="F376" s="177">
        <v>5</v>
      </c>
      <c r="G376" s="177" t="s">
        <v>589</v>
      </c>
      <c r="H376" s="177" t="s">
        <v>4124</v>
      </c>
      <c r="I376" s="177" t="s">
        <v>91</v>
      </c>
      <c r="J376" s="177" t="s">
        <v>874</v>
      </c>
      <c r="K376" s="177" t="s">
        <v>49</v>
      </c>
      <c r="L376" s="177" t="s">
        <v>887</v>
      </c>
      <c r="M376" s="177" t="s">
        <v>4187</v>
      </c>
      <c r="N376" s="177"/>
      <c r="O376" s="177" t="s">
        <v>50</v>
      </c>
      <c r="P376" s="177" t="s">
        <v>887</v>
      </c>
      <c r="Q376" s="177" t="s">
        <v>4188</v>
      </c>
      <c r="T376" s="49" t="str">
        <f t="shared" si="50"/>
        <v>2024-019</v>
      </c>
      <c r="U376" s="49" t="str">
        <f t="shared" si="51"/>
        <v>2024-019: Tarrant VA Bridge Rehab</v>
      </c>
      <c r="V376" s="49" t="str">
        <f>IFERROR(VLOOKUP($B376,PM!$A:$H,2,FALSE),"")</f>
        <v>Bikhyat Adhikari</v>
      </c>
      <c r="W376" s="50" t="str">
        <f t="shared" si="52"/>
        <v>Friday</v>
      </c>
      <c r="X376" s="51" t="str">
        <f t="shared" si="53"/>
        <v>05/19/2025 6:35 AM</v>
      </c>
      <c r="Y376" s="52">
        <f t="shared" si="54"/>
        <v>45796.484479166669</v>
      </c>
      <c r="Z376" s="52" t="str">
        <f t="shared" si="55"/>
        <v>Approved On Time</v>
      </c>
      <c r="AA376" s="52" t="str">
        <f t="shared" si="56"/>
        <v>420 6013E - ABUT F S Backwall Wing</v>
      </c>
      <c r="AB376" s="51">
        <f t="shared" si="57"/>
        <v>5</v>
      </c>
      <c r="AC376" s="52" t="str">
        <f t="shared" si="58"/>
        <v>SF</v>
      </c>
      <c r="AD376" s="64" t="str">
        <f t="shared" si="59"/>
        <v>Josue Martinez</v>
      </c>
    </row>
    <row r="377" spans="1:30" ht="15.75" x14ac:dyDescent="0.25">
      <c r="A377" s="177">
        <v>101271</v>
      </c>
      <c r="B377" s="177" t="s">
        <v>110</v>
      </c>
      <c r="C377" s="177" t="s">
        <v>111</v>
      </c>
      <c r="D377" s="177" t="s">
        <v>1176</v>
      </c>
      <c r="E377" s="177" t="s">
        <v>1177</v>
      </c>
      <c r="F377" s="177">
        <v>70</v>
      </c>
      <c r="G377" s="177" t="s">
        <v>589</v>
      </c>
      <c r="H377" s="177" t="s">
        <v>1447</v>
      </c>
      <c r="I377" s="177" t="s">
        <v>91</v>
      </c>
      <c r="J377" s="177" t="s">
        <v>874</v>
      </c>
      <c r="K377" s="177" t="s">
        <v>49</v>
      </c>
      <c r="L377" s="177" t="s">
        <v>887</v>
      </c>
      <c r="M377" s="177" t="s">
        <v>2147</v>
      </c>
      <c r="N377" s="177"/>
      <c r="O377" s="177" t="s">
        <v>50</v>
      </c>
      <c r="P377" s="177" t="s">
        <v>887</v>
      </c>
      <c r="Q377" s="177" t="s">
        <v>4189</v>
      </c>
      <c r="T377" s="49" t="str">
        <f t="shared" si="50"/>
        <v>2024-019</v>
      </c>
      <c r="U377" s="49" t="str">
        <f t="shared" si="51"/>
        <v>2024-019: Tarrant VA Bridge Rehab</v>
      </c>
      <c r="V377" s="49" t="str">
        <f>IFERROR(VLOOKUP($B377,PM!$A:$H,2,FALSE),"")</f>
        <v>Bikhyat Adhikari</v>
      </c>
      <c r="W377" s="50" t="str">
        <f t="shared" si="52"/>
        <v>Monday</v>
      </c>
      <c r="X377" s="51" t="str">
        <f t="shared" si="53"/>
        <v>05/13/2025 9:22 AM</v>
      </c>
      <c r="Y377" s="52">
        <f t="shared" si="54"/>
        <v>45796.484479166669</v>
      </c>
      <c r="Z377" s="52" t="str">
        <f t="shared" si="55"/>
        <v>Not Approved On Time</v>
      </c>
      <c r="AA377" s="52" t="str">
        <f t="shared" si="56"/>
        <v>420 6013E - ABUT F S Backwall Wing</v>
      </c>
      <c r="AB377" s="51">
        <f t="shared" si="57"/>
        <v>70</v>
      </c>
      <c r="AC377" s="52" t="str">
        <f t="shared" si="58"/>
        <v>SF</v>
      </c>
      <c r="AD377" s="64" t="str">
        <f t="shared" si="59"/>
        <v>Josue Martinez</v>
      </c>
    </row>
    <row r="378" spans="1:30" ht="15.75" x14ac:dyDescent="0.25">
      <c r="A378" s="177">
        <v>101365</v>
      </c>
      <c r="B378" s="177" t="s">
        <v>110</v>
      </c>
      <c r="C378" s="177" t="s">
        <v>111</v>
      </c>
      <c r="D378" s="177" t="s">
        <v>2182</v>
      </c>
      <c r="E378" s="177" t="s">
        <v>2183</v>
      </c>
      <c r="F378" s="177">
        <v>1.5</v>
      </c>
      <c r="G378" s="177" t="s">
        <v>573</v>
      </c>
      <c r="H378" s="177" t="s">
        <v>1890</v>
      </c>
      <c r="I378" s="177" t="s">
        <v>91</v>
      </c>
      <c r="J378" s="177" t="s">
        <v>874</v>
      </c>
      <c r="K378" s="177" t="s">
        <v>49</v>
      </c>
      <c r="L378" s="177" t="s">
        <v>887</v>
      </c>
      <c r="M378" s="177" t="s">
        <v>2184</v>
      </c>
      <c r="N378" s="177"/>
      <c r="O378" s="177" t="s">
        <v>50</v>
      </c>
      <c r="P378" s="177" t="s">
        <v>887</v>
      </c>
      <c r="Q378" s="177" t="s">
        <v>4190</v>
      </c>
      <c r="T378" s="49" t="str">
        <f t="shared" si="50"/>
        <v>2024-019</v>
      </c>
      <c r="U378" s="49" t="str">
        <f t="shared" si="51"/>
        <v>2024-019: Tarrant VA Bridge Rehab</v>
      </c>
      <c r="V378" s="49" t="str">
        <f>IFERROR(VLOOKUP($B378,PM!$A:$H,2,FALSE),"")</f>
        <v>Bikhyat Adhikari</v>
      </c>
      <c r="W378" s="50" t="str">
        <f t="shared" si="52"/>
        <v>Tuesday</v>
      </c>
      <c r="X378" s="51" t="str">
        <f t="shared" si="53"/>
        <v>05/14/2025 8:06 AM</v>
      </c>
      <c r="Y378" s="52">
        <f t="shared" si="54"/>
        <v>45796.484479166669</v>
      </c>
      <c r="Z378" s="52" t="str">
        <f t="shared" si="55"/>
        <v>Not Approved On Time</v>
      </c>
      <c r="AA378" s="52" t="str">
        <f t="shared" si="56"/>
        <v>500 6001K - MOB DEMOB CREW</v>
      </c>
      <c r="AB378" s="51">
        <f t="shared" si="57"/>
        <v>1.5</v>
      </c>
      <c r="AC378" s="52" t="str">
        <f t="shared" si="58"/>
        <v>DAY</v>
      </c>
      <c r="AD378" s="64" t="str">
        <f t="shared" si="59"/>
        <v>Josue Martinez</v>
      </c>
    </row>
    <row r="379" spans="1:30" ht="15.75" x14ac:dyDescent="0.25">
      <c r="A379" s="177">
        <v>101224</v>
      </c>
      <c r="B379" s="177" t="s">
        <v>62</v>
      </c>
      <c r="C379" s="177" t="s">
        <v>63</v>
      </c>
      <c r="D379" s="177" t="s">
        <v>920</v>
      </c>
      <c r="E379" s="177" t="s">
        <v>921</v>
      </c>
      <c r="F379" s="177">
        <v>0.06</v>
      </c>
      <c r="G379" s="177" t="s">
        <v>637</v>
      </c>
      <c r="H379" s="177" t="s">
        <v>1447</v>
      </c>
      <c r="I379" s="177" t="s">
        <v>91</v>
      </c>
      <c r="J379" s="177" t="s">
        <v>865</v>
      </c>
      <c r="K379" s="177" t="s">
        <v>49</v>
      </c>
      <c r="L379" s="177" t="s">
        <v>866</v>
      </c>
      <c r="M379" s="177" t="s">
        <v>1308</v>
      </c>
      <c r="N379" s="177"/>
      <c r="O379" s="177" t="s">
        <v>50</v>
      </c>
      <c r="P379" s="177" t="s">
        <v>1987</v>
      </c>
      <c r="Q379" s="177" t="s">
        <v>2148</v>
      </c>
      <c r="T379" s="49" t="str">
        <f t="shared" si="50"/>
        <v>2023-035</v>
      </c>
      <c r="U379" s="49" t="str">
        <f t="shared" si="51"/>
        <v>2023-035: Harris VA Bridge Rehabs</v>
      </c>
      <c r="V379" s="49" t="str">
        <f>IFERROR(VLOOKUP($B379,PM!$A:$H,2,FALSE),"")</f>
        <v>Luis A. Morales</v>
      </c>
      <c r="W379" s="50" t="str">
        <f t="shared" si="52"/>
        <v>Monday</v>
      </c>
      <c r="X379" s="51" t="str">
        <f t="shared" si="53"/>
        <v>05/12/2025 8:00 PM</v>
      </c>
      <c r="Y379" s="52">
        <f t="shared" si="54"/>
        <v>45790.613229166665</v>
      </c>
      <c r="Z379" s="52" t="str">
        <f t="shared" si="55"/>
        <v>Approved On Time</v>
      </c>
      <c r="AA379" s="52" t="str">
        <f t="shared" si="56"/>
        <v>9000 100H - PUNCH LIST</v>
      </c>
      <c r="AB379" s="51">
        <f t="shared" si="57"/>
        <v>0.06</v>
      </c>
      <c r="AC379" s="52" t="str">
        <f t="shared" si="58"/>
        <v>LS</v>
      </c>
      <c r="AD379" s="64" t="str">
        <f t="shared" si="59"/>
        <v>Alonzo Gonzalez's Crew</v>
      </c>
    </row>
    <row r="380" spans="1:30" ht="15.75" x14ac:dyDescent="0.25">
      <c r="A380" s="177">
        <v>101382</v>
      </c>
      <c r="B380" s="177" t="s">
        <v>62</v>
      </c>
      <c r="C380" s="177" t="s">
        <v>63</v>
      </c>
      <c r="D380" s="177" t="s">
        <v>920</v>
      </c>
      <c r="E380" s="177" t="s">
        <v>921</v>
      </c>
      <c r="F380" s="177">
        <v>0.03</v>
      </c>
      <c r="G380" s="177" t="s">
        <v>637</v>
      </c>
      <c r="H380" s="177" t="s">
        <v>1890</v>
      </c>
      <c r="I380" s="177" t="s">
        <v>91</v>
      </c>
      <c r="J380" s="177" t="s">
        <v>928</v>
      </c>
      <c r="K380" s="177" t="s">
        <v>72</v>
      </c>
      <c r="L380" s="177" t="s">
        <v>929</v>
      </c>
      <c r="M380" s="177" t="s">
        <v>2664</v>
      </c>
      <c r="N380" s="177"/>
      <c r="O380" s="177" t="s">
        <v>50</v>
      </c>
      <c r="P380" s="177" t="s">
        <v>1987</v>
      </c>
      <c r="Q380" s="177" t="s">
        <v>2999</v>
      </c>
      <c r="T380" s="49" t="str">
        <f t="shared" si="50"/>
        <v>2023-035</v>
      </c>
      <c r="U380" s="49" t="str">
        <f t="shared" si="51"/>
        <v>2023-035: Harris VA Bridge Rehabs</v>
      </c>
      <c r="V380" s="49" t="str">
        <f>IFERROR(VLOOKUP($B380,PM!$A:$H,2,FALSE),"")</f>
        <v>Luis A. Morales</v>
      </c>
      <c r="W380" s="50" t="str">
        <f t="shared" si="52"/>
        <v>Tuesday</v>
      </c>
      <c r="X380" s="51" t="str">
        <f t="shared" si="53"/>
        <v>05/14/2025 11:48 AM</v>
      </c>
      <c r="Y380" s="52">
        <f t="shared" si="54"/>
        <v>45792.583113425928</v>
      </c>
      <c r="Z380" s="52" t="str">
        <f t="shared" si="55"/>
        <v>Approved On Time</v>
      </c>
      <c r="AA380" s="52" t="str">
        <f t="shared" si="56"/>
        <v>9000 100H - PUNCH LIST</v>
      </c>
      <c r="AB380" s="51">
        <f t="shared" si="57"/>
        <v>0.03</v>
      </c>
      <c r="AC380" s="52" t="str">
        <f t="shared" si="58"/>
        <v>LS</v>
      </c>
      <c r="AD380" s="64" t="str">
        <f t="shared" si="59"/>
        <v>Aureliano Reyes Crew</v>
      </c>
    </row>
    <row r="381" spans="1:30" ht="15.75" x14ac:dyDescent="0.25">
      <c r="A381" s="177">
        <v>101458</v>
      </c>
      <c r="B381" s="177" t="s">
        <v>62</v>
      </c>
      <c r="C381" s="177" t="s">
        <v>63</v>
      </c>
      <c r="D381" s="177" t="s">
        <v>920</v>
      </c>
      <c r="E381" s="177" t="s">
        <v>921</v>
      </c>
      <c r="F381" s="177">
        <v>0.02</v>
      </c>
      <c r="G381" s="177" t="s">
        <v>637</v>
      </c>
      <c r="H381" s="177" t="s">
        <v>3000</v>
      </c>
      <c r="I381" s="177" t="s">
        <v>91</v>
      </c>
      <c r="J381" s="177" t="s">
        <v>928</v>
      </c>
      <c r="K381" s="177" t="s">
        <v>72</v>
      </c>
      <c r="L381" s="177" t="s">
        <v>929</v>
      </c>
      <c r="M381" s="177" t="s">
        <v>2840</v>
      </c>
      <c r="N381" s="177"/>
      <c r="O381" s="177" t="s">
        <v>50</v>
      </c>
      <c r="P381" s="177" t="s">
        <v>1987</v>
      </c>
      <c r="Q381" s="177" t="s">
        <v>3001</v>
      </c>
      <c r="T381" s="49" t="str">
        <f t="shared" si="50"/>
        <v>2023-035</v>
      </c>
      <c r="U381" s="49" t="str">
        <f t="shared" si="51"/>
        <v>2023-035: Harris VA Bridge Rehabs</v>
      </c>
      <c r="V381" s="49" t="str">
        <f>IFERROR(VLOOKUP($B381,PM!$A:$H,2,FALSE),"")</f>
        <v>Luis A. Morales</v>
      </c>
      <c r="W381" s="50" t="str">
        <f t="shared" si="52"/>
        <v>Thursday</v>
      </c>
      <c r="X381" s="51" t="str">
        <f t="shared" si="53"/>
        <v>05/15/2025 8:08 AM</v>
      </c>
      <c r="Y381" s="52">
        <f t="shared" si="54"/>
        <v>45792.583113425928</v>
      </c>
      <c r="Z381" s="52" t="str">
        <f t="shared" si="55"/>
        <v>Approved On Time</v>
      </c>
      <c r="AA381" s="52" t="str">
        <f t="shared" si="56"/>
        <v>9000 100H - PUNCH LIST</v>
      </c>
      <c r="AB381" s="51">
        <f t="shared" si="57"/>
        <v>0.02</v>
      </c>
      <c r="AC381" s="52" t="str">
        <f t="shared" si="58"/>
        <v>LS</v>
      </c>
      <c r="AD381" s="64" t="str">
        <f t="shared" si="59"/>
        <v>Aureliano Reyes Crew</v>
      </c>
    </row>
    <row r="382" spans="1:30" ht="15.75" x14ac:dyDescent="0.25">
      <c r="A382" s="177">
        <v>101459</v>
      </c>
      <c r="B382" s="177" t="s">
        <v>62</v>
      </c>
      <c r="C382" s="177" t="s">
        <v>63</v>
      </c>
      <c r="D382" s="177" t="s">
        <v>920</v>
      </c>
      <c r="E382" s="177" t="s">
        <v>921</v>
      </c>
      <c r="F382" s="177">
        <v>0.03</v>
      </c>
      <c r="G382" s="177" t="s">
        <v>637</v>
      </c>
      <c r="H382" s="177" t="s">
        <v>2767</v>
      </c>
      <c r="I382" s="177" t="s">
        <v>91</v>
      </c>
      <c r="J382" s="177" t="s">
        <v>928</v>
      </c>
      <c r="K382" s="177" t="s">
        <v>72</v>
      </c>
      <c r="L382" s="177" t="s">
        <v>929</v>
      </c>
      <c r="M382" s="177" t="s">
        <v>2840</v>
      </c>
      <c r="N382" s="177"/>
      <c r="O382" s="177" t="s">
        <v>50</v>
      </c>
      <c r="P382" s="177" t="s">
        <v>1987</v>
      </c>
      <c r="Q382" s="177" t="s">
        <v>3002</v>
      </c>
      <c r="T382" s="49" t="str">
        <f t="shared" si="50"/>
        <v>2023-035</v>
      </c>
      <c r="U382" s="49" t="str">
        <f t="shared" si="51"/>
        <v>2023-035: Harris VA Bridge Rehabs</v>
      </c>
      <c r="V382" s="49" t="str">
        <f>IFERROR(VLOOKUP($B382,PM!$A:$H,2,FALSE),"")</f>
        <v>Luis A. Morales</v>
      </c>
      <c r="W382" s="50" t="str">
        <f t="shared" si="52"/>
        <v>Wednesday</v>
      </c>
      <c r="X382" s="51" t="str">
        <f t="shared" si="53"/>
        <v>05/15/2025 8:08 AM</v>
      </c>
      <c r="Y382" s="52">
        <f t="shared" si="54"/>
        <v>45792.583113425928</v>
      </c>
      <c r="Z382" s="52" t="str">
        <f t="shared" si="55"/>
        <v>Approved On Time</v>
      </c>
      <c r="AA382" s="52" t="str">
        <f t="shared" si="56"/>
        <v>9000 100H - PUNCH LIST</v>
      </c>
      <c r="AB382" s="51">
        <f t="shared" si="57"/>
        <v>0.03</v>
      </c>
      <c r="AC382" s="52" t="str">
        <f t="shared" si="58"/>
        <v>LS</v>
      </c>
      <c r="AD382" s="64" t="str">
        <f t="shared" si="59"/>
        <v>Aureliano Reyes Crew</v>
      </c>
    </row>
    <row r="383" spans="1:30" ht="15.75" x14ac:dyDescent="0.25">
      <c r="A383" s="177">
        <v>101225</v>
      </c>
      <c r="B383" s="177" t="s">
        <v>62</v>
      </c>
      <c r="C383" s="177" t="s">
        <v>63</v>
      </c>
      <c r="D383" s="177" t="s">
        <v>920</v>
      </c>
      <c r="E383" s="177" t="s">
        <v>921</v>
      </c>
      <c r="F383" s="177">
        <v>0.02</v>
      </c>
      <c r="G383" s="177" t="s">
        <v>637</v>
      </c>
      <c r="H383" s="177" t="s">
        <v>1447</v>
      </c>
      <c r="I383" s="177" t="s">
        <v>91</v>
      </c>
      <c r="J383" s="177" t="s">
        <v>928</v>
      </c>
      <c r="K383" s="177" t="s">
        <v>72</v>
      </c>
      <c r="L383" s="177" t="s">
        <v>929</v>
      </c>
      <c r="M383" s="177" t="s">
        <v>1299</v>
      </c>
      <c r="N383" s="177"/>
      <c r="O383" s="177" t="s">
        <v>50</v>
      </c>
      <c r="P383" s="177" t="s">
        <v>1987</v>
      </c>
      <c r="Q383" s="177" t="s">
        <v>2998</v>
      </c>
      <c r="T383" s="49" t="str">
        <f t="shared" si="50"/>
        <v>2023-035</v>
      </c>
      <c r="U383" s="49" t="str">
        <f t="shared" si="51"/>
        <v>2023-035: Harris VA Bridge Rehabs</v>
      </c>
      <c r="V383" s="49" t="str">
        <f>IFERROR(VLOOKUP($B383,PM!$A:$H,2,FALSE),"")</f>
        <v>Luis A. Morales</v>
      </c>
      <c r="W383" s="50" t="str">
        <f t="shared" si="52"/>
        <v>Monday</v>
      </c>
      <c r="X383" s="51" t="str">
        <f t="shared" si="53"/>
        <v>05/12/2025 8:04 PM</v>
      </c>
      <c r="Y383" s="52">
        <f t="shared" si="54"/>
        <v>45792.583113425928</v>
      </c>
      <c r="Z383" s="52" t="str">
        <f t="shared" si="55"/>
        <v>Not Approved On Time</v>
      </c>
      <c r="AA383" s="52" t="str">
        <f t="shared" si="56"/>
        <v>9000 100H - PUNCH LIST</v>
      </c>
      <c r="AB383" s="51">
        <f t="shared" si="57"/>
        <v>0.02</v>
      </c>
      <c r="AC383" s="52" t="str">
        <f t="shared" si="58"/>
        <v>LS</v>
      </c>
      <c r="AD383" s="64" t="str">
        <f t="shared" si="59"/>
        <v>Aureliano Reyes Crew</v>
      </c>
    </row>
    <row r="384" spans="1:30" ht="15.75" x14ac:dyDescent="0.25">
      <c r="A384" s="177">
        <v>101361</v>
      </c>
      <c r="B384" s="177" t="s">
        <v>112</v>
      </c>
      <c r="C384" s="177" t="s">
        <v>113</v>
      </c>
      <c r="D384" s="177" t="s">
        <v>1946</v>
      </c>
      <c r="E384" s="177" t="s">
        <v>1947</v>
      </c>
      <c r="F384" s="177">
        <v>0.5</v>
      </c>
      <c r="G384" s="177" t="s">
        <v>573</v>
      </c>
      <c r="H384" s="177" t="s">
        <v>1890</v>
      </c>
      <c r="I384" s="177" t="s">
        <v>91</v>
      </c>
      <c r="J384" s="177" t="s">
        <v>118</v>
      </c>
      <c r="K384" s="177" t="s">
        <v>72</v>
      </c>
      <c r="L384" s="177" t="s">
        <v>114</v>
      </c>
      <c r="M384" s="177" t="s">
        <v>2194</v>
      </c>
      <c r="N384" s="177"/>
      <c r="O384" s="177" t="s">
        <v>50</v>
      </c>
      <c r="P384" s="177" t="s">
        <v>114</v>
      </c>
      <c r="Q384" s="177" t="s">
        <v>3483</v>
      </c>
      <c r="T384" s="49" t="str">
        <f t="shared" si="50"/>
        <v>2023-007</v>
      </c>
      <c r="U384" s="49" t="str">
        <f t="shared" si="51"/>
        <v>2023-007: Ector BI 20E Rehab Roadway</v>
      </c>
      <c r="V384" s="49" t="str">
        <f>IFERROR(VLOOKUP($B384,PM!$A:$H,2,FALSE),"")</f>
        <v>Bikhyat Adhikari</v>
      </c>
      <c r="W384" s="50" t="str">
        <f t="shared" si="52"/>
        <v>Tuesday</v>
      </c>
      <c r="X384" s="51" t="str">
        <f t="shared" si="53"/>
        <v>05/14/2025 7:16 AM</v>
      </c>
      <c r="Y384" s="52">
        <f t="shared" si="54"/>
        <v>45793.506307870368</v>
      </c>
      <c r="Z384" s="52" t="str">
        <f t="shared" si="55"/>
        <v>Not Approved On Time</v>
      </c>
      <c r="AA384" s="52" t="str">
        <f t="shared" si="56"/>
        <v>6185 6005A - Install Maintain Remove Attenu</v>
      </c>
      <c r="AB384" s="51">
        <f t="shared" si="57"/>
        <v>0.5</v>
      </c>
      <c r="AC384" s="52" t="str">
        <f t="shared" si="58"/>
        <v>DAY</v>
      </c>
      <c r="AD384" s="64" t="str">
        <f t="shared" si="59"/>
        <v>Jorge Flores's Crew</v>
      </c>
    </row>
    <row r="385" spans="1:30" ht="15.75" x14ac:dyDescent="0.25">
      <c r="A385" s="177">
        <v>101539</v>
      </c>
      <c r="B385" s="177" t="s">
        <v>112</v>
      </c>
      <c r="C385" s="177" t="s">
        <v>113</v>
      </c>
      <c r="D385" s="177" t="s">
        <v>3251</v>
      </c>
      <c r="E385" s="177" t="s">
        <v>3252</v>
      </c>
      <c r="F385" s="177">
        <v>0.1</v>
      </c>
      <c r="G385" s="177" t="s">
        <v>586</v>
      </c>
      <c r="H385" s="177" t="s">
        <v>3000</v>
      </c>
      <c r="I385" s="177" t="s">
        <v>91</v>
      </c>
      <c r="J385" s="177" t="s">
        <v>1535</v>
      </c>
      <c r="K385" s="177" t="s">
        <v>64</v>
      </c>
      <c r="L385" s="177" t="s">
        <v>114</v>
      </c>
      <c r="M385" s="177" t="s">
        <v>3221</v>
      </c>
      <c r="N385" s="177"/>
      <c r="O385" s="177" t="s">
        <v>50</v>
      </c>
      <c r="P385" s="177" t="s">
        <v>114</v>
      </c>
      <c r="Q385" s="177" t="s">
        <v>3484</v>
      </c>
      <c r="T385" s="49" t="str">
        <f t="shared" si="50"/>
        <v>2023-007</v>
      </c>
      <c r="U385" s="49" t="str">
        <f t="shared" si="51"/>
        <v>2023-007: Ector BI 20E Rehab Roadway</v>
      </c>
      <c r="V385" s="49" t="str">
        <f>IFERROR(VLOOKUP($B385,PM!$A:$H,2,FALSE),"")</f>
        <v>Bikhyat Adhikari</v>
      </c>
      <c r="W385" s="50" t="str">
        <f t="shared" si="52"/>
        <v>Thursday</v>
      </c>
      <c r="X385" s="51" t="str">
        <f t="shared" si="53"/>
        <v>05/16/2025 7:10 AM</v>
      </c>
      <c r="Y385" s="52">
        <f t="shared" si="54"/>
        <v>45793.508240740739</v>
      </c>
      <c r="Z385" s="52" t="str">
        <f t="shared" si="55"/>
        <v>Approved On Time</v>
      </c>
      <c r="AA385" s="52" t="str">
        <f t="shared" si="56"/>
        <v>545 6003A - MOVE&amp; RESET CCA</v>
      </c>
      <c r="AB385" s="51">
        <f t="shared" si="57"/>
        <v>0.1</v>
      </c>
      <c r="AC385" s="52" t="str">
        <f t="shared" si="58"/>
        <v>EA</v>
      </c>
      <c r="AD385" s="64" t="str">
        <f t="shared" si="59"/>
        <v>WILLIAM PERSINGER WTX TC</v>
      </c>
    </row>
    <row r="386" spans="1:30" ht="15.75" x14ac:dyDescent="0.25">
      <c r="A386" s="177">
        <v>101356</v>
      </c>
      <c r="B386" s="177" t="s">
        <v>112</v>
      </c>
      <c r="C386" s="177" t="s">
        <v>113</v>
      </c>
      <c r="D386" s="177" t="s">
        <v>1533</v>
      </c>
      <c r="E386" s="177" t="s">
        <v>1534</v>
      </c>
      <c r="F386" s="177">
        <v>1</v>
      </c>
      <c r="G386" s="177" t="s">
        <v>736</v>
      </c>
      <c r="H386" s="177" t="s">
        <v>1890</v>
      </c>
      <c r="I386" s="177" t="s">
        <v>91</v>
      </c>
      <c r="J386" s="177" t="s">
        <v>1535</v>
      </c>
      <c r="K386" s="177" t="s">
        <v>64</v>
      </c>
      <c r="L386" s="177" t="s">
        <v>114</v>
      </c>
      <c r="M386" s="177" t="s">
        <v>1948</v>
      </c>
      <c r="N386" s="177"/>
      <c r="O386" s="177" t="s">
        <v>50</v>
      </c>
      <c r="P386" s="177" t="s">
        <v>114</v>
      </c>
      <c r="Q386" s="177" t="s">
        <v>3489</v>
      </c>
      <c r="T386" s="49" t="str">
        <f t="shared" si="50"/>
        <v>2023-007</v>
      </c>
      <c r="U386" s="49" t="str">
        <f t="shared" si="51"/>
        <v>2023-007: Ector BI 20E Rehab Roadway</v>
      </c>
      <c r="V386" s="49" t="str">
        <f>IFERROR(VLOOKUP($B386,PM!$A:$H,2,FALSE),"")</f>
        <v>Bikhyat Adhikari</v>
      </c>
      <c r="W386" s="50" t="str">
        <f t="shared" si="52"/>
        <v>Tuesday</v>
      </c>
      <c r="X386" s="51" t="str">
        <f t="shared" si="53"/>
        <v>05/14/2025 7:02 AM</v>
      </c>
      <c r="Y386" s="52">
        <f t="shared" si="54"/>
        <v>45793.508240740739</v>
      </c>
      <c r="Z386" s="52" t="str">
        <f t="shared" si="55"/>
        <v>Not Approved On Time</v>
      </c>
      <c r="AA386" s="52" t="str">
        <f t="shared" si="56"/>
        <v>9606 6056I - BARRICADES SIGNS AND TRAFFIC H</v>
      </c>
      <c r="AB386" s="51">
        <f t="shared" si="57"/>
        <v>1</v>
      </c>
      <c r="AC386" s="52" t="str">
        <f t="shared" si="58"/>
        <v>DAYS</v>
      </c>
      <c r="AD386" s="64" t="str">
        <f t="shared" si="59"/>
        <v>WILLIAM PERSINGER WTX TC</v>
      </c>
    </row>
    <row r="387" spans="1:30" ht="15.75" x14ac:dyDescent="0.25">
      <c r="A387" s="177">
        <v>101360</v>
      </c>
      <c r="B387" s="177" t="s">
        <v>112</v>
      </c>
      <c r="C387" s="177" t="s">
        <v>113</v>
      </c>
      <c r="D387" s="177" t="s">
        <v>1946</v>
      </c>
      <c r="E387" s="177" t="s">
        <v>1947</v>
      </c>
      <c r="F387" s="177">
        <v>0.5</v>
      </c>
      <c r="G387" s="177" t="s">
        <v>573</v>
      </c>
      <c r="H387" s="177" t="s">
        <v>1890</v>
      </c>
      <c r="I387" s="177" t="s">
        <v>91</v>
      </c>
      <c r="J387" s="177" t="s">
        <v>1535</v>
      </c>
      <c r="K387" s="177" t="s">
        <v>64</v>
      </c>
      <c r="L387" s="177" t="s">
        <v>114</v>
      </c>
      <c r="M387" s="177" t="s">
        <v>2195</v>
      </c>
      <c r="N387" s="177"/>
      <c r="O387" s="177" t="s">
        <v>50</v>
      </c>
      <c r="P387" s="177" t="s">
        <v>114</v>
      </c>
      <c r="Q387" s="177" t="s">
        <v>3486</v>
      </c>
      <c r="T387" s="49" t="str">
        <f t="shared" si="50"/>
        <v>2023-007</v>
      </c>
      <c r="U387" s="49" t="str">
        <f t="shared" si="51"/>
        <v>2023-007: Ector BI 20E Rehab Roadway</v>
      </c>
      <c r="V387" s="49" t="str">
        <f>IFERROR(VLOOKUP($B387,PM!$A:$H,2,FALSE),"")</f>
        <v>Bikhyat Adhikari</v>
      </c>
      <c r="W387" s="50" t="str">
        <f t="shared" si="52"/>
        <v>Tuesday</v>
      </c>
      <c r="X387" s="51" t="str">
        <f t="shared" si="53"/>
        <v>05/14/2025 7:14 AM</v>
      </c>
      <c r="Y387" s="52">
        <f t="shared" si="54"/>
        <v>45793.508240740739</v>
      </c>
      <c r="Z387" s="52" t="str">
        <f t="shared" si="55"/>
        <v>Not Approved On Time</v>
      </c>
      <c r="AA387" s="52" t="str">
        <f t="shared" si="56"/>
        <v>6185 6005A - Install Maintain Remove Attenu</v>
      </c>
      <c r="AB387" s="51">
        <f t="shared" si="57"/>
        <v>0.5</v>
      </c>
      <c r="AC387" s="52" t="str">
        <f t="shared" si="58"/>
        <v>DAY</v>
      </c>
      <c r="AD387" s="64" t="str">
        <f t="shared" si="59"/>
        <v>WILLIAM PERSINGER WTX TC</v>
      </c>
    </row>
    <row r="388" spans="1:30" ht="15.75" x14ac:dyDescent="0.25">
      <c r="A388" s="177">
        <v>101257</v>
      </c>
      <c r="B388" s="177" t="s">
        <v>112</v>
      </c>
      <c r="C388" s="177" t="s">
        <v>113</v>
      </c>
      <c r="D388" s="177" t="s">
        <v>1533</v>
      </c>
      <c r="E388" s="177" t="s">
        <v>1534</v>
      </c>
      <c r="F388" s="177">
        <v>1</v>
      </c>
      <c r="G388" s="177" t="s">
        <v>736</v>
      </c>
      <c r="H388" s="177" t="s">
        <v>1447</v>
      </c>
      <c r="I388" s="177" t="s">
        <v>91</v>
      </c>
      <c r="J388" s="177" t="s">
        <v>1535</v>
      </c>
      <c r="K388" s="177" t="s">
        <v>64</v>
      </c>
      <c r="L388" s="177" t="s">
        <v>114</v>
      </c>
      <c r="M388" s="177" t="s">
        <v>1536</v>
      </c>
      <c r="N388" s="177"/>
      <c r="O388" s="177" t="s">
        <v>50</v>
      </c>
      <c r="P388" s="177" t="s">
        <v>114</v>
      </c>
      <c r="Q388" s="177" t="s">
        <v>3485</v>
      </c>
      <c r="T388" s="49" t="str">
        <f t="shared" si="50"/>
        <v>2023-007</v>
      </c>
      <c r="U388" s="49" t="str">
        <f t="shared" si="51"/>
        <v>2023-007: Ector BI 20E Rehab Roadway</v>
      </c>
      <c r="V388" s="49" t="str">
        <f>IFERROR(VLOOKUP($B388,PM!$A:$H,2,FALSE),"")</f>
        <v>Bikhyat Adhikari</v>
      </c>
      <c r="W388" s="50" t="str">
        <f t="shared" si="52"/>
        <v>Monday</v>
      </c>
      <c r="X388" s="51" t="str">
        <f t="shared" si="53"/>
        <v>05/13/2025 7:16 AM</v>
      </c>
      <c r="Y388" s="52">
        <f t="shared" si="54"/>
        <v>45793.508240740739</v>
      </c>
      <c r="Z388" s="52" t="str">
        <f t="shared" si="55"/>
        <v>Not Approved On Time</v>
      </c>
      <c r="AA388" s="52" t="str">
        <f t="shared" si="56"/>
        <v>9606 6056I - BARRICADES SIGNS AND TRAFFIC H</v>
      </c>
      <c r="AB388" s="51">
        <f t="shared" si="57"/>
        <v>1</v>
      </c>
      <c r="AC388" s="52" t="str">
        <f t="shared" si="58"/>
        <v>DAYS</v>
      </c>
      <c r="AD388" s="64" t="str">
        <f t="shared" si="59"/>
        <v>WILLIAM PERSINGER WTX TC</v>
      </c>
    </row>
    <row r="389" spans="1:30" ht="15.75" x14ac:dyDescent="0.25">
      <c r="A389" s="177">
        <v>101446</v>
      </c>
      <c r="B389" s="177" t="s">
        <v>112</v>
      </c>
      <c r="C389" s="177" t="s">
        <v>113</v>
      </c>
      <c r="D389" s="177" t="s">
        <v>1533</v>
      </c>
      <c r="E389" s="177" t="s">
        <v>1534</v>
      </c>
      <c r="F389" s="177">
        <v>1</v>
      </c>
      <c r="G389" s="177" t="s">
        <v>736</v>
      </c>
      <c r="H389" s="177" t="s">
        <v>2767</v>
      </c>
      <c r="I389" s="177" t="s">
        <v>91</v>
      </c>
      <c r="J389" s="177" t="s">
        <v>1535</v>
      </c>
      <c r="K389" s="177" t="s">
        <v>64</v>
      </c>
      <c r="L389" s="177" t="s">
        <v>114</v>
      </c>
      <c r="M389" s="177" t="s">
        <v>2568</v>
      </c>
      <c r="N389" s="177"/>
      <c r="O389" s="177" t="s">
        <v>50</v>
      </c>
      <c r="P389" s="177" t="s">
        <v>114</v>
      </c>
      <c r="Q389" s="177" t="s">
        <v>3488</v>
      </c>
      <c r="T389" s="49" t="str">
        <f t="shared" si="50"/>
        <v>2023-007</v>
      </c>
      <c r="U389" s="49" t="str">
        <f t="shared" si="51"/>
        <v>2023-007: Ector BI 20E Rehab Roadway</v>
      </c>
      <c r="V389" s="49" t="str">
        <f>IFERROR(VLOOKUP($B389,PM!$A:$H,2,FALSE),"")</f>
        <v>Bikhyat Adhikari</v>
      </c>
      <c r="W389" s="50" t="str">
        <f t="shared" si="52"/>
        <v>Wednesday</v>
      </c>
      <c r="X389" s="51" t="str">
        <f t="shared" si="53"/>
        <v>05/15/2025 7:19 AM</v>
      </c>
      <c r="Y389" s="52">
        <f t="shared" si="54"/>
        <v>45793.508240740739</v>
      </c>
      <c r="Z389" s="52" t="str">
        <f t="shared" si="55"/>
        <v>Approved On Time</v>
      </c>
      <c r="AA389" s="52" t="str">
        <f t="shared" si="56"/>
        <v>9606 6056I - BARRICADES SIGNS AND TRAFFIC H</v>
      </c>
      <c r="AB389" s="51">
        <f t="shared" si="57"/>
        <v>1</v>
      </c>
      <c r="AC389" s="52" t="str">
        <f t="shared" si="58"/>
        <v>DAYS</v>
      </c>
      <c r="AD389" s="64" t="str">
        <f t="shared" si="59"/>
        <v>WILLIAM PERSINGER WTX TC</v>
      </c>
    </row>
    <row r="390" spans="1:30" ht="15.75" x14ac:dyDescent="0.25">
      <c r="A390" s="177">
        <v>101448</v>
      </c>
      <c r="B390" s="177" t="s">
        <v>112</v>
      </c>
      <c r="C390" s="177" t="s">
        <v>113</v>
      </c>
      <c r="D390" s="177" t="s">
        <v>1946</v>
      </c>
      <c r="E390" s="177" t="s">
        <v>1947</v>
      </c>
      <c r="F390" s="177">
        <v>0.5</v>
      </c>
      <c r="G390" s="177" t="s">
        <v>573</v>
      </c>
      <c r="H390" s="177" t="s">
        <v>2767</v>
      </c>
      <c r="I390" s="177" t="s">
        <v>91</v>
      </c>
      <c r="J390" s="177" t="s">
        <v>1535</v>
      </c>
      <c r="K390" s="177" t="s">
        <v>64</v>
      </c>
      <c r="L390" s="177" t="s">
        <v>114</v>
      </c>
      <c r="M390" s="177" t="s">
        <v>3003</v>
      </c>
      <c r="N390" s="177"/>
      <c r="O390" s="177" t="s">
        <v>50</v>
      </c>
      <c r="P390" s="177" t="s">
        <v>114</v>
      </c>
      <c r="Q390" s="177" t="s">
        <v>3487</v>
      </c>
      <c r="T390" s="49" t="str">
        <f t="shared" ref="T390:T453" si="60">$B390</f>
        <v>2023-007</v>
      </c>
      <c r="U390" s="49" t="str">
        <f t="shared" ref="U390:U453" si="61">$B390&amp;": "&amp;$C390</f>
        <v>2023-007: Ector BI 20E Rehab Roadway</v>
      </c>
      <c r="V390" s="49" t="str">
        <f>IFERROR(VLOOKUP($B390,PM!$A:$H,2,FALSE),"")</f>
        <v>Bikhyat Adhikari</v>
      </c>
      <c r="W390" s="50" t="str">
        <f t="shared" ref="W390:W453" si="62">TEXT($H390,"dddd")</f>
        <v>Wednesday</v>
      </c>
      <c r="X390" s="51" t="str">
        <f t="shared" ref="X390:X453" si="63">TEXT(DATE(MID($M390,7,4), LEFT($M390,2), MID($M390,4,2)) + TIME(LEFT(MID($M390,13,5),2), RIGHT(MID($M390,13,5),2), 0), "MM/DD/YYYY h:mm AM/PM")</f>
        <v>05/15/2025 7:25 AM</v>
      </c>
      <c r="Y390" s="52">
        <f t="shared" ref="Y390:Y453" si="64">IFERROR(DATE(LEFT($Q390,4), MID($Q390,6,2), MID($Q390,9,2)) + TIME(MID($Q390,12,2), MID($Q390,15,2), MID($Q390,18,2)),"")</f>
        <v>45793.508240740739</v>
      </c>
      <c r="Z390" s="52" t="str">
        <f t="shared" ref="Z390:Z453" si="65">IF(OR($Y390="1/1/01 12:00 AM", $Y390=""), "Not Approved", IF(VALUE($Y390) &lt;= (VALUE($X390) + 1 + TIME(9, 0, 0)), "Approved On Time", "Not Approved On Time"))</f>
        <v>Approved On Time</v>
      </c>
      <c r="AA390" s="52" t="str">
        <f t="shared" ref="AA390:AA453" si="66">$D390&amp;" - "&amp;$E390</f>
        <v>6185 6005A - Install Maintain Remove Attenu</v>
      </c>
      <c r="AB390" s="51">
        <f t="shared" ref="AB390:AB453" si="67">$F390</f>
        <v>0.5</v>
      </c>
      <c r="AC390" s="52" t="str">
        <f t="shared" ref="AC390:AC453" si="68">$G390</f>
        <v>DAY</v>
      </c>
      <c r="AD390" s="64" t="str">
        <f t="shared" ref="AD390:AD453" si="69">$J390</f>
        <v>WILLIAM PERSINGER WTX TC</v>
      </c>
    </row>
    <row r="391" spans="1:30" ht="15.75" x14ac:dyDescent="0.25">
      <c r="A391" s="177">
        <v>101230</v>
      </c>
      <c r="B391" s="177" t="s">
        <v>112</v>
      </c>
      <c r="C391" s="177" t="s">
        <v>113</v>
      </c>
      <c r="D391" s="177" t="s">
        <v>1184</v>
      </c>
      <c r="E391" s="177" t="s">
        <v>1185</v>
      </c>
      <c r="F391" s="177">
        <v>3000</v>
      </c>
      <c r="G391" s="177" t="s">
        <v>587</v>
      </c>
      <c r="H391" s="177" t="s">
        <v>1447</v>
      </c>
      <c r="I391" s="177" t="s">
        <v>91</v>
      </c>
      <c r="J391" s="177" t="s">
        <v>118</v>
      </c>
      <c r="K391" s="177" t="s">
        <v>72</v>
      </c>
      <c r="L391" s="177" t="s">
        <v>588</v>
      </c>
      <c r="M391" s="177" t="s">
        <v>1298</v>
      </c>
      <c r="N391" s="177"/>
      <c r="O391" s="177" t="s">
        <v>50</v>
      </c>
      <c r="P391" s="177" t="s">
        <v>114</v>
      </c>
      <c r="Q391" s="177" t="s">
        <v>3478</v>
      </c>
      <c r="T391" s="49" t="str">
        <f t="shared" si="60"/>
        <v>2023-007</v>
      </c>
      <c r="U391" s="49" t="str">
        <f t="shared" si="61"/>
        <v>2023-007: Ector BI 20E Rehab Roadway</v>
      </c>
      <c r="V391" s="49" t="str">
        <f>IFERROR(VLOOKUP($B391,PM!$A:$H,2,FALSE),"")</f>
        <v>Bikhyat Adhikari</v>
      </c>
      <c r="W391" s="50" t="str">
        <f t="shared" si="62"/>
        <v>Monday</v>
      </c>
      <c r="X391" s="51" t="str">
        <f t="shared" si="63"/>
        <v>05/12/2025 10:29 PM</v>
      </c>
      <c r="Y391" s="52">
        <f t="shared" si="64"/>
        <v>45793.506307870368</v>
      </c>
      <c r="Z391" s="52" t="str">
        <f t="shared" si="65"/>
        <v>Not Approved On Time</v>
      </c>
      <c r="AA391" s="52" t="str">
        <f t="shared" si="66"/>
        <v>110 6001B - FG Subgrade Mainline</v>
      </c>
      <c r="AB391" s="51">
        <f t="shared" si="67"/>
        <v>3000</v>
      </c>
      <c r="AC391" s="52" t="str">
        <f t="shared" si="68"/>
        <v>SY</v>
      </c>
      <c r="AD391" s="64" t="str">
        <f t="shared" si="69"/>
        <v>Jorge Flores's Crew</v>
      </c>
    </row>
    <row r="392" spans="1:30" ht="15.75" x14ac:dyDescent="0.25">
      <c r="A392" s="177">
        <v>101425</v>
      </c>
      <c r="B392" s="177" t="s">
        <v>112</v>
      </c>
      <c r="C392" s="177" t="s">
        <v>113</v>
      </c>
      <c r="D392" s="177" t="s">
        <v>1184</v>
      </c>
      <c r="E392" s="177" t="s">
        <v>1185</v>
      </c>
      <c r="F392" s="177">
        <v>3047</v>
      </c>
      <c r="G392" s="177" t="s">
        <v>587</v>
      </c>
      <c r="H392" s="177" t="s">
        <v>2767</v>
      </c>
      <c r="I392" s="177" t="s">
        <v>91</v>
      </c>
      <c r="J392" s="177" t="s">
        <v>118</v>
      </c>
      <c r="K392" s="177" t="s">
        <v>72</v>
      </c>
      <c r="L392" s="177" t="s">
        <v>588</v>
      </c>
      <c r="M392" s="177" t="s">
        <v>2663</v>
      </c>
      <c r="N392" s="177"/>
      <c r="O392" s="177" t="s">
        <v>50</v>
      </c>
      <c r="P392" s="177" t="s">
        <v>114</v>
      </c>
      <c r="Q392" s="177" t="s">
        <v>3479</v>
      </c>
      <c r="T392" s="49" t="str">
        <f t="shared" si="60"/>
        <v>2023-007</v>
      </c>
      <c r="U392" s="49" t="str">
        <f t="shared" si="61"/>
        <v>2023-007: Ector BI 20E Rehab Roadway</v>
      </c>
      <c r="V392" s="49" t="str">
        <f>IFERROR(VLOOKUP($B392,PM!$A:$H,2,FALSE),"")</f>
        <v>Bikhyat Adhikari</v>
      </c>
      <c r="W392" s="50" t="str">
        <f t="shared" si="62"/>
        <v>Wednesday</v>
      </c>
      <c r="X392" s="51" t="str">
        <f t="shared" si="63"/>
        <v>05/15/2025 5:50 AM</v>
      </c>
      <c r="Y392" s="52">
        <f t="shared" si="64"/>
        <v>45793.506307870368</v>
      </c>
      <c r="Z392" s="52" t="str">
        <f t="shared" si="65"/>
        <v>Approved On Time</v>
      </c>
      <c r="AA392" s="52" t="str">
        <f t="shared" si="66"/>
        <v>110 6001B - FG Subgrade Mainline</v>
      </c>
      <c r="AB392" s="51">
        <f t="shared" si="67"/>
        <v>3047</v>
      </c>
      <c r="AC392" s="52" t="str">
        <f t="shared" si="68"/>
        <v>SY</v>
      </c>
      <c r="AD392" s="64" t="str">
        <f t="shared" si="69"/>
        <v>Jorge Flores's Crew</v>
      </c>
    </row>
    <row r="393" spans="1:30" ht="15.75" x14ac:dyDescent="0.25">
      <c r="A393" s="177">
        <v>101519</v>
      </c>
      <c r="B393" s="177" t="s">
        <v>112</v>
      </c>
      <c r="C393" s="177" t="s">
        <v>113</v>
      </c>
      <c r="D393" s="177" t="s">
        <v>1184</v>
      </c>
      <c r="E393" s="177" t="s">
        <v>1185</v>
      </c>
      <c r="F393" s="177">
        <v>3500</v>
      </c>
      <c r="G393" s="177" t="s">
        <v>587</v>
      </c>
      <c r="H393" s="177" t="s">
        <v>3000</v>
      </c>
      <c r="I393" s="177" t="s">
        <v>91</v>
      </c>
      <c r="J393" s="177" t="s">
        <v>118</v>
      </c>
      <c r="K393" s="177" t="s">
        <v>72</v>
      </c>
      <c r="L393" s="177" t="s">
        <v>588</v>
      </c>
      <c r="M393" s="177" t="s">
        <v>3092</v>
      </c>
      <c r="N393" s="177"/>
      <c r="O393" s="177" t="s">
        <v>50</v>
      </c>
      <c r="P393" s="177" t="s">
        <v>114</v>
      </c>
      <c r="Q393" s="177" t="s">
        <v>3480</v>
      </c>
      <c r="T393" s="49" t="str">
        <f t="shared" si="60"/>
        <v>2023-007</v>
      </c>
      <c r="U393" s="49" t="str">
        <f t="shared" si="61"/>
        <v>2023-007: Ector BI 20E Rehab Roadway</v>
      </c>
      <c r="V393" s="49" t="str">
        <f>IFERROR(VLOOKUP($B393,PM!$A:$H,2,FALSE),"")</f>
        <v>Bikhyat Adhikari</v>
      </c>
      <c r="W393" s="50" t="str">
        <f t="shared" si="62"/>
        <v>Thursday</v>
      </c>
      <c r="X393" s="51" t="str">
        <f t="shared" si="63"/>
        <v>05/16/2025 5:01 AM</v>
      </c>
      <c r="Y393" s="52">
        <f t="shared" si="64"/>
        <v>45793.506307870368</v>
      </c>
      <c r="Z393" s="52" t="str">
        <f t="shared" si="65"/>
        <v>Approved On Time</v>
      </c>
      <c r="AA393" s="52" t="str">
        <f t="shared" si="66"/>
        <v>110 6001B - FG Subgrade Mainline</v>
      </c>
      <c r="AB393" s="51">
        <f t="shared" si="67"/>
        <v>3500</v>
      </c>
      <c r="AC393" s="52" t="str">
        <f t="shared" si="68"/>
        <v>SY</v>
      </c>
      <c r="AD393" s="64" t="str">
        <f t="shared" si="69"/>
        <v>Jorge Flores's Crew</v>
      </c>
    </row>
    <row r="394" spans="1:30" ht="15.75" x14ac:dyDescent="0.25">
      <c r="A394" s="177">
        <v>101339</v>
      </c>
      <c r="B394" s="177" t="s">
        <v>112</v>
      </c>
      <c r="C394" s="177" t="s">
        <v>113</v>
      </c>
      <c r="D394" s="177" t="s">
        <v>1184</v>
      </c>
      <c r="E394" s="177" t="s">
        <v>1185</v>
      </c>
      <c r="F394" s="177">
        <v>3000</v>
      </c>
      <c r="G394" s="177" t="s">
        <v>587</v>
      </c>
      <c r="H394" s="177" t="s">
        <v>1890</v>
      </c>
      <c r="I394" s="177" t="s">
        <v>91</v>
      </c>
      <c r="J394" s="177" t="s">
        <v>118</v>
      </c>
      <c r="K394" s="177" t="s">
        <v>72</v>
      </c>
      <c r="L394" s="177" t="s">
        <v>588</v>
      </c>
      <c r="M394" s="177" t="s">
        <v>2129</v>
      </c>
      <c r="N394" s="177"/>
      <c r="O394" s="177" t="s">
        <v>50</v>
      </c>
      <c r="P394" s="177" t="s">
        <v>114</v>
      </c>
      <c r="Q394" s="177" t="s">
        <v>3477</v>
      </c>
      <c r="T394" s="49" t="str">
        <f t="shared" si="60"/>
        <v>2023-007</v>
      </c>
      <c r="U394" s="49" t="str">
        <f t="shared" si="61"/>
        <v>2023-007: Ector BI 20E Rehab Roadway</v>
      </c>
      <c r="V394" s="49" t="str">
        <f>IFERROR(VLOOKUP($B394,PM!$A:$H,2,FALSE),"")</f>
        <v>Bikhyat Adhikari</v>
      </c>
      <c r="W394" s="50" t="str">
        <f t="shared" si="62"/>
        <v>Tuesday</v>
      </c>
      <c r="X394" s="51" t="str">
        <f t="shared" si="63"/>
        <v>05/14/2025 5:55 AM</v>
      </c>
      <c r="Y394" s="52">
        <f t="shared" si="64"/>
        <v>45793.506307870368</v>
      </c>
      <c r="Z394" s="52" t="str">
        <f t="shared" si="65"/>
        <v>Not Approved On Time</v>
      </c>
      <c r="AA394" s="52" t="str">
        <f t="shared" si="66"/>
        <v>110 6001B - FG Subgrade Mainline</v>
      </c>
      <c r="AB394" s="51">
        <f t="shared" si="67"/>
        <v>3000</v>
      </c>
      <c r="AC394" s="52" t="str">
        <f t="shared" si="68"/>
        <v>SY</v>
      </c>
      <c r="AD394" s="64" t="str">
        <f t="shared" si="69"/>
        <v>Jorge Flores's Crew</v>
      </c>
    </row>
    <row r="395" spans="1:30" ht="15.75" x14ac:dyDescent="0.25">
      <c r="A395" s="177">
        <v>101535</v>
      </c>
      <c r="B395" s="177" t="s">
        <v>112</v>
      </c>
      <c r="C395" s="177" t="s">
        <v>113</v>
      </c>
      <c r="D395" s="177" t="s">
        <v>1533</v>
      </c>
      <c r="E395" s="177" t="s">
        <v>1534</v>
      </c>
      <c r="F395" s="177">
        <v>1</v>
      </c>
      <c r="G395" s="177" t="s">
        <v>736</v>
      </c>
      <c r="H395" s="177" t="s">
        <v>3000</v>
      </c>
      <c r="I395" s="177" t="s">
        <v>91</v>
      </c>
      <c r="J395" s="177" t="s">
        <v>1535</v>
      </c>
      <c r="K395" s="177" t="s">
        <v>64</v>
      </c>
      <c r="L395" s="177" t="s">
        <v>1551</v>
      </c>
      <c r="M395" s="177" t="s">
        <v>3194</v>
      </c>
      <c r="N395" s="177"/>
      <c r="O395" s="177" t="s">
        <v>50</v>
      </c>
      <c r="P395" s="177" t="s">
        <v>114</v>
      </c>
      <c r="Q395" s="177" t="s">
        <v>3482</v>
      </c>
      <c r="T395" s="49" t="str">
        <f t="shared" si="60"/>
        <v>2023-007</v>
      </c>
      <c r="U395" s="49" t="str">
        <f t="shared" si="61"/>
        <v>2023-007: Ector BI 20E Rehab Roadway</v>
      </c>
      <c r="V395" s="49" t="str">
        <f>IFERROR(VLOOKUP($B395,PM!$A:$H,2,FALSE),"")</f>
        <v>Bikhyat Adhikari</v>
      </c>
      <c r="W395" s="50" t="str">
        <f t="shared" si="62"/>
        <v>Thursday</v>
      </c>
      <c r="X395" s="51" t="str">
        <f t="shared" si="63"/>
        <v>05/16/2025 7:03 AM</v>
      </c>
      <c r="Y395" s="52">
        <f t="shared" si="64"/>
        <v>45793.508240740739</v>
      </c>
      <c r="Z395" s="52" t="str">
        <f t="shared" si="65"/>
        <v>Approved On Time</v>
      </c>
      <c r="AA395" s="52" t="str">
        <f t="shared" si="66"/>
        <v>9606 6056I - BARRICADES SIGNS AND TRAFFIC H</v>
      </c>
      <c r="AB395" s="51">
        <f t="shared" si="67"/>
        <v>1</v>
      </c>
      <c r="AC395" s="52" t="str">
        <f t="shared" si="68"/>
        <v>DAYS</v>
      </c>
      <c r="AD395" s="64" t="str">
        <f t="shared" si="69"/>
        <v>WILLIAM PERSINGER WTX TC</v>
      </c>
    </row>
    <row r="396" spans="1:30" ht="15.75" x14ac:dyDescent="0.25">
      <c r="A396" s="177">
        <v>101442</v>
      </c>
      <c r="B396" s="177" t="s">
        <v>112</v>
      </c>
      <c r="C396" s="177" t="s">
        <v>113</v>
      </c>
      <c r="D396" s="177" t="s">
        <v>2566</v>
      </c>
      <c r="E396" s="177" t="s">
        <v>2567</v>
      </c>
      <c r="F396" s="177">
        <v>1</v>
      </c>
      <c r="G396" s="177" t="s">
        <v>586</v>
      </c>
      <c r="H396" s="177" t="s">
        <v>2767</v>
      </c>
      <c r="I396" s="177" t="s">
        <v>91</v>
      </c>
      <c r="J396" s="177" t="s">
        <v>1550</v>
      </c>
      <c r="K396" s="177" t="s">
        <v>72</v>
      </c>
      <c r="L396" s="177" t="s">
        <v>1551</v>
      </c>
      <c r="M396" s="177" t="s">
        <v>2568</v>
      </c>
      <c r="N396" s="177"/>
      <c r="O396" s="177" t="s">
        <v>50</v>
      </c>
      <c r="P396" s="177" t="s">
        <v>114</v>
      </c>
      <c r="Q396" s="177" t="s">
        <v>4191</v>
      </c>
      <c r="T396" s="49" t="str">
        <f t="shared" si="60"/>
        <v>2023-007</v>
      </c>
      <c r="U396" s="49" t="str">
        <f t="shared" si="61"/>
        <v>2023-007: Ector BI 20E Rehab Roadway</v>
      </c>
      <c r="V396" s="49" t="str">
        <f>IFERROR(VLOOKUP($B396,PM!$A:$H,2,FALSE),"")</f>
        <v>Bikhyat Adhikari</v>
      </c>
      <c r="W396" s="50" t="str">
        <f t="shared" si="62"/>
        <v>Wednesday</v>
      </c>
      <c r="X396" s="51" t="str">
        <f t="shared" si="63"/>
        <v>05/15/2025 7:19 AM</v>
      </c>
      <c r="Y396" s="52">
        <f t="shared" si="64"/>
        <v>45793.845358796294</v>
      </c>
      <c r="Z396" s="52" t="str">
        <f t="shared" si="65"/>
        <v>Not Approved On Time</v>
      </c>
      <c r="AA396" s="52" t="str">
        <f t="shared" si="66"/>
        <v>467 6390A - SET (TY II) (24 IN) (RCP) (4:</v>
      </c>
      <c r="AB396" s="51">
        <f t="shared" si="67"/>
        <v>1</v>
      </c>
      <c r="AC396" s="52" t="str">
        <f t="shared" si="68"/>
        <v>EA</v>
      </c>
      <c r="AD396" s="64" t="str">
        <f t="shared" si="69"/>
        <v>Sabino Ibarra's Crew</v>
      </c>
    </row>
    <row r="397" spans="1:30" ht="15.75" x14ac:dyDescent="0.25">
      <c r="A397" s="177">
        <v>101443</v>
      </c>
      <c r="B397" s="177" t="s">
        <v>112</v>
      </c>
      <c r="C397" s="177" t="s">
        <v>113</v>
      </c>
      <c r="D397" s="177" t="s">
        <v>2558</v>
      </c>
      <c r="E397" s="177" t="s">
        <v>2559</v>
      </c>
      <c r="F397" s="177">
        <v>24</v>
      </c>
      <c r="G397" s="177" t="s">
        <v>517</v>
      </c>
      <c r="H397" s="177" t="s">
        <v>2767</v>
      </c>
      <c r="I397" s="177" t="s">
        <v>91</v>
      </c>
      <c r="J397" s="177" t="s">
        <v>1550</v>
      </c>
      <c r="K397" s="177" t="s">
        <v>72</v>
      </c>
      <c r="L397" s="177" t="s">
        <v>1551</v>
      </c>
      <c r="M397" s="177" t="s">
        <v>2568</v>
      </c>
      <c r="N397" s="177"/>
      <c r="O397" s="177" t="s">
        <v>50</v>
      </c>
      <c r="P397" s="177" t="s">
        <v>114</v>
      </c>
      <c r="Q397" s="177" t="s">
        <v>4192</v>
      </c>
      <c r="T397" s="49" t="str">
        <f t="shared" si="60"/>
        <v>2023-007</v>
      </c>
      <c r="U397" s="49" t="str">
        <f t="shared" si="61"/>
        <v>2023-007: Ector BI 20E Rehab Roadway</v>
      </c>
      <c r="V397" s="49" t="str">
        <f>IFERROR(VLOOKUP($B397,PM!$A:$H,2,FALSE),"")</f>
        <v>Bikhyat Adhikari</v>
      </c>
      <c r="W397" s="50" t="str">
        <f t="shared" si="62"/>
        <v>Wednesday</v>
      </c>
      <c r="X397" s="51" t="str">
        <f t="shared" si="63"/>
        <v>05/15/2025 7:19 AM</v>
      </c>
      <c r="Y397" s="52">
        <f t="shared" si="64"/>
        <v>45793.845358796294</v>
      </c>
      <c r="Z397" s="52" t="str">
        <f t="shared" si="65"/>
        <v>Not Approved On Time</v>
      </c>
      <c r="AA397" s="52" t="str">
        <f t="shared" si="66"/>
        <v>464 6005A - RCP 24 Ins Back Pipe</v>
      </c>
      <c r="AB397" s="51">
        <f t="shared" si="67"/>
        <v>24</v>
      </c>
      <c r="AC397" s="52" t="str">
        <f t="shared" si="68"/>
        <v>LF</v>
      </c>
      <c r="AD397" s="64" t="str">
        <f t="shared" si="69"/>
        <v>Sabino Ibarra's Crew</v>
      </c>
    </row>
    <row r="398" spans="1:30" ht="15.75" x14ac:dyDescent="0.25">
      <c r="A398" s="177">
        <v>101444</v>
      </c>
      <c r="B398" s="177" t="s">
        <v>112</v>
      </c>
      <c r="C398" s="177" t="s">
        <v>113</v>
      </c>
      <c r="D398" s="177" t="s">
        <v>2561</v>
      </c>
      <c r="E398" s="177" t="s">
        <v>2562</v>
      </c>
      <c r="F398" s="177">
        <v>30</v>
      </c>
      <c r="G398" s="177" t="s">
        <v>517</v>
      </c>
      <c r="H398" s="177" t="s">
        <v>2767</v>
      </c>
      <c r="I398" s="177" t="s">
        <v>91</v>
      </c>
      <c r="J398" s="177" t="s">
        <v>1550</v>
      </c>
      <c r="K398" s="177" t="s">
        <v>72</v>
      </c>
      <c r="L398" s="177" t="s">
        <v>1551</v>
      </c>
      <c r="M398" s="177" t="s">
        <v>2568</v>
      </c>
      <c r="N398" s="177"/>
      <c r="O398" s="177" t="s">
        <v>50</v>
      </c>
      <c r="P398" s="177" t="s">
        <v>114</v>
      </c>
      <c r="Q398" s="177" t="s">
        <v>4193</v>
      </c>
      <c r="T398" s="49" t="str">
        <f t="shared" si="60"/>
        <v>2023-007</v>
      </c>
      <c r="U398" s="49" t="str">
        <f t="shared" si="61"/>
        <v>2023-007: Ector BI 20E Rehab Roadway</v>
      </c>
      <c r="V398" s="49" t="str">
        <f>IFERROR(VLOOKUP($B398,PM!$A:$H,2,FALSE),"")</f>
        <v>Bikhyat Adhikari</v>
      </c>
      <c r="W398" s="50" t="str">
        <f t="shared" si="62"/>
        <v>Wednesday</v>
      </c>
      <c r="X398" s="51" t="str">
        <f t="shared" si="63"/>
        <v>05/15/2025 7:19 AM</v>
      </c>
      <c r="Y398" s="52">
        <f t="shared" si="64"/>
        <v>45793.845358796294</v>
      </c>
      <c r="Z398" s="52" t="str">
        <f t="shared" si="65"/>
        <v>Not Approved On Time</v>
      </c>
      <c r="AA398" s="52" t="str">
        <f t="shared" si="66"/>
        <v>496 6007A - Remove Existing Pipe</v>
      </c>
      <c r="AB398" s="51">
        <f t="shared" si="67"/>
        <v>30</v>
      </c>
      <c r="AC398" s="52" t="str">
        <f t="shared" si="68"/>
        <v>LF</v>
      </c>
      <c r="AD398" s="64" t="str">
        <f t="shared" si="69"/>
        <v>Sabino Ibarra's Crew</v>
      </c>
    </row>
    <row r="399" spans="1:30" ht="15.75" x14ac:dyDescent="0.25">
      <c r="A399" s="177">
        <v>101445</v>
      </c>
      <c r="B399" s="177" t="s">
        <v>112</v>
      </c>
      <c r="C399" s="177" t="s">
        <v>113</v>
      </c>
      <c r="D399" s="177" t="s">
        <v>2563</v>
      </c>
      <c r="E399" s="177" t="s">
        <v>2564</v>
      </c>
      <c r="F399" s="177">
        <v>1</v>
      </c>
      <c r="G399" s="177" t="s">
        <v>586</v>
      </c>
      <c r="H399" s="177" t="s">
        <v>2767</v>
      </c>
      <c r="I399" s="177" t="s">
        <v>91</v>
      </c>
      <c r="J399" s="177" t="s">
        <v>1550</v>
      </c>
      <c r="K399" s="177" t="s">
        <v>72</v>
      </c>
      <c r="L399" s="177" t="s">
        <v>1551</v>
      </c>
      <c r="M399" s="177" t="s">
        <v>2568</v>
      </c>
      <c r="N399" s="177"/>
      <c r="O399" s="177" t="s">
        <v>50</v>
      </c>
      <c r="P399" s="177" t="s">
        <v>114</v>
      </c>
      <c r="Q399" s="177" t="s">
        <v>4194</v>
      </c>
      <c r="T399" s="49" t="str">
        <f t="shared" si="60"/>
        <v>2023-007</v>
      </c>
      <c r="U399" s="49" t="str">
        <f t="shared" si="61"/>
        <v>2023-007: Ector BI 20E Rehab Roadway</v>
      </c>
      <c r="V399" s="49" t="str">
        <f>IFERROR(VLOOKUP($B399,PM!$A:$H,2,FALSE),"")</f>
        <v>Bikhyat Adhikari</v>
      </c>
      <c r="W399" s="50" t="str">
        <f t="shared" si="62"/>
        <v>Wednesday</v>
      </c>
      <c r="X399" s="51" t="str">
        <f t="shared" si="63"/>
        <v>05/15/2025 7:19 AM</v>
      </c>
      <c r="Y399" s="52">
        <f t="shared" si="64"/>
        <v>45793.845358796294</v>
      </c>
      <c r="Z399" s="52" t="str">
        <f t="shared" si="65"/>
        <v>Not Approved On Time</v>
      </c>
      <c r="AA399" s="52" t="str">
        <f t="shared" si="66"/>
        <v>496 6004A - REMOV STR (SET)</v>
      </c>
      <c r="AB399" s="51">
        <f t="shared" si="67"/>
        <v>1</v>
      </c>
      <c r="AC399" s="52" t="str">
        <f t="shared" si="68"/>
        <v>EA</v>
      </c>
      <c r="AD399" s="64" t="str">
        <f t="shared" si="69"/>
        <v>Sabino Ibarra's Crew</v>
      </c>
    </row>
    <row r="400" spans="1:30" ht="15.75" x14ac:dyDescent="0.25">
      <c r="A400" s="177">
        <v>101563</v>
      </c>
      <c r="B400" s="177" t="s">
        <v>112</v>
      </c>
      <c r="C400" s="177" t="s">
        <v>113</v>
      </c>
      <c r="D400" s="177" t="s">
        <v>3035</v>
      </c>
      <c r="E400" s="177" t="s">
        <v>3036</v>
      </c>
      <c r="F400" s="177">
        <v>300</v>
      </c>
      <c r="G400" s="177" t="s">
        <v>589</v>
      </c>
      <c r="H400" s="177" t="s">
        <v>4124</v>
      </c>
      <c r="I400" s="177" t="s">
        <v>91</v>
      </c>
      <c r="J400" s="177" t="s">
        <v>1550</v>
      </c>
      <c r="K400" s="177" t="s">
        <v>72</v>
      </c>
      <c r="L400" s="177" t="s">
        <v>1551</v>
      </c>
      <c r="M400" s="177" t="s">
        <v>3843</v>
      </c>
      <c r="N400" s="177"/>
      <c r="O400" s="177" t="s">
        <v>50</v>
      </c>
      <c r="P400" s="177" t="s">
        <v>114</v>
      </c>
      <c r="Q400" s="177" t="s">
        <v>4195</v>
      </c>
      <c r="T400" s="49" t="str">
        <f t="shared" si="60"/>
        <v>2023-007</v>
      </c>
      <c r="U400" s="49" t="str">
        <f t="shared" si="61"/>
        <v>2023-007: Ector BI 20E Rehab Roadway</v>
      </c>
      <c r="V400" s="49" t="str">
        <f>IFERROR(VLOOKUP($B400,PM!$A:$H,2,FALSE),"")</f>
        <v>Bikhyat Adhikari</v>
      </c>
      <c r="W400" s="50" t="str">
        <f t="shared" si="62"/>
        <v>Friday</v>
      </c>
      <c r="X400" s="51" t="str">
        <f t="shared" si="63"/>
        <v>05/16/2025 1:37 PM</v>
      </c>
      <c r="Y400" s="52">
        <f t="shared" si="64"/>
        <v>45793.845358796294</v>
      </c>
      <c r="Z400" s="52" t="str">
        <f t="shared" si="65"/>
        <v>Approved On Time</v>
      </c>
      <c r="AA400" s="52" t="str">
        <f t="shared" si="66"/>
        <v>467 6168E - F P S Sides</v>
      </c>
      <c r="AB400" s="51">
        <f t="shared" si="67"/>
        <v>300</v>
      </c>
      <c r="AC400" s="52" t="str">
        <f t="shared" si="68"/>
        <v>SF</v>
      </c>
      <c r="AD400" s="64" t="str">
        <f t="shared" si="69"/>
        <v>Sabino Ibarra's Crew</v>
      </c>
    </row>
    <row r="401" spans="1:30" ht="15.75" x14ac:dyDescent="0.25">
      <c r="A401" s="177">
        <v>101447</v>
      </c>
      <c r="B401" s="177" t="s">
        <v>112</v>
      </c>
      <c r="C401" s="177" t="s">
        <v>113</v>
      </c>
      <c r="D401" s="177" t="s">
        <v>2775</v>
      </c>
      <c r="E401" s="177" t="s">
        <v>2776</v>
      </c>
      <c r="F401" s="177">
        <v>6</v>
      </c>
      <c r="G401" s="177" t="s">
        <v>517</v>
      </c>
      <c r="H401" s="177" t="s">
        <v>2767</v>
      </c>
      <c r="I401" s="177" t="s">
        <v>91</v>
      </c>
      <c r="J401" s="177" t="s">
        <v>1550</v>
      </c>
      <c r="K401" s="177" t="s">
        <v>72</v>
      </c>
      <c r="L401" s="177" t="s">
        <v>1551</v>
      </c>
      <c r="M401" s="177" t="s">
        <v>2777</v>
      </c>
      <c r="N401" s="177"/>
      <c r="O401" s="177" t="s">
        <v>50</v>
      </c>
      <c r="P401" s="177" t="s">
        <v>114</v>
      </c>
      <c r="Q401" s="177" t="s">
        <v>4196</v>
      </c>
      <c r="T401" s="49" t="str">
        <f t="shared" si="60"/>
        <v>2023-007</v>
      </c>
      <c r="U401" s="49" t="str">
        <f t="shared" si="61"/>
        <v>2023-007: Ector BI 20E Rehab Roadway</v>
      </c>
      <c r="V401" s="49" t="str">
        <f>IFERROR(VLOOKUP($B401,PM!$A:$H,2,FALSE),"")</f>
        <v>Bikhyat Adhikari</v>
      </c>
      <c r="W401" s="50" t="str">
        <f t="shared" si="62"/>
        <v>Wednesday</v>
      </c>
      <c r="X401" s="51" t="str">
        <f t="shared" si="63"/>
        <v>05/15/2025 7:21 AM</v>
      </c>
      <c r="Y401" s="52">
        <f t="shared" si="64"/>
        <v>45793.845358796294</v>
      </c>
      <c r="Z401" s="52" t="str">
        <f t="shared" si="65"/>
        <v>Not Approved On Time</v>
      </c>
      <c r="AA401" s="52" t="str">
        <f t="shared" si="66"/>
        <v>462 6050I - CONC BOX CULV (5 FT X 2 FT)(EX</v>
      </c>
      <c r="AB401" s="51">
        <f t="shared" si="67"/>
        <v>6</v>
      </c>
      <c r="AC401" s="52" t="str">
        <f t="shared" si="68"/>
        <v>LF</v>
      </c>
      <c r="AD401" s="64" t="str">
        <f t="shared" si="69"/>
        <v>Sabino Ibarra's Crew</v>
      </c>
    </row>
    <row r="402" spans="1:30" ht="15.75" x14ac:dyDescent="0.25">
      <c r="A402" s="177">
        <v>101534</v>
      </c>
      <c r="B402" s="177" t="s">
        <v>112</v>
      </c>
      <c r="C402" s="177" t="s">
        <v>113</v>
      </c>
      <c r="D402" s="177" t="s">
        <v>3035</v>
      </c>
      <c r="E402" s="177" t="s">
        <v>3036</v>
      </c>
      <c r="F402" s="177">
        <v>310.94</v>
      </c>
      <c r="G402" s="177" t="s">
        <v>589</v>
      </c>
      <c r="H402" s="177" t="s">
        <v>3000</v>
      </c>
      <c r="I402" s="177" t="s">
        <v>91</v>
      </c>
      <c r="J402" s="177" t="s">
        <v>1550</v>
      </c>
      <c r="K402" s="177" t="s">
        <v>72</v>
      </c>
      <c r="L402" s="177" t="s">
        <v>1551</v>
      </c>
      <c r="M402" s="177" t="s">
        <v>3037</v>
      </c>
      <c r="N402" s="177"/>
      <c r="O402" s="177" t="s">
        <v>50</v>
      </c>
      <c r="P402" s="177" t="s">
        <v>114</v>
      </c>
      <c r="Q402" s="177" t="s">
        <v>4195</v>
      </c>
      <c r="T402" s="49" t="str">
        <f t="shared" si="60"/>
        <v>2023-007</v>
      </c>
      <c r="U402" s="49" t="str">
        <f t="shared" si="61"/>
        <v>2023-007: Ector BI 20E Rehab Roadway</v>
      </c>
      <c r="V402" s="49" t="str">
        <f>IFERROR(VLOOKUP($B402,PM!$A:$H,2,FALSE),"")</f>
        <v>Bikhyat Adhikari</v>
      </c>
      <c r="W402" s="50" t="str">
        <f t="shared" si="62"/>
        <v>Thursday</v>
      </c>
      <c r="X402" s="51" t="str">
        <f t="shared" si="63"/>
        <v>05/16/2025 7:01 AM</v>
      </c>
      <c r="Y402" s="52">
        <f t="shared" si="64"/>
        <v>45793.845358796294</v>
      </c>
      <c r="Z402" s="52" t="str">
        <f t="shared" si="65"/>
        <v>Approved On Time</v>
      </c>
      <c r="AA402" s="52" t="str">
        <f t="shared" si="66"/>
        <v>467 6168E - F P S Sides</v>
      </c>
      <c r="AB402" s="51">
        <f t="shared" si="67"/>
        <v>310.94</v>
      </c>
      <c r="AC402" s="52" t="str">
        <f t="shared" si="68"/>
        <v>SF</v>
      </c>
      <c r="AD402" s="64" t="str">
        <f t="shared" si="69"/>
        <v>Sabino Ibarra's Crew</v>
      </c>
    </row>
    <row r="403" spans="1:30" ht="15.75" x14ac:dyDescent="0.25">
      <c r="A403" s="177">
        <v>101254</v>
      </c>
      <c r="B403" s="177" t="s">
        <v>112</v>
      </c>
      <c r="C403" s="177" t="s">
        <v>113</v>
      </c>
      <c r="D403" s="177" t="s">
        <v>1548</v>
      </c>
      <c r="E403" s="177" t="s">
        <v>1549</v>
      </c>
      <c r="F403" s="177">
        <v>150</v>
      </c>
      <c r="G403" s="177" t="s">
        <v>589</v>
      </c>
      <c r="H403" s="177" t="s">
        <v>1447</v>
      </c>
      <c r="I403" s="177" t="s">
        <v>91</v>
      </c>
      <c r="J403" s="177" t="s">
        <v>1550</v>
      </c>
      <c r="K403" s="177" t="s">
        <v>72</v>
      </c>
      <c r="L403" s="177" t="s">
        <v>1551</v>
      </c>
      <c r="M403" s="177" t="s">
        <v>1552</v>
      </c>
      <c r="N403" s="177"/>
      <c r="O403" s="177" t="s">
        <v>50</v>
      </c>
      <c r="P403" s="177" t="s">
        <v>114</v>
      </c>
      <c r="Q403" s="177" t="s">
        <v>4197</v>
      </c>
      <c r="T403" s="49" t="str">
        <f t="shared" si="60"/>
        <v>2023-007</v>
      </c>
      <c r="U403" s="49" t="str">
        <f t="shared" si="61"/>
        <v>2023-007: Ector BI 20E Rehab Roadway</v>
      </c>
      <c r="V403" s="49" t="str">
        <f>IFERROR(VLOOKUP($B403,PM!$A:$H,2,FALSE),"")</f>
        <v>Bikhyat Adhikari</v>
      </c>
      <c r="W403" s="50" t="str">
        <f t="shared" si="62"/>
        <v>Monday</v>
      </c>
      <c r="X403" s="51" t="str">
        <f t="shared" si="63"/>
        <v>05/13/2025 7:07 AM</v>
      </c>
      <c r="Y403" s="52">
        <f t="shared" si="64"/>
        <v>45793.845358796294</v>
      </c>
      <c r="Z403" s="52" t="str">
        <f t="shared" si="65"/>
        <v>Not Approved On Time</v>
      </c>
      <c r="AA403" s="52" t="str">
        <f t="shared" si="66"/>
        <v>466 6179E - F P S Wingwalls</v>
      </c>
      <c r="AB403" s="51">
        <f t="shared" si="67"/>
        <v>150</v>
      </c>
      <c r="AC403" s="52" t="str">
        <f t="shared" si="68"/>
        <v>SF</v>
      </c>
      <c r="AD403" s="64" t="str">
        <f t="shared" si="69"/>
        <v>Sabino Ibarra's Crew</v>
      </c>
    </row>
    <row r="404" spans="1:30" ht="15.75" x14ac:dyDescent="0.25">
      <c r="A404" s="177">
        <v>101255</v>
      </c>
      <c r="B404" s="177" t="s">
        <v>112</v>
      </c>
      <c r="C404" s="177" t="s">
        <v>113</v>
      </c>
      <c r="D404" s="177" t="s">
        <v>1562</v>
      </c>
      <c r="E404" s="177" t="s">
        <v>1563</v>
      </c>
      <c r="F404" s="177">
        <v>100</v>
      </c>
      <c r="G404" s="177" t="s">
        <v>589</v>
      </c>
      <c r="H404" s="177" t="s">
        <v>1447</v>
      </c>
      <c r="I404" s="177" t="s">
        <v>91</v>
      </c>
      <c r="J404" s="177" t="s">
        <v>1550</v>
      </c>
      <c r="K404" s="177" t="s">
        <v>72</v>
      </c>
      <c r="L404" s="177" t="s">
        <v>1551</v>
      </c>
      <c r="M404" s="177" t="s">
        <v>1894</v>
      </c>
      <c r="N404" s="177"/>
      <c r="O404" s="177" t="s">
        <v>50</v>
      </c>
      <c r="P404" s="177" t="s">
        <v>114</v>
      </c>
      <c r="Q404" s="177" t="s">
        <v>4198</v>
      </c>
      <c r="T404" s="49" t="str">
        <f t="shared" si="60"/>
        <v>2023-007</v>
      </c>
      <c r="U404" s="49" t="str">
        <f t="shared" si="61"/>
        <v>2023-007: Ector BI 20E Rehab Roadway</v>
      </c>
      <c r="V404" s="49" t="str">
        <f>IFERROR(VLOOKUP($B404,PM!$A:$H,2,FALSE),"")</f>
        <v>Bikhyat Adhikari</v>
      </c>
      <c r="W404" s="50" t="str">
        <f t="shared" si="62"/>
        <v>Monday</v>
      </c>
      <c r="X404" s="51" t="str">
        <f t="shared" si="63"/>
        <v>05/13/2025 7:08 AM</v>
      </c>
      <c r="Y404" s="52">
        <f t="shared" si="64"/>
        <v>45793.845358796294</v>
      </c>
      <c r="Z404" s="52" t="str">
        <f t="shared" si="65"/>
        <v>Not Approved On Time</v>
      </c>
      <c r="AA404" s="52" t="str">
        <f t="shared" si="66"/>
        <v>467 6168D - F P S Bottom</v>
      </c>
      <c r="AB404" s="51">
        <f t="shared" si="67"/>
        <v>100</v>
      </c>
      <c r="AC404" s="52" t="str">
        <f t="shared" si="68"/>
        <v>SF</v>
      </c>
      <c r="AD404" s="64" t="str">
        <f t="shared" si="69"/>
        <v>Sabino Ibarra's Crew</v>
      </c>
    </row>
    <row r="405" spans="1:30" ht="15.75" x14ac:dyDescent="0.25">
      <c r="A405" s="177">
        <v>101256</v>
      </c>
      <c r="B405" s="177" t="s">
        <v>112</v>
      </c>
      <c r="C405" s="177" t="s">
        <v>113</v>
      </c>
      <c r="D405" s="177" t="s">
        <v>1556</v>
      </c>
      <c r="E405" s="177" t="s">
        <v>1557</v>
      </c>
      <c r="F405" s="177">
        <v>5000</v>
      </c>
      <c r="G405" s="177" t="s">
        <v>1895</v>
      </c>
      <c r="H405" s="177" t="s">
        <v>1447</v>
      </c>
      <c r="I405" s="177" t="s">
        <v>91</v>
      </c>
      <c r="J405" s="177" t="s">
        <v>1550</v>
      </c>
      <c r="K405" s="177" t="s">
        <v>72</v>
      </c>
      <c r="L405" s="177" t="s">
        <v>1551</v>
      </c>
      <c r="M405" s="177" t="s">
        <v>1894</v>
      </c>
      <c r="N405" s="177"/>
      <c r="O405" s="177" t="s">
        <v>50</v>
      </c>
      <c r="P405" s="177" t="s">
        <v>114</v>
      </c>
      <c r="Q405" s="177" t="s">
        <v>4199</v>
      </c>
      <c r="T405" s="49" t="str">
        <f t="shared" si="60"/>
        <v>2023-007</v>
      </c>
      <c r="U405" s="49" t="str">
        <f t="shared" si="61"/>
        <v>2023-007: Ector BI 20E Rehab Roadway</v>
      </c>
      <c r="V405" s="49" t="str">
        <f>IFERROR(VLOOKUP($B405,PM!$A:$H,2,FALSE),"")</f>
        <v>Bikhyat Adhikari</v>
      </c>
      <c r="W405" s="50" t="str">
        <f t="shared" si="62"/>
        <v>Monday</v>
      </c>
      <c r="X405" s="51" t="str">
        <f t="shared" si="63"/>
        <v>05/13/2025 7:08 AM</v>
      </c>
      <c r="Y405" s="52">
        <f t="shared" si="64"/>
        <v>45793.845358796294</v>
      </c>
      <c r="Z405" s="52" t="str">
        <f t="shared" si="65"/>
        <v>Not Approved On Time</v>
      </c>
      <c r="AA405" s="52" t="str">
        <f t="shared" si="66"/>
        <v>467 6168C - Provide and Tie Steel</v>
      </c>
      <c r="AB405" s="51">
        <f t="shared" si="67"/>
        <v>5000</v>
      </c>
      <c r="AC405" s="52" t="str">
        <f t="shared" si="68"/>
        <v>LBS</v>
      </c>
      <c r="AD405" s="64" t="str">
        <f t="shared" si="69"/>
        <v>Sabino Ibarra's Crew</v>
      </c>
    </row>
    <row r="406" spans="1:30" ht="15.75" x14ac:dyDescent="0.25">
      <c r="A406" s="177">
        <v>101357</v>
      </c>
      <c r="B406" s="177" t="s">
        <v>112</v>
      </c>
      <c r="C406" s="177" t="s">
        <v>113</v>
      </c>
      <c r="D406" s="177" t="s">
        <v>1938</v>
      </c>
      <c r="E406" s="177" t="s">
        <v>1939</v>
      </c>
      <c r="F406" s="177">
        <v>180</v>
      </c>
      <c r="G406" s="177" t="s">
        <v>589</v>
      </c>
      <c r="H406" s="177" t="s">
        <v>1890</v>
      </c>
      <c r="I406" s="177" t="s">
        <v>91</v>
      </c>
      <c r="J406" s="177" t="s">
        <v>1550</v>
      </c>
      <c r="K406" s="177" t="s">
        <v>72</v>
      </c>
      <c r="L406" s="177" t="s">
        <v>1551</v>
      </c>
      <c r="M406" s="177" t="s">
        <v>1940</v>
      </c>
      <c r="N406" s="177"/>
      <c r="O406" s="177" t="s">
        <v>50</v>
      </c>
      <c r="P406" s="177" t="s">
        <v>114</v>
      </c>
      <c r="Q406" s="177" t="s">
        <v>4200</v>
      </c>
      <c r="T406" s="49" t="str">
        <f t="shared" si="60"/>
        <v>2023-007</v>
      </c>
      <c r="U406" s="49" t="str">
        <f t="shared" si="61"/>
        <v>2023-007: Ector BI 20E Rehab Roadway</v>
      </c>
      <c r="V406" s="49" t="str">
        <f>IFERROR(VLOOKUP($B406,PM!$A:$H,2,FALSE),"")</f>
        <v>Bikhyat Adhikari</v>
      </c>
      <c r="W406" s="50" t="str">
        <f t="shared" si="62"/>
        <v>Tuesday</v>
      </c>
      <c r="X406" s="51" t="str">
        <f t="shared" si="63"/>
        <v>05/14/2025 7:04 AM</v>
      </c>
      <c r="Y406" s="52">
        <f t="shared" si="64"/>
        <v>45793.845358796294</v>
      </c>
      <c r="Z406" s="52" t="str">
        <f t="shared" si="65"/>
        <v>Not Approved On Time</v>
      </c>
      <c r="AA406" s="52" t="str">
        <f t="shared" si="66"/>
        <v>467 6168F - F P S Toe</v>
      </c>
      <c r="AB406" s="51">
        <f t="shared" si="67"/>
        <v>180</v>
      </c>
      <c r="AC406" s="52" t="str">
        <f t="shared" si="68"/>
        <v>SF</v>
      </c>
      <c r="AD406" s="64" t="str">
        <f t="shared" si="69"/>
        <v>Sabino Ibarra's Crew</v>
      </c>
    </row>
    <row r="407" spans="1:30" ht="15.75" x14ac:dyDescent="0.25">
      <c r="A407" s="177">
        <v>101441</v>
      </c>
      <c r="B407" s="177" t="s">
        <v>112</v>
      </c>
      <c r="C407" s="177" t="s">
        <v>113</v>
      </c>
      <c r="D407" s="177" t="s">
        <v>1946</v>
      </c>
      <c r="E407" s="177" t="s">
        <v>1947</v>
      </c>
      <c r="F407" s="177">
        <v>0.5</v>
      </c>
      <c r="G407" s="177" t="s">
        <v>573</v>
      </c>
      <c r="H407" s="177" t="s">
        <v>2767</v>
      </c>
      <c r="I407" s="177" t="s">
        <v>91</v>
      </c>
      <c r="J407" s="177" t="s">
        <v>118</v>
      </c>
      <c r="K407" s="177" t="s">
        <v>72</v>
      </c>
      <c r="L407" s="177" t="s">
        <v>1551</v>
      </c>
      <c r="M407" s="177" t="s">
        <v>2565</v>
      </c>
      <c r="N407" s="177"/>
      <c r="O407" s="177" t="s">
        <v>50</v>
      </c>
      <c r="P407" s="177" t="s">
        <v>114</v>
      </c>
      <c r="Q407" s="177" t="s">
        <v>3481</v>
      </c>
      <c r="T407" s="49" t="str">
        <f t="shared" si="60"/>
        <v>2023-007</v>
      </c>
      <c r="U407" s="49" t="str">
        <f t="shared" si="61"/>
        <v>2023-007: Ector BI 20E Rehab Roadway</v>
      </c>
      <c r="V407" s="49" t="str">
        <f>IFERROR(VLOOKUP($B407,PM!$A:$H,2,FALSE),"")</f>
        <v>Bikhyat Adhikari</v>
      </c>
      <c r="W407" s="50" t="str">
        <f t="shared" si="62"/>
        <v>Wednesday</v>
      </c>
      <c r="X407" s="51" t="str">
        <f t="shared" si="63"/>
        <v>05/15/2025 7:07 AM</v>
      </c>
      <c r="Y407" s="52">
        <f t="shared" si="64"/>
        <v>45793.506307870368</v>
      </c>
      <c r="Z407" s="52" t="str">
        <f t="shared" si="65"/>
        <v>Approved On Time</v>
      </c>
      <c r="AA407" s="52" t="str">
        <f t="shared" si="66"/>
        <v>6185 6005A - Install Maintain Remove Attenu</v>
      </c>
      <c r="AB407" s="51">
        <f t="shared" si="67"/>
        <v>0.5</v>
      </c>
      <c r="AC407" s="52" t="str">
        <f t="shared" si="68"/>
        <v>DAY</v>
      </c>
      <c r="AD407" s="64" t="str">
        <f t="shared" si="69"/>
        <v>Jorge Flores's Crew</v>
      </c>
    </row>
    <row r="408" spans="1:30" ht="15.75" x14ac:dyDescent="0.25">
      <c r="A408" s="177">
        <v>101247</v>
      </c>
      <c r="B408" s="177" t="s">
        <v>102</v>
      </c>
      <c r="C408" s="177" t="s">
        <v>628</v>
      </c>
      <c r="D408" s="177" t="s">
        <v>1290</v>
      </c>
      <c r="E408" s="177" t="s">
        <v>1291</v>
      </c>
      <c r="F408" s="177">
        <v>25.8</v>
      </c>
      <c r="G408" s="177" t="s">
        <v>589</v>
      </c>
      <c r="H408" s="177" t="s">
        <v>1447</v>
      </c>
      <c r="I408" s="177" t="s">
        <v>91</v>
      </c>
      <c r="J408" s="177" t="s">
        <v>841</v>
      </c>
      <c r="K408" s="177" t="s">
        <v>49</v>
      </c>
      <c r="L408" s="177" t="s">
        <v>842</v>
      </c>
      <c r="M408" s="177" t="s">
        <v>1476</v>
      </c>
      <c r="N408" s="177"/>
      <c r="O408" s="177" t="s">
        <v>50</v>
      </c>
      <c r="P408" s="177" t="s">
        <v>104</v>
      </c>
      <c r="Q408" s="177" t="s">
        <v>3490</v>
      </c>
      <c r="T408" s="49" t="str">
        <f t="shared" si="60"/>
        <v>2023-006</v>
      </c>
      <c r="U408" s="49" t="str">
        <f t="shared" si="61"/>
        <v>2023-006: Tarrant SH183 Bridge</v>
      </c>
      <c r="V408" s="49" t="str">
        <f>IFERROR(VLOOKUP($B408,PM!$A:$H,2,FALSE),"")</f>
        <v>Bikhyat Adhikari</v>
      </c>
      <c r="W408" s="50" t="str">
        <f t="shared" si="62"/>
        <v>Monday</v>
      </c>
      <c r="X408" s="51" t="str">
        <f t="shared" si="63"/>
        <v>05/13/2025 6:38 AM</v>
      </c>
      <c r="Y408" s="52">
        <f t="shared" si="64"/>
        <v>45793.510393518518</v>
      </c>
      <c r="Z408" s="52" t="str">
        <f t="shared" si="65"/>
        <v>Not Approved On Time</v>
      </c>
      <c r="AA408" s="52" t="str">
        <f t="shared" si="66"/>
        <v>403 6008G - Exc and Install W Beam Lagging</v>
      </c>
      <c r="AB408" s="51">
        <f t="shared" si="67"/>
        <v>25.8</v>
      </c>
      <c r="AC408" s="52" t="str">
        <f t="shared" si="68"/>
        <v>SF</v>
      </c>
      <c r="AD408" s="64" t="str">
        <f t="shared" si="69"/>
        <v>Alonso Miramontes's Crew</v>
      </c>
    </row>
    <row r="409" spans="1:30" ht="15.75" x14ac:dyDescent="0.25">
      <c r="A409" s="177">
        <v>101248</v>
      </c>
      <c r="B409" s="177" t="s">
        <v>102</v>
      </c>
      <c r="C409" s="177" t="s">
        <v>628</v>
      </c>
      <c r="D409" s="177" t="s">
        <v>1178</v>
      </c>
      <c r="E409" s="177" t="s">
        <v>1179</v>
      </c>
      <c r="F409" s="177">
        <v>25</v>
      </c>
      <c r="G409" s="177" t="s">
        <v>586</v>
      </c>
      <c r="H409" s="177" t="s">
        <v>1447</v>
      </c>
      <c r="I409" s="177" t="s">
        <v>91</v>
      </c>
      <c r="J409" s="177" t="s">
        <v>841</v>
      </c>
      <c r="K409" s="177" t="s">
        <v>49</v>
      </c>
      <c r="L409" s="177" t="s">
        <v>842</v>
      </c>
      <c r="M409" s="177" t="s">
        <v>1476</v>
      </c>
      <c r="N409" s="177"/>
      <c r="O409" s="177" t="s">
        <v>50</v>
      </c>
      <c r="P409" s="177" t="s">
        <v>104</v>
      </c>
      <c r="Q409" s="177" t="s">
        <v>3491</v>
      </c>
      <c r="T409" s="49" t="str">
        <f t="shared" si="60"/>
        <v>2023-006</v>
      </c>
      <c r="U409" s="49" t="str">
        <f t="shared" si="61"/>
        <v>2023-006: Tarrant SH183 Bridge</v>
      </c>
      <c r="V409" s="49" t="str">
        <f>IFERROR(VLOOKUP($B409,PM!$A:$H,2,FALSE),"")</f>
        <v>Bikhyat Adhikari</v>
      </c>
      <c r="W409" s="50" t="str">
        <f t="shared" si="62"/>
        <v>Monday</v>
      </c>
      <c r="X409" s="51" t="str">
        <f t="shared" si="63"/>
        <v>05/13/2025 6:38 AM</v>
      </c>
      <c r="Y409" s="52">
        <f t="shared" si="64"/>
        <v>45793.510393518518</v>
      </c>
      <c r="Z409" s="52" t="str">
        <f t="shared" si="65"/>
        <v>Not Approved On Time</v>
      </c>
      <c r="AA409" s="52" t="str">
        <f t="shared" si="66"/>
        <v>416 6004E - Install 1 4 x 4 Steel Plate</v>
      </c>
      <c r="AB409" s="51">
        <f t="shared" si="67"/>
        <v>25</v>
      </c>
      <c r="AC409" s="52" t="str">
        <f t="shared" si="68"/>
        <v>EA</v>
      </c>
      <c r="AD409" s="64" t="str">
        <f t="shared" si="69"/>
        <v>Alonso Miramontes's Crew</v>
      </c>
    </row>
    <row r="410" spans="1:30" ht="15.75" x14ac:dyDescent="0.25">
      <c r="A410" s="177">
        <v>101507</v>
      </c>
      <c r="B410" s="177" t="s">
        <v>102</v>
      </c>
      <c r="C410" s="177" t="s">
        <v>628</v>
      </c>
      <c r="D410" s="177" t="s">
        <v>1178</v>
      </c>
      <c r="E410" s="177" t="s">
        <v>1179</v>
      </c>
      <c r="F410" s="177">
        <v>20</v>
      </c>
      <c r="G410" s="177" t="s">
        <v>586</v>
      </c>
      <c r="H410" s="177" t="s">
        <v>3000</v>
      </c>
      <c r="I410" s="177" t="s">
        <v>91</v>
      </c>
      <c r="J410" s="177" t="s">
        <v>841</v>
      </c>
      <c r="K410" s="177" t="s">
        <v>49</v>
      </c>
      <c r="L410" s="177" t="s">
        <v>842</v>
      </c>
      <c r="M410" s="177" t="s">
        <v>3080</v>
      </c>
      <c r="N410" s="177"/>
      <c r="O410" s="177" t="s">
        <v>50</v>
      </c>
      <c r="P410" s="177" t="s">
        <v>104</v>
      </c>
      <c r="Q410" s="177" t="s">
        <v>3492</v>
      </c>
      <c r="T410" s="49" t="str">
        <f t="shared" si="60"/>
        <v>2023-006</v>
      </c>
      <c r="U410" s="49" t="str">
        <f t="shared" si="61"/>
        <v>2023-006: Tarrant SH183 Bridge</v>
      </c>
      <c r="V410" s="49" t="str">
        <f>IFERROR(VLOOKUP($B410,PM!$A:$H,2,FALSE),"")</f>
        <v>Bikhyat Adhikari</v>
      </c>
      <c r="W410" s="50" t="str">
        <f t="shared" si="62"/>
        <v>Thursday</v>
      </c>
      <c r="X410" s="51" t="str">
        <f t="shared" si="63"/>
        <v>05/15/2025 8:29 PM</v>
      </c>
      <c r="Y410" s="52">
        <f t="shared" si="64"/>
        <v>45793.510393518518</v>
      </c>
      <c r="Z410" s="52" t="str">
        <f t="shared" si="65"/>
        <v>Approved On Time</v>
      </c>
      <c r="AA410" s="52" t="str">
        <f t="shared" si="66"/>
        <v>416 6004E - Install 1 4 x 4 Steel Plate</v>
      </c>
      <c r="AB410" s="51">
        <f t="shared" si="67"/>
        <v>20</v>
      </c>
      <c r="AC410" s="52" t="str">
        <f t="shared" si="68"/>
        <v>EA</v>
      </c>
      <c r="AD410" s="64" t="str">
        <f t="shared" si="69"/>
        <v>Alonso Miramontes's Crew</v>
      </c>
    </row>
    <row r="411" spans="1:30" ht="15.75" x14ac:dyDescent="0.25">
      <c r="A411" s="177">
        <v>101508</v>
      </c>
      <c r="B411" s="177" t="s">
        <v>102</v>
      </c>
      <c r="C411" s="177" t="s">
        <v>628</v>
      </c>
      <c r="D411" s="177" t="s">
        <v>2025</v>
      </c>
      <c r="E411" s="177" t="s">
        <v>2026</v>
      </c>
      <c r="F411" s="177">
        <v>1.5</v>
      </c>
      <c r="G411" s="177" t="s">
        <v>515</v>
      </c>
      <c r="H411" s="177" t="s">
        <v>3000</v>
      </c>
      <c r="I411" s="177" t="s">
        <v>91</v>
      </c>
      <c r="J411" s="177" t="s">
        <v>841</v>
      </c>
      <c r="K411" s="177" t="s">
        <v>49</v>
      </c>
      <c r="L411" s="177" t="s">
        <v>842</v>
      </c>
      <c r="M411" s="177" t="s">
        <v>3084</v>
      </c>
      <c r="N411" s="177"/>
      <c r="O411" s="177" t="s">
        <v>50</v>
      </c>
      <c r="P411" s="177" t="s">
        <v>104</v>
      </c>
      <c r="Q411" s="177" t="s">
        <v>3493</v>
      </c>
      <c r="T411" s="49" t="str">
        <f t="shared" si="60"/>
        <v>2023-006</v>
      </c>
      <c r="U411" s="49" t="str">
        <f t="shared" si="61"/>
        <v>2023-006: Tarrant SH183 Bridge</v>
      </c>
      <c r="V411" s="49" t="str">
        <f>IFERROR(VLOOKUP($B411,PM!$A:$H,2,FALSE),"")</f>
        <v>Bikhyat Adhikari</v>
      </c>
      <c r="W411" s="50" t="str">
        <f t="shared" si="62"/>
        <v>Thursday</v>
      </c>
      <c r="X411" s="51" t="str">
        <f t="shared" si="63"/>
        <v>05/15/2025 8:30 PM</v>
      </c>
      <c r="Y411" s="52">
        <f t="shared" si="64"/>
        <v>45793.510393518518</v>
      </c>
      <c r="Z411" s="52" t="str">
        <f t="shared" si="65"/>
        <v>Approved On Time</v>
      </c>
      <c r="AA411" s="52" t="str">
        <f t="shared" si="66"/>
        <v>423 6007O - Install Shotcrete</v>
      </c>
      <c r="AB411" s="51">
        <f t="shared" si="67"/>
        <v>1.5</v>
      </c>
      <c r="AC411" s="52" t="str">
        <f t="shared" si="68"/>
        <v>CY</v>
      </c>
      <c r="AD411" s="64" t="str">
        <f t="shared" si="69"/>
        <v>Alonso Miramontes's Crew</v>
      </c>
    </row>
    <row r="412" spans="1:30" ht="15.75" x14ac:dyDescent="0.25">
      <c r="A412" s="177">
        <v>101433</v>
      </c>
      <c r="B412" s="177" t="s">
        <v>102</v>
      </c>
      <c r="C412" s="177" t="s">
        <v>628</v>
      </c>
      <c r="D412" s="177" t="s">
        <v>2645</v>
      </c>
      <c r="E412" s="177" t="s">
        <v>2646</v>
      </c>
      <c r="F412" s="177">
        <v>360</v>
      </c>
      <c r="G412" s="177" t="s">
        <v>1892</v>
      </c>
      <c r="H412" s="177" t="s">
        <v>2767</v>
      </c>
      <c r="I412" s="177" t="s">
        <v>91</v>
      </c>
      <c r="J412" s="177" t="s">
        <v>841</v>
      </c>
      <c r="K412" s="177" t="s">
        <v>49</v>
      </c>
      <c r="L412" s="177" t="s">
        <v>842</v>
      </c>
      <c r="M412" s="177" t="s">
        <v>2747</v>
      </c>
      <c r="N412" s="177"/>
      <c r="O412" s="177" t="s">
        <v>50</v>
      </c>
      <c r="P412" s="177" t="s">
        <v>104</v>
      </c>
      <c r="Q412" s="177" t="s">
        <v>3494</v>
      </c>
      <c r="T412" s="49" t="str">
        <f t="shared" si="60"/>
        <v>2023-006</v>
      </c>
      <c r="U412" s="49" t="str">
        <f t="shared" si="61"/>
        <v>2023-006: Tarrant SH183 Bridge</v>
      </c>
      <c r="V412" s="49" t="str">
        <f>IFERROR(VLOOKUP($B412,PM!$A:$H,2,FALSE),"")</f>
        <v>Bikhyat Adhikari</v>
      </c>
      <c r="W412" s="50" t="str">
        <f t="shared" si="62"/>
        <v>Wednesday</v>
      </c>
      <c r="X412" s="51" t="str">
        <f t="shared" si="63"/>
        <v>05/15/2025 6:45 AM</v>
      </c>
      <c r="Y412" s="52">
        <f t="shared" si="64"/>
        <v>45793.510393518518</v>
      </c>
      <c r="Z412" s="52" t="str">
        <f t="shared" si="65"/>
        <v>Approved On Time</v>
      </c>
      <c r="AA412" s="52" t="str">
        <f t="shared" si="66"/>
        <v>110 6001J - Cut and Waste Common</v>
      </c>
      <c r="AB412" s="51">
        <f t="shared" si="67"/>
        <v>360</v>
      </c>
      <c r="AC412" s="52" t="str">
        <f t="shared" si="68"/>
        <v>LCY</v>
      </c>
      <c r="AD412" s="64" t="str">
        <f t="shared" si="69"/>
        <v>Alonso Miramontes's Crew</v>
      </c>
    </row>
    <row r="413" spans="1:30" ht="15.75" x14ac:dyDescent="0.25">
      <c r="A413" s="177">
        <v>101434</v>
      </c>
      <c r="B413" s="177" t="s">
        <v>102</v>
      </c>
      <c r="C413" s="177" t="s">
        <v>628</v>
      </c>
      <c r="D413" s="177" t="s">
        <v>1178</v>
      </c>
      <c r="E413" s="177" t="s">
        <v>1179</v>
      </c>
      <c r="F413" s="177">
        <v>22</v>
      </c>
      <c r="G413" s="177" t="s">
        <v>586</v>
      </c>
      <c r="H413" s="177" t="s">
        <v>2767</v>
      </c>
      <c r="I413" s="177" t="s">
        <v>91</v>
      </c>
      <c r="J413" s="177" t="s">
        <v>841</v>
      </c>
      <c r="K413" s="177" t="s">
        <v>49</v>
      </c>
      <c r="L413" s="177" t="s">
        <v>842</v>
      </c>
      <c r="M413" s="177" t="s">
        <v>2792</v>
      </c>
      <c r="N413" s="177"/>
      <c r="O413" s="177" t="s">
        <v>50</v>
      </c>
      <c r="P413" s="177" t="s">
        <v>104</v>
      </c>
      <c r="Q413" s="177" t="s">
        <v>3495</v>
      </c>
      <c r="T413" s="49" t="str">
        <f t="shared" si="60"/>
        <v>2023-006</v>
      </c>
      <c r="U413" s="49" t="str">
        <f t="shared" si="61"/>
        <v>2023-006: Tarrant SH183 Bridge</v>
      </c>
      <c r="V413" s="49" t="str">
        <f>IFERROR(VLOOKUP($B413,PM!$A:$H,2,FALSE),"")</f>
        <v>Bikhyat Adhikari</v>
      </c>
      <c r="W413" s="50" t="str">
        <f t="shared" si="62"/>
        <v>Wednesday</v>
      </c>
      <c r="X413" s="51" t="str">
        <f t="shared" si="63"/>
        <v>05/15/2025 6:46 AM</v>
      </c>
      <c r="Y413" s="52">
        <f t="shared" si="64"/>
        <v>45793.510393518518</v>
      </c>
      <c r="Z413" s="52" t="str">
        <f t="shared" si="65"/>
        <v>Approved On Time</v>
      </c>
      <c r="AA413" s="52" t="str">
        <f t="shared" si="66"/>
        <v>416 6004E - Install 1 4 x 4 Steel Plate</v>
      </c>
      <c r="AB413" s="51">
        <f t="shared" si="67"/>
        <v>22</v>
      </c>
      <c r="AC413" s="52" t="str">
        <f t="shared" si="68"/>
        <v>EA</v>
      </c>
      <c r="AD413" s="64" t="str">
        <f t="shared" si="69"/>
        <v>Alonso Miramontes's Crew</v>
      </c>
    </row>
    <row r="414" spans="1:30" ht="15.75" x14ac:dyDescent="0.25">
      <c r="A414" s="177">
        <v>101435</v>
      </c>
      <c r="B414" s="177" t="s">
        <v>102</v>
      </c>
      <c r="C414" s="177" t="s">
        <v>628</v>
      </c>
      <c r="D414" s="177" t="s">
        <v>2653</v>
      </c>
      <c r="E414" s="177" t="s">
        <v>2654</v>
      </c>
      <c r="F414" s="177">
        <v>1</v>
      </c>
      <c r="G414" s="177" t="s">
        <v>516</v>
      </c>
      <c r="H414" s="177" t="s">
        <v>2767</v>
      </c>
      <c r="I414" s="177" t="s">
        <v>91</v>
      </c>
      <c r="J414" s="177" t="s">
        <v>841</v>
      </c>
      <c r="K414" s="177" t="s">
        <v>49</v>
      </c>
      <c r="L414" s="177" t="s">
        <v>842</v>
      </c>
      <c r="M414" s="177" t="s">
        <v>2647</v>
      </c>
      <c r="N414" s="177"/>
      <c r="O414" s="177" t="s">
        <v>50</v>
      </c>
      <c r="P414" s="177" t="s">
        <v>104</v>
      </c>
      <c r="Q414" s="177" t="s">
        <v>3496</v>
      </c>
      <c r="T414" s="49" t="str">
        <f t="shared" si="60"/>
        <v>2023-006</v>
      </c>
      <c r="U414" s="49" t="str">
        <f t="shared" si="61"/>
        <v>2023-006: Tarrant SH183 Bridge</v>
      </c>
      <c r="V414" s="49" t="str">
        <f>IFERROR(VLOOKUP($B414,PM!$A:$H,2,FALSE),"")</f>
        <v>Bikhyat Adhikari</v>
      </c>
      <c r="W414" s="50" t="str">
        <f t="shared" si="62"/>
        <v>Wednesday</v>
      </c>
      <c r="X414" s="51" t="str">
        <f t="shared" si="63"/>
        <v>05/15/2025 6:47 AM</v>
      </c>
      <c r="Y414" s="52">
        <f t="shared" si="64"/>
        <v>45793.510393518518</v>
      </c>
      <c r="Z414" s="52" t="str">
        <f t="shared" si="65"/>
        <v>Approved On Time</v>
      </c>
      <c r="AA414" s="52" t="str">
        <f t="shared" si="66"/>
        <v>500 6001B - Clean Project 2.5% of DL</v>
      </c>
      <c r="AB414" s="51">
        <f t="shared" si="67"/>
        <v>1</v>
      </c>
      <c r="AC414" s="52" t="str">
        <f t="shared" si="68"/>
        <v>WK</v>
      </c>
      <c r="AD414" s="64" t="str">
        <f t="shared" si="69"/>
        <v>Alonso Miramontes's Crew</v>
      </c>
    </row>
    <row r="415" spans="1:30" ht="15.75" x14ac:dyDescent="0.25">
      <c r="A415" s="177">
        <v>101436</v>
      </c>
      <c r="B415" s="177" t="s">
        <v>102</v>
      </c>
      <c r="C415" s="177" t="s">
        <v>628</v>
      </c>
      <c r="D415" s="177" t="s">
        <v>1201</v>
      </c>
      <c r="E415" s="177" t="s">
        <v>2652</v>
      </c>
      <c r="F415" s="177">
        <v>1</v>
      </c>
      <c r="G415" s="177" t="s">
        <v>516</v>
      </c>
      <c r="H415" s="177" t="s">
        <v>2767</v>
      </c>
      <c r="I415" s="177" t="s">
        <v>91</v>
      </c>
      <c r="J415" s="177" t="s">
        <v>841</v>
      </c>
      <c r="K415" s="177" t="s">
        <v>49</v>
      </c>
      <c r="L415" s="177" t="s">
        <v>842</v>
      </c>
      <c r="M415" s="177" t="s">
        <v>2647</v>
      </c>
      <c r="N415" s="177"/>
      <c r="O415" s="177" t="s">
        <v>50</v>
      </c>
      <c r="P415" s="177" t="s">
        <v>104</v>
      </c>
      <c r="Q415" s="177" t="s">
        <v>3497</v>
      </c>
      <c r="T415" s="49" t="str">
        <f t="shared" si="60"/>
        <v>2023-006</v>
      </c>
      <c r="U415" s="49" t="str">
        <f t="shared" si="61"/>
        <v>2023-006: Tarrant SH183 Bridge</v>
      </c>
      <c r="V415" s="49" t="str">
        <f>IFERROR(VLOOKUP($B415,PM!$A:$H,2,FALSE),"")</f>
        <v>Bikhyat Adhikari</v>
      </c>
      <c r="W415" s="50" t="str">
        <f t="shared" si="62"/>
        <v>Wednesday</v>
      </c>
      <c r="X415" s="51" t="str">
        <f t="shared" si="63"/>
        <v>05/15/2025 6:47 AM</v>
      </c>
      <c r="Y415" s="52">
        <f t="shared" si="64"/>
        <v>45793.510393518518</v>
      </c>
      <c r="Z415" s="52" t="str">
        <f t="shared" si="65"/>
        <v>Approved On Time</v>
      </c>
      <c r="AA415" s="52" t="str">
        <f t="shared" si="66"/>
        <v>500 6001C - Maintain Eros 2.5% of DL</v>
      </c>
      <c r="AB415" s="51">
        <f t="shared" si="67"/>
        <v>1</v>
      </c>
      <c r="AC415" s="52" t="str">
        <f t="shared" si="68"/>
        <v>WK</v>
      </c>
      <c r="AD415" s="64" t="str">
        <f t="shared" si="69"/>
        <v>Alonso Miramontes's Crew</v>
      </c>
    </row>
    <row r="416" spans="1:30" ht="15.75" x14ac:dyDescent="0.25">
      <c r="A416" s="177">
        <v>101349</v>
      </c>
      <c r="B416" s="177" t="s">
        <v>102</v>
      </c>
      <c r="C416" s="177" t="s">
        <v>628</v>
      </c>
      <c r="D416" s="177" t="s">
        <v>2022</v>
      </c>
      <c r="E416" s="177" t="s">
        <v>2023</v>
      </c>
      <c r="F416" s="177">
        <v>900</v>
      </c>
      <c r="G416" s="177" t="s">
        <v>589</v>
      </c>
      <c r="H416" s="177" t="s">
        <v>1890</v>
      </c>
      <c r="I416" s="177" t="s">
        <v>91</v>
      </c>
      <c r="J416" s="177" t="s">
        <v>841</v>
      </c>
      <c r="K416" s="177" t="s">
        <v>49</v>
      </c>
      <c r="L416" s="177" t="s">
        <v>842</v>
      </c>
      <c r="M416" s="177" t="s">
        <v>2065</v>
      </c>
      <c r="N416" s="177"/>
      <c r="O416" s="177" t="s">
        <v>50</v>
      </c>
      <c r="P416" s="177" t="s">
        <v>104</v>
      </c>
      <c r="Q416" s="177" t="s">
        <v>3498</v>
      </c>
      <c r="T416" s="49" t="str">
        <f t="shared" si="60"/>
        <v>2023-006</v>
      </c>
      <c r="U416" s="49" t="str">
        <f t="shared" si="61"/>
        <v>2023-006: Tarrant SH183 Bridge</v>
      </c>
      <c r="V416" s="49" t="str">
        <f>IFERROR(VLOOKUP($B416,PM!$A:$H,2,FALSE),"")</f>
        <v>Bikhyat Adhikari</v>
      </c>
      <c r="W416" s="50" t="str">
        <f t="shared" si="62"/>
        <v>Tuesday</v>
      </c>
      <c r="X416" s="51" t="str">
        <f t="shared" si="63"/>
        <v>05/14/2025 6:48 AM</v>
      </c>
      <c r="Y416" s="52">
        <f t="shared" si="64"/>
        <v>45793.510393518518</v>
      </c>
      <c r="Z416" s="52" t="str">
        <f t="shared" si="65"/>
        <v>Not Approved On Time</v>
      </c>
      <c r="AA416" s="52" t="str">
        <f t="shared" si="66"/>
        <v>423 6007J - Install Drainage Mat and Geote</v>
      </c>
      <c r="AB416" s="51">
        <f t="shared" si="67"/>
        <v>900</v>
      </c>
      <c r="AC416" s="52" t="str">
        <f t="shared" si="68"/>
        <v>SF</v>
      </c>
      <c r="AD416" s="64" t="str">
        <f t="shared" si="69"/>
        <v>Alonso Miramontes's Crew</v>
      </c>
    </row>
    <row r="417" spans="1:30" ht="15.75" x14ac:dyDescent="0.25">
      <c r="A417" s="177">
        <v>101350</v>
      </c>
      <c r="B417" s="177" t="s">
        <v>102</v>
      </c>
      <c r="C417" s="177" t="s">
        <v>628</v>
      </c>
      <c r="D417" s="177" t="s">
        <v>2025</v>
      </c>
      <c r="E417" s="177" t="s">
        <v>2026</v>
      </c>
      <c r="F417" s="177">
        <v>2</v>
      </c>
      <c r="G417" s="177" t="s">
        <v>515</v>
      </c>
      <c r="H417" s="177" t="s">
        <v>1890</v>
      </c>
      <c r="I417" s="177" t="s">
        <v>91</v>
      </c>
      <c r="J417" s="177" t="s">
        <v>841</v>
      </c>
      <c r="K417" s="177" t="s">
        <v>49</v>
      </c>
      <c r="L417" s="177" t="s">
        <v>842</v>
      </c>
      <c r="M417" s="177" t="s">
        <v>2144</v>
      </c>
      <c r="N417" s="177"/>
      <c r="O417" s="177" t="s">
        <v>50</v>
      </c>
      <c r="P417" s="177" t="s">
        <v>104</v>
      </c>
      <c r="Q417" s="177" t="s">
        <v>3498</v>
      </c>
      <c r="T417" s="49" t="str">
        <f t="shared" si="60"/>
        <v>2023-006</v>
      </c>
      <c r="U417" s="49" t="str">
        <f t="shared" si="61"/>
        <v>2023-006: Tarrant SH183 Bridge</v>
      </c>
      <c r="V417" s="49" t="str">
        <f>IFERROR(VLOOKUP($B417,PM!$A:$H,2,FALSE),"")</f>
        <v>Bikhyat Adhikari</v>
      </c>
      <c r="W417" s="50" t="str">
        <f t="shared" si="62"/>
        <v>Tuesday</v>
      </c>
      <c r="X417" s="51" t="str">
        <f t="shared" si="63"/>
        <v>05/14/2025 6:50 AM</v>
      </c>
      <c r="Y417" s="52">
        <f t="shared" si="64"/>
        <v>45793.510393518518</v>
      </c>
      <c r="Z417" s="52" t="str">
        <f t="shared" si="65"/>
        <v>Not Approved On Time</v>
      </c>
      <c r="AA417" s="52" t="str">
        <f t="shared" si="66"/>
        <v>423 6007O - Install Shotcrete</v>
      </c>
      <c r="AB417" s="51">
        <f t="shared" si="67"/>
        <v>2</v>
      </c>
      <c r="AC417" s="52" t="str">
        <f t="shared" si="68"/>
        <v>CY</v>
      </c>
      <c r="AD417" s="64" t="str">
        <f t="shared" si="69"/>
        <v>Alonso Miramontes's Crew</v>
      </c>
    </row>
    <row r="418" spans="1:30" ht="15.75" x14ac:dyDescent="0.25">
      <c r="A418" s="177">
        <v>101351</v>
      </c>
      <c r="B418" s="177" t="s">
        <v>102</v>
      </c>
      <c r="C418" s="177" t="s">
        <v>628</v>
      </c>
      <c r="D418" s="177" t="s">
        <v>1178</v>
      </c>
      <c r="E418" s="177" t="s">
        <v>1179</v>
      </c>
      <c r="F418" s="177">
        <v>15</v>
      </c>
      <c r="G418" s="177" t="s">
        <v>586</v>
      </c>
      <c r="H418" s="177" t="s">
        <v>1890</v>
      </c>
      <c r="I418" s="177" t="s">
        <v>91</v>
      </c>
      <c r="J418" s="177" t="s">
        <v>841</v>
      </c>
      <c r="K418" s="177" t="s">
        <v>49</v>
      </c>
      <c r="L418" s="177" t="s">
        <v>842</v>
      </c>
      <c r="M418" s="177" t="s">
        <v>2144</v>
      </c>
      <c r="N418" s="177"/>
      <c r="O418" s="177" t="s">
        <v>50</v>
      </c>
      <c r="P418" s="177" t="s">
        <v>104</v>
      </c>
      <c r="Q418" s="177" t="s">
        <v>3499</v>
      </c>
      <c r="T418" s="49" t="str">
        <f t="shared" si="60"/>
        <v>2023-006</v>
      </c>
      <c r="U418" s="49" t="str">
        <f t="shared" si="61"/>
        <v>2023-006: Tarrant SH183 Bridge</v>
      </c>
      <c r="V418" s="49" t="str">
        <f>IFERROR(VLOOKUP($B418,PM!$A:$H,2,FALSE),"")</f>
        <v>Bikhyat Adhikari</v>
      </c>
      <c r="W418" s="50" t="str">
        <f t="shared" si="62"/>
        <v>Tuesday</v>
      </c>
      <c r="X418" s="51" t="str">
        <f t="shared" si="63"/>
        <v>05/14/2025 6:50 AM</v>
      </c>
      <c r="Y418" s="52">
        <f t="shared" si="64"/>
        <v>45793.510393518518</v>
      </c>
      <c r="Z418" s="52" t="str">
        <f t="shared" si="65"/>
        <v>Not Approved On Time</v>
      </c>
      <c r="AA418" s="52" t="str">
        <f t="shared" si="66"/>
        <v>416 6004E - Install 1 4 x 4 Steel Plate</v>
      </c>
      <c r="AB418" s="51">
        <f t="shared" si="67"/>
        <v>15</v>
      </c>
      <c r="AC418" s="52" t="str">
        <f t="shared" si="68"/>
        <v>EA</v>
      </c>
      <c r="AD418" s="64" t="str">
        <f t="shared" si="69"/>
        <v>Alonso Miramontes's Crew</v>
      </c>
    </row>
    <row r="419" spans="1:30" ht="15.75" x14ac:dyDescent="0.25">
      <c r="A419" s="177">
        <v>101353</v>
      </c>
      <c r="B419" s="177" t="s">
        <v>102</v>
      </c>
      <c r="C419" s="177" t="s">
        <v>628</v>
      </c>
      <c r="D419" s="177" t="s">
        <v>1290</v>
      </c>
      <c r="E419" s="177" t="s">
        <v>1291</v>
      </c>
      <c r="F419" s="177">
        <v>8</v>
      </c>
      <c r="G419" s="177" t="s">
        <v>589</v>
      </c>
      <c r="H419" s="177" t="s">
        <v>1890</v>
      </c>
      <c r="I419" s="177" t="s">
        <v>91</v>
      </c>
      <c r="J419" s="177" t="s">
        <v>841</v>
      </c>
      <c r="K419" s="177" t="s">
        <v>49</v>
      </c>
      <c r="L419" s="177" t="s">
        <v>842</v>
      </c>
      <c r="M419" s="177" t="s">
        <v>2027</v>
      </c>
      <c r="N419" s="177"/>
      <c r="O419" s="177" t="s">
        <v>50</v>
      </c>
      <c r="P419" s="177" t="s">
        <v>104</v>
      </c>
      <c r="Q419" s="177" t="s">
        <v>3500</v>
      </c>
      <c r="T419" s="49" t="str">
        <f t="shared" si="60"/>
        <v>2023-006</v>
      </c>
      <c r="U419" s="49" t="str">
        <f t="shared" si="61"/>
        <v>2023-006: Tarrant SH183 Bridge</v>
      </c>
      <c r="V419" s="49" t="str">
        <f>IFERROR(VLOOKUP($B419,PM!$A:$H,2,FALSE),"")</f>
        <v>Bikhyat Adhikari</v>
      </c>
      <c r="W419" s="50" t="str">
        <f t="shared" si="62"/>
        <v>Tuesday</v>
      </c>
      <c r="X419" s="51" t="str">
        <f t="shared" si="63"/>
        <v>05/14/2025 6:52 AM</v>
      </c>
      <c r="Y419" s="52">
        <f t="shared" si="64"/>
        <v>45793.510393518518</v>
      </c>
      <c r="Z419" s="52" t="str">
        <f t="shared" si="65"/>
        <v>Not Approved On Time</v>
      </c>
      <c r="AA419" s="52" t="str">
        <f t="shared" si="66"/>
        <v>403 6008G - Exc and Install W Beam Lagging</v>
      </c>
      <c r="AB419" s="51">
        <f t="shared" si="67"/>
        <v>8</v>
      </c>
      <c r="AC419" s="52" t="str">
        <f t="shared" si="68"/>
        <v>SF</v>
      </c>
      <c r="AD419" s="64" t="str">
        <f t="shared" si="69"/>
        <v>Alonso Miramontes's Crew</v>
      </c>
    </row>
    <row r="420" spans="1:30" ht="15.75" x14ac:dyDescent="0.25">
      <c r="A420" s="177">
        <v>101362</v>
      </c>
      <c r="B420" s="177" t="s">
        <v>145</v>
      </c>
      <c r="C420" s="177" t="s">
        <v>146</v>
      </c>
      <c r="D420" s="177" t="s">
        <v>1201</v>
      </c>
      <c r="E420" s="177" t="s">
        <v>2235</v>
      </c>
      <c r="F420" s="177">
        <v>1.5</v>
      </c>
      <c r="G420" s="177" t="s">
        <v>516</v>
      </c>
      <c r="H420" s="177" t="s">
        <v>1890</v>
      </c>
      <c r="I420" s="177" t="s">
        <v>91</v>
      </c>
      <c r="J420" s="177" t="s">
        <v>627</v>
      </c>
      <c r="K420" s="177" t="s">
        <v>49</v>
      </c>
      <c r="L420" s="177" t="s">
        <v>137</v>
      </c>
      <c r="M420" s="177" t="s">
        <v>2528</v>
      </c>
      <c r="N420" s="177"/>
      <c r="O420" s="177" t="s">
        <v>50</v>
      </c>
      <c r="P420" s="177" t="s">
        <v>137</v>
      </c>
      <c r="Q420" s="177" t="s">
        <v>2529</v>
      </c>
      <c r="T420" s="49" t="str">
        <f t="shared" si="60"/>
        <v>2024-003</v>
      </c>
      <c r="U420" s="49" t="str">
        <f t="shared" si="61"/>
        <v>2024-003: Dallas 635 Slope Stabilization</v>
      </c>
      <c r="V420" s="49" t="str">
        <f>IFERROR(VLOOKUP($B420,PM!$A:$H,2,FALSE),"")</f>
        <v>Adam H. Goode</v>
      </c>
      <c r="W420" s="50" t="str">
        <f t="shared" si="62"/>
        <v>Tuesday</v>
      </c>
      <c r="X420" s="51" t="str">
        <f t="shared" si="63"/>
        <v>05/14/2025 7:25 AM</v>
      </c>
      <c r="Y420" s="52">
        <f t="shared" si="64"/>
        <v>45791.546840277777</v>
      </c>
      <c r="Z420" s="52" t="str">
        <f t="shared" si="65"/>
        <v>Approved On Time</v>
      </c>
      <c r="AA420" s="52" t="str">
        <f t="shared" si="66"/>
        <v>500 6001C - MOB Clean Project 3.5% of DL</v>
      </c>
      <c r="AB420" s="51">
        <f t="shared" si="67"/>
        <v>1.5</v>
      </c>
      <c r="AC420" s="52" t="str">
        <f t="shared" si="68"/>
        <v>WK</v>
      </c>
      <c r="AD420" s="64" t="str">
        <f t="shared" si="69"/>
        <v>Ramiro Vazquez's Crew</v>
      </c>
    </row>
    <row r="421" spans="1:30" ht="15.75" x14ac:dyDescent="0.25">
      <c r="A421" s="177">
        <v>101250</v>
      </c>
      <c r="B421" s="177" t="s">
        <v>142</v>
      </c>
      <c r="C421" s="177" t="s">
        <v>143</v>
      </c>
      <c r="D421" s="177" t="s">
        <v>1160</v>
      </c>
      <c r="E421" s="177" t="s">
        <v>1161</v>
      </c>
      <c r="F421" s="177">
        <v>54</v>
      </c>
      <c r="G421" s="177" t="s">
        <v>517</v>
      </c>
      <c r="H421" s="177" t="s">
        <v>1447</v>
      </c>
      <c r="I421" s="177" t="s">
        <v>91</v>
      </c>
      <c r="J421" s="177" t="s">
        <v>1089</v>
      </c>
      <c r="K421" s="177" t="s">
        <v>1051</v>
      </c>
      <c r="L421" s="177" t="s">
        <v>137</v>
      </c>
      <c r="M421" s="177" t="s">
        <v>1458</v>
      </c>
      <c r="N421" s="177"/>
      <c r="O421" s="177" t="s">
        <v>50</v>
      </c>
      <c r="P421" s="177" t="s">
        <v>137</v>
      </c>
      <c r="Q421" s="177" t="s">
        <v>1897</v>
      </c>
      <c r="T421" s="49" t="str">
        <f t="shared" si="60"/>
        <v>2024-012</v>
      </c>
      <c r="U421" s="49" t="str">
        <f t="shared" si="61"/>
        <v>2024-012: Dallas IH 635 U-Turn Bridge</v>
      </c>
      <c r="V421" s="49" t="str">
        <f>IFERROR(VLOOKUP($B421,PM!$A:$H,2,FALSE),"")</f>
        <v>Adam H. Goode</v>
      </c>
      <c r="W421" s="50" t="str">
        <f t="shared" si="62"/>
        <v>Monday</v>
      </c>
      <c r="X421" s="51" t="str">
        <f t="shared" si="63"/>
        <v>05/13/2025 6:54 AM</v>
      </c>
      <c r="Y421" s="52">
        <f t="shared" si="64"/>
        <v>45790.532581018517</v>
      </c>
      <c r="Z421" s="52" t="str">
        <f t="shared" si="65"/>
        <v>Approved On Time</v>
      </c>
      <c r="AA421" s="52" t="str">
        <f t="shared" si="66"/>
        <v>542 6001A - REMOVE METAL BEAM GUARD FENCE</v>
      </c>
      <c r="AB421" s="51">
        <f t="shared" si="67"/>
        <v>54</v>
      </c>
      <c r="AC421" s="52" t="str">
        <f t="shared" si="68"/>
        <v>LF</v>
      </c>
      <c r="AD421" s="64" t="str">
        <f t="shared" si="69"/>
        <v>Troy Malette - Superintendent</v>
      </c>
    </row>
    <row r="422" spans="1:30" ht="15.75" x14ac:dyDescent="0.25">
      <c r="A422" s="177">
        <v>101251</v>
      </c>
      <c r="B422" s="177" t="s">
        <v>142</v>
      </c>
      <c r="C422" s="177" t="s">
        <v>143</v>
      </c>
      <c r="D422" s="177" t="s">
        <v>1201</v>
      </c>
      <c r="E422" s="177" t="s">
        <v>1286</v>
      </c>
      <c r="F422" s="177">
        <v>1</v>
      </c>
      <c r="G422" s="177" t="s">
        <v>516</v>
      </c>
      <c r="H422" s="177" t="s">
        <v>1447</v>
      </c>
      <c r="I422" s="177" t="s">
        <v>91</v>
      </c>
      <c r="J422" s="177" t="s">
        <v>1089</v>
      </c>
      <c r="K422" s="177" t="s">
        <v>1051</v>
      </c>
      <c r="L422" s="177" t="s">
        <v>137</v>
      </c>
      <c r="M422" s="177" t="s">
        <v>1459</v>
      </c>
      <c r="N422" s="177"/>
      <c r="O422" s="177" t="s">
        <v>50</v>
      </c>
      <c r="P422" s="177" t="s">
        <v>137</v>
      </c>
      <c r="Q422" s="177" t="s">
        <v>1898</v>
      </c>
      <c r="T422" s="49" t="str">
        <f t="shared" si="60"/>
        <v>2024-012</v>
      </c>
      <c r="U422" s="49" t="str">
        <f t="shared" si="61"/>
        <v>2024-012: Dallas IH 635 U-Turn Bridge</v>
      </c>
      <c r="V422" s="49" t="str">
        <f>IFERROR(VLOOKUP($B422,PM!$A:$H,2,FALSE),"")</f>
        <v>Adam H. Goode</v>
      </c>
      <c r="W422" s="50" t="str">
        <f t="shared" si="62"/>
        <v>Monday</v>
      </c>
      <c r="X422" s="51" t="str">
        <f t="shared" si="63"/>
        <v>05/13/2025 6:58 AM</v>
      </c>
      <c r="Y422" s="52">
        <f t="shared" si="64"/>
        <v>45790.532581018517</v>
      </c>
      <c r="Z422" s="52" t="str">
        <f t="shared" si="65"/>
        <v>Approved On Time</v>
      </c>
      <c r="AA422" s="52" t="str">
        <f t="shared" si="66"/>
        <v>500 6001C - MOB Erosion</v>
      </c>
      <c r="AB422" s="51">
        <f t="shared" si="67"/>
        <v>1</v>
      </c>
      <c r="AC422" s="52" t="str">
        <f t="shared" si="68"/>
        <v>WK</v>
      </c>
      <c r="AD422" s="64" t="str">
        <f t="shared" si="69"/>
        <v>Troy Malette - Superintendent</v>
      </c>
    </row>
    <row r="423" spans="1:30" ht="15.75" x14ac:dyDescent="0.25">
      <c r="A423" s="177">
        <v>101259</v>
      </c>
      <c r="B423" s="177" t="s">
        <v>73</v>
      </c>
      <c r="C423" s="177" t="s">
        <v>1009</v>
      </c>
      <c r="D423" s="177" t="s">
        <v>1187</v>
      </c>
      <c r="E423" s="177" t="s">
        <v>1631</v>
      </c>
      <c r="F423" s="177">
        <v>10.5</v>
      </c>
      <c r="G423" s="177" t="s">
        <v>515</v>
      </c>
      <c r="H423" s="177" t="s">
        <v>1447</v>
      </c>
      <c r="I423" s="177" t="s">
        <v>91</v>
      </c>
      <c r="J423" s="177" t="s">
        <v>1632</v>
      </c>
      <c r="K423" s="177" t="s">
        <v>49</v>
      </c>
      <c r="L423" s="177" t="s">
        <v>1630</v>
      </c>
      <c r="M423" s="177" t="s">
        <v>1576</v>
      </c>
      <c r="N423" s="177"/>
      <c r="O423" s="177" t="s">
        <v>50</v>
      </c>
      <c r="P423" s="177" t="s">
        <v>140</v>
      </c>
      <c r="Q423" s="177" t="s">
        <v>1899</v>
      </c>
      <c r="T423" s="49" t="str">
        <f t="shared" si="60"/>
        <v>2023-032</v>
      </c>
      <c r="U423" s="49" t="str">
        <f t="shared" si="61"/>
        <v>2023-032: IH-345 BRIDGE REHABILITATION</v>
      </c>
      <c r="V423" s="49" t="str">
        <f>IFERROR(VLOOKUP($B423,PM!$A:$H,2,FALSE),"")</f>
        <v>Eric Giebelhaus</v>
      </c>
      <c r="W423" s="50" t="str">
        <f t="shared" si="62"/>
        <v>Monday</v>
      </c>
      <c r="X423" s="51" t="str">
        <f t="shared" si="63"/>
        <v>05/13/2025 7:23 AM</v>
      </c>
      <c r="Y423" s="52">
        <f t="shared" si="64"/>
        <v>45790.553113425929</v>
      </c>
      <c r="Z423" s="52" t="str">
        <f t="shared" si="65"/>
        <v>Approved On Time</v>
      </c>
      <c r="AA423" s="52" t="str">
        <f t="shared" si="66"/>
        <v>4106 6001G - PPO Conc Overlay Pour</v>
      </c>
      <c r="AB423" s="51">
        <f t="shared" si="67"/>
        <v>10.5</v>
      </c>
      <c r="AC423" s="52" t="str">
        <f t="shared" si="68"/>
        <v>CY</v>
      </c>
      <c r="AD423" s="64" t="str">
        <f t="shared" si="69"/>
        <v>Juan Rodriguez's Crew</v>
      </c>
    </row>
    <row r="424" spans="1:30" ht="15.75" x14ac:dyDescent="0.25">
      <c r="A424" s="177">
        <v>101260</v>
      </c>
      <c r="B424" s="177" t="s">
        <v>73</v>
      </c>
      <c r="C424" s="177" t="s">
        <v>1009</v>
      </c>
      <c r="D424" s="177" t="s">
        <v>1635</v>
      </c>
      <c r="E424" s="177" t="s">
        <v>1636</v>
      </c>
      <c r="F424" s="177">
        <v>0.25</v>
      </c>
      <c r="G424" s="177" t="s">
        <v>1136</v>
      </c>
      <c r="H424" s="177" t="s">
        <v>1447</v>
      </c>
      <c r="I424" s="177" t="s">
        <v>91</v>
      </c>
      <c r="J424" s="177" t="s">
        <v>1632</v>
      </c>
      <c r="K424" s="177" t="s">
        <v>49</v>
      </c>
      <c r="L424" s="177" t="s">
        <v>1630</v>
      </c>
      <c r="M424" s="177" t="s">
        <v>1488</v>
      </c>
      <c r="N424" s="177"/>
      <c r="O424" s="177" t="s">
        <v>50</v>
      </c>
      <c r="P424" s="177" t="s">
        <v>140</v>
      </c>
      <c r="Q424" s="177" t="s">
        <v>1900</v>
      </c>
      <c r="T424" s="49" t="str">
        <f t="shared" si="60"/>
        <v>2023-032</v>
      </c>
      <c r="U424" s="49" t="str">
        <f t="shared" si="61"/>
        <v>2023-032: IH-345 BRIDGE REHABILITATION</v>
      </c>
      <c r="V424" s="49" t="str">
        <f>IFERROR(VLOOKUP($B424,PM!$A:$H,2,FALSE),"")</f>
        <v>Eric Giebelhaus</v>
      </c>
      <c r="W424" s="50" t="str">
        <f t="shared" si="62"/>
        <v>Monday</v>
      </c>
      <c r="X424" s="51" t="str">
        <f t="shared" si="63"/>
        <v>05/13/2025 7:25 AM</v>
      </c>
      <c r="Y424" s="52">
        <f t="shared" si="64"/>
        <v>45790.553113425929</v>
      </c>
      <c r="Z424" s="52" t="str">
        <f t="shared" si="65"/>
        <v>Approved On Time</v>
      </c>
      <c r="AA424" s="52" t="str">
        <f t="shared" si="66"/>
        <v>4106 6001H - PPO Conc Overlay Clean After P</v>
      </c>
      <c r="AB424" s="51">
        <f t="shared" si="67"/>
        <v>0.25</v>
      </c>
      <c r="AC424" s="52" t="str">
        <f t="shared" si="68"/>
        <v>EACH</v>
      </c>
      <c r="AD424" s="64" t="str">
        <f t="shared" si="69"/>
        <v>Juan Rodriguez's Crew</v>
      </c>
    </row>
    <row r="425" spans="1:30" ht="15.75" x14ac:dyDescent="0.25">
      <c r="A425" s="177">
        <v>101093</v>
      </c>
      <c r="B425" s="177" t="s">
        <v>138</v>
      </c>
      <c r="C425" s="177" t="s">
        <v>139</v>
      </c>
      <c r="D425" s="177" t="s">
        <v>1400</v>
      </c>
      <c r="E425" s="177" t="s">
        <v>1401</v>
      </c>
      <c r="F425" s="177">
        <v>1500</v>
      </c>
      <c r="G425" s="177" t="s">
        <v>517</v>
      </c>
      <c r="H425" s="177" t="s">
        <v>1452</v>
      </c>
      <c r="I425" s="177" t="s">
        <v>91</v>
      </c>
      <c r="J425" s="177" t="s">
        <v>891</v>
      </c>
      <c r="K425" s="177" t="s">
        <v>49</v>
      </c>
      <c r="L425" s="177" t="s">
        <v>890</v>
      </c>
      <c r="M425" s="177" t="s">
        <v>1402</v>
      </c>
      <c r="N425" s="177"/>
      <c r="O425" s="177" t="s">
        <v>50</v>
      </c>
      <c r="P425" s="177" t="s">
        <v>140</v>
      </c>
      <c r="Q425" s="177" t="s">
        <v>1478</v>
      </c>
      <c r="T425" s="49" t="str">
        <f t="shared" si="60"/>
        <v>2023-034</v>
      </c>
      <c r="U425" s="49" t="str">
        <f t="shared" si="61"/>
        <v>2023-034: Dallas IH 45 Bridge Maintenanc</v>
      </c>
      <c r="V425" s="49" t="str">
        <f>IFERROR(VLOOKUP($B425,PM!$A:$H,2,FALSE),"")</f>
        <v>Eric Giebelhaus</v>
      </c>
      <c r="W425" s="50" t="str">
        <f t="shared" si="62"/>
        <v>Sunday</v>
      </c>
      <c r="X425" s="51" t="str">
        <f t="shared" si="63"/>
        <v>05/11/2025 11:31 PM</v>
      </c>
      <c r="Y425" s="52">
        <f t="shared" si="64"/>
        <v>45789.579016203701</v>
      </c>
      <c r="Z425" s="52" t="str">
        <f t="shared" si="65"/>
        <v>Approved On Time</v>
      </c>
      <c r="AA425" s="52" t="str">
        <f t="shared" si="66"/>
        <v>512 6095A - PTB STL MO Load Barrier</v>
      </c>
      <c r="AB425" s="51">
        <f t="shared" si="67"/>
        <v>1500</v>
      </c>
      <c r="AC425" s="52" t="str">
        <f t="shared" si="68"/>
        <v>LF</v>
      </c>
      <c r="AD425" s="64" t="str">
        <f t="shared" si="69"/>
        <v>Juan Ruiz's Crew</v>
      </c>
    </row>
    <row r="426" spans="1:30" ht="15.75" x14ac:dyDescent="0.25">
      <c r="A426" s="177">
        <v>101152</v>
      </c>
      <c r="B426" s="177" t="s">
        <v>138</v>
      </c>
      <c r="C426" s="177" t="s">
        <v>139</v>
      </c>
      <c r="D426" s="177" t="s">
        <v>1344</v>
      </c>
      <c r="E426" s="177" t="s">
        <v>1345</v>
      </c>
      <c r="F426" s="177">
        <v>0.5</v>
      </c>
      <c r="G426" s="177" t="s">
        <v>573</v>
      </c>
      <c r="H426" s="177" t="s">
        <v>1452</v>
      </c>
      <c r="I426" s="177" t="s">
        <v>91</v>
      </c>
      <c r="J426" s="177" t="s">
        <v>1096</v>
      </c>
      <c r="K426" s="177" t="s">
        <v>72</v>
      </c>
      <c r="L426" s="177" t="s">
        <v>140</v>
      </c>
      <c r="M426" s="177" t="s">
        <v>1483</v>
      </c>
      <c r="N426" s="177"/>
      <c r="O426" s="177" t="s">
        <v>50</v>
      </c>
      <c r="P426" s="177" t="s">
        <v>140</v>
      </c>
      <c r="Q426" s="177" t="s">
        <v>1484</v>
      </c>
      <c r="T426" s="49" t="str">
        <f t="shared" si="60"/>
        <v>2023-034</v>
      </c>
      <c r="U426" s="49" t="str">
        <f t="shared" si="61"/>
        <v>2023-034: Dallas IH 45 Bridge Maintenanc</v>
      </c>
      <c r="V426" s="49" t="str">
        <f>IFERROR(VLOOKUP($B426,PM!$A:$H,2,FALSE),"")</f>
        <v>Eric Giebelhaus</v>
      </c>
      <c r="W426" s="50" t="str">
        <f t="shared" si="62"/>
        <v>Sunday</v>
      </c>
      <c r="X426" s="51" t="str">
        <f t="shared" si="63"/>
        <v>05/12/2025 9:18 AM</v>
      </c>
      <c r="Y426" s="52">
        <f t="shared" si="64"/>
        <v>45789.599606481483</v>
      </c>
      <c r="Z426" s="52" t="str">
        <f t="shared" si="65"/>
        <v>Approved On Time</v>
      </c>
      <c r="AA426" s="52" t="str">
        <f t="shared" si="66"/>
        <v>439 6017H - CO Clean After Pour</v>
      </c>
      <c r="AB426" s="51">
        <f t="shared" si="67"/>
        <v>0.5</v>
      </c>
      <c r="AC426" s="52" t="str">
        <f t="shared" si="68"/>
        <v>DAY</v>
      </c>
      <c r="AD426" s="64" t="str">
        <f t="shared" si="69"/>
        <v>Jose Rivera's Crew</v>
      </c>
    </row>
    <row r="427" spans="1:30" ht="15.75" x14ac:dyDescent="0.25">
      <c r="A427" s="177">
        <v>101153</v>
      </c>
      <c r="B427" s="177" t="s">
        <v>138</v>
      </c>
      <c r="C427" s="177" t="s">
        <v>139</v>
      </c>
      <c r="D427" s="177" t="s">
        <v>1351</v>
      </c>
      <c r="E427" s="177" t="s">
        <v>1352</v>
      </c>
      <c r="F427" s="177">
        <v>11180</v>
      </c>
      <c r="G427" s="177" t="s">
        <v>589</v>
      </c>
      <c r="H427" s="177" t="s">
        <v>1452</v>
      </c>
      <c r="I427" s="177" t="s">
        <v>91</v>
      </c>
      <c r="J427" s="177" t="s">
        <v>1096</v>
      </c>
      <c r="K427" s="177" t="s">
        <v>72</v>
      </c>
      <c r="L427" s="177" t="s">
        <v>140</v>
      </c>
      <c r="M427" s="177" t="s">
        <v>1483</v>
      </c>
      <c r="N427" s="177"/>
      <c r="O427" s="177" t="s">
        <v>50</v>
      </c>
      <c r="P427" s="177" t="s">
        <v>140</v>
      </c>
      <c r="Q427" s="177" t="s">
        <v>1485</v>
      </c>
      <c r="T427" s="49" t="str">
        <f t="shared" si="60"/>
        <v>2023-034</v>
      </c>
      <c r="U427" s="49" t="str">
        <f t="shared" si="61"/>
        <v>2023-034: Dallas IH 45 Bridge Maintenanc</v>
      </c>
      <c r="V427" s="49" t="str">
        <f>IFERROR(VLOOKUP($B427,PM!$A:$H,2,FALSE),"")</f>
        <v>Eric Giebelhaus</v>
      </c>
      <c r="W427" s="50" t="str">
        <f t="shared" si="62"/>
        <v>Sunday</v>
      </c>
      <c r="X427" s="51" t="str">
        <f t="shared" si="63"/>
        <v>05/12/2025 9:18 AM</v>
      </c>
      <c r="Y427" s="52">
        <f t="shared" si="64"/>
        <v>45789.599606481483</v>
      </c>
      <c r="Z427" s="52" t="str">
        <f t="shared" si="65"/>
        <v>Approved On Time</v>
      </c>
      <c r="AA427" s="52" t="str">
        <f t="shared" si="66"/>
        <v>439 6017I - CO Rem Cure Blankets</v>
      </c>
      <c r="AB427" s="51">
        <f t="shared" si="67"/>
        <v>11180</v>
      </c>
      <c r="AC427" s="52" t="str">
        <f t="shared" si="68"/>
        <v>SF</v>
      </c>
      <c r="AD427" s="64" t="str">
        <f t="shared" si="69"/>
        <v>Jose Rivera's Crew</v>
      </c>
    </row>
    <row r="428" spans="1:30" ht="15.75" x14ac:dyDescent="0.25">
      <c r="A428" s="177">
        <v>101155</v>
      </c>
      <c r="B428" s="177" t="s">
        <v>138</v>
      </c>
      <c r="C428" s="177" t="s">
        <v>139</v>
      </c>
      <c r="D428" s="177" t="s">
        <v>1170</v>
      </c>
      <c r="E428" s="177" t="s">
        <v>1171</v>
      </c>
      <c r="F428" s="177">
        <v>0.3</v>
      </c>
      <c r="G428" s="177" t="s">
        <v>1136</v>
      </c>
      <c r="H428" s="177" t="s">
        <v>1452</v>
      </c>
      <c r="I428" s="177" t="s">
        <v>91</v>
      </c>
      <c r="J428" s="177" t="s">
        <v>1096</v>
      </c>
      <c r="K428" s="177" t="s">
        <v>72</v>
      </c>
      <c r="L428" s="177" t="s">
        <v>140</v>
      </c>
      <c r="M428" s="177" t="s">
        <v>1486</v>
      </c>
      <c r="N428" s="177"/>
      <c r="O428" s="177" t="s">
        <v>50</v>
      </c>
      <c r="P428" s="177" t="s">
        <v>140</v>
      </c>
      <c r="Q428" s="177" t="s">
        <v>1487</v>
      </c>
      <c r="T428" s="49" t="str">
        <f t="shared" si="60"/>
        <v>2023-034</v>
      </c>
      <c r="U428" s="49" t="str">
        <f t="shared" si="61"/>
        <v>2023-034: Dallas IH 45 Bridge Maintenanc</v>
      </c>
      <c r="V428" s="49" t="str">
        <f>IFERROR(VLOOKUP($B428,PM!$A:$H,2,FALSE),"")</f>
        <v>Eric Giebelhaus</v>
      </c>
      <c r="W428" s="50" t="str">
        <f t="shared" si="62"/>
        <v>Sunday</v>
      </c>
      <c r="X428" s="51" t="str">
        <f t="shared" si="63"/>
        <v>05/12/2025 9:19 AM</v>
      </c>
      <c r="Y428" s="52">
        <f t="shared" si="64"/>
        <v>45789.599606481483</v>
      </c>
      <c r="Z428" s="52" t="str">
        <f t="shared" si="65"/>
        <v>Approved On Time</v>
      </c>
      <c r="AA428" s="52" t="str">
        <f t="shared" si="66"/>
        <v>439 6017C - CO Setup Machine</v>
      </c>
      <c r="AB428" s="51">
        <f t="shared" si="67"/>
        <v>0.3</v>
      </c>
      <c r="AC428" s="52" t="str">
        <f t="shared" si="68"/>
        <v>EACH</v>
      </c>
      <c r="AD428" s="64" t="str">
        <f t="shared" si="69"/>
        <v>Jose Rivera's Crew</v>
      </c>
    </row>
    <row r="429" spans="1:30" ht="15.75" x14ac:dyDescent="0.25">
      <c r="A429" s="177">
        <v>101174</v>
      </c>
      <c r="B429" s="177" t="s">
        <v>138</v>
      </c>
      <c r="C429" s="177" t="s">
        <v>139</v>
      </c>
      <c r="D429" s="177" t="s">
        <v>1194</v>
      </c>
      <c r="E429" s="177" t="s">
        <v>1195</v>
      </c>
      <c r="F429" s="177">
        <v>750</v>
      </c>
      <c r="G429" s="177" t="s">
        <v>517</v>
      </c>
      <c r="H429" s="177" t="s">
        <v>1447</v>
      </c>
      <c r="I429" s="177" t="s">
        <v>91</v>
      </c>
      <c r="J429" s="177" t="s">
        <v>1034</v>
      </c>
      <c r="K429" s="177" t="s">
        <v>49</v>
      </c>
      <c r="L429" s="177" t="s">
        <v>140</v>
      </c>
      <c r="M429" s="177" t="s">
        <v>1393</v>
      </c>
      <c r="N429" s="177"/>
      <c r="O429" s="177" t="s">
        <v>50</v>
      </c>
      <c r="P429" s="177" t="s">
        <v>140</v>
      </c>
      <c r="Q429" s="177" t="s">
        <v>1482</v>
      </c>
      <c r="T429" s="49" t="str">
        <f t="shared" si="60"/>
        <v>2023-034</v>
      </c>
      <c r="U429" s="49" t="str">
        <f t="shared" si="61"/>
        <v>2023-034: Dallas IH 45 Bridge Maintenanc</v>
      </c>
      <c r="V429" s="49" t="str">
        <f>IFERROR(VLOOKUP($B429,PM!$A:$H,2,FALSE),"")</f>
        <v>Eric Giebelhaus</v>
      </c>
      <c r="W429" s="50" t="str">
        <f t="shared" si="62"/>
        <v>Monday</v>
      </c>
      <c r="X429" s="51" t="str">
        <f t="shared" si="63"/>
        <v>05/12/2025 11:22 AM</v>
      </c>
      <c r="Y429" s="52">
        <f t="shared" si="64"/>
        <v>45789.684942129628</v>
      </c>
      <c r="Z429" s="52" t="str">
        <f t="shared" si="65"/>
        <v>Approved On Time</v>
      </c>
      <c r="AA429" s="52" t="str">
        <f t="shared" si="66"/>
        <v>439 6017B - CO Inst Rem Machine Railing</v>
      </c>
      <c r="AB429" s="51">
        <f t="shared" si="67"/>
        <v>750</v>
      </c>
      <c r="AC429" s="52" t="str">
        <f t="shared" si="68"/>
        <v>LF</v>
      </c>
      <c r="AD429" s="64" t="str">
        <f t="shared" si="69"/>
        <v>Leonel Munoz</v>
      </c>
    </row>
    <row r="430" spans="1:30" ht="15.75" x14ac:dyDescent="0.25">
      <c r="A430" s="177">
        <v>101073</v>
      </c>
      <c r="B430" s="177" t="s">
        <v>138</v>
      </c>
      <c r="C430" s="177" t="s">
        <v>139</v>
      </c>
      <c r="D430" s="177" t="s">
        <v>1168</v>
      </c>
      <c r="E430" s="177" t="s">
        <v>1169</v>
      </c>
      <c r="F430" s="177">
        <v>28.5</v>
      </c>
      <c r="G430" s="177" t="s">
        <v>515</v>
      </c>
      <c r="H430" s="177" t="s">
        <v>1452</v>
      </c>
      <c r="I430" s="177" t="s">
        <v>91</v>
      </c>
      <c r="J430" s="177" t="s">
        <v>957</v>
      </c>
      <c r="K430" s="177" t="s">
        <v>72</v>
      </c>
      <c r="L430" s="177" t="s">
        <v>956</v>
      </c>
      <c r="M430" s="177" t="s">
        <v>1479</v>
      </c>
      <c r="N430" s="177"/>
      <c r="O430" s="177" t="s">
        <v>50</v>
      </c>
      <c r="P430" s="177" t="s">
        <v>140</v>
      </c>
      <c r="Q430" s="177" t="s">
        <v>1480</v>
      </c>
      <c r="T430" s="49" t="str">
        <f t="shared" si="60"/>
        <v>2023-034</v>
      </c>
      <c r="U430" s="49" t="str">
        <f t="shared" si="61"/>
        <v>2023-034: Dallas IH 45 Bridge Maintenanc</v>
      </c>
      <c r="V430" s="49" t="str">
        <f>IFERROR(VLOOKUP($B430,PM!$A:$H,2,FALSE),"")</f>
        <v>Eric Giebelhaus</v>
      </c>
      <c r="W430" s="50" t="str">
        <f t="shared" si="62"/>
        <v>Sunday</v>
      </c>
      <c r="X430" s="51" t="str">
        <f t="shared" si="63"/>
        <v>05/11/2025 6:57 PM</v>
      </c>
      <c r="Y430" s="52">
        <f t="shared" si="64"/>
        <v>45789.581608796296</v>
      </c>
      <c r="Z430" s="52" t="str">
        <f t="shared" si="65"/>
        <v>Approved On Time</v>
      </c>
      <c r="AA430" s="52" t="str">
        <f t="shared" si="66"/>
        <v>439 6017G - CO Pour</v>
      </c>
      <c r="AB430" s="51">
        <f t="shared" si="67"/>
        <v>28.5</v>
      </c>
      <c r="AC430" s="52" t="str">
        <f t="shared" si="68"/>
        <v>CY</v>
      </c>
      <c r="AD430" s="64" t="str">
        <f t="shared" si="69"/>
        <v>Juan Lopez's Crew</v>
      </c>
    </row>
    <row r="431" spans="1:30" ht="15.75" x14ac:dyDescent="0.25">
      <c r="A431" s="177">
        <v>101079</v>
      </c>
      <c r="B431" s="177" t="s">
        <v>138</v>
      </c>
      <c r="C431" s="177" t="s">
        <v>139</v>
      </c>
      <c r="D431" s="177" t="s">
        <v>1348</v>
      </c>
      <c r="E431" s="177" t="s">
        <v>1349</v>
      </c>
      <c r="F431" s="177">
        <v>0.25</v>
      </c>
      <c r="G431" s="177" t="s">
        <v>1136</v>
      </c>
      <c r="H431" s="177" t="s">
        <v>1452</v>
      </c>
      <c r="I431" s="177" t="s">
        <v>91</v>
      </c>
      <c r="J431" s="177" t="s">
        <v>957</v>
      </c>
      <c r="K431" s="177" t="s">
        <v>72</v>
      </c>
      <c r="L431" s="177" t="s">
        <v>956</v>
      </c>
      <c r="M431" s="177" t="s">
        <v>1206</v>
      </c>
      <c r="N431" s="177"/>
      <c r="O431" s="177" t="s">
        <v>50</v>
      </c>
      <c r="P431" s="177" t="s">
        <v>140</v>
      </c>
      <c r="Q431" s="177" t="s">
        <v>1481</v>
      </c>
      <c r="T431" s="49" t="str">
        <f t="shared" si="60"/>
        <v>2023-034</v>
      </c>
      <c r="U431" s="49" t="str">
        <f t="shared" si="61"/>
        <v>2023-034: Dallas IH 45 Bridge Maintenanc</v>
      </c>
      <c r="V431" s="49" t="str">
        <f>IFERROR(VLOOKUP($B431,PM!$A:$H,2,FALSE),"")</f>
        <v>Eric Giebelhaus</v>
      </c>
      <c r="W431" s="50" t="str">
        <f t="shared" si="62"/>
        <v>Sunday</v>
      </c>
      <c r="X431" s="51" t="str">
        <f t="shared" si="63"/>
        <v>05/11/2025 7:59 PM</v>
      </c>
      <c r="Y431" s="52">
        <f t="shared" si="64"/>
        <v>45789.581608796296</v>
      </c>
      <c r="Z431" s="52" t="str">
        <f t="shared" si="65"/>
        <v>Approved On Time</v>
      </c>
      <c r="AA431" s="52" t="str">
        <f t="shared" si="66"/>
        <v>483 6021C - HYRDO Clean Tanks</v>
      </c>
      <c r="AB431" s="51">
        <f t="shared" si="67"/>
        <v>0.25</v>
      </c>
      <c r="AC431" s="52" t="str">
        <f t="shared" si="68"/>
        <v>EACH</v>
      </c>
      <c r="AD431" s="64" t="str">
        <f t="shared" si="69"/>
        <v>Juan Lopez's Crew</v>
      </c>
    </row>
    <row r="432" spans="1:30" ht="15.75" x14ac:dyDescent="0.25">
      <c r="A432" s="177">
        <v>101223</v>
      </c>
      <c r="B432" s="177" t="s">
        <v>138</v>
      </c>
      <c r="C432" s="177" t="s">
        <v>139</v>
      </c>
      <c r="D432" s="177" t="s">
        <v>624</v>
      </c>
      <c r="E432" s="177" t="s">
        <v>625</v>
      </c>
      <c r="F432" s="177">
        <v>0.01</v>
      </c>
      <c r="G432" s="177" t="s">
        <v>637</v>
      </c>
      <c r="H432" s="177" t="s">
        <v>1447</v>
      </c>
      <c r="I432" s="177" t="s">
        <v>91</v>
      </c>
      <c r="J432" s="177" t="s">
        <v>796</v>
      </c>
      <c r="K432" s="177" t="s">
        <v>49</v>
      </c>
      <c r="L432" s="177" t="s">
        <v>797</v>
      </c>
      <c r="M432" s="177" t="s">
        <v>1301</v>
      </c>
      <c r="N432" s="177"/>
      <c r="O432" s="177" t="s">
        <v>50</v>
      </c>
      <c r="P432" s="177" t="s">
        <v>140</v>
      </c>
      <c r="Q432" s="177" t="s">
        <v>2531</v>
      </c>
      <c r="T432" s="49" t="str">
        <f t="shared" si="60"/>
        <v>2023-034</v>
      </c>
      <c r="U432" s="49" t="str">
        <f t="shared" si="61"/>
        <v>2023-034: Dallas IH 45 Bridge Maintenanc</v>
      </c>
      <c r="V432" s="49" t="str">
        <f>IFERROR(VLOOKUP($B432,PM!$A:$H,2,FALSE),"")</f>
        <v>Eric Giebelhaus</v>
      </c>
      <c r="W432" s="50" t="str">
        <f t="shared" si="62"/>
        <v>Monday</v>
      </c>
      <c r="X432" s="51" t="str">
        <f t="shared" si="63"/>
        <v>05/12/2025 7:32 PM</v>
      </c>
      <c r="Y432" s="52">
        <f t="shared" si="64"/>
        <v>45791.535682870373</v>
      </c>
      <c r="Z432" s="52" t="str">
        <f t="shared" si="65"/>
        <v>Not Approved On Time</v>
      </c>
      <c r="AA432" s="52" t="str">
        <f t="shared" si="66"/>
        <v>9000 100C - LD INOUT SHOW UP REPAIR LABOR</v>
      </c>
      <c r="AB432" s="51">
        <f t="shared" si="67"/>
        <v>0.01</v>
      </c>
      <c r="AC432" s="52" t="str">
        <f t="shared" si="68"/>
        <v>LS</v>
      </c>
      <c r="AD432" s="64" t="str">
        <f t="shared" si="69"/>
        <v>Hector Sanchez's Crew</v>
      </c>
    </row>
    <row r="433" spans="1:30" ht="15.75" x14ac:dyDescent="0.25">
      <c r="A433" s="177">
        <v>101549</v>
      </c>
      <c r="B433" s="177" t="s">
        <v>142</v>
      </c>
      <c r="C433" s="177" t="s">
        <v>143</v>
      </c>
      <c r="D433" s="177" t="s">
        <v>2016</v>
      </c>
      <c r="E433" s="177" t="s">
        <v>2017</v>
      </c>
      <c r="F433" s="177">
        <v>5184</v>
      </c>
      <c r="G433" s="177" t="s">
        <v>2126</v>
      </c>
      <c r="H433" s="177" t="s">
        <v>3000</v>
      </c>
      <c r="I433" s="177" t="s">
        <v>91</v>
      </c>
      <c r="J433" s="177" t="s">
        <v>627</v>
      </c>
      <c r="K433" s="177" t="s">
        <v>49</v>
      </c>
      <c r="L433" s="177" t="s">
        <v>137</v>
      </c>
      <c r="M433" s="177" t="s">
        <v>3511</v>
      </c>
      <c r="N433" s="177"/>
      <c r="O433" s="177" t="s">
        <v>50</v>
      </c>
      <c r="P433" s="177" t="s">
        <v>144</v>
      </c>
      <c r="Q433" s="177" t="s">
        <v>3512</v>
      </c>
      <c r="T433" s="49" t="str">
        <f t="shared" si="60"/>
        <v>2024-012</v>
      </c>
      <c r="U433" s="49" t="str">
        <f t="shared" si="61"/>
        <v>2024-012: Dallas IH 635 U-Turn Bridge</v>
      </c>
      <c r="V433" s="49" t="str">
        <f>IFERROR(VLOOKUP($B433,PM!$A:$H,2,FALSE),"")</f>
        <v>Adam H. Goode</v>
      </c>
      <c r="W433" s="50" t="str">
        <f t="shared" si="62"/>
        <v>Thursday</v>
      </c>
      <c r="X433" s="51" t="str">
        <f t="shared" si="63"/>
        <v>05/16/2025 7:30 AM</v>
      </c>
      <c r="Y433" s="52">
        <f t="shared" si="64"/>
        <v>45793.539664351854</v>
      </c>
      <c r="Z433" s="52" t="str">
        <f t="shared" si="65"/>
        <v>Approved On Time</v>
      </c>
      <c r="AA433" s="52" t="str">
        <f t="shared" si="66"/>
        <v>168 6001A - VEGETATIVE WATERING</v>
      </c>
      <c r="AB433" s="51">
        <f t="shared" si="67"/>
        <v>5184</v>
      </c>
      <c r="AC433" s="52" t="str">
        <f t="shared" si="68"/>
        <v>GAL</v>
      </c>
      <c r="AD433" s="64" t="str">
        <f t="shared" si="69"/>
        <v>Ramiro Vazquez's Crew</v>
      </c>
    </row>
    <row r="434" spans="1:30" ht="15.75" x14ac:dyDescent="0.25">
      <c r="A434" s="177">
        <v>101550</v>
      </c>
      <c r="B434" s="177" t="s">
        <v>142</v>
      </c>
      <c r="C434" s="177" t="s">
        <v>143</v>
      </c>
      <c r="D434" s="177" t="s">
        <v>1420</v>
      </c>
      <c r="E434" s="177" t="s">
        <v>1421</v>
      </c>
      <c r="F434" s="177">
        <v>1</v>
      </c>
      <c r="G434" s="177" t="s">
        <v>586</v>
      </c>
      <c r="H434" s="177" t="s">
        <v>3000</v>
      </c>
      <c r="I434" s="177" t="s">
        <v>91</v>
      </c>
      <c r="J434" s="177" t="s">
        <v>627</v>
      </c>
      <c r="K434" s="177" t="s">
        <v>49</v>
      </c>
      <c r="L434" s="177" t="s">
        <v>137</v>
      </c>
      <c r="M434" s="177" t="s">
        <v>3513</v>
      </c>
      <c r="N434" s="177"/>
      <c r="O434" s="177" t="s">
        <v>50</v>
      </c>
      <c r="P434" s="177" t="s">
        <v>144</v>
      </c>
      <c r="Q434" s="177" t="s">
        <v>3514</v>
      </c>
      <c r="T434" s="49" t="str">
        <f t="shared" si="60"/>
        <v>2024-012</v>
      </c>
      <c r="U434" s="49" t="str">
        <f t="shared" si="61"/>
        <v>2024-012: Dallas IH 635 U-Turn Bridge</v>
      </c>
      <c r="V434" s="49" t="str">
        <f>IFERROR(VLOOKUP($B434,PM!$A:$H,2,FALSE),"")</f>
        <v>Adam H. Goode</v>
      </c>
      <c r="W434" s="50" t="str">
        <f t="shared" si="62"/>
        <v>Thursday</v>
      </c>
      <c r="X434" s="51" t="str">
        <f t="shared" si="63"/>
        <v>05/16/2025 7:40 AM</v>
      </c>
      <c r="Y434" s="52">
        <f t="shared" si="64"/>
        <v>45793.539664351854</v>
      </c>
      <c r="Z434" s="52" t="str">
        <f t="shared" si="65"/>
        <v>Approved On Time</v>
      </c>
      <c r="AA434" s="52" t="str">
        <f t="shared" si="66"/>
        <v>545 6005A - CRASH CUSH ATTEN (REMOVE)</v>
      </c>
      <c r="AB434" s="51">
        <f t="shared" si="67"/>
        <v>1</v>
      </c>
      <c r="AC434" s="52" t="str">
        <f t="shared" si="68"/>
        <v>EA</v>
      </c>
      <c r="AD434" s="64" t="str">
        <f t="shared" si="69"/>
        <v>Ramiro Vazquez's Crew</v>
      </c>
    </row>
    <row r="435" spans="1:30" ht="15.75" x14ac:dyDescent="0.25">
      <c r="A435" s="177">
        <v>101263</v>
      </c>
      <c r="B435" s="177" t="s">
        <v>142</v>
      </c>
      <c r="C435" s="177" t="s">
        <v>143</v>
      </c>
      <c r="D435" s="177" t="s">
        <v>1282</v>
      </c>
      <c r="E435" s="177" t="s">
        <v>1283</v>
      </c>
      <c r="F435" s="177">
        <v>130</v>
      </c>
      <c r="G435" s="177" t="s">
        <v>586</v>
      </c>
      <c r="H435" s="177" t="s">
        <v>1447</v>
      </c>
      <c r="I435" s="177" t="s">
        <v>91</v>
      </c>
      <c r="J435" s="177" t="s">
        <v>627</v>
      </c>
      <c r="K435" s="177" t="s">
        <v>49</v>
      </c>
      <c r="L435" s="177" t="s">
        <v>144</v>
      </c>
      <c r="M435" s="177" t="s">
        <v>1896</v>
      </c>
      <c r="N435" s="177"/>
      <c r="O435" s="177" t="s">
        <v>50</v>
      </c>
      <c r="P435" s="177" t="s">
        <v>144</v>
      </c>
      <c r="Q435" s="177" t="s">
        <v>3508</v>
      </c>
      <c r="T435" s="49" t="str">
        <f t="shared" si="60"/>
        <v>2024-012</v>
      </c>
      <c r="U435" s="49" t="str">
        <f t="shared" si="61"/>
        <v>2024-012: Dallas IH 635 U-Turn Bridge</v>
      </c>
      <c r="V435" s="49" t="str">
        <f>IFERROR(VLOOKUP($B435,PM!$A:$H,2,FALSE),"")</f>
        <v>Adam H. Goode</v>
      </c>
      <c r="W435" s="50" t="str">
        <f t="shared" si="62"/>
        <v>Monday</v>
      </c>
      <c r="X435" s="51" t="str">
        <f t="shared" si="63"/>
        <v>05/13/2025 7:38 AM</v>
      </c>
      <c r="Y435" s="52">
        <f t="shared" si="64"/>
        <v>45793.539664351854</v>
      </c>
      <c r="Z435" s="52" t="str">
        <f t="shared" si="65"/>
        <v>Not Approved On Time</v>
      </c>
      <c r="AA435" s="52" t="str">
        <f t="shared" si="66"/>
        <v>451 6032D - RET C221 Dowel</v>
      </c>
      <c r="AB435" s="51">
        <f t="shared" si="67"/>
        <v>130</v>
      </c>
      <c r="AC435" s="52" t="str">
        <f t="shared" si="68"/>
        <v>EA</v>
      </c>
      <c r="AD435" s="64" t="str">
        <f t="shared" si="69"/>
        <v>Ramiro Vazquez's Crew</v>
      </c>
    </row>
    <row r="436" spans="1:30" ht="15.75" x14ac:dyDescent="0.25">
      <c r="A436" s="177">
        <v>101249</v>
      </c>
      <c r="B436" s="177" t="s">
        <v>142</v>
      </c>
      <c r="C436" s="177" t="s">
        <v>143</v>
      </c>
      <c r="D436" s="177" t="s">
        <v>1282</v>
      </c>
      <c r="E436" s="177" t="s">
        <v>1283</v>
      </c>
      <c r="F436" s="177">
        <v>275</v>
      </c>
      <c r="G436" s="177" t="s">
        <v>586</v>
      </c>
      <c r="H436" s="177" t="s">
        <v>1447</v>
      </c>
      <c r="I436" s="177" t="s">
        <v>91</v>
      </c>
      <c r="J436" s="177" t="s">
        <v>626</v>
      </c>
      <c r="K436" s="177" t="s">
        <v>49</v>
      </c>
      <c r="L436" s="177" t="s">
        <v>137</v>
      </c>
      <c r="M436" s="177" t="s">
        <v>1287</v>
      </c>
      <c r="N436" s="177"/>
      <c r="O436" s="177" t="s">
        <v>50</v>
      </c>
      <c r="P436" s="177" t="s">
        <v>144</v>
      </c>
      <c r="Q436" s="177" t="s">
        <v>3517</v>
      </c>
      <c r="T436" s="49" t="str">
        <f t="shared" si="60"/>
        <v>2024-012</v>
      </c>
      <c r="U436" s="49" t="str">
        <f t="shared" si="61"/>
        <v>2024-012: Dallas IH 635 U-Turn Bridge</v>
      </c>
      <c r="V436" s="49" t="str">
        <f>IFERROR(VLOOKUP($B436,PM!$A:$H,2,FALSE),"")</f>
        <v>Adam H. Goode</v>
      </c>
      <c r="W436" s="50" t="str">
        <f t="shared" si="62"/>
        <v>Monday</v>
      </c>
      <c r="X436" s="51" t="str">
        <f t="shared" si="63"/>
        <v>05/13/2025 6:48 AM</v>
      </c>
      <c r="Y436" s="52">
        <f t="shared" si="64"/>
        <v>45793.539525462962</v>
      </c>
      <c r="Z436" s="52" t="str">
        <f t="shared" si="65"/>
        <v>Not Approved On Time</v>
      </c>
      <c r="AA436" s="52" t="str">
        <f t="shared" si="66"/>
        <v>451 6032D - RET C221 Dowel</v>
      </c>
      <c r="AB436" s="51">
        <f t="shared" si="67"/>
        <v>275</v>
      </c>
      <c r="AC436" s="52" t="str">
        <f t="shared" si="68"/>
        <v>EA</v>
      </c>
      <c r="AD436" s="64" t="str">
        <f t="shared" si="69"/>
        <v>Juan C. Vasquez's Crew</v>
      </c>
    </row>
    <row r="437" spans="1:30" ht="15.75" x14ac:dyDescent="0.25">
      <c r="A437" s="177">
        <v>101363</v>
      </c>
      <c r="B437" s="177" t="s">
        <v>142</v>
      </c>
      <c r="C437" s="177" t="s">
        <v>143</v>
      </c>
      <c r="D437" s="177" t="s">
        <v>1282</v>
      </c>
      <c r="E437" s="177" t="s">
        <v>1283</v>
      </c>
      <c r="F437" s="177">
        <v>118</v>
      </c>
      <c r="G437" s="177" t="s">
        <v>586</v>
      </c>
      <c r="H437" s="177" t="s">
        <v>1890</v>
      </c>
      <c r="I437" s="177" t="s">
        <v>91</v>
      </c>
      <c r="J437" s="177" t="s">
        <v>627</v>
      </c>
      <c r="K437" s="177" t="s">
        <v>49</v>
      </c>
      <c r="L437" s="177" t="s">
        <v>137</v>
      </c>
      <c r="M437" s="177" t="s">
        <v>2530</v>
      </c>
      <c r="N437" s="177"/>
      <c r="O437" s="177" t="s">
        <v>50</v>
      </c>
      <c r="P437" s="177" t="s">
        <v>144</v>
      </c>
      <c r="Q437" s="177" t="s">
        <v>3509</v>
      </c>
      <c r="T437" s="49" t="str">
        <f t="shared" si="60"/>
        <v>2024-012</v>
      </c>
      <c r="U437" s="49" t="str">
        <f t="shared" si="61"/>
        <v>2024-012: Dallas IH 635 U-Turn Bridge</v>
      </c>
      <c r="V437" s="49" t="str">
        <f>IFERROR(VLOOKUP($B437,PM!$A:$H,2,FALSE),"")</f>
        <v>Adam H. Goode</v>
      </c>
      <c r="W437" s="50" t="str">
        <f t="shared" si="62"/>
        <v>Tuesday</v>
      </c>
      <c r="X437" s="51" t="str">
        <f t="shared" si="63"/>
        <v>05/14/2025 7:33 AM</v>
      </c>
      <c r="Y437" s="52">
        <f t="shared" si="64"/>
        <v>45793.539664351854</v>
      </c>
      <c r="Z437" s="52" t="str">
        <f t="shared" si="65"/>
        <v>Not Approved On Time</v>
      </c>
      <c r="AA437" s="52" t="str">
        <f t="shared" si="66"/>
        <v>451 6032D - RET C221 Dowel</v>
      </c>
      <c r="AB437" s="51">
        <f t="shared" si="67"/>
        <v>118</v>
      </c>
      <c r="AC437" s="52" t="str">
        <f t="shared" si="68"/>
        <v>EA</v>
      </c>
      <c r="AD437" s="64" t="str">
        <f t="shared" si="69"/>
        <v>Ramiro Vazquez's Crew</v>
      </c>
    </row>
    <row r="438" spans="1:30" ht="15.75" x14ac:dyDescent="0.25">
      <c r="A438" s="177">
        <v>101358</v>
      </c>
      <c r="B438" s="177" t="s">
        <v>142</v>
      </c>
      <c r="C438" s="177" t="s">
        <v>143</v>
      </c>
      <c r="D438" s="177" t="s">
        <v>1190</v>
      </c>
      <c r="E438" s="177" t="s">
        <v>1191</v>
      </c>
      <c r="F438" s="177">
        <v>185.6</v>
      </c>
      <c r="G438" s="177" t="s">
        <v>589</v>
      </c>
      <c r="H438" s="177" t="s">
        <v>1890</v>
      </c>
      <c r="I438" s="177" t="s">
        <v>91</v>
      </c>
      <c r="J438" s="177" t="s">
        <v>627</v>
      </c>
      <c r="K438" s="177" t="s">
        <v>49</v>
      </c>
      <c r="L438" s="177" t="s">
        <v>137</v>
      </c>
      <c r="M438" s="177" t="s">
        <v>2125</v>
      </c>
      <c r="N438" s="177"/>
      <c r="O438" s="177" t="s">
        <v>50</v>
      </c>
      <c r="P438" s="177" t="s">
        <v>144</v>
      </c>
      <c r="Q438" s="177" t="s">
        <v>3510</v>
      </c>
      <c r="T438" s="49" t="str">
        <f t="shared" si="60"/>
        <v>2024-012</v>
      </c>
      <c r="U438" s="49" t="str">
        <f t="shared" si="61"/>
        <v>2024-012: Dallas IH 635 U-Turn Bridge</v>
      </c>
      <c r="V438" s="49" t="str">
        <f>IFERROR(VLOOKUP($B438,PM!$A:$H,2,FALSE),"")</f>
        <v>Adam H. Goode</v>
      </c>
      <c r="W438" s="50" t="str">
        <f t="shared" si="62"/>
        <v>Tuesday</v>
      </c>
      <c r="X438" s="51" t="str">
        <f t="shared" si="63"/>
        <v>05/14/2025 7:10 AM</v>
      </c>
      <c r="Y438" s="52">
        <f t="shared" si="64"/>
        <v>45793.539664351854</v>
      </c>
      <c r="Z438" s="52" t="str">
        <f t="shared" si="65"/>
        <v>Not Approved On Time</v>
      </c>
      <c r="AA438" s="52" t="str">
        <f t="shared" si="66"/>
        <v>422 6048B - BR SDWK F P S</v>
      </c>
      <c r="AB438" s="51">
        <f t="shared" si="67"/>
        <v>185.6</v>
      </c>
      <c r="AC438" s="52" t="str">
        <f t="shared" si="68"/>
        <v>SF</v>
      </c>
      <c r="AD438" s="64" t="str">
        <f t="shared" si="69"/>
        <v>Ramiro Vazquez's Crew</v>
      </c>
    </row>
    <row r="439" spans="1:30" ht="15.75" x14ac:dyDescent="0.25">
      <c r="A439" s="177">
        <v>101352</v>
      </c>
      <c r="B439" s="177" t="s">
        <v>142</v>
      </c>
      <c r="C439" s="177" t="s">
        <v>143</v>
      </c>
      <c r="D439" s="177" t="s">
        <v>2016</v>
      </c>
      <c r="E439" s="177" t="s">
        <v>2017</v>
      </c>
      <c r="F439" s="177">
        <v>2892</v>
      </c>
      <c r="G439" s="177" t="s">
        <v>2126</v>
      </c>
      <c r="H439" s="177" t="s">
        <v>1890</v>
      </c>
      <c r="I439" s="177" t="s">
        <v>91</v>
      </c>
      <c r="J439" s="177" t="s">
        <v>627</v>
      </c>
      <c r="K439" s="177" t="s">
        <v>49</v>
      </c>
      <c r="L439" s="177" t="s">
        <v>137</v>
      </c>
      <c r="M439" s="177" t="s">
        <v>2024</v>
      </c>
      <c r="N439" s="177"/>
      <c r="O439" s="177" t="s">
        <v>50</v>
      </c>
      <c r="P439" s="177" t="s">
        <v>144</v>
      </c>
      <c r="Q439" s="177" t="s">
        <v>3510</v>
      </c>
      <c r="T439" s="49" t="str">
        <f t="shared" si="60"/>
        <v>2024-012</v>
      </c>
      <c r="U439" s="49" t="str">
        <f t="shared" si="61"/>
        <v>2024-012: Dallas IH 635 U-Turn Bridge</v>
      </c>
      <c r="V439" s="49" t="str">
        <f>IFERROR(VLOOKUP($B439,PM!$A:$H,2,FALSE),"")</f>
        <v>Adam H. Goode</v>
      </c>
      <c r="W439" s="50" t="str">
        <f t="shared" si="62"/>
        <v>Tuesday</v>
      </c>
      <c r="X439" s="51" t="str">
        <f t="shared" si="63"/>
        <v>05/14/2025 6:51 AM</v>
      </c>
      <c r="Y439" s="52">
        <f t="shared" si="64"/>
        <v>45793.539664351854</v>
      </c>
      <c r="Z439" s="52" t="str">
        <f t="shared" si="65"/>
        <v>Not Approved On Time</v>
      </c>
      <c r="AA439" s="52" t="str">
        <f t="shared" si="66"/>
        <v>168 6001A - VEGETATIVE WATERING</v>
      </c>
      <c r="AB439" s="51">
        <f t="shared" si="67"/>
        <v>2892</v>
      </c>
      <c r="AC439" s="52" t="str">
        <f t="shared" si="68"/>
        <v>GAL</v>
      </c>
      <c r="AD439" s="64" t="str">
        <f t="shared" si="69"/>
        <v>Ramiro Vazquez's Crew</v>
      </c>
    </row>
    <row r="440" spans="1:30" ht="15.75" x14ac:dyDescent="0.25">
      <c r="A440" s="177">
        <v>101341</v>
      </c>
      <c r="B440" s="177" t="s">
        <v>142</v>
      </c>
      <c r="C440" s="177" t="s">
        <v>143</v>
      </c>
      <c r="D440" s="177" t="s">
        <v>57</v>
      </c>
      <c r="E440" s="177" t="s">
        <v>1061</v>
      </c>
      <c r="F440" s="177">
        <v>0.01</v>
      </c>
      <c r="G440" s="177" t="s">
        <v>516</v>
      </c>
      <c r="H440" s="177" t="s">
        <v>1890</v>
      </c>
      <c r="I440" s="177" t="s">
        <v>91</v>
      </c>
      <c r="J440" s="177" t="s">
        <v>128</v>
      </c>
      <c r="K440" s="177" t="s">
        <v>64</v>
      </c>
      <c r="L440" s="177" t="s">
        <v>129</v>
      </c>
      <c r="M440" s="177" t="s">
        <v>2117</v>
      </c>
      <c r="N440" s="177"/>
      <c r="O440" s="177" t="s">
        <v>50</v>
      </c>
      <c r="P440" s="177" t="s">
        <v>144</v>
      </c>
      <c r="Q440" s="177" t="s">
        <v>3507</v>
      </c>
      <c r="T440" s="49" t="str">
        <f t="shared" si="60"/>
        <v>2024-012</v>
      </c>
      <c r="U440" s="49" t="str">
        <f t="shared" si="61"/>
        <v>2024-012: Dallas IH 635 U-Turn Bridge</v>
      </c>
      <c r="V440" s="49" t="str">
        <f>IFERROR(VLOOKUP($B440,PM!$A:$H,2,FALSE),"")</f>
        <v>Adam H. Goode</v>
      </c>
      <c r="W440" s="50" t="str">
        <f t="shared" si="62"/>
        <v>Tuesday</v>
      </c>
      <c r="X440" s="51" t="str">
        <f t="shared" si="63"/>
        <v>05/14/2025 6:26 AM</v>
      </c>
      <c r="Y440" s="52">
        <f t="shared" si="64"/>
        <v>45793.540509259263</v>
      </c>
      <c r="Z440" s="52" t="str">
        <f t="shared" si="65"/>
        <v>Not Approved On Time</v>
      </c>
      <c r="AA440" s="52" t="str">
        <f t="shared" si="66"/>
        <v>502 6001B - TRAFF Daily Ops</v>
      </c>
      <c r="AB440" s="51">
        <f t="shared" si="67"/>
        <v>0.01</v>
      </c>
      <c r="AC440" s="52" t="str">
        <f t="shared" si="68"/>
        <v>WK</v>
      </c>
      <c r="AD440" s="64" t="str">
        <f t="shared" si="69"/>
        <v>Roberto Lumbreras's Crew</v>
      </c>
    </row>
    <row r="441" spans="1:30" ht="15.75" x14ac:dyDescent="0.25">
      <c r="A441" s="177">
        <v>101547</v>
      </c>
      <c r="B441" s="177" t="s">
        <v>142</v>
      </c>
      <c r="C441" s="177" t="s">
        <v>143</v>
      </c>
      <c r="D441" s="177" t="s">
        <v>1190</v>
      </c>
      <c r="E441" s="177" t="s">
        <v>1191</v>
      </c>
      <c r="F441" s="177">
        <v>88</v>
      </c>
      <c r="G441" s="177" t="s">
        <v>589</v>
      </c>
      <c r="H441" s="177" t="s">
        <v>3000</v>
      </c>
      <c r="I441" s="177" t="s">
        <v>91</v>
      </c>
      <c r="J441" s="177" t="s">
        <v>627</v>
      </c>
      <c r="K441" s="177" t="s">
        <v>49</v>
      </c>
      <c r="L441" s="177" t="s">
        <v>836</v>
      </c>
      <c r="M441" s="177" t="s">
        <v>3238</v>
      </c>
      <c r="N441" s="177"/>
      <c r="O441" s="177" t="s">
        <v>50</v>
      </c>
      <c r="P441" s="177" t="s">
        <v>144</v>
      </c>
      <c r="Q441" s="177" t="s">
        <v>3503</v>
      </c>
      <c r="T441" s="49" t="str">
        <f t="shared" si="60"/>
        <v>2024-012</v>
      </c>
      <c r="U441" s="49" t="str">
        <f t="shared" si="61"/>
        <v>2024-012: Dallas IH 635 U-Turn Bridge</v>
      </c>
      <c r="V441" s="49" t="str">
        <f>IFERROR(VLOOKUP($B441,PM!$A:$H,2,FALSE),"")</f>
        <v>Adam H. Goode</v>
      </c>
      <c r="W441" s="50" t="str">
        <f t="shared" si="62"/>
        <v>Thursday</v>
      </c>
      <c r="X441" s="51" t="str">
        <f t="shared" si="63"/>
        <v>05/16/2025 7:19 AM</v>
      </c>
      <c r="Y441" s="52">
        <f t="shared" si="64"/>
        <v>45793.539664351854</v>
      </c>
      <c r="Z441" s="52" t="str">
        <f t="shared" si="65"/>
        <v>Approved On Time</v>
      </c>
      <c r="AA441" s="52" t="str">
        <f t="shared" si="66"/>
        <v>422 6048B - BR SDWK F P S</v>
      </c>
      <c r="AB441" s="51">
        <f t="shared" si="67"/>
        <v>88</v>
      </c>
      <c r="AC441" s="52" t="str">
        <f t="shared" si="68"/>
        <v>SF</v>
      </c>
      <c r="AD441" s="64" t="str">
        <f t="shared" si="69"/>
        <v>Ramiro Vazquez's Crew</v>
      </c>
    </row>
    <row r="442" spans="1:30" ht="15.75" x14ac:dyDescent="0.25">
      <c r="A442" s="177">
        <v>101451</v>
      </c>
      <c r="B442" s="177" t="s">
        <v>142</v>
      </c>
      <c r="C442" s="177" t="s">
        <v>143</v>
      </c>
      <c r="D442" s="177" t="s">
        <v>1190</v>
      </c>
      <c r="E442" s="177" t="s">
        <v>1191</v>
      </c>
      <c r="F442" s="177">
        <v>106</v>
      </c>
      <c r="G442" s="177" t="s">
        <v>589</v>
      </c>
      <c r="H442" s="177" t="s">
        <v>2767</v>
      </c>
      <c r="I442" s="177" t="s">
        <v>91</v>
      </c>
      <c r="J442" s="177" t="s">
        <v>627</v>
      </c>
      <c r="K442" s="177" t="s">
        <v>49</v>
      </c>
      <c r="L442" s="177" t="s">
        <v>836</v>
      </c>
      <c r="M442" s="177" t="s">
        <v>2803</v>
      </c>
      <c r="N442" s="177"/>
      <c r="O442" s="177" t="s">
        <v>50</v>
      </c>
      <c r="P442" s="177" t="s">
        <v>144</v>
      </c>
      <c r="Q442" s="177" t="s">
        <v>3501</v>
      </c>
      <c r="T442" s="49" t="str">
        <f t="shared" si="60"/>
        <v>2024-012</v>
      </c>
      <c r="U442" s="49" t="str">
        <f t="shared" si="61"/>
        <v>2024-012: Dallas IH 635 U-Turn Bridge</v>
      </c>
      <c r="V442" s="49" t="str">
        <f>IFERROR(VLOOKUP($B442,PM!$A:$H,2,FALSE),"")</f>
        <v>Adam H. Goode</v>
      </c>
      <c r="W442" s="50" t="str">
        <f t="shared" si="62"/>
        <v>Wednesday</v>
      </c>
      <c r="X442" s="51" t="str">
        <f t="shared" si="63"/>
        <v>05/15/2025 7:29 AM</v>
      </c>
      <c r="Y442" s="52">
        <f t="shared" si="64"/>
        <v>45793.539664351854</v>
      </c>
      <c r="Z442" s="52" t="str">
        <f t="shared" si="65"/>
        <v>Approved On Time</v>
      </c>
      <c r="AA442" s="52" t="str">
        <f t="shared" si="66"/>
        <v>422 6048B - BR SDWK F P S</v>
      </c>
      <c r="AB442" s="51">
        <f t="shared" si="67"/>
        <v>106</v>
      </c>
      <c r="AC442" s="52" t="str">
        <f t="shared" si="68"/>
        <v>SF</v>
      </c>
      <c r="AD442" s="64" t="str">
        <f t="shared" si="69"/>
        <v>Ramiro Vazquez's Crew</v>
      </c>
    </row>
    <row r="443" spans="1:30" ht="15.75" x14ac:dyDescent="0.25">
      <c r="A443" s="177">
        <v>101176</v>
      </c>
      <c r="B443" s="177" t="s">
        <v>142</v>
      </c>
      <c r="C443" s="177" t="s">
        <v>143</v>
      </c>
      <c r="D443" s="177" t="s">
        <v>1190</v>
      </c>
      <c r="E443" s="177" t="s">
        <v>1191</v>
      </c>
      <c r="F443" s="177">
        <v>163.19999999999999</v>
      </c>
      <c r="G443" s="177" t="s">
        <v>589</v>
      </c>
      <c r="H443" s="177" t="s">
        <v>1447</v>
      </c>
      <c r="I443" s="177" t="s">
        <v>91</v>
      </c>
      <c r="J443" s="177" t="s">
        <v>627</v>
      </c>
      <c r="K443" s="177" t="s">
        <v>49</v>
      </c>
      <c r="L443" s="177" t="s">
        <v>836</v>
      </c>
      <c r="M443" s="177" t="s">
        <v>1453</v>
      </c>
      <c r="N443" s="177"/>
      <c r="O443" s="177" t="s">
        <v>50</v>
      </c>
      <c r="P443" s="177" t="s">
        <v>144</v>
      </c>
      <c r="Q443" s="177" t="s">
        <v>3502</v>
      </c>
      <c r="T443" s="49" t="str">
        <f t="shared" si="60"/>
        <v>2024-012</v>
      </c>
      <c r="U443" s="49" t="str">
        <f t="shared" si="61"/>
        <v>2024-012: Dallas IH 635 U-Turn Bridge</v>
      </c>
      <c r="V443" s="49" t="str">
        <f>IFERROR(VLOOKUP($B443,PM!$A:$H,2,FALSE),"")</f>
        <v>Adam H. Goode</v>
      </c>
      <c r="W443" s="50" t="str">
        <f t="shared" si="62"/>
        <v>Monday</v>
      </c>
      <c r="X443" s="51" t="str">
        <f t="shared" si="63"/>
        <v>05/12/2025 4:03 PM</v>
      </c>
      <c r="Y443" s="52">
        <f t="shared" si="64"/>
        <v>45793.539664351854</v>
      </c>
      <c r="Z443" s="52" t="str">
        <f t="shared" si="65"/>
        <v>Not Approved On Time</v>
      </c>
      <c r="AA443" s="52" t="str">
        <f t="shared" si="66"/>
        <v>422 6048B - BR SDWK F P S</v>
      </c>
      <c r="AB443" s="51">
        <f t="shared" si="67"/>
        <v>163.19999999999999</v>
      </c>
      <c r="AC443" s="52" t="str">
        <f t="shared" si="68"/>
        <v>SF</v>
      </c>
      <c r="AD443" s="64" t="str">
        <f t="shared" si="69"/>
        <v>Ramiro Vazquez's Crew</v>
      </c>
    </row>
    <row r="444" spans="1:30" ht="15.75" x14ac:dyDescent="0.25">
      <c r="A444" s="177">
        <v>101381</v>
      </c>
      <c r="B444" s="177" t="s">
        <v>142</v>
      </c>
      <c r="C444" s="177" t="s">
        <v>143</v>
      </c>
      <c r="D444" s="177" t="s">
        <v>2604</v>
      </c>
      <c r="E444" s="177" t="s">
        <v>2605</v>
      </c>
      <c r="F444" s="177">
        <v>9228</v>
      </c>
      <c r="G444" s="177" t="s">
        <v>1895</v>
      </c>
      <c r="H444" s="177" t="s">
        <v>2767</v>
      </c>
      <c r="I444" s="177" t="s">
        <v>91</v>
      </c>
      <c r="J444" s="177" t="s">
        <v>626</v>
      </c>
      <c r="K444" s="177" t="s">
        <v>49</v>
      </c>
      <c r="L444" s="177" t="s">
        <v>831</v>
      </c>
      <c r="M444" s="177" t="s">
        <v>2606</v>
      </c>
      <c r="N444" s="177"/>
      <c r="O444" s="177" t="s">
        <v>50</v>
      </c>
      <c r="P444" s="177" t="s">
        <v>144</v>
      </c>
      <c r="Q444" s="177" t="s">
        <v>3519</v>
      </c>
      <c r="T444" s="49" t="str">
        <f t="shared" si="60"/>
        <v>2024-012</v>
      </c>
      <c r="U444" s="49" t="str">
        <f t="shared" si="61"/>
        <v>2024-012: Dallas IH 635 U-Turn Bridge</v>
      </c>
      <c r="V444" s="49" t="str">
        <f>IFERROR(VLOOKUP($B444,PM!$A:$H,2,FALSE),"")</f>
        <v>Adam H. Goode</v>
      </c>
      <c r="W444" s="50" t="str">
        <f t="shared" si="62"/>
        <v>Wednesday</v>
      </c>
      <c r="X444" s="51" t="str">
        <f t="shared" si="63"/>
        <v>05/14/2025 11:45 AM</v>
      </c>
      <c r="Y444" s="52">
        <f t="shared" si="64"/>
        <v>45793.539525462962</v>
      </c>
      <c r="Z444" s="52" t="str">
        <f t="shared" si="65"/>
        <v>Not Approved On Time</v>
      </c>
      <c r="AA444" s="52" t="str">
        <f t="shared" si="66"/>
        <v>422 6048D - BR SDWK Unload Rebar</v>
      </c>
      <c r="AB444" s="51">
        <f t="shared" si="67"/>
        <v>9228</v>
      </c>
      <c r="AC444" s="52" t="str">
        <f t="shared" si="68"/>
        <v>LBS</v>
      </c>
      <c r="AD444" s="64" t="str">
        <f t="shared" si="69"/>
        <v>Juan C. Vasquez's Crew</v>
      </c>
    </row>
    <row r="445" spans="1:30" ht="15.75" x14ac:dyDescent="0.25">
      <c r="A445" s="177">
        <v>101430</v>
      </c>
      <c r="B445" s="177" t="s">
        <v>142</v>
      </c>
      <c r="C445" s="177" t="s">
        <v>143</v>
      </c>
      <c r="D445" s="177" t="s">
        <v>1282</v>
      </c>
      <c r="E445" s="177" t="s">
        <v>1283</v>
      </c>
      <c r="F445" s="177">
        <v>400</v>
      </c>
      <c r="G445" s="177" t="s">
        <v>586</v>
      </c>
      <c r="H445" s="177" t="s">
        <v>2767</v>
      </c>
      <c r="I445" s="177" t="s">
        <v>91</v>
      </c>
      <c r="J445" s="177" t="s">
        <v>626</v>
      </c>
      <c r="K445" s="177" t="s">
        <v>49</v>
      </c>
      <c r="L445" s="177" t="s">
        <v>831</v>
      </c>
      <c r="M445" s="177" t="s">
        <v>2786</v>
      </c>
      <c r="N445" s="177"/>
      <c r="O445" s="177" t="s">
        <v>50</v>
      </c>
      <c r="P445" s="177" t="s">
        <v>144</v>
      </c>
      <c r="Q445" s="177" t="s">
        <v>3519</v>
      </c>
      <c r="T445" s="49" t="str">
        <f t="shared" si="60"/>
        <v>2024-012</v>
      </c>
      <c r="U445" s="49" t="str">
        <f t="shared" si="61"/>
        <v>2024-012: Dallas IH 635 U-Turn Bridge</v>
      </c>
      <c r="V445" s="49" t="str">
        <f>IFERROR(VLOOKUP($B445,PM!$A:$H,2,FALSE),"")</f>
        <v>Adam H. Goode</v>
      </c>
      <c r="W445" s="50" t="str">
        <f t="shared" si="62"/>
        <v>Wednesday</v>
      </c>
      <c r="X445" s="51" t="str">
        <f t="shared" si="63"/>
        <v>05/15/2025 6:41 AM</v>
      </c>
      <c r="Y445" s="52">
        <f t="shared" si="64"/>
        <v>45793.539525462962</v>
      </c>
      <c r="Z445" s="52" t="str">
        <f t="shared" si="65"/>
        <v>Approved On Time</v>
      </c>
      <c r="AA445" s="52" t="str">
        <f t="shared" si="66"/>
        <v>451 6032D - RET C221 Dowel</v>
      </c>
      <c r="AB445" s="51">
        <f t="shared" si="67"/>
        <v>400</v>
      </c>
      <c r="AC445" s="52" t="str">
        <f t="shared" si="68"/>
        <v>EA</v>
      </c>
      <c r="AD445" s="64" t="str">
        <f t="shared" si="69"/>
        <v>Juan C. Vasquez's Crew</v>
      </c>
    </row>
    <row r="446" spans="1:30" ht="15.75" x14ac:dyDescent="0.25">
      <c r="A446" s="177">
        <v>101431</v>
      </c>
      <c r="B446" s="177" t="s">
        <v>142</v>
      </c>
      <c r="C446" s="177" t="s">
        <v>143</v>
      </c>
      <c r="D446" s="177" t="s">
        <v>2608</v>
      </c>
      <c r="E446" s="177" t="s">
        <v>2609</v>
      </c>
      <c r="F446" s="177">
        <v>10</v>
      </c>
      <c r="G446" s="177" t="s">
        <v>586</v>
      </c>
      <c r="H446" s="177" t="s">
        <v>2767</v>
      </c>
      <c r="I446" s="177" t="s">
        <v>91</v>
      </c>
      <c r="J446" s="177" t="s">
        <v>626</v>
      </c>
      <c r="K446" s="177" t="s">
        <v>49</v>
      </c>
      <c r="L446" s="177" t="s">
        <v>831</v>
      </c>
      <c r="M446" s="177" t="s">
        <v>2610</v>
      </c>
      <c r="N446" s="177"/>
      <c r="O446" s="177" t="s">
        <v>50</v>
      </c>
      <c r="P446" s="177" t="s">
        <v>144</v>
      </c>
      <c r="Q446" s="177" t="s">
        <v>3520</v>
      </c>
      <c r="T446" s="49" t="str">
        <f t="shared" si="60"/>
        <v>2024-012</v>
      </c>
      <c r="U446" s="49" t="str">
        <f t="shared" si="61"/>
        <v>2024-012: Dallas IH 635 U-Turn Bridge</v>
      </c>
      <c r="V446" s="49" t="str">
        <f>IFERROR(VLOOKUP($B446,PM!$A:$H,2,FALSE),"")</f>
        <v>Adam H. Goode</v>
      </c>
      <c r="W446" s="50" t="str">
        <f t="shared" si="62"/>
        <v>Wednesday</v>
      </c>
      <c r="X446" s="51" t="str">
        <f t="shared" si="63"/>
        <v>05/15/2025 6:42 AM</v>
      </c>
      <c r="Y446" s="52">
        <f t="shared" si="64"/>
        <v>45793.539525462962</v>
      </c>
      <c r="Z446" s="52" t="str">
        <f t="shared" si="65"/>
        <v>Approved On Time</v>
      </c>
      <c r="AA446" s="52" t="str">
        <f t="shared" si="66"/>
        <v>422 6048A - BR SDWK Ins Dowels</v>
      </c>
      <c r="AB446" s="51">
        <f t="shared" si="67"/>
        <v>10</v>
      </c>
      <c r="AC446" s="52" t="str">
        <f t="shared" si="68"/>
        <v>EA</v>
      </c>
      <c r="AD446" s="64" t="str">
        <f t="shared" si="69"/>
        <v>Juan C. Vasquez's Crew</v>
      </c>
    </row>
    <row r="447" spans="1:30" ht="15.75" x14ac:dyDescent="0.25">
      <c r="A447" s="177">
        <v>101543</v>
      </c>
      <c r="B447" s="177" t="s">
        <v>142</v>
      </c>
      <c r="C447" s="177" t="s">
        <v>143</v>
      </c>
      <c r="D447" s="177" t="s">
        <v>1282</v>
      </c>
      <c r="E447" s="177" t="s">
        <v>1283</v>
      </c>
      <c r="F447" s="177">
        <v>148</v>
      </c>
      <c r="G447" s="177" t="s">
        <v>586</v>
      </c>
      <c r="H447" s="177" t="s">
        <v>3000</v>
      </c>
      <c r="I447" s="177" t="s">
        <v>91</v>
      </c>
      <c r="J447" s="177" t="s">
        <v>626</v>
      </c>
      <c r="K447" s="177" t="s">
        <v>49</v>
      </c>
      <c r="L447" s="177" t="s">
        <v>831</v>
      </c>
      <c r="M447" s="177" t="s">
        <v>3373</v>
      </c>
      <c r="N447" s="177"/>
      <c r="O447" s="177" t="s">
        <v>50</v>
      </c>
      <c r="P447" s="177" t="s">
        <v>144</v>
      </c>
      <c r="Q447" s="177" t="s">
        <v>3523</v>
      </c>
      <c r="T447" s="49" t="str">
        <f t="shared" si="60"/>
        <v>2024-012</v>
      </c>
      <c r="U447" s="49" t="str">
        <f t="shared" si="61"/>
        <v>2024-012: Dallas IH 635 U-Turn Bridge</v>
      </c>
      <c r="V447" s="49" t="str">
        <f>IFERROR(VLOOKUP($B447,PM!$A:$H,2,FALSE),"")</f>
        <v>Adam H. Goode</v>
      </c>
      <c r="W447" s="50" t="str">
        <f t="shared" si="62"/>
        <v>Thursday</v>
      </c>
      <c r="X447" s="51" t="str">
        <f t="shared" si="63"/>
        <v>05/16/2025 7:17 AM</v>
      </c>
      <c r="Y447" s="52">
        <f t="shared" si="64"/>
        <v>45793.539525462962</v>
      </c>
      <c r="Z447" s="52" t="str">
        <f t="shared" si="65"/>
        <v>Approved On Time</v>
      </c>
      <c r="AA447" s="52" t="str">
        <f t="shared" si="66"/>
        <v>451 6032D - RET C221 Dowel</v>
      </c>
      <c r="AB447" s="51">
        <f t="shared" si="67"/>
        <v>148</v>
      </c>
      <c r="AC447" s="52" t="str">
        <f t="shared" si="68"/>
        <v>EA</v>
      </c>
      <c r="AD447" s="64" t="str">
        <f t="shared" si="69"/>
        <v>Juan C. Vasquez's Crew</v>
      </c>
    </row>
    <row r="448" spans="1:30" ht="15.75" x14ac:dyDescent="0.25">
      <c r="A448" s="177">
        <v>101545</v>
      </c>
      <c r="B448" s="177" t="s">
        <v>142</v>
      </c>
      <c r="C448" s="177" t="s">
        <v>143</v>
      </c>
      <c r="D448" s="177" t="s">
        <v>2608</v>
      </c>
      <c r="E448" s="177" t="s">
        <v>2609</v>
      </c>
      <c r="F448" s="177">
        <v>145</v>
      </c>
      <c r="G448" s="177" t="s">
        <v>586</v>
      </c>
      <c r="H448" s="177" t="s">
        <v>3000</v>
      </c>
      <c r="I448" s="177" t="s">
        <v>91</v>
      </c>
      <c r="J448" s="177" t="s">
        <v>626</v>
      </c>
      <c r="K448" s="177" t="s">
        <v>49</v>
      </c>
      <c r="L448" s="177" t="s">
        <v>831</v>
      </c>
      <c r="M448" s="177" t="s">
        <v>3224</v>
      </c>
      <c r="N448" s="177"/>
      <c r="O448" s="177" t="s">
        <v>50</v>
      </c>
      <c r="P448" s="177" t="s">
        <v>144</v>
      </c>
      <c r="Q448" s="177" t="s">
        <v>3524</v>
      </c>
      <c r="T448" s="49" t="str">
        <f t="shared" si="60"/>
        <v>2024-012</v>
      </c>
      <c r="U448" s="49" t="str">
        <f t="shared" si="61"/>
        <v>2024-012: Dallas IH 635 U-Turn Bridge</v>
      </c>
      <c r="V448" s="49" t="str">
        <f>IFERROR(VLOOKUP($B448,PM!$A:$H,2,FALSE),"")</f>
        <v>Adam H. Goode</v>
      </c>
      <c r="W448" s="50" t="str">
        <f t="shared" si="62"/>
        <v>Thursday</v>
      </c>
      <c r="X448" s="51" t="str">
        <f t="shared" si="63"/>
        <v>05/16/2025 7:18 AM</v>
      </c>
      <c r="Y448" s="52">
        <f t="shared" si="64"/>
        <v>45793.539525462962</v>
      </c>
      <c r="Z448" s="52" t="str">
        <f t="shared" si="65"/>
        <v>Approved On Time</v>
      </c>
      <c r="AA448" s="52" t="str">
        <f t="shared" si="66"/>
        <v>422 6048A - BR SDWK Ins Dowels</v>
      </c>
      <c r="AB448" s="51">
        <f t="shared" si="67"/>
        <v>145</v>
      </c>
      <c r="AC448" s="52" t="str">
        <f t="shared" si="68"/>
        <v>EA</v>
      </c>
      <c r="AD448" s="64" t="str">
        <f t="shared" si="69"/>
        <v>Juan C. Vasquez's Crew</v>
      </c>
    </row>
    <row r="449" spans="1:30" ht="15.75" x14ac:dyDescent="0.25">
      <c r="A449" s="177">
        <v>101311</v>
      </c>
      <c r="B449" s="177" t="s">
        <v>142</v>
      </c>
      <c r="C449" s="177" t="s">
        <v>143</v>
      </c>
      <c r="D449" s="177" t="s">
        <v>1971</v>
      </c>
      <c r="E449" s="177" t="s">
        <v>1972</v>
      </c>
      <c r="F449" s="177">
        <v>1E-3</v>
      </c>
      <c r="G449" s="177" t="s">
        <v>2121</v>
      </c>
      <c r="H449" s="177" t="s">
        <v>1890</v>
      </c>
      <c r="I449" s="177" t="s">
        <v>91</v>
      </c>
      <c r="J449" s="177" t="s">
        <v>626</v>
      </c>
      <c r="K449" s="177" t="s">
        <v>49</v>
      </c>
      <c r="L449" s="177" t="s">
        <v>831</v>
      </c>
      <c r="M449" s="177" t="s">
        <v>1975</v>
      </c>
      <c r="N449" s="177"/>
      <c r="O449" s="177" t="s">
        <v>50</v>
      </c>
      <c r="P449" s="177" t="s">
        <v>144</v>
      </c>
      <c r="Q449" s="177" t="s">
        <v>3521</v>
      </c>
      <c r="T449" s="49" t="str">
        <f t="shared" si="60"/>
        <v>2024-012</v>
      </c>
      <c r="U449" s="49" t="str">
        <f t="shared" si="61"/>
        <v>2024-012: Dallas IH 635 U-Turn Bridge</v>
      </c>
      <c r="V449" s="49" t="str">
        <f>IFERROR(VLOOKUP($B449,PM!$A:$H,2,FALSE),"")</f>
        <v>Adam H. Goode</v>
      </c>
      <c r="W449" s="50" t="str">
        <f t="shared" si="62"/>
        <v>Tuesday</v>
      </c>
      <c r="X449" s="51" t="str">
        <f t="shared" si="63"/>
        <v>05/13/2025 4:13 PM</v>
      </c>
      <c r="Y449" s="52">
        <f t="shared" si="64"/>
        <v>45793.539525462962</v>
      </c>
      <c r="Z449" s="52" t="str">
        <f t="shared" si="65"/>
        <v>Not Approved On Time</v>
      </c>
      <c r="AA449" s="52" t="str">
        <f t="shared" si="66"/>
        <v>785 6011C - BJR SEJ Break Conc</v>
      </c>
      <c r="AB449" s="51">
        <f t="shared" si="67"/>
        <v>1E-3</v>
      </c>
      <c r="AC449" s="52" t="str">
        <f t="shared" si="68"/>
        <v>CF</v>
      </c>
      <c r="AD449" s="64" t="str">
        <f t="shared" si="69"/>
        <v>Juan C. Vasquez's Crew</v>
      </c>
    </row>
    <row r="450" spans="1:30" ht="15.75" x14ac:dyDescent="0.25">
      <c r="A450" s="177">
        <v>101309</v>
      </c>
      <c r="B450" s="177" t="s">
        <v>142</v>
      </c>
      <c r="C450" s="177" t="s">
        <v>143</v>
      </c>
      <c r="D450" s="177" t="s">
        <v>1282</v>
      </c>
      <c r="E450" s="177" t="s">
        <v>1283</v>
      </c>
      <c r="F450" s="177">
        <v>315</v>
      </c>
      <c r="G450" s="177" t="s">
        <v>586</v>
      </c>
      <c r="H450" s="177" t="s">
        <v>1890</v>
      </c>
      <c r="I450" s="177" t="s">
        <v>91</v>
      </c>
      <c r="J450" s="177" t="s">
        <v>626</v>
      </c>
      <c r="K450" s="177" t="s">
        <v>49</v>
      </c>
      <c r="L450" s="177" t="s">
        <v>831</v>
      </c>
      <c r="M450" s="177" t="s">
        <v>2122</v>
      </c>
      <c r="N450" s="177"/>
      <c r="O450" s="177" t="s">
        <v>50</v>
      </c>
      <c r="P450" s="177" t="s">
        <v>144</v>
      </c>
      <c r="Q450" s="177" t="s">
        <v>3522</v>
      </c>
      <c r="T450" s="49" t="str">
        <f t="shared" si="60"/>
        <v>2024-012</v>
      </c>
      <c r="U450" s="49" t="str">
        <f t="shared" si="61"/>
        <v>2024-012: Dallas IH 635 U-Turn Bridge</v>
      </c>
      <c r="V450" s="49" t="str">
        <f>IFERROR(VLOOKUP($B450,PM!$A:$H,2,FALSE),"")</f>
        <v>Adam H. Goode</v>
      </c>
      <c r="W450" s="50" t="str">
        <f t="shared" si="62"/>
        <v>Tuesday</v>
      </c>
      <c r="X450" s="51" t="str">
        <f t="shared" si="63"/>
        <v>05/13/2025 4:11 PM</v>
      </c>
      <c r="Y450" s="52">
        <f t="shared" si="64"/>
        <v>45793.539525462962</v>
      </c>
      <c r="Z450" s="52" t="str">
        <f t="shared" si="65"/>
        <v>Not Approved On Time</v>
      </c>
      <c r="AA450" s="52" t="str">
        <f t="shared" si="66"/>
        <v>451 6032D - RET C221 Dowel</v>
      </c>
      <c r="AB450" s="51">
        <f t="shared" si="67"/>
        <v>315</v>
      </c>
      <c r="AC450" s="52" t="str">
        <f t="shared" si="68"/>
        <v>EA</v>
      </c>
      <c r="AD450" s="64" t="str">
        <f t="shared" si="69"/>
        <v>Juan C. Vasquez's Crew</v>
      </c>
    </row>
    <row r="451" spans="1:30" ht="15.75" x14ac:dyDescent="0.25">
      <c r="A451" s="177">
        <v>101439</v>
      </c>
      <c r="B451" s="177" t="s">
        <v>142</v>
      </c>
      <c r="C451" s="177" t="s">
        <v>143</v>
      </c>
      <c r="D451" s="177" t="s">
        <v>2016</v>
      </c>
      <c r="E451" s="177" t="s">
        <v>2017</v>
      </c>
      <c r="F451" s="177">
        <v>6828</v>
      </c>
      <c r="G451" s="177" t="s">
        <v>2126</v>
      </c>
      <c r="H451" s="177" t="s">
        <v>2767</v>
      </c>
      <c r="I451" s="177" t="s">
        <v>91</v>
      </c>
      <c r="J451" s="177" t="s">
        <v>627</v>
      </c>
      <c r="K451" s="177" t="s">
        <v>49</v>
      </c>
      <c r="L451" s="177" t="s">
        <v>137</v>
      </c>
      <c r="M451" s="177" t="s">
        <v>2788</v>
      </c>
      <c r="N451" s="177"/>
      <c r="O451" s="177" t="s">
        <v>50</v>
      </c>
      <c r="P451" s="177" t="s">
        <v>144</v>
      </c>
      <c r="Q451" s="177" t="s">
        <v>3515</v>
      </c>
      <c r="T451" s="49" t="str">
        <f t="shared" si="60"/>
        <v>2024-012</v>
      </c>
      <c r="U451" s="49" t="str">
        <f t="shared" si="61"/>
        <v>2024-012: Dallas IH 635 U-Turn Bridge</v>
      </c>
      <c r="V451" s="49" t="str">
        <f>IFERROR(VLOOKUP($B451,PM!$A:$H,2,FALSE),"")</f>
        <v>Adam H. Goode</v>
      </c>
      <c r="W451" s="50" t="str">
        <f t="shared" si="62"/>
        <v>Wednesday</v>
      </c>
      <c r="X451" s="51" t="str">
        <f t="shared" si="63"/>
        <v>05/15/2025 6:56 AM</v>
      </c>
      <c r="Y451" s="52">
        <f t="shared" si="64"/>
        <v>45793.539664351854</v>
      </c>
      <c r="Z451" s="52" t="str">
        <f t="shared" si="65"/>
        <v>Approved On Time</v>
      </c>
      <c r="AA451" s="52" t="str">
        <f t="shared" si="66"/>
        <v>168 6001A - VEGETATIVE WATERING</v>
      </c>
      <c r="AB451" s="51">
        <f t="shared" si="67"/>
        <v>6828</v>
      </c>
      <c r="AC451" s="52" t="str">
        <f t="shared" si="68"/>
        <v>GAL</v>
      </c>
      <c r="AD451" s="64" t="str">
        <f t="shared" si="69"/>
        <v>Ramiro Vazquez's Crew</v>
      </c>
    </row>
    <row r="452" spans="1:30" ht="15.75" x14ac:dyDescent="0.25">
      <c r="A452" s="177">
        <v>101440</v>
      </c>
      <c r="B452" s="177" t="s">
        <v>142</v>
      </c>
      <c r="C452" s="177" t="s">
        <v>143</v>
      </c>
      <c r="D452" s="177" t="s">
        <v>1201</v>
      </c>
      <c r="E452" s="177" t="s">
        <v>1286</v>
      </c>
      <c r="F452" s="177">
        <v>1.25</v>
      </c>
      <c r="G452" s="177" t="s">
        <v>516</v>
      </c>
      <c r="H452" s="177" t="s">
        <v>2767</v>
      </c>
      <c r="I452" s="177" t="s">
        <v>91</v>
      </c>
      <c r="J452" s="177" t="s">
        <v>627</v>
      </c>
      <c r="K452" s="177" t="s">
        <v>49</v>
      </c>
      <c r="L452" s="177" t="s">
        <v>137</v>
      </c>
      <c r="M452" s="177" t="s">
        <v>2634</v>
      </c>
      <c r="N452" s="177"/>
      <c r="O452" s="177" t="s">
        <v>50</v>
      </c>
      <c r="P452" s="177" t="s">
        <v>144</v>
      </c>
      <c r="Q452" s="177" t="s">
        <v>3516</v>
      </c>
      <c r="T452" s="49" t="str">
        <f t="shared" si="60"/>
        <v>2024-012</v>
      </c>
      <c r="U452" s="49" t="str">
        <f t="shared" si="61"/>
        <v>2024-012: Dallas IH 635 U-Turn Bridge</v>
      </c>
      <c r="V452" s="49" t="str">
        <f>IFERROR(VLOOKUP($B452,PM!$A:$H,2,FALSE),"")</f>
        <v>Adam H. Goode</v>
      </c>
      <c r="W452" s="50" t="str">
        <f t="shared" si="62"/>
        <v>Wednesday</v>
      </c>
      <c r="X452" s="51" t="str">
        <f t="shared" si="63"/>
        <v>05/15/2025 6:58 AM</v>
      </c>
      <c r="Y452" s="52">
        <f t="shared" si="64"/>
        <v>45793.539664351854</v>
      </c>
      <c r="Z452" s="52" t="str">
        <f t="shared" si="65"/>
        <v>Approved On Time</v>
      </c>
      <c r="AA452" s="52" t="str">
        <f t="shared" si="66"/>
        <v>500 6001C - MOB Erosion</v>
      </c>
      <c r="AB452" s="51">
        <f t="shared" si="67"/>
        <v>1.25</v>
      </c>
      <c r="AC452" s="52" t="str">
        <f t="shared" si="68"/>
        <v>WK</v>
      </c>
      <c r="AD452" s="64" t="str">
        <f t="shared" si="69"/>
        <v>Ramiro Vazquez's Crew</v>
      </c>
    </row>
    <row r="453" spans="1:30" ht="15.75" x14ac:dyDescent="0.25">
      <c r="A453" s="177">
        <v>101454</v>
      </c>
      <c r="B453" s="177" t="s">
        <v>142</v>
      </c>
      <c r="C453" s="177" t="s">
        <v>143</v>
      </c>
      <c r="D453" s="177" t="s">
        <v>1282</v>
      </c>
      <c r="E453" s="177" t="s">
        <v>1283</v>
      </c>
      <c r="F453" s="177">
        <v>140</v>
      </c>
      <c r="G453" s="177" t="s">
        <v>586</v>
      </c>
      <c r="H453" s="177" t="s">
        <v>2767</v>
      </c>
      <c r="I453" s="177" t="s">
        <v>91</v>
      </c>
      <c r="J453" s="177" t="s">
        <v>627</v>
      </c>
      <c r="K453" s="177" t="s">
        <v>49</v>
      </c>
      <c r="L453" s="177" t="s">
        <v>137</v>
      </c>
      <c r="M453" s="177" t="s">
        <v>2941</v>
      </c>
      <c r="N453" s="177"/>
      <c r="O453" s="177" t="s">
        <v>50</v>
      </c>
      <c r="P453" s="177" t="s">
        <v>144</v>
      </c>
      <c r="Q453" s="177" t="s">
        <v>3518</v>
      </c>
      <c r="T453" s="49" t="str">
        <f t="shared" si="60"/>
        <v>2024-012</v>
      </c>
      <c r="U453" s="49" t="str">
        <f t="shared" si="61"/>
        <v>2024-012: Dallas IH 635 U-Turn Bridge</v>
      </c>
      <c r="V453" s="49" t="str">
        <f>IFERROR(VLOOKUP($B453,PM!$A:$H,2,FALSE),"")</f>
        <v>Adam H. Goode</v>
      </c>
      <c r="W453" s="50" t="str">
        <f t="shared" si="62"/>
        <v>Wednesday</v>
      </c>
      <c r="X453" s="51" t="str">
        <f t="shared" si="63"/>
        <v>05/15/2025 7:44 AM</v>
      </c>
      <c r="Y453" s="52">
        <f t="shared" si="64"/>
        <v>45793.539664351854</v>
      </c>
      <c r="Z453" s="52" t="str">
        <f t="shared" si="65"/>
        <v>Approved On Time</v>
      </c>
      <c r="AA453" s="52" t="str">
        <f t="shared" si="66"/>
        <v>451 6032D - RET C221 Dowel</v>
      </c>
      <c r="AB453" s="51">
        <f t="shared" si="67"/>
        <v>140</v>
      </c>
      <c r="AC453" s="52" t="str">
        <f t="shared" si="68"/>
        <v>EA</v>
      </c>
      <c r="AD453" s="64" t="str">
        <f t="shared" si="69"/>
        <v>Ramiro Vazquez's Crew</v>
      </c>
    </row>
    <row r="454" spans="1:30" ht="15.75" x14ac:dyDescent="0.25">
      <c r="A454" s="177">
        <v>101418</v>
      </c>
      <c r="B454" s="177" t="s">
        <v>142</v>
      </c>
      <c r="C454" s="177" t="s">
        <v>143</v>
      </c>
      <c r="D454" s="177" t="s">
        <v>57</v>
      </c>
      <c r="E454" s="177" t="s">
        <v>1061</v>
      </c>
      <c r="F454" s="177">
        <v>0.2</v>
      </c>
      <c r="G454" s="177" t="s">
        <v>516</v>
      </c>
      <c r="H454" s="177" t="s">
        <v>2767</v>
      </c>
      <c r="I454" s="177" t="s">
        <v>91</v>
      </c>
      <c r="J454" s="177" t="s">
        <v>128</v>
      </c>
      <c r="K454" s="177" t="s">
        <v>64</v>
      </c>
      <c r="L454" s="177" t="s">
        <v>129</v>
      </c>
      <c r="M454" s="177" t="s">
        <v>2574</v>
      </c>
      <c r="N454" s="177"/>
      <c r="O454" s="177" t="s">
        <v>50</v>
      </c>
      <c r="P454" s="177" t="s">
        <v>144</v>
      </c>
      <c r="Q454" s="177" t="s">
        <v>3505</v>
      </c>
      <c r="T454" s="49" t="str">
        <f t="shared" ref="T454:T486" si="70">$B454</f>
        <v>2024-012</v>
      </c>
      <c r="U454" s="49" t="str">
        <f t="shared" ref="U454:U486" si="71">$B454&amp;": "&amp;$C454</f>
        <v>2024-012: Dallas IH 635 U-Turn Bridge</v>
      </c>
      <c r="V454" s="49" t="str">
        <f>IFERROR(VLOOKUP($B454,PM!$A:$H,2,FALSE),"")</f>
        <v>Adam H. Goode</v>
      </c>
      <c r="W454" s="50" t="str">
        <f t="shared" ref="W454:W486" si="72">TEXT($H454,"dddd")</f>
        <v>Wednesday</v>
      </c>
      <c r="X454" s="51" t="str">
        <f t="shared" ref="X454:X486" si="73">TEXT(DATE(MID($M454,7,4), LEFT($M454,2), MID($M454,4,2)) + TIME(LEFT(MID($M454,13,5),2), RIGHT(MID($M454,13,5),2), 0), "MM/DD/YYYY h:mm AM/PM")</f>
        <v>05/15/2025 1:47 AM</v>
      </c>
      <c r="Y454" s="52">
        <f t="shared" ref="Y454:Y486" si="74">IFERROR(DATE(LEFT($Q454,4), MID($Q454,6,2), MID($Q454,9,2)) + TIME(MID($Q454,12,2), MID($Q454,15,2), MID($Q454,18,2)),"")</f>
        <v>45793.540509259263</v>
      </c>
      <c r="Z454" s="52" t="str">
        <f t="shared" ref="Z454:Z486" si="75">IF(OR($Y454="1/1/01 12:00 AM", $Y454=""), "Not Approved", IF(VALUE($Y454) &lt;= (VALUE($X454) + 1 + TIME(9, 0, 0)), "Approved On Time", "Not Approved On Time"))</f>
        <v>Not Approved On Time</v>
      </c>
      <c r="AA454" s="52" t="str">
        <f t="shared" ref="AA454:AA486" si="76">$D454&amp;" - "&amp;$E454</f>
        <v>502 6001B - TRAFF Daily Ops</v>
      </c>
      <c r="AB454" s="51">
        <f t="shared" ref="AB454:AB486" si="77">$F454</f>
        <v>0.2</v>
      </c>
      <c r="AC454" s="52" t="str">
        <f t="shared" ref="AC454:AC486" si="78">$G454</f>
        <v>WK</v>
      </c>
      <c r="AD454" s="64" t="str">
        <f t="shared" ref="AD454:AD486" si="79">$J454</f>
        <v>Roberto Lumbreras's Crew</v>
      </c>
    </row>
    <row r="455" spans="1:30" ht="15.75" x14ac:dyDescent="0.25">
      <c r="A455" s="177">
        <v>101541</v>
      </c>
      <c r="B455" s="177" t="s">
        <v>142</v>
      </c>
      <c r="C455" s="177" t="s">
        <v>143</v>
      </c>
      <c r="D455" s="177" t="s">
        <v>57</v>
      </c>
      <c r="E455" s="177" t="s">
        <v>1061</v>
      </c>
      <c r="F455" s="177">
        <v>0.01</v>
      </c>
      <c r="G455" s="177" t="s">
        <v>516</v>
      </c>
      <c r="H455" s="177" t="s">
        <v>3000</v>
      </c>
      <c r="I455" s="177" t="s">
        <v>91</v>
      </c>
      <c r="J455" s="177" t="s">
        <v>128</v>
      </c>
      <c r="K455" s="177" t="s">
        <v>64</v>
      </c>
      <c r="L455" s="177" t="s">
        <v>129</v>
      </c>
      <c r="M455" s="177" t="s">
        <v>3240</v>
      </c>
      <c r="N455" s="177"/>
      <c r="O455" s="177" t="s">
        <v>50</v>
      </c>
      <c r="P455" s="177" t="s">
        <v>144</v>
      </c>
      <c r="Q455" s="177" t="s">
        <v>3504</v>
      </c>
      <c r="T455" s="49" t="str">
        <f t="shared" si="70"/>
        <v>2024-012</v>
      </c>
      <c r="U455" s="49" t="str">
        <f t="shared" si="71"/>
        <v>2024-012: Dallas IH 635 U-Turn Bridge</v>
      </c>
      <c r="V455" s="49" t="str">
        <f>IFERROR(VLOOKUP($B455,PM!$A:$H,2,FALSE),"")</f>
        <v>Adam H. Goode</v>
      </c>
      <c r="W455" s="50" t="str">
        <f t="shared" si="72"/>
        <v>Thursday</v>
      </c>
      <c r="X455" s="51" t="str">
        <f t="shared" si="73"/>
        <v>05/16/2025 7:13 AM</v>
      </c>
      <c r="Y455" s="52">
        <f t="shared" si="74"/>
        <v>45793.540509259263</v>
      </c>
      <c r="Z455" s="52" t="str">
        <f t="shared" si="75"/>
        <v>Approved On Time</v>
      </c>
      <c r="AA455" s="52" t="str">
        <f t="shared" si="76"/>
        <v>502 6001B - TRAFF Daily Ops</v>
      </c>
      <c r="AB455" s="51">
        <f t="shared" si="77"/>
        <v>0.01</v>
      </c>
      <c r="AC455" s="52" t="str">
        <f t="shared" si="78"/>
        <v>WK</v>
      </c>
      <c r="AD455" s="64" t="str">
        <f t="shared" si="79"/>
        <v>Roberto Lumbreras's Crew</v>
      </c>
    </row>
    <row r="456" spans="1:30" ht="15.75" x14ac:dyDescent="0.25">
      <c r="A456" s="177">
        <v>101237</v>
      </c>
      <c r="B456" s="177" t="s">
        <v>142</v>
      </c>
      <c r="C456" s="177" t="s">
        <v>143</v>
      </c>
      <c r="D456" s="177" t="s">
        <v>57</v>
      </c>
      <c r="E456" s="177" t="s">
        <v>1061</v>
      </c>
      <c r="F456" s="177">
        <v>0.01</v>
      </c>
      <c r="G456" s="177" t="s">
        <v>516</v>
      </c>
      <c r="H456" s="177" t="s">
        <v>1447</v>
      </c>
      <c r="I456" s="177" t="s">
        <v>91</v>
      </c>
      <c r="J456" s="177" t="s">
        <v>128</v>
      </c>
      <c r="K456" s="177" t="s">
        <v>64</v>
      </c>
      <c r="L456" s="177" t="s">
        <v>129</v>
      </c>
      <c r="M456" s="177" t="s">
        <v>1261</v>
      </c>
      <c r="N456" s="177"/>
      <c r="O456" s="177" t="s">
        <v>50</v>
      </c>
      <c r="P456" s="177" t="s">
        <v>144</v>
      </c>
      <c r="Q456" s="177" t="s">
        <v>3506</v>
      </c>
      <c r="T456" s="49" t="str">
        <f t="shared" si="70"/>
        <v>2024-012</v>
      </c>
      <c r="U456" s="49" t="str">
        <f t="shared" si="71"/>
        <v>2024-012: Dallas IH 635 U-Turn Bridge</v>
      </c>
      <c r="V456" s="49" t="str">
        <f>IFERROR(VLOOKUP($B456,PM!$A:$H,2,FALSE),"")</f>
        <v>Adam H. Goode</v>
      </c>
      <c r="W456" s="50" t="str">
        <f t="shared" si="72"/>
        <v>Monday</v>
      </c>
      <c r="X456" s="51" t="str">
        <f t="shared" si="73"/>
        <v>05/13/2025 6:17 AM</v>
      </c>
      <c r="Y456" s="52">
        <f t="shared" si="74"/>
        <v>45793.540509259263</v>
      </c>
      <c r="Z456" s="52" t="str">
        <f t="shared" si="75"/>
        <v>Not Approved On Time</v>
      </c>
      <c r="AA456" s="52" t="str">
        <f t="shared" si="76"/>
        <v>502 6001B - TRAFF Daily Ops</v>
      </c>
      <c r="AB456" s="51">
        <f t="shared" si="77"/>
        <v>0.01</v>
      </c>
      <c r="AC456" s="52" t="str">
        <f t="shared" si="78"/>
        <v>WK</v>
      </c>
      <c r="AD456" s="64" t="str">
        <f t="shared" si="79"/>
        <v>Roberto Lumbreras's Crew</v>
      </c>
    </row>
    <row r="457" spans="1:30" ht="15.75" x14ac:dyDescent="0.25">
      <c r="A457" s="177">
        <v>101376</v>
      </c>
      <c r="B457" s="177" t="s">
        <v>134</v>
      </c>
      <c r="C457" s="177" t="s">
        <v>135</v>
      </c>
      <c r="D457" s="177" t="s">
        <v>1198</v>
      </c>
      <c r="E457" s="177" t="s">
        <v>1199</v>
      </c>
      <c r="F457" s="177">
        <v>200</v>
      </c>
      <c r="G457" s="177" t="s">
        <v>515</v>
      </c>
      <c r="H457" s="177" t="s">
        <v>2767</v>
      </c>
      <c r="I457" s="177" t="s">
        <v>91</v>
      </c>
      <c r="J457" s="177" t="s">
        <v>1074</v>
      </c>
      <c r="K457" s="177" t="s">
        <v>722</v>
      </c>
      <c r="L457" s="177" t="s">
        <v>1045</v>
      </c>
      <c r="M457" s="177" t="s">
        <v>2770</v>
      </c>
      <c r="N457" s="177"/>
      <c r="O457" s="177" t="s">
        <v>50</v>
      </c>
      <c r="P457" s="177" t="s">
        <v>733</v>
      </c>
      <c r="Q457" s="177" t="s">
        <v>3006</v>
      </c>
      <c r="T457" s="49" t="str">
        <f t="shared" si="70"/>
        <v>2022-023</v>
      </c>
      <c r="U457" s="49" t="str">
        <f t="shared" si="71"/>
        <v>2022-023: Dallas Riverfront &amp; Cadiz Brid</v>
      </c>
      <c r="V457" s="49" t="str">
        <f>IFERROR(VLOOKUP($B457,PM!$A:$H,2,FALSE),"")</f>
        <v>Adam H. Goode</v>
      </c>
      <c r="W457" s="50" t="str">
        <f t="shared" si="72"/>
        <v>Wednesday</v>
      </c>
      <c r="X457" s="51" t="str">
        <f t="shared" si="73"/>
        <v>05/14/2025 10:20 AM</v>
      </c>
      <c r="Y457" s="52">
        <f t="shared" si="74"/>
        <v>45792.57267361111</v>
      </c>
      <c r="Z457" s="52" t="str">
        <f t="shared" si="75"/>
        <v>Approved On Time</v>
      </c>
      <c r="AA457" s="52" t="str">
        <f t="shared" si="76"/>
        <v>9000 5550B - 60 WW FM  SOIL REMOVAL/REPLACE</v>
      </c>
      <c r="AB457" s="51">
        <f t="shared" si="77"/>
        <v>200</v>
      </c>
      <c r="AC457" s="52" t="str">
        <f t="shared" si="78"/>
        <v>CY</v>
      </c>
      <c r="AD457" s="64" t="str">
        <f t="shared" si="79"/>
        <v>Justin - Grading Crew</v>
      </c>
    </row>
    <row r="458" spans="1:30" ht="15.75" x14ac:dyDescent="0.25">
      <c r="A458" s="177">
        <v>101377</v>
      </c>
      <c r="B458" s="177" t="s">
        <v>134</v>
      </c>
      <c r="C458" s="177" t="s">
        <v>135</v>
      </c>
      <c r="D458" s="177" t="s">
        <v>1699</v>
      </c>
      <c r="E458" s="177" t="s">
        <v>1200</v>
      </c>
      <c r="F458" s="177">
        <v>0.5</v>
      </c>
      <c r="G458" s="177" t="s">
        <v>736</v>
      </c>
      <c r="H458" s="177" t="s">
        <v>2767</v>
      </c>
      <c r="I458" s="177" t="s">
        <v>91</v>
      </c>
      <c r="J458" s="177" t="s">
        <v>1074</v>
      </c>
      <c r="K458" s="177" t="s">
        <v>722</v>
      </c>
      <c r="L458" s="177" t="s">
        <v>1045</v>
      </c>
      <c r="M458" s="177" t="s">
        <v>2544</v>
      </c>
      <c r="N458" s="177"/>
      <c r="O458" s="177" t="s">
        <v>50</v>
      </c>
      <c r="P458" s="177" t="s">
        <v>733</v>
      </c>
      <c r="Q458" s="177" t="s">
        <v>3006</v>
      </c>
      <c r="T458" s="49" t="str">
        <f t="shared" si="70"/>
        <v>2022-023</v>
      </c>
      <c r="U458" s="49" t="str">
        <f t="shared" si="71"/>
        <v>2022-023: Dallas Riverfront &amp; Cadiz Brid</v>
      </c>
      <c r="V458" s="49" t="str">
        <f>IFERROR(VLOOKUP($B458,PM!$A:$H,2,FALSE),"")</f>
        <v>Adam H. Goode</v>
      </c>
      <c r="W458" s="50" t="str">
        <f t="shared" si="72"/>
        <v>Wednesday</v>
      </c>
      <c r="X458" s="51" t="str">
        <f t="shared" si="73"/>
        <v>05/14/2025 10:23 AM</v>
      </c>
      <c r="Y458" s="52">
        <f t="shared" si="74"/>
        <v>45792.57267361111</v>
      </c>
      <c r="Z458" s="52" t="str">
        <f t="shared" si="75"/>
        <v>Approved On Time</v>
      </c>
      <c r="AA458" s="52" t="str">
        <f t="shared" si="76"/>
        <v>100 6154C - Drill Shaft Support-ALL</v>
      </c>
      <c r="AB458" s="51">
        <f t="shared" si="77"/>
        <v>0.5</v>
      </c>
      <c r="AC458" s="52" t="str">
        <f t="shared" si="78"/>
        <v>DAYS</v>
      </c>
      <c r="AD458" s="64" t="str">
        <f t="shared" si="79"/>
        <v>Justin - Grading Crew</v>
      </c>
    </row>
    <row r="459" spans="1:30" ht="15.75" x14ac:dyDescent="0.25">
      <c r="A459" s="177">
        <v>101118</v>
      </c>
      <c r="B459" s="177" t="s">
        <v>134</v>
      </c>
      <c r="C459" s="177" t="s">
        <v>135</v>
      </c>
      <c r="D459" s="177" t="s">
        <v>1198</v>
      </c>
      <c r="E459" s="177" t="s">
        <v>1199</v>
      </c>
      <c r="F459" s="177">
        <v>100</v>
      </c>
      <c r="G459" s="177" t="s">
        <v>515</v>
      </c>
      <c r="H459" s="177" t="s">
        <v>1447</v>
      </c>
      <c r="I459" s="177" t="s">
        <v>91</v>
      </c>
      <c r="J459" s="177" t="s">
        <v>1074</v>
      </c>
      <c r="K459" s="177" t="s">
        <v>722</v>
      </c>
      <c r="L459" s="177" t="s">
        <v>1045</v>
      </c>
      <c r="M459" s="177" t="s">
        <v>1192</v>
      </c>
      <c r="N459" s="177"/>
      <c r="O459" s="177" t="s">
        <v>50</v>
      </c>
      <c r="P459" s="177" t="s">
        <v>733</v>
      </c>
      <c r="Q459" s="177" t="s">
        <v>3007</v>
      </c>
      <c r="T459" s="49" t="str">
        <f t="shared" si="70"/>
        <v>2022-023</v>
      </c>
      <c r="U459" s="49" t="str">
        <f t="shared" si="71"/>
        <v>2022-023: Dallas Riverfront &amp; Cadiz Brid</v>
      </c>
      <c r="V459" s="49" t="str">
        <f>IFERROR(VLOOKUP($B459,PM!$A:$H,2,FALSE),"")</f>
        <v>Adam H. Goode</v>
      </c>
      <c r="W459" s="50" t="str">
        <f t="shared" si="72"/>
        <v>Monday</v>
      </c>
      <c r="X459" s="51" t="str">
        <f t="shared" si="73"/>
        <v>05/12/2025 7:00 AM</v>
      </c>
      <c r="Y459" s="52">
        <f t="shared" si="74"/>
        <v>45792.57267361111</v>
      </c>
      <c r="Z459" s="52" t="str">
        <f t="shared" si="75"/>
        <v>Not Approved On Time</v>
      </c>
      <c r="AA459" s="52" t="str">
        <f t="shared" si="76"/>
        <v>9000 5550B - 60 WW FM  SOIL REMOVAL/REPLACE</v>
      </c>
      <c r="AB459" s="51">
        <f t="shared" si="77"/>
        <v>100</v>
      </c>
      <c r="AC459" s="52" t="str">
        <f t="shared" si="78"/>
        <v>CY</v>
      </c>
      <c r="AD459" s="64" t="str">
        <f t="shared" si="79"/>
        <v>Justin - Grading Crew</v>
      </c>
    </row>
    <row r="460" spans="1:30" ht="15.75" x14ac:dyDescent="0.25">
      <c r="A460" s="177">
        <v>101279</v>
      </c>
      <c r="B460" s="177" t="s">
        <v>134</v>
      </c>
      <c r="C460" s="177" t="s">
        <v>135</v>
      </c>
      <c r="D460" s="177" t="s">
        <v>1198</v>
      </c>
      <c r="E460" s="177" t="s">
        <v>1199</v>
      </c>
      <c r="F460" s="177">
        <v>200</v>
      </c>
      <c r="G460" s="177" t="s">
        <v>515</v>
      </c>
      <c r="H460" s="177" t="s">
        <v>1890</v>
      </c>
      <c r="I460" s="177" t="s">
        <v>91</v>
      </c>
      <c r="J460" s="177" t="s">
        <v>1074</v>
      </c>
      <c r="K460" s="177" t="s">
        <v>722</v>
      </c>
      <c r="L460" s="177" t="s">
        <v>1045</v>
      </c>
      <c r="M460" s="177" t="s">
        <v>1929</v>
      </c>
      <c r="N460" s="177"/>
      <c r="O460" s="177" t="s">
        <v>50</v>
      </c>
      <c r="P460" s="177" t="s">
        <v>733</v>
      </c>
      <c r="Q460" s="177" t="s">
        <v>3005</v>
      </c>
      <c r="T460" s="49" t="str">
        <f t="shared" si="70"/>
        <v>2022-023</v>
      </c>
      <c r="U460" s="49" t="str">
        <f t="shared" si="71"/>
        <v>2022-023: Dallas Riverfront &amp; Cadiz Brid</v>
      </c>
      <c r="V460" s="49" t="str">
        <f>IFERROR(VLOOKUP($B460,PM!$A:$H,2,FALSE),"")</f>
        <v>Adam H. Goode</v>
      </c>
      <c r="W460" s="50" t="str">
        <f t="shared" si="72"/>
        <v>Tuesday</v>
      </c>
      <c r="X460" s="51" t="str">
        <f t="shared" si="73"/>
        <v>05/13/2025 12:03 PM</v>
      </c>
      <c r="Y460" s="52">
        <f t="shared" si="74"/>
        <v>45792.57267361111</v>
      </c>
      <c r="Z460" s="52" t="str">
        <f t="shared" si="75"/>
        <v>Not Approved On Time</v>
      </c>
      <c r="AA460" s="52" t="str">
        <f t="shared" si="76"/>
        <v>9000 5550B - 60 WW FM  SOIL REMOVAL/REPLACE</v>
      </c>
      <c r="AB460" s="51">
        <f t="shared" si="77"/>
        <v>200</v>
      </c>
      <c r="AC460" s="52" t="str">
        <f t="shared" si="78"/>
        <v>CY</v>
      </c>
      <c r="AD460" s="64" t="str">
        <f t="shared" si="79"/>
        <v>Justin - Grading Crew</v>
      </c>
    </row>
    <row r="461" spans="1:30" ht="15.75" x14ac:dyDescent="0.25">
      <c r="A461" s="177">
        <v>101416</v>
      </c>
      <c r="B461" s="177" t="s">
        <v>134</v>
      </c>
      <c r="C461" s="177" t="s">
        <v>135</v>
      </c>
      <c r="D461" s="177" t="s">
        <v>2577</v>
      </c>
      <c r="E461" s="177" t="s">
        <v>2578</v>
      </c>
      <c r="F461" s="177">
        <v>0.2</v>
      </c>
      <c r="G461" s="177" t="s">
        <v>516</v>
      </c>
      <c r="H461" s="177" t="s">
        <v>2767</v>
      </c>
      <c r="I461" s="177" t="s">
        <v>91</v>
      </c>
      <c r="J461" s="177" t="s">
        <v>128</v>
      </c>
      <c r="K461" s="177" t="s">
        <v>64</v>
      </c>
      <c r="L461" s="177" t="s">
        <v>129</v>
      </c>
      <c r="M461" s="177" t="s">
        <v>2581</v>
      </c>
      <c r="N461" s="177"/>
      <c r="O461" s="177" t="s">
        <v>50</v>
      </c>
      <c r="P461" s="177" t="s">
        <v>733</v>
      </c>
      <c r="Q461" s="177" t="s">
        <v>3004</v>
      </c>
      <c r="T461" s="49" t="str">
        <f t="shared" si="70"/>
        <v>2022-023</v>
      </c>
      <c r="U461" s="49" t="str">
        <f t="shared" si="71"/>
        <v>2022-023: Dallas Riverfront &amp; Cadiz Brid</v>
      </c>
      <c r="V461" s="49" t="str">
        <f>IFERROR(VLOOKUP($B461,PM!$A:$H,2,FALSE),"")</f>
        <v>Adam H. Goode</v>
      </c>
      <c r="W461" s="50" t="str">
        <f t="shared" si="72"/>
        <v>Wednesday</v>
      </c>
      <c r="X461" s="51" t="str">
        <f t="shared" si="73"/>
        <v>05/15/2025 1:35 AM</v>
      </c>
      <c r="Y461" s="52">
        <f t="shared" si="74"/>
        <v>45792.574861111112</v>
      </c>
      <c r="Z461" s="52" t="str">
        <f t="shared" si="75"/>
        <v>Approved On Time</v>
      </c>
      <c r="AA461" s="52" t="str">
        <f t="shared" si="76"/>
        <v>100 6050B - Maintenance of Traffic Control</v>
      </c>
      <c r="AB461" s="51">
        <f t="shared" si="77"/>
        <v>0.2</v>
      </c>
      <c r="AC461" s="52" t="str">
        <f t="shared" si="78"/>
        <v>WK</v>
      </c>
      <c r="AD461" s="64" t="str">
        <f t="shared" si="79"/>
        <v>Roberto Lumbreras's Crew</v>
      </c>
    </row>
    <row r="462" spans="1:30" ht="15.75" x14ac:dyDescent="0.25">
      <c r="A462" s="177">
        <v>101267</v>
      </c>
      <c r="B462" s="177" t="s">
        <v>134</v>
      </c>
      <c r="C462" s="177" t="s">
        <v>135</v>
      </c>
      <c r="D462" s="177" t="s">
        <v>1699</v>
      </c>
      <c r="E462" s="177" t="s">
        <v>1200</v>
      </c>
      <c r="F462" s="177">
        <v>0.5</v>
      </c>
      <c r="G462" s="177" t="s">
        <v>736</v>
      </c>
      <c r="H462" s="177" t="s">
        <v>1447</v>
      </c>
      <c r="I462" s="177" t="s">
        <v>91</v>
      </c>
      <c r="J462" s="177" t="s">
        <v>1074</v>
      </c>
      <c r="K462" s="177" t="s">
        <v>722</v>
      </c>
      <c r="L462" s="177" t="s">
        <v>733</v>
      </c>
      <c r="M462" s="177" t="s">
        <v>1700</v>
      </c>
      <c r="N462" s="177"/>
      <c r="O462" s="177" t="s">
        <v>50</v>
      </c>
      <c r="P462" s="177" t="s">
        <v>733</v>
      </c>
      <c r="Q462" s="177" t="s">
        <v>3008</v>
      </c>
      <c r="T462" s="49" t="str">
        <f t="shared" si="70"/>
        <v>2022-023</v>
      </c>
      <c r="U462" s="49" t="str">
        <f t="shared" si="71"/>
        <v>2022-023: Dallas Riverfront &amp; Cadiz Brid</v>
      </c>
      <c r="V462" s="49" t="str">
        <f>IFERROR(VLOOKUP($B462,PM!$A:$H,2,FALSE),"")</f>
        <v>Adam H. Goode</v>
      </c>
      <c r="W462" s="50" t="str">
        <f t="shared" si="72"/>
        <v>Monday</v>
      </c>
      <c r="X462" s="51" t="str">
        <f t="shared" si="73"/>
        <v>05/13/2025 8:12 AM</v>
      </c>
      <c r="Y462" s="52">
        <f t="shared" si="74"/>
        <v>45792.57267361111</v>
      </c>
      <c r="Z462" s="52" t="str">
        <f t="shared" si="75"/>
        <v>Not Approved On Time</v>
      </c>
      <c r="AA462" s="52" t="str">
        <f t="shared" si="76"/>
        <v>100 6154C - Drill Shaft Support-ALL</v>
      </c>
      <c r="AB462" s="51">
        <f t="shared" si="77"/>
        <v>0.5</v>
      </c>
      <c r="AC462" s="52" t="str">
        <f t="shared" si="78"/>
        <v>DAYS</v>
      </c>
      <c r="AD462" s="64" t="str">
        <f t="shared" si="79"/>
        <v>Justin - Grading Crew</v>
      </c>
    </row>
    <row r="463" spans="1:30" ht="15.75" x14ac:dyDescent="0.25">
      <c r="A463" s="177">
        <v>101460</v>
      </c>
      <c r="B463" s="177" t="s">
        <v>134</v>
      </c>
      <c r="C463" s="177" t="s">
        <v>135</v>
      </c>
      <c r="D463" s="177" t="s">
        <v>3009</v>
      </c>
      <c r="E463" s="177" t="s">
        <v>3010</v>
      </c>
      <c r="F463" s="177">
        <v>58</v>
      </c>
      <c r="G463" s="177" t="s">
        <v>517</v>
      </c>
      <c r="H463" s="177" t="s">
        <v>3000</v>
      </c>
      <c r="I463" s="177" t="s">
        <v>91</v>
      </c>
      <c r="J463" s="177"/>
      <c r="K463" s="177"/>
      <c r="L463" s="177" t="s">
        <v>733</v>
      </c>
      <c r="M463" s="177" t="s">
        <v>3011</v>
      </c>
      <c r="N463" s="177"/>
      <c r="O463" s="177" t="s">
        <v>50</v>
      </c>
      <c r="P463" s="177" t="s">
        <v>733</v>
      </c>
      <c r="Q463" s="177" t="s">
        <v>3012</v>
      </c>
      <c r="T463" s="49" t="str">
        <f t="shared" si="70"/>
        <v>2022-023</v>
      </c>
      <c r="U463" s="49" t="str">
        <f t="shared" si="71"/>
        <v>2022-023: Dallas Riverfront &amp; Cadiz Brid</v>
      </c>
      <c r="V463" s="49" t="str">
        <f>IFERROR(VLOOKUP($B463,PM!$A:$H,2,FALSE),"")</f>
        <v>Adam H. Goode</v>
      </c>
      <c r="W463" s="50" t="str">
        <f t="shared" si="72"/>
        <v>Thursday</v>
      </c>
      <c r="X463" s="51" t="str">
        <f t="shared" si="73"/>
        <v>05/15/2025 8:49 AM</v>
      </c>
      <c r="Y463" s="52">
        <f t="shared" si="74"/>
        <v>45792.577222222222</v>
      </c>
      <c r="Z463" s="52" t="str">
        <f t="shared" si="75"/>
        <v>Approved On Time</v>
      </c>
      <c r="AA463" s="52" t="str">
        <f t="shared" si="76"/>
        <v>100 6152A - 36in Drilled Shaft-SUB</v>
      </c>
      <c r="AB463" s="51">
        <f t="shared" si="77"/>
        <v>58</v>
      </c>
      <c r="AC463" s="52" t="str">
        <f t="shared" si="78"/>
        <v>LF</v>
      </c>
      <c r="AD463" s="64">
        <f t="shared" si="79"/>
        <v>0</v>
      </c>
    </row>
    <row r="464" spans="1:30" ht="15.75" x14ac:dyDescent="0.25">
      <c r="A464" s="177">
        <v>101461</v>
      </c>
      <c r="B464" s="177" t="s">
        <v>134</v>
      </c>
      <c r="C464" s="177" t="s">
        <v>135</v>
      </c>
      <c r="D464" s="177" t="s">
        <v>1473</v>
      </c>
      <c r="E464" s="177" t="s">
        <v>1474</v>
      </c>
      <c r="F464" s="177">
        <v>58</v>
      </c>
      <c r="G464" s="177" t="s">
        <v>517</v>
      </c>
      <c r="H464" s="177" t="s">
        <v>3000</v>
      </c>
      <c r="I464" s="177" t="s">
        <v>91</v>
      </c>
      <c r="J464" s="177"/>
      <c r="K464" s="177"/>
      <c r="L464" s="177" t="s">
        <v>733</v>
      </c>
      <c r="M464" s="177" t="s">
        <v>3013</v>
      </c>
      <c r="N464" s="177"/>
      <c r="O464" s="177" t="s">
        <v>50</v>
      </c>
      <c r="P464" s="177" t="s">
        <v>733</v>
      </c>
      <c r="Q464" s="177" t="s">
        <v>3014</v>
      </c>
      <c r="T464" s="49" t="str">
        <f t="shared" si="70"/>
        <v>2022-023</v>
      </c>
      <c r="U464" s="49" t="str">
        <f t="shared" si="71"/>
        <v>2022-023: Dallas Riverfront &amp; Cadiz Brid</v>
      </c>
      <c r="V464" s="49" t="str">
        <f>IFERROR(VLOOKUP($B464,PM!$A:$H,2,FALSE),"")</f>
        <v>Adam H. Goode</v>
      </c>
      <c r="W464" s="50" t="str">
        <f t="shared" si="72"/>
        <v>Thursday</v>
      </c>
      <c r="X464" s="51" t="str">
        <f t="shared" si="73"/>
        <v>05/15/2025 8:51 AM</v>
      </c>
      <c r="Y464" s="52">
        <f t="shared" si="74"/>
        <v>45792.577222222222</v>
      </c>
      <c r="Z464" s="52" t="str">
        <f t="shared" si="75"/>
        <v>Approved On Time</v>
      </c>
      <c r="AA464" s="52" t="str">
        <f t="shared" si="76"/>
        <v>100 6152B - 36in DS-Steel</v>
      </c>
      <c r="AB464" s="51">
        <f t="shared" si="77"/>
        <v>58</v>
      </c>
      <c r="AC464" s="52" t="str">
        <f t="shared" si="78"/>
        <v>LF</v>
      </c>
      <c r="AD464" s="64">
        <f t="shared" si="79"/>
        <v>0</v>
      </c>
    </row>
    <row r="465" spans="1:30" ht="15.75" x14ac:dyDescent="0.25">
      <c r="A465" s="177">
        <v>101158</v>
      </c>
      <c r="B465" s="177" t="s">
        <v>134</v>
      </c>
      <c r="C465" s="177" t="s">
        <v>135</v>
      </c>
      <c r="D465" s="177" t="s">
        <v>1473</v>
      </c>
      <c r="E465" s="177" t="s">
        <v>1474</v>
      </c>
      <c r="F465" s="177">
        <v>58</v>
      </c>
      <c r="G465" s="177" t="s">
        <v>517</v>
      </c>
      <c r="H465" s="177" t="s">
        <v>1447</v>
      </c>
      <c r="I465" s="177" t="s">
        <v>91</v>
      </c>
      <c r="J465" s="177"/>
      <c r="K465" s="177"/>
      <c r="L465" s="177" t="s">
        <v>733</v>
      </c>
      <c r="M465" s="177" t="s">
        <v>1475</v>
      </c>
      <c r="N465" s="177"/>
      <c r="O465" s="177" t="s">
        <v>50</v>
      </c>
      <c r="P465" s="177" t="s">
        <v>733</v>
      </c>
      <c r="Q465" s="177" t="s">
        <v>3015</v>
      </c>
      <c r="T465" s="49" t="str">
        <f t="shared" si="70"/>
        <v>2022-023</v>
      </c>
      <c r="U465" s="49" t="str">
        <f t="shared" si="71"/>
        <v>2022-023: Dallas Riverfront &amp; Cadiz Brid</v>
      </c>
      <c r="V465" s="49" t="str">
        <f>IFERROR(VLOOKUP($B465,PM!$A:$H,2,FALSE),"")</f>
        <v>Adam H. Goode</v>
      </c>
      <c r="W465" s="50" t="str">
        <f t="shared" si="72"/>
        <v>Monday</v>
      </c>
      <c r="X465" s="51" t="str">
        <f t="shared" si="73"/>
        <v>05/12/2025 9:54 AM</v>
      </c>
      <c r="Y465" s="52">
        <f t="shared" si="74"/>
        <v>45792.577222222222</v>
      </c>
      <c r="Z465" s="52" t="str">
        <f t="shared" si="75"/>
        <v>Not Approved On Time</v>
      </c>
      <c r="AA465" s="52" t="str">
        <f t="shared" si="76"/>
        <v>100 6152B - 36in DS-Steel</v>
      </c>
      <c r="AB465" s="51">
        <f t="shared" si="77"/>
        <v>58</v>
      </c>
      <c r="AC465" s="52" t="str">
        <f t="shared" si="78"/>
        <v>LF</v>
      </c>
      <c r="AD465" s="64">
        <f t="shared" si="79"/>
        <v>0</v>
      </c>
    </row>
    <row r="466" spans="1:30" ht="15.75" x14ac:dyDescent="0.25">
      <c r="A466" s="177">
        <v>101374</v>
      </c>
      <c r="B466" s="177" t="s">
        <v>51</v>
      </c>
      <c r="C466" s="177" t="s">
        <v>52</v>
      </c>
      <c r="D466" s="177" t="s">
        <v>624</v>
      </c>
      <c r="E466" s="177" t="s">
        <v>625</v>
      </c>
      <c r="F466" s="177">
        <v>2.2000000000000001E-3</v>
      </c>
      <c r="G466" s="177" t="s">
        <v>637</v>
      </c>
      <c r="H466" s="177" t="s">
        <v>1890</v>
      </c>
      <c r="I466" s="177" t="s">
        <v>91</v>
      </c>
      <c r="J466" s="177" t="s">
        <v>1034</v>
      </c>
      <c r="K466" s="177" t="s">
        <v>49</v>
      </c>
      <c r="L466" s="177" t="s">
        <v>1034</v>
      </c>
      <c r="M466" s="177" t="s">
        <v>2641</v>
      </c>
      <c r="N466" s="177"/>
      <c r="O466" s="177" t="s">
        <v>50</v>
      </c>
      <c r="P466" s="177" t="s">
        <v>2643</v>
      </c>
      <c r="Q466" s="177" t="s">
        <v>4201</v>
      </c>
      <c r="T466" s="49" t="str">
        <f t="shared" si="70"/>
        <v>2022-008</v>
      </c>
      <c r="U466" s="49" t="str">
        <f t="shared" si="71"/>
        <v>2022-008: Gregg CS Bridge Replacement</v>
      </c>
      <c r="V466" s="49" t="str">
        <f>IFERROR(VLOOKUP($B466,PM!$A:$H,2,FALSE),"")</f>
        <v>Sam Bach</v>
      </c>
      <c r="W466" s="50" t="str">
        <f t="shared" si="72"/>
        <v>Tuesday</v>
      </c>
      <c r="X466" s="51" t="str">
        <f t="shared" si="73"/>
        <v>05/14/2025 9:53 AM</v>
      </c>
      <c r="Y466" s="52">
        <f t="shared" si="74"/>
        <v>45793.855740740742</v>
      </c>
      <c r="Z466" s="52" t="str">
        <f t="shared" si="75"/>
        <v>Not Approved On Time</v>
      </c>
      <c r="AA466" s="52" t="str">
        <f t="shared" si="76"/>
        <v>9000 100C - LD INOUT SHOW UP REPAIR LABOR</v>
      </c>
      <c r="AB466" s="51">
        <f t="shared" si="77"/>
        <v>2.2000000000000001E-3</v>
      </c>
      <c r="AC466" s="52" t="str">
        <f t="shared" si="78"/>
        <v>LS</v>
      </c>
      <c r="AD466" s="64" t="str">
        <f t="shared" si="79"/>
        <v>Leonel Munoz</v>
      </c>
    </row>
    <row r="467" spans="1:30" ht="15.75" x14ac:dyDescent="0.25">
      <c r="A467" s="177">
        <v>101555</v>
      </c>
      <c r="B467" s="177" t="s">
        <v>51</v>
      </c>
      <c r="C467" s="177" t="s">
        <v>52</v>
      </c>
      <c r="D467" s="177" t="s">
        <v>920</v>
      </c>
      <c r="E467" s="177" t="s">
        <v>921</v>
      </c>
      <c r="F467" s="177">
        <v>7.4999999999999997E-2</v>
      </c>
      <c r="G467" s="177" t="s">
        <v>637</v>
      </c>
      <c r="H467" s="177" t="s">
        <v>2767</v>
      </c>
      <c r="I467" s="177" t="s">
        <v>91</v>
      </c>
      <c r="J467" s="177" t="s">
        <v>1034</v>
      </c>
      <c r="K467" s="177" t="s">
        <v>49</v>
      </c>
      <c r="L467" s="177" t="s">
        <v>2643</v>
      </c>
      <c r="M467" s="177" t="s">
        <v>3904</v>
      </c>
      <c r="N467" s="177"/>
      <c r="O467" s="177" t="s">
        <v>50</v>
      </c>
      <c r="P467" s="177" t="s">
        <v>2643</v>
      </c>
      <c r="Q467" s="177" t="s">
        <v>4202</v>
      </c>
      <c r="T467" s="49" t="str">
        <f t="shared" si="70"/>
        <v>2022-008</v>
      </c>
      <c r="U467" s="49" t="str">
        <f t="shared" si="71"/>
        <v>2022-008: Gregg CS Bridge Replacement</v>
      </c>
      <c r="V467" s="49" t="str">
        <f>IFERROR(VLOOKUP($B467,PM!$A:$H,2,FALSE),"")</f>
        <v>Sam Bach</v>
      </c>
      <c r="W467" s="50" t="str">
        <f t="shared" si="72"/>
        <v>Wednesday</v>
      </c>
      <c r="X467" s="51" t="str">
        <f t="shared" si="73"/>
        <v>05/16/2025 11:40 AM</v>
      </c>
      <c r="Y467" s="52">
        <f t="shared" si="74"/>
        <v>45793.855740740742</v>
      </c>
      <c r="Z467" s="52" t="str">
        <f t="shared" si="75"/>
        <v>Approved On Time</v>
      </c>
      <c r="AA467" s="52" t="str">
        <f t="shared" si="76"/>
        <v>9000 100H - PUNCH LIST</v>
      </c>
      <c r="AB467" s="51">
        <f t="shared" si="77"/>
        <v>7.4999999999999997E-2</v>
      </c>
      <c r="AC467" s="52" t="str">
        <f t="shared" si="78"/>
        <v>LS</v>
      </c>
      <c r="AD467" s="64" t="str">
        <f t="shared" si="79"/>
        <v>Leonel Munoz</v>
      </c>
    </row>
    <row r="468" spans="1:30" ht="15.75" x14ac:dyDescent="0.25">
      <c r="A468" s="177">
        <v>101556</v>
      </c>
      <c r="B468" s="177" t="s">
        <v>51</v>
      </c>
      <c r="C468" s="177" t="s">
        <v>52</v>
      </c>
      <c r="D468" s="177" t="s">
        <v>3882</v>
      </c>
      <c r="E468" s="177" t="s">
        <v>3883</v>
      </c>
      <c r="F468" s="177">
        <v>1</v>
      </c>
      <c r="G468" s="177" t="s">
        <v>586</v>
      </c>
      <c r="H468" s="177" t="s">
        <v>3000</v>
      </c>
      <c r="I468" s="177" t="s">
        <v>91</v>
      </c>
      <c r="J468" s="177" t="s">
        <v>1034</v>
      </c>
      <c r="K468" s="177" t="s">
        <v>49</v>
      </c>
      <c r="L468" s="177" t="s">
        <v>2643</v>
      </c>
      <c r="M468" s="177" t="s">
        <v>3906</v>
      </c>
      <c r="N468" s="177"/>
      <c r="O468" s="177" t="s">
        <v>50</v>
      </c>
      <c r="P468" s="177" t="s">
        <v>2643</v>
      </c>
      <c r="Q468" s="177" t="s">
        <v>4203</v>
      </c>
      <c r="T468" s="49" t="str">
        <f t="shared" si="70"/>
        <v>2022-008</v>
      </c>
      <c r="U468" s="49" t="str">
        <f t="shared" si="71"/>
        <v>2022-008: Gregg CS Bridge Replacement</v>
      </c>
      <c r="V468" s="49" t="str">
        <f>IFERROR(VLOOKUP($B468,PM!$A:$H,2,FALSE),"")</f>
        <v>Sam Bach</v>
      </c>
      <c r="W468" s="50" t="str">
        <f t="shared" si="72"/>
        <v>Thursday</v>
      </c>
      <c r="X468" s="51" t="str">
        <f t="shared" si="73"/>
        <v>05/16/2025 11:41 AM</v>
      </c>
      <c r="Y468" s="52">
        <f t="shared" si="74"/>
        <v>45793.855740740742</v>
      </c>
      <c r="Z468" s="52" t="str">
        <f t="shared" si="75"/>
        <v>Approved On Time</v>
      </c>
      <c r="AA468" s="52" t="str">
        <f t="shared" si="76"/>
        <v>644 6084A - IN SRSS AM (RAIL)(90 MPH)(T MO</v>
      </c>
      <c r="AB468" s="51">
        <f t="shared" si="77"/>
        <v>1</v>
      </c>
      <c r="AC468" s="52" t="str">
        <f t="shared" si="78"/>
        <v>EA</v>
      </c>
      <c r="AD468" s="64" t="str">
        <f t="shared" si="79"/>
        <v>Leonel Munoz</v>
      </c>
    </row>
    <row r="469" spans="1:30" ht="15.75" x14ac:dyDescent="0.25">
      <c r="A469" s="177">
        <v>101557</v>
      </c>
      <c r="B469" s="177" t="s">
        <v>51</v>
      </c>
      <c r="C469" s="177" t="s">
        <v>52</v>
      </c>
      <c r="D469" s="177" t="s">
        <v>920</v>
      </c>
      <c r="E469" s="177" t="s">
        <v>921</v>
      </c>
      <c r="F469" s="177">
        <v>0.05</v>
      </c>
      <c r="G469" s="177" t="s">
        <v>637</v>
      </c>
      <c r="H469" s="177" t="s">
        <v>3000</v>
      </c>
      <c r="I469" s="177" t="s">
        <v>91</v>
      </c>
      <c r="J469" s="177" t="s">
        <v>1034</v>
      </c>
      <c r="K469" s="177" t="s">
        <v>49</v>
      </c>
      <c r="L469" s="177" t="s">
        <v>2643</v>
      </c>
      <c r="M469" s="177" t="s">
        <v>3908</v>
      </c>
      <c r="N469" s="177"/>
      <c r="O469" s="177" t="s">
        <v>50</v>
      </c>
      <c r="P469" s="177" t="s">
        <v>2643</v>
      </c>
      <c r="Q469" s="177" t="s">
        <v>4204</v>
      </c>
      <c r="T469" s="49" t="str">
        <f t="shared" si="70"/>
        <v>2022-008</v>
      </c>
      <c r="U469" s="49" t="str">
        <f t="shared" si="71"/>
        <v>2022-008: Gregg CS Bridge Replacement</v>
      </c>
      <c r="V469" s="49" t="str">
        <f>IFERROR(VLOOKUP($B469,PM!$A:$H,2,FALSE),"")</f>
        <v>Sam Bach</v>
      </c>
      <c r="W469" s="50" t="str">
        <f t="shared" si="72"/>
        <v>Thursday</v>
      </c>
      <c r="X469" s="51" t="str">
        <f t="shared" si="73"/>
        <v>05/16/2025 11:44 AM</v>
      </c>
      <c r="Y469" s="52">
        <f t="shared" si="74"/>
        <v>45793.855740740742</v>
      </c>
      <c r="Z469" s="52" t="str">
        <f t="shared" si="75"/>
        <v>Approved On Time</v>
      </c>
      <c r="AA469" s="52" t="str">
        <f t="shared" si="76"/>
        <v>9000 100H - PUNCH LIST</v>
      </c>
      <c r="AB469" s="51">
        <f t="shared" si="77"/>
        <v>0.05</v>
      </c>
      <c r="AC469" s="52" t="str">
        <f t="shared" si="78"/>
        <v>LS</v>
      </c>
      <c r="AD469" s="64" t="str">
        <f t="shared" si="79"/>
        <v>Leonel Munoz</v>
      </c>
    </row>
    <row r="470" spans="1:30" ht="15.75" x14ac:dyDescent="0.25">
      <c r="A470" s="177">
        <v>101558</v>
      </c>
      <c r="B470" s="177" t="s">
        <v>51</v>
      </c>
      <c r="C470" s="177" t="s">
        <v>52</v>
      </c>
      <c r="D470" s="177" t="s">
        <v>3882</v>
      </c>
      <c r="E470" s="177" t="s">
        <v>3883</v>
      </c>
      <c r="F470" s="177">
        <v>2</v>
      </c>
      <c r="G470" s="177" t="s">
        <v>586</v>
      </c>
      <c r="H470" s="177" t="s">
        <v>4124</v>
      </c>
      <c r="I470" s="177" t="s">
        <v>91</v>
      </c>
      <c r="J470" s="177" t="s">
        <v>1034</v>
      </c>
      <c r="K470" s="177" t="s">
        <v>49</v>
      </c>
      <c r="L470" s="177" t="s">
        <v>2643</v>
      </c>
      <c r="M470" s="177" t="s">
        <v>3908</v>
      </c>
      <c r="N470" s="177"/>
      <c r="O470" s="177" t="s">
        <v>50</v>
      </c>
      <c r="P470" s="177" t="s">
        <v>2643</v>
      </c>
      <c r="Q470" s="177" t="s">
        <v>4204</v>
      </c>
      <c r="T470" s="49" t="str">
        <f t="shared" si="70"/>
        <v>2022-008</v>
      </c>
      <c r="U470" s="49" t="str">
        <f t="shared" si="71"/>
        <v>2022-008: Gregg CS Bridge Replacement</v>
      </c>
      <c r="V470" s="49" t="str">
        <f>IFERROR(VLOOKUP($B470,PM!$A:$H,2,FALSE),"")</f>
        <v>Sam Bach</v>
      </c>
      <c r="W470" s="50" t="str">
        <f t="shared" si="72"/>
        <v>Friday</v>
      </c>
      <c r="X470" s="51" t="str">
        <f t="shared" si="73"/>
        <v>05/16/2025 11:44 AM</v>
      </c>
      <c r="Y470" s="52">
        <f t="shared" si="74"/>
        <v>45793.855740740742</v>
      </c>
      <c r="Z470" s="52" t="str">
        <f t="shared" si="75"/>
        <v>Approved On Time</v>
      </c>
      <c r="AA470" s="52" t="str">
        <f t="shared" si="76"/>
        <v>644 6084A - IN SRSS AM (RAIL)(90 MPH)(T MO</v>
      </c>
      <c r="AB470" s="51">
        <f t="shared" si="77"/>
        <v>2</v>
      </c>
      <c r="AC470" s="52" t="str">
        <f t="shared" si="78"/>
        <v>EA</v>
      </c>
      <c r="AD470" s="64" t="str">
        <f t="shared" si="79"/>
        <v>Leonel Munoz</v>
      </c>
    </row>
    <row r="471" spans="1:30" ht="15.75" x14ac:dyDescent="0.25">
      <c r="A471" s="177">
        <v>101559</v>
      </c>
      <c r="B471" s="177" t="s">
        <v>51</v>
      </c>
      <c r="C471" s="177" t="s">
        <v>52</v>
      </c>
      <c r="D471" s="177" t="s">
        <v>920</v>
      </c>
      <c r="E471" s="177" t="s">
        <v>921</v>
      </c>
      <c r="F471" s="177">
        <v>2.5000000000000001E-2</v>
      </c>
      <c r="G471" s="177" t="s">
        <v>637</v>
      </c>
      <c r="H471" s="177" t="s">
        <v>4124</v>
      </c>
      <c r="I471" s="177" t="s">
        <v>91</v>
      </c>
      <c r="J471" s="177" t="s">
        <v>1034</v>
      </c>
      <c r="K471" s="177" t="s">
        <v>49</v>
      </c>
      <c r="L471" s="177" t="s">
        <v>2643</v>
      </c>
      <c r="M471" s="177" t="s">
        <v>3908</v>
      </c>
      <c r="N471" s="177"/>
      <c r="O471" s="177" t="s">
        <v>50</v>
      </c>
      <c r="P471" s="177" t="s">
        <v>2643</v>
      </c>
      <c r="Q471" s="177" t="s">
        <v>4205</v>
      </c>
      <c r="T471" s="49" t="str">
        <f t="shared" si="70"/>
        <v>2022-008</v>
      </c>
      <c r="U471" s="49" t="str">
        <f t="shared" si="71"/>
        <v>2022-008: Gregg CS Bridge Replacement</v>
      </c>
      <c r="V471" s="49" t="str">
        <f>IFERROR(VLOOKUP($B471,PM!$A:$H,2,FALSE),"")</f>
        <v>Sam Bach</v>
      </c>
      <c r="W471" s="50" t="str">
        <f t="shared" si="72"/>
        <v>Friday</v>
      </c>
      <c r="X471" s="51" t="str">
        <f t="shared" si="73"/>
        <v>05/16/2025 11:44 AM</v>
      </c>
      <c r="Y471" s="52">
        <f t="shared" si="74"/>
        <v>45793.855740740742</v>
      </c>
      <c r="Z471" s="52" t="str">
        <f t="shared" si="75"/>
        <v>Approved On Time</v>
      </c>
      <c r="AA471" s="52" t="str">
        <f t="shared" si="76"/>
        <v>9000 100H - PUNCH LIST</v>
      </c>
      <c r="AB471" s="51">
        <f t="shared" si="77"/>
        <v>2.5000000000000001E-2</v>
      </c>
      <c r="AC471" s="52" t="str">
        <f t="shared" si="78"/>
        <v>LS</v>
      </c>
      <c r="AD471" s="64" t="str">
        <f t="shared" si="79"/>
        <v>Leonel Munoz</v>
      </c>
    </row>
    <row r="472" spans="1:30" ht="15.75" x14ac:dyDescent="0.25">
      <c r="A472" s="177">
        <v>101373</v>
      </c>
      <c r="B472" s="177" t="s">
        <v>51</v>
      </c>
      <c r="C472" s="177" t="s">
        <v>52</v>
      </c>
      <c r="D472" s="177" t="s">
        <v>920</v>
      </c>
      <c r="E472" s="177" t="s">
        <v>921</v>
      </c>
      <c r="F472" s="177">
        <v>7.4999999999999997E-2</v>
      </c>
      <c r="G472" s="177" t="s">
        <v>637</v>
      </c>
      <c r="H472" s="177" t="s">
        <v>1890</v>
      </c>
      <c r="I472" s="177" t="s">
        <v>91</v>
      </c>
      <c r="J472" s="177" t="s">
        <v>1034</v>
      </c>
      <c r="K472" s="177" t="s">
        <v>49</v>
      </c>
      <c r="L472" s="177" t="s">
        <v>2643</v>
      </c>
      <c r="M472" s="177" t="s">
        <v>2789</v>
      </c>
      <c r="N472" s="177"/>
      <c r="O472" s="177" t="s">
        <v>50</v>
      </c>
      <c r="P472" s="177" t="s">
        <v>2643</v>
      </c>
      <c r="Q472" s="177" t="s">
        <v>4206</v>
      </c>
      <c r="T472" s="49" t="str">
        <f t="shared" si="70"/>
        <v>2022-008</v>
      </c>
      <c r="U472" s="49" t="str">
        <f t="shared" si="71"/>
        <v>2022-008: Gregg CS Bridge Replacement</v>
      </c>
      <c r="V472" s="49" t="str">
        <f>IFERROR(VLOOKUP($B472,PM!$A:$H,2,FALSE),"")</f>
        <v>Sam Bach</v>
      </c>
      <c r="W472" s="50" t="str">
        <f t="shared" si="72"/>
        <v>Tuesday</v>
      </c>
      <c r="X472" s="51" t="str">
        <f t="shared" si="73"/>
        <v>05/14/2025 9:44 AM</v>
      </c>
      <c r="Y472" s="52">
        <f t="shared" si="74"/>
        <v>45793.855740740742</v>
      </c>
      <c r="Z472" s="52" t="str">
        <f t="shared" si="75"/>
        <v>Not Approved On Time</v>
      </c>
      <c r="AA472" s="52" t="str">
        <f t="shared" si="76"/>
        <v>9000 100H - PUNCH LIST</v>
      </c>
      <c r="AB472" s="51">
        <f t="shared" si="77"/>
        <v>7.4999999999999997E-2</v>
      </c>
      <c r="AC472" s="52" t="str">
        <f t="shared" si="78"/>
        <v>LS</v>
      </c>
      <c r="AD472" s="64" t="str">
        <f t="shared" si="79"/>
        <v>Leonel Munoz</v>
      </c>
    </row>
    <row r="473" spans="1:30" ht="15.75" x14ac:dyDescent="0.25">
      <c r="A473" s="177">
        <v>101215</v>
      </c>
      <c r="B473" s="177" t="s">
        <v>538</v>
      </c>
      <c r="C473" s="177" t="s">
        <v>858</v>
      </c>
      <c r="D473" s="177" t="s">
        <v>57</v>
      </c>
      <c r="E473" s="177" t="s">
        <v>1064</v>
      </c>
      <c r="F473" s="177">
        <v>0.01</v>
      </c>
      <c r="G473" s="177" t="s">
        <v>573</v>
      </c>
      <c r="H473" s="177" t="s">
        <v>1447</v>
      </c>
      <c r="I473" s="177" t="s">
        <v>91</v>
      </c>
      <c r="J473" s="177" t="s">
        <v>1067</v>
      </c>
      <c r="K473" s="177" t="s">
        <v>64</v>
      </c>
      <c r="L473" s="177" t="s">
        <v>1065</v>
      </c>
      <c r="M473" s="177" t="s">
        <v>1289</v>
      </c>
      <c r="N473" s="177"/>
      <c r="O473" s="177" t="s">
        <v>50</v>
      </c>
      <c r="P473" s="177" t="s">
        <v>81</v>
      </c>
      <c r="Q473" s="177" t="s">
        <v>3016</v>
      </c>
      <c r="T473" s="49" t="str">
        <f t="shared" si="70"/>
        <v>2024-028</v>
      </c>
      <c r="U473" s="49" t="str">
        <f t="shared" si="71"/>
        <v>2024-028: Harris VA Bearing Pad Replacem</v>
      </c>
      <c r="V473" s="49" t="str">
        <f>IFERROR(VLOOKUP($B473,PM!$A:$H,2,FALSE),"")</f>
        <v>Luis A. Morales</v>
      </c>
      <c r="W473" s="50" t="str">
        <f t="shared" si="72"/>
        <v>Monday</v>
      </c>
      <c r="X473" s="51" t="str">
        <f t="shared" si="73"/>
        <v>05/12/2025 6:55 PM</v>
      </c>
      <c r="Y473" s="52">
        <f t="shared" si="74"/>
        <v>45792.575069444443</v>
      </c>
      <c r="Z473" s="52" t="str">
        <f t="shared" si="75"/>
        <v>Not Approved On Time</v>
      </c>
      <c r="AA473" s="52" t="str">
        <f t="shared" si="76"/>
        <v>502 6001B - TRAFFIC C  Daily Closures</v>
      </c>
      <c r="AB473" s="51">
        <f t="shared" si="77"/>
        <v>0.01</v>
      </c>
      <c r="AC473" s="52" t="str">
        <f t="shared" si="78"/>
        <v>DAY</v>
      </c>
      <c r="AD473" s="64" t="str">
        <f t="shared" si="79"/>
        <v>Reyneri Caballero's Crew</v>
      </c>
    </row>
    <row r="474" spans="1:30" ht="15.75" x14ac:dyDescent="0.25">
      <c r="A474" s="177">
        <v>101240</v>
      </c>
      <c r="B474" s="177" t="s">
        <v>55</v>
      </c>
      <c r="C474" s="177" t="s">
        <v>56</v>
      </c>
      <c r="D474" s="177" t="s">
        <v>57</v>
      </c>
      <c r="E474" s="177" t="s">
        <v>1257</v>
      </c>
      <c r="F474" s="177">
        <v>0.01</v>
      </c>
      <c r="G474" s="177" t="s">
        <v>516</v>
      </c>
      <c r="H474" s="177" t="s">
        <v>1447</v>
      </c>
      <c r="I474" s="177" t="s">
        <v>91</v>
      </c>
      <c r="J474" s="177" t="s">
        <v>128</v>
      </c>
      <c r="K474" s="177" t="s">
        <v>64</v>
      </c>
      <c r="L474" s="177" t="s">
        <v>129</v>
      </c>
      <c r="M474" s="177" t="s">
        <v>1258</v>
      </c>
      <c r="N474" s="177"/>
      <c r="O474" s="177" t="s">
        <v>50</v>
      </c>
      <c r="P474" s="177" t="s">
        <v>121</v>
      </c>
      <c r="Q474" s="177" t="s">
        <v>2149</v>
      </c>
      <c r="T474" s="49" t="str">
        <f t="shared" si="70"/>
        <v>2023-014</v>
      </c>
      <c r="U474" s="49" t="str">
        <f t="shared" si="71"/>
        <v>2023-014: Tarrant IH 20 US 81 Bridge Dec</v>
      </c>
      <c r="V474" s="49" t="str">
        <f>IFERROR(VLOOKUP($B474,PM!$A:$H,2,FALSE),"")</f>
        <v>Bikhyat Adhikari</v>
      </c>
      <c r="W474" s="50" t="str">
        <f t="shared" si="72"/>
        <v>Monday</v>
      </c>
      <c r="X474" s="51" t="str">
        <f t="shared" si="73"/>
        <v>05/13/2025 6:22 AM</v>
      </c>
      <c r="Y474" s="52">
        <f t="shared" si="74"/>
        <v>45790.640868055554</v>
      </c>
      <c r="Z474" s="52" t="str">
        <f t="shared" si="75"/>
        <v>Approved On Time</v>
      </c>
      <c r="AA474" s="52" t="str">
        <f t="shared" si="76"/>
        <v>502 6001B - BARRICADES Traffic Maintenance</v>
      </c>
      <c r="AB474" s="51">
        <f t="shared" si="77"/>
        <v>0.01</v>
      </c>
      <c r="AC474" s="52" t="str">
        <f t="shared" si="78"/>
        <v>WK</v>
      </c>
      <c r="AD474" s="64" t="str">
        <f t="shared" si="79"/>
        <v>Roberto Lumbreras's Crew</v>
      </c>
    </row>
    <row r="475" spans="1:30" ht="15.75" x14ac:dyDescent="0.25">
      <c r="A475" s="177">
        <v>101583</v>
      </c>
      <c r="B475" s="177" t="s">
        <v>55</v>
      </c>
      <c r="C475" s="177" t="s">
        <v>56</v>
      </c>
      <c r="D475" s="177" t="s">
        <v>1049</v>
      </c>
      <c r="E475" s="177" t="s">
        <v>1050</v>
      </c>
      <c r="F475" s="177">
        <v>232</v>
      </c>
      <c r="G475" s="177" t="s">
        <v>1056</v>
      </c>
      <c r="H475" s="177" t="s">
        <v>4124</v>
      </c>
      <c r="I475" s="177" t="s">
        <v>91</v>
      </c>
      <c r="J475" s="177" t="s">
        <v>1080</v>
      </c>
      <c r="K475" s="177" t="s">
        <v>49</v>
      </c>
      <c r="L475" s="177" t="s">
        <v>1048</v>
      </c>
      <c r="M475" s="177" t="s">
        <v>3980</v>
      </c>
      <c r="N475" s="177"/>
      <c r="O475" s="177" t="s">
        <v>50</v>
      </c>
      <c r="P475" s="177" t="s">
        <v>121</v>
      </c>
      <c r="Q475" s="177" t="s">
        <v>4207</v>
      </c>
      <c r="T475" s="49" t="str">
        <f t="shared" si="70"/>
        <v>2023-014</v>
      </c>
      <c r="U475" s="49" t="str">
        <f t="shared" si="71"/>
        <v>2023-014: Tarrant IH 20 US 81 Bridge Dec</v>
      </c>
      <c r="V475" s="49" t="str">
        <f>IFERROR(VLOOKUP($B475,PM!$A:$H,2,FALSE),"")</f>
        <v>Bikhyat Adhikari</v>
      </c>
      <c r="W475" s="50" t="str">
        <f t="shared" si="72"/>
        <v>Friday</v>
      </c>
      <c r="X475" s="51" t="str">
        <f t="shared" si="73"/>
        <v>05/16/2025 5:39 PM</v>
      </c>
      <c r="Y475" s="52">
        <f t="shared" si="74"/>
        <v>45796.47828703704</v>
      </c>
      <c r="Z475" s="52" t="str">
        <f t="shared" si="75"/>
        <v>Not Approved On Time</v>
      </c>
      <c r="AA475" s="52" t="str">
        <f t="shared" si="76"/>
        <v>446 6002B - CLEAN PAINT SUPPORT</v>
      </c>
      <c r="AB475" s="51">
        <f t="shared" si="77"/>
        <v>232</v>
      </c>
      <c r="AC475" s="52" t="str">
        <f t="shared" si="78"/>
        <v>DOL</v>
      </c>
      <c r="AD475" s="64" t="str">
        <f t="shared" si="79"/>
        <v>Jesus Rodarte's Crew</v>
      </c>
    </row>
    <row r="476" spans="1:30" ht="15.75" x14ac:dyDescent="0.25">
      <c r="A476" s="177">
        <v>101312</v>
      </c>
      <c r="B476" s="177" t="s">
        <v>55</v>
      </c>
      <c r="C476" s="177" t="s">
        <v>56</v>
      </c>
      <c r="D476" s="177" t="s">
        <v>1049</v>
      </c>
      <c r="E476" s="177" t="s">
        <v>1050</v>
      </c>
      <c r="F476" s="177">
        <v>812</v>
      </c>
      <c r="G476" s="177" t="s">
        <v>1056</v>
      </c>
      <c r="H476" s="177" t="s">
        <v>1890</v>
      </c>
      <c r="I476" s="177" t="s">
        <v>91</v>
      </c>
      <c r="J476" s="177" t="s">
        <v>1080</v>
      </c>
      <c r="K476" s="177" t="s">
        <v>49</v>
      </c>
      <c r="L476" s="177" t="s">
        <v>1048</v>
      </c>
      <c r="M476" s="177" t="s">
        <v>2077</v>
      </c>
      <c r="N476" s="177"/>
      <c r="O476" s="177" t="s">
        <v>50</v>
      </c>
      <c r="P476" s="177" t="s">
        <v>121</v>
      </c>
      <c r="Q476" s="177" t="s">
        <v>4208</v>
      </c>
      <c r="T476" s="49" t="str">
        <f t="shared" si="70"/>
        <v>2023-014</v>
      </c>
      <c r="U476" s="49" t="str">
        <f t="shared" si="71"/>
        <v>2023-014: Tarrant IH 20 US 81 Bridge Dec</v>
      </c>
      <c r="V476" s="49" t="str">
        <f>IFERROR(VLOOKUP($B476,PM!$A:$H,2,FALSE),"")</f>
        <v>Bikhyat Adhikari</v>
      </c>
      <c r="W476" s="50" t="str">
        <f t="shared" si="72"/>
        <v>Tuesday</v>
      </c>
      <c r="X476" s="51" t="str">
        <f t="shared" si="73"/>
        <v>05/13/2025 4:43 PM</v>
      </c>
      <c r="Y476" s="52">
        <f t="shared" si="74"/>
        <v>45796.47828703704</v>
      </c>
      <c r="Z476" s="52" t="str">
        <f t="shared" si="75"/>
        <v>Not Approved On Time</v>
      </c>
      <c r="AA476" s="52" t="str">
        <f t="shared" si="76"/>
        <v>446 6002B - CLEAN PAINT SUPPORT</v>
      </c>
      <c r="AB476" s="51">
        <f t="shared" si="77"/>
        <v>812</v>
      </c>
      <c r="AC476" s="52" t="str">
        <f t="shared" si="78"/>
        <v>DOL</v>
      </c>
      <c r="AD476" s="64" t="str">
        <f t="shared" si="79"/>
        <v>Jesus Rodarte's Crew</v>
      </c>
    </row>
    <row r="477" spans="1:30" ht="15.75" x14ac:dyDescent="0.25">
      <c r="A477" s="177">
        <v>101179</v>
      </c>
      <c r="B477" s="177" t="s">
        <v>55</v>
      </c>
      <c r="C477" s="177" t="s">
        <v>56</v>
      </c>
      <c r="D477" s="177" t="s">
        <v>1049</v>
      </c>
      <c r="E477" s="177" t="s">
        <v>1050</v>
      </c>
      <c r="F477" s="177">
        <v>812</v>
      </c>
      <c r="G477" s="177" t="s">
        <v>1056</v>
      </c>
      <c r="H477" s="177" t="s">
        <v>1447</v>
      </c>
      <c r="I477" s="177" t="s">
        <v>91</v>
      </c>
      <c r="J477" s="177" t="s">
        <v>1080</v>
      </c>
      <c r="K477" s="177" t="s">
        <v>49</v>
      </c>
      <c r="L477" s="177" t="s">
        <v>1048</v>
      </c>
      <c r="M477" s="177" t="s">
        <v>1307</v>
      </c>
      <c r="N477" s="177"/>
      <c r="O477" s="177" t="s">
        <v>50</v>
      </c>
      <c r="P477" s="177" t="s">
        <v>121</v>
      </c>
      <c r="Q477" s="177" t="s">
        <v>4209</v>
      </c>
      <c r="T477" s="49" t="str">
        <f t="shared" si="70"/>
        <v>2023-014</v>
      </c>
      <c r="U477" s="49" t="str">
        <f t="shared" si="71"/>
        <v>2023-014: Tarrant IH 20 US 81 Bridge Dec</v>
      </c>
      <c r="V477" s="49" t="str">
        <f>IFERROR(VLOOKUP($B477,PM!$A:$H,2,FALSE),"")</f>
        <v>Bikhyat Adhikari</v>
      </c>
      <c r="W477" s="50" t="str">
        <f t="shared" si="72"/>
        <v>Monday</v>
      </c>
      <c r="X477" s="51" t="str">
        <f t="shared" si="73"/>
        <v>05/12/2025 4:27 PM</v>
      </c>
      <c r="Y477" s="52">
        <f t="shared" si="74"/>
        <v>45796.47828703704</v>
      </c>
      <c r="Z477" s="52" t="str">
        <f t="shared" si="75"/>
        <v>Not Approved On Time</v>
      </c>
      <c r="AA477" s="52" t="str">
        <f t="shared" si="76"/>
        <v>446 6002B - CLEAN PAINT SUPPORT</v>
      </c>
      <c r="AB477" s="51">
        <f t="shared" si="77"/>
        <v>812</v>
      </c>
      <c r="AC477" s="52" t="str">
        <f t="shared" si="78"/>
        <v>DOL</v>
      </c>
      <c r="AD477" s="64" t="str">
        <f t="shared" si="79"/>
        <v>Jesus Rodarte's Crew</v>
      </c>
    </row>
    <row r="478" spans="1:30" ht="15.75" x14ac:dyDescent="0.25">
      <c r="A478" s="177">
        <v>101496</v>
      </c>
      <c r="B478" s="177" t="s">
        <v>55</v>
      </c>
      <c r="C478" s="177" t="s">
        <v>56</v>
      </c>
      <c r="D478" s="177" t="s">
        <v>1049</v>
      </c>
      <c r="E478" s="177" t="s">
        <v>1050</v>
      </c>
      <c r="F478" s="177">
        <v>812</v>
      </c>
      <c r="G478" s="177" t="s">
        <v>1056</v>
      </c>
      <c r="H478" s="177" t="s">
        <v>3000</v>
      </c>
      <c r="I478" s="177" t="s">
        <v>91</v>
      </c>
      <c r="J478" s="177" t="s">
        <v>1080</v>
      </c>
      <c r="K478" s="177" t="s">
        <v>49</v>
      </c>
      <c r="L478" s="177" t="s">
        <v>1048</v>
      </c>
      <c r="M478" s="177" t="s">
        <v>3044</v>
      </c>
      <c r="N478" s="177"/>
      <c r="O478" s="177" t="s">
        <v>50</v>
      </c>
      <c r="P478" s="177" t="s">
        <v>121</v>
      </c>
      <c r="Q478" s="177" t="s">
        <v>4210</v>
      </c>
      <c r="T478" s="49" t="str">
        <f t="shared" si="70"/>
        <v>2023-014</v>
      </c>
      <c r="U478" s="49" t="str">
        <f t="shared" si="71"/>
        <v>2023-014: Tarrant IH 20 US 81 Bridge Dec</v>
      </c>
      <c r="V478" s="49" t="str">
        <f>IFERROR(VLOOKUP($B478,PM!$A:$H,2,FALSE),"")</f>
        <v>Bikhyat Adhikari</v>
      </c>
      <c r="W478" s="50" t="str">
        <f t="shared" si="72"/>
        <v>Thursday</v>
      </c>
      <c r="X478" s="51" t="str">
        <f t="shared" si="73"/>
        <v>05/15/2025 5:52 PM</v>
      </c>
      <c r="Y478" s="52">
        <f t="shared" si="74"/>
        <v>45796.47828703704</v>
      </c>
      <c r="Z478" s="52" t="str">
        <f t="shared" si="75"/>
        <v>Not Approved On Time</v>
      </c>
      <c r="AA478" s="52" t="str">
        <f t="shared" si="76"/>
        <v>446 6002B - CLEAN PAINT SUPPORT</v>
      </c>
      <c r="AB478" s="51">
        <f t="shared" si="77"/>
        <v>812</v>
      </c>
      <c r="AC478" s="52" t="str">
        <f t="shared" si="78"/>
        <v>DOL</v>
      </c>
      <c r="AD478" s="64" t="str">
        <f t="shared" si="79"/>
        <v>Jesus Rodarte's Crew</v>
      </c>
    </row>
    <row r="479" spans="1:30" ht="15.75" x14ac:dyDescent="0.25">
      <c r="A479" s="177">
        <v>101392</v>
      </c>
      <c r="B479" s="177" t="s">
        <v>55</v>
      </c>
      <c r="C479" s="177" t="s">
        <v>56</v>
      </c>
      <c r="D479" s="177" t="s">
        <v>1049</v>
      </c>
      <c r="E479" s="177" t="s">
        <v>1050</v>
      </c>
      <c r="F479" s="177">
        <v>812</v>
      </c>
      <c r="G479" s="177" t="s">
        <v>1056</v>
      </c>
      <c r="H479" s="177" t="s">
        <v>2767</v>
      </c>
      <c r="I479" s="177" t="s">
        <v>91</v>
      </c>
      <c r="J479" s="177" t="s">
        <v>1080</v>
      </c>
      <c r="K479" s="177" t="s">
        <v>49</v>
      </c>
      <c r="L479" s="177" t="s">
        <v>1048</v>
      </c>
      <c r="M479" s="177" t="s">
        <v>2680</v>
      </c>
      <c r="N479" s="177"/>
      <c r="O479" s="177" t="s">
        <v>50</v>
      </c>
      <c r="P479" s="177" t="s">
        <v>121</v>
      </c>
      <c r="Q479" s="177" t="s">
        <v>4211</v>
      </c>
      <c r="T479" s="49" t="str">
        <f t="shared" si="70"/>
        <v>2023-014</v>
      </c>
      <c r="U479" s="49" t="str">
        <f t="shared" si="71"/>
        <v>2023-014: Tarrant IH 20 US 81 Bridge Dec</v>
      </c>
      <c r="V479" s="49" t="str">
        <f>IFERROR(VLOOKUP($B479,PM!$A:$H,2,FALSE),"")</f>
        <v>Bikhyat Adhikari</v>
      </c>
      <c r="W479" s="50" t="str">
        <f t="shared" si="72"/>
        <v>Wednesday</v>
      </c>
      <c r="X479" s="51" t="str">
        <f t="shared" si="73"/>
        <v>05/14/2025 4:22 PM</v>
      </c>
      <c r="Y479" s="52">
        <f t="shared" si="74"/>
        <v>45796.47828703704</v>
      </c>
      <c r="Z479" s="52" t="str">
        <f t="shared" si="75"/>
        <v>Not Approved On Time</v>
      </c>
      <c r="AA479" s="52" t="str">
        <f t="shared" si="76"/>
        <v>446 6002B - CLEAN PAINT SUPPORT</v>
      </c>
      <c r="AB479" s="51">
        <f t="shared" si="77"/>
        <v>812</v>
      </c>
      <c r="AC479" s="52" t="str">
        <f t="shared" si="78"/>
        <v>DOL</v>
      </c>
      <c r="AD479" s="64" t="str">
        <f t="shared" si="79"/>
        <v>Jesus Rodarte's Crew</v>
      </c>
    </row>
    <row r="480" spans="1:30" ht="15.75" x14ac:dyDescent="0.25">
      <c r="A480" s="177">
        <v>101432</v>
      </c>
      <c r="B480" s="177" t="s">
        <v>89</v>
      </c>
      <c r="C480" s="177" t="s">
        <v>90</v>
      </c>
      <c r="D480" s="177" t="s">
        <v>2745</v>
      </c>
      <c r="E480" s="177" t="s">
        <v>2746</v>
      </c>
      <c r="F480" s="177">
        <v>0.35</v>
      </c>
      <c r="G480" s="177" t="s">
        <v>516</v>
      </c>
      <c r="H480" s="177" t="s">
        <v>2767</v>
      </c>
      <c r="I480" s="177" t="s">
        <v>91</v>
      </c>
      <c r="J480" s="177" t="s">
        <v>1096</v>
      </c>
      <c r="K480" s="177" t="s">
        <v>72</v>
      </c>
      <c r="L480" s="177" t="s">
        <v>1095</v>
      </c>
      <c r="M480" s="177" t="s">
        <v>2752</v>
      </c>
      <c r="N480" s="177"/>
      <c r="O480" s="177" t="s">
        <v>50</v>
      </c>
      <c r="P480" s="177" t="s">
        <v>93</v>
      </c>
      <c r="Q480" s="177" t="s">
        <v>3527</v>
      </c>
      <c r="T480" s="49" t="str">
        <f t="shared" si="70"/>
        <v>2021-017</v>
      </c>
      <c r="U480" s="49" t="str">
        <f t="shared" si="71"/>
        <v>2021-017: Plano Collin Creek Culvert Imp</v>
      </c>
      <c r="V480" s="49" t="str">
        <f>IFERROR(VLOOKUP($B480,PM!$A:$H,2,FALSE),"")</f>
        <v>Adam H. Goode</v>
      </c>
      <c r="W480" s="50" t="str">
        <f t="shared" si="72"/>
        <v>Wednesday</v>
      </c>
      <c r="X480" s="51" t="str">
        <f t="shared" si="73"/>
        <v>05/15/2025 6:44 AM</v>
      </c>
      <c r="Y480" s="52">
        <f t="shared" si="74"/>
        <v>45793.562222222223</v>
      </c>
      <c r="Z480" s="52" t="str">
        <f t="shared" si="75"/>
        <v>Approved On Time</v>
      </c>
      <c r="AA480" s="52" t="str">
        <f t="shared" si="76"/>
        <v>520 7001A - Clean Project  2% of DL</v>
      </c>
      <c r="AB480" s="51">
        <f t="shared" si="77"/>
        <v>0.35</v>
      </c>
      <c r="AC480" s="52" t="str">
        <f t="shared" si="78"/>
        <v>WK</v>
      </c>
      <c r="AD480" s="64" t="str">
        <f t="shared" si="79"/>
        <v>Jose Rivera's Crew</v>
      </c>
    </row>
    <row r="481" spans="1:30" ht="15.75" x14ac:dyDescent="0.25">
      <c r="A481" s="177">
        <v>101372</v>
      </c>
      <c r="B481" s="177" t="s">
        <v>89</v>
      </c>
      <c r="C481" s="177" t="s">
        <v>90</v>
      </c>
      <c r="D481" s="177" t="s">
        <v>2745</v>
      </c>
      <c r="E481" s="177" t="s">
        <v>2746</v>
      </c>
      <c r="F481" s="177">
        <v>0.35</v>
      </c>
      <c r="G481" s="177" t="s">
        <v>516</v>
      </c>
      <c r="H481" s="177" t="s">
        <v>1890</v>
      </c>
      <c r="I481" s="177" t="s">
        <v>91</v>
      </c>
      <c r="J481" s="177" t="s">
        <v>1096</v>
      </c>
      <c r="K481" s="177" t="s">
        <v>72</v>
      </c>
      <c r="L481" s="177" t="s">
        <v>1095</v>
      </c>
      <c r="M481" s="177" t="s">
        <v>2155</v>
      </c>
      <c r="N481" s="177"/>
      <c r="O481" s="177" t="s">
        <v>50</v>
      </c>
      <c r="P481" s="177" t="s">
        <v>93</v>
      </c>
      <c r="Q481" s="177" t="s">
        <v>3526</v>
      </c>
      <c r="T481" s="49" t="str">
        <f t="shared" si="70"/>
        <v>2021-017</v>
      </c>
      <c r="U481" s="49" t="str">
        <f t="shared" si="71"/>
        <v>2021-017: Plano Collin Creek Culvert Imp</v>
      </c>
      <c r="V481" s="49" t="str">
        <f>IFERROR(VLOOKUP($B481,PM!$A:$H,2,FALSE),"")</f>
        <v>Adam H. Goode</v>
      </c>
      <c r="W481" s="50" t="str">
        <f t="shared" si="72"/>
        <v>Tuesday</v>
      </c>
      <c r="X481" s="51" t="str">
        <f t="shared" si="73"/>
        <v>05/14/2025 9:28 AM</v>
      </c>
      <c r="Y481" s="52">
        <f t="shared" si="74"/>
        <v>45793.562222222223</v>
      </c>
      <c r="Z481" s="52" t="str">
        <f t="shared" si="75"/>
        <v>Not Approved On Time</v>
      </c>
      <c r="AA481" s="52" t="str">
        <f t="shared" si="76"/>
        <v>520 7001A - Clean Project  2% of DL</v>
      </c>
      <c r="AB481" s="51">
        <f t="shared" si="77"/>
        <v>0.35</v>
      </c>
      <c r="AC481" s="52" t="str">
        <f t="shared" si="78"/>
        <v>WK</v>
      </c>
      <c r="AD481" s="64" t="str">
        <f t="shared" si="79"/>
        <v>Jose Rivera's Crew</v>
      </c>
    </row>
    <row r="482" spans="1:30" ht="15.75" x14ac:dyDescent="0.25">
      <c r="A482" s="177">
        <v>101272</v>
      </c>
      <c r="B482" s="177" t="s">
        <v>89</v>
      </c>
      <c r="C482" s="177" t="s">
        <v>90</v>
      </c>
      <c r="D482" s="177" t="s">
        <v>2745</v>
      </c>
      <c r="E482" s="177" t="s">
        <v>2746</v>
      </c>
      <c r="F482" s="177">
        <v>0.35</v>
      </c>
      <c r="G482" s="177" t="s">
        <v>516</v>
      </c>
      <c r="H482" s="177" t="s">
        <v>1447</v>
      </c>
      <c r="I482" s="177" t="s">
        <v>91</v>
      </c>
      <c r="J482" s="177" t="s">
        <v>1096</v>
      </c>
      <c r="K482" s="177" t="s">
        <v>72</v>
      </c>
      <c r="L482" s="177" t="s">
        <v>1095</v>
      </c>
      <c r="M482" s="177" t="s">
        <v>1942</v>
      </c>
      <c r="N482" s="177"/>
      <c r="O482" s="177" t="s">
        <v>50</v>
      </c>
      <c r="P482" s="177" t="s">
        <v>93</v>
      </c>
      <c r="Q482" s="177" t="s">
        <v>3528</v>
      </c>
      <c r="T482" s="49" t="str">
        <f t="shared" si="70"/>
        <v>2021-017</v>
      </c>
      <c r="U482" s="49" t="str">
        <f t="shared" si="71"/>
        <v>2021-017: Plano Collin Creek Culvert Imp</v>
      </c>
      <c r="V482" s="49" t="str">
        <f>IFERROR(VLOOKUP($B482,PM!$A:$H,2,FALSE),"")</f>
        <v>Adam H. Goode</v>
      </c>
      <c r="W482" s="50" t="str">
        <f t="shared" si="72"/>
        <v>Monday</v>
      </c>
      <c r="X482" s="51" t="str">
        <f t="shared" si="73"/>
        <v>05/13/2025 10:36 AM</v>
      </c>
      <c r="Y482" s="52">
        <f t="shared" si="74"/>
        <v>45793.562222222223</v>
      </c>
      <c r="Z482" s="52" t="str">
        <f t="shared" si="75"/>
        <v>Not Approved On Time</v>
      </c>
      <c r="AA482" s="52" t="str">
        <f t="shared" si="76"/>
        <v>520 7001A - Clean Project  2% of DL</v>
      </c>
      <c r="AB482" s="51">
        <f t="shared" si="77"/>
        <v>0.35</v>
      </c>
      <c r="AC482" s="52" t="str">
        <f t="shared" si="78"/>
        <v>WK</v>
      </c>
      <c r="AD482" s="64" t="str">
        <f t="shared" si="79"/>
        <v>Jose Rivera's Crew</v>
      </c>
    </row>
    <row r="483" spans="1:30" ht="15.75" x14ac:dyDescent="0.25">
      <c r="A483" s="177">
        <v>101551</v>
      </c>
      <c r="B483" s="177" t="s">
        <v>89</v>
      </c>
      <c r="C483" s="177" t="s">
        <v>90</v>
      </c>
      <c r="D483" s="177" t="s">
        <v>2745</v>
      </c>
      <c r="E483" s="177" t="s">
        <v>2746</v>
      </c>
      <c r="F483" s="177">
        <v>0.35</v>
      </c>
      <c r="G483" s="177" t="s">
        <v>516</v>
      </c>
      <c r="H483" s="177" t="s">
        <v>3000</v>
      </c>
      <c r="I483" s="177" t="s">
        <v>91</v>
      </c>
      <c r="J483" s="177" t="s">
        <v>1096</v>
      </c>
      <c r="K483" s="177" t="s">
        <v>72</v>
      </c>
      <c r="L483" s="177" t="s">
        <v>1095</v>
      </c>
      <c r="M483" s="177" t="s">
        <v>3460</v>
      </c>
      <c r="N483" s="177"/>
      <c r="O483" s="177" t="s">
        <v>50</v>
      </c>
      <c r="P483" s="177" t="s">
        <v>93</v>
      </c>
      <c r="Q483" s="177" t="s">
        <v>3525</v>
      </c>
      <c r="T483" s="49" t="str">
        <f t="shared" si="70"/>
        <v>2021-017</v>
      </c>
      <c r="U483" s="49" t="str">
        <f t="shared" si="71"/>
        <v>2021-017: Plano Collin Creek Culvert Imp</v>
      </c>
      <c r="V483" s="49" t="str">
        <f>IFERROR(VLOOKUP($B483,PM!$A:$H,2,FALSE),"")</f>
        <v>Adam H. Goode</v>
      </c>
      <c r="W483" s="50" t="str">
        <f t="shared" si="72"/>
        <v>Thursday</v>
      </c>
      <c r="X483" s="51" t="str">
        <f t="shared" si="73"/>
        <v>05/16/2025 8:21 AM</v>
      </c>
      <c r="Y483" s="52">
        <f t="shared" si="74"/>
        <v>45793.562222222223</v>
      </c>
      <c r="Z483" s="52" t="str">
        <f t="shared" si="75"/>
        <v>Approved On Time</v>
      </c>
      <c r="AA483" s="52" t="str">
        <f t="shared" si="76"/>
        <v>520 7001A - Clean Project  2% of DL</v>
      </c>
      <c r="AB483" s="51">
        <f t="shared" si="77"/>
        <v>0.35</v>
      </c>
      <c r="AC483" s="52" t="str">
        <f t="shared" si="78"/>
        <v>WK</v>
      </c>
      <c r="AD483" s="64" t="str">
        <f t="shared" si="79"/>
        <v>Jose Rivera's Crew</v>
      </c>
    </row>
    <row r="484" spans="1:30" ht="15.75" x14ac:dyDescent="0.25">
      <c r="A484" s="177">
        <v>101417</v>
      </c>
      <c r="B484" s="177" t="s">
        <v>124</v>
      </c>
      <c r="C484" s="177" t="s">
        <v>125</v>
      </c>
      <c r="D484" s="177" t="s">
        <v>57</v>
      </c>
      <c r="E484" s="177" t="s">
        <v>579</v>
      </c>
      <c r="F484" s="177">
        <v>0.1</v>
      </c>
      <c r="G484" s="177" t="s">
        <v>516</v>
      </c>
      <c r="H484" s="177" t="s">
        <v>2767</v>
      </c>
      <c r="I484" s="177" t="s">
        <v>91</v>
      </c>
      <c r="J484" s="177" t="s">
        <v>128</v>
      </c>
      <c r="K484" s="177" t="s">
        <v>64</v>
      </c>
      <c r="L484" s="177" t="s">
        <v>129</v>
      </c>
      <c r="M484" s="177" t="s">
        <v>2760</v>
      </c>
      <c r="N484" s="177"/>
      <c r="O484" s="177" t="s">
        <v>50</v>
      </c>
      <c r="P484" s="177" t="s">
        <v>98</v>
      </c>
      <c r="Q484" s="177" t="s">
        <v>3529</v>
      </c>
      <c r="T484" s="49" t="str">
        <f t="shared" si="70"/>
        <v>2024-024</v>
      </c>
      <c r="U484" s="49" t="str">
        <f t="shared" si="71"/>
        <v>2024-024: Tarrant CS Intersection Improv</v>
      </c>
      <c r="V484" s="49" t="str">
        <f>IFERROR(VLOOKUP($B484,PM!$A:$H,2,FALSE),"")</f>
        <v>Bikhyat Adhikari</v>
      </c>
      <c r="W484" s="50" t="str">
        <f t="shared" si="72"/>
        <v>Wednesday</v>
      </c>
      <c r="X484" s="51" t="str">
        <f t="shared" si="73"/>
        <v>05/15/2025 1:40 AM</v>
      </c>
      <c r="Y484" s="52">
        <f t="shared" si="74"/>
        <v>45793.519930555558</v>
      </c>
      <c r="Z484" s="52" t="str">
        <f t="shared" si="75"/>
        <v>Not Approved On Time</v>
      </c>
      <c r="AA484" s="52" t="str">
        <f t="shared" si="76"/>
        <v>502 6001B - TRAFF Ragle Main</v>
      </c>
      <c r="AB484" s="51">
        <f t="shared" si="77"/>
        <v>0.1</v>
      </c>
      <c r="AC484" s="52" t="str">
        <f t="shared" si="78"/>
        <v>WK</v>
      </c>
      <c r="AD484" s="64" t="str">
        <f t="shared" si="79"/>
        <v>Roberto Lumbreras's Crew</v>
      </c>
    </row>
    <row r="485" spans="1:30" ht="15.75" x14ac:dyDescent="0.25">
      <c r="A485" s="177">
        <v>101540</v>
      </c>
      <c r="B485" s="177" t="s">
        <v>124</v>
      </c>
      <c r="C485" s="177" t="s">
        <v>125</v>
      </c>
      <c r="D485" s="177" t="s">
        <v>57</v>
      </c>
      <c r="E485" s="177" t="s">
        <v>579</v>
      </c>
      <c r="F485" s="177">
        <v>0.7</v>
      </c>
      <c r="G485" s="177" t="s">
        <v>516</v>
      </c>
      <c r="H485" s="177" t="s">
        <v>3000</v>
      </c>
      <c r="I485" s="177" t="s">
        <v>91</v>
      </c>
      <c r="J485" s="177" t="s">
        <v>128</v>
      </c>
      <c r="K485" s="177" t="s">
        <v>64</v>
      </c>
      <c r="L485" s="177" t="s">
        <v>129</v>
      </c>
      <c r="M485" s="177" t="s">
        <v>3470</v>
      </c>
      <c r="N485" s="177"/>
      <c r="O485" s="177" t="s">
        <v>50</v>
      </c>
      <c r="P485" s="177" t="s">
        <v>98</v>
      </c>
      <c r="Q485" s="177" t="s">
        <v>3530</v>
      </c>
      <c r="T485" s="49" t="str">
        <f t="shared" si="70"/>
        <v>2024-024</v>
      </c>
      <c r="U485" s="49" t="str">
        <f t="shared" si="71"/>
        <v>2024-024: Tarrant CS Intersection Improv</v>
      </c>
      <c r="V485" s="49" t="str">
        <f>IFERROR(VLOOKUP($B485,PM!$A:$H,2,FALSE),"")</f>
        <v>Bikhyat Adhikari</v>
      </c>
      <c r="W485" s="50" t="str">
        <f t="shared" si="72"/>
        <v>Thursday</v>
      </c>
      <c r="X485" s="51" t="str">
        <f t="shared" si="73"/>
        <v>05/16/2025 7:12 AM</v>
      </c>
      <c r="Y485" s="52">
        <f t="shared" si="74"/>
        <v>45793.519930555558</v>
      </c>
      <c r="Z485" s="52" t="str">
        <f t="shared" si="75"/>
        <v>Approved On Time</v>
      </c>
      <c r="AA485" s="52" t="str">
        <f t="shared" si="76"/>
        <v>502 6001B - TRAFF Ragle Main</v>
      </c>
      <c r="AB485" s="51">
        <f t="shared" si="77"/>
        <v>0.7</v>
      </c>
      <c r="AC485" s="52" t="str">
        <f t="shared" si="78"/>
        <v>WK</v>
      </c>
      <c r="AD485" s="64" t="str">
        <f t="shared" si="79"/>
        <v>Roberto Lumbreras's Crew</v>
      </c>
    </row>
    <row r="486" spans="1:30" ht="15.75" x14ac:dyDescent="0.25">
      <c r="A486" s="177">
        <v>101343</v>
      </c>
      <c r="B486" s="177" t="s">
        <v>124</v>
      </c>
      <c r="C486" s="177" t="s">
        <v>125</v>
      </c>
      <c r="D486" s="177" t="s">
        <v>57</v>
      </c>
      <c r="E486" s="177" t="s">
        <v>579</v>
      </c>
      <c r="F486" s="177">
        <v>0.2</v>
      </c>
      <c r="G486" s="177" t="s">
        <v>516</v>
      </c>
      <c r="H486" s="177" t="s">
        <v>1890</v>
      </c>
      <c r="I486" s="177" t="s">
        <v>91</v>
      </c>
      <c r="J486" s="177" t="s">
        <v>128</v>
      </c>
      <c r="K486" s="177" t="s">
        <v>64</v>
      </c>
      <c r="L486" s="177" t="s">
        <v>129</v>
      </c>
      <c r="M486" s="177" t="s">
        <v>1956</v>
      </c>
      <c r="N486" s="177"/>
      <c r="O486" s="177" t="s">
        <v>50</v>
      </c>
      <c r="P486" s="177" t="s">
        <v>98</v>
      </c>
      <c r="Q486" s="177" t="s">
        <v>3531</v>
      </c>
      <c r="T486" s="49" t="str">
        <f t="shared" si="70"/>
        <v>2024-024</v>
      </c>
      <c r="U486" s="49" t="str">
        <f t="shared" si="71"/>
        <v>2024-024: Tarrant CS Intersection Improv</v>
      </c>
      <c r="V486" s="49" t="str">
        <f>IFERROR(VLOOKUP($B486,PM!$A:$H,2,FALSE),"")</f>
        <v>Bikhyat Adhikari</v>
      </c>
      <c r="W486" s="50" t="str">
        <f t="shared" si="72"/>
        <v>Tuesday</v>
      </c>
      <c r="X486" s="51" t="str">
        <f t="shared" si="73"/>
        <v>05/14/2025 6:31 AM</v>
      </c>
      <c r="Y486" s="52">
        <f t="shared" si="74"/>
        <v>45793.519930555558</v>
      </c>
      <c r="Z486" s="52" t="str">
        <f t="shared" si="75"/>
        <v>Not Approved On Time</v>
      </c>
      <c r="AA486" s="52" t="str">
        <f t="shared" si="76"/>
        <v>502 6001B - TRAFF Ragle Main</v>
      </c>
      <c r="AB486" s="51">
        <f t="shared" si="77"/>
        <v>0.2</v>
      </c>
      <c r="AC486" s="52" t="str">
        <f t="shared" si="78"/>
        <v>WK</v>
      </c>
      <c r="AD486" s="64" t="str">
        <f t="shared" si="79"/>
        <v>Roberto Lumbreras's Crew</v>
      </c>
    </row>
    <row r="487" spans="1:30" ht="15.7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T487" s="49"/>
      <c r="U487" s="49"/>
      <c r="V487" s="49"/>
      <c r="W487" s="50"/>
      <c r="X487" s="51"/>
      <c r="Y487" s="52"/>
      <c r="Z487" s="52"/>
      <c r="AA487" s="52"/>
      <c r="AB487" s="51"/>
      <c r="AC487" s="52"/>
      <c r="AD487" s="64"/>
    </row>
    <row r="488" spans="1:30" ht="15.7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T488" s="49"/>
      <c r="U488" s="49"/>
      <c r="V488" s="49"/>
      <c r="W488" s="50"/>
      <c r="X488" s="51"/>
      <c r="Y488" s="52"/>
      <c r="Z488" s="52"/>
      <c r="AA488" s="52"/>
      <c r="AB488" s="51"/>
      <c r="AC488" s="52"/>
      <c r="AD488" s="64"/>
    </row>
    <row r="489" spans="1:30" ht="15.7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T489" s="49"/>
      <c r="U489" s="49"/>
      <c r="V489" s="49"/>
      <c r="W489" s="50"/>
      <c r="X489" s="51"/>
      <c r="Y489" s="52"/>
      <c r="Z489" s="52"/>
      <c r="AA489" s="52"/>
      <c r="AB489" s="51"/>
      <c r="AC489" s="52"/>
      <c r="AD489" s="64"/>
    </row>
    <row r="490" spans="1:30" ht="15.7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T490" s="49"/>
      <c r="U490" s="49"/>
      <c r="V490" s="49"/>
      <c r="W490" s="50"/>
      <c r="X490" s="51"/>
      <c r="Y490" s="52"/>
      <c r="Z490" s="52"/>
      <c r="AA490" s="52"/>
      <c r="AB490" s="51"/>
      <c r="AC490" s="52"/>
      <c r="AD490" s="64"/>
    </row>
    <row r="491" spans="1:30" ht="15.7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T491" s="49"/>
      <c r="U491" s="49"/>
      <c r="V491" s="49"/>
      <c r="W491" s="50"/>
      <c r="X491" s="51"/>
      <c r="Y491" s="52"/>
      <c r="Z491" s="52"/>
      <c r="AA491" s="52"/>
      <c r="AB491" s="51"/>
      <c r="AC491" s="52"/>
      <c r="AD491" s="64"/>
    </row>
    <row r="492" spans="1:30" ht="15.7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T492" s="49"/>
      <c r="U492" s="49"/>
      <c r="V492" s="49"/>
      <c r="W492" s="50"/>
      <c r="X492" s="51"/>
      <c r="Y492" s="52"/>
      <c r="Z492" s="52"/>
      <c r="AA492" s="52"/>
      <c r="AB492" s="51"/>
      <c r="AC492" s="52"/>
      <c r="AD492" s="64"/>
    </row>
    <row r="493" spans="1:30" ht="15.7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T493" s="49"/>
      <c r="U493" s="49"/>
      <c r="V493" s="49"/>
      <c r="W493" s="50"/>
      <c r="X493" s="51"/>
      <c r="Y493" s="52"/>
      <c r="Z493" s="52"/>
      <c r="AA493" s="52"/>
      <c r="AB493" s="51"/>
      <c r="AC493" s="52"/>
      <c r="AD493" s="64"/>
    </row>
    <row r="494" spans="1:30" ht="15.7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T494" s="49"/>
      <c r="U494" s="49"/>
      <c r="V494" s="49"/>
      <c r="W494" s="50"/>
      <c r="X494" s="51"/>
      <c r="Y494" s="52"/>
      <c r="Z494" s="52"/>
      <c r="AA494" s="52"/>
      <c r="AB494" s="51"/>
      <c r="AC494" s="52"/>
      <c r="AD494" s="64"/>
    </row>
    <row r="495" spans="1:30" ht="15.7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T495" s="49"/>
      <c r="U495" s="49"/>
      <c r="V495" s="49"/>
      <c r="W495" s="50"/>
      <c r="X495" s="51"/>
      <c r="Y495" s="52"/>
      <c r="Z495" s="52"/>
      <c r="AA495" s="52"/>
      <c r="AB495" s="51"/>
      <c r="AC495" s="52"/>
      <c r="AD495" s="64"/>
    </row>
    <row r="496" spans="1:30" ht="15.7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T496" s="49"/>
      <c r="U496" s="49"/>
      <c r="V496" s="49"/>
      <c r="W496" s="50"/>
      <c r="X496" s="51"/>
      <c r="Y496" s="52"/>
      <c r="Z496" s="52"/>
      <c r="AA496" s="52"/>
      <c r="AB496" s="51"/>
      <c r="AC496" s="52"/>
      <c r="AD496" s="64"/>
    </row>
    <row r="497" spans="1:30" ht="15.7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T497" s="49"/>
      <c r="U497" s="49"/>
      <c r="V497" s="49"/>
      <c r="W497" s="50"/>
      <c r="X497" s="51"/>
      <c r="Y497" s="52"/>
      <c r="Z497" s="52"/>
      <c r="AA497" s="52"/>
      <c r="AB497" s="51"/>
      <c r="AC497" s="52"/>
      <c r="AD497" s="64"/>
    </row>
    <row r="498" spans="1:30" ht="15.7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T498" s="49"/>
      <c r="U498" s="49"/>
      <c r="V498" s="49"/>
      <c r="W498" s="50"/>
      <c r="X498" s="51"/>
      <c r="Y498" s="52"/>
      <c r="Z498" s="52"/>
      <c r="AA498" s="52"/>
      <c r="AB498" s="51"/>
      <c r="AC498" s="52"/>
      <c r="AD498" s="64"/>
    </row>
    <row r="499" spans="1:30" ht="15.7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T499" s="49"/>
      <c r="U499" s="49"/>
      <c r="V499" s="49"/>
      <c r="W499" s="50"/>
      <c r="X499" s="51"/>
      <c r="Y499" s="52"/>
      <c r="Z499" s="52"/>
      <c r="AA499" s="52"/>
      <c r="AB499" s="51"/>
      <c r="AC499" s="52"/>
      <c r="AD499" s="64"/>
    </row>
    <row r="500" spans="1:30" ht="15.7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T500" s="49"/>
      <c r="U500" s="49"/>
      <c r="V500" s="49"/>
      <c r="W500" s="50"/>
      <c r="X500" s="51"/>
      <c r="Y500" s="52"/>
      <c r="Z500" s="52"/>
      <c r="AA500" s="52"/>
      <c r="AB500" s="51"/>
      <c r="AC500" s="52"/>
      <c r="AD500" s="64"/>
    </row>
    <row r="501" spans="1:30" ht="15.7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T501" s="49"/>
      <c r="U501" s="49"/>
      <c r="V501" s="49"/>
      <c r="W501" s="50"/>
      <c r="X501" s="51"/>
      <c r="Y501" s="52"/>
      <c r="Z501" s="52"/>
      <c r="AA501" s="52"/>
      <c r="AB501" s="51"/>
      <c r="AC501" s="52"/>
      <c r="AD501" s="64"/>
    </row>
    <row r="502" spans="1:30" ht="15.7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T502" s="49"/>
      <c r="U502" s="49"/>
      <c r="V502" s="49"/>
      <c r="W502" s="50"/>
      <c r="X502" s="51"/>
      <c r="Y502" s="52"/>
      <c r="Z502" s="52"/>
      <c r="AA502" s="52"/>
      <c r="AB502" s="51"/>
      <c r="AC502" s="52"/>
      <c r="AD502" s="64"/>
    </row>
    <row r="503" spans="1:30" ht="15.7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T503" s="49"/>
      <c r="U503" s="49"/>
      <c r="V503" s="49"/>
      <c r="W503" s="50"/>
      <c r="X503" s="51"/>
      <c r="Y503" s="52"/>
      <c r="Z503" s="52"/>
      <c r="AA503" s="52"/>
      <c r="AB503" s="51"/>
      <c r="AC503" s="52"/>
      <c r="AD503" s="64"/>
    </row>
    <row r="504" spans="1:30" ht="15.7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T504" s="49"/>
      <c r="U504" s="49"/>
      <c r="V504" s="49"/>
      <c r="W504" s="50"/>
      <c r="X504" s="51"/>
      <c r="Y504" s="52"/>
      <c r="Z504" s="52"/>
      <c r="AA504" s="52"/>
      <c r="AB504" s="51"/>
      <c r="AC504" s="52"/>
      <c r="AD504" s="64"/>
    </row>
    <row r="505" spans="1:30" ht="15.7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T505" s="49"/>
      <c r="U505" s="49"/>
      <c r="V505" s="49"/>
      <c r="W505" s="50"/>
      <c r="X505" s="51"/>
      <c r="Y505" s="52"/>
      <c r="Z505" s="52"/>
      <c r="AA505" s="52"/>
      <c r="AB505" s="51"/>
      <c r="AC505" s="52"/>
      <c r="AD505" s="64"/>
    </row>
    <row r="506" spans="1:30" ht="15.7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T506" s="49"/>
      <c r="U506" s="49"/>
      <c r="V506" s="49"/>
      <c r="W506" s="50"/>
      <c r="X506" s="51"/>
      <c r="Y506" s="52"/>
      <c r="Z506" s="52"/>
      <c r="AA506" s="52"/>
      <c r="AB506" s="51"/>
      <c r="AC506" s="52"/>
      <c r="AD506" s="64"/>
    </row>
    <row r="507" spans="1:30" ht="15.7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T507" s="49"/>
      <c r="U507" s="49"/>
      <c r="V507" s="49"/>
      <c r="W507" s="50"/>
      <c r="X507" s="51"/>
      <c r="Y507" s="52"/>
      <c r="Z507" s="52"/>
      <c r="AA507" s="52"/>
      <c r="AB507" s="51"/>
      <c r="AC507" s="52"/>
      <c r="AD507" s="64"/>
    </row>
    <row r="508" spans="1:30" ht="15.7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T508" s="49"/>
      <c r="U508" s="49"/>
      <c r="V508" s="49"/>
      <c r="W508" s="50"/>
      <c r="X508" s="51"/>
      <c r="Y508" s="52"/>
      <c r="Z508" s="52"/>
      <c r="AA508" s="52"/>
      <c r="AB508" s="51"/>
      <c r="AC508" s="52"/>
      <c r="AD508" s="64"/>
    </row>
    <row r="509" spans="1:30" ht="15.7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T509" s="49"/>
      <c r="U509" s="49"/>
      <c r="V509" s="49"/>
      <c r="W509" s="50"/>
      <c r="X509" s="51"/>
      <c r="Y509" s="52"/>
      <c r="Z509" s="52"/>
      <c r="AA509" s="52"/>
      <c r="AB509" s="51"/>
      <c r="AC509" s="52"/>
      <c r="AD509" s="64"/>
    </row>
    <row r="510" spans="1:30" ht="15.7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T510" s="49"/>
      <c r="U510" s="49"/>
      <c r="V510" s="49"/>
      <c r="W510" s="50"/>
      <c r="X510" s="51"/>
      <c r="Y510" s="52"/>
      <c r="Z510" s="52"/>
      <c r="AA510" s="52"/>
      <c r="AB510" s="51"/>
      <c r="AC510" s="52"/>
      <c r="AD510" s="64"/>
    </row>
    <row r="511" spans="1:30" ht="15.7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T511" s="49"/>
      <c r="U511" s="49"/>
      <c r="V511" s="49"/>
      <c r="W511" s="50"/>
      <c r="X511" s="51"/>
      <c r="Y511" s="52"/>
      <c r="Z511" s="52"/>
      <c r="AA511" s="52"/>
      <c r="AB511" s="51"/>
      <c r="AC511" s="52"/>
      <c r="AD511" s="64"/>
    </row>
    <row r="512" spans="1:30" ht="15.7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T512" s="49"/>
      <c r="U512" s="49"/>
      <c r="V512" s="49"/>
      <c r="W512" s="50"/>
      <c r="X512" s="51"/>
      <c r="Y512" s="52"/>
      <c r="Z512" s="52"/>
      <c r="AA512" s="52"/>
      <c r="AB512" s="51"/>
      <c r="AC512" s="52"/>
      <c r="AD512" s="64"/>
    </row>
    <row r="513" spans="1:30" ht="15.7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T513" s="49"/>
      <c r="U513" s="49"/>
      <c r="V513" s="49"/>
      <c r="W513" s="50"/>
      <c r="X513" s="51"/>
      <c r="Y513" s="52"/>
      <c r="Z513" s="52"/>
      <c r="AA513" s="52"/>
      <c r="AB513" s="51"/>
      <c r="AC513" s="52"/>
      <c r="AD513" s="64"/>
    </row>
    <row r="514" spans="1:30" ht="15.7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T514" s="49"/>
      <c r="U514" s="49"/>
      <c r="V514" s="49"/>
      <c r="W514" s="50"/>
      <c r="X514" s="51"/>
      <c r="Y514" s="52"/>
      <c r="Z514" s="52"/>
      <c r="AA514" s="52"/>
      <c r="AB514" s="51"/>
      <c r="AC514" s="52"/>
      <c r="AD514" s="64"/>
    </row>
    <row r="515" spans="1:30" ht="15.7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T515" s="49"/>
      <c r="U515" s="49"/>
      <c r="V515" s="49"/>
      <c r="W515" s="50"/>
      <c r="X515" s="51"/>
      <c r="Y515" s="52"/>
      <c r="Z515" s="52"/>
      <c r="AA515" s="52"/>
      <c r="AB515" s="51"/>
      <c r="AC515" s="52"/>
      <c r="AD515" s="64"/>
    </row>
    <row r="516" spans="1:30" ht="15.7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T516" s="49"/>
      <c r="U516" s="49"/>
      <c r="V516" s="49"/>
      <c r="W516" s="50"/>
      <c r="X516" s="51"/>
      <c r="Y516" s="52"/>
      <c r="Z516" s="52"/>
      <c r="AA516" s="52"/>
      <c r="AB516" s="51"/>
      <c r="AC516" s="52"/>
      <c r="AD516" s="64"/>
    </row>
    <row r="517" spans="1:30" x14ac:dyDescent="0.25">
      <c r="H517" s="128"/>
      <c r="T517" s="49"/>
      <c r="U517" s="49"/>
      <c r="V517" s="49"/>
      <c r="W517" s="50"/>
      <c r="X517" s="51"/>
      <c r="Y517" s="52"/>
      <c r="Z517" s="52"/>
      <c r="AA517" s="52"/>
      <c r="AB517" s="51"/>
      <c r="AC517" s="52"/>
      <c r="AD517" s="64"/>
    </row>
    <row r="518" spans="1:30" x14ac:dyDescent="0.25">
      <c r="H518" s="128"/>
      <c r="T518" s="49"/>
      <c r="U518" s="49"/>
      <c r="V518" s="49"/>
      <c r="W518" s="50"/>
      <c r="X518" s="51"/>
      <c r="Y518" s="52"/>
      <c r="Z518" s="52"/>
      <c r="AA518" s="52"/>
      <c r="AB518" s="51"/>
      <c r="AC518" s="52"/>
      <c r="AD518" s="64"/>
    </row>
    <row r="519" spans="1:30" x14ac:dyDescent="0.25">
      <c r="H519" s="128"/>
      <c r="T519" s="49"/>
      <c r="U519" s="49"/>
      <c r="V519" s="49"/>
      <c r="W519" s="50"/>
      <c r="X519" s="51"/>
      <c r="Y519" s="52"/>
      <c r="Z519" s="52"/>
      <c r="AA519" s="52"/>
      <c r="AB519" s="51"/>
      <c r="AC519" s="52"/>
      <c r="AD519" s="64"/>
    </row>
    <row r="520" spans="1:30" x14ac:dyDescent="0.25">
      <c r="H520" s="128"/>
      <c r="T520" s="49"/>
      <c r="U520" s="49"/>
      <c r="V520" s="49"/>
      <c r="W520" s="50"/>
      <c r="X520" s="51"/>
      <c r="Y520" s="52"/>
      <c r="Z520" s="52"/>
      <c r="AA520" s="52"/>
      <c r="AB520" s="51"/>
      <c r="AC520" s="52"/>
      <c r="AD520" s="64"/>
    </row>
    <row r="521" spans="1:30" x14ac:dyDescent="0.25">
      <c r="H521" s="128"/>
      <c r="T521" s="49"/>
      <c r="U521" s="49"/>
      <c r="V521" s="49"/>
      <c r="W521" s="50"/>
      <c r="X521" s="51"/>
      <c r="Y521" s="52"/>
      <c r="Z521" s="52"/>
      <c r="AA521" s="52"/>
      <c r="AB521" s="51"/>
      <c r="AC521" s="52"/>
      <c r="AD521" s="64"/>
    </row>
    <row r="522" spans="1:30" x14ac:dyDescent="0.25">
      <c r="H522" s="128"/>
      <c r="T522" s="49"/>
      <c r="U522" s="49"/>
      <c r="V522" s="49"/>
      <c r="W522" s="50"/>
      <c r="X522" s="51"/>
      <c r="Y522" s="52"/>
      <c r="Z522" s="52"/>
      <c r="AA522" s="52"/>
      <c r="AB522" s="51"/>
      <c r="AC522" s="52"/>
      <c r="AD522" s="64"/>
    </row>
    <row r="523" spans="1:30" x14ac:dyDescent="0.25">
      <c r="H523" s="128"/>
      <c r="T523" s="49"/>
      <c r="U523" s="49"/>
      <c r="V523" s="49"/>
      <c r="W523" s="50"/>
      <c r="X523" s="51"/>
      <c r="Y523" s="52"/>
      <c r="Z523" s="52"/>
      <c r="AA523" s="52"/>
      <c r="AB523" s="51"/>
      <c r="AC523" s="52"/>
      <c r="AD523" s="64"/>
    </row>
    <row r="524" spans="1:30" x14ac:dyDescent="0.25">
      <c r="H524" s="128"/>
      <c r="T524" s="49"/>
      <c r="U524" s="49"/>
      <c r="V524" s="49"/>
      <c r="W524" s="50"/>
      <c r="X524" s="51"/>
      <c r="Y524" s="52"/>
      <c r="Z524" s="52"/>
      <c r="AA524" s="52"/>
      <c r="AB524" s="51"/>
      <c r="AC524" s="52"/>
      <c r="AD524" s="64"/>
    </row>
    <row r="525" spans="1:30" x14ac:dyDescent="0.25">
      <c r="H525" s="128"/>
      <c r="T525" s="49"/>
      <c r="U525" s="49"/>
      <c r="V525" s="49"/>
      <c r="W525" s="50"/>
      <c r="X525" s="51"/>
      <c r="Y525" s="52"/>
      <c r="Z525" s="52"/>
      <c r="AA525" s="52"/>
      <c r="AB525" s="51"/>
      <c r="AC525" s="52"/>
      <c r="AD525" s="64"/>
    </row>
    <row r="526" spans="1:30" x14ac:dyDescent="0.25">
      <c r="H526" s="128"/>
      <c r="T526" s="49"/>
      <c r="U526" s="49"/>
      <c r="V526" s="49"/>
      <c r="W526" s="50"/>
      <c r="X526" s="51"/>
      <c r="Y526" s="52"/>
      <c r="Z526" s="52"/>
      <c r="AA526" s="52"/>
      <c r="AB526" s="51"/>
      <c r="AC526" s="52"/>
      <c r="AD526" s="64"/>
    </row>
    <row r="527" spans="1:30" x14ac:dyDescent="0.25">
      <c r="H527" s="128"/>
      <c r="T527" s="49"/>
      <c r="U527" s="49"/>
      <c r="V527" s="49"/>
      <c r="W527" s="50"/>
      <c r="X527" s="51"/>
      <c r="Y527" s="52"/>
      <c r="Z527" s="52"/>
      <c r="AA527" s="52"/>
      <c r="AB527" s="51"/>
      <c r="AC527" s="52"/>
      <c r="AD527" s="64"/>
    </row>
    <row r="528" spans="1:30" x14ac:dyDescent="0.25">
      <c r="H528" s="128"/>
      <c r="T528" s="49"/>
      <c r="U528" s="49"/>
      <c r="V528" s="49"/>
      <c r="W528" s="50"/>
      <c r="X528" s="51"/>
      <c r="Y528" s="52"/>
      <c r="Z528" s="52"/>
      <c r="AA528" s="52"/>
      <c r="AB528" s="51"/>
      <c r="AC528" s="52"/>
      <c r="AD528" s="64"/>
    </row>
    <row r="529" spans="8:30" x14ac:dyDescent="0.25">
      <c r="H529" s="128"/>
      <c r="T529" s="49"/>
      <c r="U529" s="49"/>
      <c r="V529" s="49"/>
      <c r="W529" s="50"/>
      <c r="X529" s="51"/>
      <c r="Y529" s="52"/>
      <c r="Z529" s="52"/>
      <c r="AA529" s="52"/>
      <c r="AB529" s="51"/>
      <c r="AC529" s="52"/>
      <c r="AD529" s="64"/>
    </row>
    <row r="530" spans="8:30" x14ac:dyDescent="0.25">
      <c r="H530" s="128"/>
      <c r="T530" s="49"/>
      <c r="U530" s="49"/>
      <c r="V530" s="49"/>
      <c r="W530" s="50"/>
      <c r="X530" s="51"/>
      <c r="Y530" s="52"/>
      <c r="Z530" s="52"/>
      <c r="AA530" s="52"/>
      <c r="AB530" s="51"/>
      <c r="AC530" s="52"/>
      <c r="AD530" s="64"/>
    </row>
    <row r="531" spans="8:30" x14ac:dyDescent="0.25">
      <c r="H531" s="128"/>
      <c r="T531" s="49"/>
      <c r="U531" s="49"/>
      <c r="V531" s="49"/>
      <c r="W531" s="50"/>
      <c r="X531" s="51"/>
      <c r="Y531" s="52"/>
      <c r="Z531" s="52"/>
      <c r="AA531" s="52"/>
      <c r="AB531" s="51"/>
      <c r="AC531" s="52"/>
      <c r="AD531" s="64"/>
    </row>
    <row r="532" spans="8:30" x14ac:dyDescent="0.25">
      <c r="H532" s="128"/>
      <c r="T532" s="49"/>
      <c r="U532" s="49"/>
      <c r="V532" s="49"/>
      <c r="W532" s="50"/>
      <c r="X532" s="51"/>
      <c r="Y532" s="52"/>
      <c r="Z532" s="52"/>
      <c r="AA532" s="52"/>
      <c r="AB532" s="51"/>
      <c r="AC532" s="52"/>
      <c r="AD532" s="64"/>
    </row>
    <row r="533" spans="8:30" x14ac:dyDescent="0.25">
      <c r="H533" s="128"/>
      <c r="T533" s="49"/>
      <c r="U533" s="49"/>
      <c r="V533" s="49"/>
      <c r="W533" s="50"/>
      <c r="X533" s="51"/>
      <c r="Y533" s="52"/>
      <c r="Z533" s="52"/>
      <c r="AA533" s="52"/>
      <c r="AB533" s="51"/>
      <c r="AC533" s="52"/>
      <c r="AD533" s="64"/>
    </row>
    <row r="534" spans="8:30" x14ac:dyDescent="0.25">
      <c r="H534" s="128"/>
      <c r="T534" s="49"/>
      <c r="U534" s="49"/>
      <c r="V534" s="49"/>
      <c r="W534" s="50"/>
      <c r="X534" s="51"/>
      <c r="Y534" s="52"/>
      <c r="Z534" s="52"/>
      <c r="AA534" s="52"/>
      <c r="AB534" s="51"/>
      <c r="AC534" s="52"/>
      <c r="AD534" s="6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B9F5-6EB7-466E-9A63-38D37F471390}">
  <dimension ref="A1:Q71"/>
  <sheetViews>
    <sheetView zoomScale="80" zoomScaleNormal="80" workbookViewId="0">
      <selection activeCell="C3" sqref="C3"/>
    </sheetView>
  </sheetViews>
  <sheetFormatPr defaultColWidth="11.875" defaultRowHeight="12" x14ac:dyDescent="0.2"/>
  <cols>
    <col min="1" max="1" width="37.875" style="111" bestFit="1" customWidth="1"/>
    <col min="2" max="2" width="25.625" style="109" bestFit="1" customWidth="1"/>
    <col min="3" max="3" width="27.375" style="109" bestFit="1" customWidth="1"/>
    <col min="4" max="4" width="23.875" style="109" bestFit="1" customWidth="1"/>
    <col min="5" max="5" width="27.375" style="109" bestFit="1" customWidth="1"/>
    <col min="6" max="6" width="23.875" style="109" bestFit="1" customWidth="1"/>
    <col min="7" max="7" width="27.375" style="109" bestFit="1" customWidth="1"/>
    <col min="8" max="8" width="23.875" style="109" bestFit="1" customWidth="1"/>
    <col min="9" max="9" width="27.375" style="109" bestFit="1" customWidth="1"/>
    <col min="10" max="10" width="19" style="109" bestFit="1" customWidth="1"/>
    <col min="11" max="11" width="22.5" style="109" bestFit="1" customWidth="1"/>
    <col min="12" max="13" width="19" style="110" bestFit="1" customWidth="1"/>
    <col min="14" max="14" width="22.5" style="111" bestFit="1" customWidth="1"/>
    <col min="15" max="15" width="15.375" style="111" bestFit="1" customWidth="1"/>
    <col min="16" max="17" width="18" style="111" bestFit="1" customWidth="1"/>
    <col min="18" max="32" width="16.5" style="111" bestFit="1" customWidth="1"/>
    <col min="33" max="16384" width="11.875" style="111"/>
  </cols>
  <sheetData>
    <row r="1" spans="1:17" x14ac:dyDescent="0.2">
      <c r="A1" s="151" t="s">
        <v>174</v>
      </c>
      <c r="B1" s="151"/>
      <c r="C1" s="151"/>
      <c r="D1" s="151"/>
      <c r="E1" s="152"/>
      <c r="F1" s="106" t="s">
        <v>2</v>
      </c>
      <c r="G1" s="107">
        <v>45740</v>
      </c>
      <c r="H1" s="108">
        <v>0.35416666666666669</v>
      </c>
    </row>
    <row r="2" spans="1:17" x14ac:dyDescent="0.2">
      <c r="H2" s="109" t="s">
        <v>572</v>
      </c>
    </row>
    <row r="3" spans="1:17" ht="15.75" x14ac:dyDescent="0.25">
      <c r="A3" s="112" t="s">
        <v>175</v>
      </c>
      <c r="B3" s="113" t="s">
        <v>176</v>
      </c>
      <c r="C3" s="114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/>
    </row>
    <row r="4" spans="1:17" s="118" customFormat="1" ht="15.75" x14ac:dyDescent="0.25">
      <c r="A4" s="116"/>
      <c r="B4" s="114" t="s">
        <v>156</v>
      </c>
      <c r="C4" s="114"/>
      <c r="D4" s="114" t="s">
        <v>157</v>
      </c>
      <c r="E4" s="114"/>
      <c r="F4" s="114" t="s">
        <v>158</v>
      </c>
      <c r="G4" s="114"/>
      <c r="H4" s="114" t="s">
        <v>159</v>
      </c>
      <c r="I4" s="114"/>
      <c r="J4" s="114" t="s">
        <v>160</v>
      </c>
      <c r="K4" s="114"/>
      <c r="L4" s="114" t="s">
        <v>4122</v>
      </c>
      <c r="M4" s="114" t="s">
        <v>600</v>
      </c>
      <c r="N4" s="114"/>
      <c r="O4" s="114" t="s">
        <v>903</v>
      </c>
      <c r="P4" s="117" t="s">
        <v>161</v>
      </c>
      <c r="Q4"/>
    </row>
    <row r="5" spans="1:17" s="118" customFormat="1" ht="15.75" x14ac:dyDescent="0.25">
      <c r="A5" s="119" t="s">
        <v>177</v>
      </c>
      <c r="B5" s="114" t="s">
        <v>178</v>
      </c>
      <c r="C5" s="114" t="s">
        <v>179</v>
      </c>
      <c r="D5" s="114" t="s">
        <v>178</v>
      </c>
      <c r="E5" s="114" t="s">
        <v>179</v>
      </c>
      <c r="F5" s="114" t="s">
        <v>178</v>
      </c>
      <c r="G5" s="114" t="s">
        <v>179</v>
      </c>
      <c r="H5" s="114" t="s">
        <v>178</v>
      </c>
      <c r="I5" s="114" t="s">
        <v>179</v>
      </c>
      <c r="J5" s="111" t="s">
        <v>178</v>
      </c>
      <c r="K5" s="111" t="s">
        <v>179</v>
      </c>
      <c r="L5" s="111" t="s">
        <v>178</v>
      </c>
      <c r="M5" s="111" t="s">
        <v>178</v>
      </c>
      <c r="N5" s="111" t="s">
        <v>179</v>
      </c>
      <c r="O5" s="111" t="s">
        <v>903</v>
      </c>
      <c r="P5" s="117"/>
      <c r="Q5"/>
    </row>
    <row r="6" spans="1:17" ht="15.75" x14ac:dyDescent="0.25">
      <c r="A6" s="88" t="s">
        <v>93</v>
      </c>
      <c r="B6" s="178"/>
      <c r="C6" s="178"/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78"/>
      <c r="O6" s="178"/>
      <c r="P6" s="178"/>
      <c r="Q6"/>
    </row>
    <row r="7" spans="1:17" ht="15.75" x14ac:dyDescent="0.25">
      <c r="A7" s="88" t="s">
        <v>944</v>
      </c>
      <c r="B7" s="178">
        <v>1</v>
      </c>
      <c r="C7" s="178">
        <v>1</v>
      </c>
      <c r="D7" s="178"/>
      <c r="E7" s="178">
        <v>1</v>
      </c>
      <c r="F7" s="178">
        <v>1</v>
      </c>
      <c r="G7" s="178"/>
      <c r="H7" s="178">
        <v>1</v>
      </c>
      <c r="I7" s="178"/>
      <c r="J7" s="178">
        <v>1</v>
      </c>
      <c r="K7" s="178"/>
      <c r="L7" s="178"/>
      <c r="M7" s="178"/>
      <c r="N7" s="178"/>
      <c r="O7" s="178"/>
      <c r="P7" s="178">
        <v>6</v>
      </c>
      <c r="Q7"/>
    </row>
    <row r="8" spans="1:17" ht="15.75" x14ac:dyDescent="0.25">
      <c r="A8" s="88" t="s">
        <v>776</v>
      </c>
      <c r="B8" s="178"/>
      <c r="C8" s="178">
        <v>3</v>
      </c>
      <c r="D8" s="178"/>
      <c r="E8" s="178">
        <v>1</v>
      </c>
      <c r="F8" s="178">
        <v>3</v>
      </c>
      <c r="G8" s="178"/>
      <c r="H8" s="178">
        <v>3</v>
      </c>
      <c r="I8" s="178"/>
      <c r="J8" s="178"/>
      <c r="K8" s="178"/>
      <c r="L8" s="178"/>
      <c r="M8" s="178"/>
      <c r="N8" s="178"/>
      <c r="O8" s="178"/>
      <c r="P8" s="178">
        <v>10</v>
      </c>
      <c r="Q8"/>
    </row>
    <row r="9" spans="1:17" ht="15.75" x14ac:dyDescent="0.25">
      <c r="A9" s="88" t="s">
        <v>2532</v>
      </c>
      <c r="B9" s="178"/>
      <c r="C9" s="178"/>
      <c r="D9" s="178">
        <v>1</v>
      </c>
      <c r="E9" s="178"/>
      <c r="F9" s="178"/>
      <c r="G9" s="178"/>
      <c r="H9" s="178"/>
      <c r="I9" s="178"/>
      <c r="J9" s="178"/>
      <c r="K9" s="178"/>
      <c r="L9" s="178"/>
      <c r="M9" s="178"/>
      <c r="N9" s="178"/>
      <c r="O9" s="178"/>
      <c r="P9" s="178">
        <v>1</v>
      </c>
      <c r="Q9"/>
    </row>
    <row r="10" spans="1:17" ht="15.75" x14ac:dyDescent="0.25">
      <c r="A10" s="88" t="s">
        <v>180</v>
      </c>
      <c r="B10" s="178">
        <v>32</v>
      </c>
      <c r="C10" s="178"/>
      <c r="D10" s="178">
        <v>33</v>
      </c>
      <c r="E10" s="178"/>
      <c r="F10" s="178">
        <v>21</v>
      </c>
      <c r="G10" s="178"/>
      <c r="H10" s="178">
        <v>30</v>
      </c>
      <c r="I10" s="178"/>
      <c r="J10" s="178">
        <v>22</v>
      </c>
      <c r="K10" s="178"/>
      <c r="L10" s="178">
        <v>4</v>
      </c>
      <c r="M10" s="178"/>
      <c r="N10" s="178"/>
      <c r="O10" s="178"/>
      <c r="P10" s="178">
        <v>142</v>
      </c>
      <c r="Q10"/>
    </row>
    <row r="11" spans="1:17" ht="15.75" x14ac:dyDescent="0.25">
      <c r="A11" s="88" t="s">
        <v>640</v>
      </c>
      <c r="B11" s="178">
        <v>2</v>
      </c>
      <c r="C11" s="178">
        <v>4</v>
      </c>
      <c r="D11" s="178"/>
      <c r="E11" s="178">
        <v>6</v>
      </c>
      <c r="F11" s="178">
        <v>6</v>
      </c>
      <c r="G11" s="178">
        <v>2</v>
      </c>
      <c r="H11" s="178">
        <v>6</v>
      </c>
      <c r="I11" s="178"/>
      <c r="J11" s="178">
        <v>5</v>
      </c>
      <c r="K11" s="178"/>
      <c r="L11" s="178"/>
      <c r="M11" s="178"/>
      <c r="N11" s="178"/>
      <c r="O11" s="178"/>
      <c r="P11" s="178">
        <v>31</v>
      </c>
      <c r="Q11"/>
    </row>
    <row r="12" spans="1:17" ht="15.75" x14ac:dyDescent="0.25">
      <c r="A12" s="88" t="s">
        <v>162</v>
      </c>
      <c r="B12" s="178"/>
      <c r="C12" s="178"/>
      <c r="D12" s="178"/>
      <c r="E12" s="178"/>
      <c r="F12" s="178"/>
      <c r="G12" s="178"/>
      <c r="H12" s="178"/>
      <c r="I12" s="178"/>
      <c r="J12" s="178"/>
      <c r="K12" s="178"/>
      <c r="L12" s="178"/>
      <c r="M12" s="178"/>
      <c r="N12" s="178"/>
      <c r="O12" s="178"/>
      <c r="P12" s="178"/>
      <c r="Q12"/>
    </row>
    <row r="13" spans="1:17" ht="15.75" x14ac:dyDescent="0.25">
      <c r="A13" s="88" t="s">
        <v>181</v>
      </c>
      <c r="B13" s="178"/>
      <c r="C13" s="178">
        <v>5</v>
      </c>
      <c r="D13" s="178"/>
      <c r="E13" s="178">
        <v>5</v>
      </c>
      <c r="F13" s="178">
        <v>4</v>
      </c>
      <c r="G13" s="178">
        <v>5</v>
      </c>
      <c r="H13" s="178">
        <v>4</v>
      </c>
      <c r="I13" s="178"/>
      <c r="J13" s="178">
        <v>6</v>
      </c>
      <c r="K13" s="178"/>
      <c r="L13" s="178">
        <v>1</v>
      </c>
      <c r="M13" s="178"/>
      <c r="N13" s="178"/>
      <c r="O13" s="178"/>
      <c r="P13" s="178">
        <v>30</v>
      </c>
      <c r="Q13"/>
    </row>
    <row r="14" spans="1:17" ht="15.75" x14ac:dyDescent="0.25">
      <c r="A14" s="88" t="s">
        <v>945</v>
      </c>
      <c r="B14" s="178">
        <v>1</v>
      </c>
      <c r="C14" s="178">
        <v>1</v>
      </c>
      <c r="D14" s="178"/>
      <c r="E14" s="178">
        <v>1</v>
      </c>
      <c r="F14" s="178"/>
      <c r="G14" s="178">
        <v>1</v>
      </c>
      <c r="H14" s="178"/>
      <c r="I14" s="178">
        <v>1</v>
      </c>
      <c r="J14" s="178"/>
      <c r="K14" s="178">
        <v>1</v>
      </c>
      <c r="L14" s="178"/>
      <c r="M14" s="178"/>
      <c r="N14" s="178"/>
      <c r="O14" s="178"/>
      <c r="P14" s="178">
        <v>6</v>
      </c>
      <c r="Q14"/>
    </row>
    <row r="15" spans="1:17" ht="15.75" x14ac:dyDescent="0.25">
      <c r="A15" s="122" t="s">
        <v>613</v>
      </c>
      <c r="B15" s="178"/>
      <c r="C15" s="178">
        <v>2</v>
      </c>
      <c r="D15" s="178"/>
      <c r="E15" s="178">
        <v>3</v>
      </c>
      <c r="F15" s="178"/>
      <c r="G15" s="178">
        <v>3</v>
      </c>
      <c r="H15" s="178"/>
      <c r="I15" s="178">
        <v>2</v>
      </c>
      <c r="J15" s="178">
        <v>1</v>
      </c>
      <c r="K15" s="178">
        <v>2</v>
      </c>
      <c r="L15" s="178"/>
      <c r="M15" s="178"/>
      <c r="N15" s="178">
        <v>1</v>
      </c>
      <c r="O15" s="178"/>
      <c r="P15" s="178">
        <v>14</v>
      </c>
      <c r="Q15"/>
    </row>
    <row r="16" spans="1:17" ht="15.75" x14ac:dyDescent="0.25">
      <c r="A16" s="122" t="s">
        <v>777</v>
      </c>
      <c r="B16" s="178">
        <v>5</v>
      </c>
      <c r="C16" s="178"/>
      <c r="D16" s="178">
        <v>3</v>
      </c>
      <c r="E16" s="178"/>
      <c r="F16" s="178">
        <v>3</v>
      </c>
      <c r="G16" s="178"/>
      <c r="H16" s="178">
        <v>5</v>
      </c>
      <c r="I16" s="178"/>
      <c r="J16" s="178">
        <v>6</v>
      </c>
      <c r="K16" s="178"/>
      <c r="L16" s="178"/>
      <c r="M16" s="178"/>
      <c r="N16" s="178"/>
      <c r="O16" s="178"/>
      <c r="P16" s="178">
        <v>22</v>
      </c>
      <c r="Q16"/>
    </row>
    <row r="17" spans="1:17" ht="15.75" x14ac:dyDescent="0.25">
      <c r="A17" s="122" t="s">
        <v>1156</v>
      </c>
      <c r="B17" s="178"/>
      <c r="C17" s="178"/>
      <c r="D17" s="178"/>
      <c r="E17" s="178">
        <v>1</v>
      </c>
      <c r="F17" s="178"/>
      <c r="G17" s="178">
        <v>1</v>
      </c>
      <c r="H17" s="178">
        <v>1</v>
      </c>
      <c r="I17" s="178"/>
      <c r="J17" s="178"/>
      <c r="K17" s="178"/>
      <c r="L17" s="178"/>
      <c r="M17" s="178"/>
      <c r="N17" s="178"/>
      <c r="O17" s="178"/>
      <c r="P17" s="178">
        <v>3</v>
      </c>
      <c r="Q17"/>
    </row>
    <row r="18" spans="1:17" ht="15.75" x14ac:dyDescent="0.25">
      <c r="A18" s="122" t="s">
        <v>811</v>
      </c>
      <c r="B18" s="178">
        <v>1</v>
      </c>
      <c r="C18" s="178">
        <v>2</v>
      </c>
      <c r="D18" s="178"/>
      <c r="E18" s="178">
        <v>4</v>
      </c>
      <c r="F18" s="178">
        <v>4</v>
      </c>
      <c r="G18" s="178"/>
      <c r="H18" s="178">
        <v>2</v>
      </c>
      <c r="I18" s="178"/>
      <c r="J18" s="178"/>
      <c r="K18" s="178"/>
      <c r="L18" s="178"/>
      <c r="M18" s="178"/>
      <c r="N18" s="178"/>
      <c r="O18" s="178"/>
      <c r="P18" s="178">
        <v>13</v>
      </c>
      <c r="Q18"/>
    </row>
    <row r="19" spans="1:17" ht="15.75" x14ac:dyDescent="0.25">
      <c r="A19" s="122" t="s">
        <v>2150</v>
      </c>
      <c r="B19" s="178"/>
      <c r="C19" s="178"/>
      <c r="D19" s="178">
        <v>1</v>
      </c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>
        <v>1</v>
      </c>
      <c r="Q19"/>
    </row>
    <row r="20" spans="1:17" ht="15.75" x14ac:dyDescent="0.25">
      <c r="A20" s="88" t="s">
        <v>81</v>
      </c>
      <c r="B20" s="178"/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8"/>
      <c r="N20" s="178"/>
      <c r="O20" s="178"/>
      <c r="P20" s="178"/>
      <c r="Q20"/>
    </row>
    <row r="21" spans="1:17" ht="15.75" x14ac:dyDescent="0.25">
      <c r="A21" s="88" t="s">
        <v>946</v>
      </c>
      <c r="B21" s="178">
        <v>1</v>
      </c>
      <c r="C21" s="178">
        <v>1</v>
      </c>
      <c r="D21" s="178">
        <v>1</v>
      </c>
      <c r="E21" s="178"/>
      <c r="F21" s="178">
        <v>1</v>
      </c>
      <c r="G21" s="178"/>
      <c r="H21" s="178">
        <v>1</v>
      </c>
      <c r="I21" s="178"/>
      <c r="J21" s="178">
        <v>1</v>
      </c>
      <c r="K21" s="178"/>
      <c r="L21" s="178"/>
      <c r="M21" s="178"/>
      <c r="N21" s="178"/>
      <c r="O21" s="178"/>
      <c r="P21" s="178">
        <v>6</v>
      </c>
      <c r="Q21"/>
    </row>
    <row r="22" spans="1:17" ht="15.75" x14ac:dyDescent="0.25">
      <c r="A22" s="88" t="s">
        <v>2794</v>
      </c>
      <c r="B22" s="178"/>
      <c r="C22" s="178"/>
      <c r="D22" s="178">
        <v>1</v>
      </c>
      <c r="E22" s="178"/>
      <c r="F22" s="178">
        <v>1</v>
      </c>
      <c r="G22" s="178"/>
      <c r="H22" s="178"/>
      <c r="I22" s="178"/>
      <c r="J22" s="178"/>
      <c r="K22" s="178"/>
      <c r="L22" s="178"/>
      <c r="M22" s="178"/>
      <c r="N22" s="178"/>
      <c r="O22" s="178"/>
      <c r="P22" s="178">
        <v>2</v>
      </c>
      <c r="Q22"/>
    </row>
    <row r="23" spans="1:17" ht="15.75" x14ac:dyDescent="0.25">
      <c r="A23" s="122" t="s">
        <v>2151</v>
      </c>
      <c r="B23" s="178"/>
      <c r="C23" s="178"/>
      <c r="D23" s="178"/>
      <c r="E23" s="178">
        <v>1</v>
      </c>
      <c r="F23" s="178">
        <v>1</v>
      </c>
      <c r="G23" s="178"/>
      <c r="H23" s="178"/>
      <c r="I23" s="178"/>
      <c r="J23" s="178"/>
      <c r="K23" s="178"/>
      <c r="L23" s="178"/>
      <c r="M23" s="178"/>
      <c r="N23" s="178"/>
      <c r="O23" s="178"/>
      <c r="P23" s="178">
        <v>2</v>
      </c>
      <c r="Q23"/>
    </row>
    <row r="24" spans="1:17" ht="15.75" x14ac:dyDescent="0.25">
      <c r="A24" s="122" t="s">
        <v>947</v>
      </c>
      <c r="B24" s="178">
        <v>8</v>
      </c>
      <c r="C24" s="178"/>
      <c r="D24" s="178">
        <v>11</v>
      </c>
      <c r="E24" s="178"/>
      <c r="F24" s="178">
        <v>9</v>
      </c>
      <c r="G24" s="178"/>
      <c r="H24" s="178">
        <v>10</v>
      </c>
      <c r="I24" s="178"/>
      <c r="J24" s="178">
        <v>9</v>
      </c>
      <c r="K24" s="178"/>
      <c r="L24" s="178">
        <v>2</v>
      </c>
      <c r="M24" s="178"/>
      <c r="N24" s="178"/>
      <c r="O24" s="178"/>
      <c r="P24" s="178">
        <v>49</v>
      </c>
      <c r="Q24"/>
    </row>
    <row r="25" spans="1:17" ht="15.75" x14ac:dyDescent="0.25">
      <c r="A25" s="122" t="s">
        <v>1070</v>
      </c>
      <c r="B25" s="178">
        <v>1</v>
      </c>
      <c r="C25" s="178">
        <v>1</v>
      </c>
      <c r="D25" s="178"/>
      <c r="E25" s="178"/>
      <c r="F25" s="178"/>
      <c r="G25" s="178"/>
      <c r="H25" s="178">
        <v>1</v>
      </c>
      <c r="I25" s="178"/>
      <c r="J25" s="178">
        <v>1</v>
      </c>
      <c r="K25" s="178"/>
      <c r="L25" s="178"/>
      <c r="M25" s="178"/>
      <c r="N25" s="178"/>
      <c r="O25" s="178"/>
      <c r="P25" s="178">
        <v>4</v>
      </c>
      <c r="Q25"/>
    </row>
    <row r="26" spans="1:17" ht="15.75" x14ac:dyDescent="0.25">
      <c r="A26" s="88" t="s">
        <v>140</v>
      </c>
      <c r="B26" s="178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/>
    </row>
    <row r="27" spans="1:17" ht="15.75" x14ac:dyDescent="0.25">
      <c r="A27" s="122" t="s">
        <v>1157</v>
      </c>
      <c r="B27" s="178">
        <v>3</v>
      </c>
      <c r="C27" s="178">
        <v>1</v>
      </c>
      <c r="D27" s="178">
        <v>1</v>
      </c>
      <c r="E27" s="178"/>
      <c r="F27" s="178">
        <v>1</v>
      </c>
      <c r="G27" s="178"/>
      <c r="H27" s="178">
        <v>1</v>
      </c>
      <c r="I27" s="178"/>
      <c r="J27" s="178">
        <v>8</v>
      </c>
      <c r="K27" s="178"/>
      <c r="L27" s="178">
        <v>23</v>
      </c>
      <c r="M27" s="178">
        <v>12</v>
      </c>
      <c r="N27" s="178"/>
      <c r="O27" s="178"/>
      <c r="P27" s="178">
        <v>50</v>
      </c>
      <c r="Q27"/>
    </row>
    <row r="28" spans="1:17" ht="15.75" x14ac:dyDescent="0.25">
      <c r="A28" s="122" t="s">
        <v>1011</v>
      </c>
      <c r="B28" s="178">
        <v>8</v>
      </c>
      <c r="C28" s="178"/>
      <c r="D28" s="178">
        <v>15</v>
      </c>
      <c r="E28" s="178"/>
      <c r="F28" s="178">
        <v>16</v>
      </c>
      <c r="G28" s="178"/>
      <c r="H28" s="178">
        <v>13</v>
      </c>
      <c r="I28" s="178"/>
      <c r="J28" s="178">
        <v>7</v>
      </c>
      <c r="K28" s="178"/>
      <c r="L28" s="178">
        <v>4</v>
      </c>
      <c r="M28" s="178"/>
      <c r="N28" s="178"/>
      <c r="O28" s="178"/>
      <c r="P28" s="178">
        <v>63</v>
      </c>
      <c r="Q28"/>
    </row>
    <row r="29" spans="1:17" ht="15.75" x14ac:dyDescent="0.25">
      <c r="A29" s="88" t="s">
        <v>775</v>
      </c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/>
    </row>
    <row r="30" spans="1:17" ht="15.75" x14ac:dyDescent="0.25">
      <c r="A30" s="122" t="s">
        <v>904</v>
      </c>
      <c r="B30" s="178">
        <v>1</v>
      </c>
      <c r="C30" s="178"/>
      <c r="D30" s="178">
        <v>1</v>
      </c>
      <c r="E30" s="178"/>
      <c r="F30" s="178">
        <v>1</v>
      </c>
      <c r="G30" s="178"/>
      <c r="H30" s="178">
        <v>1</v>
      </c>
      <c r="I30" s="178"/>
      <c r="J30" s="178"/>
      <c r="K30" s="178"/>
      <c r="L30" s="178"/>
      <c r="M30" s="178"/>
      <c r="N30" s="178"/>
      <c r="O30" s="178"/>
      <c r="P30" s="178">
        <v>4</v>
      </c>
      <c r="Q30"/>
    </row>
    <row r="31" spans="1:17" ht="15.75" x14ac:dyDescent="0.25">
      <c r="A31" s="122" t="s">
        <v>965</v>
      </c>
      <c r="B31" s="178">
        <v>3</v>
      </c>
      <c r="C31" s="178"/>
      <c r="D31" s="178">
        <v>2</v>
      </c>
      <c r="E31" s="178"/>
      <c r="F31" s="178">
        <v>2</v>
      </c>
      <c r="G31" s="178"/>
      <c r="H31" s="178">
        <v>2</v>
      </c>
      <c r="I31" s="178"/>
      <c r="J31" s="178">
        <v>2</v>
      </c>
      <c r="K31" s="178"/>
      <c r="L31" s="178"/>
      <c r="M31" s="178"/>
      <c r="N31" s="178"/>
      <c r="O31" s="178"/>
      <c r="P31" s="178">
        <v>11</v>
      </c>
      <c r="Q31"/>
    </row>
    <row r="32" spans="1:17" ht="15.75" x14ac:dyDescent="0.25">
      <c r="A32" s="122" t="s">
        <v>3220</v>
      </c>
      <c r="B32" s="178"/>
      <c r="C32" s="178"/>
      <c r="D32" s="178"/>
      <c r="E32" s="178"/>
      <c r="F32" s="178"/>
      <c r="G32" s="178"/>
      <c r="H32" s="178">
        <v>1</v>
      </c>
      <c r="I32" s="178"/>
      <c r="J32" s="178"/>
      <c r="K32" s="178"/>
      <c r="L32" s="178"/>
      <c r="M32" s="178"/>
      <c r="N32" s="178"/>
      <c r="O32" s="178"/>
      <c r="P32" s="178">
        <v>1</v>
      </c>
      <c r="Q32"/>
    </row>
    <row r="33" spans="1:17" ht="15.75" x14ac:dyDescent="0.25">
      <c r="A33" s="88" t="s">
        <v>903</v>
      </c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/>
    </row>
    <row r="34" spans="1:17" ht="15.75" x14ac:dyDescent="0.25">
      <c r="A34" s="122" t="s">
        <v>903</v>
      </c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/>
    </row>
    <row r="35" spans="1:17" ht="15.75" x14ac:dyDescent="0.25">
      <c r="A35" s="88" t="s">
        <v>106</v>
      </c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/>
    </row>
    <row r="36" spans="1:17" ht="15.75" x14ac:dyDescent="0.25">
      <c r="A36" s="122" t="s">
        <v>2152</v>
      </c>
      <c r="B36" s="178"/>
      <c r="C36" s="178"/>
      <c r="D36" s="178">
        <v>1</v>
      </c>
      <c r="E36" s="178"/>
      <c r="F36" s="178">
        <v>1</v>
      </c>
      <c r="G36" s="178"/>
      <c r="H36" s="178">
        <v>1</v>
      </c>
      <c r="I36" s="178"/>
      <c r="J36" s="178">
        <v>1</v>
      </c>
      <c r="K36" s="178"/>
      <c r="L36" s="178"/>
      <c r="M36" s="178"/>
      <c r="N36" s="178"/>
      <c r="O36" s="178"/>
      <c r="P36" s="178">
        <v>4</v>
      </c>
      <c r="Q36"/>
    </row>
    <row r="37" spans="1:17" x14ac:dyDescent="0.2">
      <c r="A37" s="88" t="s">
        <v>547</v>
      </c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</row>
    <row r="38" spans="1:17" x14ac:dyDescent="0.2">
      <c r="A38" s="122" t="s">
        <v>2795</v>
      </c>
      <c r="B38" s="178"/>
      <c r="C38" s="178"/>
      <c r="D38" s="178"/>
      <c r="E38" s="178">
        <v>2</v>
      </c>
      <c r="F38" s="178">
        <v>1</v>
      </c>
      <c r="G38" s="178"/>
      <c r="H38" s="178">
        <v>2</v>
      </c>
      <c r="I38" s="178"/>
      <c r="J38" s="178">
        <v>2</v>
      </c>
      <c r="K38" s="178"/>
      <c r="L38" s="178"/>
      <c r="M38" s="178"/>
      <c r="N38" s="178"/>
      <c r="O38" s="178"/>
      <c r="P38" s="178">
        <v>7</v>
      </c>
    </row>
    <row r="39" spans="1:17" x14ac:dyDescent="0.2">
      <c r="A39" s="116" t="s">
        <v>161</v>
      </c>
      <c r="B39" s="178">
        <v>67</v>
      </c>
      <c r="C39" s="178">
        <v>21</v>
      </c>
      <c r="D39" s="178">
        <v>71</v>
      </c>
      <c r="E39" s="178">
        <v>25</v>
      </c>
      <c r="F39" s="178">
        <v>76</v>
      </c>
      <c r="G39" s="178">
        <v>12</v>
      </c>
      <c r="H39" s="178">
        <v>85</v>
      </c>
      <c r="I39" s="178">
        <v>3</v>
      </c>
      <c r="J39" s="178">
        <v>72</v>
      </c>
      <c r="K39" s="178">
        <v>3</v>
      </c>
      <c r="L39" s="178">
        <v>34</v>
      </c>
      <c r="M39" s="178">
        <v>12</v>
      </c>
      <c r="N39" s="178">
        <v>1</v>
      </c>
      <c r="O39" s="178"/>
      <c r="P39" s="178">
        <v>482</v>
      </c>
    </row>
    <row r="40" spans="1:17" ht="15.7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1:17" ht="15.7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1:17" ht="15.7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1:17" ht="15.7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1:17" ht="15.7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1:17" ht="15.7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1:17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K46" s="110"/>
    </row>
    <row r="47" spans="1:17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K47" s="110"/>
    </row>
    <row r="48" spans="1:17" x14ac:dyDescent="0.2">
      <c r="B48" s="110"/>
      <c r="C48" s="110"/>
      <c r="D48" s="110"/>
      <c r="E48" s="110"/>
      <c r="F48" s="110"/>
      <c r="G48" s="110"/>
      <c r="H48" s="110"/>
      <c r="I48" s="110"/>
      <c r="J48" s="110"/>
      <c r="K48" s="110"/>
    </row>
    <row r="49" spans="2:11" x14ac:dyDescent="0.2">
      <c r="B49" s="110"/>
      <c r="C49" s="110"/>
      <c r="D49" s="110"/>
      <c r="E49" s="110"/>
      <c r="F49" s="110"/>
      <c r="G49" s="110"/>
      <c r="H49" s="110"/>
      <c r="I49" s="110"/>
      <c r="J49" s="110"/>
      <c r="K49" s="110"/>
    </row>
    <row r="50" spans="2:11" x14ac:dyDescent="0.2">
      <c r="B50" s="110"/>
      <c r="C50" s="110"/>
      <c r="D50" s="110"/>
      <c r="E50" s="110"/>
      <c r="F50" s="110"/>
      <c r="G50" s="110"/>
      <c r="H50" s="110"/>
      <c r="I50" s="110"/>
      <c r="J50" s="110"/>
      <c r="K50" s="110"/>
    </row>
    <row r="51" spans="2:11" x14ac:dyDescent="0.2">
      <c r="B51" s="110"/>
      <c r="C51" s="110"/>
      <c r="D51" s="110"/>
      <c r="E51" s="110"/>
      <c r="F51" s="110"/>
      <c r="G51" s="110"/>
      <c r="H51" s="110"/>
      <c r="I51" s="110"/>
      <c r="J51" s="110"/>
      <c r="K51" s="110"/>
    </row>
    <row r="52" spans="2:11" x14ac:dyDescent="0.2">
      <c r="B52" s="110"/>
      <c r="C52" s="110"/>
      <c r="D52" s="110"/>
      <c r="E52" s="110"/>
      <c r="F52" s="110"/>
      <c r="G52" s="110"/>
      <c r="H52" s="110"/>
      <c r="I52" s="110"/>
      <c r="J52" s="110"/>
      <c r="K52" s="110"/>
    </row>
    <row r="53" spans="2:1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K53" s="110"/>
    </row>
    <row r="54" spans="2:1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K54" s="110"/>
    </row>
    <row r="55" spans="2:11" x14ac:dyDescent="0.2">
      <c r="B55" s="110"/>
      <c r="C55" s="110"/>
      <c r="D55" s="110"/>
      <c r="E55" s="110"/>
      <c r="F55" s="110"/>
      <c r="G55" s="110"/>
      <c r="H55" s="110"/>
      <c r="I55" s="110"/>
      <c r="J55" s="110"/>
      <c r="K55" s="110"/>
    </row>
    <row r="56" spans="2:11" x14ac:dyDescent="0.2">
      <c r="B56" s="110"/>
      <c r="C56" s="110"/>
      <c r="D56" s="110"/>
      <c r="E56" s="110"/>
      <c r="F56" s="110"/>
      <c r="G56" s="110"/>
      <c r="H56" s="110"/>
      <c r="I56" s="110"/>
      <c r="J56" s="110"/>
      <c r="K56" s="110"/>
    </row>
    <row r="57" spans="2:11" x14ac:dyDescent="0.2">
      <c r="B57" s="110"/>
      <c r="C57" s="110"/>
      <c r="D57" s="110"/>
      <c r="E57" s="110"/>
      <c r="F57" s="110"/>
      <c r="G57" s="110"/>
      <c r="H57" s="110"/>
      <c r="I57" s="110"/>
      <c r="J57" s="110"/>
      <c r="K57" s="110"/>
    </row>
    <row r="58" spans="2:1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K58" s="110"/>
    </row>
    <row r="59" spans="2:11" x14ac:dyDescent="0.2">
      <c r="B59" s="110"/>
      <c r="C59" s="110"/>
      <c r="D59" s="110"/>
      <c r="E59" s="110"/>
      <c r="F59" s="110"/>
      <c r="G59" s="110"/>
      <c r="H59" s="110"/>
      <c r="I59" s="110"/>
      <c r="J59" s="110"/>
      <c r="K59" s="110"/>
    </row>
    <row r="60" spans="2:11" x14ac:dyDescent="0.2">
      <c r="B60" s="110"/>
      <c r="C60" s="110"/>
      <c r="D60" s="110"/>
      <c r="E60" s="110"/>
      <c r="F60" s="110"/>
      <c r="G60" s="110"/>
      <c r="H60" s="110"/>
      <c r="I60" s="110"/>
      <c r="J60" s="110"/>
      <c r="K60" s="110"/>
    </row>
    <row r="61" spans="2:11" x14ac:dyDescent="0.2">
      <c r="B61" s="110"/>
      <c r="C61" s="110"/>
      <c r="D61" s="110"/>
      <c r="E61" s="110"/>
      <c r="F61" s="110"/>
      <c r="G61" s="110"/>
      <c r="H61" s="110"/>
      <c r="I61" s="110"/>
      <c r="J61" s="110"/>
      <c r="K61" s="110"/>
    </row>
    <row r="62" spans="2:11" x14ac:dyDescent="0.2">
      <c r="B62" s="110"/>
      <c r="C62" s="110"/>
      <c r="D62" s="110"/>
      <c r="E62" s="110"/>
      <c r="F62" s="110"/>
      <c r="G62" s="110"/>
      <c r="H62" s="110"/>
      <c r="I62" s="110"/>
      <c r="J62" s="110"/>
      <c r="K62" s="110"/>
    </row>
    <row r="63" spans="2:11" x14ac:dyDescent="0.2">
      <c r="B63" s="110"/>
      <c r="C63" s="110"/>
      <c r="D63" s="110"/>
      <c r="E63" s="110"/>
      <c r="F63" s="110"/>
      <c r="G63" s="110"/>
      <c r="H63" s="110"/>
      <c r="I63" s="110"/>
      <c r="J63" s="110"/>
      <c r="K63" s="110"/>
    </row>
    <row r="64" spans="2:11" x14ac:dyDescent="0.2">
      <c r="B64" s="110"/>
      <c r="C64" s="110"/>
      <c r="D64" s="110"/>
      <c r="E64" s="110"/>
      <c r="F64" s="110"/>
      <c r="G64" s="110"/>
      <c r="H64" s="110"/>
      <c r="I64" s="110"/>
      <c r="J64" s="110"/>
      <c r="K64" s="110"/>
    </row>
    <row r="65" spans="2:11" x14ac:dyDescent="0.2">
      <c r="B65" s="110"/>
      <c r="C65" s="110"/>
      <c r="D65" s="110"/>
      <c r="E65" s="110"/>
      <c r="F65" s="110"/>
      <c r="G65" s="110"/>
      <c r="H65" s="110"/>
      <c r="I65" s="110"/>
      <c r="J65" s="110"/>
      <c r="K65" s="110"/>
    </row>
    <row r="66" spans="2:11" x14ac:dyDescent="0.2">
      <c r="B66" s="110"/>
      <c r="C66" s="110"/>
      <c r="D66" s="110"/>
      <c r="E66" s="110"/>
      <c r="F66" s="110"/>
      <c r="G66" s="110"/>
      <c r="H66" s="110"/>
      <c r="I66" s="110"/>
      <c r="J66" s="110"/>
      <c r="K66" s="110"/>
    </row>
    <row r="67" spans="2:11" x14ac:dyDescent="0.2">
      <c r="B67" s="110"/>
      <c r="C67" s="110"/>
      <c r="D67" s="110"/>
      <c r="E67" s="110"/>
      <c r="F67" s="110"/>
      <c r="G67" s="110"/>
      <c r="H67" s="110"/>
      <c r="I67" s="110"/>
      <c r="J67" s="110"/>
      <c r="K67" s="110"/>
    </row>
    <row r="68" spans="2:11" x14ac:dyDescent="0.2">
      <c r="B68" s="110"/>
      <c r="C68" s="110"/>
      <c r="D68" s="110"/>
      <c r="E68" s="110"/>
      <c r="F68" s="110"/>
      <c r="G68" s="110"/>
      <c r="H68" s="110"/>
      <c r="I68" s="110"/>
      <c r="J68" s="110"/>
      <c r="K68" s="110"/>
    </row>
    <row r="69" spans="2:11" x14ac:dyDescent="0.2">
      <c r="B69" s="110"/>
      <c r="C69" s="110"/>
      <c r="D69" s="110"/>
      <c r="E69" s="110"/>
      <c r="F69" s="110"/>
      <c r="G69" s="110"/>
      <c r="H69" s="110"/>
      <c r="I69" s="110"/>
      <c r="J69" s="110"/>
      <c r="K69" s="110"/>
    </row>
    <row r="70" spans="2:11" x14ac:dyDescent="0.2">
      <c r="B70" s="110"/>
      <c r="C70" s="110"/>
      <c r="D70" s="110"/>
      <c r="E70" s="110"/>
      <c r="F70" s="110"/>
      <c r="G70" s="110"/>
      <c r="H70" s="110"/>
      <c r="I70" s="110"/>
      <c r="J70" s="110"/>
      <c r="K70" s="110"/>
    </row>
    <row r="71" spans="2:11" x14ac:dyDescent="0.2">
      <c r="B71" s="110"/>
      <c r="C71" s="110"/>
      <c r="D71" s="110"/>
      <c r="E71" s="110"/>
      <c r="F71" s="110"/>
      <c r="G71" s="110"/>
      <c r="H71" s="110"/>
      <c r="I71" s="110"/>
      <c r="J71" s="110"/>
      <c r="K71" s="110"/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71EE9-35F4-450D-8EA6-6BF3E3A5D8E1}">
  <dimension ref="A1:H47"/>
  <sheetViews>
    <sheetView topLeftCell="A13" workbookViewId="0">
      <selection activeCell="A34" sqref="A34"/>
    </sheetView>
  </sheetViews>
  <sheetFormatPr defaultRowHeight="15.75" x14ac:dyDescent="0.25"/>
  <cols>
    <col min="1" max="1" width="13.25" bestFit="1" customWidth="1"/>
    <col min="2" max="2" width="25.625" customWidth="1"/>
    <col min="3" max="3" width="10.5" bestFit="1" customWidth="1"/>
    <col min="6" max="6" width="15.25" bestFit="1" customWidth="1"/>
    <col min="7" max="7" width="25.125" bestFit="1" customWidth="1"/>
    <col min="8" max="8" width="10.75" bestFit="1" customWidth="1"/>
    <col min="9" max="44" width="8.75" bestFit="1" customWidth="1"/>
    <col min="45" max="45" width="10.125" bestFit="1" customWidth="1"/>
    <col min="46" max="46" width="10.75" bestFit="1" customWidth="1"/>
    <col min="47" max="47" width="10.625" bestFit="1" customWidth="1"/>
    <col min="48" max="48" width="9.5" bestFit="1" customWidth="1"/>
    <col min="49" max="49" width="10.625" bestFit="1" customWidth="1"/>
    <col min="50" max="50" width="8.375" bestFit="1" customWidth="1"/>
    <col min="51" max="51" width="7.75" bestFit="1" customWidth="1"/>
    <col min="52" max="52" width="9.5" bestFit="1" customWidth="1"/>
    <col min="53" max="53" width="10.75" bestFit="1" customWidth="1"/>
    <col min="54" max="54" width="15.25" bestFit="1" customWidth="1"/>
    <col min="55" max="55" width="10.625" bestFit="1" customWidth="1"/>
    <col min="56" max="56" width="7.75" bestFit="1" customWidth="1"/>
    <col min="57" max="57" width="9.5" bestFit="1" customWidth="1"/>
    <col min="58" max="58" width="18.375" bestFit="1" customWidth="1"/>
    <col min="59" max="59" width="10.75" bestFit="1" customWidth="1"/>
  </cols>
  <sheetData>
    <row r="1" spans="1:8" x14ac:dyDescent="0.25">
      <c r="A1" s="19" t="s">
        <v>518</v>
      </c>
      <c r="B1" s="20" t="s">
        <v>519</v>
      </c>
      <c r="C1" s="20" t="s">
        <v>520</v>
      </c>
      <c r="F1" s="7" t="s">
        <v>518</v>
      </c>
      <c r="G1" s="7" t="s">
        <v>519</v>
      </c>
      <c r="H1" s="7" t="s">
        <v>520</v>
      </c>
    </row>
    <row r="2" spans="1:8" x14ac:dyDescent="0.25">
      <c r="A2" s="21" t="s">
        <v>521</v>
      </c>
      <c r="B2" s="22" t="s">
        <v>522</v>
      </c>
      <c r="C2" s="22" t="s">
        <v>117</v>
      </c>
      <c r="F2" t="s">
        <v>523</v>
      </c>
      <c r="G2" t="s">
        <v>523</v>
      </c>
      <c r="H2" t="s">
        <v>523</v>
      </c>
    </row>
    <row r="3" spans="1:8" x14ac:dyDescent="0.25">
      <c r="A3" s="21" t="s">
        <v>521</v>
      </c>
      <c r="B3" s="22" t="s">
        <v>522</v>
      </c>
      <c r="C3" s="22" t="s">
        <v>112</v>
      </c>
      <c r="F3" t="s">
        <v>524</v>
      </c>
      <c r="G3" t="s">
        <v>525</v>
      </c>
      <c r="H3" s="2" t="s">
        <v>170</v>
      </c>
    </row>
    <row r="4" spans="1:8" x14ac:dyDescent="0.25">
      <c r="A4" s="21" t="s">
        <v>521</v>
      </c>
      <c r="B4" s="22" t="s">
        <v>522</v>
      </c>
      <c r="C4" s="22" t="s">
        <v>115</v>
      </c>
      <c r="G4" t="s">
        <v>526</v>
      </c>
      <c r="H4" s="2" t="s">
        <v>95</v>
      </c>
    </row>
    <row r="5" spans="1:8" x14ac:dyDescent="0.25">
      <c r="A5" s="21" t="s">
        <v>164</v>
      </c>
      <c r="B5" s="22" t="s">
        <v>523</v>
      </c>
      <c r="C5" s="22" t="s">
        <v>84</v>
      </c>
      <c r="G5" t="s">
        <v>527</v>
      </c>
      <c r="H5" s="2" t="s">
        <v>134</v>
      </c>
    </row>
    <row r="6" spans="1:8" x14ac:dyDescent="0.25">
      <c r="A6" s="21" t="s">
        <v>521</v>
      </c>
      <c r="B6" s="22" t="s">
        <v>106</v>
      </c>
      <c r="C6" s="22" t="s">
        <v>528</v>
      </c>
      <c r="G6" t="s">
        <v>529</v>
      </c>
      <c r="H6" s="2" t="s">
        <v>89</v>
      </c>
    </row>
    <row r="7" spans="1:8" x14ac:dyDescent="0.25">
      <c r="A7" s="23" t="s">
        <v>523</v>
      </c>
      <c r="B7" s="24" t="s">
        <v>523</v>
      </c>
      <c r="C7" s="24" t="s">
        <v>523</v>
      </c>
      <c r="G7" t="s">
        <v>530</v>
      </c>
      <c r="H7" s="2" t="s">
        <v>58</v>
      </c>
    </row>
    <row r="8" spans="1:8" x14ac:dyDescent="0.25">
      <c r="A8" s="25" t="s">
        <v>531</v>
      </c>
      <c r="B8" s="26" t="s">
        <v>532</v>
      </c>
      <c r="C8" s="26" t="s">
        <v>46</v>
      </c>
      <c r="H8" s="2" t="s">
        <v>145</v>
      </c>
    </row>
    <row r="9" spans="1:8" x14ac:dyDescent="0.25">
      <c r="A9" s="25" t="s">
        <v>531</v>
      </c>
      <c r="B9" s="26" t="s">
        <v>532</v>
      </c>
      <c r="C9" s="26" t="s">
        <v>70</v>
      </c>
      <c r="H9" s="2" t="s">
        <v>142</v>
      </c>
    </row>
    <row r="10" spans="1:8" x14ac:dyDescent="0.25">
      <c r="A10" s="25" t="s">
        <v>531</v>
      </c>
      <c r="B10" s="26" t="s">
        <v>523</v>
      </c>
      <c r="C10" s="26" t="s">
        <v>533</v>
      </c>
      <c r="F10" t="s">
        <v>534</v>
      </c>
      <c r="G10" t="s">
        <v>523</v>
      </c>
      <c r="H10" s="2" t="s">
        <v>152</v>
      </c>
    </row>
    <row r="11" spans="1:8" x14ac:dyDescent="0.25">
      <c r="A11" s="25" t="s">
        <v>531</v>
      </c>
      <c r="B11" s="26" t="s">
        <v>532</v>
      </c>
      <c r="C11" s="26" t="s">
        <v>62</v>
      </c>
      <c r="F11" t="s">
        <v>531</v>
      </c>
      <c r="G11" t="s">
        <v>523</v>
      </c>
      <c r="H11" s="2" t="s">
        <v>533</v>
      </c>
    </row>
    <row r="12" spans="1:8" x14ac:dyDescent="0.25">
      <c r="A12" s="25" t="s">
        <v>531</v>
      </c>
      <c r="B12" s="26" t="s">
        <v>523</v>
      </c>
      <c r="C12" s="26" t="s">
        <v>535</v>
      </c>
      <c r="H12" s="2" t="s">
        <v>535</v>
      </c>
    </row>
    <row r="13" spans="1:8" x14ac:dyDescent="0.25">
      <c r="A13" s="25" t="s">
        <v>531</v>
      </c>
      <c r="B13" s="26" t="s">
        <v>523</v>
      </c>
      <c r="C13" s="26" t="s">
        <v>536</v>
      </c>
      <c r="H13" s="2" t="s">
        <v>536</v>
      </c>
    </row>
    <row r="14" spans="1:8" x14ac:dyDescent="0.25">
      <c r="A14" s="25" t="s">
        <v>531</v>
      </c>
      <c r="B14" s="26" t="s">
        <v>523</v>
      </c>
      <c r="C14" s="26" t="s">
        <v>537</v>
      </c>
      <c r="H14" s="2" t="s">
        <v>537</v>
      </c>
    </row>
    <row r="15" spans="1:8" x14ac:dyDescent="0.25">
      <c r="A15" s="25" t="s">
        <v>531</v>
      </c>
      <c r="B15" s="26" t="s">
        <v>523</v>
      </c>
      <c r="C15" s="26" t="s">
        <v>538</v>
      </c>
      <c r="H15" s="2" t="s">
        <v>538</v>
      </c>
    </row>
    <row r="16" spans="1:8" x14ac:dyDescent="0.25">
      <c r="A16" s="25" t="s">
        <v>531</v>
      </c>
      <c r="B16" s="26" t="s">
        <v>106</v>
      </c>
      <c r="C16" s="26" t="s">
        <v>539</v>
      </c>
      <c r="G16" t="s">
        <v>106</v>
      </c>
      <c r="H16" s="2" t="s">
        <v>539</v>
      </c>
    </row>
    <row r="17" spans="1:8" x14ac:dyDescent="0.25">
      <c r="A17" s="25" t="s">
        <v>164</v>
      </c>
      <c r="B17" s="26" t="s">
        <v>523</v>
      </c>
      <c r="C17" s="26" t="s">
        <v>85</v>
      </c>
      <c r="G17" t="s">
        <v>532</v>
      </c>
      <c r="H17" s="2" t="s">
        <v>46</v>
      </c>
    </row>
    <row r="18" spans="1:8" x14ac:dyDescent="0.25">
      <c r="A18" s="23" t="s">
        <v>523</v>
      </c>
      <c r="B18" s="24" t="s">
        <v>523</v>
      </c>
      <c r="C18" s="24" t="s">
        <v>523</v>
      </c>
      <c r="H18" s="2" t="s">
        <v>70</v>
      </c>
    </row>
    <row r="19" spans="1:8" x14ac:dyDescent="0.25">
      <c r="A19" s="27" t="s">
        <v>540</v>
      </c>
      <c r="B19" s="28" t="s">
        <v>541</v>
      </c>
      <c r="C19" s="28" t="s">
        <v>169</v>
      </c>
      <c r="H19" s="2" t="s">
        <v>62</v>
      </c>
    </row>
    <row r="20" spans="1:8" x14ac:dyDescent="0.25">
      <c r="A20" s="27" t="s">
        <v>521</v>
      </c>
      <c r="B20" s="28" t="s">
        <v>542</v>
      </c>
      <c r="C20" s="28" t="s">
        <v>99</v>
      </c>
      <c r="F20" t="s">
        <v>540</v>
      </c>
      <c r="G20" t="s">
        <v>523</v>
      </c>
      <c r="H20" s="2" t="s">
        <v>543</v>
      </c>
    </row>
    <row r="21" spans="1:8" x14ac:dyDescent="0.25">
      <c r="A21" s="27" t="s">
        <v>540</v>
      </c>
      <c r="B21" s="28" t="s">
        <v>203</v>
      </c>
      <c r="C21" s="28" t="s">
        <v>544</v>
      </c>
      <c r="G21" t="s">
        <v>106</v>
      </c>
      <c r="H21" s="2" t="s">
        <v>76</v>
      </c>
    </row>
    <row r="22" spans="1:8" x14ac:dyDescent="0.25">
      <c r="A22" s="27" t="s">
        <v>524</v>
      </c>
      <c r="B22" s="28" t="s">
        <v>529</v>
      </c>
      <c r="C22" s="28" t="s">
        <v>89</v>
      </c>
      <c r="G22" t="s">
        <v>163</v>
      </c>
      <c r="H22" s="2" t="s">
        <v>87</v>
      </c>
    </row>
    <row r="23" spans="1:8" x14ac:dyDescent="0.25">
      <c r="A23" s="28" t="s">
        <v>130</v>
      </c>
      <c r="B23" s="28" t="s">
        <v>545</v>
      </c>
      <c r="C23" s="28" t="s">
        <v>131</v>
      </c>
      <c r="G23" t="s">
        <v>140</v>
      </c>
      <c r="H23" s="2" t="s">
        <v>138</v>
      </c>
    </row>
    <row r="24" spans="1:8" x14ac:dyDescent="0.25">
      <c r="A24" s="28" t="s">
        <v>130</v>
      </c>
      <c r="B24" s="28" t="s">
        <v>546</v>
      </c>
      <c r="C24" s="28" t="s">
        <v>126</v>
      </c>
      <c r="H24" s="2" t="s">
        <v>149</v>
      </c>
    </row>
    <row r="25" spans="1:8" x14ac:dyDescent="0.25">
      <c r="A25" s="27" t="s">
        <v>540</v>
      </c>
      <c r="B25" s="28" t="s">
        <v>547</v>
      </c>
      <c r="C25" s="28" t="s">
        <v>51</v>
      </c>
      <c r="G25" t="s">
        <v>548</v>
      </c>
      <c r="H25" s="2" t="s">
        <v>55</v>
      </c>
    </row>
    <row r="26" spans="1:8" x14ac:dyDescent="0.25">
      <c r="A26" s="27" t="s">
        <v>524</v>
      </c>
      <c r="B26" s="28" t="s">
        <v>527</v>
      </c>
      <c r="C26" s="28" t="s">
        <v>134</v>
      </c>
      <c r="H26" s="2" t="s">
        <v>119</v>
      </c>
    </row>
    <row r="27" spans="1:8" x14ac:dyDescent="0.25">
      <c r="A27" s="27" t="s">
        <v>524</v>
      </c>
      <c r="B27" s="28" t="s">
        <v>525</v>
      </c>
      <c r="C27" s="28" t="s">
        <v>170</v>
      </c>
      <c r="H27" s="2" t="s">
        <v>110</v>
      </c>
    </row>
    <row r="28" spans="1:8" x14ac:dyDescent="0.25">
      <c r="A28" s="27" t="s">
        <v>540</v>
      </c>
      <c r="B28" s="28" t="s">
        <v>549</v>
      </c>
      <c r="C28" s="28" t="s">
        <v>550</v>
      </c>
      <c r="H28" s="2" t="s">
        <v>122</v>
      </c>
    </row>
    <row r="29" spans="1:8" x14ac:dyDescent="0.25">
      <c r="A29" s="27" t="s">
        <v>521</v>
      </c>
      <c r="B29" s="28" t="s">
        <v>542</v>
      </c>
      <c r="C29" s="28" t="s">
        <v>102</v>
      </c>
      <c r="H29" s="2" t="s">
        <v>124</v>
      </c>
    </row>
    <row r="30" spans="1:8" x14ac:dyDescent="0.25">
      <c r="A30" s="27" t="s">
        <v>540</v>
      </c>
      <c r="B30" s="28" t="s">
        <v>548</v>
      </c>
      <c r="C30" s="28" t="s">
        <v>55</v>
      </c>
      <c r="G30" t="s">
        <v>541</v>
      </c>
      <c r="H30" s="2" t="s">
        <v>169</v>
      </c>
    </row>
    <row r="31" spans="1:8" x14ac:dyDescent="0.25">
      <c r="A31" s="27" t="s">
        <v>524</v>
      </c>
      <c r="B31" s="28" t="s">
        <v>530</v>
      </c>
      <c r="C31" s="28" t="s">
        <v>58</v>
      </c>
      <c r="G31" t="s">
        <v>203</v>
      </c>
      <c r="H31" s="2" t="s">
        <v>544</v>
      </c>
    </row>
    <row r="32" spans="1:8" x14ac:dyDescent="0.25">
      <c r="A32" s="27" t="s">
        <v>540</v>
      </c>
      <c r="B32" s="28" t="s">
        <v>163</v>
      </c>
      <c r="C32" s="28" t="s">
        <v>87</v>
      </c>
      <c r="G32" t="s">
        <v>549</v>
      </c>
      <c r="H32" s="2" t="s">
        <v>550</v>
      </c>
    </row>
    <row r="33" spans="1:8" x14ac:dyDescent="0.25">
      <c r="A33" s="27" t="s">
        <v>540</v>
      </c>
      <c r="B33" s="28" t="s">
        <v>548</v>
      </c>
      <c r="C33" s="28" t="s">
        <v>119</v>
      </c>
      <c r="H33" s="2" t="s">
        <v>73</v>
      </c>
    </row>
    <row r="34" spans="1:8" x14ac:dyDescent="0.25">
      <c r="A34" s="27" t="s">
        <v>540</v>
      </c>
      <c r="B34" s="28" t="s">
        <v>549</v>
      </c>
      <c r="C34" s="28" t="s">
        <v>73</v>
      </c>
      <c r="G34" t="s">
        <v>547</v>
      </c>
      <c r="H34" s="2" t="s">
        <v>51</v>
      </c>
    </row>
    <row r="35" spans="1:8" x14ac:dyDescent="0.25">
      <c r="A35" s="27" t="s">
        <v>540</v>
      </c>
      <c r="B35" s="28" t="s">
        <v>140</v>
      </c>
      <c r="C35" s="28" t="s">
        <v>138</v>
      </c>
      <c r="F35" t="s">
        <v>521</v>
      </c>
      <c r="G35" t="s">
        <v>106</v>
      </c>
      <c r="H35" s="2" t="s">
        <v>528</v>
      </c>
    </row>
    <row r="36" spans="1:8" x14ac:dyDescent="0.25">
      <c r="A36" s="27" t="s">
        <v>524</v>
      </c>
      <c r="B36" s="28" t="s">
        <v>530</v>
      </c>
      <c r="C36" s="28" t="s">
        <v>145</v>
      </c>
      <c r="G36" t="s">
        <v>522</v>
      </c>
      <c r="H36" s="2" t="s">
        <v>117</v>
      </c>
    </row>
    <row r="37" spans="1:8" x14ac:dyDescent="0.25">
      <c r="A37" s="27" t="s">
        <v>524</v>
      </c>
      <c r="B37" s="28" t="s">
        <v>526</v>
      </c>
      <c r="C37" s="28" t="s">
        <v>95</v>
      </c>
      <c r="H37" s="2" t="s">
        <v>112</v>
      </c>
    </row>
    <row r="38" spans="1:8" x14ac:dyDescent="0.25">
      <c r="A38" s="27" t="s">
        <v>524</v>
      </c>
      <c r="B38" s="28" t="s">
        <v>530</v>
      </c>
      <c r="C38" s="28" t="s">
        <v>142</v>
      </c>
      <c r="H38" s="2" t="s">
        <v>115</v>
      </c>
    </row>
    <row r="39" spans="1:8" x14ac:dyDescent="0.25">
      <c r="A39" s="27" t="s">
        <v>540</v>
      </c>
      <c r="B39" s="28" t="s">
        <v>140</v>
      </c>
      <c r="C39" s="28" t="s">
        <v>149</v>
      </c>
      <c r="G39" t="s">
        <v>542</v>
      </c>
      <c r="H39" s="2" t="s">
        <v>99</v>
      </c>
    </row>
    <row r="40" spans="1:8" x14ac:dyDescent="0.25">
      <c r="A40" s="27" t="s">
        <v>540</v>
      </c>
      <c r="B40" s="28" t="s">
        <v>548</v>
      </c>
      <c r="C40" s="28" t="s">
        <v>110</v>
      </c>
      <c r="H40" s="2" t="s">
        <v>102</v>
      </c>
    </row>
    <row r="41" spans="1:8" x14ac:dyDescent="0.25">
      <c r="A41" s="27" t="s">
        <v>540</v>
      </c>
      <c r="B41" s="28" t="s">
        <v>548</v>
      </c>
      <c r="C41" s="28" t="s">
        <v>122</v>
      </c>
      <c r="F41" t="s">
        <v>164</v>
      </c>
      <c r="G41" t="s">
        <v>523</v>
      </c>
      <c r="H41" s="2" t="s">
        <v>79</v>
      </c>
    </row>
    <row r="42" spans="1:8" x14ac:dyDescent="0.25">
      <c r="A42" s="27" t="s">
        <v>540</v>
      </c>
      <c r="B42" s="28" t="s">
        <v>548</v>
      </c>
      <c r="C42" s="28" t="s">
        <v>124</v>
      </c>
      <c r="H42" s="2" t="s">
        <v>85</v>
      </c>
    </row>
    <row r="43" spans="1:8" x14ac:dyDescent="0.25">
      <c r="A43" s="27" t="s">
        <v>540</v>
      </c>
      <c r="B43" s="28" t="s">
        <v>523</v>
      </c>
      <c r="C43" s="28" t="s">
        <v>543</v>
      </c>
      <c r="H43" s="2" t="s">
        <v>65</v>
      </c>
    </row>
    <row r="44" spans="1:8" x14ac:dyDescent="0.25">
      <c r="A44" s="27" t="s">
        <v>164</v>
      </c>
      <c r="B44" s="28" t="s">
        <v>523</v>
      </c>
      <c r="C44" s="28" t="s">
        <v>79</v>
      </c>
      <c r="H44" s="2" t="s">
        <v>84</v>
      </c>
    </row>
    <row r="45" spans="1:8" x14ac:dyDescent="0.25">
      <c r="A45" s="27" t="s">
        <v>540</v>
      </c>
      <c r="B45" s="28" t="s">
        <v>106</v>
      </c>
      <c r="C45" s="28" t="s">
        <v>76</v>
      </c>
      <c r="F45" t="s">
        <v>130</v>
      </c>
      <c r="G45" t="s">
        <v>545</v>
      </c>
      <c r="H45" t="s">
        <v>131</v>
      </c>
    </row>
    <row r="46" spans="1:8" x14ac:dyDescent="0.25">
      <c r="A46" s="27" t="s">
        <v>534</v>
      </c>
      <c r="B46" s="28" t="s">
        <v>523</v>
      </c>
      <c r="C46" s="28" t="s">
        <v>152</v>
      </c>
      <c r="G46" t="s">
        <v>546</v>
      </c>
      <c r="H46" t="s">
        <v>126</v>
      </c>
    </row>
    <row r="47" spans="1:8" x14ac:dyDescent="0.25">
      <c r="A47" s="27" t="s">
        <v>164</v>
      </c>
      <c r="B47" s="28" t="s">
        <v>523</v>
      </c>
      <c r="C47" s="28" t="s">
        <v>65</v>
      </c>
      <c r="F47" t="s">
        <v>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5E12B-55F0-4460-8DA7-C7F9E7A9DBBD}">
  <dimension ref="A1:AL10"/>
  <sheetViews>
    <sheetView workbookViewId="0">
      <pane xSplit="1" topLeftCell="AD1" activePane="topRight" state="frozen"/>
      <selection pane="topRight" activeCell="AK4" sqref="AK4"/>
    </sheetView>
  </sheetViews>
  <sheetFormatPr defaultRowHeight="15" x14ac:dyDescent="0.25"/>
  <cols>
    <col min="1" max="1" width="9.75" style="43" bestFit="1" customWidth="1"/>
    <col min="2" max="2" width="18.25" style="43" bestFit="1" customWidth="1"/>
    <col min="3" max="3" width="26.5" style="43" bestFit="1" customWidth="1"/>
    <col min="4" max="4" width="24.625" style="43" bestFit="1" customWidth="1"/>
    <col min="5" max="5" width="29" style="43" bestFit="1" customWidth="1"/>
    <col min="6" max="6" width="25.625" style="43" bestFit="1" customWidth="1"/>
    <col min="7" max="7" width="25.25" style="43" bestFit="1" customWidth="1"/>
    <col min="8" max="8" width="27.625" style="43" bestFit="1" customWidth="1"/>
    <col min="9" max="9" width="25.125" style="43" bestFit="1" customWidth="1"/>
    <col min="10" max="11" width="25.125" style="43" customWidth="1"/>
    <col min="12" max="12" width="27.5" style="43" bestFit="1" customWidth="1"/>
    <col min="13" max="13" width="24.375" style="43" bestFit="1" customWidth="1"/>
    <col min="14" max="14" width="26.125" style="43" bestFit="1" customWidth="1"/>
    <col min="15" max="15" width="29.125" style="43" bestFit="1" customWidth="1"/>
    <col min="16" max="16" width="27.875" style="43" bestFit="1" customWidth="1"/>
    <col min="17" max="17" width="27.375" style="43" bestFit="1" customWidth="1"/>
    <col min="18" max="18" width="26.25" style="43" bestFit="1" customWidth="1"/>
    <col min="19" max="19" width="25" style="43" bestFit="1" customWidth="1"/>
    <col min="20" max="20" width="25.875" style="43" bestFit="1" customWidth="1"/>
    <col min="21" max="21" width="26.75" style="43" bestFit="1" customWidth="1"/>
    <col min="22" max="22" width="21.125" style="43" bestFit="1" customWidth="1"/>
    <col min="23" max="23" width="25.625" style="43" bestFit="1" customWidth="1"/>
    <col min="24" max="24" width="24.375" style="43" bestFit="1" customWidth="1"/>
    <col min="25" max="25" width="23.625" style="43" bestFit="1" customWidth="1"/>
    <col min="26" max="26" width="26.5" style="43" bestFit="1" customWidth="1"/>
    <col min="27" max="27" width="26.5" style="43" customWidth="1"/>
    <col min="28" max="28" width="21" style="43" bestFit="1" customWidth="1"/>
    <col min="29" max="38" width="26.375" style="43" bestFit="1" customWidth="1"/>
    <col min="39" max="16384" width="9" style="43"/>
  </cols>
  <sheetData>
    <row r="1" spans="1:38" s="38" customFormat="1" x14ac:dyDescent="0.25">
      <c r="A1" s="36" t="s">
        <v>551</v>
      </c>
      <c r="B1" s="37" t="s">
        <v>100</v>
      </c>
      <c r="C1" s="37" t="s">
        <v>90</v>
      </c>
      <c r="D1" s="37" t="s">
        <v>132</v>
      </c>
      <c r="E1" s="37" t="s">
        <v>127</v>
      </c>
      <c r="F1" s="37" t="s">
        <v>52</v>
      </c>
      <c r="G1" s="37" t="s">
        <v>135</v>
      </c>
      <c r="H1" s="37" t="s">
        <v>552</v>
      </c>
      <c r="I1" s="37" t="s">
        <v>47</v>
      </c>
      <c r="J1" s="37" t="s">
        <v>564</v>
      </c>
      <c r="K1" s="37" t="s">
        <v>562</v>
      </c>
      <c r="L1" s="37" t="s">
        <v>103</v>
      </c>
      <c r="M1" s="37" t="s">
        <v>113</v>
      </c>
      <c r="N1" s="37" t="s">
        <v>56</v>
      </c>
      <c r="O1" s="37" t="s">
        <v>116</v>
      </c>
      <c r="P1" s="37" t="s">
        <v>71</v>
      </c>
      <c r="Q1" s="37" t="s">
        <v>59</v>
      </c>
      <c r="R1" s="37" t="s">
        <v>88</v>
      </c>
      <c r="S1" s="37" t="s">
        <v>120</v>
      </c>
      <c r="T1" s="37" t="s">
        <v>74</v>
      </c>
      <c r="U1" s="37" t="s">
        <v>139</v>
      </c>
      <c r="V1" s="37" t="s">
        <v>63</v>
      </c>
      <c r="W1" s="37" t="s">
        <v>146</v>
      </c>
      <c r="X1" s="37" t="s">
        <v>96</v>
      </c>
      <c r="Y1" s="37" t="s">
        <v>143</v>
      </c>
      <c r="Z1" s="37" t="s">
        <v>150</v>
      </c>
      <c r="AA1" s="37" t="s">
        <v>565</v>
      </c>
      <c r="AB1" s="37" t="s">
        <v>111</v>
      </c>
      <c r="AC1" s="37" t="s">
        <v>123</v>
      </c>
      <c r="AD1" s="37" t="s">
        <v>125</v>
      </c>
      <c r="AE1" s="37" t="s">
        <v>61</v>
      </c>
      <c r="AF1" s="37" t="s">
        <v>566</v>
      </c>
      <c r="AG1" s="37" t="s">
        <v>567</v>
      </c>
      <c r="AH1" s="37" t="s">
        <v>568</v>
      </c>
      <c r="AI1" s="37" t="s">
        <v>569</v>
      </c>
      <c r="AJ1" s="37" t="s">
        <v>621</v>
      </c>
      <c r="AK1" s="37" t="s">
        <v>821</v>
      </c>
      <c r="AL1" s="37"/>
    </row>
    <row r="2" spans="1:38" s="38" customFormat="1" x14ac:dyDescent="0.25">
      <c r="A2" s="39" t="s">
        <v>553</v>
      </c>
      <c r="B2" s="40" t="s">
        <v>99</v>
      </c>
      <c r="C2" s="40" t="s">
        <v>89</v>
      </c>
      <c r="D2" s="40" t="s">
        <v>131</v>
      </c>
      <c r="E2" s="40" t="s">
        <v>126</v>
      </c>
      <c r="F2" s="40" t="s">
        <v>51</v>
      </c>
      <c r="G2" s="40" t="s">
        <v>134</v>
      </c>
      <c r="H2" s="40" t="s">
        <v>170</v>
      </c>
      <c r="I2" s="40" t="s">
        <v>46</v>
      </c>
      <c r="J2" s="40" t="s">
        <v>550</v>
      </c>
      <c r="K2" s="40" t="s">
        <v>77</v>
      </c>
      <c r="L2" s="40" t="s">
        <v>102</v>
      </c>
      <c r="M2" s="40" t="s">
        <v>112</v>
      </c>
      <c r="N2" s="40" t="s">
        <v>55</v>
      </c>
      <c r="O2" s="40" t="s">
        <v>115</v>
      </c>
      <c r="P2" s="40" t="s">
        <v>70</v>
      </c>
      <c r="Q2" s="40" t="s">
        <v>58</v>
      </c>
      <c r="R2" s="40" t="s">
        <v>87</v>
      </c>
      <c r="S2" s="40" t="s">
        <v>119</v>
      </c>
      <c r="T2" s="40" t="s">
        <v>73</v>
      </c>
      <c r="U2" s="40" t="s">
        <v>138</v>
      </c>
      <c r="V2" s="40" t="s">
        <v>62</v>
      </c>
      <c r="W2" s="40" t="s">
        <v>145</v>
      </c>
      <c r="X2" s="40" t="s">
        <v>95</v>
      </c>
      <c r="Y2" s="40" t="s">
        <v>142</v>
      </c>
      <c r="Z2" s="40" t="s">
        <v>149</v>
      </c>
      <c r="AA2" s="40" t="s">
        <v>536</v>
      </c>
      <c r="AB2" s="40" t="s">
        <v>110</v>
      </c>
      <c r="AC2" s="40" t="s">
        <v>122</v>
      </c>
      <c r="AD2" s="40" t="s">
        <v>124</v>
      </c>
      <c r="AE2" s="40" t="s">
        <v>60</v>
      </c>
      <c r="AF2" s="40" t="s">
        <v>537</v>
      </c>
      <c r="AG2" s="40" t="s">
        <v>543</v>
      </c>
      <c r="AH2" s="40" t="s">
        <v>538</v>
      </c>
      <c r="AI2" s="40" t="s">
        <v>570</v>
      </c>
      <c r="AJ2" s="40" t="s">
        <v>620</v>
      </c>
      <c r="AK2" s="40" t="s">
        <v>785</v>
      </c>
      <c r="AL2" s="40"/>
    </row>
    <row r="3" spans="1:38" x14ac:dyDescent="0.25">
      <c r="A3" s="41" t="s">
        <v>523</v>
      </c>
      <c r="B3" s="41" t="s">
        <v>523</v>
      </c>
      <c r="C3" s="41" t="s">
        <v>523</v>
      </c>
      <c r="D3" s="41" t="s">
        <v>523</v>
      </c>
      <c r="E3" s="41" t="s">
        <v>523</v>
      </c>
      <c r="F3" s="41" t="s">
        <v>523</v>
      </c>
      <c r="G3" s="41" t="s">
        <v>523</v>
      </c>
      <c r="H3" s="41" t="s">
        <v>523</v>
      </c>
      <c r="I3" s="41" t="s">
        <v>523</v>
      </c>
      <c r="J3" s="41"/>
      <c r="K3" s="41"/>
      <c r="L3" s="41" t="s">
        <v>523</v>
      </c>
      <c r="M3" s="41" t="s">
        <v>523</v>
      </c>
      <c r="N3" s="41" t="s">
        <v>523</v>
      </c>
      <c r="O3" s="41" t="s">
        <v>523</v>
      </c>
      <c r="P3" s="41" t="s">
        <v>523</v>
      </c>
      <c r="Q3" s="41" t="s">
        <v>523</v>
      </c>
      <c r="R3" s="41" t="s">
        <v>523</v>
      </c>
      <c r="S3" s="41" t="s">
        <v>523</v>
      </c>
      <c r="T3" s="41" t="s">
        <v>523</v>
      </c>
      <c r="U3" s="41" t="s">
        <v>523</v>
      </c>
      <c r="V3" s="41" t="s">
        <v>523</v>
      </c>
      <c r="W3" s="41" t="s">
        <v>523</v>
      </c>
      <c r="X3" s="41" t="s">
        <v>523</v>
      </c>
      <c r="Y3" s="41" t="s">
        <v>523</v>
      </c>
      <c r="Z3" s="41" t="s">
        <v>523</v>
      </c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</row>
    <row r="4" spans="1:38" x14ac:dyDescent="0.25">
      <c r="A4" s="44" t="s">
        <v>35</v>
      </c>
      <c r="B4" s="45" t="s">
        <v>162</v>
      </c>
      <c r="C4" s="45" t="s">
        <v>93</v>
      </c>
      <c r="D4" s="45" t="s">
        <v>130</v>
      </c>
      <c r="E4" s="45" t="s">
        <v>130</v>
      </c>
      <c r="F4" s="45" t="s">
        <v>547</v>
      </c>
      <c r="G4" s="45" t="s">
        <v>93</v>
      </c>
      <c r="H4" s="45" t="s">
        <v>93</v>
      </c>
      <c r="I4" s="45" t="s">
        <v>81</v>
      </c>
      <c r="J4" s="45" t="s">
        <v>93</v>
      </c>
      <c r="K4" s="45" t="s">
        <v>130</v>
      </c>
      <c r="L4" s="45" t="s">
        <v>162</v>
      </c>
      <c r="M4" s="45" t="s">
        <v>162</v>
      </c>
      <c r="N4" s="45" t="s">
        <v>162</v>
      </c>
      <c r="O4" s="45" t="s">
        <v>162</v>
      </c>
      <c r="P4" s="45" t="s">
        <v>81</v>
      </c>
      <c r="Q4" s="45" t="s">
        <v>93</v>
      </c>
      <c r="R4" s="45" t="s">
        <v>163</v>
      </c>
      <c r="S4" s="45" t="s">
        <v>162</v>
      </c>
      <c r="T4" s="45" t="s">
        <v>140</v>
      </c>
      <c r="U4" s="45" t="s">
        <v>140</v>
      </c>
      <c r="V4" s="45" t="s">
        <v>81</v>
      </c>
      <c r="W4" s="45" t="s">
        <v>93</v>
      </c>
      <c r="X4" s="45" t="s">
        <v>93</v>
      </c>
      <c r="Y4" s="45" t="s">
        <v>93</v>
      </c>
      <c r="Z4" s="45" t="s">
        <v>93</v>
      </c>
      <c r="AA4" s="123" t="s">
        <v>81</v>
      </c>
      <c r="AB4" s="46" t="s">
        <v>162</v>
      </c>
      <c r="AC4" s="46" t="s">
        <v>162</v>
      </c>
      <c r="AD4" s="46" t="s">
        <v>162</v>
      </c>
      <c r="AE4" s="46" t="s">
        <v>81</v>
      </c>
      <c r="AF4" s="46" t="s">
        <v>81</v>
      </c>
      <c r="AG4" s="46" t="s">
        <v>162</v>
      </c>
      <c r="AH4" s="46" t="s">
        <v>81</v>
      </c>
      <c r="AI4" s="46" t="s">
        <v>81</v>
      </c>
      <c r="AJ4" s="46" t="s">
        <v>93</v>
      </c>
      <c r="AK4" s="46" t="s">
        <v>822</v>
      </c>
      <c r="AL4" s="46"/>
    </row>
    <row r="5" spans="1:38" x14ac:dyDescent="0.25">
      <c r="A5" s="44" t="s">
        <v>554</v>
      </c>
      <c r="B5" s="45" t="s">
        <v>98</v>
      </c>
      <c r="C5" s="45" t="s">
        <v>92</v>
      </c>
      <c r="D5" s="45" t="s">
        <v>144</v>
      </c>
      <c r="E5" s="45" t="s">
        <v>78</v>
      </c>
      <c r="F5" s="45" t="s">
        <v>203</v>
      </c>
      <c r="G5" s="45" t="s">
        <v>136</v>
      </c>
      <c r="H5" s="45" t="s">
        <v>555</v>
      </c>
      <c r="I5" s="45" t="s">
        <v>81</v>
      </c>
      <c r="J5" s="45"/>
      <c r="K5" s="45"/>
      <c r="L5" s="45" t="s">
        <v>104</v>
      </c>
      <c r="M5" s="45" t="s">
        <v>114</v>
      </c>
      <c r="N5" s="45" t="s">
        <v>109</v>
      </c>
      <c r="O5" s="45" t="s">
        <v>114</v>
      </c>
      <c r="P5" s="45" t="s">
        <v>523</v>
      </c>
      <c r="Q5" s="45" t="s">
        <v>555</v>
      </c>
      <c r="R5" s="45" t="s">
        <v>86</v>
      </c>
      <c r="S5" s="45" t="s">
        <v>109</v>
      </c>
      <c r="T5" s="45" t="s">
        <v>203</v>
      </c>
      <c r="U5" s="45" t="s">
        <v>140</v>
      </c>
      <c r="V5" s="45" t="s">
        <v>69</v>
      </c>
      <c r="W5" s="45" t="s">
        <v>555</v>
      </c>
      <c r="X5" s="45" t="s">
        <v>94</v>
      </c>
      <c r="Y5" s="45" t="s">
        <v>555</v>
      </c>
      <c r="Z5" s="45" t="s">
        <v>140</v>
      </c>
      <c r="AA5" s="45"/>
      <c r="AB5" s="45" t="s">
        <v>109</v>
      </c>
      <c r="AC5" s="45" t="s">
        <v>109</v>
      </c>
      <c r="AD5" s="45" t="s">
        <v>109</v>
      </c>
      <c r="AE5" s="45"/>
      <c r="AF5" s="45"/>
      <c r="AG5" s="45"/>
      <c r="AH5" s="45"/>
      <c r="AI5" s="45"/>
      <c r="AJ5" s="45"/>
      <c r="AK5" s="45" t="s">
        <v>522</v>
      </c>
      <c r="AL5" s="45"/>
    </row>
    <row r="6" spans="1:38" x14ac:dyDescent="0.25">
      <c r="A6" s="44" t="s">
        <v>554</v>
      </c>
      <c r="B6" s="45" t="s">
        <v>556</v>
      </c>
      <c r="C6" s="45" t="s">
        <v>523</v>
      </c>
      <c r="D6" s="45" t="s">
        <v>523</v>
      </c>
      <c r="E6" s="45" t="s">
        <v>133</v>
      </c>
      <c r="F6" s="45" t="s">
        <v>523</v>
      </c>
      <c r="G6" s="45" t="s">
        <v>523</v>
      </c>
      <c r="H6" s="45" t="s">
        <v>105</v>
      </c>
      <c r="I6" s="45" t="s">
        <v>523</v>
      </c>
      <c r="J6" s="45"/>
      <c r="K6" s="45"/>
      <c r="L6" s="45" t="s">
        <v>556</v>
      </c>
      <c r="M6" s="45"/>
      <c r="N6" s="45" t="s">
        <v>121</v>
      </c>
      <c r="O6" s="45"/>
      <c r="P6" s="45" t="s">
        <v>523</v>
      </c>
      <c r="Q6" s="45" t="s">
        <v>137</v>
      </c>
      <c r="R6" s="45"/>
      <c r="S6" s="45" t="s">
        <v>121</v>
      </c>
      <c r="T6" s="45" t="s">
        <v>151</v>
      </c>
      <c r="U6" s="45" t="s">
        <v>523</v>
      </c>
      <c r="V6" s="45" t="s">
        <v>83</v>
      </c>
      <c r="W6" s="45" t="s">
        <v>105</v>
      </c>
      <c r="X6" s="45" t="s">
        <v>97</v>
      </c>
      <c r="Y6" s="45" t="s">
        <v>105</v>
      </c>
      <c r="Z6" s="45" t="s">
        <v>523</v>
      </c>
      <c r="AA6" s="45"/>
      <c r="AB6" s="45" t="s">
        <v>523</v>
      </c>
      <c r="AC6" s="45" t="s">
        <v>523</v>
      </c>
      <c r="AD6" s="45" t="s">
        <v>523</v>
      </c>
      <c r="AE6" s="45"/>
      <c r="AF6" s="45"/>
      <c r="AG6" s="45"/>
      <c r="AH6" s="45"/>
      <c r="AI6" s="45"/>
      <c r="AJ6" s="45"/>
      <c r="AK6" s="45"/>
      <c r="AL6" s="45"/>
    </row>
    <row r="7" spans="1:38" x14ac:dyDescent="0.25">
      <c r="A7" s="44" t="s">
        <v>554</v>
      </c>
      <c r="B7" s="45" t="s">
        <v>523</v>
      </c>
      <c r="C7" s="45" t="s">
        <v>523</v>
      </c>
      <c r="D7" s="45" t="s">
        <v>523</v>
      </c>
      <c r="E7" s="45" t="s">
        <v>523</v>
      </c>
      <c r="F7" s="45" t="s">
        <v>523</v>
      </c>
      <c r="G7" s="45" t="s">
        <v>523</v>
      </c>
      <c r="H7" s="45" t="s">
        <v>523</v>
      </c>
      <c r="I7" s="45" t="s">
        <v>523</v>
      </c>
      <c r="J7" s="45"/>
      <c r="K7" s="45"/>
      <c r="L7" s="45" t="s">
        <v>523</v>
      </c>
      <c r="M7" s="45" t="s">
        <v>523</v>
      </c>
      <c r="N7" s="45" t="s">
        <v>523</v>
      </c>
      <c r="O7" s="45" t="s">
        <v>523</v>
      </c>
      <c r="P7" s="45" t="s">
        <v>523</v>
      </c>
      <c r="Q7" s="45" t="s">
        <v>523</v>
      </c>
      <c r="R7" s="45" t="s">
        <v>523</v>
      </c>
      <c r="S7" s="45" t="s">
        <v>523</v>
      </c>
      <c r="T7" s="45" t="s">
        <v>141</v>
      </c>
      <c r="U7" s="45" t="s">
        <v>523</v>
      </c>
      <c r="V7" s="45" t="s">
        <v>523</v>
      </c>
      <c r="W7" s="45" t="s">
        <v>523</v>
      </c>
      <c r="X7" s="45" t="s">
        <v>523</v>
      </c>
      <c r="Y7" s="45" t="s">
        <v>523</v>
      </c>
      <c r="Z7" s="45" t="s">
        <v>523</v>
      </c>
      <c r="AA7" s="45"/>
      <c r="AB7" s="45" t="s">
        <v>523</v>
      </c>
      <c r="AC7" s="45" t="s">
        <v>523</v>
      </c>
      <c r="AD7" s="45" t="s">
        <v>523</v>
      </c>
      <c r="AE7" s="45"/>
      <c r="AF7" s="45"/>
      <c r="AG7" s="45"/>
      <c r="AH7" s="45"/>
      <c r="AI7" s="45"/>
      <c r="AJ7" s="45"/>
      <c r="AK7" s="45"/>
      <c r="AL7" s="45"/>
    </row>
    <row r="8" spans="1:38" x14ac:dyDescent="0.25">
      <c r="A8" s="44" t="s">
        <v>554</v>
      </c>
      <c r="B8" s="45" t="s">
        <v>523</v>
      </c>
      <c r="C8" s="45" t="s">
        <v>523</v>
      </c>
      <c r="D8" s="45" t="s">
        <v>523</v>
      </c>
      <c r="E8" s="45" t="s">
        <v>523</v>
      </c>
      <c r="F8" s="45" t="s">
        <v>523</v>
      </c>
      <c r="G8" s="45" t="s">
        <v>523</v>
      </c>
      <c r="H8" s="45" t="s">
        <v>523</v>
      </c>
      <c r="I8" s="45" t="s">
        <v>523</v>
      </c>
      <c r="J8" s="45"/>
      <c r="K8" s="45"/>
      <c r="L8" s="45" t="s">
        <v>523</v>
      </c>
      <c r="M8" s="45" t="s">
        <v>523</v>
      </c>
      <c r="N8" s="45" t="s">
        <v>523</v>
      </c>
      <c r="O8" s="45" t="s">
        <v>523</v>
      </c>
      <c r="P8" s="45" t="s">
        <v>523</v>
      </c>
      <c r="Q8" s="45" t="s">
        <v>523</v>
      </c>
      <c r="R8" s="45" t="s">
        <v>523</v>
      </c>
      <c r="S8" s="45" t="s">
        <v>523</v>
      </c>
      <c r="T8" s="45" t="s">
        <v>108</v>
      </c>
      <c r="U8" s="45" t="s">
        <v>523</v>
      </c>
      <c r="V8" s="45" t="s">
        <v>523</v>
      </c>
      <c r="W8" s="45" t="s">
        <v>523</v>
      </c>
      <c r="X8" s="45" t="s">
        <v>523</v>
      </c>
      <c r="Y8" s="45" t="s">
        <v>523</v>
      </c>
      <c r="Z8" s="45" t="s">
        <v>523</v>
      </c>
      <c r="AA8" s="45"/>
      <c r="AB8" s="45" t="s">
        <v>523</v>
      </c>
      <c r="AC8" s="45" t="s">
        <v>523</v>
      </c>
      <c r="AD8" s="45" t="s">
        <v>523</v>
      </c>
      <c r="AE8" s="45"/>
      <c r="AF8" s="45"/>
      <c r="AG8" s="45"/>
      <c r="AH8" s="45"/>
      <c r="AI8" s="45"/>
      <c r="AJ8" s="45"/>
      <c r="AK8" s="45"/>
      <c r="AL8" s="45"/>
    </row>
    <row r="9" spans="1:38" x14ac:dyDescent="0.25">
      <c r="A9" s="44" t="s">
        <v>554</v>
      </c>
      <c r="B9" s="45" t="s">
        <v>523</v>
      </c>
      <c r="C9" s="45" t="s">
        <v>523</v>
      </c>
      <c r="D9" s="45" t="s">
        <v>523</v>
      </c>
      <c r="E9" s="45" t="s">
        <v>523</v>
      </c>
      <c r="F9" s="45" t="s">
        <v>523</v>
      </c>
      <c r="G9" s="45" t="s">
        <v>523</v>
      </c>
      <c r="H9" s="45" t="s">
        <v>523</v>
      </c>
      <c r="I9" s="45" t="s">
        <v>523</v>
      </c>
      <c r="J9" s="45"/>
      <c r="K9" s="45"/>
      <c r="L9" s="45" t="s">
        <v>523</v>
      </c>
      <c r="M9" s="45" t="s">
        <v>523</v>
      </c>
      <c r="N9" s="45" t="s">
        <v>523</v>
      </c>
      <c r="O9" s="45" t="s">
        <v>523</v>
      </c>
      <c r="P9" s="45" t="s">
        <v>523</v>
      </c>
      <c r="Q9" s="45" t="s">
        <v>523</v>
      </c>
      <c r="R9" s="45" t="s">
        <v>523</v>
      </c>
      <c r="S9" s="45" t="s">
        <v>523</v>
      </c>
      <c r="T9" s="45" t="s">
        <v>140</v>
      </c>
      <c r="U9" s="45" t="s">
        <v>523</v>
      </c>
      <c r="V9" s="45" t="s">
        <v>523</v>
      </c>
      <c r="W9" s="45" t="s">
        <v>523</v>
      </c>
      <c r="X9" s="45" t="s">
        <v>523</v>
      </c>
      <c r="Y9" s="45" t="s">
        <v>523</v>
      </c>
      <c r="Z9" s="45" t="s">
        <v>523</v>
      </c>
      <c r="AA9" s="45"/>
      <c r="AB9" s="45" t="s">
        <v>523</v>
      </c>
      <c r="AC9" s="45" t="s">
        <v>523</v>
      </c>
      <c r="AD9" s="45" t="s">
        <v>523</v>
      </c>
      <c r="AE9" s="45"/>
      <c r="AF9" s="45"/>
      <c r="AG9" s="45"/>
      <c r="AH9" s="45"/>
      <c r="AI9" s="45"/>
      <c r="AJ9" s="45"/>
      <c r="AK9" s="45"/>
      <c r="AL9" s="45"/>
    </row>
    <row r="10" spans="1:38" x14ac:dyDescent="0.25">
      <c r="A10" s="44" t="s">
        <v>554</v>
      </c>
      <c r="B10" s="45" t="s">
        <v>523</v>
      </c>
      <c r="C10" s="45" t="s">
        <v>523</v>
      </c>
      <c r="D10" s="45" t="s">
        <v>523</v>
      </c>
      <c r="E10" s="45" t="s">
        <v>523</v>
      </c>
      <c r="F10" s="45" t="s">
        <v>523</v>
      </c>
      <c r="G10" s="45" t="s">
        <v>523</v>
      </c>
      <c r="H10" s="45" t="s">
        <v>523</v>
      </c>
      <c r="I10" s="45" t="s">
        <v>523</v>
      </c>
      <c r="J10" s="45"/>
      <c r="K10" s="45"/>
      <c r="L10" s="45" t="s">
        <v>523</v>
      </c>
      <c r="M10" s="45" t="s">
        <v>523</v>
      </c>
      <c r="N10" s="45" t="s">
        <v>523</v>
      </c>
      <c r="O10" s="45" t="s">
        <v>523</v>
      </c>
      <c r="P10" s="45" t="s">
        <v>523</v>
      </c>
      <c r="Q10" s="45" t="s">
        <v>523</v>
      </c>
      <c r="R10" s="45" t="s">
        <v>523</v>
      </c>
      <c r="S10" s="45" t="s">
        <v>523</v>
      </c>
      <c r="T10" s="45" t="s">
        <v>107</v>
      </c>
      <c r="U10" s="45" t="s">
        <v>523</v>
      </c>
      <c r="V10" s="45" t="s">
        <v>523</v>
      </c>
      <c r="W10" s="45" t="s">
        <v>523</v>
      </c>
      <c r="X10" s="45" t="s">
        <v>523</v>
      </c>
      <c r="Y10" s="45" t="s">
        <v>523</v>
      </c>
      <c r="Z10" s="45" t="s">
        <v>523</v>
      </c>
      <c r="AA10" s="45"/>
      <c r="AB10" s="45" t="s">
        <v>523</v>
      </c>
      <c r="AC10" s="45" t="s">
        <v>523</v>
      </c>
      <c r="AD10" s="45" t="s">
        <v>523</v>
      </c>
      <c r="AE10" s="45"/>
      <c r="AF10" s="45"/>
      <c r="AG10" s="45"/>
      <c r="AH10" s="45"/>
      <c r="AI10" s="45"/>
      <c r="AJ10" s="45"/>
      <c r="AK10" s="45"/>
      <c r="AL10" s="4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C4F9-92CD-4C4E-ADB2-63989BCB12A7}">
  <sheetPr>
    <pageSetUpPr fitToPage="1"/>
  </sheetPr>
  <dimension ref="A1:H48"/>
  <sheetViews>
    <sheetView workbookViewId="0">
      <selection activeCell="A41" sqref="A41"/>
    </sheetView>
  </sheetViews>
  <sheetFormatPr defaultRowHeight="15.75" x14ac:dyDescent="0.25"/>
  <cols>
    <col min="1" max="1" width="11.625" bestFit="1" customWidth="1"/>
    <col min="2" max="2" width="15.75" bestFit="1" customWidth="1"/>
    <col min="3" max="3" width="25.875" bestFit="1" customWidth="1"/>
    <col min="4" max="4" width="25.75" bestFit="1" customWidth="1"/>
    <col min="5" max="5" width="15.125" bestFit="1" customWidth="1"/>
    <col min="6" max="6" width="14.625" bestFit="1" customWidth="1"/>
    <col min="7" max="7" width="17.75" bestFit="1" customWidth="1"/>
    <col min="8" max="8" width="20.125" bestFit="1" customWidth="1"/>
  </cols>
  <sheetData>
    <row r="1" spans="1:8" x14ac:dyDescent="0.25">
      <c r="A1" s="33" t="s">
        <v>557</v>
      </c>
      <c r="B1" s="33" t="s">
        <v>35</v>
      </c>
      <c r="C1" s="33" t="s">
        <v>554</v>
      </c>
      <c r="D1" s="33" t="s">
        <v>554</v>
      </c>
      <c r="E1" s="33" t="s">
        <v>554</v>
      </c>
      <c r="F1" s="33" t="s">
        <v>554</v>
      </c>
      <c r="G1" s="33" t="s">
        <v>554</v>
      </c>
      <c r="H1" s="33"/>
    </row>
    <row r="2" spans="1:8" x14ac:dyDescent="0.25">
      <c r="A2" s="33" t="s">
        <v>169</v>
      </c>
      <c r="B2" s="33"/>
      <c r="C2" s="33"/>
      <c r="D2" s="33"/>
      <c r="E2" s="33"/>
      <c r="F2" s="33"/>
      <c r="G2" s="33"/>
      <c r="H2" s="33"/>
    </row>
    <row r="3" spans="1:8" x14ac:dyDescent="0.25">
      <c r="A3" s="32" t="s">
        <v>99</v>
      </c>
      <c r="B3" s="32" t="s">
        <v>162</v>
      </c>
      <c r="C3" s="32" t="s">
        <v>98</v>
      </c>
      <c r="D3" s="32" t="s">
        <v>556</v>
      </c>
      <c r="E3" s="32" t="s">
        <v>523</v>
      </c>
      <c r="F3" s="32" t="s">
        <v>523</v>
      </c>
      <c r="G3" s="32" t="s">
        <v>523</v>
      </c>
      <c r="H3" s="32" t="s">
        <v>523</v>
      </c>
    </row>
    <row r="4" spans="1:8" x14ac:dyDescent="0.25">
      <c r="A4" s="32" t="s">
        <v>117</v>
      </c>
      <c r="B4" s="32" t="s">
        <v>162</v>
      </c>
      <c r="C4" s="32" t="s">
        <v>114</v>
      </c>
      <c r="D4" s="32"/>
      <c r="E4" s="32"/>
      <c r="F4" s="32"/>
      <c r="G4" s="32"/>
      <c r="H4" s="32"/>
    </row>
    <row r="5" spans="1:8" x14ac:dyDescent="0.25">
      <c r="A5" s="32" t="s">
        <v>89</v>
      </c>
      <c r="B5" s="32" t="s">
        <v>93</v>
      </c>
      <c r="C5" s="32" t="s">
        <v>92</v>
      </c>
      <c r="D5" s="32" t="s">
        <v>523</v>
      </c>
      <c r="E5" s="32" t="s">
        <v>523</v>
      </c>
      <c r="F5" s="32" t="s">
        <v>523</v>
      </c>
      <c r="G5" s="32" t="s">
        <v>523</v>
      </c>
      <c r="H5" s="32" t="s">
        <v>523</v>
      </c>
    </row>
    <row r="6" spans="1:8" x14ac:dyDescent="0.25">
      <c r="A6" s="32" t="s">
        <v>131</v>
      </c>
      <c r="B6" s="32" t="s">
        <v>130</v>
      </c>
      <c r="C6" s="32" t="s">
        <v>144</v>
      </c>
      <c r="D6" s="32" t="s">
        <v>523</v>
      </c>
      <c r="E6" s="32" t="s">
        <v>523</v>
      </c>
      <c r="F6" s="32" t="s">
        <v>523</v>
      </c>
      <c r="G6" s="32" t="s">
        <v>523</v>
      </c>
      <c r="H6" s="32" t="s">
        <v>523</v>
      </c>
    </row>
    <row r="7" spans="1:8" x14ac:dyDescent="0.25">
      <c r="A7" s="32" t="s">
        <v>126</v>
      </c>
      <c r="B7" s="32" t="s">
        <v>130</v>
      </c>
      <c r="C7" s="32" t="s">
        <v>78</v>
      </c>
      <c r="D7" s="32" t="s">
        <v>133</v>
      </c>
      <c r="E7" s="32" t="s">
        <v>523</v>
      </c>
      <c r="F7" s="32" t="s">
        <v>523</v>
      </c>
      <c r="G7" s="32" t="s">
        <v>523</v>
      </c>
      <c r="H7" s="32" t="s">
        <v>523</v>
      </c>
    </row>
    <row r="8" spans="1:8" x14ac:dyDescent="0.25">
      <c r="A8" s="32" t="s">
        <v>51</v>
      </c>
      <c r="B8" s="32" t="s">
        <v>547</v>
      </c>
      <c r="C8" s="32" t="s">
        <v>203</v>
      </c>
      <c r="D8" s="32" t="s">
        <v>523</v>
      </c>
      <c r="E8" s="32" t="s">
        <v>523</v>
      </c>
      <c r="F8" s="32" t="s">
        <v>523</v>
      </c>
      <c r="G8" s="32" t="s">
        <v>523</v>
      </c>
      <c r="H8" s="32" t="s">
        <v>523</v>
      </c>
    </row>
    <row r="9" spans="1:8" x14ac:dyDescent="0.25">
      <c r="A9" s="32" t="s">
        <v>134</v>
      </c>
      <c r="B9" s="32" t="s">
        <v>93</v>
      </c>
      <c r="C9" s="32" t="s">
        <v>136</v>
      </c>
      <c r="D9" s="32" t="s">
        <v>523</v>
      </c>
      <c r="E9" s="32" t="s">
        <v>523</v>
      </c>
      <c r="F9" s="32" t="s">
        <v>523</v>
      </c>
      <c r="G9" s="32" t="s">
        <v>523</v>
      </c>
      <c r="H9" s="32" t="s">
        <v>523</v>
      </c>
    </row>
    <row r="10" spans="1:8" x14ac:dyDescent="0.25">
      <c r="A10" s="32" t="s">
        <v>170</v>
      </c>
      <c r="B10" s="32" t="s">
        <v>93</v>
      </c>
      <c r="C10" s="32" t="s">
        <v>105</v>
      </c>
      <c r="E10" s="32" t="s">
        <v>523</v>
      </c>
      <c r="F10" s="32" t="s">
        <v>523</v>
      </c>
      <c r="G10" s="32" t="s">
        <v>523</v>
      </c>
      <c r="H10" s="32" t="s">
        <v>523</v>
      </c>
    </row>
    <row r="11" spans="1:8" x14ac:dyDescent="0.25">
      <c r="A11" s="32" t="s">
        <v>46</v>
      </c>
      <c r="B11" s="32" t="s">
        <v>81</v>
      </c>
      <c r="C11" s="32"/>
      <c r="D11" s="32" t="s">
        <v>523</v>
      </c>
      <c r="E11" s="32" t="s">
        <v>523</v>
      </c>
      <c r="F11" s="32" t="s">
        <v>523</v>
      </c>
      <c r="G11" s="32" t="s">
        <v>523</v>
      </c>
      <c r="H11" s="32" t="s">
        <v>523</v>
      </c>
    </row>
    <row r="12" spans="1:8" x14ac:dyDescent="0.25">
      <c r="A12" s="32" t="s">
        <v>550</v>
      </c>
      <c r="B12" s="32" t="s">
        <v>93</v>
      </c>
      <c r="C12" s="32"/>
      <c r="D12" s="32"/>
      <c r="E12" s="32"/>
      <c r="F12" s="32"/>
      <c r="G12" s="32"/>
      <c r="H12" s="32"/>
    </row>
    <row r="13" spans="1:8" x14ac:dyDescent="0.25">
      <c r="A13" s="32" t="s">
        <v>77</v>
      </c>
      <c r="B13" s="32" t="s">
        <v>130</v>
      </c>
      <c r="C13" s="32" t="s">
        <v>78</v>
      </c>
      <c r="D13" s="32"/>
      <c r="E13" s="32"/>
      <c r="F13" s="32"/>
      <c r="G13" s="32"/>
      <c r="H13" s="32"/>
    </row>
    <row r="14" spans="1:8" x14ac:dyDescent="0.25">
      <c r="A14" s="32" t="s">
        <v>102</v>
      </c>
      <c r="B14" s="32" t="s">
        <v>162</v>
      </c>
      <c r="C14" s="32" t="s">
        <v>104</v>
      </c>
      <c r="D14" s="32" t="s">
        <v>556</v>
      </c>
      <c r="E14" s="32" t="s">
        <v>523</v>
      </c>
      <c r="F14" s="32" t="s">
        <v>523</v>
      </c>
      <c r="G14" s="32" t="s">
        <v>523</v>
      </c>
      <c r="H14" s="32" t="s">
        <v>523</v>
      </c>
    </row>
    <row r="15" spans="1:8" x14ac:dyDescent="0.25">
      <c r="A15" s="32" t="s">
        <v>112</v>
      </c>
      <c r="B15" s="32" t="s">
        <v>162</v>
      </c>
      <c r="C15" s="32" t="s">
        <v>114</v>
      </c>
      <c r="D15" s="32"/>
      <c r="E15" s="32" t="s">
        <v>523</v>
      </c>
      <c r="F15" s="32" t="s">
        <v>523</v>
      </c>
      <c r="G15" s="32" t="s">
        <v>523</v>
      </c>
      <c r="H15" s="32" t="s">
        <v>523</v>
      </c>
    </row>
    <row r="16" spans="1:8" x14ac:dyDescent="0.25">
      <c r="A16" s="32" t="s">
        <v>55</v>
      </c>
      <c r="B16" s="32" t="s">
        <v>162</v>
      </c>
      <c r="C16" s="32" t="s">
        <v>109</v>
      </c>
      <c r="D16" s="32" t="s">
        <v>121</v>
      </c>
      <c r="E16" s="32" t="s">
        <v>523</v>
      </c>
      <c r="F16" s="32" t="s">
        <v>523</v>
      </c>
      <c r="G16" s="32" t="s">
        <v>523</v>
      </c>
      <c r="H16" s="32" t="s">
        <v>523</v>
      </c>
    </row>
    <row r="17" spans="1:8" x14ac:dyDescent="0.25">
      <c r="A17" s="32" t="s">
        <v>115</v>
      </c>
      <c r="B17" s="32" t="s">
        <v>162</v>
      </c>
      <c r="C17" s="32" t="s">
        <v>114</v>
      </c>
      <c r="D17" s="32"/>
      <c r="E17" s="32" t="s">
        <v>523</v>
      </c>
      <c r="F17" s="32" t="s">
        <v>523</v>
      </c>
      <c r="G17" s="32" t="s">
        <v>523</v>
      </c>
      <c r="H17" s="32" t="s">
        <v>523</v>
      </c>
    </row>
    <row r="18" spans="1:8" x14ac:dyDescent="0.25">
      <c r="A18" s="32" t="s">
        <v>70</v>
      </c>
      <c r="B18" s="32" t="s">
        <v>81</v>
      </c>
      <c r="C18" s="32" t="s">
        <v>523</v>
      </c>
      <c r="D18" s="32" t="s">
        <v>523</v>
      </c>
      <c r="E18" s="32" t="s">
        <v>523</v>
      </c>
      <c r="F18" s="32" t="s">
        <v>523</v>
      </c>
      <c r="G18" s="32" t="s">
        <v>523</v>
      </c>
      <c r="H18" s="32" t="s">
        <v>523</v>
      </c>
    </row>
    <row r="19" spans="1:8" x14ac:dyDescent="0.25">
      <c r="A19" s="32" t="s">
        <v>58</v>
      </c>
      <c r="B19" s="32" t="s">
        <v>93</v>
      </c>
      <c r="C19" s="32" t="s">
        <v>137</v>
      </c>
      <c r="E19" s="32" t="s">
        <v>523</v>
      </c>
      <c r="F19" s="32" t="s">
        <v>523</v>
      </c>
      <c r="G19" s="32" t="s">
        <v>523</v>
      </c>
      <c r="H19" s="32" t="s">
        <v>523</v>
      </c>
    </row>
    <row r="20" spans="1:8" x14ac:dyDescent="0.25">
      <c r="A20" s="32" t="s">
        <v>87</v>
      </c>
      <c r="B20" s="32" t="s">
        <v>163</v>
      </c>
      <c r="C20" s="32" t="s">
        <v>86</v>
      </c>
      <c r="D20" s="33"/>
      <c r="E20" s="32" t="s">
        <v>523</v>
      </c>
      <c r="F20" s="32" t="s">
        <v>523</v>
      </c>
      <c r="G20" s="32" t="s">
        <v>523</v>
      </c>
      <c r="H20" s="32" t="s">
        <v>523</v>
      </c>
    </row>
    <row r="21" spans="1:8" x14ac:dyDescent="0.25">
      <c r="A21" s="32" t="s">
        <v>119</v>
      </c>
      <c r="B21" s="32" t="s">
        <v>162</v>
      </c>
      <c r="C21" s="32" t="s">
        <v>109</v>
      </c>
      <c r="D21" s="32" t="s">
        <v>121</v>
      </c>
      <c r="E21" s="32" t="s">
        <v>523</v>
      </c>
      <c r="F21" s="32" t="s">
        <v>523</v>
      </c>
      <c r="G21" s="32" t="s">
        <v>523</v>
      </c>
      <c r="H21" s="32" t="s">
        <v>523</v>
      </c>
    </row>
    <row r="22" spans="1:8" x14ac:dyDescent="0.25">
      <c r="A22" s="32" t="s">
        <v>73</v>
      </c>
      <c r="B22" s="32" t="s">
        <v>140</v>
      </c>
      <c r="C22" s="32" t="s">
        <v>107</v>
      </c>
      <c r="D22" s="32" t="s">
        <v>203</v>
      </c>
      <c r="E22" s="32" t="s">
        <v>140</v>
      </c>
      <c r="F22" s="32" t="s">
        <v>141</v>
      </c>
      <c r="G22" s="32" t="s">
        <v>151</v>
      </c>
      <c r="H22" s="32" t="s">
        <v>523</v>
      </c>
    </row>
    <row r="23" spans="1:8" x14ac:dyDescent="0.25">
      <c r="A23" s="32" t="s">
        <v>138</v>
      </c>
      <c r="B23" s="32" t="s">
        <v>140</v>
      </c>
      <c r="C23" s="32" t="s">
        <v>140</v>
      </c>
      <c r="D23" s="32" t="s">
        <v>523</v>
      </c>
      <c r="E23" s="32" t="s">
        <v>523</v>
      </c>
      <c r="F23" s="32" t="s">
        <v>523</v>
      </c>
      <c r="G23" s="32" t="s">
        <v>523</v>
      </c>
      <c r="H23" s="32" t="s">
        <v>523</v>
      </c>
    </row>
    <row r="24" spans="1:8" x14ac:dyDescent="0.25">
      <c r="A24" s="32" t="s">
        <v>62</v>
      </c>
      <c r="B24" s="32" t="s">
        <v>81</v>
      </c>
      <c r="C24" s="32" t="s">
        <v>69</v>
      </c>
      <c r="D24" s="32" t="s">
        <v>83</v>
      </c>
      <c r="E24" s="32" t="s">
        <v>523</v>
      </c>
      <c r="F24" s="32" t="s">
        <v>523</v>
      </c>
      <c r="G24" s="32" t="s">
        <v>523</v>
      </c>
      <c r="H24" s="32" t="s">
        <v>523</v>
      </c>
    </row>
    <row r="25" spans="1:8" x14ac:dyDescent="0.25">
      <c r="A25" s="32" t="s">
        <v>571</v>
      </c>
      <c r="B25" s="32" t="s">
        <v>81</v>
      </c>
      <c r="C25" s="32"/>
      <c r="D25" s="32"/>
      <c r="E25" s="32"/>
      <c r="F25" s="32"/>
      <c r="G25" s="32"/>
      <c r="H25" s="32"/>
    </row>
    <row r="26" spans="1:8" x14ac:dyDescent="0.25">
      <c r="A26" s="32" t="s">
        <v>145</v>
      </c>
      <c r="B26" s="32" t="s">
        <v>93</v>
      </c>
      <c r="C26" s="32" t="s">
        <v>137</v>
      </c>
      <c r="D26" s="32" t="s">
        <v>144</v>
      </c>
      <c r="E26" s="32" t="s">
        <v>523</v>
      </c>
      <c r="F26" s="32" t="s">
        <v>523</v>
      </c>
      <c r="G26" s="32" t="s">
        <v>523</v>
      </c>
      <c r="H26" s="32" t="s">
        <v>523</v>
      </c>
    </row>
    <row r="27" spans="1:8" x14ac:dyDescent="0.25">
      <c r="A27" s="32" t="s">
        <v>95</v>
      </c>
      <c r="B27" s="32" t="s">
        <v>93</v>
      </c>
      <c r="C27" s="32" t="s">
        <v>94</v>
      </c>
      <c r="D27" s="32" t="s">
        <v>97</v>
      </c>
      <c r="E27" s="32" t="s">
        <v>523</v>
      </c>
      <c r="F27" s="32" t="s">
        <v>523</v>
      </c>
      <c r="G27" s="32" t="s">
        <v>523</v>
      </c>
      <c r="H27" s="32" t="s">
        <v>523</v>
      </c>
    </row>
    <row r="28" spans="1:8" x14ac:dyDescent="0.25">
      <c r="A28" s="32" t="s">
        <v>142</v>
      </c>
      <c r="B28" s="32" t="s">
        <v>93</v>
      </c>
      <c r="C28" s="32" t="s">
        <v>137</v>
      </c>
      <c r="D28" s="32" t="s">
        <v>144</v>
      </c>
      <c r="E28" s="32" t="s">
        <v>523</v>
      </c>
      <c r="F28" s="32" t="s">
        <v>523</v>
      </c>
      <c r="G28" s="32" t="s">
        <v>523</v>
      </c>
      <c r="H28" s="32" t="s">
        <v>523</v>
      </c>
    </row>
    <row r="29" spans="1:8" x14ac:dyDescent="0.25">
      <c r="A29" s="32" t="s">
        <v>535</v>
      </c>
      <c r="B29" s="32" t="s">
        <v>81</v>
      </c>
      <c r="C29" s="32"/>
      <c r="D29" s="32"/>
      <c r="E29" s="32"/>
      <c r="F29" s="32"/>
      <c r="G29" s="32"/>
      <c r="H29" s="32"/>
    </row>
    <row r="30" spans="1:8" x14ac:dyDescent="0.25">
      <c r="A30" s="32" t="s">
        <v>149</v>
      </c>
      <c r="B30" s="32" t="s">
        <v>93</v>
      </c>
      <c r="C30" s="32" t="s">
        <v>140</v>
      </c>
      <c r="D30" s="32" t="s">
        <v>523</v>
      </c>
      <c r="E30" s="32" t="s">
        <v>523</v>
      </c>
      <c r="F30" s="32" t="s">
        <v>523</v>
      </c>
      <c r="G30" s="32" t="s">
        <v>523</v>
      </c>
      <c r="H30" s="32" t="s">
        <v>523</v>
      </c>
    </row>
    <row r="31" spans="1:8" x14ac:dyDescent="0.25">
      <c r="A31" s="32" t="s">
        <v>536</v>
      </c>
      <c r="B31" s="32" t="s">
        <v>81</v>
      </c>
      <c r="C31" s="32"/>
      <c r="D31" s="32"/>
      <c r="E31" s="32"/>
      <c r="F31" s="32"/>
      <c r="G31" s="32"/>
      <c r="H31" s="32"/>
    </row>
    <row r="32" spans="1:8" x14ac:dyDescent="0.25">
      <c r="A32" s="32" t="s">
        <v>110</v>
      </c>
      <c r="B32" s="32" t="s">
        <v>162</v>
      </c>
      <c r="C32" s="32" t="s">
        <v>109</v>
      </c>
      <c r="D32" s="32" t="s">
        <v>523</v>
      </c>
      <c r="E32" s="32" t="s">
        <v>523</v>
      </c>
      <c r="F32" s="32" t="s">
        <v>523</v>
      </c>
      <c r="G32" s="32" t="s">
        <v>523</v>
      </c>
      <c r="H32" s="32" t="s">
        <v>523</v>
      </c>
    </row>
    <row r="33" spans="1:8" x14ac:dyDescent="0.25">
      <c r="A33" s="32" t="s">
        <v>122</v>
      </c>
      <c r="B33" s="32" t="s">
        <v>162</v>
      </c>
      <c r="C33" s="32" t="s">
        <v>109</v>
      </c>
      <c r="D33" s="32" t="s">
        <v>523</v>
      </c>
      <c r="E33" s="32" t="s">
        <v>523</v>
      </c>
      <c r="F33" s="32" t="s">
        <v>523</v>
      </c>
      <c r="G33" s="32" t="s">
        <v>523</v>
      </c>
      <c r="H33" s="32" t="s">
        <v>523</v>
      </c>
    </row>
    <row r="34" spans="1:8" x14ac:dyDescent="0.25">
      <c r="A34" s="32" t="s">
        <v>124</v>
      </c>
      <c r="B34" s="32" t="s">
        <v>162</v>
      </c>
      <c r="C34" s="32" t="s">
        <v>109</v>
      </c>
      <c r="D34" s="32" t="s">
        <v>523</v>
      </c>
      <c r="E34" s="32" t="s">
        <v>523</v>
      </c>
      <c r="F34" s="32" t="s">
        <v>523</v>
      </c>
      <c r="G34" s="32" t="s">
        <v>523</v>
      </c>
      <c r="H34" s="32" t="s">
        <v>523</v>
      </c>
    </row>
    <row r="35" spans="1:8" x14ac:dyDescent="0.25">
      <c r="A35" s="32" t="s">
        <v>60</v>
      </c>
      <c r="B35" s="32" t="s">
        <v>81</v>
      </c>
      <c r="C35" s="32"/>
      <c r="D35" s="32" t="s">
        <v>523</v>
      </c>
      <c r="E35" s="32" t="s">
        <v>523</v>
      </c>
      <c r="F35" s="32" t="s">
        <v>523</v>
      </c>
      <c r="G35" s="32" t="s">
        <v>523</v>
      </c>
      <c r="H35" s="32" t="s">
        <v>523</v>
      </c>
    </row>
    <row r="36" spans="1:8" x14ac:dyDescent="0.25">
      <c r="A36" s="32" t="s">
        <v>537</v>
      </c>
      <c r="B36" s="32" t="s">
        <v>81</v>
      </c>
      <c r="C36" s="32"/>
      <c r="D36" s="32"/>
      <c r="E36" s="32"/>
      <c r="F36" s="32"/>
      <c r="G36" s="32"/>
      <c r="H36" s="32"/>
    </row>
    <row r="37" spans="1:8" x14ac:dyDescent="0.25">
      <c r="A37" s="32" t="s">
        <v>543</v>
      </c>
      <c r="B37" s="32" t="s">
        <v>162</v>
      </c>
      <c r="C37" s="32"/>
      <c r="D37" s="32"/>
      <c r="E37" s="32"/>
      <c r="F37" s="32"/>
      <c r="G37" s="32"/>
      <c r="H37" s="32"/>
    </row>
    <row r="38" spans="1:8" x14ac:dyDescent="0.25">
      <c r="A38" s="32" t="s">
        <v>538</v>
      </c>
      <c r="B38" s="32" t="s">
        <v>81</v>
      </c>
      <c r="C38" s="32"/>
      <c r="D38" s="32"/>
      <c r="E38" s="32"/>
      <c r="F38" s="32"/>
      <c r="G38" s="32"/>
      <c r="H38" s="32"/>
    </row>
    <row r="39" spans="1:8" x14ac:dyDescent="0.25">
      <c r="A39" s="32" t="s">
        <v>570</v>
      </c>
      <c r="B39" s="32" t="s">
        <v>81</v>
      </c>
      <c r="C39" s="32"/>
      <c r="D39" s="32"/>
      <c r="E39" s="32"/>
      <c r="F39" s="32"/>
      <c r="G39" s="32"/>
      <c r="H39" s="32"/>
    </row>
    <row r="40" spans="1:8" x14ac:dyDescent="0.25">
      <c r="A40" s="32" t="s">
        <v>620</v>
      </c>
      <c r="B40" s="32" t="s">
        <v>93</v>
      </c>
      <c r="C40" s="32"/>
      <c r="D40" s="32"/>
      <c r="E40" s="32"/>
      <c r="F40" s="32"/>
      <c r="G40" s="32"/>
      <c r="H40" s="32"/>
    </row>
    <row r="41" spans="1:8" x14ac:dyDescent="0.25">
      <c r="A41" s="32" t="s">
        <v>152</v>
      </c>
      <c r="B41" s="32" t="s">
        <v>82</v>
      </c>
      <c r="C41" s="33"/>
      <c r="D41" s="33"/>
      <c r="E41" s="33"/>
      <c r="F41" s="33"/>
      <c r="G41" s="33"/>
      <c r="H41" s="33"/>
    </row>
    <row r="42" spans="1:8" x14ac:dyDescent="0.25">
      <c r="A42" s="32" t="s">
        <v>65</v>
      </c>
      <c r="B42" s="32" t="s">
        <v>164</v>
      </c>
      <c r="C42" s="33"/>
      <c r="D42" s="33"/>
      <c r="E42" s="33"/>
      <c r="F42" s="33"/>
      <c r="G42" s="33"/>
      <c r="H42" s="33"/>
    </row>
    <row r="43" spans="1:8" x14ac:dyDescent="0.25">
      <c r="A43" s="32" t="s">
        <v>79</v>
      </c>
      <c r="B43" s="32" t="s">
        <v>164</v>
      </c>
      <c r="C43" s="33"/>
      <c r="D43" s="33"/>
      <c r="E43" s="33"/>
      <c r="F43" s="33"/>
      <c r="G43" s="33"/>
      <c r="H43" s="33"/>
    </row>
    <row r="44" spans="1:8" x14ac:dyDescent="0.25">
      <c r="A44" s="32" t="s">
        <v>85</v>
      </c>
      <c r="B44" s="32" t="s">
        <v>164</v>
      </c>
      <c r="C44" s="33"/>
      <c r="D44" s="33"/>
      <c r="E44" s="33"/>
      <c r="F44" s="33"/>
      <c r="G44" s="33"/>
      <c r="H44" s="33"/>
    </row>
    <row r="45" spans="1:8" x14ac:dyDescent="0.25">
      <c r="A45" s="32" t="s">
        <v>84</v>
      </c>
      <c r="B45" s="32" t="s">
        <v>164</v>
      </c>
      <c r="C45" s="33"/>
      <c r="D45" s="33"/>
      <c r="E45" s="33"/>
      <c r="F45" s="33"/>
      <c r="G45" s="33"/>
      <c r="H45" s="33"/>
    </row>
    <row r="46" spans="1:8" x14ac:dyDescent="0.25">
      <c r="A46" s="32" t="s">
        <v>528</v>
      </c>
      <c r="B46" s="32" t="s">
        <v>106</v>
      </c>
      <c r="C46" s="33"/>
      <c r="D46" s="33"/>
      <c r="E46" s="33"/>
      <c r="F46" s="33"/>
      <c r="G46" s="33"/>
      <c r="H46" s="33"/>
    </row>
    <row r="47" spans="1:8" x14ac:dyDescent="0.25">
      <c r="A47" s="32" t="s">
        <v>539</v>
      </c>
      <c r="B47" s="32" t="s">
        <v>106</v>
      </c>
      <c r="C47" s="33"/>
      <c r="D47" s="33"/>
      <c r="E47" s="33"/>
      <c r="F47" s="33"/>
      <c r="G47" s="33"/>
      <c r="H47" s="33"/>
    </row>
    <row r="48" spans="1:8" x14ac:dyDescent="0.25">
      <c r="A48" s="32" t="s">
        <v>76</v>
      </c>
      <c r="B48" s="32" t="s">
        <v>106</v>
      </c>
      <c r="C48" s="33"/>
      <c r="D48" s="33"/>
      <c r="E48" s="33"/>
      <c r="F48" s="33"/>
      <c r="G48" s="33"/>
      <c r="H48" s="33"/>
    </row>
  </sheetData>
  <pageMargins left="0.25" right="0.25" top="0.75" bottom="0.75" header="0.3" footer="0.3"/>
  <pageSetup scale="63" fitToHeight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A40F75CDA4D943BBE69B3A62AB901C" ma:contentTypeVersion="19" ma:contentTypeDescription="Create a new document." ma:contentTypeScope="" ma:versionID="f88d2e1c91bcb2d6f3d80b740a62127e">
  <xsd:schema xmlns:xsd="http://www.w3.org/2001/XMLSchema" xmlns:xs="http://www.w3.org/2001/XMLSchema" xmlns:p="http://schemas.microsoft.com/office/2006/metadata/properties" xmlns:ns1="http://schemas.microsoft.com/sharepoint/v3" xmlns:ns2="1cab6208-ddcc-4669-8806-4a67ceac9a98" xmlns:ns3="634ea35e-395a-4f8d-ab0d-48db4d881675" targetNamespace="http://schemas.microsoft.com/office/2006/metadata/properties" ma:root="true" ma:fieldsID="1d0a7e1273da8ed540cca3e891700190" ns1:_="" ns2:_="" ns3:_="">
    <xsd:import namespace="http://schemas.microsoft.com/sharepoint/v3"/>
    <xsd:import namespace="1cab6208-ddcc-4669-8806-4a67ceac9a98"/>
    <xsd:import namespace="634ea35e-395a-4f8d-ab0d-48db4d8816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  <xsd:element ref="ns2:IsFolder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ab6208-ddcc-4669-8806-4a67ceac9a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d27ff69-a514-4b5f-80b1-387c85af2a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IsFolder" ma:index="25" nillable="true" ma:displayName="IsFolder" ma:default="0" ma:internalName="IsFolder">
      <xsd:simpleType>
        <xsd:restriction base="dms:Boolean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4ea35e-395a-4f8d-ab0d-48db4d88167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85a699-8f04-4832-b407-3a63a2bb5299}" ma:internalName="TaxCatchAll" ma:showField="CatchAllData" ma:web="634ea35e-395a-4f8d-ab0d-48db4d8816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634ea35e-395a-4f8d-ab0d-48db4d881675" xsi:nil="true"/>
    <IsFolder xmlns="1cab6208-ddcc-4669-8806-4a67ceac9a98">false</IsFolder>
    <lcf76f155ced4ddcb4097134ff3c332f xmlns="1cab6208-ddcc-4669-8806-4a67ceac9a98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06C21D-F25A-4CC7-898D-E1F3D99F0F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cab6208-ddcc-4669-8806-4a67ceac9a98"/>
    <ds:schemaRef ds:uri="634ea35e-395a-4f8d-ab0d-48db4d8816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6B20DC-E791-4EFC-B082-CCE217DA36AA}">
  <ds:schemaRefs>
    <ds:schemaRef ds:uri="http://schemas.microsoft.com/office/2006/metadata/properties"/>
    <ds:schemaRef ds:uri="http://schemas.microsoft.com/office/infopath/2007/PartnerControls"/>
    <ds:schemaRef ds:uri="6afd13b7-9408-456b-b660-82c3f4825e3b"/>
    <ds:schemaRef ds:uri="http://schemas.microsoft.com/sharepoint/v3"/>
    <ds:schemaRef ds:uri="634ea35e-395a-4f8d-ab0d-48db4d881675"/>
    <ds:schemaRef ds:uri="1cab6208-ddcc-4669-8806-4a67ceac9a98"/>
  </ds:schemaRefs>
</ds:datastoreItem>
</file>

<file path=customXml/itemProps3.xml><?xml version="1.0" encoding="utf-8"?>
<ds:datastoreItem xmlns:ds="http://schemas.openxmlformats.org/officeDocument/2006/customXml" ds:itemID="{A4C4465F-BF54-412D-A5F5-295D3BE522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HRS</vt:lpstr>
      <vt:lpstr>HRS-PT</vt:lpstr>
      <vt:lpstr>Approvals Summary</vt:lpstr>
      <vt:lpstr>ZERO HOURS</vt:lpstr>
      <vt:lpstr>QTYS</vt:lpstr>
      <vt:lpstr>QTYS-PT</vt:lpstr>
      <vt:lpstr>HIERARCHY</vt:lpstr>
      <vt:lpstr>JOB CHART</vt:lpstr>
      <vt:lpstr>PM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Brett Watson</dc:creator>
  <cp:keywords/>
  <dc:description/>
  <cp:lastModifiedBy>Diana Torres</cp:lastModifiedBy>
  <cp:revision/>
  <cp:lastPrinted>2024-12-19T17:11:13Z</cp:lastPrinted>
  <dcterms:created xsi:type="dcterms:W3CDTF">2024-07-30T20:48:02Z</dcterms:created>
  <dcterms:modified xsi:type="dcterms:W3CDTF">2025-05-19T12:15:22Z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0x01010032A40F75CDA4D943BBE69B3A62AB901C</vt:lpwstr>
  </property>
  <property fmtid="{D5CDD505-2E9C-101B-9397-08002B2CF9AE}" pid="3" name="MSIP_Label_04ea4179-1e11-4a48-a5bc-a8ddf67997a9_Enabled">
    <vt:lpwstr>true</vt:lpwstr>
  </property>
  <property fmtid="{D5CDD505-2E9C-101B-9397-08002B2CF9AE}" pid="4" name="MSIP_Label_04ea4179-1e11-4a48-a5bc-a8ddf67997a9_SetDate">
    <vt:lpwstr>2024-07-31T15:52:49Z</vt:lpwstr>
  </property>
  <property fmtid="{D5CDD505-2E9C-101B-9397-08002B2CF9AE}" pid="5" name="MSIP_Label_04ea4179-1e11-4a48-a5bc-a8ddf67997a9_Method">
    <vt:lpwstr>Standard</vt:lpwstr>
  </property>
  <property fmtid="{D5CDD505-2E9C-101B-9397-08002B2CF9AE}" pid="6" name="MSIP_Label_04ea4179-1e11-4a48-a5bc-a8ddf67997a9_Name">
    <vt:lpwstr>defa4170-0d19-0005-0004-bc88714345d2</vt:lpwstr>
  </property>
  <property fmtid="{D5CDD505-2E9C-101B-9397-08002B2CF9AE}" pid="7" name="MSIP_Label_04ea4179-1e11-4a48-a5bc-a8ddf67997a9_SiteId">
    <vt:lpwstr>d9da4402-9e96-4d08-a086-90d0acce4ddf</vt:lpwstr>
  </property>
  <property fmtid="{D5CDD505-2E9C-101B-9397-08002B2CF9AE}" pid="8" name="MSIP_Label_04ea4179-1e11-4a48-a5bc-a8ddf67997a9_ActionId">
    <vt:lpwstr>92bf4dcc-aceb-4c03-a2c2-77fc675034f4</vt:lpwstr>
  </property>
  <property fmtid="{D5CDD505-2E9C-101B-9397-08002B2CF9AE}" pid="9" name="MSIP_Label_04ea4179-1e11-4a48-a5bc-a8ddf67997a9_ContentBits">
    <vt:lpwstr>0</vt:lpwstr>
  </property>
  <property fmtid="{D5CDD505-2E9C-101B-9397-08002B2CF9AE}" pid="10" name="MediaServiceImageTags">
    <vt:lpwstr/>
  </property>
</Properties>
</file>